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ThisWorkbook" defaultThemeVersion="124226"/>
  <bookViews>
    <workbookView xWindow="0" yWindow="60" windowWidth="20730" windowHeight="11700" tabRatio="938" firstSheet="17" activeTab="18"/>
  </bookViews>
  <sheets>
    <sheet name="1 INDICADORES" sheetId="50" r:id="rId1"/>
    <sheet name="1 PROG Modernización de la Admi" sheetId="51" r:id="rId2"/>
    <sheet name="2 INDICADORES" sheetId="52" r:id="rId3"/>
    <sheet name="2 PROG Tlajomulco Sustentable" sheetId="53" r:id="rId4"/>
    <sheet name="3 INDICADORES" sheetId="54" r:id="rId5"/>
    <sheet name="3 PROG Combate al Rezago Socia " sheetId="55" r:id="rId6"/>
    <sheet name="4 INDICADORES" sheetId="56" r:id="rId7"/>
    <sheet name="4 PROG Gobierno de Puertas Abie" sheetId="57" r:id="rId8"/>
    <sheet name="5 INDICADORES" sheetId="58" r:id="rId9"/>
    <sheet name="5 PROG agua" sheetId="59" r:id="rId10"/>
    <sheet name="6 INDICADORES " sheetId="60" r:id="rId11"/>
    <sheet name="6 PROG cultura" sheetId="61" r:id="rId12"/>
    <sheet name="7 INDICADORES" sheetId="62" r:id="rId13"/>
    <sheet name="7 PROG Desarrollo Económico Lo " sheetId="63" r:id="rId14"/>
    <sheet name="8 INDICADORES" sheetId="64" r:id="rId15"/>
    <sheet name="8 PROG Tlajomulco en el Modelo " sheetId="65" r:id="rId16"/>
    <sheet name="S.H-INGRESOS" sheetId="68" r:id="rId17"/>
    <sheet name="S.H. EGRESOS" sheetId="11" r:id="rId18"/>
    <sheet name="MODIFICACION INGRESOS " sheetId="70" r:id="rId19"/>
    <sheet name="PRESUP. EGRESOS MODIFICADO F.F." sheetId="14" r:id="rId20"/>
    <sheet name="EAPED 6 (a)" sheetId="46" r:id="rId21"/>
    <sheet name="EAPED 6 (b)" sheetId="47" r:id="rId22"/>
    <sheet name="EAPED 6 (c)" sheetId="48" r:id="rId23"/>
    <sheet name="EAPED 6 (d)" sheetId="71" r:id="rId24"/>
    <sheet name="PLANTILLA" sheetId="72" r:id="rId25"/>
    <sheet name="EGRESOS CALISFIC.ADMIVA." sheetId="41" r:id="rId26"/>
    <sheet name="CALISIFIC. FUNCIONAL DEL GASTO" sheetId="42" r:id="rId27"/>
    <sheet name="CLASIF.  PROGRAMATICA" sheetId="38" r:id="rId28"/>
  </sheets>
  <externalReferences>
    <externalReference r:id="rId29"/>
  </externalReferences>
  <definedNames>
    <definedName name="_xlnm._FilterDatabase" localSheetId="26" hidden="1">'CALISIFIC. FUNCIONAL DEL GASTO'!$B$3:$IT$140</definedName>
    <definedName name="_xlnm._FilterDatabase" localSheetId="22" hidden="1">'EAPED 6 (c)'!$A$6:$E$75</definedName>
    <definedName name="_xlnm._FilterDatabase" localSheetId="18" hidden="1">'MODIFICACION INGRESOS '!$A$1:$E$289</definedName>
    <definedName name="_xlnm._FilterDatabase" localSheetId="19" hidden="1">'PRESUP. EGRESOS MODIFICADO F.F.'!$A$3:$AU$519</definedName>
    <definedName name="_xlnm._FilterDatabase" localSheetId="17" hidden="1">'S.H. EGRESOS'!$A$6:$H$85</definedName>
    <definedName name="_xlnm._FilterDatabase" localSheetId="16" hidden="1">'S.H-INGRESOS'!$A$1:$H$83</definedName>
    <definedName name="_xlnm.Print_Area" localSheetId="15">'8 PROG Tlajomulco en el Modelo '!$A$1:$CC$34</definedName>
    <definedName name="_xlnm.Print_Area" localSheetId="27">'CLASIF.  PROGRAMATICA'!$A$1:$G$46</definedName>
    <definedName name="Print_Area" localSheetId="15">'8 PROG Tlajomulco en el Modelo '!$A$1:$CC$34</definedName>
    <definedName name="_xlnm.Print_Titles" localSheetId="26">'CALISIFIC. FUNCIONAL DEL GASTO'!$1:$4</definedName>
    <definedName name="_xlnm.Print_Titles" localSheetId="20">'EAPED 6 (a)'!$1:$4</definedName>
    <definedName name="_xlnm.Print_Titles" localSheetId="21">'EAPED 6 (b)'!$1:$4</definedName>
    <definedName name="_xlnm.Print_Titles" localSheetId="22">'EAPED 6 (c)'!$1:$4</definedName>
    <definedName name="_xlnm.Print_Titles" localSheetId="25">'EGRESOS CALISFIC.ADMIVA.'!$3:$4</definedName>
    <definedName name="_xlnm.Print_Titles" localSheetId="18">'MODIFICACION INGRESOS '!$1:$4</definedName>
    <definedName name="_xlnm.Print_Titles" localSheetId="19">'PRESUP. EGRESOS MODIFICADO F.F.'!$1:$4</definedName>
    <definedName name="_xlnm.Print_Titles" localSheetId="17">'S.H. EGRESOS'!$1:$2</definedName>
    <definedName name="_xlnm.Print_Titles" localSheetId="16">'S.H-INGRESOS'!$1:$1</definedName>
  </definedNames>
  <calcPr calcId="145621"/>
</workbook>
</file>

<file path=xl/calcChain.xml><?xml version="1.0" encoding="utf-8"?>
<calcChain xmlns="http://schemas.openxmlformats.org/spreadsheetml/2006/main">
  <c r="CN854" i="72" l="1"/>
  <c r="CE854" i="72"/>
  <c r="BW854" i="72"/>
  <c r="BO854" i="72"/>
  <c r="BG854" i="72"/>
  <c r="AY854" i="72"/>
  <c r="AQ854" i="72"/>
  <c r="AK854" i="72"/>
  <c r="AG854" i="72"/>
  <c r="CV853" i="72"/>
  <c r="CV852" i="72"/>
  <c r="CV851" i="72"/>
  <c r="CV850" i="72"/>
  <c r="CV849" i="72"/>
  <c r="CV848" i="72"/>
  <c r="CV847" i="72"/>
  <c r="CV846" i="72"/>
  <c r="CV845" i="72"/>
  <c r="CV844" i="72"/>
  <c r="CV843" i="72"/>
  <c r="CV842" i="72"/>
  <c r="CV841" i="72"/>
  <c r="CV840" i="72"/>
  <c r="CV839" i="72"/>
  <c r="CV838" i="72"/>
  <c r="CV837" i="72"/>
  <c r="CV836" i="72"/>
  <c r="CV835" i="72"/>
  <c r="CV834" i="72"/>
  <c r="CV833" i="72"/>
  <c r="CV832" i="72"/>
  <c r="CV831" i="72"/>
  <c r="CV830" i="72"/>
  <c r="CV829" i="72"/>
  <c r="CV828" i="72"/>
  <c r="CV827" i="72"/>
  <c r="CV826" i="72"/>
  <c r="CV825" i="72"/>
  <c r="CV824" i="72"/>
  <c r="CV823" i="72"/>
  <c r="CV822" i="72"/>
  <c r="CV821" i="72"/>
  <c r="CV820" i="72"/>
  <c r="CV819" i="72"/>
  <c r="CV818" i="72"/>
  <c r="CV817" i="72"/>
  <c r="CV816" i="72"/>
  <c r="CV815" i="72"/>
  <c r="CV814" i="72"/>
  <c r="CV813" i="72"/>
  <c r="CV812" i="72"/>
  <c r="CV811" i="72"/>
  <c r="CV810" i="72"/>
  <c r="CV809" i="72"/>
  <c r="CV808" i="72"/>
  <c r="CV807" i="72"/>
  <c r="CV806" i="72"/>
  <c r="CV805" i="72"/>
  <c r="CV804" i="72"/>
  <c r="CV803" i="72"/>
  <c r="CV802" i="72"/>
  <c r="CV801" i="72"/>
  <c r="CV800" i="72"/>
  <c r="CV799" i="72"/>
  <c r="CV798" i="72"/>
  <c r="CV797" i="72"/>
  <c r="CV796" i="72"/>
  <c r="CV795" i="72"/>
  <c r="CV794" i="72"/>
  <c r="CV793" i="72"/>
  <c r="CV792" i="72"/>
  <c r="CV791" i="72"/>
  <c r="CV790" i="72"/>
  <c r="CV789" i="72"/>
  <c r="CV788" i="72"/>
  <c r="CV787" i="72"/>
  <c r="CV786" i="72"/>
  <c r="CV785" i="72"/>
  <c r="CV784" i="72"/>
  <c r="CV783" i="72"/>
  <c r="CV782" i="72"/>
  <c r="CV781" i="72"/>
  <c r="CV780" i="72"/>
  <c r="CV779" i="72"/>
  <c r="CV778" i="72"/>
  <c r="CV777" i="72"/>
  <c r="CV776" i="72"/>
  <c r="CV775" i="72"/>
  <c r="CV774" i="72"/>
  <c r="CV773" i="72"/>
  <c r="CV772" i="72"/>
  <c r="CV771" i="72"/>
  <c r="CV770" i="72"/>
  <c r="CV769" i="72"/>
  <c r="CV768" i="72"/>
  <c r="CV767" i="72"/>
  <c r="CV766" i="72"/>
  <c r="CV765" i="72"/>
  <c r="CV764" i="72"/>
  <c r="CV763" i="72"/>
  <c r="CV762" i="72"/>
  <c r="CV761" i="72"/>
  <c r="CV760" i="72"/>
  <c r="CV759" i="72"/>
  <c r="CV758" i="72"/>
  <c r="CV757" i="72"/>
  <c r="CV756" i="72"/>
  <c r="CV755" i="72"/>
  <c r="CV754" i="72"/>
  <c r="CV753" i="72"/>
  <c r="CV752" i="72"/>
  <c r="CV751" i="72"/>
  <c r="CV750" i="72"/>
  <c r="CV749" i="72"/>
  <c r="CV748" i="72"/>
  <c r="CV747" i="72"/>
  <c r="CV746" i="72"/>
  <c r="CV745" i="72"/>
  <c r="CV744" i="72"/>
  <c r="CV743" i="72"/>
  <c r="CV742" i="72"/>
  <c r="CV741" i="72"/>
  <c r="CV740" i="72"/>
  <c r="CV739" i="72"/>
  <c r="CV738" i="72"/>
  <c r="CV737" i="72"/>
  <c r="CV736" i="72"/>
  <c r="CV735" i="72"/>
  <c r="CV734" i="72"/>
  <c r="CV733" i="72"/>
  <c r="CV732" i="72"/>
  <c r="CV731" i="72"/>
  <c r="CV730" i="72"/>
  <c r="CV729" i="72"/>
  <c r="CV728" i="72"/>
  <c r="CV727" i="72"/>
  <c r="CV726" i="72"/>
  <c r="CV725" i="72"/>
  <c r="CV724" i="72"/>
  <c r="CV723" i="72"/>
  <c r="CV722" i="72"/>
  <c r="CV721" i="72"/>
  <c r="CV720" i="72"/>
  <c r="CV719" i="72"/>
  <c r="CV718" i="72"/>
  <c r="CV717" i="72"/>
  <c r="CV716" i="72"/>
  <c r="CV715" i="72"/>
  <c r="CV714" i="72"/>
  <c r="CV713" i="72"/>
  <c r="CV712" i="72"/>
  <c r="CV711" i="72"/>
  <c r="CV710" i="72"/>
  <c r="CV709" i="72"/>
  <c r="CV708" i="72"/>
  <c r="CV707" i="72"/>
  <c r="CV706" i="72"/>
  <c r="CV705" i="72"/>
  <c r="CV704" i="72"/>
  <c r="CV703" i="72"/>
  <c r="CV702" i="72"/>
  <c r="CV701" i="72"/>
  <c r="CV700" i="72"/>
  <c r="CV699" i="72"/>
  <c r="CV698" i="72"/>
  <c r="CV697" i="72"/>
  <c r="CV696" i="72"/>
  <c r="CV695" i="72"/>
  <c r="CV694" i="72"/>
  <c r="CV693" i="72"/>
  <c r="CV692" i="72"/>
  <c r="CV691" i="72"/>
  <c r="CV690" i="72"/>
  <c r="CV689" i="72"/>
  <c r="CV688" i="72"/>
  <c r="CV687" i="72"/>
  <c r="CV686" i="72"/>
  <c r="CV685" i="72"/>
  <c r="CV684" i="72"/>
  <c r="CV683" i="72"/>
  <c r="CV682" i="72"/>
  <c r="CV681" i="72"/>
  <c r="CV680" i="72"/>
  <c r="CV679" i="72"/>
  <c r="CV678" i="72"/>
  <c r="CV677" i="72"/>
  <c r="CV676" i="72"/>
  <c r="CV675" i="72"/>
  <c r="CV674" i="72"/>
  <c r="CV673" i="72"/>
  <c r="CV672" i="72"/>
  <c r="CV671" i="72"/>
  <c r="CV670" i="72"/>
  <c r="CV669" i="72"/>
  <c r="CV668" i="72"/>
  <c r="CV667" i="72"/>
  <c r="CV666" i="72"/>
  <c r="CV665" i="72"/>
  <c r="CV664" i="72"/>
  <c r="CV663" i="72"/>
  <c r="CV662" i="72"/>
  <c r="CV661" i="72"/>
  <c r="CV660" i="72"/>
  <c r="CV659" i="72"/>
  <c r="CV658" i="72"/>
  <c r="CV657" i="72"/>
  <c r="CV656" i="72"/>
  <c r="CV655" i="72"/>
  <c r="CV654" i="72"/>
  <c r="CV653" i="72"/>
  <c r="CV652" i="72"/>
  <c r="CV651" i="72"/>
  <c r="CV650" i="72"/>
  <c r="CV649" i="72"/>
  <c r="CV648" i="72"/>
  <c r="CV647" i="72"/>
  <c r="CV646" i="72"/>
  <c r="CV645" i="72"/>
  <c r="CV644" i="72"/>
  <c r="CV643" i="72"/>
  <c r="CV642" i="72"/>
  <c r="CV641" i="72"/>
  <c r="CV640" i="72"/>
  <c r="CV639" i="72"/>
  <c r="CV638" i="72"/>
  <c r="CV637" i="72"/>
  <c r="CV636" i="72"/>
  <c r="CV635" i="72"/>
  <c r="CV634" i="72"/>
  <c r="CV633" i="72"/>
  <c r="CV632" i="72"/>
  <c r="CV631" i="72"/>
  <c r="CV630" i="72"/>
  <c r="CV629" i="72"/>
  <c r="CV628" i="72"/>
  <c r="CV627" i="72"/>
  <c r="CV626" i="72"/>
  <c r="CV625" i="72"/>
  <c r="CV624" i="72"/>
  <c r="CV623" i="72"/>
  <c r="CV622" i="72"/>
  <c r="CV621" i="72"/>
  <c r="CV620" i="72"/>
  <c r="CV619" i="72"/>
  <c r="CV618" i="72"/>
  <c r="CV617" i="72"/>
  <c r="CV616" i="72"/>
  <c r="CV615" i="72"/>
  <c r="CV614" i="72"/>
  <c r="CV613" i="72"/>
  <c r="CV612" i="72"/>
  <c r="CV611" i="72"/>
  <c r="CV610" i="72"/>
  <c r="CV609" i="72"/>
  <c r="CV608" i="72"/>
  <c r="CV607" i="72"/>
  <c r="CV606" i="72"/>
  <c r="CV605" i="72"/>
  <c r="CV604" i="72"/>
  <c r="CV603" i="72"/>
  <c r="CV602" i="72"/>
  <c r="CV601" i="72"/>
  <c r="CV600" i="72"/>
  <c r="CV599" i="72"/>
  <c r="CV598" i="72"/>
  <c r="CV597" i="72"/>
  <c r="CV596" i="72"/>
  <c r="CV595" i="72"/>
  <c r="CV594" i="72"/>
  <c r="CV593" i="72"/>
  <c r="CV592" i="72"/>
  <c r="CV591" i="72"/>
  <c r="CV590" i="72"/>
  <c r="CV589" i="72"/>
  <c r="CV588" i="72"/>
  <c r="CV587" i="72"/>
  <c r="CV586" i="72"/>
  <c r="CV585" i="72"/>
  <c r="CV584" i="72"/>
  <c r="CV583" i="72"/>
  <c r="CV582" i="72"/>
  <c r="CV581" i="72"/>
  <c r="CV580" i="72"/>
  <c r="CV579" i="72"/>
  <c r="CV578" i="72"/>
  <c r="CV577" i="72"/>
  <c r="CV576" i="72"/>
  <c r="CV575" i="72"/>
  <c r="CV574" i="72"/>
  <c r="CV573" i="72"/>
  <c r="CV572" i="72"/>
  <c r="CV571" i="72"/>
  <c r="CV570" i="72"/>
  <c r="CV569" i="72"/>
  <c r="CV568" i="72"/>
  <c r="CV567" i="72"/>
  <c r="CV566" i="72"/>
  <c r="CV565" i="72"/>
  <c r="CV564" i="72"/>
  <c r="CV563" i="72"/>
  <c r="CV562" i="72"/>
  <c r="CV561" i="72"/>
  <c r="CV560" i="72"/>
  <c r="CV559" i="72"/>
  <c r="CV558" i="72"/>
  <c r="CV557" i="72"/>
  <c r="CV556" i="72"/>
  <c r="CV555" i="72"/>
  <c r="CV554" i="72"/>
  <c r="CV553" i="72"/>
  <c r="CV552" i="72"/>
  <c r="CV551" i="72"/>
  <c r="CV550" i="72"/>
  <c r="CV549" i="72"/>
  <c r="CV548" i="72"/>
  <c r="CV547" i="72"/>
  <c r="CV546" i="72"/>
  <c r="CV545" i="72"/>
  <c r="CV544" i="72"/>
  <c r="CV543" i="72"/>
  <c r="CV542" i="72"/>
  <c r="CV541" i="72"/>
  <c r="CV540" i="72"/>
  <c r="CV539" i="72"/>
  <c r="CV538" i="72"/>
  <c r="CV537" i="72"/>
  <c r="CV536" i="72"/>
  <c r="CV535" i="72"/>
  <c r="CV534" i="72"/>
  <c r="CV533" i="72"/>
  <c r="CV532" i="72"/>
  <c r="CV531" i="72"/>
  <c r="CV530" i="72"/>
  <c r="CV529" i="72"/>
  <c r="CV528" i="72"/>
  <c r="CV527" i="72"/>
  <c r="CV526" i="72"/>
  <c r="CV525" i="72"/>
  <c r="CV524" i="72"/>
  <c r="CV523" i="72"/>
  <c r="CV522" i="72"/>
  <c r="CV521" i="72"/>
  <c r="CV520" i="72"/>
  <c r="CV519" i="72"/>
  <c r="CV518" i="72"/>
  <c r="CV517" i="72"/>
  <c r="CV516" i="72"/>
  <c r="CV515" i="72"/>
  <c r="CV514" i="72"/>
  <c r="CV513" i="72"/>
  <c r="CV512" i="72"/>
  <c r="CV511" i="72"/>
  <c r="CV510" i="72"/>
  <c r="CV509" i="72"/>
  <c r="CV508" i="72"/>
  <c r="CV507" i="72"/>
  <c r="CV506" i="72"/>
  <c r="CV505" i="72"/>
  <c r="CV504" i="72"/>
  <c r="CV503" i="72"/>
  <c r="CV502" i="72"/>
  <c r="CV501" i="72"/>
  <c r="CV500" i="72"/>
  <c r="CV499" i="72"/>
  <c r="CV498" i="72"/>
  <c r="CV497" i="72"/>
  <c r="CV496" i="72"/>
  <c r="CV495" i="72"/>
  <c r="CV494" i="72"/>
  <c r="CV493" i="72"/>
  <c r="CV492" i="72"/>
  <c r="CV491" i="72"/>
  <c r="CV490" i="72"/>
  <c r="CV489" i="72"/>
  <c r="CV488" i="72"/>
  <c r="CV487" i="72"/>
  <c r="CV486" i="72"/>
  <c r="CV485" i="72"/>
  <c r="CV484" i="72"/>
  <c r="CV483" i="72"/>
  <c r="CV482" i="72"/>
  <c r="CV481" i="72"/>
  <c r="CV480" i="72"/>
  <c r="CV479" i="72"/>
  <c r="CV478" i="72"/>
  <c r="CV477" i="72"/>
  <c r="CV476" i="72"/>
  <c r="CV475" i="72"/>
  <c r="CV474" i="72"/>
  <c r="CV473" i="72"/>
  <c r="CV472" i="72"/>
  <c r="CV471" i="72"/>
  <c r="CV470" i="72"/>
  <c r="CV469" i="72"/>
  <c r="CV468" i="72"/>
  <c r="CV467" i="72"/>
  <c r="CV466" i="72"/>
  <c r="CV465" i="72"/>
  <c r="CV464" i="72"/>
  <c r="CV463" i="72"/>
  <c r="CV462" i="72"/>
  <c r="CV461" i="72"/>
  <c r="CV460" i="72"/>
  <c r="CV459" i="72"/>
  <c r="CV458" i="72"/>
  <c r="CV457" i="72"/>
  <c r="CV456" i="72"/>
  <c r="CV455" i="72"/>
  <c r="CV454" i="72"/>
  <c r="CV453" i="72"/>
  <c r="CV452" i="72"/>
  <c r="CV451" i="72"/>
  <c r="CV450" i="72"/>
  <c r="CV449" i="72"/>
  <c r="CV448" i="72"/>
  <c r="CV447" i="72"/>
  <c r="CV446" i="72"/>
  <c r="CV445" i="72"/>
  <c r="CV444" i="72"/>
  <c r="CV443" i="72"/>
  <c r="CV442" i="72"/>
  <c r="CV441" i="72"/>
  <c r="CV440" i="72"/>
  <c r="CV439" i="72"/>
  <c r="CV438" i="72"/>
  <c r="CV437" i="72"/>
  <c r="CV436" i="72"/>
  <c r="CV435" i="72"/>
  <c r="CV434" i="72"/>
  <c r="CV433" i="72"/>
  <c r="CV432" i="72"/>
  <c r="CV431" i="72"/>
  <c r="CV430" i="72"/>
  <c r="CV429" i="72"/>
  <c r="CV428" i="72"/>
  <c r="CV427" i="72"/>
  <c r="CV426" i="72"/>
  <c r="CV425" i="72"/>
  <c r="CV424" i="72"/>
  <c r="CV423" i="72"/>
  <c r="CV422" i="72"/>
  <c r="CV421" i="72"/>
  <c r="CV420" i="72"/>
  <c r="CV419" i="72"/>
  <c r="CV418" i="72"/>
  <c r="CV417" i="72"/>
  <c r="CV416" i="72"/>
  <c r="CV415" i="72"/>
  <c r="CV414" i="72"/>
  <c r="CV413" i="72"/>
  <c r="CV412" i="72"/>
  <c r="CV411" i="72"/>
  <c r="CV410" i="72"/>
  <c r="CV409" i="72"/>
  <c r="CV408" i="72"/>
  <c r="CV407" i="72"/>
  <c r="CV406" i="72"/>
  <c r="CV405" i="72"/>
  <c r="CV404" i="72"/>
  <c r="CV403" i="72"/>
  <c r="CV402" i="72"/>
  <c r="CV401" i="72"/>
  <c r="CV400" i="72"/>
  <c r="CV399" i="72"/>
  <c r="CV398" i="72"/>
  <c r="CV397" i="72"/>
  <c r="CV396" i="72"/>
  <c r="CV395" i="72"/>
  <c r="CV394" i="72"/>
  <c r="CV393" i="72"/>
  <c r="CV392" i="72"/>
  <c r="CV391" i="72"/>
  <c r="CV390" i="72"/>
  <c r="CV389" i="72"/>
  <c r="CV388" i="72"/>
  <c r="CV387" i="72"/>
  <c r="CV386" i="72"/>
  <c r="CV385" i="72"/>
  <c r="CV384" i="72"/>
  <c r="CV383" i="72"/>
  <c r="CV382" i="72"/>
  <c r="CV381" i="72"/>
  <c r="CV380" i="72"/>
  <c r="CV379" i="72"/>
  <c r="CV378" i="72"/>
  <c r="CV377" i="72"/>
  <c r="CV376" i="72"/>
  <c r="CV375" i="72"/>
  <c r="CV374" i="72"/>
  <c r="CV373" i="72"/>
  <c r="CV372" i="72"/>
  <c r="CV371" i="72"/>
  <c r="CV370" i="72"/>
  <c r="CV369" i="72"/>
  <c r="CV368" i="72"/>
  <c r="CV367" i="72"/>
  <c r="CV366" i="72"/>
  <c r="CV365" i="72"/>
  <c r="CV364" i="72"/>
  <c r="CV363" i="72"/>
  <c r="CV362" i="72"/>
  <c r="CV361" i="72"/>
  <c r="CV360" i="72"/>
  <c r="CV359" i="72"/>
  <c r="CV358" i="72"/>
  <c r="CV357" i="72"/>
  <c r="CV356" i="72"/>
  <c r="CV355" i="72"/>
  <c r="CV354" i="72"/>
  <c r="CV353" i="72"/>
  <c r="CV352" i="72"/>
  <c r="CV351" i="72"/>
  <c r="CV350" i="72"/>
  <c r="CV349" i="72"/>
  <c r="CV348" i="72"/>
  <c r="CV347" i="72"/>
  <c r="CV346" i="72"/>
  <c r="CV345" i="72"/>
  <c r="CV344" i="72"/>
  <c r="CV343" i="72"/>
  <c r="CV342" i="72"/>
  <c r="CV341" i="72"/>
  <c r="CV340" i="72"/>
  <c r="CV339" i="72"/>
  <c r="CV338" i="72"/>
  <c r="CV337" i="72"/>
  <c r="CV336" i="72"/>
  <c r="CV335" i="72"/>
  <c r="CV334" i="72"/>
  <c r="CV333" i="72"/>
  <c r="CV332" i="72"/>
  <c r="CV331" i="72"/>
  <c r="CV330" i="72"/>
  <c r="CV329" i="72"/>
  <c r="CV328" i="72"/>
  <c r="CV327" i="72"/>
  <c r="CV326" i="72"/>
  <c r="CV325" i="72"/>
  <c r="CV324" i="72"/>
  <c r="CV323" i="72"/>
  <c r="CV322" i="72"/>
  <c r="CV321" i="72"/>
  <c r="CV320" i="72"/>
  <c r="CV319" i="72"/>
  <c r="CV318" i="72"/>
  <c r="CV317" i="72"/>
  <c r="CV316" i="72"/>
  <c r="CV315" i="72"/>
  <c r="CV314" i="72"/>
  <c r="CV313" i="72"/>
  <c r="CV312" i="72"/>
  <c r="CV311" i="72"/>
  <c r="CV310" i="72"/>
  <c r="CV309" i="72"/>
  <c r="CV308" i="72"/>
  <c r="CV307" i="72"/>
  <c r="CV306" i="72"/>
  <c r="CV305" i="72"/>
  <c r="CV304" i="72"/>
  <c r="CV303" i="72"/>
  <c r="CV302" i="72"/>
  <c r="CV301" i="72"/>
  <c r="CV300" i="72"/>
  <c r="CV299" i="72"/>
  <c r="CV298" i="72"/>
  <c r="CV297" i="72"/>
  <c r="CV296" i="72"/>
  <c r="CV295" i="72"/>
  <c r="CV294" i="72"/>
  <c r="CV293" i="72"/>
  <c r="CV292" i="72"/>
  <c r="CV291" i="72"/>
  <c r="CV290" i="72"/>
  <c r="CV289" i="72"/>
  <c r="CV288" i="72"/>
  <c r="CV287" i="72"/>
  <c r="CV286" i="72"/>
  <c r="CV285" i="72"/>
  <c r="CV284" i="72"/>
  <c r="CV283" i="72"/>
  <c r="CV282" i="72"/>
  <c r="CV281" i="72"/>
  <c r="CV280" i="72"/>
  <c r="CV279" i="72"/>
  <c r="CV278" i="72"/>
  <c r="CV277" i="72"/>
  <c r="CV276" i="72"/>
  <c r="CV275" i="72"/>
  <c r="CV274" i="72"/>
  <c r="CV273" i="72"/>
  <c r="CV272" i="72"/>
  <c r="CV271" i="72"/>
  <c r="CV270" i="72"/>
  <c r="CV269" i="72"/>
  <c r="CV268" i="72"/>
  <c r="CV267" i="72"/>
  <c r="CV266" i="72"/>
  <c r="CV265" i="72"/>
  <c r="CV264" i="72"/>
  <c r="CV263" i="72"/>
  <c r="CV262" i="72"/>
  <c r="CV261" i="72"/>
  <c r="CV260" i="72"/>
  <c r="CV259" i="72"/>
  <c r="CV258" i="72"/>
  <c r="CV257" i="72"/>
  <c r="CV256" i="72"/>
  <c r="CV255" i="72"/>
  <c r="CV254" i="72"/>
  <c r="CV253" i="72"/>
  <c r="CV252" i="72"/>
  <c r="CV251" i="72"/>
  <c r="CV250" i="72"/>
  <c r="CV249" i="72"/>
  <c r="CV248" i="72"/>
  <c r="CV247" i="72"/>
  <c r="CV246" i="72"/>
  <c r="CV245" i="72"/>
  <c r="CV244" i="72"/>
  <c r="CV243" i="72"/>
  <c r="CV242" i="72"/>
  <c r="CV241" i="72"/>
  <c r="CV240" i="72"/>
  <c r="CV239" i="72"/>
  <c r="CV238" i="72"/>
  <c r="CV237" i="72"/>
  <c r="CV236" i="72"/>
  <c r="CV235" i="72"/>
  <c r="CV234" i="72"/>
  <c r="CV233" i="72"/>
  <c r="CV232" i="72"/>
  <c r="CV231" i="72"/>
  <c r="CV230" i="72"/>
  <c r="CV229" i="72"/>
  <c r="CV228" i="72"/>
  <c r="CV227" i="72"/>
  <c r="CV226" i="72"/>
  <c r="CV225" i="72"/>
  <c r="CV224" i="72"/>
  <c r="CV223" i="72"/>
  <c r="CV222" i="72"/>
  <c r="CV221" i="72"/>
  <c r="CV220" i="72"/>
  <c r="CV219" i="72"/>
  <c r="CV218" i="72"/>
  <c r="CV217" i="72"/>
  <c r="CV216" i="72"/>
  <c r="CV215" i="72"/>
  <c r="CV214" i="72"/>
  <c r="CV213" i="72"/>
  <c r="CV212" i="72"/>
  <c r="CV211" i="72"/>
  <c r="CV210" i="72"/>
  <c r="CV209" i="72"/>
  <c r="CV208" i="72"/>
  <c r="CV207" i="72"/>
  <c r="CV206" i="72"/>
  <c r="CV205" i="72"/>
  <c r="CV204" i="72"/>
  <c r="CV203" i="72"/>
  <c r="CV202" i="72"/>
  <c r="CV201" i="72"/>
  <c r="CV200" i="72"/>
  <c r="CV199" i="72"/>
  <c r="CV198" i="72"/>
  <c r="CV197" i="72"/>
  <c r="CV196" i="72"/>
  <c r="CV195" i="72"/>
  <c r="CV194" i="72"/>
  <c r="CV193" i="72"/>
  <c r="CV192" i="72"/>
  <c r="CV191" i="72"/>
  <c r="CV190" i="72"/>
  <c r="CV189" i="72"/>
  <c r="CV188" i="72"/>
  <c r="CV187" i="72"/>
  <c r="CV186" i="72"/>
  <c r="CV185" i="72"/>
  <c r="CV184" i="72"/>
  <c r="CV183" i="72"/>
  <c r="CV182" i="72"/>
  <c r="CV181" i="72"/>
  <c r="CV180" i="72"/>
  <c r="CV179" i="72"/>
  <c r="CV178" i="72"/>
  <c r="CV177" i="72"/>
  <c r="CV176" i="72"/>
  <c r="CV175" i="72"/>
  <c r="CV174" i="72"/>
  <c r="CV173" i="72"/>
  <c r="CV172" i="72"/>
  <c r="CV171" i="72"/>
  <c r="CV170" i="72"/>
  <c r="CV169" i="72"/>
  <c r="CV168" i="72"/>
  <c r="CV167" i="72"/>
  <c r="CV166" i="72"/>
  <c r="CV165" i="72"/>
  <c r="CV164" i="72"/>
  <c r="CV163" i="72"/>
  <c r="CV162" i="72"/>
  <c r="CV161" i="72"/>
  <c r="CV160" i="72"/>
  <c r="CV159" i="72"/>
  <c r="CV158" i="72"/>
  <c r="CV157" i="72"/>
  <c r="CV156" i="72"/>
  <c r="CV155" i="72"/>
  <c r="CV154" i="72"/>
  <c r="CV153" i="72"/>
  <c r="CV152" i="72"/>
  <c r="CV151" i="72"/>
  <c r="CV150" i="72"/>
  <c r="CV149" i="72"/>
  <c r="CV148" i="72"/>
  <c r="CV147" i="72"/>
  <c r="CV146" i="72"/>
  <c r="CV145" i="72"/>
  <c r="CV144" i="72"/>
  <c r="CV143" i="72"/>
  <c r="CV142" i="72"/>
  <c r="CV141" i="72"/>
  <c r="CV140" i="72"/>
  <c r="CV139" i="72"/>
  <c r="CV138" i="72"/>
  <c r="CV137" i="72"/>
  <c r="CV136" i="72"/>
  <c r="CV135" i="72"/>
  <c r="CV134" i="72"/>
  <c r="CV133" i="72"/>
  <c r="CV132" i="72"/>
  <c r="CV131" i="72"/>
  <c r="CV130" i="72"/>
  <c r="CV129" i="72"/>
  <c r="CV128" i="72"/>
  <c r="CV127" i="72"/>
  <c r="CV126" i="72"/>
  <c r="CV125" i="72"/>
  <c r="CV124" i="72"/>
  <c r="CV123" i="72"/>
  <c r="CV122" i="72"/>
  <c r="CV121" i="72"/>
  <c r="CV120" i="72"/>
  <c r="CV119" i="72"/>
  <c r="CV118" i="72"/>
  <c r="CV117" i="72"/>
  <c r="CV116" i="72"/>
  <c r="CV115" i="72"/>
  <c r="CV114" i="72"/>
  <c r="CV113" i="72"/>
  <c r="CV112" i="72"/>
  <c r="CV111" i="72"/>
  <c r="CV110" i="72"/>
  <c r="CV109" i="72"/>
  <c r="CV108" i="72"/>
  <c r="CV107" i="72"/>
  <c r="CV106" i="72"/>
  <c r="CV105" i="72"/>
  <c r="CV104" i="72"/>
  <c r="CV103" i="72"/>
  <c r="CV102" i="72"/>
  <c r="CV101" i="72"/>
  <c r="CV100" i="72"/>
  <c r="CV99" i="72"/>
  <c r="CV98" i="72"/>
  <c r="CV97" i="72"/>
  <c r="CV96" i="72"/>
  <c r="CV95" i="72"/>
  <c r="CV94" i="72"/>
  <c r="CV93" i="72"/>
  <c r="CV92" i="72"/>
  <c r="CV91" i="72"/>
  <c r="CV90" i="72"/>
  <c r="CV89" i="72"/>
  <c r="CV88" i="72"/>
  <c r="CV87" i="72"/>
  <c r="CV86" i="72"/>
  <c r="CV85" i="72"/>
  <c r="CV84" i="72"/>
  <c r="CV83" i="72"/>
  <c r="CV82" i="72"/>
  <c r="CV81" i="72"/>
  <c r="CV80" i="72"/>
  <c r="CV79" i="72"/>
  <c r="CV78" i="72"/>
  <c r="CV77" i="72"/>
  <c r="CV76" i="72"/>
  <c r="CV75" i="72"/>
  <c r="CV74" i="72"/>
  <c r="CV73" i="72"/>
  <c r="CV72" i="72"/>
  <c r="CV71" i="72"/>
  <c r="CV70" i="72"/>
  <c r="CV69" i="72"/>
  <c r="CV68" i="72"/>
  <c r="CV67" i="72"/>
  <c r="CV66" i="72"/>
  <c r="CV65" i="72"/>
  <c r="CV64" i="72"/>
  <c r="CV63" i="72"/>
  <c r="CV62" i="72"/>
  <c r="CV61" i="72"/>
  <c r="CV60" i="72"/>
  <c r="CV59" i="72"/>
  <c r="CV58" i="72"/>
  <c r="CV57" i="72"/>
  <c r="CV56" i="72"/>
  <c r="CV55" i="72"/>
  <c r="CV54" i="72"/>
  <c r="CV53" i="72"/>
  <c r="CV52" i="72"/>
  <c r="CV51" i="72"/>
  <c r="CV50" i="72"/>
  <c r="CV49" i="72"/>
  <c r="CV48" i="72"/>
  <c r="CV47" i="72"/>
  <c r="CV46" i="72"/>
  <c r="CV45" i="72"/>
  <c r="CV44" i="72"/>
  <c r="CV43" i="72"/>
  <c r="CV42" i="72"/>
  <c r="CV41" i="72"/>
  <c r="CV40" i="72"/>
  <c r="CV39" i="72"/>
  <c r="CV38" i="72"/>
  <c r="CV37" i="72"/>
  <c r="CV36" i="72"/>
  <c r="CV35" i="72"/>
  <c r="CV34" i="72"/>
  <c r="CV33" i="72"/>
  <c r="CV32" i="72"/>
  <c r="CV31" i="72"/>
  <c r="CV30" i="72"/>
  <c r="CV29" i="72"/>
  <c r="CV28" i="72"/>
  <c r="CV27" i="72"/>
  <c r="CV26" i="72"/>
  <c r="CV25" i="72"/>
  <c r="CV24" i="72"/>
  <c r="CV23" i="72"/>
  <c r="CV22" i="72"/>
  <c r="CV21" i="72"/>
  <c r="CV20" i="72"/>
  <c r="CV19" i="72"/>
  <c r="CV18" i="72"/>
  <c r="CV17" i="72"/>
  <c r="CV16" i="72"/>
  <c r="CV15" i="72"/>
  <c r="CV14" i="72"/>
  <c r="CV13" i="72"/>
  <c r="CV12" i="72"/>
  <c r="CV11" i="72"/>
  <c r="CV10" i="72"/>
  <c r="CV9" i="72"/>
  <c r="CV8" i="72"/>
  <c r="CV854" i="72" s="1"/>
  <c r="D25" i="71"/>
  <c r="C25" i="71"/>
  <c r="C18" i="71" s="1"/>
  <c r="B25" i="71"/>
  <c r="D21" i="71"/>
  <c r="D18" i="71" s="1"/>
  <c r="C21" i="71"/>
  <c r="B21" i="71"/>
  <c r="B18" i="71"/>
  <c r="C16" i="71"/>
  <c r="C15" i="71"/>
  <c r="C14" i="71"/>
  <c r="D13" i="71"/>
  <c r="D6" i="71" s="1"/>
  <c r="C13" i="71"/>
  <c r="B13" i="71"/>
  <c r="C12" i="71"/>
  <c r="C11" i="71"/>
  <c r="C10" i="71"/>
  <c r="C9" i="71" s="1"/>
  <c r="D9" i="71"/>
  <c r="B9" i="71"/>
  <c r="C8" i="71"/>
  <c r="C7" i="71"/>
  <c r="B6" i="71"/>
  <c r="B29" i="71" s="1"/>
  <c r="D29" i="71" l="1"/>
  <c r="C6" i="71"/>
  <c r="C29" i="71" s="1"/>
  <c r="G7" i="38"/>
  <c r="G11" i="38"/>
  <c r="I89" i="42" l="1"/>
  <c r="H7" i="42"/>
  <c r="I7" i="42"/>
  <c r="F10" i="41"/>
  <c r="F7" i="41"/>
  <c r="E23" i="48"/>
  <c r="E8" i="48"/>
  <c r="D10" i="47"/>
  <c r="D7" i="47"/>
  <c r="C7" i="47" s="1"/>
  <c r="BP33" i="55"/>
  <c r="BP25" i="55"/>
  <c r="BP33" i="51"/>
  <c r="BP25" i="51"/>
  <c r="E8" i="41" l="1"/>
  <c r="D94" i="11" l="1"/>
  <c r="A138" i="42" l="1"/>
  <c r="A137" i="42"/>
  <c r="A136" i="42"/>
  <c r="A135" i="42"/>
  <c r="H135" i="42" s="1"/>
  <c r="A134" i="42"/>
  <c r="A133" i="42"/>
  <c r="H133" i="42" s="1"/>
  <c r="A132" i="42"/>
  <c r="A131" i="42"/>
  <c r="H131" i="42" s="1"/>
  <c r="A130" i="42"/>
  <c r="A129" i="42"/>
  <c r="A128" i="42"/>
  <c r="H128" i="42" s="1"/>
  <c r="A127" i="42"/>
  <c r="H127" i="42" s="1"/>
  <c r="A126" i="42"/>
  <c r="H126" i="42" s="1"/>
  <c r="A125" i="42"/>
  <c r="H125" i="42" s="1"/>
  <c r="A124" i="42"/>
  <c r="A123" i="42"/>
  <c r="H123" i="42" s="1"/>
  <c r="A122" i="42"/>
  <c r="H122" i="42" s="1"/>
  <c r="A121" i="42"/>
  <c r="A120" i="42"/>
  <c r="H120" i="42" s="1"/>
  <c r="A119" i="42"/>
  <c r="A118" i="42"/>
  <c r="H118" i="42" s="1"/>
  <c r="A117" i="42"/>
  <c r="H117" i="42" s="1"/>
  <c r="A116" i="42"/>
  <c r="H116" i="42" s="1"/>
  <c r="A115" i="42"/>
  <c r="H115" i="42" s="1"/>
  <c r="A114" i="42"/>
  <c r="H114" i="42" s="1"/>
  <c r="A113" i="42"/>
  <c r="H113" i="42" s="1"/>
  <c r="A112" i="42"/>
  <c r="A111" i="42"/>
  <c r="H111" i="42" s="1"/>
  <c r="A110" i="42"/>
  <c r="H110" i="42" s="1"/>
  <c r="A109" i="42"/>
  <c r="H109" i="42" s="1"/>
  <c r="A108" i="42"/>
  <c r="A107" i="42"/>
  <c r="H107" i="42" s="1"/>
  <c r="A106" i="42"/>
  <c r="H106" i="42" s="1"/>
  <c r="A105" i="42"/>
  <c r="H105" i="42" s="1"/>
  <c r="A104" i="42"/>
  <c r="H104" i="42" s="1"/>
  <c r="A103" i="42"/>
  <c r="H103" i="42" s="1"/>
  <c r="A102" i="42"/>
  <c r="H102" i="42" s="1"/>
  <c r="A101" i="42"/>
  <c r="A100" i="42"/>
  <c r="H100" i="42" s="1"/>
  <c r="A99" i="42"/>
  <c r="H99" i="42" s="1"/>
  <c r="A98" i="42"/>
  <c r="H98" i="42" s="1"/>
  <c r="A97" i="42"/>
  <c r="H97" i="42" s="1"/>
  <c r="A96" i="42"/>
  <c r="H96" i="42" s="1"/>
  <c r="A95" i="42"/>
  <c r="H95" i="42" s="1"/>
  <c r="A94" i="42"/>
  <c r="A93" i="42"/>
  <c r="H93" i="42" s="1"/>
  <c r="A92" i="42"/>
  <c r="H92" i="42" s="1"/>
  <c r="A91" i="42"/>
  <c r="A90" i="42"/>
  <c r="A89" i="42"/>
  <c r="H89" i="42" s="1"/>
  <c r="A88" i="42"/>
  <c r="A87" i="42"/>
  <c r="H87" i="42" s="1"/>
  <c r="A86" i="42"/>
  <c r="H86" i="42" s="1"/>
  <c r="A85" i="42"/>
  <c r="H85" i="42" s="1"/>
  <c r="A84" i="42"/>
  <c r="H84" i="42" s="1"/>
  <c r="A83" i="42"/>
  <c r="H83" i="42" s="1"/>
  <c r="A82" i="42"/>
  <c r="H82" i="42" s="1"/>
  <c r="A81" i="42"/>
  <c r="H81" i="42" s="1"/>
  <c r="A80" i="42"/>
  <c r="H80" i="42" s="1"/>
  <c r="A79" i="42"/>
  <c r="H79" i="42" s="1"/>
  <c r="A78" i="42"/>
  <c r="A77" i="42"/>
  <c r="H77" i="42" s="1"/>
  <c r="A76" i="42"/>
  <c r="H76" i="42" s="1"/>
  <c r="A75" i="42"/>
  <c r="H75" i="42" s="1"/>
  <c r="A74" i="42"/>
  <c r="H74" i="42" s="1"/>
  <c r="A73" i="42"/>
  <c r="H73" i="42" s="1"/>
  <c r="A72" i="42"/>
  <c r="H72" i="42" s="1"/>
  <c r="A71" i="42"/>
  <c r="A70" i="42"/>
  <c r="A69" i="42"/>
  <c r="A68" i="42"/>
  <c r="A67" i="42"/>
  <c r="A66" i="42"/>
  <c r="A65" i="42"/>
  <c r="H65" i="42" s="1"/>
  <c r="A64" i="42"/>
  <c r="H64" i="42" s="1"/>
  <c r="A63" i="42"/>
  <c r="H63" i="42" s="1"/>
  <c r="A62" i="42"/>
  <c r="H62" i="42" s="1"/>
  <c r="A61" i="42"/>
  <c r="A60" i="42"/>
  <c r="A59" i="42"/>
  <c r="H59" i="42" s="1"/>
  <c r="A58" i="42"/>
  <c r="A57" i="42"/>
  <c r="A56" i="42"/>
  <c r="A55" i="42"/>
  <c r="A54" i="42"/>
  <c r="A53" i="42"/>
  <c r="A52" i="42"/>
  <c r="A51" i="42"/>
  <c r="A50" i="42"/>
  <c r="A49" i="42"/>
  <c r="A48" i="42"/>
  <c r="H48" i="42" s="1"/>
  <c r="A47" i="42"/>
  <c r="H47" i="42" s="1"/>
  <c r="A46" i="42"/>
  <c r="A45" i="42"/>
  <c r="A44" i="42"/>
  <c r="A43" i="42"/>
  <c r="A42" i="42"/>
  <c r="A41" i="42"/>
  <c r="A40" i="42"/>
  <c r="A39" i="42"/>
  <c r="A38" i="42"/>
  <c r="A37" i="42"/>
  <c r="H37" i="42" s="1"/>
  <c r="A36" i="42"/>
  <c r="A35" i="42"/>
  <c r="A34" i="42"/>
  <c r="A33" i="42"/>
  <c r="A32" i="42"/>
  <c r="H32" i="42" s="1"/>
  <c r="A31" i="42"/>
  <c r="H31" i="42" s="1"/>
  <c r="A30" i="42"/>
  <c r="H30" i="42" s="1"/>
  <c r="A29" i="42"/>
  <c r="A28" i="42"/>
  <c r="A27" i="42"/>
  <c r="A26" i="42"/>
  <c r="A25" i="42"/>
  <c r="H25" i="42" s="1"/>
  <c r="A24" i="42"/>
  <c r="A23" i="42"/>
  <c r="A22" i="42"/>
  <c r="A21" i="42"/>
  <c r="A20" i="42"/>
  <c r="H20" i="42" s="1"/>
  <c r="A19" i="42"/>
  <c r="A18" i="42"/>
  <c r="A17" i="42"/>
  <c r="A16" i="42"/>
  <c r="A15" i="42"/>
  <c r="A14" i="42"/>
  <c r="A13" i="42"/>
  <c r="H13" i="42" s="1"/>
  <c r="A12" i="42"/>
  <c r="H12" i="42" s="1"/>
  <c r="A11" i="42"/>
  <c r="H11" i="42" s="1"/>
  <c r="A10" i="42"/>
  <c r="H10" i="42" s="1"/>
  <c r="A9" i="42"/>
  <c r="A8" i="42"/>
  <c r="H8" i="42" s="1"/>
  <c r="A7" i="42"/>
  <c r="H134" i="42"/>
  <c r="H132" i="42"/>
  <c r="H130" i="42"/>
  <c r="H129" i="42"/>
  <c r="H124" i="42"/>
  <c r="H121" i="42"/>
  <c r="H119" i="42"/>
  <c r="H112" i="42"/>
  <c r="H108" i="42"/>
  <c r="H101" i="42"/>
  <c r="H94" i="42"/>
  <c r="H91" i="42"/>
  <c r="H90" i="42"/>
  <c r="H88" i="42"/>
  <c r="H78" i="42"/>
  <c r="H71" i="42"/>
  <c r="H66" i="42"/>
  <c r="H60" i="42"/>
  <c r="H52" i="42"/>
  <c r="H45" i="42"/>
  <c r="H44" i="42"/>
  <c r="H38" i="42"/>
  <c r="H33" i="42"/>
  <c r="H29" i="42"/>
  <c r="H26" i="42"/>
  <c r="H24" i="42"/>
  <c r="H14" i="42"/>
  <c r="H9" i="42"/>
  <c r="D72" i="48"/>
  <c r="D71" i="48"/>
  <c r="D70" i="48"/>
  <c r="D69" i="48"/>
  <c r="D68" i="48"/>
  <c r="D66" i="48"/>
  <c r="D65" i="48"/>
  <c r="D64" i="48"/>
  <c r="D63" i="48"/>
  <c r="D62" i="48"/>
  <c r="D61" i="48"/>
  <c r="D60" i="48"/>
  <c r="D59" i="48"/>
  <c r="D58" i="48"/>
  <c r="D56" i="48"/>
  <c r="D55" i="48"/>
  <c r="D54" i="48"/>
  <c r="D53" i="48"/>
  <c r="D52" i="48"/>
  <c r="D51" i="48"/>
  <c r="D50" i="48"/>
  <c r="D48" i="48"/>
  <c r="D47" i="48"/>
  <c r="D46" i="48"/>
  <c r="D45" i="48"/>
  <c r="D44" i="48"/>
  <c r="D43" i="48"/>
  <c r="D42" i="48"/>
  <c r="D41" i="48"/>
  <c r="D38" i="48"/>
  <c r="D37" i="48"/>
  <c r="D36" i="48"/>
  <c r="D35" i="48"/>
  <c r="D33" i="48"/>
  <c r="D32" i="48"/>
  <c r="D31" i="48"/>
  <c r="D30" i="48"/>
  <c r="D29" i="48"/>
  <c r="D28" i="48"/>
  <c r="D27" i="48"/>
  <c r="D26" i="48"/>
  <c r="D25" i="48"/>
  <c r="D23" i="48"/>
  <c r="D22" i="48"/>
  <c r="D21" i="48"/>
  <c r="D20" i="48"/>
  <c r="D19" i="48"/>
  <c r="D18" i="48"/>
  <c r="D17" i="48"/>
  <c r="D15" i="48"/>
  <c r="D14" i="48"/>
  <c r="D13" i="48"/>
  <c r="D12" i="48"/>
  <c r="D11" i="48"/>
  <c r="D10" i="48"/>
  <c r="D9" i="48"/>
  <c r="D8" i="48"/>
  <c r="E67" i="48"/>
  <c r="D67" i="48" s="1"/>
  <c r="E40" i="48"/>
  <c r="D40" i="48" s="1"/>
  <c r="E34" i="48"/>
  <c r="D34" i="48" s="1"/>
  <c r="E57" i="48"/>
  <c r="D57" i="48" s="1"/>
  <c r="E49" i="48"/>
  <c r="D49" i="48" s="1"/>
  <c r="H18" i="42" l="1"/>
  <c r="H22" i="42"/>
  <c r="H34" i="42"/>
  <c r="H54" i="42"/>
  <c r="H58" i="42"/>
  <c r="H39" i="42"/>
  <c r="H43" i="42"/>
  <c r="H15" i="42"/>
  <c r="H19" i="42"/>
  <c r="H23" i="42"/>
  <c r="H35" i="42"/>
  <c r="H46" i="42"/>
  <c r="H50" i="42"/>
  <c r="H55" i="42"/>
  <c r="H28" i="42"/>
  <c r="H40" i="42"/>
  <c r="H68" i="42"/>
  <c r="H16" i="42"/>
  <c r="H36" i="42"/>
  <c r="H51" i="42"/>
  <c r="H56" i="42"/>
  <c r="H70" i="42"/>
  <c r="H41" i="42"/>
  <c r="H49" i="42"/>
  <c r="H61" i="42"/>
  <c r="H69" i="42"/>
  <c r="H17" i="42"/>
  <c r="H21" i="42"/>
  <c r="H27" i="42"/>
  <c r="H42" i="42"/>
  <c r="H53" i="42"/>
  <c r="H57" i="42"/>
  <c r="H67" i="42"/>
  <c r="E39" i="48"/>
  <c r="D39" i="48" s="1"/>
  <c r="E16" i="48"/>
  <c r="D16" i="48" s="1"/>
  <c r="E24" i="48"/>
  <c r="D24" i="48" s="1"/>
  <c r="E7" i="48"/>
  <c r="D7" i="48" s="1"/>
  <c r="E6" i="48" l="1"/>
  <c r="D6" i="48" s="1"/>
  <c r="E73" i="48" l="1"/>
  <c r="D73" i="48" s="1"/>
  <c r="E89" i="46" l="1"/>
  <c r="A2" i="11"/>
  <c r="E296" i="70" l="1"/>
  <c r="D296" i="70"/>
  <c r="E295" i="70"/>
  <c r="D294" i="70"/>
  <c r="E294" i="70" s="1"/>
  <c r="E293" i="70" s="1"/>
  <c r="C293" i="70"/>
  <c r="E291" i="70"/>
  <c r="E288" i="70" s="1"/>
  <c r="E287" i="70" s="1"/>
  <c r="E286" i="70" s="1"/>
  <c r="E290" i="70"/>
  <c r="E289" i="70"/>
  <c r="D288" i="70"/>
  <c r="D287" i="70" s="1"/>
  <c r="D286" i="70" s="1"/>
  <c r="C288" i="70"/>
  <c r="C287" i="70"/>
  <c r="C286" i="70" s="1"/>
  <c r="E285" i="70"/>
  <c r="E284" i="70" s="1"/>
  <c r="D284" i="70"/>
  <c r="C284" i="70"/>
  <c r="E283" i="70"/>
  <c r="E282" i="70" s="1"/>
  <c r="D282" i="70"/>
  <c r="C282" i="70"/>
  <c r="E281" i="70"/>
  <c r="E280" i="70"/>
  <c r="E279" i="70" s="1"/>
  <c r="D279" i="70"/>
  <c r="D278" i="70" s="1"/>
  <c r="C279" i="70"/>
  <c r="C278" i="70" s="1"/>
  <c r="E277" i="70"/>
  <c r="E274" i="70" s="1"/>
  <c r="E273" i="70" s="1"/>
  <c r="E276" i="70"/>
  <c r="E275" i="70"/>
  <c r="D274" i="70"/>
  <c r="D273" i="70" s="1"/>
  <c r="C274" i="70"/>
  <c r="C273" i="70"/>
  <c r="E271" i="70"/>
  <c r="E270" i="70"/>
  <c r="E269" i="70"/>
  <c r="E268" i="70" s="1"/>
  <c r="D269" i="70"/>
  <c r="D268" i="70" s="1"/>
  <c r="C269" i="70"/>
  <c r="C268" i="70"/>
  <c r="E267" i="70"/>
  <c r="E266" i="70" s="1"/>
  <c r="D266" i="70"/>
  <c r="C266" i="70"/>
  <c r="E265" i="70"/>
  <c r="E264" i="70"/>
  <c r="E263" i="70" s="1"/>
  <c r="E258" i="70" s="1"/>
  <c r="D264" i="70"/>
  <c r="D263" i="70" s="1"/>
  <c r="C264" i="70"/>
  <c r="C263" i="70" s="1"/>
  <c r="E262" i="70"/>
  <c r="E261" i="70"/>
  <c r="E260" i="70"/>
  <c r="D260" i="70"/>
  <c r="D259" i="70" s="1"/>
  <c r="D258" i="70" s="1"/>
  <c r="C260" i="70"/>
  <c r="C259" i="70" s="1"/>
  <c r="E259" i="70"/>
  <c r="E257" i="70"/>
  <c r="E256" i="70"/>
  <c r="E255" i="70"/>
  <c r="E254" i="70" s="1"/>
  <c r="E253" i="70" s="1"/>
  <c r="D254" i="70"/>
  <c r="D253" i="70" s="1"/>
  <c r="C254" i="70"/>
  <c r="C253" i="70" s="1"/>
  <c r="C242" i="70" s="1"/>
  <c r="E252" i="70"/>
  <c r="E251" i="70"/>
  <c r="E250" i="70"/>
  <c r="E249" i="70"/>
  <c r="E248" i="70"/>
  <c r="E247" i="70" s="1"/>
  <c r="D248" i="70"/>
  <c r="C248" i="70"/>
  <c r="D247" i="70"/>
  <c r="C247" i="70"/>
  <c r="E246" i="70"/>
  <c r="E245" i="70"/>
  <c r="E244" i="70"/>
  <c r="E243" i="70" s="1"/>
  <c r="D244" i="70"/>
  <c r="C244" i="70"/>
  <c r="D243" i="70"/>
  <c r="D242" i="70" s="1"/>
  <c r="C243" i="70"/>
  <c r="E241" i="70"/>
  <c r="E240" i="70"/>
  <c r="E239" i="70"/>
  <c r="D239" i="70"/>
  <c r="C239" i="70"/>
  <c r="E238" i="70"/>
  <c r="E237" i="70"/>
  <c r="D237" i="70"/>
  <c r="C237" i="70"/>
  <c r="E236" i="70"/>
  <c r="E235" i="70"/>
  <c r="D235" i="70"/>
  <c r="C235" i="70"/>
  <c r="E234" i="70"/>
  <c r="E233" i="70"/>
  <c r="D233" i="70"/>
  <c r="C233" i="70"/>
  <c r="E232" i="70"/>
  <c r="E231" i="70"/>
  <c r="D231" i="70"/>
  <c r="C231" i="70"/>
  <c r="E230" i="70"/>
  <c r="E229" i="70"/>
  <c r="E228" i="70" s="1"/>
  <c r="D229" i="70"/>
  <c r="D228" i="70" s="1"/>
  <c r="C229" i="70"/>
  <c r="C228" i="70"/>
  <c r="E227" i="70"/>
  <c r="E226" i="70"/>
  <c r="E225" i="70" s="1"/>
  <c r="D226" i="70"/>
  <c r="D225" i="70" s="1"/>
  <c r="C226" i="70"/>
  <c r="C225" i="70" s="1"/>
  <c r="E224" i="70"/>
  <c r="E223" i="70"/>
  <c r="E222" i="70" s="1"/>
  <c r="D222" i="70"/>
  <c r="C222" i="70"/>
  <c r="E221" i="70"/>
  <c r="E220" i="70" s="1"/>
  <c r="D220" i="70"/>
  <c r="C220" i="70"/>
  <c r="E219" i="70"/>
  <c r="E218" i="70"/>
  <c r="D218" i="70"/>
  <c r="C218" i="70"/>
  <c r="E217" i="70"/>
  <c r="E216" i="70" s="1"/>
  <c r="D216" i="70"/>
  <c r="C216" i="70"/>
  <c r="E215" i="70"/>
  <c r="E214" i="70"/>
  <c r="D214" i="70"/>
  <c r="C214" i="70"/>
  <c r="E213" i="70"/>
  <c r="E212" i="70" s="1"/>
  <c r="E209" i="70" s="1"/>
  <c r="E208" i="70" s="1"/>
  <c r="D212" i="70"/>
  <c r="C212" i="70"/>
  <c r="E211" i="70"/>
  <c r="E210" i="70"/>
  <c r="D210" i="70"/>
  <c r="D209" i="70" s="1"/>
  <c r="C210" i="70"/>
  <c r="C209" i="70" s="1"/>
  <c r="C208" i="70" s="1"/>
  <c r="E207" i="70"/>
  <c r="E206" i="70"/>
  <c r="E205" i="70" s="1"/>
  <c r="D206" i="70"/>
  <c r="C206" i="70"/>
  <c r="D205" i="70"/>
  <c r="C205" i="70"/>
  <c r="E204" i="70"/>
  <c r="E203" i="70"/>
  <c r="E202" i="70" s="1"/>
  <c r="D203" i="70"/>
  <c r="D202" i="70" s="1"/>
  <c r="C203" i="70"/>
  <c r="C202" i="70"/>
  <c r="E201" i="70"/>
  <c r="E200" i="70"/>
  <c r="E199" i="70"/>
  <c r="E198" i="70"/>
  <c r="E197" i="70"/>
  <c r="E196" i="70"/>
  <c r="E195" i="70"/>
  <c r="E194" i="70"/>
  <c r="E193" i="70"/>
  <c r="E192" i="70" s="1"/>
  <c r="D192" i="70"/>
  <c r="D180" i="70" s="1"/>
  <c r="D179" i="70" s="1"/>
  <c r="C192" i="70"/>
  <c r="E191" i="70"/>
  <c r="E190" i="70"/>
  <c r="E189" i="70"/>
  <c r="E188" i="70"/>
  <c r="E187" i="70" s="1"/>
  <c r="D187" i="70"/>
  <c r="C187" i="70"/>
  <c r="E186" i="70"/>
  <c r="E185" i="70"/>
  <c r="E184" i="70"/>
  <c r="E183" i="70"/>
  <c r="E182" i="70"/>
  <c r="E181" i="70" s="1"/>
  <c r="D181" i="70"/>
  <c r="C181" i="70"/>
  <c r="C180" i="70" s="1"/>
  <c r="C179" i="70" s="1"/>
  <c r="E178" i="70"/>
  <c r="E177" i="70"/>
  <c r="D177" i="70"/>
  <c r="D166" i="70" s="1"/>
  <c r="C177" i="70"/>
  <c r="E176" i="70"/>
  <c r="E175" i="70"/>
  <c r="E174" i="70"/>
  <c r="E173" i="70" s="1"/>
  <c r="D173" i="70"/>
  <c r="C173" i="70"/>
  <c r="E172" i="70"/>
  <c r="E171" i="70" s="1"/>
  <c r="D171" i="70"/>
  <c r="C171" i="70"/>
  <c r="E170" i="70"/>
  <c r="E169" i="70" s="1"/>
  <c r="D169" i="70"/>
  <c r="C169" i="70"/>
  <c r="E168" i="70"/>
  <c r="E167" i="70" s="1"/>
  <c r="D167" i="70"/>
  <c r="C167" i="70"/>
  <c r="C166" i="70" s="1"/>
  <c r="E165" i="70"/>
  <c r="E164" i="70"/>
  <c r="E163" i="70"/>
  <c r="E162" i="70"/>
  <c r="E161" i="70"/>
  <c r="E160" i="70"/>
  <c r="E159" i="70" s="1"/>
  <c r="D160" i="70"/>
  <c r="C160" i="70"/>
  <c r="D159" i="70"/>
  <c r="C159" i="70"/>
  <c r="E158" i="70"/>
  <c r="E157" i="70"/>
  <c r="E156" i="70"/>
  <c r="E152" i="70" s="1"/>
  <c r="E155" i="70"/>
  <c r="E154" i="70"/>
  <c r="E153" i="70"/>
  <c r="D152" i="70"/>
  <c r="C152" i="70"/>
  <c r="E151" i="70"/>
  <c r="E150" i="70"/>
  <c r="E149" i="70"/>
  <c r="E148" i="70" s="1"/>
  <c r="D148" i="70"/>
  <c r="C148" i="70"/>
  <c r="E147" i="70"/>
  <c r="E146" i="70"/>
  <c r="E145" i="70"/>
  <c r="E144" i="70"/>
  <c r="D144" i="70"/>
  <c r="C144" i="70"/>
  <c r="E143" i="70"/>
  <c r="E142" i="70"/>
  <c r="E141" i="70"/>
  <c r="E140" i="70"/>
  <c r="E139" i="70"/>
  <c r="E138" i="70"/>
  <c r="E135" i="70" s="1"/>
  <c r="E137" i="70"/>
  <c r="E136" i="70"/>
  <c r="D135" i="70"/>
  <c r="C135" i="70"/>
  <c r="E134" i="70"/>
  <c r="E133" i="70"/>
  <c r="E132" i="70"/>
  <c r="E131" i="70"/>
  <c r="E130" i="70"/>
  <c r="E129" i="70"/>
  <c r="E128" i="70"/>
  <c r="E127" i="70"/>
  <c r="E126" i="70" s="1"/>
  <c r="D126" i="70"/>
  <c r="C126" i="70"/>
  <c r="E125" i="70"/>
  <c r="E124" i="70"/>
  <c r="E123" i="70"/>
  <c r="E122" i="70"/>
  <c r="E119" i="70" s="1"/>
  <c r="E121" i="70"/>
  <c r="E120" i="70"/>
  <c r="D119" i="70"/>
  <c r="C119" i="70"/>
  <c r="E118" i="70"/>
  <c r="E117" i="70"/>
  <c r="E116" i="70"/>
  <c r="E115" i="70"/>
  <c r="E114" i="70" s="1"/>
  <c r="D114" i="70"/>
  <c r="C114" i="70"/>
  <c r="E113" i="70"/>
  <c r="E112" i="70"/>
  <c r="E111" i="70"/>
  <c r="E110" i="70"/>
  <c r="D110" i="70"/>
  <c r="C110" i="70"/>
  <c r="E109" i="70"/>
  <c r="E108" i="70"/>
  <c r="E106" i="70" s="1"/>
  <c r="E107" i="70"/>
  <c r="D106" i="70"/>
  <c r="C106" i="70"/>
  <c r="E105" i="70"/>
  <c r="E104" i="70"/>
  <c r="E103" i="70"/>
  <c r="E102" i="70"/>
  <c r="D102" i="70"/>
  <c r="C102" i="70"/>
  <c r="E101" i="70"/>
  <c r="E100" i="70"/>
  <c r="E97" i="70" s="1"/>
  <c r="E99" i="70"/>
  <c r="E98" i="70"/>
  <c r="D97" i="70"/>
  <c r="C97" i="70"/>
  <c r="E96" i="70"/>
  <c r="E95" i="70"/>
  <c r="E94" i="70"/>
  <c r="E93" i="70"/>
  <c r="E92" i="70"/>
  <c r="E91" i="70"/>
  <c r="E90" i="70"/>
  <c r="E89" i="70" s="1"/>
  <c r="D89" i="70"/>
  <c r="C89" i="70"/>
  <c r="E88" i="70"/>
  <c r="E85" i="70" s="1"/>
  <c r="E87" i="70"/>
  <c r="E86" i="70"/>
  <c r="D85" i="70"/>
  <c r="C85" i="70"/>
  <c r="E84" i="70"/>
  <c r="E83" i="70"/>
  <c r="E82" i="70"/>
  <c r="E80" i="70" s="1"/>
  <c r="E81" i="70"/>
  <c r="D80" i="70"/>
  <c r="D79" i="70" s="1"/>
  <c r="C80" i="70"/>
  <c r="C79" i="70" s="1"/>
  <c r="E78" i="70"/>
  <c r="E77" i="70"/>
  <c r="E76" i="70"/>
  <c r="E75" i="70"/>
  <c r="E74" i="70"/>
  <c r="E72" i="70" s="1"/>
  <c r="E73" i="70"/>
  <c r="D72" i="70"/>
  <c r="D58" i="70" s="1"/>
  <c r="C72" i="70"/>
  <c r="E71" i="70"/>
  <c r="E70" i="70"/>
  <c r="E69" i="70"/>
  <c r="E68" i="70"/>
  <c r="E67" i="70" s="1"/>
  <c r="D67" i="70"/>
  <c r="C67" i="70"/>
  <c r="E66" i="70"/>
  <c r="E65" i="70" s="1"/>
  <c r="D65" i="70"/>
  <c r="C65" i="70"/>
  <c r="E64" i="70"/>
  <c r="E63" i="70"/>
  <c r="E62" i="70"/>
  <c r="E61" i="70"/>
  <c r="E60" i="70"/>
  <c r="E59" i="70" s="1"/>
  <c r="D59" i="70"/>
  <c r="C59" i="70"/>
  <c r="C58" i="70" s="1"/>
  <c r="E56" i="70"/>
  <c r="E55" i="70"/>
  <c r="E54" i="70" s="1"/>
  <c r="E53" i="70" s="1"/>
  <c r="D55" i="70"/>
  <c r="D54" i="70" s="1"/>
  <c r="D53" i="70" s="1"/>
  <c r="C55" i="70"/>
  <c r="C54" i="70"/>
  <c r="C53" i="70" s="1"/>
  <c r="E52" i="70"/>
  <c r="E51" i="70"/>
  <c r="E50" i="70"/>
  <c r="E49" i="70"/>
  <c r="E48" i="70"/>
  <c r="E47" i="70" s="1"/>
  <c r="D47" i="70"/>
  <c r="C47" i="70"/>
  <c r="E46" i="70"/>
  <c r="E45" i="70"/>
  <c r="E44" i="70" s="1"/>
  <c r="E43" i="70" s="1"/>
  <c r="D44" i="70"/>
  <c r="D43" i="70" s="1"/>
  <c r="C44" i="70"/>
  <c r="C43" i="70" s="1"/>
  <c r="E42" i="70"/>
  <c r="E41" i="70" s="1"/>
  <c r="D41" i="70"/>
  <c r="C41" i="70"/>
  <c r="E40" i="70"/>
  <c r="E37" i="70" s="1"/>
  <c r="E39" i="70"/>
  <c r="E38" i="70"/>
  <c r="D37" i="70"/>
  <c r="C37" i="70"/>
  <c r="E36" i="70"/>
  <c r="E35" i="70"/>
  <c r="D35" i="70"/>
  <c r="C35" i="70"/>
  <c r="E34" i="70"/>
  <c r="E33" i="70"/>
  <c r="D33" i="70"/>
  <c r="C33" i="70"/>
  <c r="E32" i="70"/>
  <c r="E31" i="70"/>
  <c r="E30" i="70" s="1"/>
  <c r="D31" i="70"/>
  <c r="D30" i="70" s="1"/>
  <c r="C31" i="70"/>
  <c r="C30" i="70"/>
  <c r="E29" i="70"/>
  <c r="E28" i="70"/>
  <c r="E27" i="70"/>
  <c r="E26" i="70"/>
  <c r="E25" i="70"/>
  <c r="E24" i="70"/>
  <c r="E23" i="70"/>
  <c r="E22" i="70"/>
  <c r="D22" i="70"/>
  <c r="C22" i="70"/>
  <c r="E21" i="70"/>
  <c r="E20" i="70"/>
  <c r="E19" i="70" s="1"/>
  <c r="D19" i="70"/>
  <c r="C19" i="70"/>
  <c r="E18" i="70"/>
  <c r="E16" i="70" s="1"/>
  <c r="E15" i="70" s="1"/>
  <c r="E17" i="70"/>
  <c r="D16" i="70"/>
  <c r="D15" i="70" s="1"/>
  <c r="C16" i="70"/>
  <c r="C15" i="70" s="1"/>
  <c r="E14" i="70"/>
  <c r="E13" i="70"/>
  <c r="E12" i="70"/>
  <c r="E11" i="70"/>
  <c r="E10" i="70"/>
  <c r="E7" i="70" s="1"/>
  <c r="E6" i="70" s="1"/>
  <c r="E9" i="70"/>
  <c r="E8" i="70"/>
  <c r="D7" i="70"/>
  <c r="D6" i="70" s="1"/>
  <c r="D5" i="70" s="1"/>
  <c r="C7" i="70"/>
  <c r="C6" i="70"/>
  <c r="D57" i="70" l="1"/>
  <c r="D297" i="70" s="1"/>
  <c r="E180" i="70"/>
  <c r="E179" i="70" s="1"/>
  <c r="E242" i="70"/>
  <c r="E278" i="70"/>
  <c r="C5" i="70"/>
  <c r="E79" i="70"/>
  <c r="E58" i="70"/>
  <c r="E57" i="70" s="1"/>
  <c r="E5" i="70"/>
  <c r="C57" i="70"/>
  <c r="E166" i="70"/>
  <c r="D208" i="70"/>
  <c r="C258" i="70"/>
  <c r="D293" i="70"/>
  <c r="C297" i="70" l="1"/>
  <c r="E297" i="70"/>
  <c r="H64" i="68" l="1"/>
  <c r="G64" i="68"/>
  <c r="B64" i="68"/>
  <c r="H63" i="68"/>
  <c r="G63" i="68"/>
  <c r="B63" i="68"/>
  <c r="H62" i="68"/>
  <c r="G62" i="68"/>
  <c r="G61" i="68" s="1"/>
  <c r="C73" i="68" s="1"/>
  <c r="F61" i="68"/>
  <c r="E61" i="68"/>
  <c r="G60" i="68"/>
  <c r="G59" i="68" s="1"/>
  <c r="G57" i="68"/>
  <c r="G56" i="68"/>
  <c r="G53" i="68"/>
  <c r="G52" i="68"/>
  <c r="G50" i="68"/>
  <c r="G49" i="68"/>
  <c r="H47" i="68"/>
  <c r="H43" i="68"/>
  <c r="H41" i="68"/>
  <c r="H39" i="68"/>
  <c r="H36" i="68"/>
  <c r="H35" i="68"/>
  <c r="H31" i="68"/>
  <c r="G27" i="68"/>
  <c r="G26" i="68"/>
  <c r="H25" i="68"/>
  <c r="G25" i="68"/>
  <c r="H24" i="68"/>
  <c r="G22" i="68"/>
  <c r="G21" i="68" s="1"/>
  <c r="H19" i="68"/>
  <c r="G18" i="68"/>
  <c r="H17" i="68"/>
  <c r="G17" i="68"/>
  <c r="G14" i="68"/>
  <c r="H13" i="68"/>
  <c r="G13" i="68"/>
  <c r="G11" i="68"/>
  <c r="G10" i="68"/>
  <c r="H9" i="68"/>
  <c r="G9" i="68"/>
  <c r="H8" i="68"/>
  <c r="G7" i="68"/>
  <c r="H61" i="68" l="1"/>
  <c r="H10" i="68"/>
  <c r="H12" i="68"/>
  <c r="H16" i="68"/>
  <c r="H22" i="68"/>
  <c r="H26" i="68"/>
  <c r="H28" i="68"/>
  <c r="G34" i="68"/>
  <c r="H46" i="68"/>
  <c r="H51" i="68"/>
  <c r="F6" i="68"/>
  <c r="H14" i="68"/>
  <c r="H18" i="68"/>
  <c r="H20" i="68"/>
  <c r="G36" i="68"/>
  <c r="H11" i="68"/>
  <c r="G19" i="68"/>
  <c r="H27" i="68"/>
  <c r="G30" i="68"/>
  <c r="G32" i="68"/>
  <c r="H37" i="68"/>
  <c r="H40" i="68"/>
  <c r="H42" i="68"/>
  <c r="G54" i="68"/>
  <c r="H58" i="68"/>
  <c r="H15" i="68"/>
  <c r="G31" i="68"/>
  <c r="H32" i="68"/>
  <c r="H34" i="68"/>
  <c r="H50" i="68"/>
  <c r="G51" i="68"/>
  <c r="H54" i="68"/>
  <c r="H57" i="68"/>
  <c r="G58" i="68"/>
  <c r="G55" i="68" s="1"/>
  <c r="H7" i="68"/>
  <c r="H38" i="68"/>
  <c r="G47" i="68"/>
  <c r="H49" i="68"/>
  <c r="H53" i="68"/>
  <c r="H56" i="68"/>
  <c r="H60" i="68"/>
  <c r="G8" i="68"/>
  <c r="G12" i="68"/>
  <c r="G16" i="68"/>
  <c r="G15" i="68" s="1"/>
  <c r="G20" i="68"/>
  <c r="G24" i="68"/>
  <c r="G28" i="68"/>
  <c r="H30" i="68"/>
  <c r="G35" i="68"/>
  <c r="G46" i="68"/>
  <c r="H48" i="68"/>
  <c r="H52" i="68"/>
  <c r="H55" i="68"/>
  <c r="H59" i="68"/>
  <c r="G6" i="68"/>
  <c r="H33" i="68"/>
  <c r="G45" i="68"/>
  <c r="G37" i="68"/>
  <c r="G39" i="68"/>
  <c r="G40" i="68"/>
  <c r="G41" i="68"/>
  <c r="G42" i="68"/>
  <c r="G43" i="68"/>
  <c r="H45" i="68"/>
  <c r="E6" i="68"/>
  <c r="G48" i="68" l="1"/>
  <c r="G29" i="68"/>
  <c r="G23" i="68"/>
  <c r="G33" i="68"/>
  <c r="G44" i="68"/>
  <c r="H21" i="68"/>
  <c r="H23" i="68"/>
  <c r="H44" i="68"/>
  <c r="H29" i="68"/>
  <c r="C72" i="68"/>
  <c r="G38" i="68"/>
  <c r="C71" i="68" s="1"/>
  <c r="E65" i="68"/>
  <c r="H6" i="68"/>
  <c r="F65" i="68"/>
  <c r="H65" i="68" l="1"/>
  <c r="G65" i="68"/>
  <c r="C83" i="68"/>
  <c r="C74" i="68"/>
  <c r="D71" i="68" s="1"/>
  <c r="D73" i="68" l="1"/>
  <c r="D72" i="68"/>
  <c r="D74" i="68" s="1"/>
  <c r="D80" i="68"/>
  <c r="D81" i="68"/>
  <c r="D78" i="68"/>
  <c r="D82" i="68"/>
  <c r="D79" i="68"/>
  <c r="D77" i="68"/>
  <c r="D83" i="68" l="1"/>
  <c r="F22" i="38" l="1"/>
  <c r="F27" i="38"/>
  <c r="F18" i="38"/>
  <c r="F17" i="38"/>
  <c r="F15" i="38"/>
  <c r="F14" i="38"/>
  <c r="F13" i="38"/>
  <c r="F12" i="38"/>
  <c r="F11" i="38"/>
  <c r="F10" i="38"/>
  <c r="F9" i="38"/>
  <c r="F7" i="38"/>
  <c r="F5" i="38"/>
  <c r="G25" i="38"/>
  <c r="G24" i="38"/>
  <c r="G23" i="38" s="1"/>
  <c r="F23" i="38"/>
  <c r="F20" i="41" l="1"/>
  <c r="D20" i="41"/>
  <c r="F6" i="41"/>
  <c r="D6" i="41"/>
  <c r="E26" i="41"/>
  <c r="E25" i="41"/>
  <c r="E24" i="41"/>
  <c r="E23" i="41"/>
  <c r="E22" i="41"/>
  <c r="E21" i="41"/>
  <c r="E19" i="41"/>
  <c r="E18" i="41"/>
  <c r="E17" i="41"/>
  <c r="E16" i="41"/>
  <c r="E15" i="41"/>
  <c r="E14" i="41"/>
  <c r="E13" i="41"/>
  <c r="E12" i="41"/>
  <c r="E11" i="41"/>
  <c r="E10" i="41"/>
  <c r="E9" i="41"/>
  <c r="E7" i="41"/>
  <c r="F27" i="41" l="1"/>
  <c r="E20" i="41"/>
  <c r="D27" i="41"/>
  <c r="E6" i="41"/>
  <c r="D5" i="41"/>
  <c r="C33" i="47"/>
  <c r="C32" i="47"/>
  <c r="C31" i="47"/>
  <c r="C30" i="47"/>
  <c r="C29" i="47"/>
  <c r="C28" i="47"/>
  <c r="C25" i="47"/>
  <c r="C24" i="47"/>
  <c r="C23" i="47"/>
  <c r="C22" i="47"/>
  <c r="C21" i="47"/>
  <c r="C20" i="47"/>
  <c r="C19" i="47"/>
  <c r="C18" i="47"/>
  <c r="C17" i="47"/>
  <c r="C16" i="47"/>
  <c r="C15" i="47"/>
  <c r="C14" i="47"/>
  <c r="C13" i="47"/>
  <c r="C12" i="47"/>
  <c r="C11" i="47"/>
  <c r="C10" i="47"/>
  <c r="C9" i="47"/>
  <c r="C8" i="47"/>
  <c r="D88" i="46"/>
  <c r="D87" i="46"/>
  <c r="D83" i="46"/>
  <c r="D108" i="46"/>
  <c r="D148" i="46"/>
  <c r="D147" i="46"/>
  <c r="D130" i="46"/>
  <c r="D113" i="46"/>
  <c r="D104" i="46"/>
  <c r="D103" i="46"/>
  <c r="D101" i="46"/>
  <c r="D100" i="46"/>
  <c r="D95" i="46"/>
  <c r="D58" i="46"/>
  <c r="D54" i="46"/>
  <c r="D52" i="46"/>
  <c r="D50" i="46"/>
  <c r="D48" i="46"/>
  <c r="D46" i="46"/>
  <c r="D38" i="46"/>
  <c r="D37" i="46"/>
  <c r="D34" i="46"/>
  <c r="D31" i="46"/>
  <c r="D30" i="46"/>
  <c r="D27" i="46"/>
  <c r="D26" i="46"/>
  <c r="D21" i="46"/>
  <c r="D17" i="46"/>
  <c r="D12" i="46"/>
  <c r="D11" i="46"/>
  <c r="D56" i="46"/>
  <c r="D53" i="46"/>
  <c r="D51" i="46"/>
  <c r="D49" i="46"/>
  <c r="D47" i="46"/>
  <c r="D39" i="46"/>
  <c r="D33" i="46"/>
  <c r="D32" i="46"/>
  <c r="D29" i="46"/>
  <c r="D28" i="46"/>
  <c r="D24" i="46"/>
  <c r="D23" i="46"/>
  <c r="D22" i="46"/>
  <c r="D20" i="46"/>
  <c r="D19" i="46"/>
  <c r="D18" i="46"/>
  <c r="D16" i="46"/>
  <c r="D14" i="46"/>
  <c r="D13" i="46"/>
  <c r="D10" i="46"/>
  <c r="D9" i="46"/>
  <c r="D8" i="46"/>
  <c r="C146" i="46"/>
  <c r="C142" i="46"/>
  <c r="C133" i="46"/>
  <c r="C129" i="46"/>
  <c r="C119" i="46"/>
  <c r="C109" i="46"/>
  <c r="C99" i="46"/>
  <c r="C89" i="46"/>
  <c r="C81" i="46"/>
  <c r="C72" i="46"/>
  <c r="C68" i="46"/>
  <c r="C59" i="46"/>
  <c r="C55" i="46"/>
  <c r="C45" i="46"/>
  <c r="C35" i="46"/>
  <c r="C25" i="46"/>
  <c r="C15" i="46"/>
  <c r="C7" i="46"/>
  <c r="E27" i="41" l="1"/>
  <c r="C80" i="46"/>
  <c r="C6" i="46"/>
  <c r="E5" i="41"/>
  <c r="E67" i="11"/>
  <c r="E58" i="11"/>
  <c r="E54" i="11"/>
  <c r="E44" i="11"/>
  <c r="E34" i="11"/>
  <c r="E24" i="11"/>
  <c r="E14" i="11"/>
  <c r="E6" i="11"/>
  <c r="BP33" i="65" l="1"/>
  <c r="A2" i="46"/>
  <c r="A2" i="47" s="1"/>
  <c r="A2" i="48" s="1"/>
  <c r="BP33" i="63"/>
  <c r="BP33" i="61"/>
  <c r="BP33" i="59"/>
  <c r="CV7" i="58"/>
  <c r="BP33" i="57"/>
  <c r="BU7" i="54"/>
  <c r="BL7" i="54"/>
  <c r="BP33" i="53"/>
  <c r="A2" i="38" l="1"/>
  <c r="BP51" i="65"/>
  <c r="BP53" i="65" s="1"/>
  <c r="D27" i="47"/>
  <c r="C27" i="47"/>
  <c r="B27" i="47"/>
  <c r="D6" i="47"/>
  <c r="C6" i="47"/>
  <c r="B6" i="47"/>
  <c r="B35" i="47" s="1"/>
  <c r="E146" i="46"/>
  <c r="D146" i="46"/>
  <c r="E142" i="46"/>
  <c r="D142" i="46"/>
  <c r="E133" i="46"/>
  <c r="D133" i="46"/>
  <c r="E129" i="46"/>
  <c r="D129" i="46"/>
  <c r="E119" i="46"/>
  <c r="D119" i="46"/>
  <c r="E109" i="46"/>
  <c r="D109" i="46"/>
  <c r="E99" i="46"/>
  <c r="D99" i="46"/>
  <c r="D89" i="46"/>
  <c r="E81" i="46"/>
  <c r="D81" i="46"/>
  <c r="E72" i="46"/>
  <c r="D72" i="46"/>
  <c r="E68" i="46"/>
  <c r="D68" i="46"/>
  <c r="E59" i="46"/>
  <c r="D59" i="46"/>
  <c r="E55" i="46"/>
  <c r="D55" i="46"/>
  <c r="E45" i="46"/>
  <c r="D45" i="46"/>
  <c r="E35" i="46"/>
  <c r="D35" i="46"/>
  <c r="E25" i="46"/>
  <c r="D25" i="46"/>
  <c r="E15" i="46"/>
  <c r="D15" i="46"/>
  <c r="E7" i="46"/>
  <c r="D7" i="46"/>
  <c r="G26" i="38"/>
  <c r="G21" i="38"/>
  <c r="G19" i="38"/>
  <c r="F26" i="38"/>
  <c r="F20" i="38"/>
  <c r="F16" i="38"/>
  <c r="F8" i="38"/>
  <c r="F4" i="38"/>
  <c r="F5" i="41"/>
  <c r="G8" i="11"/>
  <c r="F8" i="11" l="1"/>
  <c r="H8" i="11"/>
  <c r="F28" i="38"/>
  <c r="G20" i="38"/>
  <c r="G16" i="38"/>
  <c r="G4" i="38"/>
  <c r="G8" i="38"/>
  <c r="G136" i="42"/>
  <c r="D35" i="47"/>
  <c r="D6" i="46"/>
  <c r="E6" i="46"/>
  <c r="E80" i="46"/>
  <c r="G39" i="11"/>
  <c r="G73" i="11"/>
  <c r="G43" i="11"/>
  <c r="G37" i="11"/>
  <c r="G36" i="11"/>
  <c r="G28" i="11"/>
  <c r="H28" i="11" s="1"/>
  <c r="G69" i="11"/>
  <c r="G32" i="11"/>
  <c r="G52" i="11"/>
  <c r="G64" i="11"/>
  <c r="G71" i="11"/>
  <c r="G74" i="11"/>
  <c r="G12" i="11"/>
  <c r="H12" i="11" s="1"/>
  <c r="G56" i="11"/>
  <c r="G53" i="11"/>
  <c r="G68" i="11"/>
  <c r="G72" i="11"/>
  <c r="G7" i="11"/>
  <c r="G45" i="11"/>
  <c r="H45" i="11" s="1"/>
  <c r="G46" i="11"/>
  <c r="G60" i="11"/>
  <c r="G17" i="11"/>
  <c r="G55" i="11"/>
  <c r="C82" i="11"/>
  <c r="G27" i="11"/>
  <c r="G38" i="11"/>
  <c r="G41" i="11"/>
  <c r="G63" i="11"/>
  <c r="G70" i="11"/>
  <c r="G20" i="11"/>
  <c r="G16" i="11"/>
  <c r="G26" i="11"/>
  <c r="G33" i="11"/>
  <c r="G51" i="11"/>
  <c r="G59" i="11"/>
  <c r="G22" i="11"/>
  <c r="G49" i="11"/>
  <c r="G65" i="11"/>
  <c r="G25" i="11"/>
  <c r="G35" i="11"/>
  <c r="G13" i="11"/>
  <c r="G18" i="11"/>
  <c r="H18" i="11" s="1"/>
  <c r="G40" i="11"/>
  <c r="G48" i="11"/>
  <c r="G19" i="11"/>
  <c r="H19" i="11" s="1"/>
  <c r="G9" i="11"/>
  <c r="H9" i="11" s="1"/>
  <c r="G10" i="11"/>
  <c r="H10" i="11" s="1"/>
  <c r="G30" i="11"/>
  <c r="H30" i="11" s="1"/>
  <c r="G47" i="11"/>
  <c r="H47" i="11" s="1"/>
  <c r="G50" i="11"/>
  <c r="H50" i="11" s="1"/>
  <c r="G31" i="11"/>
  <c r="H31" i="11" s="1"/>
  <c r="G23" i="11"/>
  <c r="H23" i="11" s="1"/>
  <c r="G29" i="11"/>
  <c r="H29" i="11" s="1"/>
  <c r="G42" i="11"/>
  <c r="G11" i="11"/>
  <c r="H11" i="11" s="1"/>
  <c r="G15" i="11"/>
  <c r="H15" i="11" s="1"/>
  <c r="G21" i="11"/>
  <c r="H21" i="11" s="1"/>
  <c r="G57" i="11"/>
  <c r="H57" i="11" s="1"/>
  <c r="G61" i="11"/>
  <c r="G62" i="11"/>
  <c r="C155" i="46"/>
  <c r="D80" i="46"/>
  <c r="C35" i="47"/>
  <c r="F74" i="11" l="1"/>
  <c r="F39" i="11"/>
  <c r="F18" i="11"/>
  <c r="F45" i="11"/>
  <c r="F28" i="11"/>
  <c r="F12" i="11"/>
  <c r="F59" i="11"/>
  <c r="F16" i="11"/>
  <c r="H16" i="11"/>
  <c r="F53" i="11"/>
  <c r="H53" i="11"/>
  <c r="F71" i="11"/>
  <c r="F69" i="11"/>
  <c r="H69" i="11"/>
  <c r="F43" i="11"/>
  <c r="F65" i="11"/>
  <c r="F51" i="11"/>
  <c r="H51" i="11"/>
  <c r="F20" i="11"/>
  <c r="H20" i="11"/>
  <c r="F38" i="11"/>
  <c r="H38" i="11"/>
  <c r="F17" i="11"/>
  <c r="H17" i="11"/>
  <c r="F7" i="11"/>
  <c r="H7" i="11"/>
  <c r="F56" i="11"/>
  <c r="F64" i="11"/>
  <c r="F73" i="11"/>
  <c r="F25" i="11"/>
  <c r="H25" i="11"/>
  <c r="F13" i="11"/>
  <c r="H13" i="11"/>
  <c r="F49" i="11"/>
  <c r="H49" i="11"/>
  <c r="F33" i="11"/>
  <c r="H33" i="11"/>
  <c r="F70" i="11"/>
  <c r="F27" i="11"/>
  <c r="H27" i="11"/>
  <c r="F60" i="11"/>
  <c r="F72" i="11"/>
  <c r="F52" i="11"/>
  <c r="H52" i="11"/>
  <c r="F36" i="11"/>
  <c r="H36" i="11"/>
  <c r="F40" i="11"/>
  <c r="F41" i="11"/>
  <c r="F48" i="11"/>
  <c r="H48" i="11"/>
  <c r="F35" i="11"/>
  <c r="F22" i="11"/>
  <c r="H22" i="11"/>
  <c r="F26" i="11"/>
  <c r="H26" i="11"/>
  <c r="F46" i="11"/>
  <c r="H46" i="11"/>
  <c r="F68" i="11"/>
  <c r="H68" i="11"/>
  <c r="F32" i="11"/>
  <c r="H32" i="11"/>
  <c r="F37" i="11"/>
  <c r="H37" i="11"/>
  <c r="F55" i="11"/>
  <c r="H55" i="11"/>
  <c r="G28" i="38"/>
  <c r="E155" i="46"/>
  <c r="D155" i="46"/>
  <c r="C90" i="11"/>
  <c r="G66" i="11"/>
  <c r="G6" i="11"/>
  <c r="H6" i="11" s="1"/>
  <c r="F63" i="11"/>
  <c r="C89" i="11"/>
  <c r="G67" i="11"/>
  <c r="H67" i="11" s="1"/>
  <c r="G44" i="11"/>
  <c r="H44" i="11" s="1"/>
  <c r="F61" i="11"/>
  <c r="G14" i="11"/>
  <c r="H14" i="11" s="1"/>
  <c r="F15" i="11"/>
  <c r="F29" i="11"/>
  <c r="F19" i="11"/>
  <c r="F42" i="11"/>
  <c r="F57" i="11"/>
  <c r="G54" i="11"/>
  <c r="H54" i="11" s="1"/>
  <c r="F11" i="11"/>
  <c r="F23" i="11"/>
  <c r="F30" i="11"/>
  <c r="C88" i="11"/>
  <c r="G24" i="11"/>
  <c r="H24" i="11" s="1"/>
  <c r="F21" i="11"/>
  <c r="F47" i="11"/>
  <c r="F62" i="11"/>
  <c r="C93" i="11"/>
  <c r="F31" i="11"/>
  <c r="F50" i="11"/>
  <c r="F10" i="11"/>
  <c r="F9" i="11"/>
  <c r="G34" i="11"/>
  <c r="H34" i="11" s="1"/>
  <c r="G58" i="11"/>
  <c r="F67" i="11" l="1"/>
  <c r="C83" i="11"/>
  <c r="C92" i="11"/>
  <c r="C91" i="11"/>
  <c r="F54" i="11"/>
  <c r="F24" i="11"/>
  <c r="C81" i="11"/>
  <c r="C80" i="11"/>
  <c r="F58" i="11"/>
  <c r="F44" i="11"/>
  <c r="F14" i="11"/>
  <c r="F6" i="11"/>
  <c r="F34" i="11"/>
  <c r="C79" i="11"/>
  <c r="G75" i="11"/>
  <c r="C94" i="11" l="1"/>
  <c r="D93" i="11" s="1"/>
  <c r="C84" i="11"/>
  <c r="D91" i="11" l="1"/>
  <c r="D90" i="11"/>
  <c r="D89" i="11"/>
  <c r="D88" i="11"/>
  <c r="D92" i="11"/>
  <c r="D82" i="11"/>
  <c r="D80" i="11"/>
  <c r="D81" i="11"/>
  <c r="D83" i="11"/>
  <c r="D79" i="11"/>
  <c r="D84" i="11" l="1"/>
  <c r="E75" i="11" l="1"/>
  <c r="H75" i="11" s="1"/>
  <c r="F66" i="11"/>
  <c r="F75" i="11" l="1"/>
  <c r="I136" i="42" l="1"/>
  <c r="H136" i="42"/>
</calcChain>
</file>

<file path=xl/comments1.xml><?xml version="1.0" encoding="utf-8"?>
<comments xmlns="http://schemas.openxmlformats.org/spreadsheetml/2006/main">
  <authors>
    <author>laura.uribe</author>
  </authors>
  <commentList>
    <comment ref="A1" authorId="0">
      <text>
        <r>
          <rPr>
            <b/>
            <sz val="11"/>
            <color indexed="81"/>
            <rFont val="Tahoma"/>
            <family val="2"/>
          </rPr>
          <t>CLASIFICACION PROGRAMÁTICA CONAC.- (acuerdo del 8 de Ago.2013) vigencia a partir de la elaboración del presupuesto de egresos 2014 (Primero Transitorio)</t>
        </r>
      </text>
    </comment>
  </commentList>
</comments>
</file>

<file path=xl/comments2.xml><?xml version="1.0" encoding="utf-8"?>
<comments xmlns="http://schemas.openxmlformats.org/spreadsheetml/2006/main">
  <authors>
    <author>manuel.fonseca</author>
    <author>laura.uribe</author>
  </authors>
  <commentList>
    <comment ref="B6" author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15" authorId="0">
      <text>
        <r>
          <rPr>
            <b/>
            <sz val="12"/>
            <color indexed="81"/>
            <rFont val="Arial"/>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(CONAC)
 </t>
        </r>
      </text>
    </comment>
    <comment ref="B21" authorId="0">
      <text>
        <r>
          <rPr>
            <b/>
            <sz val="12"/>
            <color indexed="81"/>
            <rFont val="Arial"/>
            <family val="2"/>
          </rPr>
          <t>Son las establecidas en Ley a cargo de las personas físicas y morales que se beneficien de manera directa por obras públicas. (CONAC)</t>
        </r>
      </text>
    </comment>
    <comment ref="B23" authorId="0">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text>
    </comment>
    <comment ref="B29" authorId="0">
      <text>
        <r>
          <rPr>
            <b/>
            <sz val="12"/>
            <color indexed="81"/>
            <rFont val="Arial"/>
            <family val="2"/>
          </rPr>
          <t>Son contraprestaciones por los servicios que preste el Estado en sus funciones de derecho privado, así como por el uso, aprovechamiento o enajenación de bienes del dominio privado. (CONAC)</t>
        </r>
      </text>
    </comment>
    <comment ref="B33" authorId="0">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
(CONAC)</t>
        </r>
      </text>
    </comment>
    <comment ref="B38" authorId="0">
      <text>
        <r>
          <rPr>
            <b/>
            <sz val="12"/>
            <color indexed="81"/>
            <rFont val="Arial"/>
            <family val="2"/>
          </rPr>
          <t>Son recursos propios que obtienen las diversas entidades que conforman el sector paraestatal y gobierno central por sus actividades de producción y/o comercialización. (CONAC)</t>
        </r>
      </text>
    </comment>
    <comment ref="B44" authorId="0">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text>
    </comment>
    <comment ref="B48" authorId="0">
      <text>
        <r>
          <rPr>
            <b/>
            <sz val="12"/>
            <color indexed="81"/>
            <rFont val="Arial"/>
            <family val="2"/>
          </rPr>
          <t xml:space="preserve">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
</t>
        </r>
      </text>
    </comment>
    <comment ref="B55" authorId="0">
      <text>
        <r>
          <rPr>
            <b/>
            <sz val="12"/>
            <color indexed="81"/>
            <rFont val="Arial"/>
            <family val="2"/>
          </rPr>
          <t>Comprende el importe de los otros ingresos y beneficios que se derivan de transacciones y eventos inusuales, que son propios del objeto del ente público</t>
        </r>
      </text>
    </comment>
    <comment ref="B59" authorId="1">
      <text>
        <r>
          <rPr>
            <sz val="10"/>
            <color indexed="81"/>
            <rFont val="Tahoma"/>
            <family val="2"/>
          </rPr>
          <t>Son los ingresos obtenidos por la celebración de empréstitos internos y externos, autorizados o ratificados por el H. Congreso de la Unión y Congresos de los Estados y Asamblea Legislativa del Distrito Federal. Siendo principalmente los créditos por instrumento de emisiones en los mercados nacionales e internacionales de capital, organismos financieros internacionales, créditos bilaterales y otras fuentes. Asimismo, incluye los financiamientos derivados del rescate y/o aplicación de activos financieros.</t>
        </r>
      </text>
    </comment>
    <comment ref="B60" author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1" authorId="1">
      <text>
        <r>
          <rPr>
            <sz val="10"/>
            <color indexed="81"/>
            <rFont val="Tahoma"/>
            <family val="2"/>
          </rPr>
          <t>Son los ingresos obtenidos por la celebración de empréstitos internos y externos, autorizados o ratificados por el H. Congreso de la Unión y Congresos de los Estados y Asamblea Legislativa del Distrito Federal. Siendo principalmente los créditos por instrumento de emisiones en los mercados nacionales e internacionales de capital, organismos financieros internacionales, créditos bilaterales y otras fuentes. Asimismo, incluye los financiamientos derivados del rescate y/o aplicación de activos financieros.</t>
        </r>
      </text>
    </comment>
    <comment ref="B62" author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3" author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4" authorId="0">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71" authorId="0">
      <text>
        <r>
          <rPr>
            <b/>
            <sz val="8"/>
            <color indexed="81"/>
            <rFont val="Tahoma"/>
            <family val="2"/>
          </rPr>
          <t>Comprende el importe de los ingresos correspondientes a las contribuciones, productos, aprovechamientos, así como la venta de bienes y servicios.</t>
        </r>
      </text>
    </comment>
    <comment ref="B72" authorId="0">
      <text>
        <r>
          <rPr>
            <b/>
            <sz val="8"/>
            <color indexed="81"/>
            <rFont val="Tahoma"/>
            <family val="2"/>
          </rPr>
          <t>Comprende el importe de los ingresos de las Entidades Federativas y Municipios por concepto de participaciones, aportaciones, transferencias, asignaciones, subsidios y otras ayudas.</t>
        </r>
        <r>
          <rPr>
            <sz val="8"/>
            <color indexed="81"/>
            <rFont val="Tahoma"/>
            <family val="2"/>
          </rPr>
          <t xml:space="preserve">
</t>
        </r>
      </text>
    </comment>
    <comment ref="B73" authorId="0">
      <text>
        <r>
          <rPr>
            <b/>
            <sz val="8"/>
            <color indexed="81"/>
            <rFont val="Tahoma"/>
            <family val="2"/>
          </rPr>
          <t>Comprende el importe de los otros ingresos y beneficios que se derivan de transacciones y eventos inusuales, que no son propios del objeto del ente público.</t>
        </r>
      </text>
    </comment>
    <comment ref="B77" authorId="1">
      <text>
        <r>
          <rPr>
            <sz val="10"/>
            <color indexed="81"/>
            <rFont val="Tahoma"/>
            <family val="2"/>
          </rPr>
          <t xml:space="preserve">Son los ingresos que se obtienen por: </t>
        </r>
        <r>
          <rPr>
            <b/>
            <sz val="10"/>
            <color indexed="81"/>
            <rFont val="Tahoma"/>
            <family val="2"/>
          </rPr>
          <t xml:space="preserve">Impuestos, contribuciones de mejora, derechos, productos, y aprovechamientos; cuotas y aportaciones de seguridad social, asignaciones y transferencias presupuestarias a los </t>
        </r>
        <r>
          <rPr>
            <sz val="10"/>
            <color indexed="81"/>
            <rFont val="Tahoma"/>
            <family val="2"/>
          </rPr>
          <t xml:space="preserve">poderes ejecutivo, legislativo y judicial; organismos autónomos, así como a las entidades paraestatales, federales, estatales y </t>
        </r>
        <r>
          <rPr>
            <b/>
            <sz val="10"/>
            <color indexed="81"/>
            <rFont val="Tahoma"/>
            <family val="2"/>
          </rPr>
          <t>municipales</t>
        </r>
        <r>
          <rPr>
            <sz val="10"/>
            <color indexed="81"/>
            <rFont val="Tahoma"/>
            <family val="2"/>
          </rPr>
          <t xml:space="preserve">
</t>
        </r>
      </text>
    </comment>
    <comment ref="B78" authorId="1">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B79" authorId="1">
      <text>
        <r>
          <rPr>
            <b/>
            <sz val="10"/>
            <color indexed="81"/>
            <rFont val="Tahoma"/>
            <family val="2"/>
          </rPr>
          <t>Son los recursos generados por los poderes legislativo y judicial, organismos autónomos y municipios, así como las entidades paraestatales o paramunicipales respectivas.</t>
        </r>
        <r>
          <rPr>
            <sz val="10"/>
            <color indexed="81"/>
            <rFont val="Tahoma"/>
            <family val="2"/>
          </rPr>
          <t xml:space="preserve">
</t>
        </r>
      </text>
    </comment>
    <comment ref="B80" authorId="1">
      <text>
        <r>
          <rPr>
            <b/>
            <sz val="10"/>
            <color indexed="81"/>
            <rFont val="Tahoma"/>
            <family val="2"/>
          </rPr>
          <t>Son los recursos por subsidios, asignaciones presupuestarias y fondos derivados de la Ley de Ingresos de la Federación o del Presupuesto de Egresos de la Federación y que se destinan a los Gobiernos Estatales o Municipales</t>
        </r>
        <r>
          <rPr>
            <sz val="10"/>
            <color indexed="81"/>
            <rFont val="Tahoma"/>
            <family val="2"/>
          </rPr>
          <t xml:space="preserve">
</t>
        </r>
      </text>
    </comment>
    <comment ref="B81" authorId="1">
      <text>
        <r>
          <rPr>
            <b/>
            <sz val="10"/>
            <color indexed="81"/>
            <rFont val="Tahoma"/>
            <family val="2"/>
          </rPr>
          <t>Son los recursos por subsidios, asignaciones presupuestarias y fondos derivados de la Ley de Ingresos Estatal o del Presupuesto de Egresos Estatal y que se destina a los gobiernos municipales</t>
        </r>
        <r>
          <rPr>
            <sz val="10"/>
            <color indexed="81"/>
            <rFont val="Tahoma"/>
            <family val="2"/>
          </rPr>
          <t xml:space="preserve">
</t>
        </r>
      </text>
    </comment>
    <comment ref="B82" authorId="1">
      <text>
        <r>
          <rPr>
            <b/>
            <sz val="10"/>
            <color indexed="81"/>
            <rFont val="Tahoma"/>
            <family val="2"/>
          </rPr>
          <t>Son los recursos provenientes del sector privado, de fondos internacionales y otros no comprendidos en los numerales anteriores</t>
        </r>
        <r>
          <rPr>
            <sz val="10"/>
            <color indexed="81"/>
            <rFont val="Tahoma"/>
            <family val="2"/>
          </rPr>
          <t xml:space="preserve">
</t>
        </r>
      </text>
    </comment>
  </commentList>
</comments>
</file>

<file path=xl/comments3.xml><?xml version="1.0" encoding="utf-8"?>
<comments xmlns="http://schemas.openxmlformats.org/spreadsheetml/2006/main">
  <authors>
    <author>laura.uribe</author>
    <author>Laura Uribe Quintero</author>
  </authors>
  <commentList>
    <comment ref="A3" authorId="0">
      <text>
        <r>
          <rPr>
            <sz val="10"/>
            <color indexed="81"/>
            <rFont val="Tahoma"/>
            <family val="2"/>
          </rPr>
          <t xml:space="preserve">Los presupuesto de egresos deben contener…..
a) La información detallada de la situación hacendaria del municipio durante el último ejercicio fiscal, con las conidicones previstas para el próximo (Art. 79 fracc.II inciso a de la LGAPM)
</t>
        </r>
      </text>
    </comment>
    <comment ref="E3" authorId="1">
      <text>
        <r>
          <rPr>
            <b/>
            <sz val="9"/>
            <color indexed="81"/>
            <rFont val="Tahoma"/>
            <family val="2"/>
          </rPr>
          <t xml:space="preserve">SE REGISTRA EL IMPORTE DE LA ÚLTIMA MODIFICACIÓN O EL PRESUPUESTO INICIAL
</t>
        </r>
        <r>
          <rPr>
            <sz val="9"/>
            <color indexed="81"/>
            <rFont val="Tahoma"/>
            <family val="2"/>
          </rPr>
          <t xml:space="preserve">
</t>
        </r>
      </text>
    </comment>
    <comment ref="B79" authorId="0">
      <text>
        <r>
          <rPr>
            <sz val="10"/>
            <color indexed="81"/>
            <rFont val="Tahoma"/>
            <family val="2"/>
          </rPr>
          <t xml:space="preserve">Son los gastos de consumo y/o operación, el arrendamiento de la propiedad y las transferencias otorgadas a los otros componentes institucionales del sistema económico para financiar gastos de esas características
</t>
        </r>
      </text>
    </comment>
    <comment ref="B80" authorId="0">
      <text>
        <r>
          <rPr>
            <sz val="10"/>
            <color indexed="81"/>
            <rFont val="Tahoma"/>
            <family val="2"/>
          </rPr>
          <t xml:space="preserve">Son los gastos destinados a la inversión de capital y las transferencias a los otros componentes institucionales del sistema económico que se efectúan para financias gastos de éstos con tal propósito
</t>
        </r>
      </text>
    </comment>
    <comment ref="B81" authorId="0">
      <text>
        <r>
          <rPr>
            <sz val="10"/>
            <color indexed="81"/>
            <rFont val="Tahoma"/>
            <family val="2"/>
          </rPr>
          <t xml:space="preserve">Comprende la amortización de la deuda adquirida y disminución de pasivos con el sector privado, público y externo
</t>
        </r>
      </text>
    </comment>
    <comment ref="B82" authorId="0">
      <text>
        <r>
          <rPr>
            <sz val="10"/>
            <color indexed="81"/>
            <rFont val="Tahoma"/>
            <family val="2"/>
          </rPr>
          <t xml:space="preserve">Comprende la amortización de la deuda adquirida y disminución de pasivos con el sector privado, público y externo
</t>
        </r>
      </text>
    </comment>
    <comment ref="B83" authorId="0">
      <text>
        <r>
          <rPr>
            <sz val="10"/>
            <color indexed="81"/>
            <rFont val="Tahoma"/>
            <family val="2"/>
          </rPr>
          <t xml:space="preserve">Comprende la amortización de la deuda adquirida y disminución de pasivos con el sector privado, público y externo
</t>
        </r>
      </text>
    </comment>
    <comment ref="A85" authorId="0">
      <text>
        <r>
          <rPr>
            <b/>
            <sz val="11"/>
            <color indexed="81"/>
            <rFont val="Tahoma"/>
            <family val="2"/>
          </rPr>
          <t>Clasificador emitido por el CONAC y publicado el 2 de enero 2013 Fundam. Art. Tercero Transitorio fracc. III de la LGCG.
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t>
        </r>
      </text>
    </comment>
    <comment ref="B88" authorId="0">
      <text>
        <r>
          <rPr>
            <sz val="10"/>
            <color indexed="81"/>
            <rFont val="Tahoma"/>
            <family val="2"/>
          </rPr>
          <t>Son los recursos provenientes de obligaciones contraídas con acreedores nacionales y pagaderos en el interior del país en moneda nacional</t>
        </r>
      </text>
    </comment>
    <comment ref="B89" author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B90" authorId="0">
      <text>
        <r>
          <rPr>
            <sz val="10"/>
            <color indexed="81"/>
            <rFont val="Tahoma"/>
            <family val="2"/>
          </rPr>
          <t xml:space="preserve">Son los recursos por subsidios, asignaciones presupuestales y fondos derivados de la Ley de Ingresos de la Federación o del Presupuesto de Egresos de la Federación y que se destinan a los Gobiernos Estatales y Municipales
</t>
        </r>
      </text>
    </comment>
    <comment ref="B91" authorId="0">
      <text>
        <r>
          <rPr>
            <sz val="10"/>
            <color indexed="81"/>
            <rFont val="Tahoma"/>
            <family val="2"/>
          </rPr>
          <t xml:space="preserve">Son los recursos por subsidios, asignaciones presupuestales y fondos derivados de la Ley de Ingresos Estatal o del Presupuesto de Egresos Estatal  y que se destinan a los Gobiernos  Municipales
</t>
        </r>
      </text>
    </comment>
    <comment ref="B92" authorId="0">
      <text>
        <r>
          <rPr>
            <sz val="10"/>
            <color indexed="81"/>
            <rFont val="Tahoma"/>
            <family val="2"/>
          </rPr>
          <t xml:space="preserve">Son los recursos provenientes del sector privado, de fondos internacionales y otros no comprendidos en numerales anteriores
</t>
        </r>
      </text>
    </comment>
    <comment ref="B93" authorId="0">
      <text>
        <r>
          <rPr>
            <sz val="10"/>
            <color indexed="81"/>
            <rFont val="Tahoma"/>
            <family val="2"/>
          </rPr>
          <t xml:space="preserve">Son los recursos provenientes del sector privado, de fondos internacionales y otros no comprendidos en numerales anteriores
</t>
        </r>
      </text>
    </comment>
  </commentList>
</comments>
</file>

<file path=xl/comments4.xml><?xml version="1.0" encoding="utf-8"?>
<comments xmlns="http://schemas.openxmlformats.org/spreadsheetml/2006/main">
  <authors>
    <author>laura.uribe</author>
    <author>manuel.fonseca</author>
    <author>Pedro Fabián Monarrez Mercado</author>
    <author>pedro.monarrez</author>
  </authors>
  <commentList>
    <comment ref="C3" authorId="0">
      <text>
        <r>
          <rPr>
            <sz val="10"/>
            <color indexed="81"/>
            <rFont val="Tahoma"/>
            <family val="2"/>
          </rPr>
          <t xml:space="preserve">Se registra el presupuesto inicial más la última modificación.
</t>
        </r>
      </text>
    </comment>
    <comment ref="D3" authorId="0">
      <text>
        <r>
          <rPr>
            <b/>
            <sz val="10"/>
            <color indexed="81"/>
            <rFont val="Tahoma"/>
            <family val="2"/>
          </rPr>
          <t>Número de modificación en turno</t>
        </r>
        <r>
          <rPr>
            <sz val="10"/>
            <color indexed="81"/>
            <rFont val="Tahoma"/>
            <family val="2"/>
          </rPr>
          <t xml:space="preserve">
</t>
        </r>
      </text>
    </comment>
    <comment ref="B5" authorId="1">
      <text>
        <r>
          <rPr>
            <b/>
            <sz val="12"/>
            <color indexed="81"/>
            <rFont val="Arial"/>
            <family val="2"/>
          </rPr>
          <t>Son las contribuciones establecidas en ley que deben pagar las personas físicas y morales que se encuentran en la situación jurídica o de hecho prevista por la misma y que sean distintas de las aportaciones de seguridad social, contribuciones de mejoras y derechos. (CONAC)</t>
        </r>
      </text>
    </comment>
    <comment ref="B6" authorId="1">
      <text>
        <r>
          <rPr>
            <b/>
            <sz val="12"/>
            <color indexed="81"/>
            <rFont val="Arial"/>
            <family val="2"/>
          </rPr>
          <t>Importe de los ingresos que obtiene el Estado por las imposiciones fiscales que en forma unilateral y obligatoria fija a las personas físicas y morales, sobre sus ingresos.</t>
        </r>
      </text>
    </comment>
    <comment ref="B7" authorId="1">
      <text>
        <r>
          <rPr>
            <b/>
            <sz val="12"/>
            <color indexed="81"/>
            <rFont val="Arial"/>
            <family val="2"/>
          </rPr>
          <t>Importe de los Ingresos que obtiene el municipio por concepto del impuesto sobre la explotación de espectáculos, tales como teatro, ballet, ópera, circo, lucha libre, box, taurinos, fútbol, básquetbol, béisbol; así como de espectáculos de carpa, variedades, conciertos, audiciones musicales y exhibiciones de cualquier naturaleza o de carácter artístico.</t>
        </r>
      </text>
    </comment>
    <comment ref="B8" authorId="2">
      <text>
        <r>
          <rPr>
            <b/>
            <sz val="12"/>
            <color indexed="81"/>
            <rFont val="Arial"/>
            <family val="2"/>
          </rPr>
          <t>Entero del impuesto a pagar por las personas físicas o morales en la realización de espectáculos de circo. Calculado con base en el monto de los ingresos que se obtengan por la venta de boletos de entradas, tanto en preventa como en taquilla.</t>
        </r>
      </text>
    </comment>
    <comment ref="B9" authorId="2">
      <text>
        <r>
          <rPr>
            <b/>
            <sz val="12"/>
            <color indexed="81"/>
            <rFont val="Arial"/>
            <family val="2"/>
          </rPr>
          <t>Entero del impuesto a pagar por las personas físicas o morales en la realización de conciertos, presentaciones de artistas, audiciones musicales y similares. Calculado sobre el monto de los ingresos que se obtengan por la venta de boletos de entradas, tanto en preventa como en taquillas.</t>
        </r>
      </text>
    </comment>
    <comment ref="B10" authorId="2">
      <text>
        <r>
          <rPr>
            <b/>
            <sz val="12"/>
            <color indexed="81"/>
            <rFont val="Arial"/>
            <family val="2"/>
          </rPr>
          <t>Entero del impuesto a pagar por las personas físicas o morales en la realización de funciones de peleas de gallos, palenques, carreras de caballos y similares. Calculado sobre el monto de los ingresos que se obtengan por la venta de boletos de entradas, tanto en preventa como en taquillas.</t>
        </r>
      </text>
    </comment>
    <comment ref="B11" authorId="2">
      <text>
        <r>
          <rPr>
            <b/>
            <sz val="12"/>
            <color indexed="81"/>
            <rFont val="Arial"/>
            <family val="2"/>
          </rPr>
          <t>Entero del impuesto a pagar por las personas físicas o morales en la realización de eventos y espectáculos deportivos, tales como funciones de box, lucha libre, fútbol, básquetbol, voleibol, tenis, beisbol, deportes extremos, carreras, arrancones, entre otros. Con base en el monto de los ingresos que se obtengan por la venta de boletos de entradas, tanto en preventa como en taquillas.</t>
        </r>
      </text>
    </comment>
    <comment ref="B12" authorId="2">
      <text>
        <r>
          <rPr>
            <b/>
            <sz val="12"/>
            <color indexed="81"/>
            <rFont val="Arial"/>
            <family val="2"/>
          </rPr>
          <t>Entero del impuesto a pagar por las personas físicas o morales en la realización de espectáculos culturales; tales como teatro, fonomímicas, ballet, ópera y similares. Calculado con base en el monto de los ingresos que se obtengan por la venta de boletos de entradas, tanto en preventa como en taquillas.</t>
        </r>
      </text>
    </comment>
    <comment ref="B13" authorId="2">
      <text>
        <r>
          <rPr>
            <b/>
            <sz val="12"/>
            <color indexed="81"/>
            <rFont val="Arial"/>
            <family val="2"/>
          </rPr>
          <t xml:space="preserve">Entero del impuesto a pagar por las personas físicas o morales en la realización de espectáculos taurinos y ecuestres. Calculado sobre el monto de los ingresos que se obtengan por la venta de boletos de entradas, tanto en preventa como en taquillas.
</t>
        </r>
      </text>
    </comment>
    <comment ref="B14" authorId="2">
      <text>
        <r>
          <rPr>
            <b/>
            <sz val="12"/>
            <color indexed="81"/>
            <rFont val="Arial"/>
            <family val="2"/>
          </rPr>
          <t>Entero del impuesto a pagar por las personas físicas o morales en la realización de otros espectáculos no considerados en las partidas anteriores y calculado sobre el monto de los ingresos que se obtengan por la venta de boletos de entradas, tanto en preventa como en taquillas.</t>
        </r>
      </text>
    </comment>
    <comment ref="B15" authorId="3">
      <text>
        <r>
          <rPr>
            <b/>
            <sz val="12"/>
            <color indexed="81"/>
            <rFont val="Arial"/>
            <family val="2"/>
          </rPr>
          <t>Importe de los ingresos que obtiene el Estado, por las imposiciones fiscales que en forma unilateral y obligatoria, fija a las personas físicas y morales, sobre el patrimonio.</t>
        </r>
        <r>
          <rPr>
            <sz val="12"/>
            <color indexed="81"/>
            <rFont val="Arial"/>
            <family val="2"/>
          </rPr>
          <t xml:space="preserve">
</t>
        </r>
      </text>
    </comment>
    <comment ref="B16" authorId="2">
      <text>
        <r>
          <rPr>
            <b/>
            <sz val="12"/>
            <color indexed="81"/>
            <rFont val="Arial"/>
            <family val="2"/>
          </rPr>
          <t>Importe de la contribución que realiza la persona física o jurídica sobre sus predios, el que se causará y pagará de conformidad con las bases, tasas, cuotas y tarifas establecidas en la ley de Ingresos correspondiente.</t>
        </r>
      </text>
    </comment>
    <comment ref="B17" authorId="2">
      <text>
        <r>
          <rPr>
            <b/>
            <sz val="12"/>
            <color indexed="81"/>
            <rFont val="Arial"/>
            <family val="2"/>
          </rPr>
          <t>Imposición fiscal que realiza la persona física o jurídica sobre predios rústicos de su patrimonio, en base a la Ley de Catastro Municipal, Ley de Hacienda Municipal del Estado y Ley de Ingresos Municipal correspondiente.</t>
        </r>
      </text>
    </comment>
    <comment ref="B18" authorId="2">
      <text>
        <r>
          <rPr>
            <b/>
            <sz val="12"/>
            <color indexed="81"/>
            <rFont val="Arial"/>
            <family val="2"/>
          </rPr>
          <t>Imposición fiscal que realiza la persona física o jurídica sobre predios urbanos de su patrimonio, cuyo monto se determine en los términos de la Ley de Catastro Municipal, Ley de Hacienda Municipal del Estado y Ley de Ingresos Municipal correspondiente.</t>
        </r>
      </text>
    </comment>
    <comment ref="B19" authorId="2">
      <text>
        <r>
          <rPr>
            <b/>
            <sz val="12"/>
            <color indexed="81"/>
            <rFont val="Arial"/>
            <family val="2"/>
          </rPr>
          <t>Importe de los ingresos cobrados a persona física o jurídica por concepto del traslado de dominio de la propiedad o de los derechos de copropiedad sobre bienes inmuebles ubicados en el territorio municipal.</t>
        </r>
      </text>
    </comment>
    <comment ref="B20" authorId="2">
      <text>
        <r>
          <rPr>
            <b/>
            <sz val="12"/>
            <color indexed="81"/>
            <rFont val="Arial"/>
            <family val="2"/>
          </rPr>
          <t>Importe del impuesto por la trasmisión de dominio, de la propiedad o de los derechos de copropiedad sobre bienes inmuebles, tales como departamentos, casas, viviendas, entre otros.</t>
        </r>
      </text>
    </comment>
    <comment ref="B21" authorId="2">
      <text>
        <r>
          <rPr>
            <b/>
            <sz val="12"/>
            <color indexed="81"/>
            <rFont val="Arial"/>
            <family val="2"/>
          </rPr>
          <t>Importe del impuesto por la trasmisión de dominio, de la propiedad o de los derechos de copropiedad sobre bienes inmuebles, tales como terrenos rústicos o urbanos.</t>
        </r>
      </text>
    </comment>
    <comment ref="B22" authorId="2">
      <text>
        <r>
          <rPr>
            <b/>
            <sz val="12"/>
            <color indexed="81"/>
            <rFont val="Arial"/>
            <family val="2"/>
          </rPr>
          <t>Importe de los ingresos que obtiene el municipio de persona física o jurídica por la  realización, celebración o expedición de actos jurídicos, que tenga por objeto la construcción, reconstrucción ó ampliación de inmuebles.</t>
        </r>
      </text>
    </comment>
    <comment ref="B23" authorId="2">
      <text>
        <r>
          <rPr>
            <b/>
            <sz val="12"/>
            <color indexed="81"/>
            <rFont val="Arial"/>
            <family val="2"/>
          </rPr>
          <t>Importe de los ingresos de persona física o jurídica por la  realización, celebración o expedición de actos jurídicos, que tenga por objeto la construcción de inmuebles.</t>
        </r>
      </text>
    </comment>
    <comment ref="B24" authorId="2">
      <text>
        <r>
          <rPr>
            <b/>
            <sz val="12"/>
            <color indexed="81"/>
            <rFont val="Arial"/>
            <family val="2"/>
          </rPr>
          <t>Importe de los ingresos de persona física o jurídica por la  realización, celebración ó expedición de actos jurídicos, que tenga por objeto la reconstrucción de inmuebles.</t>
        </r>
      </text>
    </comment>
    <comment ref="B25" authorId="2">
      <text>
        <r>
          <rPr>
            <b/>
            <sz val="12"/>
            <color indexed="81"/>
            <rFont val="Arial"/>
            <family val="2"/>
          </rPr>
          <t>Importe de los ingresos de persona física ó jurídica por la  realización, celebración ó expedición de actos jurídicos, que tenga por objeto la ampliación de inmuebles.</t>
        </r>
      </text>
    </comment>
    <comment ref="B26" authorId="3">
      <text>
        <r>
          <rPr>
            <b/>
            <sz val="12"/>
            <color indexed="81"/>
            <rFont val="Arial"/>
            <family val="2"/>
          </rPr>
          <t>Importe  de los ingresos que obtiene el Estado por las imposiciones fiscales que en forma unilateral y obligatoria, fija a las personas físicas y morales, sobre la producción, el consumo y las transacciones.</t>
        </r>
        <r>
          <rPr>
            <sz val="8"/>
            <color indexed="81"/>
            <rFont val="Tahoma"/>
            <family val="2"/>
          </rPr>
          <t xml:space="preserve">
</t>
        </r>
      </text>
    </comment>
    <comment ref="B27" authorId="3">
      <text>
        <r>
          <rPr>
            <b/>
            <sz val="12"/>
            <color indexed="81"/>
            <rFont val="Arial"/>
            <family val="2"/>
          </rPr>
          <t>Importe de los ingresos que obtiene el Estado por las imposiciones fiscales que en forma unilateral y obligatoria, fija a las personas físicas y morales, sobre impuestos al comercio exterior.</t>
        </r>
        <r>
          <rPr>
            <sz val="8"/>
            <color indexed="81"/>
            <rFont val="Tahoma"/>
            <family val="2"/>
          </rPr>
          <t xml:space="preserve">
</t>
        </r>
      </text>
    </comment>
    <comment ref="B28" authorId="3">
      <text>
        <r>
          <rPr>
            <b/>
            <sz val="12"/>
            <color indexed="81"/>
            <rFont val="Arial"/>
            <family val="2"/>
          </rPr>
          <t xml:space="preserve">Importe de los ingresos que obtiene el Estado por las imposiciones fiscales que en forma unilateral y obligatoria, fija a las personas físicas y morales, sobre las nóminas y asimilables.
</t>
        </r>
      </text>
    </comment>
    <comment ref="B29" authorId="3">
      <text>
        <r>
          <rPr>
            <b/>
            <sz val="12"/>
            <color indexed="81"/>
            <rFont val="Arial"/>
            <family val="2"/>
          </rPr>
          <t>Importe de los ingresos que obtiene el Estado por las imposiciones fiscales que en forma unilateral y obligatoria, fija a las personas físicas y morales, por daño al medio ambiente.</t>
        </r>
        <r>
          <rPr>
            <sz val="8"/>
            <color indexed="81"/>
            <rFont val="Tahoma"/>
            <family val="2"/>
          </rPr>
          <t xml:space="preserve">
</t>
        </r>
      </text>
    </comment>
    <comment ref="B30" authorId="3">
      <text>
        <r>
          <rPr>
            <b/>
            <sz val="12"/>
            <color indexed="81"/>
            <rFont val="Arial"/>
            <family val="2"/>
          </rPr>
          <t>Importe de los ingresos generados cuando no se cubran los impuestos en la fecha o dentro del plazo fijado por las disposiciones fiscales.</t>
        </r>
        <r>
          <rPr>
            <sz val="8"/>
            <color indexed="81"/>
            <rFont val="Tahoma"/>
            <family val="2"/>
          </rPr>
          <t xml:space="preserve">
</t>
        </r>
      </text>
    </comment>
    <comment ref="B31" authorId="2">
      <text>
        <r>
          <rPr>
            <b/>
            <sz val="12"/>
            <color indexed="81"/>
            <rFont val="Arial"/>
            <family val="2"/>
          </rPr>
          <t>Importe de la indemnización causada por la falta de pago oportuno de los ingresos señalados en el título de impuestos de la ley de ingresos.</t>
        </r>
      </text>
    </comment>
    <comment ref="B32" authorId="2">
      <text>
        <r>
          <rPr>
            <b/>
            <sz val="12"/>
            <color indexed="81"/>
            <rFont val="Arial"/>
            <family val="2"/>
          </rPr>
          <t>Importe de la indemnización causada por la falta de pago oportuno en la fecha o dentro del plazo señalado en la ley de ingresos en el título de impuestos.</t>
        </r>
      </text>
    </comment>
    <comment ref="B33" authorId="2">
      <text>
        <r>
          <rPr>
            <b/>
            <sz val="12"/>
            <color indexed="81"/>
            <rFont val="Arial"/>
            <family val="2"/>
          </rPr>
          <t>Ingresos derivados de sanciones económicas por el incumplimiento de disposiciones en la forma, fecha y términos que establezcan las disposiciones fiscales, respecto del pago de los impuestos señalados en la ley de ingresos.</t>
        </r>
      </text>
    </comment>
    <comment ref="B34" authorId="2">
      <text>
        <r>
          <rPr>
            <b/>
            <sz val="12"/>
            <color indexed="81"/>
            <rFont val="Arial"/>
            <family val="2"/>
          </rPr>
          <t>Importe del ingreso obtenido por concepto de multas, derivadas del incumplimiento en la forma, fecha y términos, que establezcan las disposiciones fiscales respecto del pago de impuestos, siempre que no esté considerada en otra sanción.</t>
        </r>
      </text>
    </comment>
    <comment ref="B35" authorId="2">
      <text>
        <r>
          <rPr>
            <b/>
            <sz val="12"/>
            <color indexed="81"/>
            <rFont val="Arial"/>
            <family val="2"/>
          </rPr>
          <t>Importe de los ingresos por concepto de intereses derivados por la falta de pago de impuestos conforme establece la ley y convenidos entre las autoridades municipales y el contribuyente para ser pagado en un plazo determinado o en parcialidades.</t>
        </r>
      </text>
    </comment>
    <comment ref="B36" authorId="2">
      <text>
        <r>
          <rPr>
            <b/>
            <sz val="12"/>
            <color indexed="81"/>
            <rFont val="Arial"/>
            <family val="2"/>
          </rPr>
          <t>Importe de los ingresos por concepto de intereses derivados de créditos fiscales no pagados y convenidos a pagar en un plazo determinado o en parcialidades.</t>
        </r>
      </text>
    </comment>
    <comment ref="B37" authorId="2">
      <text>
        <r>
          <rPr>
            <b/>
            <sz val="12"/>
            <color indexed="81"/>
            <rFont val="Arial"/>
            <family val="2"/>
          </rPr>
          <t>Importe del ingreso por concepto del procedimiento administrativo de ejecución, derivado por la no satisfacción de créditos fiscales dentro de los plazos legales o gastos de ejecución por la práctica de diligencias relacionadas con el procedimiento.</t>
        </r>
      </text>
    </comment>
    <comment ref="B38" authorId="2">
      <text>
        <r>
          <rPr>
            <b/>
            <sz val="12"/>
            <color indexed="81"/>
            <rFont val="Arial"/>
            <family val="2"/>
          </rPr>
          <t>Importe del ingreso por concepto de gasto de notificación en el procedimiento administrativo de ejecución, derivado por la no satisfacción de créditos fiscales dentro de los plazos establecido en las disposiciones legales.</t>
        </r>
      </text>
    </comment>
    <comment ref="B39" authorId="2">
      <text>
        <r>
          <rPr>
            <b/>
            <sz val="12"/>
            <color indexed="81"/>
            <rFont val="Arial"/>
            <family val="2"/>
          </rPr>
          <t>Importe del ingreso por concepto de gastos de embargo en el procedimiento administrativo de ejecución, derivado por la no satisfacción de créditos fiscales dentro de los plazos establecido en las disposiciones legales.</t>
        </r>
      </text>
    </comment>
    <comment ref="B40" authorId="2">
      <text>
        <r>
          <rPr>
            <b/>
            <sz val="12"/>
            <color indexed="81"/>
            <rFont val="Arial"/>
            <family val="2"/>
          </rPr>
          <t>Importe del ingreso por concepto de otros gastos no considerados en los anteriores rubros durante el procedimiento administrativo de ejecución, derivado por la no satisfacción de créditos fiscales dentro de los plazos establecidos en las disposiciones legales.</t>
        </r>
      </text>
    </comment>
    <comment ref="B41" authorId="2">
      <text>
        <r>
          <rPr>
            <b/>
            <sz val="12"/>
            <color indexed="81"/>
            <rFont val="Arial"/>
            <family val="2"/>
          </rPr>
          <t>Importe de otros ingresos que obtiene el municipio por concepto de accesorios de los impuestos y no están considerados en los rubros anteriores.</t>
        </r>
      </text>
    </comment>
    <comment ref="B42" authorId="2">
      <text>
        <r>
          <rPr>
            <b/>
            <sz val="12"/>
            <color indexed="81"/>
            <rFont val="Arial"/>
            <family val="2"/>
          </rPr>
          <t>Importe del ingreso obtenido, otros accesorios que no se encuentren contemplados  en los conceptos anteriores.</t>
        </r>
      </text>
    </comment>
    <comment ref="B43" authorId="3">
      <text>
        <r>
          <rPr>
            <b/>
            <sz val="12"/>
            <color indexed="81"/>
            <rFont val="Arial"/>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44" authorId="2">
      <text>
        <r>
          <rPr>
            <b/>
            <sz val="12"/>
            <color indexed="81"/>
            <rFont val="Arial"/>
            <family val="2"/>
          </rPr>
          <t>Importe del ingreso que percibe la entidad pública por los impuestos extraordinarios sobre las fuentes impositivas que determine las leyes fiscales.</t>
        </r>
      </text>
    </comment>
    <comment ref="B45" authorId="2">
      <text>
        <r>
          <rPr>
            <b/>
            <sz val="12"/>
            <color indexed="81"/>
            <rFont val="Arial"/>
            <family val="2"/>
          </rPr>
          <t>Importe de los ingresos obtenidos por los impuestos extraordinarios establecidos o que se establezcan por las leyes fiscales sobre las fuentes impositivas que se determinen.</t>
        </r>
      </text>
    </comment>
    <comment ref="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A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C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D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E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F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G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X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HZ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B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D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F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H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J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L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N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P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R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T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IV46" authorId="0">
      <text>
        <r>
          <rPr>
            <b/>
            <sz val="10"/>
            <color indexed="81"/>
            <rFont val="Tahoma"/>
            <family val="2"/>
          </rPr>
          <t>Importe de los ingresos por las contribuciones establecidas en la ley a cargo de las personas físicas y morales que sean distintas de las aportaciones de seguridad social, contribuciones de mejoras y derechos, no incluidos en las cuentas anteriores.</t>
        </r>
      </text>
    </comment>
    <comment ref="B47" authorId="3">
      <text>
        <r>
          <rPr>
            <b/>
            <sz val="12"/>
            <color indexed="81"/>
            <rFont val="Arial"/>
            <family val="2"/>
          </rPr>
          <t>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(CONAC)</t>
        </r>
        <r>
          <rPr>
            <sz val="8"/>
            <color indexed="81"/>
            <rFont val="Tahoma"/>
            <family val="2"/>
          </rPr>
          <t xml:space="preserve">
 </t>
        </r>
      </text>
    </comment>
    <comment ref="B48" authorId="3">
      <text>
        <r>
          <rPr>
            <b/>
            <sz val="12"/>
            <color indexed="81"/>
            <rFont val="Arial"/>
            <family val="2"/>
          </rPr>
          <t xml:space="preserve">Importe de los ingresos para fondos de vivienda.
</t>
        </r>
      </text>
    </comment>
    <comment ref="B49" authorId="3">
      <text>
        <r>
          <rPr>
            <b/>
            <sz val="12"/>
            <color indexed="81"/>
            <rFont val="Arial"/>
            <family val="2"/>
          </rPr>
          <t xml:space="preserve">Importe de los ingresos por las cuotas para el seguro social.
</t>
        </r>
      </text>
    </comment>
    <comment ref="B50" authorId="3">
      <text>
        <r>
          <rPr>
            <b/>
            <sz val="12"/>
            <color indexed="81"/>
            <rFont val="Arial"/>
            <family val="2"/>
          </rPr>
          <t xml:space="preserve">Importe de los ingresos para fondos del  ahorro para el retiro.
</t>
        </r>
      </text>
    </comment>
    <comment ref="B51" authorId="3">
      <text>
        <r>
          <rPr>
            <b/>
            <sz val="12"/>
            <color indexed="81"/>
            <rFont val="Arial"/>
            <family val="2"/>
          </rPr>
          <t xml:space="preserve">Importe de los ingresos por cuotas y aportaciones de seguridad social establecidas en la Ley a cargo de personas que son sustituidas por el Estado en el cumplimiento de obligaciones fijadas en materia de seguridad social ó a las personas que se beneficien en forma especial por servicios de seguridad social proporcionados por el mismo, que sean distintas de los impuestos, contribuciones de mejoras y derechos, no incluidas en las cuentas anteriores.
</t>
        </r>
      </text>
    </comment>
    <comment ref="B52" authorId="3">
      <text>
        <r>
          <rPr>
            <b/>
            <sz val="12"/>
            <color indexed="81"/>
            <rFont val="Arial"/>
            <family val="2"/>
          </rPr>
          <t>Importe  de los ingresos generados cuando no se cubran las cuotas y aportaciones de seguridad social en la fecha o dentro del plazo fijado por las disposiciones fiscales.</t>
        </r>
      </text>
    </comment>
    <comment ref="B53" authorId="3">
      <text>
        <r>
          <rPr>
            <b/>
            <sz val="12"/>
            <color indexed="81"/>
            <rFont val="Arial"/>
            <family val="2"/>
          </rPr>
          <t>Son las establecidas en Ley a cargo de las personas físicas y morales que se beneficien de manera directa por obras públicas. (CONAC)</t>
        </r>
      </text>
    </comment>
    <comment ref="B54" authorId="3">
      <text>
        <r>
          <rPr>
            <b/>
            <sz val="12"/>
            <color indexed="81"/>
            <rFont val="Arial"/>
            <family val="2"/>
          </rPr>
          <t>Importe de los ingresos establecidos en Ley a cargo de las personas físicas y morales que se beneficien de manera directa por obras públicas.</t>
        </r>
      </text>
    </comment>
    <comment ref="B55" authorId="2">
      <text>
        <r>
          <rPr>
            <b/>
            <sz val="12"/>
            <color indexed="81"/>
            <rFont val="Arial"/>
            <family val="2"/>
          </rPr>
          <t>Importe de los ingresos derivados  de contribuciones de mejoras sobre el incremento de valor o mejoría a la propiedad raíz  ante la realización de una obra pública.</t>
        </r>
      </text>
    </comment>
    <comment ref="B56" authorId="2">
      <text>
        <r>
          <rPr>
            <b/>
            <sz val="12"/>
            <color indexed="81"/>
            <rFont val="Arial"/>
            <family val="2"/>
          </rPr>
          <t>Son las establecidas en Ley a cargo de las personas físicas y morales que se beneficien de manera directa por obras públicas. (CONAC)</t>
        </r>
      </text>
    </comment>
    <comment ref="B57" authorId="3">
      <text>
        <r>
          <rPr>
            <b/>
            <sz val="12"/>
            <color indexed="81"/>
            <rFont val="Arial"/>
            <family val="2"/>
          </rPr>
          <t>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Fiscales respectivas. También son derechos las contribuciones a cargo de los organismos públicos descentralizados por prestar servicios exclusivos del Estado. (CONAC)</t>
        </r>
        <r>
          <rPr>
            <sz val="8"/>
            <color indexed="81"/>
            <rFont val="Tahoma"/>
            <family val="2"/>
          </rPr>
          <t xml:space="preserve">
</t>
        </r>
      </text>
    </comment>
    <comment ref="B58" authorId="3">
      <text>
        <r>
          <rPr>
            <b/>
            <sz val="12"/>
            <color indexed="81"/>
            <rFont val="Arial"/>
            <family val="2"/>
          </rPr>
          <t>Importe de los ingresos por derecho que percibe el ente público por otorgar el uso, goce, aprovechamiento o explotación  de bienes de dominio público a los particulares.</t>
        </r>
      </text>
    </comment>
    <comment ref="B59" authorId="2">
      <text>
        <r>
          <rPr>
            <b/>
            <sz val="12"/>
            <color indexed="81"/>
            <rFont val="Arial"/>
            <family val="2"/>
          </rPr>
          <t>Importe de los derechos a pagar por las personas físicas o jurídicas que hagan uso con fines de especulación en plazas, portales, calles y demás lugares, para la instalación de puestos fijos o ambulantes, aparatos que funcionen con monedas o fichas; para la realización de cualquier actividad comercial, industrial o prestación de servicios; además del uso de la vía pública, en calles que los municipios señalen para el establecimiento de vehículos o fines distintos de los mencionados.</t>
        </r>
      </text>
    </comment>
    <comment ref="B60" authorId="2">
      <text>
        <r>
          <rPr>
            <b/>
            <sz val="12"/>
            <color indexed="81"/>
            <rFont val="Arial"/>
            <family val="2"/>
          </rPr>
          <t>Importe de los ingresos obtenidos de persona física o jurídica por el uso de la vía pública en calles, para el establecimiento de vehículos o para cualquier otro fin distinto a la especulación, instalación de puestos o la realización de cualquier actividad comercial, industrial o de prestación de servicios. (Para considerarse un Derecho deberá estar incorporados los bienes en referencia, a la formalidad del dominio público).</t>
        </r>
      </text>
    </comment>
    <comment ref="B61" authorId="2">
      <text>
        <r>
          <rPr>
            <b/>
            <sz val="12"/>
            <color indexed="81"/>
            <rFont val="Arial"/>
            <family val="2"/>
          </rPr>
          <t>Importe de los ingresos obtenidos de persona física o jurídica por el uso con fines especulativos de plazas, portales, calles y demás lugares públicos para la instalación de puestos permanentes o eventuales. (Para considerarse un Derecho deberá estar incorporados los bienes en referencia, a la formalidad del dominio público).</t>
        </r>
      </text>
    </comment>
    <comment ref="B62" authorId="2">
      <text>
        <r>
          <rPr>
            <b/>
            <sz val="12"/>
            <color indexed="81"/>
            <rFont val="Arial"/>
            <family val="2"/>
          </rPr>
          <t>Importe de los ingresos obtenidos de persona física o jurídica por el uso con fines especulativos de plazas, portales, calles y demás lugares públicos para actividades comerciales e industriales. (Para considerarse un Derecho deberá estar incorporados los bienes en referencia, a la formalidad del dominio público).</t>
        </r>
      </text>
    </comment>
    <comment ref="B63" authorId="2">
      <text>
        <r>
          <rPr>
            <b/>
            <sz val="12"/>
            <color indexed="81"/>
            <rFont val="Arial"/>
            <family val="2"/>
          </rPr>
          <t>Importe de los ingresos obtenidos de persona física o jurídica por el uso con fines especulativos de plazas, portales, calles y demás lugares públicos para la realización de espectáculos y diversiones públicas. (Para considerarse un Derecho deberá estar incorporados los bienes en referencia, a la formalidad del dominio público).</t>
        </r>
      </text>
    </comment>
    <comment ref="B64" authorId="2">
      <text>
        <r>
          <rPr>
            <b/>
            <sz val="12"/>
            <color indexed="81"/>
            <rFont val="Arial"/>
            <family val="2"/>
          </rPr>
          <t>Importe de los ingresos obtenidos de persona física o jurídica por el uso con fines especulativos de plazas, portales, calles y demás lugares públicos para otros fines o actividades no previstas en los rubros anteriores. (Para considerarse un Derecho deberá estar incorporados los bienes en referencia, a la formalidad del dominio público).</t>
        </r>
      </text>
    </comment>
    <comment ref="B65" authorId="2">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66" authorId="2">
      <text>
        <r>
          <rPr>
            <b/>
            <sz val="12"/>
            <color indexed="81"/>
            <rFont val="Arial"/>
            <family val="2"/>
          </rPr>
          <t>Importe de los ingresos por el uso o aprovechamiento de los bienes de dominio público de las personas físicas o morales concesionarias del servicio público de estacionamientos o usuarios de tiempo medido en la vía pública.</t>
        </r>
      </text>
    </comment>
    <comment ref="B67" authorId="2">
      <text>
        <r>
          <rPr>
            <b/>
            <sz val="12"/>
            <color indexed="81"/>
            <rFont val="Arial"/>
            <family val="2"/>
          </rPr>
          <t>Importe de los ingresos que obtiene el municipio por la solicitud en uso a perpetuidad o temporal lotes en los cementerios municipales de dominio público.</t>
        </r>
      </text>
    </comment>
    <comment ref="B68" authorId="2">
      <text>
        <r>
          <rPr>
            <b/>
            <sz val="12"/>
            <color indexed="81"/>
            <rFont val="Arial"/>
            <family val="2"/>
          </rPr>
          <t>Importe obtenido de los derechos correspondientes a quienes hagan uso a perpetuidad y temporal lotes en los cementerios  de Dominio Público para la construcción de fosas. (Para considerarse un Derecho deberá estar incorporados los bienes en referencia, a la formalidad del dominio público).</t>
        </r>
      </text>
    </comment>
    <comment ref="B69" authorId="2">
      <text>
        <r>
          <rPr>
            <b/>
            <sz val="12"/>
            <color indexed="81"/>
            <rFont val="Arial"/>
            <family val="2"/>
          </rPr>
          <t>Importe de los ingresos obtenidos de los derechos correspondientes, para el mantenimiento de las calles, andadores, bardas, jardines y áreas comunes dentro del cementerio público. (Para considerarse un Derecho deberá estar incorporados los bienes en referencia, a la formalidad del dominio público).</t>
        </r>
      </text>
    </comment>
    <comment ref="B70" authorId="2">
      <text>
        <r>
          <rPr>
            <b/>
            <sz val="12"/>
            <color indexed="81"/>
            <rFont val="Arial"/>
            <family val="2"/>
          </rPr>
          <t>Importe de los ingresos que obtiene el municipio por la venta de gavetas a perpetuidad en los cementerios municipales de Dominio Público. (Para considerarse un Derecho deberá estar incorporados los bienes en referencia, a la formalidad del dominio público).</t>
        </r>
      </text>
    </comment>
    <comment ref="B71" authorId="2">
      <text>
        <r>
          <rPr>
            <b/>
            <sz val="12"/>
            <color indexed="81"/>
            <rFont val="Arial"/>
            <family val="2"/>
          </rPr>
          <t>Importe de los ingresos que obtiene el municipio por otros conceptos no considerados en los anteriores rubros de los cementerios municipales de Dominio Público. (Para considerarse un Derecho deberá estar incorporados los bienes en referencia, a la formalidad del dominio público).</t>
        </r>
      </text>
    </comment>
    <comment ref="B72" authorId="2">
      <text>
        <r>
          <rPr>
            <b/>
            <sz val="12"/>
            <color indexed="81"/>
            <rFont val="Arial"/>
            <family val="2"/>
          </rPr>
          <t>Importe del Ingreso obtenido por las rentas o concesión de toda clase de bienes propiedad del municipio y se encuentran incorporados al dominio público.</t>
        </r>
      </text>
    </comment>
    <comment ref="B73" authorId="2">
      <text>
        <r>
          <rPr>
            <b/>
            <sz val="12"/>
            <color indexed="81"/>
            <rFont val="Arial"/>
            <family val="2"/>
          </rPr>
          <t>Importe que obtiene la entidad de persona física o jurídica por el arrendamiento o la concesión de locales dentro y fuera de los mercados municipales. (Para considerarse un Derecho deberá estar incorporados los bienes en referencia, a la formalidad del dominio público).</t>
        </r>
      </text>
    </comment>
    <comment ref="B74" authorId="2">
      <text>
        <r>
          <rPr>
            <b/>
            <sz val="12"/>
            <color indexed="81"/>
            <rFont val="Arial"/>
            <family val="2"/>
          </rPr>
          <t>Importe que obtiene la entidad de persona física o jurídica por el arrendamiento o la concesión de kioscos en plazas y jardines públicos. (Para considerarse un Derecho deberá estar incorporados los bienes en referencia, a la formalidad del dominio público).</t>
        </r>
      </text>
    </comment>
    <comment ref="B75" authorId="2">
      <text>
        <r>
          <rPr>
            <b/>
            <sz val="12"/>
            <color indexed="81"/>
            <rFont val="Arial"/>
            <family val="2"/>
          </rPr>
          <t>Importe que obtiene la entidad de persona física o jurídica por el arrendamiento o la concesión de escusados y baños públicos. (Para considerarse un Derecho deberá estar incorporados los bienes en referencia, a la formalidad del dominio público).</t>
        </r>
      </text>
    </comment>
    <comment ref="B76" authorId="2">
      <text>
        <r>
          <rPr>
            <b/>
            <sz val="12"/>
            <color indexed="81"/>
            <rFont val="Arial"/>
            <family val="2"/>
          </rPr>
          <t>Importe que obtiene la entidad de persona física o jurídica por el arrendamiento de inmuebles públicos para anuncios. (Para considerarse un Derecho deberá estar incorporados los bienes en referencia, a la formalidad del dominio público).</t>
        </r>
      </text>
    </comment>
    <comment ref="B77" authorId="2">
      <text>
        <r>
          <rPr>
            <b/>
            <sz val="12"/>
            <color indexed="81"/>
            <rFont val="Arial"/>
            <family val="2"/>
          </rPr>
          <t>Importe que obtiene la entidad de persona física o jurídica por otros arrendamientos o concesiones distintos a los señalados en los rubros anteriores; tales como módulos de aseo de calzado, auditorios para eventos, canchas deportivas, bodegas, entre otros. (Para considerarse un Derecho deberá estar incorporados los bienes en referencia, a la formalidad del dominio público).</t>
        </r>
      </text>
    </comment>
    <comment ref="B78" authorId="3">
      <text>
        <r>
          <rPr>
            <b/>
            <sz val="12"/>
            <color indexed="81"/>
            <rFont val="Arial"/>
            <family val="2"/>
          </rPr>
          <t xml:space="preserve">Importe de los ingresos por derechos derivados de la extracción de petróleo crudo y gas natural.
</t>
        </r>
      </text>
    </comment>
    <comment ref="B79" authorId="3">
      <text>
        <r>
          <rPr>
            <b/>
            <sz val="12"/>
            <color indexed="81"/>
            <rFont val="Arial"/>
            <family val="2"/>
          </rPr>
          <t>Importe de los ingresos por derechos que percibe el ente público por prestar servicios exclusivos del estado.</t>
        </r>
        <r>
          <rPr>
            <sz val="8"/>
            <color indexed="81"/>
            <rFont val="Arial"/>
            <family val="2"/>
          </rPr>
          <t xml:space="preserve">
</t>
        </r>
      </text>
    </comment>
    <comment ref="B80" authorId="2">
      <text>
        <r>
          <rPr>
            <b/>
            <sz val="12"/>
            <color indexed="81"/>
            <rFont val="Arial"/>
            <family val="2"/>
          </rPr>
          <t>Importe de los derechos que recauda la entidad de persona física o jurídica en la obtención o refrendo de licencias, permisos o autorización para el funcionamiento de establecimientos o locales con giros de venta, servicio y/o consumo de bebidas alcohólicas; tales como cabarets, centros nocturnos, cantinas, bares, pulquerías expendios, salones para fiesta, tendejones, supermercados, entre otros.</t>
        </r>
      </text>
    </comment>
    <comment ref="B81" authorId="2">
      <text>
        <r>
          <rPr>
            <b/>
            <sz val="12"/>
            <color indexed="81"/>
            <rFont val="Arial"/>
            <family val="2"/>
          </rPr>
          <t>Importe de los derechos que recauda la entidad de persona física o jurídica en la obtención o refrendo de licencias, permisos o registros, para la venta de bebidas alcohólicas.</t>
        </r>
      </text>
    </comment>
    <comment ref="B82" authorId="2">
      <text>
        <r>
          <rPr>
            <b/>
            <sz val="12"/>
            <color indexed="81"/>
            <rFont val="Arial"/>
            <family val="2"/>
          </rPr>
          <t>Importe de los derechos que recauda la entidad de persona física o jurídica en la obtención o refrendo de licencias, permisos o registros, para el servicio de bebidas alcohólicas.</t>
        </r>
      </text>
    </comment>
    <comment ref="B83" authorId="2">
      <text>
        <r>
          <rPr>
            <b/>
            <sz val="12"/>
            <color indexed="81"/>
            <rFont val="Arial"/>
            <family val="2"/>
          </rPr>
          <t>Importe de los derechos que recauda la entidad de persona física o jurídica en la obtención o refrendo de licencias, permisos o registros, para otros conceptos distintos a los anteriores en giros con bebidas alcohólicas.</t>
        </r>
      </text>
    </comment>
    <comment ref="B84" authorId="2">
      <text>
        <r>
          <rPr>
            <b/>
            <sz val="12"/>
            <color indexed="81"/>
            <rFont val="Arial"/>
            <family val="2"/>
          </rPr>
          <t>Importe de los derechos obtenidos de los giros que requieran funcionar en horario extraordinario, siempre y cuando lo autorice el Consejo de Giros Restringidos o su equivalente, sobre la venta y consumo de bebidas alcohólicas.</t>
        </r>
      </text>
    </comment>
    <comment ref="B85" authorId="2">
      <text>
        <r>
          <rPr>
            <b/>
            <sz val="12"/>
            <color indexed="81"/>
            <rFont val="Arial"/>
            <family val="2"/>
          </rPr>
          <t>Importe de los derechos obtenidos por la entidad de persona física o jurídica en la obtención o refrendo de licencias, o permisos para anuncios de estos, de productos o de actividades anunciados en forma permanente o eventual.</t>
        </r>
      </text>
    </comment>
    <comment ref="B86" authorId="2">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permanente.</t>
        </r>
      </text>
    </comment>
    <comment ref="B87" authorId="2">
      <text>
        <r>
          <rPr>
            <b/>
            <sz val="12"/>
            <color indexed="81"/>
            <rFont val="Arial"/>
            <family val="2"/>
          </rPr>
          <t>Importe de los derechos obtenidos por la entidad de persona física o jurídica en la obtención o refrendo de licencias, o permisos a quienes se anuncien o cuyos productos o actividades sean anunciados en forma eventual.</t>
        </r>
      </text>
    </comment>
    <comment ref="B88" authorId="2">
      <text>
        <r>
          <rPr>
            <b/>
            <sz val="12"/>
            <color indexed="81"/>
            <rFont val="Arial"/>
            <family val="2"/>
          </rPr>
          <t>Importe de los derechos obtenidos por la entidad de persona física o jurídica en la obtención o refrendo de licencias, o permisos a quienes se anuncien o cuyos productos o actividades sean anunciados distinto a los rubros anteriores.</t>
        </r>
      </text>
    </comment>
    <comment ref="B89" authorId="2">
      <text>
        <r>
          <rPr>
            <b/>
            <sz val="12"/>
            <color indexed="81"/>
            <rFont val="Arial"/>
            <family val="2"/>
          </rPr>
          <t>Importe de los derechos que recibe de persona física o jurídica en la obtención  de licencias, o permisos en la realización de acciones para construcción, reconstrucción, reparación, demolición de obras, así como en la ocupación provisional de la vía pública o en el movimiento de tierras.</t>
        </r>
      </text>
    </comment>
    <comment ref="B90" authorId="2">
      <text>
        <r>
          <rPr>
            <b/>
            <sz val="12"/>
            <color indexed="81"/>
            <rFont val="Arial"/>
            <family val="2"/>
          </rPr>
          <t>Importe de los derechos de la entidad que recibe de persona física o jurídica en la obtención  de licencias, o permisos en la realización de acciones para la construcción de obras.</t>
        </r>
      </text>
    </comment>
    <comment ref="B91" authorId="2">
      <text>
        <r>
          <rPr>
            <b/>
            <sz val="12"/>
            <color indexed="81"/>
            <rFont val="Arial"/>
            <family val="2"/>
          </rPr>
          <t>Importe de los derechos de la entidad que recibe de persona física o jurídica en la obtención  de licencias, o permisos en la realización de acciones para la demolición de obras.</t>
        </r>
      </text>
    </comment>
    <comment ref="B92" authorId="2">
      <text>
        <r>
          <rPr>
            <b/>
            <sz val="12"/>
            <color indexed="81"/>
            <rFont val="Arial"/>
            <family val="2"/>
          </rPr>
          <t>Importe de los derechos de la entidad que recibe de persona física o jurídica en la obtención  de licencias, o permisos en la realización de acciones para la remodelación de obras.</t>
        </r>
      </text>
    </comment>
    <comment ref="B93" authorId="2">
      <text>
        <r>
          <rPr>
            <b/>
            <sz val="12"/>
            <color indexed="81"/>
            <rFont val="Arial"/>
            <family val="2"/>
          </rPr>
          <t>Importe de los derechos de la entidad que recibe de persona física o jurídica en la obtención  de licencias, o permisos en la realización de acciones para la reconstrucción, reestructuración o adaptación de obras.</t>
        </r>
      </text>
    </comment>
    <comment ref="B94" authorId="2">
      <text>
        <r>
          <rPr>
            <b/>
            <sz val="12"/>
            <color indexed="81"/>
            <rFont val="Arial"/>
            <family val="2"/>
          </rPr>
          <t>Importe de los derechos correspondientes en la obtención de licencias o permisos, para ocupación en la vía pública, con materiales de construcción y/o tapiales, según los lineamientos de la dirección de Obras Públicas.</t>
        </r>
      </text>
    </comment>
    <comment ref="B95" authorId="2">
      <text>
        <r>
          <rPr>
            <b/>
            <sz val="12"/>
            <color indexed="81"/>
            <rFont val="Arial"/>
            <family val="2"/>
          </rPr>
          <t xml:space="preserve">Importe de los derechos correspondientes en la obtención  de licencias o permisos, para movimientos de tierra, previo dictamen de la Dirección de Obras.
</t>
        </r>
      </text>
    </comment>
    <comment ref="B96" authorId="2">
      <text>
        <r>
          <rPr>
            <b/>
            <sz val="12"/>
            <color indexed="81"/>
            <rFont val="Arial"/>
            <family val="2"/>
          </rPr>
          <t>Importe de los derechos de la entidad que recibe de persona física o jurídica en la obtención de licencias, o permisos en la realización de otras acciones de obra similares y no previstas en los anteriores rubros; tales como bardeados, colocación de estructuras, entre otros.</t>
        </r>
      </text>
    </comment>
    <comment ref="B97" authorId="2">
      <text>
        <r>
          <rPr>
            <b/>
            <sz val="12"/>
            <color indexed="81"/>
            <rFont val="Arial"/>
            <family val="2"/>
          </rPr>
          <t>Importe de los ingresos de persona física o jurídica en la obtención de los permisos para el alineamiento, designación de número oficial e inspección de acciones de obras.</t>
        </r>
      </text>
    </comment>
    <comment ref="B98" authorId="2">
      <text>
        <r>
          <rPr>
            <b/>
            <sz val="12"/>
            <color indexed="81"/>
            <rFont val="Arial"/>
            <family val="2"/>
          </rPr>
          <t>Importe de los ingresos de persona física o jurídica en la obtención de los permisos para el alineamiento de predios.</t>
        </r>
      </text>
    </comment>
    <comment ref="B99" authorId="2">
      <text>
        <r>
          <rPr>
            <b/>
            <sz val="12"/>
            <color indexed="81"/>
            <rFont val="Arial"/>
            <family val="2"/>
          </rPr>
          <t>Importe de los ingresos de persona física o jurídica en la asignación del número oficial. No incluye el costo de los números.</t>
        </r>
      </text>
    </comment>
    <comment ref="B100" authorId="2">
      <text>
        <r>
          <rPr>
            <b/>
            <sz val="12"/>
            <color indexed="81"/>
            <rFont val="Arial"/>
            <family val="2"/>
          </rPr>
          <t>Importe de los ingresos, a solicitud del interesado para la inspección del valor sobre inmuebles.</t>
        </r>
      </text>
    </comment>
    <comment ref="B101" authorId="2">
      <text>
        <r>
          <rPr>
            <b/>
            <sz val="12"/>
            <color indexed="81"/>
            <rFont val="Arial"/>
            <family val="2"/>
          </rPr>
          <t>Importe de los ingresos de persona física o jurídica en otros servicios similares de la dirección de obras públicas.</t>
        </r>
      </text>
    </comment>
    <comment ref="B102" authorId="2">
      <text>
        <r>
          <rPr>
            <b/>
            <sz val="12"/>
            <color indexed="81"/>
            <rFont val="Arial"/>
            <family val="2"/>
          </rPr>
          <t xml:space="preserve">Importe de los ingresos que obtiene el municipio de persona física o jurídica por la obtención de licencia, peritaje dictamen o inspección en acciones urbanísticas o de cambio de régimen de propiedad. </t>
        </r>
      </text>
    </comment>
    <comment ref="B103" authorId="2">
      <text>
        <r>
          <rPr>
            <b/>
            <sz val="12"/>
            <color indexed="81"/>
            <rFont val="Arial"/>
            <family val="2"/>
          </rPr>
          <t>Importe de los ingresos obtenidos de persona física o jurídica por las licencias de cambio de régimen de propiedad individual a condominio.</t>
        </r>
      </text>
    </comment>
    <comment ref="B104" authorId="2">
      <text>
        <r>
          <rPr>
            <b/>
            <sz val="12"/>
            <color indexed="81"/>
            <rFont val="Arial"/>
            <family val="2"/>
          </rPr>
          <t>Importe de los ingresos recibidos de persona física o jurídica en la obtención de licencia para dividir o transformar terrenos en lotes mediante la realización de obras de urbanización.</t>
        </r>
      </text>
    </comment>
    <comment ref="B105" authorId="2">
      <text>
        <r>
          <rPr>
            <b/>
            <sz val="12"/>
            <color indexed="81"/>
            <rFont val="Arial"/>
            <family val="2"/>
          </rPr>
          <t>Importe de los ingresos obtenidos por el peritaje, dictamen o inspección realizado por la dependencia municipal de obras públicas de carácter extraordinario.</t>
        </r>
      </text>
    </comment>
    <comment ref="B106" authorId="2">
      <text>
        <r>
          <rPr>
            <b/>
            <sz val="12"/>
            <color indexed="81"/>
            <rFont val="Arial"/>
            <family val="2"/>
          </rPr>
          <t>Importe de los ingresos obtenidos por el municipio de persona física o jurídica en la realización del servicio de medición de terrenos por la dirección de obras públicas ó para el permiso de romper pavimento, banquetas o machuelos, así como para la realización de obras de infraestructura en la vía pública.</t>
        </r>
      </text>
    </comment>
    <comment ref="B107" authorId="2">
      <text>
        <r>
          <rPr>
            <b/>
            <sz val="12"/>
            <color indexed="81"/>
            <rFont val="Arial"/>
            <family val="2"/>
          </rPr>
          <t xml:space="preserve">Importe  de los ingresos obtenidos  por medición de terrenos  por la dependencia municipal de obras públicas.
</t>
        </r>
      </text>
    </comment>
    <comment ref="B108" authorId="2">
      <text>
        <r>
          <rPr>
            <b/>
            <sz val="12"/>
            <color indexed="81"/>
            <rFont val="Arial"/>
            <family val="2"/>
          </rPr>
          <t>Importe de los ingresos obtenidos por la autorización para romper pavimento, banquetas y/o machuelos en la instalación de tomas de agua, descargas o reparación de tuberías o servicios de cualquier naturaleza. Independientemente del permiso se pagará adicionalmente por el contribuyente los costos de los materiales de la reparación.</t>
        </r>
      </text>
    </comment>
    <comment ref="B109" authorId="2">
      <text>
        <r>
          <rPr>
            <b/>
            <sz val="12"/>
            <color indexed="81"/>
            <rFont val="Arial"/>
            <family val="2"/>
          </rPr>
          <t>Importe obtenido de los ingresos de persona física o jurídica para la construcciones de infraestructura en la vía pública, tales como la colocación oculta o visible de líneas de telefonía, televisión, conducción de combustibles o la construcción de registros o túneles.</t>
        </r>
      </text>
    </comment>
    <comment ref="B110" authorId="2">
      <text>
        <r>
          <rPr>
            <b/>
            <sz val="12"/>
            <color indexed="81"/>
            <rFont val="Arial"/>
            <family val="2"/>
          </rPr>
          <t>Importe de los ingresos obtenidos por el municipio de persona física o jurídica en la realización del servicio de medición de terrenos por la dirección de obras públicas ó para el permiso de romper pavimento, banquetas o machuelos, así como para la realización de obras de infraestructura en la vía pública.</t>
        </r>
      </text>
    </comment>
    <comment ref="B111" authorId="2">
      <text>
        <r>
          <rPr>
            <b/>
            <sz val="12"/>
            <color indexed="81"/>
            <rFont val="Arial"/>
            <family val="2"/>
          </rPr>
          <t xml:space="preserve">Importe  de los ingresos obtenidos  por concepto de licencias de construcción por los primeros 120 metros cuadrados; debiendo cubrir el excedente de acuerdo a su Ley de Ingresos Municipal vigente
</t>
        </r>
      </text>
    </comment>
    <comment ref="B112" authorId="2">
      <text>
        <r>
          <rPr>
            <b/>
            <sz val="12"/>
            <color indexed="81"/>
            <rFont val="Arial"/>
            <family val="2"/>
          </rPr>
          <t xml:space="preserve">Importe de los ingresos obtenidos por concepto de licencia de registro de obra, sobre los usos y tarifas de la Ley de Ingresos Municipal vigente.
La antigüedad deberá ser acreditada mediante un certificado catastral o la presentación de recibos de pago del impuesto predial de los cinco años anteriores a la tramitación.
</t>
        </r>
      </text>
    </comment>
    <comment ref="B113" authorId="2">
      <text>
        <r>
          <rPr>
            <b/>
            <sz val="12"/>
            <color indexed="81"/>
            <rFont val="Arial"/>
            <family val="2"/>
          </rPr>
          <t>Importe obtenido de los ingresos por concepto de licencias de registro de obra pública, sobre los usos y tarifas establecidas en la Ley de Ingresos Municipal.</t>
        </r>
      </text>
    </comment>
    <comment ref="B114" authorId="2">
      <text>
        <r>
          <rPr>
            <b/>
            <sz val="12"/>
            <color indexed="81"/>
            <rFont val="Arial"/>
            <family val="2"/>
          </rPr>
          <t>Importe de los ingresos que obtiene el municipio de persona física o jurídica por servicios de sanidad, tales como inhumaciones, exhumaciones, servicios de cremación y/o traslado de cadáveres fuera del municipio.</t>
        </r>
      </text>
    </comment>
    <comment ref="B115" authorId="2">
      <text>
        <r>
          <rPr>
            <b/>
            <sz val="12"/>
            <color indexed="81"/>
            <rFont val="Arial"/>
            <family val="2"/>
          </rPr>
          <t>Importe de los ingresos obtenidos de las personas físicas o morales que requieran de realizar la inhumación o reinhumaciones de cadáveres.</t>
        </r>
      </text>
    </comment>
    <comment ref="B116" authorId="2">
      <text>
        <r>
          <rPr>
            <b/>
            <sz val="12"/>
            <color indexed="81"/>
            <rFont val="Arial"/>
            <family val="2"/>
          </rPr>
          <t>Importe de los ingresos obtenidos por el permiso de exhumaciones prematuras o de restos áridos.</t>
        </r>
      </text>
    </comment>
    <comment ref="B117" authorId="2">
      <text>
        <r>
          <rPr>
            <b/>
            <sz val="12"/>
            <color indexed="81"/>
            <rFont val="Arial"/>
            <family val="2"/>
          </rPr>
          <t>Importe de los ingresos obtenidos por el servicio realizado por el municipio para la cremación de cadáveres.</t>
        </r>
      </text>
    </comment>
    <comment ref="B118" authorId="2">
      <text>
        <r>
          <rPr>
            <b/>
            <sz val="12"/>
            <color indexed="81"/>
            <rFont val="Arial"/>
            <family val="2"/>
          </rPr>
          <t>Importe de los ingresos obtenidos por el permiso de traslado de cadáveres fuera del municipio.</t>
        </r>
      </text>
    </comment>
    <comment ref="B119" authorId="2">
      <text>
        <r>
          <rPr>
            <b/>
            <sz val="12"/>
            <color indexed="81"/>
            <rFont val="Arial"/>
            <family val="2"/>
          </rPr>
          <t>Importe de los ingresos que obtiene el municipio por la prestación del servicio de limpieza, recolección, traslado, tratamiento y/o disposición final de residuos sólidos, cuando el servicio sea en forma especial, a solicitud o en rebeldía del usuario.</t>
        </r>
      </text>
    </comment>
    <comment ref="B120" authorId="2">
      <text>
        <r>
          <rPr>
            <b/>
            <sz val="12"/>
            <color indexed="81"/>
            <rFont val="Arial"/>
            <family val="2"/>
          </rPr>
          <t>Importe de los ingresos que obtiene el municipio por la prestación del servicio de recolección y traslado de basura, desechos o desperdicios no peligrosos, en vehículos del ayuntamiento, cuando el servicio sea en forma especial, a solicitud o en rebeldía del usuario.</t>
        </r>
      </text>
    </comment>
    <comment ref="B121" authorId="2">
      <text>
        <r>
          <rPr>
            <b/>
            <sz val="12"/>
            <color indexed="81"/>
            <rFont val="Arial"/>
            <family val="2"/>
          </rPr>
          <t>Importe de los ingresos que obtiene el municipio por la prestación del servicio de recolección y traslado de basura, desechos o desperdicios peligrosos en vehículos del ayuntamiento, cuando el servicio sea en forma especial, a solicitud o en rebeldía del usuario.</t>
        </r>
      </text>
    </comment>
    <comment ref="B122" authorId="2">
      <text>
        <r>
          <rPr>
            <b/>
            <sz val="12"/>
            <color indexed="81"/>
            <rFont val="Arial"/>
            <family val="2"/>
          </rPr>
          <t>Importe de los ingresos que obtiene el municipio por la prestación del servicio de limpieza de lotes baldíos, jardines, prados, banquetas y similares, cuando el servicio sea en forma especial, a solicitud o en rebeldía del usuario.</t>
        </r>
      </text>
    </comment>
    <comment ref="B123" authorId="2">
      <text>
        <r>
          <rPr>
            <b/>
            <sz val="12"/>
            <color indexed="81"/>
            <rFont val="Arial"/>
            <family val="2"/>
          </rPr>
          <t>Importe de los ingresos que obtiene el municipio por la prestación del servicio exclusivo de camiones de aseo a solicitud del usuario.</t>
        </r>
      </text>
    </comment>
    <comment ref="B124" authorId="2">
      <text>
        <r>
          <rPr>
            <b/>
            <sz val="12"/>
            <color indexed="81"/>
            <rFont val="Arial"/>
            <family val="2"/>
          </rPr>
          <t>Importe de los ingresos obtenidos por el permiso a particulares que utilicen los tiraderos municipales o rellenos sanitarios de derecho público municipal.</t>
        </r>
      </text>
    </comment>
    <comment ref="B125" authorId="2">
      <text>
        <r>
          <rPr>
            <b/>
            <sz val="12"/>
            <color indexed="81"/>
            <rFont val="Arial"/>
            <family val="2"/>
          </rPr>
          <t>Importe de los ingresos obtenidos por otros servicios similares no especificados en los rubros de servicios de limpieza, recolección, traslado y disposición final de residuos sólidos, tales como la recepción de residuos sólidos como llantas, colchones, etc. o la venta de composta de rellenos sanitarios, entre otros.</t>
        </r>
      </text>
    </comment>
    <comment ref="B126" authorId="2">
      <text>
        <r>
          <rPr>
            <b/>
            <sz val="12"/>
            <color indexed="81"/>
            <rFont val="Arial"/>
            <family val="2"/>
          </rPr>
          <t>Importe de los ingresos que obtiene el municipio de las personas físicas ó jurídicas propietarios o poseedores de inmuebles, que se beneficien directa o indirectamente con los servicios de agua potable, alcantarillado y saneamiento, bien por que reciban todos o algunos de ellos o por que por el frente de los inmuebles, estén instaladas redes de agua potable o alcantarillado.</t>
        </r>
      </text>
    </comment>
    <comment ref="B127" authorId="2">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casa habitación, bien por que reciban todos o alguno de ellos o por que por el frente de los inmuebles, estén instaladas redes de agua potable o alcantarillado.</t>
        </r>
      </text>
    </comment>
    <comment ref="B128" authorId="2">
      <text>
        <r>
          <rPr>
            <b/>
            <sz val="12"/>
            <color indexed="81"/>
            <rFont val="Arial"/>
            <family val="2"/>
          </rPr>
          <t>Importe de los ingresos obtenidos de las personas físicas o jurídicas propietarios o poseedores de inmuebles que se beneficien directa o indirectamente con el servicio de agua potable y alcantarillado en sus modalidades de servicio medido o en régimen de cuota fija a comercios, industrias, establos e inmuebles no considerados como casa habitacional, bien por que reciban todos o alguno de ellos o por que por el frente de los inmuebles, estén instaladas redes de agua potable o alcantarillado.</t>
        </r>
      </text>
    </comment>
    <comment ref="B129" authorId="2">
      <text>
        <r>
          <rPr>
            <b/>
            <sz val="12"/>
            <color indexed="81"/>
            <rFont val="Arial"/>
            <family val="2"/>
          </rPr>
          <t>Importe de los ingresos obtenidos por la prestación del servicio de agua potable que por el frente del predio baldío pasen todos o algunos de los servicios de agua potable y alcantarillado.</t>
        </r>
      </text>
    </comment>
    <comment ref="B130" authorId="2">
      <text>
        <r>
          <rPr>
            <b/>
            <sz val="12"/>
            <color indexed="81"/>
            <rFont val="Arial"/>
            <family val="2"/>
          </rPr>
          <t>Importe de los ingresos obtenidos por la prestación del servicio de agua potable en sus modalidades de servicio medido o en régimen de cuota fija en delegaciones y agencias municipales.</t>
        </r>
      </text>
    </comment>
    <comment ref="B131" authorId="2">
      <text>
        <r>
          <rPr>
            <b/>
            <sz val="12"/>
            <color indexed="81"/>
            <rFont val="Arial"/>
            <family val="2"/>
          </rPr>
          <t>Ingresos obtenidos de quienes se beneficien directa o indirectamente de los servicios de agua potable y/o alcantarillado, pagarán adicionalmente un 20% sobre los derechos del servicios de agua potable y/o alcantarillado, cuyo producto será destinado a la construcción, operación y mantenimiento de infraestructura para el saneamiento de aguas residuales, tales como la construcción o mantenimiento de plantas tratadoras de aguas residuales.</t>
        </r>
      </text>
    </comment>
    <comment ref="B132" authorId="2">
      <text>
        <r>
          <rPr>
            <b/>
            <sz val="12"/>
            <color indexed="81"/>
            <rFont val="Arial"/>
            <family val="2"/>
          </rPr>
          <t>Ingresos obtenidos de quienes se beneficien directa o indirectamente de los servicios de agua potable y/o alcantarillado, pagaran adicionalmente un 2% o 3% sobre los derechos del servicios de agua potable y/o alcantarillado, cuyo producto será destinado a la construcción y mantenimiento de infraestructura de las redes de agua potable existentes.</t>
        </r>
      </text>
    </comment>
    <comment ref="B133" authorId="2">
      <text>
        <r>
          <rPr>
            <b/>
            <sz val="12"/>
            <color indexed="81"/>
            <rFont val="Arial"/>
            <family val="2"/>
          </rPr>
          <t xml:space="preserve">Importe de los ingresos obtenidos por el aprovechamiento de la infraestructura de agua potable y saneamiento existente, por la incorporación de nuevas urbanizaciones, conjuntos habitacionales, desarrollos industriales y comerciales o conexión de predios ya urbanizados. </t>
        </r>
      </text>
    </comment>
    <comment ref="B134" authorId="2">
      <text>
        <r>
          <rPr>
            <b/>
            <sz val="12"/>
            <color indexed="81"/>
            <rFont val="Arial"/>
            <family val="2"/>
          </rPr>
          <t>Importe de los ingresos obtenidos por la solicitud de conexión o reconexión al servicio del agua potable y/o descarga de drenaje, incluyen en este rubro los costos de materiales necesarios para su instalación tales como medidor, tubos, mano de obra entre otros.</t>
        </r>
      </text>
    </comment>
    <comment ref="B135" authorId="2">
      <text>
        <r>
          <rPr>
            <b/>
            <sz val="12"/>
            <color indexed="81"/>
            <rFont val="Arial"/>
            <family val="2"/>
          </rPr>
          <t>Importe de los ingresos que obtiene el municipio de persona física o jurídica que pretenda realizar el sacrificio de ganado, aves y otras especies de consumo humano, ya sea dentro o fuera del rastro municipal.</t>
        </r>
      </text>
    </comment>
    <comment ref="B136" authorId="2">
      <text>
        <r>
          <rPr>
            <b/>
            <sz val="12"/>
            <color indexed="81"/>
            <rFont val="Arial"/>
            <family val="2"/>
          </rPr>
          <t>Importe de los ingresos obtenidos por la autorización de matanza de ganado, aves y otras especies de consumo humano, dentro y fuera del rastro municipal, en rastros concesionados o particulares, incluyendo establecimientos T.I.F.</t>
        </r>
      </text>
    </comment>
    <comment ref="B137" authorId="2">
      <text>
        <r>
          <rPr>
            <b/>
            <sz val="12"/>
            <color indexed="81"/>
            <rFont val="Arial"/>
            <family val="2"/>
          </rPr>
          <t>Importe de los ingresos obtenidos por la autorización de la salida de animales del rastro para envíos fuera del municipio.</t>
        </r>
      </text>
    </comment>
    <comment ref="B138" authorId="2">
      <text>
        <r>
          <rPr>
            <b/>
            <sz val="12"/>
            <color indexed="81"/>
            <rFont val="Arial"/>
            <family val="2"/>
          </rPr>
          <t xml:space="preserve">Importe de los ingresos obtenidos por la autorización de  la introducción de ganado al rastro en horas extraordinarias.
</t>
        </r>
      </text>
    </comment>
    <comment ref="B139" authorId="2">
      <text>
        <r>
          <rPr>
            <b/>
            <sz val="12"/>
            <color indexed="81"/>
            <rFont val="Arial"/>
            <family val="2"/>
          </rPr>
          <t>Importe de los ingresos obtenidos en la inspección sanitaria de pieles, ganado y otras especies de consumo humano.</t>
        </r>
      </text>
    </comment>
    <comment ref="B140" authorId="2">
      <text>
        <r>
          <rPr>
            <b/>
            <sz val="12"/>
            <color indexed="81"/>
            <rFont val="Arial"/>
            <family val="2"/>
          </rPr>
          <t xml:space="preserve">Importe de los ingresos obtenidos para la entrega y acarreo de carnes en camiones municipales.
</t>
        </r>
      </text>
    </comment>
    <comment ref="B141" authorId="2">
      <text>
        <r>
          <rPr>
            <b/>
            <sz val="12"/>
            <color indexed="81"/>
            <rFont val="Arial"/>
            <family val="2"/>
          </rPr>
          <t>Importe de los ingresos obtenidos por el servicio de sacrificio de ganado, aves y otras especies de consumo humano que se presten en el interior del rastro municipal, por personal pagado por el ayuntamiento.</t>
        </r>
      </text>
    </comment>
    <comment ref="B142" authorId="2">
      <text>
        <r>
          <rPr>
            <b/>
            <sz val="12"/>
            <color indexed="81"/>
            <rFont val="Arial"/>
            <family val="2"/>
          </rPr>
          <t>Importe de los ingresos obtenidos por la venta de productos obtenidos en el rastro, tales como harina de sangre y estiércol, entre otros.</t>
        </r>
      </text>
    </comment>
    <comment ref="B143" authorId="2">
      <text>
        <r>
          <rPr>
            <b/>
            <sz val="12"/>
            <color indexed="81"/>
            <rFont val="Arial"/>
            <family val="2"/>
          </rPr>
          <t>Importe de los ingresos que se obtienen por otros servicios prestados en el rastro municipal no previstos en los rubros anteriores; tales como el uso de corrales, enmantado de canales, encierro de animales de consumo humano, refrigeración, entre otros similares.</t>
        </r>
      </text>
    </comment>
    <comment ref="B144" authorId="2">
      <text>
        <r>
          <rPr>
            <b/>
            <sz val="12"/>
            <color indexed="81"/>
            <rFont val="Arial"/>
            <family val="2"/>
          </rPr>
          <t>Importe de los ingresos que obtiene el municipio por la prestación del servicio del registro civil, a domicilio o fuera del horario de oficina.</t>
        </r>
      </text>
    </comment>
    <comment ref="B145" authorId="2">
      <text>
        <r>
          <rPr>
            <b/>
            <sz val="12"/>
            <color indexed="81"/>
            <rFont val="Arial"/>
            <family val="2"/>
          </rPr>
          <t>Importe de los ingresos que obtiene el municipio por la prestación del servicio del registro civil en las oficinas de este, fuera del horario normal.</t>
        </r>
      </text>
    </comment>
    <comment ref="B146" authorId="2">
      <text>
        <r>
          <rPr>
            <b/>
            <sz val="12"/>
            <color indexed="81"/>
            <rFont val="Arial"/>
            <family val="2"/>
          </rPr>
          <t>Importe de los ingresos que obtiene el municipio por la prestación del servicio del registro civil a domicilio; tales como matrimonios civiles a domicilio.</t>
        </r>
      </text>
    </comment>
    <comment ref="B147" authorId="2">
      <text>
        <r>
          <rPr>
            <b/>
            <sz val="12"/>
            <color indexed="81"/>
            <rFont val="Arial"/>
            <family val="2"/>
          </rPr>
          <t>Importe de los ingresos que se obtienen por la realización de anotaciones e inserciones en las actas del registro civil, como son el cambio de régimen patrimonial en el matrimonio, actas de defunción de personas fallecidas fuera del municipio, inscripciones extranjeras del registro civil. No se pagarán los derechos a que se refiere este rubro en los supuestos de anotaciones marginales de reconocimiento y legitimación de descendientes, así como de matrimonios colectivos.</t>
        </r>
      </text>
    </comment>
    <comment ref="B148" authorId="2">
      <text>
        <r>
          <rPr>
            <b/>
            <sz val="12"/>
            <color indexed="81"/>
            <rFont val="Arial"/>
            <family val="2"/>
          </rPr>
          <t>Importe de los ingresos por la expedición de toda clase de certificados, certificaciones o copias de documentos existentes en los archivos de las oficinas municipales, a solicitud del interesado.</t>
        </r>
      </text>
    </comment>
    <comment ref="B149" authorId="2">
      <text>
        <r>
          <rPr>
            <b/>
            <sz val="12"/>
            <color indexed="81"/>
            <rFont val="Arial"/>
            <family val="2"/>
          </rPr>
          <t>Importe de los ingresos por la expedición de certificados, certificaciones, constancias o copias, a solicitud del interesado, tales como certificación de firmas, certificados de inexistencia de actas del registro civil, certificados de residencia, constancias de existencia, certificados médicos prenupciales, certificado de alcoholemia, entre otros.</t>
        </r>
      </text>
    </comment>
    <comment ref="B150" authorId="2">
      <text>
        <r>
          <rPr>
            <b/>
            <sz val="12"/>
            <color indexed="81"/>
            <rFont val="Arial"/>
            <family val="2"/>
          </rPr>
          <t>Importe de los ingresos por la expedición de extractos de actas, a solicitud del interesado.</t>
        </r>
      </text>
    </comment>
    <comment ref="B151" authorId="2">
      <text>
        <r>
          <rPr>
            <b/>
            <sz val="12"/>
            <color indexed="81"/>
            <rFont val="Arial"/>
            <family val="2"/>
          </rPr>
          <t>Importe de los ingresos por la solicitud de dictámenes de trazo, uso y destino, a solicitud del interesado; tales como el dictamen técnico de factibilidad.</t>
        </r>
      </text>
    </comment>
    <comment ref="B152" authorId="2">
      <text>
        <r>
          <rPr>
            <b/>
            <sz val="12"/>
            <color indexed="81"/>
            <rFont val="Arial"/>
            <family val="2"/>
          </rPr>
          <t>Importe de los ingresos que obtiene el municipio por los servicios proporcionados en la dirección o área de catastro, como es la solicitud de copias de planos, certificaciones catastrales, expedición de fotocopias, informes catastrales, deslindes, entre otros.</t>
        </r>
      </text>
    </comment>
    <comment ref="B153" authorId="2">
      <text>
        <r>
          <rPr>
            <b/>
            <sz val="12"/>
            <color indexed="81"/>
            <rFont val="Arial"/>
            <family val="2"/>
          </rPr>
          <t>Importe de los ingresos obtenidos por la solicitud de copias de planos simples y en maduro; como son planos generales de población, fotografía de ortofoto, planos con tabla de valores unitarios, entre otros.</t>
        </r>
      </text>
    </comment>
    <comment ref="B154" authorId="2">
      <text>
        <r>
          <rPr>
            <b/>
            <sz val="12"/>
            <color indexed="81"/>
            <rFont val="Arial"/>
            <family val="2"/>
          </rPr>
          <t>Importe de los ingresos que se obtienen por la expedición de certificaciones catastrales, tales como certificados de no-inscripción de propiedad, certificaciones de planos, certificaciones de no adeudo, entre otros.</t>
        </r>
      </text>
    </comment>
    <comment ref="B155" authorId="2">
      <text>
        <r>
          <rPr>
            <b/>
            <sz val="12"/>
            <color indexed="81"/>
            <rFont val="Arial"/>
            <family val="2"/>
          </rPr>
          <t>Importe de los ingresos obtenidos por informes catastrales en la expedición de fotocopias e informes catastrales por datos técnicos; tales como expedición de fotocopias del microfilme, informes catastrales de datos técnicos, entre otros.</t>
        </r>
      </text>
    </comment>
    <comment ref="B156" authorId="2">
      <text>
        <r>
          <rPr>
            <b/>
            <sz val="12"/>
            <color indexed="81"/>
            <rFont val="Arial"/>
            <family val="2"/>
          </rPr>
          <t>Importe de los ingresos obtenidos por la practica y expedición de deslindes de predios urbanos, con base en planos catastrales existentes.</t>
        </r>
      </text>
    </comment>
    <comment ref="B157" authorId="2">
      <text>
        <r>
          <rPr>
            <b/>
            <sz val="12"/>
            <color indexed="81"/>
            <rFont val="Arial"/>
            <family val="2"/>
          </rPr>
          <t>Importe de los ingresos obtenidos por la solicitud de dictamen de valor, practicado por el área de catastro.</t>
        </r>
      </text>
    </comment>
    <comment ref="B158" authorId="2">
      <text>
        <r>
          <rPr>
            <b/>
            <sz val="12"/>
            <color indexed="81"/>
            <rFont val="Arial"/>
            <family val="2"/>
          </rPr>
          <t>Importe de los ingresos obtenidos por la revisión y autorización de cada avalúo practicado por otras instituciones o valuadores independientes autorizados por el área de catastro.</t>
        </r>
      </text>
    </comment>
    <comment ref="B159" authorId="3">
      <text>
        <r>
          <rPr>
            <b/>
            <sz val="12"/>
            <color indexed="81"/>
            <rFont val="Arial"/>
            <family val="2"/>
          </rPr>
          <t>Comprende el importe de los ingresos por derechos establecidos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 Ley. También son de derechos las contribuciones a cargo de los organismos públicos descentralizados por prestar servicios exclusivos del Estado, no incluidos en las cuentas anteriores.</t>
        </r>
        <r>
          <rPr>
            <sz val="8"/>
            <color indexed="81"/>
            <rFont val="Tahoma"/>
            <family val="2"/>
          </rPr>
          <t xml:space="preserve">
</t>
        </r>
      </text>
    </comment>
    <comment ref="B160" authorId="2">
      <text>
        <r>
          <rPr>
            <b/>
            <sz val="12"/>
            <color indexed="81"/>
            <rFont val="Arial"/>
            <family val="2"/>
          </rPr>
          <t>Importe de los derechos por concepto de otros servicios que provengan de la autoridad municipal, que no contravengan las disposiciones del Convenio de Coordinación fiscal en materia de derechos, y que no estén previstos en el título de Derechos.</t>
        </r>
      </text>
    </comment>
    <comment ref="B161" authorId="2">
      <text>
        <r>
          <rPr>
            <b/>
            <sz val="12"/>
            <color indexed="81"/>
            <rFont val="Arial"/>
            <family val="2"/>
          </rPr>
          <t>Importe de los ingresos obtenidos por servicios que se presten en horas hábiles.</t>
        </r>
      </text>
    </comment>
    <comment ref="B162" authorId="2">
      <text>
        <r>
          <rPr>
            <b/>
            <sz val="12"/>
            <color indexed="81"/>
            <rFont val="Arial"/>
            <family val="2"/>
          </rPr>
          <t>Importe de los ingresos obtenidos por servicios que se presten en horas inhábiles.</t>
        </r>
      </text>
    </comment>
    <comment ref="B163" authorId="2">
      <text>
        <r>
          <rPr>
            <b/>
            <sz val="12"/>
            <color indexed="81"/>
            <rFont val="Arial"/>
            <family val="2"/>
          </rPr>
          <t>Importe de los ingresos obtenidos por proporcionar información en documentos o elementos técnicos o electrónicos a solicitudes de información en cumplimiento de la ley de transparencia; tales como copia simple de documentos, información en disco o DVD, fotografías impresas, entre otros.</t>
        </r>
      </text>
    </comment>
    <comment ref="B164" authorId="2">
      <text>
        <r>
          <rPr>
            <b/>
            <sz val="12"/>
            <color indexed="81"/>
            <rFont val="Arial"/>
            <family val="2"/>
          </rPr>
          <t>Importe de los ingresos obtenidos por revisión de control epidemiológico, certificados de salud y certificados de casos médicos legales.</t>
        </r>
      </text>
    </comment>
    <comment ref="B165" authorId="2">
      <text>
        <r>
          <rPr>
            <b/>
            <sz val="12"/>
            <color indexed="81"/>
            <rFont val="Arial"/>
            <family val="2"/>
          </rPr>
          <t>Importe de los ingresos que se obtienen por otros servicios prestados no previstos con anterioridad, tales como poda de árboles, recolección de desechos vegetales, dictamen de inspección por servicios de tala o poda de árboles, entre otros.</t>
        </r>
      </text>
    </comment>
    <comment ref="B166" authorId="3">
      <text>
        <r>
          <rPr>
            <b/>
            <sz val="12"/>
            <color indexed="81"/>
            <rFont val="Arial"/>
            <family val="2"/>
          </rPr>
          <t xml:space="preserve">Importe de los ingresos por derechos generados cuando no se cubran los derechos en la fecha o dentro del plazo fijado por las disposiciones fiscales.
</t>
        </r>
      </text>
    </comment>
    <comment ref="B167" authorId="2">
      <text>
        <r>
          <rPr>
            <b/>
            <sz val="12"/>
            <color indexed="81"/>
            <rFont val="Arial"/>
            <family val="2"/>
          </rPr>
          <t>Importe de la indemnización causada por la falta de pago oportuno de los ingresos señalados en el título de derechos de la ley de ingresos.</t>
        </r>
      </text>
    </comment>
    <comment ref="B168" authorId="2">
      <text>
        <r>
          <rPr>
            <b/>
            <sz val="12"/>
            <color indexed="81"/>
            <rFont val="Arial"/>
            <family val="2"/>
          </rPr>
          <t>Importe de la indemnización causada por la falta de pago oportuno en la fecha o dentro del plazo señalado en la ley de ingresos en el título de derechos.</t>
        </r>
      </text>
    </comment>
    <comment ref="B169" authorId="2">
      <text>
        <r>
          <rPr>
            <b/>
            <sz val="12"/>
            <color indexed="81"/>
            <rFont val="Arial"/>
            <family val="2"/>
          </rPr>
          <t>Ingresos derivados de sanciones económicas por el incumplimiento de disposiciones en la forma, fecha y términos que establezcan las disposiciones fiscales, respecto del pago de los derechos señalados en la ley de ingresos.</t>
        </r>
      </text>
    </comment>
    <comment ref="B170" authorId="2">
      <text>
        <r>
          <rPr>
            <b/>
            <sz val="12"/>
            <color indexed="81"/>
            <rFont val="Arial"/>
            <family val="2"/>
          </rPr>
          <t>Importe del ingreso obtenido por concepto de multas, derivadas del incumplimiento en la forma, fecha y términos, que establezcan las disposiciones fiscales respecto del pago de derechos, siempre que no esté considerada en otra sanción.</t>
        </r>
      </text>
    </comment>
    <comment ref="B171" authorId="2">
      <text>
        <r>
          <rPr>
            <b/>
            <sz val="12"/>
            <color indexed="81"/>
            <rFont val="Arial"/>
            <family val="2"/>
          </rPr>
          <t>Importe de los ingresos por concepto de intereses derivados por la falta de pago de derechos conforme establece la ley y convenidos entre las autoridades municipales y el contribuyente para ser pagado en un plazo determinado o en parcialidades.</t>
        </r>
      </text>
    </comment>
    <comment ref="B172" authorId="2">
      <text>
        <r>
          <rPr>
            <b/>
            <sz val="12"/>
            <color indexed="81"/>
            <rFont val="Arial"/>
            <family val="2"/>
          </rPr>
          <t>Importe de los ingresos por concepto de intereses derivados de créditos fiscales no pagados y convenidos a pagar en un plazo determinado o en parcialidades.</t>
        </r>
      </text>
    </comment>
    <comment ref="B173" authorId="2">
      <text>
        <r>
          <rPr>
            <b/>
            <sz val="12"/>
            <color indexed="81"/>
            <rFont val="Arial"/>
            <family val="2"/>
          </rPr>
          <t>Importe del ingreso por concepto del procedimiento administrativo de ejecución, derivado por la no satisfacción de créditos fiscales dentro de los plazos legales o gastos de ejecución por la práctica de diligencias relacionadas con el procedimiento.</t>
        </r>
      </text>
    </comment>
    <comment ref="B174" authorId="2">
      <text>
        <r>
          <rPr>
            <b/>
            <sz val="12"/>
            <color indexed="81"/>
            <rFont val="Arial"/>
            <family val="2"/>
          </rPr>
          <t>Importe del ingreso por concepto de gasto de notificación en el procedimiento administrativo de ejecución, derivado por la no satisfacción de créditos fiscales dentro de los plazos establecidos en las disposiciones legales.</t>
        </r>
      </text>
    </comment>
    <comment ref="B175" authorId="2">
      <text>
        <r>
          <rPr>
            <b/>
            <sz val="12"/>
            <color indexed="81"/>
            <rFont val="Arial"/>
            <family val="2"/>
          </rPr>
          <t>Importe del ingreso por concepto de gastos de embargo en el procedimiento administrativo de ejecución, derivado por la no satisfacción de créditos fiscales dentro de los plazos establecidos en las disposiciones legales.</t>
        </r>
      </text>
    </comment>
    <comment ref="B176" authorId="2">
      <text>
        <r>
          <rPr>
            <b/>
            <sz val="12"/>
            <color indexed="81"/>
            <rFont val="Arial"/>
            <family val="2"/>
          </rPr>
          <t>Importe del ingreso por concepto de otros gastos no considerados en los anteriores rubros durante el procedimiento administrativo de ejecución, derivado por la no satisfacción de créditos fiscales dentro de los plazos establecidos en las disposiciones legales.</t>
        </r>
      </text>
    </comment>
    <comment ref="B177" authorId="2">
      <text>
        <r>
          <rPr>
            <b/>
            <sz val="12"/>
            <color indexed="81"/>
            <rFont val="Arial"/>
            <family val="2"/>
          </rPr>
          <t>Importe de otros ingresos que obtiene el municipio por concepto de accesorios de los impuestos y no están considerados en los rubros anteriores.</t>
        </r>
      </text>
    </comment>
    <comment ref="B178" authorId="2">
      <text>
        <r>
          <rPr>
            <b/>
            <sz val="12"/>
            <color indexed="81"/>
            <rFont val="Arial"/>
            <family val="2"/>
          </rPr>
          <t>Importe del ingreso obtenidos otros accesorios que no se encuentren contemplados  en los conceptos anteriores.</t>
        </r>
      </text>
    </comment>
    <comment ref="B179" authorId="3">
      <text>
        <r>
          <rPr>
            <b/>
            <sz val="12"/>
            <color indexed="81"/>
            <rFont val="Arial"/>
            <family val="2"/>
          </rPr>
          <t>Son contraprestaciones por los servicios que preste el Estado en sus funciones de derecho privado, así como por el uso, aprovechamiento o enajenación de bienes del dominio privado. (CONAC)</t>
        </r>
        <r>
          <rPr>
            <sz val="12"/>
            <color indexed="81"/>
            <rFont val="Arial"/>
            <family val="2"/>
          </rPr>
          <t xml:space="preserve">
</t>
        </r>
      </text>
    </comment>
    <comment ref="B180" authorId="3">
      <text>
        <r>
          <rPr>
            <b/>
            <sz val="12"/>
            <color indexed="81"/>
            <rFont val="Arial"/>
            <family val="2"/>
          </rPr>
          <t>Comprende el importe de los ingresos por contraprestaciones por los servicios que preste el Estado en sus funciones de derecho privado, así como por el uso y aprovechamiento de bienes; originando recursos que significan un aumento del efectivo del sector público, como resultado de sus operaciones normales, sin que provengan de la enajenación de su patrimonio.</t>
        </r>
        <r>
          <rPr>
            <sz val="8"/>
            <color indexed="81"/>
            <rFont val="Tahoma"/>
            <family val="2"/>
          </rPr>
          <t xml:space="preserve">
</t>
        </r>
      </text>
    </comment>
    <comment ref="B181" authorId="2">
      <text>
        <r>
          <rPr>
            <b/>
            <sz val="12"/>
            <color indexed="81"/>
            <rFont val="Arial"/>
            <family val="2"/>
          </rPr>
          <t>Importe del Ingreso obtenido por contraprestaciones derivadas del uso o concesión de toda clase de bienes no sujetos al régimen de dominio público, tales como arrendamiento de locales, kioscos, plazas, baños, entre otros.</t>
        </r>
      </text>
    </comment>
    <comment ref="B182" authorId="2">
      <text>
        <r>
          <rPr>
            <b/>
            <sz val="12"/>
            <color indexed="81"/>
            <rFont val="Arial"/>
            <family val="2"/>
          </rPr>
          <t>Importe que obtiene la entidad de persona física o jurídica por el arrendamiento o la celebración de contrato de concesión de locales dentro y fuera de los mercados municipales y estos no se encuentran incorporados a los bienes de dominio público.</t>
        </r>
      </text>
    </comment>
    <comment ref="B183" authorId="2">
      <text>
        <r>
          <rPr>
            <b/>
            <sz val="12"/>
            <color indexed="81"/>
            <rFont val="Arial"/>
            <family val="2"/>
          </rPr>
          <t>Importe que obtiene la entidad de persona física o jurídica por el arrendamiento o la celebración de contratos de concesión de kioscos en plazas y jardines públicos y estos no se encuentran incorporados a los bienes de dominio público.</t>
        </r>
      </text>
    </comment>
    <comment ref="B184" authorId="2">
      <text>
        <r>
          <rPr>
            <b/>
            <sz val="12"/>
            <color indexed="81"/>
            <rFont val="Arial"/>
            <family val="2"/>
          </rPr>
          <t>Importe que obtiene la entidad de persona física o jurídica por el arrendamiento o la celebración de contratos de concesión de escusados y baños públicos y estos no se encuentran incorporados a los bienes de dominio público.</t>
        </r>
      </text>
    </comment>
    <comment ref="B185" authorId="2">
      <text>
        <r>
          <rPr>
            <b/>
            <sz val="12"/>
            <color indexed="81"/>
            <rFont val="Arial"/>
            <family val="2"/>
          </rPr>
          <t>Importe que obtiene la entidad de persona física o jurídica por el arrendamiento de inmuebles públicos para anuncios y estos no se encuentran incorporados a los bienes de dominio público.</t>
        </r>
      </text>
    </comment>
    <comment ref="B186" authorId="2">
      <text>
        <r>
          <rPr>
            <b/>
            <sz val="12"/>
            <color indexed="81"/>
            <rFont val="Arial"/>
            <family val="2"/>
          </rPr>
          <t>Importe que obtiene la entidad de persona física o jurídica por otros arrendamientos o concesiones distintos a los señalados en los rubros anteriores y estos no se encuentran incorporados a los bienes de dominio público; tales como arrendamiento de auditorios, bodegas, caballerizas, entre otros.</t>
        </r>
      </text>
    </comment>
    <comment ref="B187" authorId="2">
      <text>
        <r>
          <rPr>
            <b/>
            <sz val="12"/>
            <color indexed="81"/>
            <rFont val="Arial"/>
            <family val="2"/>
          </rPr>
          <t>Importe de los ingresos que obtiene el municipio por la solicitud en uso a perpetuidad o uso temporal lotes en los cementerios municipales de dominio privado para la construcción de fosas. Los cementerios que no se encuentren incorporado a los bienes de dominio público afectarán esta partida.</t>
        </r>
      </text>
    </comment>
    <comment ref="B188" authorId="2">
      <text>
        <r>
          <rPr>
            <b/>
            <sz val="12"/>
            <color indexed="81"/>
            <rFont val="Arial"/>
            <family val="2"/>
          </rPr>
          <t>Importe obtenido de los productos correspondientes a quienes hagan uso a perpetuidad y temporal lotes en los cementerios de dominio público para la construcción de fosas. Los cementerios que no se encuentren incorporados a los bienes de dominio público afectaran esta partida.</t>
        </r>
      </text>
    </comment>
    <comment ref="B189" authorId="2">
      <text>
        <r>
          <rPr>
            <b/>
            <sz val="12"/>
            <color indexed="81"/>
            <rFont val="Arial"/>
            <family val="2"/>
          </rPr>
          <t>Importe de los ingresos obtenidos de los derechos correspondientes, para el mantenimiento de las calles, andadores, bardas, jardines y áreas comunes dentro del cementerio. Los cementerios que no se encuentren incorporados a los bienes de dominio público afectarán esta partida.</t>
        </r>
      </text>
    </comment>
    <comment ref="B190" authorId="2">
      <text>
        <r>
          <rPr>
            <b/>
            <sz val="12"/>
            <color indexed="81"/>
            <rFont val="Arial"/>
            <family val="2"/>
          </rPr>
          <t>Importe de los ingresos que obtiene el municipio por la venta de gavetas a perpetuidad en los cementerios municipales. Los cementerios que no se encuentren incorporados a los bienes de dominio público afectarán esta partida.</t>
        </r>
      </text>
    </comment>
    <comment ref="B191" authorId="2">
      <text>
        <r>
          <rPr>
            <b/>
            <sz val="12"/>
            <color indexed="81"/>
            <rFont val="Arial"/>
            <family val="2"/>
          </rPr>
          <t>Importe de los ingresos que obtiene el municipio por otros conceptos no considerados en los anteriores rubros de los cementerios municipales. Los cementerios que no se encuentren incorporados a los bienes de dominio público afectarán esta partida.</t>
        </r>
      </text>
    </comment>
    <comment ref="B192" authorId="2">
      <text>
        <r>
          <rPr>
            <b/>
            <sz val="12"/>
            <color indexed="81"/>
            <rFont val="Arial"/>
            <family val="2"/>
          </rPr>
          <t xml:space="preserve">Importe de los ingresos que obtenga el erario municipal por la explotación, de los bienes de su propiedad o por la realización de actividades que no correspondan al desarrollo de sus funciones propias de derecho público; como formas impresas, calcomanías de identificación, credenciales, escudos, entre otros. </t>
        </r>
      </text>
    </comment>
    <comment ref="B193" authorId="2">
      <text>
        <r>
          <rPr>
            <b/>
            <sz val="12"/>
            <color indexed="81"/>
            <rFont val="Arial"/>
            <family val="2"/>
          </rPr>
          <t>Importe de  los ingresos que obtiene el erario municipal por formas y ediciones impresas del municipio de dominio privado, tales como solicitud de licencias, inscripción o modificación al registro de contribuyentes, registro o certificado de residencias, solicitud de aclaración de actas, entre otros similares.</t>
        </r>
      </text>
    </comment>
    <comment ref="B194" authorId="2">
      <text>
        <r>
          <rPr>
            <b/>
            <sz val="12"/>
            <color indexed="81"/>
            <rFont val="Arial"/>
            <family val="2"/>
          </rPr>
          <t>Importe de los ingresos que obtenga el erario municipal por la expedición de calcomanías, credenciales, placas, escudos y otros medios de identificación, tales como números para casa, credenciales, escudos, entre otros similares.</t>
        </r>
      </text>
    </comment>
    <comment ref="B195" authorId="2">
      <text>
        <r>
          <rPr>
            <b/>
            <sz val="12"/>
            <color indexed="81"/>
            <rFont val="Arial"/>
            <family val="2"/>
          </rPr>
          <t>Importe de los ingresos que obtenga el erario municipal por depósito de vehículos en corralones propiedad del municipio de dominio privado.</t>
        </r>
      </text>
    </comment>
    <comment ref="B196" authorId="2">
      <text>
        <r>
          <rPr>
            <b/>
            <sz val="12"/>
            <color indexed="81"/>
            <rFont val="Arial"/>
            <family val="2"/>
          </rPr>
          <t>Importe de los ingresos que obtenga el erario municipal por la explotación de bienes propiedad del municipio y pertenecen al dominio privado, tales como la extracción de tierras para la elaboración de adobe, teja, ladrillo o la extracción de cantera, piedra, entre otros similares.</t>
        </r>
      </text>
    </comment>
    <comment ref="B197" authorId="2">
      <text>
        <r>
          <rPr>
            <b/>
            <sz val="12"/>
            <color indexed="81"/>
            <rFont val="Arial"/>
            <family val="2"/>
          </rPr>
          <t>Importe de los ingresos que obtenga el erario municipal por concepto productos o utilidades generados por talleres o centros de trabajo que operen dentro de establecimientos municipales y no correspondan al desarrollo de sus funciones propias de derecho público.</t>
        </r>
      </text>
    </comment>
    <comment ref="B198" authorId="2">
      <text>
        <r>
          <rPr>
            <b/>
            <sz val="12"/>
            <color indexed="81"/>
            <rFont val="Arial"/>
            <family val="2"/>
          </rPr>
          <t xml:space="preserve">Importe de  los ingresos que obtenga el erario municipal por la venta de esquilmos , productos de aparcería, desechos y basura, tales como fertilizante, víseras, entre otros similares.
</t>
        </r>
      </text>
    </comment>
    <comment ref="B199" authorId="2">
      <text>
        <r>
          <rPr>
            <b/>
            <sz val="12"/>
            <color indexed="81"/>
            <rFont val="Arial"/>
            <family val="2"/>
          </rPr>
          <t>Importe de los ingresos que obtenga el erario municipal por la venta de productos procedentes de viveros y jardines,  tales como árboles, plantas, flores entre otros similares.</t>
        </r>
      </text>
    </comment>
    <comment ref="B200" authorId="2">
      <text>
        <r>
          <rPr>
            <b/>
            <sz val="12"/>
            <color indexed="81"/>
            <rFont val="Arial"/>
            <family val="2"/>
          </rPr>
          <t>Importe de los ingresos que obtenga el erario municipal por proporcionar información en documentos o elementos técnicos establecidos por la ley de ingresos municipales, tales como copias simples, información en disco magnético, audio casete, video casete,  entre otros similares.</t>
        </r>
      </text>
    </comment>
    <comment ref="B201" authorId="2">
      <text>
        <r>
          <rPr>
            <b/>
            <sz val="12"/>
            <color indexed="81"/>
            <rFont val="Arial"/>
            <family val="2"/>
          </rPr>
          <t>Importe de los ingresos que obtenga el erario municipal por productos no especificados en los rubros anteriores, tales como entradas a parques y unidades deportivas, talleres, consultas, entre otros.</t>
        </r>
      </text>
    </comment>
    <comment ref="B202" authorId="2">
      <text>
        <r>
          <rPr>
            <b/>
            <sz val="12"/>
            <color indexed="81"/>
            <rFont val="Arial"/>
            <family val="2"/>
          </rPr>
          <t xml:space="preserve">Importe de los Ingresos por el uso y aprovechamiento de bienes de dominio privado, originando recursos que significan un aumento del efectivo del sector público como resultado de sus operaciones normales tales como intereses de crédito, bienes vacantes, ventas de bienes muebles e inmuebles.
</t>
        </r>
      </text>
    </comment>
    <comment ref="B203" authorId="2">
      <text>
        <r>
          <rPr>
            <b/>
            <sz val="12"/>
            <color indexed="81"/>
            <rFont val="Arial"/>
            <family val="2"/>
          </rPr>
          <t xml:space="preserve">Importe de los Ingresos por el uso y aprovechamiento de bienes de dominio privado, originando recursos que significan un aumento del efectivo del sector público como resultado de sus operaciones normales tales como intereses de crédito, bienes vacantes, ventas de bienes muebles e inmuebles.
</t>
        </r>
      </text>
    </comment>
    <comment ref="B204" authorId="2">
      <text>
        <r>
          <rPr>
            <b/>
            <sz val="12"/>
            <color indexed="81"/>
            <rFont val="Arial"/>
            <family val="2"/>
          </rPr>
          <t>Importe de los Ingresos por el uso y aprovechamiento de bienes de dominio privado, originando recursos que significan un aumento del efectivo del sector público como resultado de sus operaciones normales no sujetos al régimen de dominio público y no inventariables; tales como intereses de crédito, bienes vacantes, ventas de bienes muebles.</t>
        </r>
      </text>
    </comment>
    <comment ref="B205" authorId="2">
      <text>
        <r>
          <rPr>
            <b/>
            <sz val="12"/>
            <color indexed="81"/>
            <rFont val="Arial"/>
            <family val="2"/>
          </rPr>
          <t>Importe de los ingresos por productos generados cuando no se cubran los productos en la fecha o dentro plazo fijado por las disposiciones fiscales.</t>
        </r>
      </text>
    </comment>
    <comment ref="B206" authorId="2">
      <text>
        <r>
          <rPr>
            <b/>
            <sz val="12"/>
            <color indexed="81"/>
            <rFont val="Arial"/>
            <family val="2"/>
          </rPr>
          <t>Importe de otros ingresos que obtiene el municipio por concepto de accesorios de los productos y no están considerados en los rubros anteriores.</t>
        </r>
      </text>
    </comment>
    <comment ref="B207" authorId="2">
      <text>
        <r>
          <rPr>
            <b/>
            <sz val="12"/>
            <color indexed="81"/>
            <rFont val="Arial"/>
            <family val="2"/>
          </rPr>
          <t>Importe del ingreso obtenido de otros accesorios.</t>
        </r>
      </text>
    </comment>
    <comment ref="B208" authorId="3">
      <text>
        <r>
          <rPr>
            <b/>
            <sz val="12"/>
            <color indexed="81"/>
            <rFont val="Arial"/>
            <family val="2"/>
          </rPr>
          <t>Son los ingresos que percibe el Estado por funciones de derecho público distintos de las contribuciones, de los ingresos derivados de financiamientos y de los que obtengan los organismos descentralizados y las empresas de participación estatal.</t>
        </r>
        <r>
          <rPr>
            <sz val="8"/>
            <color indexed="81"/>
            <rFont val="Tahoma"/>
            <family val="2"/>
          </rPr>
          <t xml:space="preserve">
</t>
        </r>
        <r>
          <rPr>
            <b/>
            <sz val="9"/>
            <color indexed="81"/>
            <rFont val="Tahoma"/>
            <family val="2"/>
          </rPr>
          <t>(CONAC)</t>
        </r>
      </text>
    </comment>
    <comment ref="B209" authorId="3">
      <text>
        <r>
          <rPr>
            <b/>
            <sz val="12"/>
            <color indexed="81"/>
            <rFont val="Arial"/>
            <family val="2"/>
          </rPr>
          <t>Comprende el importe de los ingresos que percibe el Estado por funciones de derecho público distintos de las contribuciones,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t>
        </r>
      </text>
    </comment>
    <comment ref="B210" authorId="2">
      <text>
        <r>
          <rPr>
            <b/>
            <sz val="12"/>
            <color indexed="81"/>
            <rFont val="Arial"/>
            <family val="2"/>
          </rPr>
          <t>Importe de los ingresos derivados de incentivos por la colaboración en el cobro de las contribuciones.</t>
        </r>
      </text>
    </comment>
    <comment ref="B211" authorId="2">
      <text>
        <r>
          <rPr>
            <b/>
            <sz val="12"/>
            <color indexed="81"/>
            <rFont val="Arial"/>
            <family val="2"/>
          </rPr>
          <t>Importe de los ingresos derivados de incentivos por la colaboración en el cobro de las contribuciones.</t>
        </r>
      </text>
    </comment>
    <comment ref="B212" authorId="2">
      <text>
        <r>
          <rPr>
            <b/>
            <sz val="12"/>
            <color indexed="81"/>
            <rFont val="Arial"/>
            <family val="2"/>
          </rPr>
          <t>Importe de los ingresos por sanciones no fiscales de carácter monetario.</t>
        </r>
      </text>
    </comment>
    <comment ref="B213" authorId="2">
      <text>
        <r>
          <rPr>
            <b/>
            <sz val="12"/>
            <color indexed="81"/>
            <rFont val="Arial"/>
            <family val="2"/>
          </rPr>
          <t>Importe de los ingresos obtenidos por concepto de multas derivadas de faltas distintas a las fiscales, tales como sanciones administrativas.</t>
        </r>
      </text>
    </comment>
    <comment ref="B214" authorId="2">
      <text>
        <r>
          <rPr>
            <b/>
            <sz val="12"/>
            <color indexed="81"/>
            <rFont val="Arial"/>
            <family val="2"/>
          </rPr>
          <t>Importe de los ingresos por indemnizaciones.</t>
        </r>
      </text>
    </comment>
    <comment ref="B215" authorId="2">
      <text>
        <r>
          <rPr>
            <b/>
            <sz val="12"/>
            <color indexed="81"/>
            <rFont val="Arial"/>
            <family val="2"/>
          </rPr>
          <t>Importe de los ingresos por concepto de indemnizaciones a favor del municipio.</t>
        </r>
      </text>
    </comment>
    <comment ref="B216" authorId="2">
      <text>
        <r>
          <rPr>
            <b/>
            <sz val="12"/>
            <color indexed="81"/>
            <rFont val="Arial"/>
            <family val="2"/>
          </rPr>
          <t>Importe de los reintegros por ingresos de aprovechamientos por sostenimiento de las escuelas y servicio de vigilancia forestal.</t>
        </r>
      </text>
    </comment>
    <comment ref="B217" authorId="2">
      <text>
        <r>
          <rPr>
            <b/>
            <sz val="12"/>
            <color indexed="81"/>
            <rFont val="Arial"/>
            <family val="2"/>
          </rPr>
          <t>Importe de los reintegros por ingresos de aprovechamientos por sostenimiento de las escuelas y servicio de vigilancia forestal.</t>
        </r>
      </text>
    </comment>
    <comment ref="B218" authorId="2">
      <text>
        <r>
          <rPr>
            <b/>
            <sz val="12"/>
            <color indexed="81"/>
            <rFont val="Arial"/>
            <family val="2"/>
          </rPr>
          <t>Importe de los ingresos por obras públicas que realiza el ente público.</t>
        </r>
      </text>
    </comment>
    <comment ref="B219" authorId="2">
      <text>
        <r>
          <rPr>
            <b/>
            <sz val="12"/>
            <color indexed="81"/>
            <rFont val="Arial"/>
            <family val="2"/>
          </rPr>
          <t>Importe de los ingresos por obras públicas que realiza el ente público, provenientes de terceros para obras o servicios.</t>
        </r>
      </text>
    </comment>
    <comment ref="B220" authorId="2">
      <text>
        <r>
          <rPr>
            <b/>
            <sz val="12"/>
            <color indexed="81"/>
            <rFont val="Arial"/>
            <family val="2"/>
          </rPr>
          <t>Importe de los ingresos por aplicación de gravámenes sobre herencias, legados y donaciones.</t>
        </r>
      </text>
    </comment>
    <comment ref="B221" authorId="2">
      <text>
        <r>
          <rPr>
            <b/>
            <sz val="12"/>
            <color indexed="81"/>
            <rFont val="Arial"/>
            <family val="2"/>
          </rPr>
          <t>Importe de los ingresos por aplicación de gravámenes sobre herencias, legados y donaciones.</t>
        </r>
      </text>
    </comment>
    <comment ref="B222" authorId="2">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223" authorId="2">
      <text>
        <r>
          <rPr>
            <b/>
            <sz val="12"/>
            <color indexed="81"/>
            <rFont val="Arial"/>
            <family val="2"/>
          </rPr>
          <t>Importe de los ingresos para el servicio del sistema escolar federalizado, proveniente de juegos y sorteos y explotación de obras del dominio público; así como por servicios públicos y obras públicas.</t>
        </r>
      </text>
    </comment>
    <comment ref="B224" authorId="3">
      <text>
        <r>
          <rPr>
            <b/>
            <sz val="12"/>
            <color indexed="81"/>
            <rFont val="Arial"/>
            <family val="2"/>
          </rPr>
          <t>Comprende el importe de los ingresos que percibe el Estado por funciones de derecho público distintos de las contribuciones,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t>
        </r>
      </text>
    </comment>
    <comment ref="B225" authorId="2">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6" authorId="2">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7" authorId="2">
      <text>
        <r>
          <rPr>
            <b/>
            <sz val="12"/>
            <color indexed="81"/>
            <rFont val="Arial"/>
            <family val="2"/>
          </rPr>
          <t>Comprende el importe de los ingresos que percibe el Estado por funciones de derecho público distintos de las contribuciones, de los ingresos derivados de financiamiento y de los que obtengan los organismos descentralizados y las empresas de participación Estatal; originando recursos que significan un aumento del efectivo del sector público, como resultado de sus operaciones normales, sin que provengan de la enajenación de su patrimonio, no incluidos en las cuentas anteriores.</t>
        </r>
      </text>
    </comment>
    <comment ref="B228" authorId="2">
      <text>
        <r>
          <rPr>
            <b/>
            <sz val="12"/>
            <color indexed="81"/>
            <rFont val="Arial"/>
            <family val="2"/>
          </rPr>
          <t>Importe de los ingresos por aprovechamientos generados cuando no se cubran los aprovechamientos en la fecha o dentro del plazo fijado por las disposiciones fiscales.</t>
        </r>
      </text>
    </comment>
    <comment ref="B229" authorId="2">
      <text>
        <r>
          <rPr>
            <b/>
            <sz val="12"/>
            <color indexed="81"/>
            <rFont val="Arial"/>
            <family val="2"/>
          </rPr>
          <t>Importe de otros ingresos que obtiene el municipio por concepto de accesorios de los aprovechamientos y no están considerados en los rubros anteriores.</t>
        </r>
      </text>
    </comment>
    <comment ref="B230" authorId="2">
      <text>
        <r>
          <rPr>
            <b/>
            <sz val="12"/>
            <color indexed="81"/>
            <rFont val="Arial"/>
            <family val="2"/>
          </rPr>
          <t>Importe del ingreso obtenido de otros accesorios.</t>
        </r>
      </text>
    </comment>
    <comment ref="B231" authorId="3">
      <text>
        <r>
          <rPr>
            <b/>
            <sz val="12"/>
            <color indexed="81"/>
            <rFont val="Arial"/>
            <family val="2"/>
          </rPr>
          <t>Son recursos propios que obtienen las diversas entidades que conforman el sector paraestatal y gobierno central por sus actividades de producción y/o comercialización. (CONAC)</t>
        </r>
        <r>
          <rPr>
            <sz val="8"/>
            <color indexed="81"/>
            <rFont val="Tahoma"/>
            <family val="2"/>
          </rPr>
          <t xml:space="preserve">
</t>
        </r>
      </text>
    </comment>
    <comment ref="B232" authorId="3">
      <text>
        <r>
          <rPr>
            <b/>
            <sz val="12"/>
            <color indexed="81"/>
            <rFont val="Arial"/>
            <family val="2"/>
          </rPr>
          <t>Ingresos propios que obtienen los organismo descentralizados que conforman el sector paraestatal, derivados de sus actividades producidas por bienes y servicios.</t>
        </r>
      </text>
    </comment>
    <comment ref="B233" authorId="3">
      <text>
        <r>
          <rPr>
            <b/>
            <sz val="12"/>
            <color indexed="81"/>
            <rFont val="Arial"/>
            <family val="2"/>
          </rPr>
          <t>Ingresos propios que obtienen los organismo descentralizados que conforman el sector paraestatal, derivados de sus actividades producidas por bienes y servicios.</t>
        </r>
      </text>
    </comment>
    <comment ref="B234" authorId="2">
      <text>
        <r>
          <rPr>
            <b/>
            <sz val="12"/>
            <color indexed="81"/>
            <rFont val="Arial"/>
            <family val="2"/>
          </rPr>
          <t>Importe de los ingresos por venta de bienes y servicios producidos en establecimientos del gobierno.</t>
        </r>
      </text>
    </comment>
    <comment ref="B235" authorId="3">
      <text>
        <r>
          <rPr>
            <b/>
            <sz val="12"/>
            <color indexed="81"/>
            <rFont val="Arial"/>
            <family val="2"/>
          </rPr>
          <t>Ingresos propios que obtienen los organismo descentralizados que conforman el sector paraestatal, derivados de sus actividades producidas por bienes y servicios.</t>
        </r>
      </text>
    </comment>
    <comment ref="B236" authorId="2">
      <text>
        <r>
          <rPr>
            <b/>
            <sz val="12"/>
            <color indexed="81"/>
            <rFont val="Arial"/>
            <family val="2"/>
          </rPr>
          <t>Importe de los ingresos por concepto de venta de bienes y servicios de organismos descentralizados para fines de asistencia o seguridad social.</t>
        </r>
      </text>
    </comment>
    <comment ref="B237" authorId="3">
      <text>
        <r>
          <rPr>
            <b/>
            <sz val="12"/>
            <color indexed="81"/>
            <rFont val="Arial"/>
            <family val="2"/>
          </rPr>
          <t xml:space="preserve">Ingresos propios producidos en establecimientos del gobierno central derivadas de sus actividades. </t>
        </r>
      </text>
    </comment>
    <comment ref="B238" authorId="2">
      <text>
        <r>
          <rPr>
            <b/>
            <sz val="12"/>
            <color indexed="81"/>
            <rFont val="Arial"/>
            <family val="2"/>
          </rPr>
          <t>Importe de los ingresos por impuestos causados en ejercicios fiscales anteriores pendientes de liquidación o de pago, los cuales se captan en un ejercicio posterior.</t>
        </r>
      </text>
    </comment>
    <comment ref="B239" authorId="3">
      <text>
        <r>
          <rPr>
            <b/>
            <sz val="12"/>
            <color indexed="81"/>
            <rFont val="Arial"/>
            <family val="2"/>
          </rPr>
          <t>Comprende el importe de los ingresos causados en ejercicios fiscales anteriores pendientes de liquidación o de pago, los cuales se captan en un ejercicio posterior.</t>
        </r>
      </text>
    </comment>
    <comment ref="B240" authorId="2">
      <text>
        <r>
          <rPr>
            <b/>
            <sz val="12"/>
            <color indexed="81"/>
            <rFont val="Arial"/>
            <family val="2"/>
          </rPr>
          <t>Importe de los ingresos por impuestos causados en ejercicios fiscales anteriores pendientes de liquidación o de pago, los cuales se captan en un ejercicio posterior.</t>
        </r>
      </text>
    </comment>
    <comment ref="B241" authorId="1">
      <text>
        <r>
          <rPr>
            <b/>
            <sz val="12"/>
            <color indexed="81"/>
            <rFont val="Arial"/>
            <family val="2"/>
          </rPr>
          <t>Importe de los ingresos por contribuciones de mejoras, derechos, productos y aprovechamientos, causados en ejercicios fiscales anteriores pendientes de liquidación o de pago, los cuales se captan en un ejercicio posterior.</t>
        </r>
      </text>
    </comment>
    <comment ref="B242" authorId="3">
      <text>
        <r>
          <rPr>
            <b/>
            <sz val="12"/>
            <color indexed="81"/>
            <rFont val="Arial"/>
            <family val="2"/>
          </rPr>
          <t>Recursos destinados a cubrir las participaciones y aportaciones para las entidades federativas y los municipios. Incluye los recursos destinados a la ejecución de programas federales a través de las entidades federativas mediante la reasignación de responsabilidades y recursos presupuestarios, en los términos de los convenios que celebre el Gobierno Federal con éstas.</t>
        </r>
        <r>
          <rPr>
            <sz val="8"/>
            <color indexed="81"/>
            <rFont val="Tahoma"/>
            <family val="2"/>
          </rPr>
          <t xml:space="preserve">
</t>
        </r>
      </text>
    </comment>
    <comment ref="B243" authorId="3">
      <text>
        <r>
          <rPr>
            <b/>
            <sz val="12"/>
            <color indexed="81"/>
            <rFont val="Arial"/>
            <family val="2"/>
          </rPr>
          <t>Importe de los ingresos de las Entidades Federativas y Municipios que se derivan del Sistema Nacional de Coordinación Fiscal, así como las que  correspondan a sistemas Estatales de coordinación fiscal determinados  por las leyes correspondientes.</t>
        </r>
      </text>
    </comment>
    <comment ref="B244" authorId="2">
      <text>
        <r>
          <rPr>
            <b/>
            <sz val="12"/>
            <color indexed="81"/>
            <rFont val="Arial"/>
            <family val="2"/>
          </rPr>
          <t>Importe de los ingresos de las Entidades Federativas y Municipios que se derivan del Sistema Nacional de Coordinación Fiscal, así como las que  correspondan a sistemas Estatales de coordinación fiscal determinados  por las leyes correspondientes.</t>
        </r>
      </text>
    </comment>
    <comment ref="B245" authorId="2">
      <text>
        <r>
          <rPr>
            <b/>
            <sz val="12"/>
            <color indexed="81"/>
            <rFont val="Arial"/>
            <family val="2"/>
          </rPr>
          <t>Importe de los ingresos de las Entidades Federativas y Municipios que se derivan del Sistema Nacional de Coordinación Fiscal federal.</t>
        </r>
      </text>
    </comment>
    <comment ref="B246" authorId="2">
      <text>
        <r>
          <rPr>
            <b/>
            <sz val="12"/>
            <color indexed="81"/>
            <rFont val="Arial"/>
            <family val="2"/>
          </rPr>
          <t>Importe de los ingresos de los Municipios que se derivan del Sistema Nacional de Coordinación Fiscal Estatal.</t>
        </r>
      </text>
    </comment>
    <comment ref="B247" authorId="3">
      <text>
        <r>
          <rPr>
            <b/>
            <sz val="12"/>
            <color indexed="81"/>
            <rFont val="Arial"/>
            <family val="2"/>
          </rPr>
          <t>Importe de los ingresos de las Entidades Federativas y Municipios que se derivan del Sistema Nacional de Coordinación Fiscal.</t>
        </r>
      </text>
    </comment>
    <comment ref="B248" authorId="2">
      <text>
        <r>
          <rPr>
            <b/>
            <sz val="12"/>
            <color indexed="81"/>
            <rFont val="Arial"/>
            <family val="2"/>
          </rPr>
          <t xml:space="preserve">El importe que a través de diferentes fondos le corresponden al municipio, se percibirán en los términos que establezcan el Presupuesto de Egresos de la Federación, la Ley de Coordinación Fiscal y los convenios respectivos.
</t>
        </r>
      </text>
    </comment>
    <comment ref="B249" authorId="2">
      <text>
        <r>
          <rPr>
            <b/>
            <sz val="12"/>
            <color indexed="81"/>
            <rFont val="Arial"/>
            <family val="2"/>
          </rPr>
          <t xml:space="preserve">Importe del ingreso obtenido a que tiene derecho el municipio derivado de la Ley de Coordinación Fiscal Federal, específicamente del fondo de aportaciones para la infraestructura social. 
</t>
        </r>
      </text>
    </comment>
    <comment ref="B250" authorId="2">
      <text>
        <r>
          <rPr>
            <b/>
            <sz val="12"/>
            <color indexed="81"/>
            <rFont val="Arial"/>
            <family val="2"/>
          </rPr>
          <t xml:space="preserve">Importe del ingreso obtenido derivado del rendimiento financiero que  genera la cantidad depositada en bancos o alternativa crediticia, del fondo de aportaciones de infraestructura social.
</t>
        </r>
      </text>
    </comment>
    <comment ref="B251" authorId="2">
      <text>
        <r>
          <rPr>
            <b/>
            <sz val="12"/>
            <color indexed="81"/>
            <rFont val="Arial"/>
            <family val="2"/>
          </rPr>
          <t xml:space="preserve">Importe del ingreso obtenido a que tiene derecho el municipio derivado de la Ley de Coordinación Fiscal Federal, específicamente del fondo de aportaciones para el fortalecimiento municipal. 
</t>
        </r>
      </text>
    </comment>
    <comment ref="B252" authorId="2">
      <text>
        <r>
          <rPr>
            <b/>
            <sz val="12"/>
            <color indexed="81"/>
            <rFont val="Arial"/>
            <family val="2"/>
          </rPr>
          <t xml:space="preserve">Importe del ingreso obtenido derivado del rendimiento financiero que  genera la cantidad depositada en bancos o alternativa crediticia, del fondo de aportaciones para el fortalecimiento municipal.
</t>
        </r>
      </text>
    </comment>
    <comment ref="B253" authorId="3">
      <text>
        <r>
          <rPr>
            <b/>
            <sz val="12"/>
            <color indexed="81"/>
            <rFont val="Arial"/>
            <family val="2"/>
          </rPr>
          <t>Importe de los ingresos del ente público para su reasignación por éste a otro a través de convenios para su ejecución.</t>
        </r>
        <r>
          <rPr>
            <sz val="8"/>
            <color indexed="81"/>
            <rFont val="Tahoma"/>
            <family val="2"/>
          </rPr>
          <t xml:space="preserve">
</t>
        </r>
      </text>
    </comment>
    <comment ref="B254" authorId="2">
      <text>
        <r>
          <rPr>
            <b/>
            <sz val="12"/>
            <color indexed="81"/>
            <rFont val="Arial"/>
            <family val="2"/>
          </rPr>
          <t xml:space="preserve">Importe del ingreso por convenios celebrados por el municipio con entidades públicas o de la iniciativa privada.
</t>
        </r>
      </text>
    </comment>
    <comment ref="B258" authorId="3">
      <text>
        <r>
          <rPr>
            <b/>
            <sz val="12"/>
            <color indexed="81"/>
            <rFont val="Arial"/>
            <family val="2"/>
          </rPr>
          <t>Recursos destinados en forma directa o indirecta a los sectores público, privado y externo, organismos y empresas paraestatales y apoyos como parte de su política económica y social, de acuerdo a las estrategias y prioridades de desarrollo para el sostenimiento y desempeño de sus actividades.</t>
        </r>
        <r>
          <rPr>
            <sz val="8"/>
            <color indexed="81"/>
            <rFont val="Tahoma"/>
            <family val="2"/>
          </rPr>
          <t xml:space="preserve">
</t>
        </r>
      </text>
    </comment>
    <comment ref="B259" authorId="3">
      <text>
        <r>
          <rPr>
            <b/>
            <sz val="12"/>
            <color indexed="81"/>
            <rFont val="Arial"/>
            <family val="2"/>
          </rPr>
          <t>Importe de los ingresos por el ente público contenidos en el presupuesto de egresos con el objeto de sufragar gastos inherentes a sus atribuciones.</t>
        </r>
      </text>
    </comment>
    <comment ref="B260" authorId="2">
      <text>
        <r>
          <rPr>
            <b/>
            <sz val="12"/>
            <color indexed="81"/>
            <rFont val="Arial"/>
            <family val="2"/>
          </rPr>
          <t xml:space="preserve">Ingreso que obtiene el Estado por concepto de transferencias internas recibidas de otros organismos públicos, con la finalidad de sufragar los gastos inherentes a sus atribuciones.
</t>
        </r>
      </text>
    </comment>
    <comment ref="B261" authorId="2">
      <text>
        <r>
          <rPr>
            <b/>
            <sz val="12"/>
            <color indexed="81"/>
            <rFont val="Arial"/>
            <family val="2"/>
          </rPr>
          <t xml:space="preserve">Ingresos obtenidos por el ente a través de transferencias y asignaciones internas efectuadas por otros organismos con el objeto de sufragar gastos inherentes a sus atribuciones.
</t>
        </r>
      </text>
    </comment>
    <comment ref="B262" authorId="3">
      <text>
        <r>
          <rPr>
            <b/>
            <sz val="12"/>
            <color indexed="81"/>
            <rFont val="Arial"/>
            <family val="2"/>
          </rPr>
          <t>Importe de los ingresos por el ente público que no se encuentran incluidos en el presupuesto de Egresos, recibidos por otros, con objeto de sufragar gastos inherentes a sus atribuciones.</t>
        </r>
      </text>
    </comment>
    <comment ref="B263" authorId="3">
      <text>
        <r>
          <rPr>
            <b/>
            <sz val="12"/>
            <color indexed="81"/>
            <rFont val="Arial"/>
            <family val="2"/>
          </rPr>
          <t>Importe de los ingresos para el desarrollo de actividades prioritarias de interés general a través del ente público a los diferentes sectores de la sociedad.</t>
        </r>
      </text>
    </comment>
    <comment ref="B264" authorId="2">
      <text>
        <r>
          <rPr>
            <b/>
            <sz val="12"/>
            <color indexed="81"/>
            <rFont val="Arial"/>
            <family val="2"/>
          </rPr>
          <t>Importe de los ingresos para el desarrollo de actividades prioritarias de interés general a través del ente público de los diferentes sectores de la sociedad en forma continua.</t>
        </r>
      </text>
    </comment>
    <comment ref="B265" authorId="2">
      <text>
        <r>
          <rPr>
            <b/>
            <sz val="12"/>
            <color indexed="81"/>
            <rFont val="Arial"/>
            <family val="2"/>
          </rPr>
          <t>Importe de los ingresos para el desarrollo de actividades prioritarias de interés general a través del ente público de los diferentes sectores de la sociedad en forma continua.</t>
        </r>
      </text>
    </comment>
    <comment ref="B266" authorId="2">
      <text>
        <r>
          <rPr>
            <b/>
            <sz val="12"/>
            <color indexed="81"/>
            <rFont val="Arial"/>
            <family val="2"/>
          </rPr>
          <t>Importe de los ingresos para el desarrollo de actividades prioritarias de interés general a través del ente público de los diferentes sectores de la sociedad en forma única.</t>
        </r>
      </text>
    </comment>
    <comment ref="B267" authorId="2">
      <text>
        <r>
          <rPr>
            <b/>
            <sz val="12"/>
            <color indexed="81"/>
            <rFont val="Arial"/>
            <family val="2"/>
          </rPr>
          <t>Importe de los ingresos para el desarrollo de actividades prioritarias de interés general a través del ente público de los diferentes sectores de la sociedad en forma única.</t>
        </r>
      </text>
    </comment>
    <comment ref="B268" authorId="3">
      <text>
        <r>
          <rPr>
            <b/>
            <sz val="12"/>
            <color indexed="81"/>
            <rFont val="Arial"/>
            <family val="2"/>
          </rPr>
          <t>Importe de los ingresos por el ente público para otorgarlos a personas, instituciones y diversos sectores de la población para propósitos sociales. Se incluyen los recursos provenientes de donaciones.</t>
        </r>
        <r>
          <rPr>
            <sz val="8"/>
            <color indexed="81"/>
            <rFont val="Tahoma"/>
            <family val="2"/>
          </rPr>
          <t xml:space="preserve">
</t>
        </r>
      </text>
    </comment>
    <comment ref="B269" authorId="2">
      <text>
        <r>
          <rPr>
            <b/>
            <sz val="12"/>
            <color indexed="81"/>
            <rFont val="Arial"/>
            <family val="2"/>
          </rPr>
          <t xml:space="preserve">Importe del ingreso que obtiene el Estado por donaciones de terceros para ayudas sociales a favor de la comunidad.
</t>
        </r>
      </text>
    </comment>
    <comment ref="B270" authorId="2">
      <text>
        <r>
          <rPr>
            <b/>
            <sz val="12"/>
            <color indexed="81"/>
            <rFont val="Arial"/>
            <family val="2"/>
          </rPr>
          <t>Importe de los ingresos obtenidos de terceros en efectivo para fines de ayudas sociales.</t>
        </r>
      </text>
    </comment>
    <comment ref="B271" authorId="2">
      <text>
        <r>
          <rPr>
            <b/>
            <sz val="12"/>
            <color indexed="81"/>
            <rFont val="Arial"/>
            <family val="2"/>
          </rPr>
          <t>Importe de los ingresos obtenidos de terceros en especie para fines de ayudas sociales.</t>
        </r>
      </text>
    </comment>
    <comment ref="B272" authorId="3">
      <text>
        <r>
          <rPr>
            <b/>
            <sz val="12"/>
            <color indexed="81"/>
            <rFont val="Arial"/>
            <family val="2"/>
          </rPr>
          <t>Importe de los ingresos para el pago de pensiones y jubilaciones, que cubre el Gobierno Federal, Estatal, y Municipal, o bien el instituto de Seguridad Social.</t>
        </r>
        <r>
          <rPr>
            <sz val="8"/>
            <color indexed="81"/>
            <rFont val="Tahoma"/>
            <family val="2"/>
          </rPr>
          <t xml:space="preserve">
</t>
        </r>
      </text>
    </comment>
    <comment ref="B273" authorId="2">
      <text>
        <r>
          <rPr>
            <b/>
            <sz val="12"/>
            <color indexed="81"/>
            <rFont val="Arial"/>
            <family val="2"/>
          </rPr>
          <t>Importe de los ingresos por concepto de transferencias a fideicomisos, mandatos y análogos para fines económicos y sociales.</t>
        </r>
      </text>
    </comment>
    <comment ref="B274" authorId="2">
      <text>
        <r>
          <rPr>
            <b/>
            <sz val="12"/>
            <color indexed="81"/>
            <rFont val="Arial"/>
            <family val="2"/>
          </rPr>
          <t>Importe de los ingresos por concepto de transferencias a fideicomisos, mandatos y análogos para fines económicos y sociales.</t>
        </r>
      </text>
    </comment>
    <comment ref="B275" authorId="2">
      <text>
        <r>
          <rPr>
            <b/>
            <sz val="12"/>
            <color indexed="81"/>
            <rFont val="Arial"/>
            <family val="2"/>
          </rPr>
          <t>Importe de los ingresos por concepto de transferencias a fideicomisos para fines económicos y sociales.</t>
        </r>
      </text>
    </comment>
    <comment ref="B276" authorId="2">
      <text>
        <r>
          <rPr>
            <b/>
            <sz val="12"/>
            <color indexed="81"/>
            <rFont val="Arial"/>
            <family val="2"/>
          </rPr>
          <t xml:space="preserve">Importe de los ingresos obtenidos por un contrato en el cual una de las partes (mandante) confía su representación personal o la gestión de algo a la otra (mandatario).
</t>
        </r>
      </text>
    </comment>
    <comment ref="B277" authorId="2">
      <text>
        <r>
          <rPr>
            <b/>
            <sz val="12"/>
            <color indexed="81"/>
            <rFont val="Arial"/>
            <family val="2"/>
          </rPr>
          <t xml:space="preserve">Importe del ingreso obtenido por otras disposiciones  que no se encuentren contempladas  en los conceptos anteriores.
</t>
        </r>
      </text>
    </comment>
    <comment ref="B278" authorId="0">
      <text>
        <r>
          <rPr>
            <b/>
            <sz val="11"/>
            <color indexed="81"/>
            <rFont val="Tahoma"/>
            <family val="2"/>
          </rPr>
          <t>Comprende el importe de los otros ingresos y beneficios que se derivan de transacciones y eventos inusuales, que son propios del objeto del ente público</t>
        </r>
        <r>
          <rPr>
            <sz val="11"/>
            <color indexed="81"/>
            <rFont val="Tahoma"/>
            <family val="2"/>
          </rPr>
          <t xml:space="preserve">
</t>
        </r>
      </text>
    </comment>
    <comment ref="B279" authorId="0">
      <text>
        <r>
          <rPr>
            <b/>
            <sz val="11"/>
            <color indexed="81"/>
            <rFont val="Tahoma"/>
            <family val="2"/>
          </rPr>
          <t>Comprende el importe de los ingresos por concepto de utilidades por participación patrimonial e intereses generados</t>
        </r>
      </text>
    </comment>
    <comment ref="B280" authorId="0">
      <text>
        <r>
          <rPr>
            <b/>
            <sz val="11"/>
            <color indexed="81"/>
            <rFont val="Tahoma"/>
            <family val="2"/>
          </rPr>
          <t>Comprende el importe de los ingresos por concepto de utilidades por participación patrimonial e intereses generados</t>
        </r>
      </text>
    </comment>
    <comment ref="B281" authorId="0">
      <text>
        <r>
          <rPr>
            <b/>
            <sz val="11"/>
            <color indexed="81"/>
            <rFont val="Tahoma"/>
            <family val="2"/>
          </rPr>
          <t>Importe de los ingresos obtenidos diferentes a las utilidades por participación patrimonial e intereses ganados, no incluido en las cuentas anteriores</t>
        </r>
      </text>
    </comment>
    <comment ref="B282" authorId="0">
      <text>
        <r>
          <rPr>
            <b/>
            <sz val="11"/>
            <color indexed="81"/>
            <rFont val="Tahoma"/>
            <family val="2"/>
          </rPr>
          <t>Importe a favor por el tipo de cambio de la moneda con respecto a otro país</t>
        </r>
      </text>
    </comment>
    <comment ref="B283" authorId="0">
      <text>
        <r>
          <rPr>
            <b/>
            <sz val="11"/>
            <color indexed="81"/>
            <rFont val="Tahoma"/>
            <family val="2"/>
          </rPr>
          <t>Importe a favor por el tipo de cambio de la moneda con respecto a otro país</t>
        </r>
      </text>
    </comment>
    <comment ref="B285" authorId="0">
      <text>
        <r>
          <rPr>
            <b/>
            <sz val="11"/>
            <color indexed="81"/>
            <rFont val="Tahoma"/>
            <family val="2"/>
          </rPr>
          <t>Comprende el importe de los ingresos y beneficios varios que se derivan de las transacciones y eventos inusuales, que no son propios del objeto del ente público, no incluidos en los rubros anteriores</t>
        </r>
      </text>
    </comment>
    <comment ref="B286" authorId="3">
      <text>
        <r>
          <rPr>
            <b/>
            <sz val="12"/>
            <color indexed="81"/>
            <rFont val="Arial"/>
            <family val="2"/>
          </rPr>
          <t>Son los ingresos obtenidos por la celebración de empréstitos internos y externos, autorizados o ratificados por el H. Congreso de la Unión y Congresos de los Estados y Asamblea Legislativa del Distrito Federal. Siendo principalmente los créditos por instrumento de emisiones en los mercados nacionales e internacionales de capital, organismos financieros internacionales, créditos bilaterales y otras fuentes. Asimismo, incluye los financiamientos derivados del rescate y/o aplicación de activos financieros.</t>
        </r>
        <r>
          <rPr>
            <sz val="8"/>
            <color indexed="81"/>
            <rFont val="Tahoma"/>
            <family val="2"/>
          </rPr>
          <t xml:space="preserve">
</t>
        </r>
      </text>
    </comment>
    <comment ref="B287" authorId="2">
      <text>
        <r>
          <rPr>
            <b/>
            <sz val="12"/>
            <color indexed="81"/>
            <rFont val="Arial"/>
            <family val="2"/>
          </rPr>
          <t xml:space="preserve">Ingresos que obtiene el Estado por contratar y ejercer créditos, empréstitos y otras formas del ejercicio del crédito  público, en los términos de la Ley de Deuda Pública del Estado de Jalisco y sus Municipios.
</t>
        </r>
      </text>
    </comment>
    <comment ref="B288" authorId="2">
      <text>
        <r>
          <rPr>
            <b/>
            <sz val="12"/>
            <color indexed="81"/>
            <rFont val="Arial"/>
            <family val="2"/>
          </rPr>
          <t xml:space="preserve">Ingresos obtenidos por contratar y ejercer créditos, empréstitos y otras formas de financiamientos.
</t>
        </r>
      </text>
    </comment>
    <comment ref="B289" authorId="2">
      <text>
        <r>
          <rPr>
            <b/>
            <sz val="12"/>
            <color indexed="81"/>
            <rFont val="Arial"/>
            <family val="2"/>
          </rPr>
          <t>Ingresos obtenidos por contratar y ejercer créditos, empréstitos y otras formas de financiamientos , con la banca oficial.</t>
        </r>
      </text>
    </comment>
    <comment ref="B290" authorId="2">
      <text>
        <r>
          <rPr>
            <b/>
            <sz val="12"/>
            <color indexed="81"/>
            <rFont val="Arial"/>
            <family val="2"/>
          </rPr>
          <t xml:space="preserve">Ingresos obtenidos por contratar y ejercer créditos, empréstitos y otras formas de financiamientos con la banca comercial.
</t>
        </r>
      </text>
    </comment>
    <comment ref="B291" authorId="2">
      <text>
        <r>
          <rPr>
            <b/>
            <sz val="12"/>
            <color indexed="81"/>
            <rFont val="Arial"/>
            <family val="2"/>
          </rPr>
          <t xml:space="preserve">Importe del ingreso obtenido por otros financiamientos  que no se encuentren contemplados  en los conceptos anteriores.
</t>
        </r>
      </text>
    </comment>
    <comment ref="B292" authorId="2">
      <text>
        <r>
          <rPr>
            <b/>
            <sz val="12"/>
            <color indexed="81"/>
            <rFont val="Arial"/>
            <family val="2"/>
          </rPr>
          <t>Ingresos que obtiene el Estado por la suma de las deudas que tiene con otras entidades.</t>
        </r>
      </text>
    </comment>
    <comment ref="B293" authorId="2">
      <text>
        <r>
          <rPr>
            <b/>
            <sz val="12"/>
            <color indexed="81"/>
            <rFont val="Arial"/>
            <family val="2"/>
          </rPr>
          <t>Ingresos que obtiene el Estado por la suma de las deudas que tiene con otras entidades.</t>
        </r>
      </text>
    </comment>
    <comment ref="B295" authorId="2">
      <text>
        <r>
          <rPr>
            <b/>
            <sz val="12"/>
            <color indexed="81"/>
            <rFont val="Arial"/>
            <family val="2"/>
          </rPr>
          <t>Ingresos que obtiene el Estado por la suma de las deudas que tiene con otras entidades.</t>
        </r>
      </text>
    </comment>
  </commentList>
</comments>
</file>

<file path=xl/comments5.xml><?xml version="1.0" encoding="utf-8"?>
<comments xmlns="http://schemas.openxmlformats.org/spreadsheetml/2006/main">
  <authors>
    <author>laura.uribe</author>
    <author>pedro.monarrez</author>
  </authors>
  <commentList>
    <comment ref="B3" authorId="0">
      <text>
        <r>
          <rPr>
            <sz val="10"/>
            <color indexed="81"/>
            <rFont val="Tahoma"/>
            <family val="2"/>
          </rPr>
          <t>La clasificación por Fuente de Financiamiento consiste en presentar los gastos públicos según los agregados genéricos de los recursos empleados para su financiamiento.
Esta clasificación permite identificar las fuentes u orígenes de los ingresos que financian los egresos y precisar la orientación específica de cada fuente a efecto de controlar su aplicación.
Public. 2 de enero 2013 DOF</t>
        </r>
      </text>
    </comment>
    <comment ref="C3" authorId="0">
      <text>
        <r>
          <rPr>
            <sz val="10"/>
            <color indexed="81"/>
            <rFont val="Tahoma"/>
            <family val="2"/>
          </rPr>
          <t xml:space="preserve">SON LOS RECURSOS GENERADOS POR LOS PODERES LEGISLATIVO Y JUDICIAL, ORGANISMOS AUTÓNOMOS Y MUNICIPIOS ASÍ COMO LAS ENTIDADES PARAESTATALES O PARAMUNICIPALES RESPECTIVAS.
</t>
        </r>
      </text>
    </comment>
    <comment ref="D3" authorId="0">
      <text>
        <r>
          <rPr>
            <sz val="10"/>
            <color indexed="81"/>
            <rFont val="Tahoma"/>
            <family val="2"/>
          </rPr>
          <t xml:space="preserve"> </t>
        </r>
        <r>
          <rPr>
            <sz val="11"/>
            <color indexed="81"/>
            <rFont val="Tahoma"/>
            <family val="2"/>
          </rPr>
          <t xml:space="preserve">Son recursos propios que obtienen </t>
        </r>
        <r>
          <rPr>
            <b/>
            <sz val="11"/>
            <color indexed="81"/>
            <rFont val="Tahoma"/>
            <family val="2"/>
          </rPr>
          <t>las diversas entidades que conforman el</t>
        </r>
        <r>
          <rPr>
            <b/>
            <i/>
            <sz val="11"/>
            <color indexed="81"/>
            <rFont val="Tahoma"/>
            <family val="2"/>
          </rPr>
          <t xml:space="preserve"> sector paraestatal</t>
        </r>
        <r>
          <rPr>
            <sz val="11"/>
            <color indexed="81"/>
            <rFont val="Tahoma"/>
            <family val="2"/>
          </rPr>
          <t xml:space="preserve"> y gobierno central por sus actividades de producción y/o comercialización. (CONAC)</t>
        </r>
        <r>
          <rPr>
            <b/>
            <i/>
            <sz val="11"/>
            <color indexed="81"/>
            <rFont val="Tahoma"/>
            <family val="2"/>
          </rPr>
          <t xml:space="preserve"> Ingreso por</t>
        </r>
        <r>
          <rPr>
            <sz val="11"/>
            <color indexed="81"/>
            <rFont val="Tahoma"/>
            <family val="2"/>
          </rPr>
          <t xml:space="preserve"> </t>
        </r>
        <r>
          <rPr>
            <b/>
            <i/>
            <sz val="11"/>
            <color indexed="81"/>
            <rFont val="Tahoma"/>
            <family val="2"/>
          </rPr>
          <t>VENTA DE BIENES Y SERVICIOS:</t>
        </r>
        <r>
          <rPr>
            <sz val="11"/>
            <color indexed="81"/>
            <rFont val="Tahoma"/>
            <family val="2"/>
          </rPr>
          <t xml:space="preserve">
</t>
        </r>
        <r>
          <rPr>
            <b/>
            <i/>
            <sz val="11"/>
            <color indexed="81"/>
            <rFont val="Tahoma"/>
            <family val="2"/>
          </rPr>
          <t>1.-Ventas de Mercancías
2.-Ingresos por Ventas de Bienes y Servicios Producidos en Establecimientos del Gobierno
3.-Ingresos por Ventas y Servicios de Organismos Descentralizados
4.-Ingresos de Operación de Entidades Paraestatales Empresariales
5.-Ingresos no Comprendidos en las Fracciones de la Ley de Ingresos, Causados en Ejercicios Fiscales Anteriores Pendientes de Liquidación o Pago</t>
        </r>
      </text>
    </comment>
    <comment ref="E3" authorId="0">
      <text>
        <r>
          <rPr>
            <b/>
            <sz val="10"/>
            <color indexed="81"/>
            <rFont val="Tahoma"/>
            <family val="2"/>
          </rPr>
          <t>SON LOS RECURSOS POR SUBSIDIOS, ASIGNACIONES PRESUPUESTALES Y FONDOS DERIVADOS DE LA LEY DE INGRESOS DE LA FEDERACIÓN O DEL PRESUPUESTO DE EGRESOS DE LA FEDERACIÓN Y QUE SE DESTINAN A LOS GOBIERNOS ESTATALES O MUNICIPALES</t>
        </r>
        <r>
          <rPr>
            <sz val="10"/>
            <color indexed="81"/>
            <rFont val="Tahoma"/>
            <family val="2"/>
          </rPr>
          <t xml:space="preserve">
</t>
        </r>
      </text>
    </comment>
    <comment ref="I3" authorId="0">
      <text>
        <r>
          <rPr>
            <sz val="10"/>
            <color indexed="81"/>
            <rFont val="Tahoma"/>
            <family val="2"/>
          </rPr>
          <t xml:space="preserve">SON LOS RECURSOS  POR SUBSIDIOS, ASIGNACIONES PRESUPUESTARIAS Y FONDOS DERIVADOS DE LA LEY DE INGRESOS ESTATAL O DEL PRESUPUESTO DE EGRESOS ESTATAL Y QUE SE DESTINA A LOS GOBIERNOS MUNICIPALES
</t>
        </r>
      </text>
    </comment>
    <comment ref="K3" authorId="0">
      <text>
        <r>
          <rPr>
            <b/>
            <sz val="10"/>
            <color indexed="81"/>
            <rFont val="Tahoma"/>
            <family val="2"/>
          </rPr>
          <t>SON LOS RECURSOS PROVENIENTES DE OBLIGACIONES CONTRAÍDAS CON ACREEDORES NACIONALES Y PAGADEROS EN EL INTERIOR DEL PAÍS EN MONEDA NACIONAL</t>
        </r>
        <r>
          <rPr>
            <sz val="10"/>
            <color indexed="81"/>
            <rFont val="Tahoma"/>
            <family val="2"/>
          </rPr>
          <t xml:space="preserve">
</t>
        </r>
      </text>
    </comment>
    <comment ref="L3" authorId="0">
      <text>
        <r>
          <rPr>
            <sz val="10"/>
            <color indexed="81"/>
            <rFont val="Tahoma"/>
            <family val="2"/>
          </rPr>
          <t xml:space="preserve">SON LOS RECURSOS PROVENIENTES DEL SECTOR PRIVADO, DE FONDOS INTERNACIONALES Y OTROS NO COMPRENDIDOS EN LOS NUMERALES ANTERIORES
</t>
        </r>
      </text>
    </comment>
    <comment ref="B5" authorId="1">
      <text>
        <r>
          <rPr>
            <b/>
            <sz val="12"/>
            <color indexed="81"/>
            <rFont val="Arial"/>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6" authorId="1">
      <text>
        <r>
          <rPr>
            <b/>
            <sz val="12"/>
            <color indexed="81"/>
            <rFont val="Arial"/>
            <family val="2"/>
          </rPr>
          <t>Asignaciones destinadas a cubrir las percepciones correspondientes al personal de carácter permanente.</t>
        </r>
        <r>
          <rPr>
            <sz val="8"/>
            <color indexed="81"/>
            <rFont val="Arial"/>
            <family val="2"/>
          </rPr>
          <t xml:space="preserve">
</t>
        </r>
      </text>
    </comment>
    <comment ref="B7" authorId="1">
      <text>
        <r>
          <rPr>
            <b/>
            <sz val="12"/>
            <color indexed="81"/>
            <rFont val="Arial"/>
            <family val="2"/>
          </rPr>
          <t>Asignaciones para remuneraciones a los Diputados, Senadores, Asambleístas, Regidores y Síndicos.</t>
        </r>
        <r>
          <rPr>
            <sz val="8"/>
            <color indexed="81"/>
            <rFont val="Tahoma"/>
            <family val="2"/>
          </rPr>
          <t xml:space="preserve">
</t>
        </r>
      </text>
    </comment>
    <comment ref="B8" authorId="1">
      <text>
        <r>
          <rPr>
            <b/>
            <sz val="12"/>
            <color indexed="81"/>
            <rFont val="Arial"/>
            <family val="2"/>
          </rPr>
          <t>Asignaciones para remuneraciones al personal que desempeña sus servicios en el ejército, fuerza aérea y armada nacionales.</t>
        </r>
        <r>
          <rPr>
            <sz val="8"/>
            <color indexed="81"/>
            <rFont val="Tahoma"/>
            <family val="2"/>
          </rPr>
          <t xml:space="preserve">
</t>
        </r>
      </text>
    </comment>
    <comment ref="B9" authorId="1">
      <text>
        <r>
          <rPr>
            <b/>
            <sz val="12"/>
            <color indexed="81"/>
            <rFont val="Arial"/>
            <family val="2"/>
          </rPr>
          <t>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t>
        </r>
        <r>
          <rPr>
            <sz val="12"/>
            <color indexed="81"/>
            <rFont val="Arial"/>
            <family val="2"/>
          </rPr>
          <t xml:space="preserve">
</t>
        </r>
      </text>
    </comment>
    <comment ref="B10" authorId="1">
      <text>
        <r>
          <rPr>
            <b/>
            <sz val="12"/>
            <color indexed="81"/>
            <rFont val="Arial"/>
            <family val="2"/>
          </rPr>
          <t>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t>
        </r>
        <r>
          <rPr>
            <sz val="12"/>
            <color indexed="81"/>
            <rFont val="Arial"/>
            <family val="2"/>
          </rPr>
          <t xml:space="preserve">
</t>
        </r>
      </text>
    </comment>
    <comment ref="B11" authorId="1">
      <text>
        <r>
          <rPr>
            <b/>
            <sz val="12"/>
            <color indexed="81"/>
            <rFont val="Arial"/>
            <family val="2"/>
          </rPr>
          <t>Asignaciones destinadas a cubrir las percepciones correspondientes al personal de carácter eventual.</t>
        </r>
        <r>
          <rPr>
            <sz val="12"/>
            <color indexed="81"/>
            <rFont val="Arial"/>
            <family val="2"/>
          </rPr>
          <t xml:space="preserve">
</t>
        </r>
      </text>
    </comment>
    <comment ref="B12" authorId="1">
      <text>
        <r>
          <rPr>
            <b/>
            <sz val="12"/>
            <color indexed="81"/>
            <rFont val="Arial"/>
            <family val="2"/>
          </rPr>
          <t>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t>
        </r>
        <r>
          <rPr>
            <sz val="12"/>
            <color indexed="81"/>
            <rFont val="Arial"/>
            <family val="2"/>
          </rPr>
          <t xml:space="preserve">
</t>
        </r>
      </text>
    </comment>
    <comment ref="B13" authorId="1">
      <text>
        <r>
          <rPr>
            <b/>
            <sz val="12"/>
            <color indexed="81"/>
            <rFont val="Arial"/>
            <family val="2"/>
          </rPr>
          <t>Asignaciones destinadas a cubrir las remuneraciones para el pago al personal de carácter transitorio que preste sus servicios en los entes públicos.</t>
        </r>
        <r>
          <rPr>
            <sz val="12"/>
            <color indexed="81"/>
            <rFont val="Arial"/>
            <family val="2"/>
          </rPr>
          <t xml:space="preserve">
</t>
        </r>
      </text>
    </comment>
    <comment ref="B14" authorId="1">
      <text>
        <r>
          <rPr>
            <b/>
            <sz val="12"/>
            <color indexed="81"/>
            <rFont val="Arial"/>
            <family val="2"/>
          </rPr>
          <t>Asignaciones destinadas a cubrir las remuneraciones a profesionistas de las diversas carreras o especialidades técnicas que presten su servicio social en los entes públicos.</t>
        </r>
        <r>
          <rPr>
            <sz val="12"/>
            <color indexed="81"/>
            <rFont val="Arial"/>
            <family val="2"/>
          </rPr>
          <t xml:space="preserve">
</t>
        </r>
      </text>
    </comment>
    <comment ref="B15" authorId="1">
      <text>
        <r>
          <rPr>
            <b/>
            <sz val="12"/>
            <color indexed="81"/>
            <rFont val="Arial"/>
            <family val="2"/>
          </rPr>
          <t>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t>
        </r>
        <r>
          <rPr>
            <sz val="12"/>
            <color indexed="81"/>
            <rFont val="Arial"/>
            <family val="2"/>
          </rPr>
          <t xml:space="preserve">
</t>
        </r>
      </text>
    </comment>
    <comment ref="B16" authorId="1">
      <text>
        <r>
          <rPr>
            <b/>
            <sz val="12"/>
            <color indexed="81"/>
            <rFont val="Arial"/>
            <family val="2"/>
          </rPr>
          <t>Asignaciones destinadas a cubrir percepciones adicionales y especiales, así como las gratificaciones que se otorgan tanto al personal de carácter permanente como transitorio.</t>
        </r>
        <r>
          <rPr>
            <sz val="12"/>
            <color indexed="81"/>
            <rFont val="Arial"/>
            <family val="2"/>
          </rPr>
          <t xml:space="preserve">
</t>
        </r>
      </text>
    </comment>
    <comment ref="B17" authorId="1">
      <text>
        <r>
          <rPr>
            <b/>
            <sz val="12"/>
            <color indexed="81"/>
            <rFont val="Arial"/>
            <family val="2"/>
          </rPr>
          <t>Asignaciones adicionales como complemento al sueldo del personal al servicio de los entes públicos, por años de servicios efectivos prestados, de acuerdo con la legislación aplicable.</t>
        </r>
        <r>
          <rPr>
            <sz val="12"/>
            <color indexed="81"/>
            <rFont val="Arial"/>
            <family val="2"/>
          </rPr>
          <t xml:space="preserve">
</t>
        </r>
      </text>
    </comment>
    <comment ref="B18" authorId="1">
      <text>
        <r>
          <rPr>
            <b/>
            <sz val="12"/>
            <color indexed="81"/>
            <rFont val="Arial"/>
            <family val="2"/>
          </rPr>
          <t>Asignaciones al personal que tenga derecho a vacaciones o preste sus servicios en domingo; aguinaldo o gratificación de fin de año al personal civil y militar al servicio de los entes públicos.</t>
        </r>
        <r>
          <rPr>
            <sz val="12"/>
            <color indexed="81"/>
            <rFont val="Arial"/>
            <family val="2"/>
          </rPr>
          <t xml:space="preserve">
</t>
        </r>
      </text>
    </comment>
    <comment ref="B19" authorId="1">
      <text>
        <r>
          <rPr>
            <b/>
            <sz val="12"/>
            <color indexed="81"/>
            <rFont val="Arial"/>
            <family val="2"/>
          </rPr>
          <t>Asignaciones por remuneraciones a que tenga derecho el personal de los entes públicos por servicios prestados en horas que se realizan excediendo la duración máxima de la jornada de trabajo, guardias o turnos opcionales.</t>
        </r>
        <r>
          <rPr>
            <sz val="12"/>
            <color indexed="81"/>
            <rFont val="Arial"/>
            <family val="2"/>
          </rPr>
          <t xml:space="preserve">
</t>
        </r>
      </text>
    </comment>
    <comment ref="B20" authorId="1">
      <text>
        <r>
          <rPr>
            <b/>
            <sz val="12"/>
            <color indexed="81"/>
            <rFont val="Arial"/>
            <family val="2"/>
          </rPr>
          <t>Asignaciones destinadas a cubrir las percepciones que se otorgan a los servidores públicos bajo el esquema de compensaciones que determinen las disposiciones aplicables.</t>
        </r>
        <r>
          <rPr>
            <sz val="12"/>
            <color indexed="81"/>
            <rFont val="Arial"/>
            <family val="2"/>
          </rPr>
          <t xml:space="preserve">
</t>
        </r>
      </text>
    </comment>
    <comment ref="B21" authorId="1">
      <text>
        <r>
          <rPr>
            <b/>
            <sz val="12"/>
            <color indexed="81"/>
            <rFont val="Arial"/>
            <family val="2"/>
          </rPr>
          <t>Remuneraciones adicionales que se cubre al personal militar en activo en atención al incremento en el costo de la vida o insalubridad del lugar donde preste sus servicios.</t>
        </r>
        <r>
          <rPr>
            <sz val="12"/>
            <color indexed="81"/>
            <rFont val="Arial"/>
            <family val="2"/>
          </rPr>
          <t xml:space="preserve">
</t>
        </r>
      </text>
    </comment>
    <comment ref="B22" authorId="1">
      <text>
        <r>
          <rPr>
            <b/>
            <sz val="12"/>
            <color indexed="81"/>
            <rFont val="Arial"/>
            <family val="2"/>
          </rPr>
          <t>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desempeñó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t>
        </r>
        <r>
          <rPr>
            <sz val="12"/>
            <color indexed="81"/>
            <rFont val="Arial"/>
            <family val="2"/>
          </rPr>
          <t xml:space="preserve">
</t>
        </r>
      </text>
    </comment>
    <comment ref="B23" authorId="1">
      <text>
        <r>
          <rPr>
            <b/>
            <sz val="12"/>
            <color indexed="81"/>
            <rFont val="Arial"/>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aceptarán los compromisos de ejercicios anteriores.</t>
        </r>
        <r>
          <rPr>
            <sz val="12"/>
            <color indexed="81"/>
            <rFont val="Arial"/>
            <family val="2"/>
          </rPr>
          <t xml:space="preserve">
</t>
        </r>
      </text>
    </comment>
    <comment ref="B24" authorId="1">
      <text>
        <r>
          <rPr>
            <b/>
            <sz val="12"/>
            <color indexed="81"/>
            <rFont val="Arial"/>
            <family val="2"/>
          </rPr>
          <t>Incluye retribución a los empleados de los entes públicos por su participación en la vigilancia del cumplimiento de las leyes y custodia de valores.</t>
        </r>
        <r>
          <rPr>
            <sz val="12"/>
            <color indexed="81"/>
            <rFont val="Arial"/>
            <family val="2"/>
          </rPr>
          <t xml:space="preserve">
</t>
        </r>
      </text>
    </comment>
    <comment ref="B25" authorId="1">
      <text>
        <r>
          <rPr>
            <b/>
            <sz val="12"/>
            <color indexed="81"/>
            <rFont val="Arial"/>
            <family val="2"/>
          </rPr>
          <t>Asignaciones destinadas a cubrir la parte que corresponde a los entes públicos por concepto de prestaciones de seguridad social y primas de seguros, en beneficio del personal a su servicio, tanto de carácter permanente como transitorio.</t>
        </r>
        <r>
          <rPr>
            <sz val="12"/>
            <color indexed="81"/>
            <rFont val="Arial"/>
            <family val="2"/>
          </rPr>
          <t xml:space="preserve">
</t>
        </r>
      </text>
    </comment>
    <comment ref="B26" authorId="1">
      <text>
        <r>
          <rPr>
            <b/>
            <sz val="12"/>
            <color indexed="81"/>
            <rFont val="Arial"/>
            <family val="2"/>
          </rPr>
          <t>Asignaciones destinadas a cubrir la aportación de los entes públicos, por concepto de seguridad social, en los términos de la legislación vigente</t>
        </r>
        <r>
          <rPr>
            <b/>
            <sz val="8"/>
            <color indexed="81"/>
            <rFont val="Arial"/>
            <family val="2"/>
          </rPr>
          <t>.</t>
        </r>
        <r>
          <rPr>
            <sz val="8"/>
            <color indexed="81"/>
            <rFont val="Arial"/>
            <family val="2"/>
          </rPr>
          <t xml:space="preserve">
</t>
        </r>
      </text>
    </comment>
    <comment ref="B27" authorId="1">
      <text>
        <r>
          <rPr>
            <b/>
            <sz val="12"/>
            <color indexed="81"/>
            <rFont val="Arial"/>
            <family val="2"/>
          </rPr>
          <t>Asignaciones destinadas a cubrir las aportaciones que corresponden a los entes públicos para proporcionar vivienda a su personal, de acuerdo con las disposiciones legales vigentes.</t>
        </r>
        <r>
          <rPr>
            <sz val="12"/>
            <color indexed="81"/>
            <rFont val="Arial"/>
            <family val="2"/>
          </rPr>
          <t xml:space="preserve">
</t>
        </r>
      </text>
    </comment>
    <comment ref="B28" authorId="1">
      <text>
        <r>
          <rPr>
            <b/>
            <sz val="12"/>
            <color indexed="81"/>
            <rFont val="Arial"/>
            <family val="2"/>
          </rPr>
          <t>Asignaciones destinadas a cubrir los montos de las aportaciones de los entes públicos a favor del Sistema para el Retiro, correspondientes a los trabajadores al servicio de los mismos.</t>
        </r>
        <r>
          <rPr>
            <sz val="12"/>
            <color indexed="81"/>
            <rFont val="Arial"/>
            <family val="2"/>
          </rPr>
          <t xml:space="preserve">
</t>
        </r>
      </text>
    </comment>
    <comment ref="B29" authorId="1">
      <text>
        <r>
          <rPr>
            <b/>
            <sz val="12"/>
            <color indexed="81"/>
            <rFont val="Arial"/>
            <family val="2"/>
          </rPr>
          <t>Asignaciones destinadas a cubrir las primas que corresponden a los entes públicos por concepto de seguro de vida, seguros de gastos médicos del personal a su servicio, así como, los seguros de responsabilidad civil y asistencia legal, en los términos de la legislación vigente. Incluye las primas que corresponden al Gobierno Federal por concepto de seguro de vida del personal militar.</t>
        </r>
        <r>
          <rPr>
            <sz val="12"/>
            <color indexed="81"/>
            <rFont val="Arial"/>
            <family val="2"/>
          </rPr>
          <t xml:space="preserve">
</t>
        </r>
      </text>
    </comment>
    <comment ref="B30" authorId="1">
      <text>
        <r>
          <rPr>
            <b/>
            <sz val="12"/>
            <color indexed="81"/>
            <rFont val="Arial"/>
            <family val="2"/>
          </rPr>
          <t>Asignaciones destinadas a cubrir otras prestaciones sociales y económicas, a favor del personal, de acuerdo con las disposiciones legales vigentes y/o acuerdos contractuales respectivos.</t>
        </r>
        <r>
          <rPr>
            <sz val="12"/>
            <color indexed="81"/>
            <rFont val="Arial"/>
            <family val="2"/>
          </rPr>
          <t xml:space="preserve">
</t>
        </r>
      </text>
    </comment>
    <comment ref="B31" authorId="1">
      <text>
        <r>
          <rPr>
            <b/>
            <sz val="12"/>
            <color indexed="81"/>
            <rFont val="Arial"/>
            <family val="2"/>
          </rPr>
          <t>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t>
        </r>
        <r>
          <rPr>
            <sz val="12"/>
            <color indexed="81"/>
            <rFont val="Arial"/>
            <family val="2"/>
          </rPr>
          <t xml:space="preserve">
</t>
        </r>
      </text>
    </comment>
    <comment ref="B32" authorId="1">
      <text>
        <r>
          <rPr>
            <b/>
            <sz val="12"/>
            <color indexed="81"/>
            <rFont val="Arial"/>
            <family val="2"/>
          </rPr>
          <t>Asignaciones destinadas a cubrir indemnizaciones al personal conforme a la legislación aplicable; tales como: por accidente de trabajo, por despido, entre otros.</t>
        </r>
        <r>
          <rPr>
            <sz val="12"/>
            <color indexed="81"/>
            <rFont val="Arial"/>
            <family val="2"/>
          </rPr>
          <t xml:space="preserve">
</t>
        </r>
      </text>
    </comment>
    <comment ref="B33" authorId="1">
      <text>
        <r>
          <rPr>
            <b/>
            <sz val="12"/>
            <color indexed="81"/>
            <rFont val="Arial"/>
            <family val="2"/>
          </rPr>
          <t>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t>
        </r>
        <r>
          <rPr>
            <sz val="12"/>
            <color indexed="81"/>
            <rFont val="Arial"/>
            <family val="2"/>
          </rPr>
          <t xml:space="preserve">
</t>
        </r>
      </text>
    </comment>
    <comment ref="B34" authorId="1">
      <text>
        <r>
          <rPr>
            <b/>
            <sz val="12"/>
            <color indexed="81"/>
            <rFont val="Arial"/>
            <family val="2"/>
          </rPr>
          <t>Asignaciones destinadas a cubrir el costo de las prestaciones que los entes públicos otorgan en beneficio de sus empleados, de conformidad con las condiciones generales de trabajo o los contratos colectivos de trabajo.</t>
        </r>
        <r>
          <rPr>
            <sz val="12"/>
            <color indexed="81"/>
            <rFont val="Arial"/>
            <family val="2"/>
          </rPr>
          <t xml:space="preserve">
</t>
        </r>
      </text>
    </comment>
    <comment ref="B35" authorId="1">
      <text>
        <r>
          <rPr>
            <b/>
            <sz val="12"/>
            <color indexed="81"/>
            <rFont val="Arial"/>
            <family val="2"/>
          </rPr>
          <t>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 en el capítulo 3000 Servicios Generales.</t>
        </r>
        <r>
          <rPr>
            <sz val="12"/>
            <color indexed="81"/>
            <rFont val="Arial"/>
            <family val="2"/>
          </rPr>
          <t xml:space="preserve">
</t>
        </r>
      </text>
    </comment>
    <comment ref="B36" authorId="1">
      <text>
        <r>
          <rPr>
            <b/>
            <sz val="12"/>
            <color indexed="81"/>
            <rFont val="Arial"/>
            <family val="2"/>
          </rPr>
          <t>Asignaciones destinadas a cubrir el costo de otras prestaciones que los entes públicos otorgan en beneficio de sus empleados, siempre que no correspondan a las prestaciones a que se refiere la partida 154 Prestaciones contractuales.</t>
        </r>
        <r>
          <rPr>
            <sz val="12"/>
            <color indexed="81"/>
            <rFont val="Arial"/>
            <family val="2"/>
          </rPr>
          <t xml:space="preserve">
</t>
        </r>
      </text>
    </comment>
    <comment ref="B37" authorId="1">
      <text>
        <r>
          <rPr>
            <b/>
            <sz val="12"/>
            <color indexed="81"/>
            <rFont val="Arial"/>
            <family val="2"/>
          </rPr>
          <t>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t>
        </r>
        <r>
          <rPr>
            <sz val="12"/>
            <color indexed="81"/>
            <rFont val="Arial"/>
            <family val="2"/>
          </rPr>
          <t xml:space="preserve">
</t>
        </r>
      </text>
    </comment>
    <comment ref="B38" authorId="1">
      <text>
        <r>
          <rPr>
            <b/>
            <sz val="12"/>
            <color indexed="81"/>
            <rFont val="Arial"/>
            <family val="2"/>
          </rPr>
          <t>Asignaciones destinadas a cubrir las medidas de incremento en percepciones, creación de plaza,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9" authorId="1">
      <text>
        <r>
          <rPr>
            <b/>
            <sz val="12"/>
            <color indexed="81"/>
            <rFont val="Arial"/>
            <family val="2"/>
          </rPr>
          <t>Asignaciones destinadas a cubrir estímulos económicos a los servidores públicos de mando, enlace y operativos de los entes públicos, que establezcan las disposiciones aplicables, derivado del desempeño de sus funciones.</t>
        </r>
        <r>
          <rPr>
            <sz val="12"/>
            <color indexed="81"/>
            <rFont val="Arial"/>
            <family val="2"/>
          </rPr>
          <t xml:space="preserve">
</t>
        </r>
      </text>
    </comment>
    <comment ref="B40" authorId="1">
      <text>
        <r>
          <rPr>
            <b/>
            <sz val="12"/>
            <color indexed="81"/>
            <rFont val="Arial"/>
            <family val="2"/>
          </rPr>
          <t>Asignaciones destinadas a cubrir los estímulos al personal de los entes públicos por productividad, desempeño, calidad, acreditación por titulación de licenciatura, años de servicio, puntualidad y asistencia, entre otros; de acuerdo con la normatividad aplicable.</t>
        </r>
        <r>
          <rPr>
            <sz val="12"/>
            <color indexed="81"/>
            <rFont val="Arial"/>
            <family val="2"/>
          </rPr>
          <t xml:space="preserve">
</t>
        </r>
      </text>
    </comment>
    <comment ref="B41" authorId="1">
      <text>
        <r>
          <rPr>
            <b/>
            <sz val="12"/>
            <color indexed="81"/>
            <rFont val="Arial"/>
            <family val="2"/>
          </rPr>
          <t>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t>
        </r>
        <r>
          <rPr>
            <sz val="12"/>
            <color indexed="81"/>
            <rFont val="Arial"/>
            <family val="2"/>
          </rPr>
          <t xml:space="preserve">
</t>
        </r>
      </text>
    </comment>
    <comment ref="B42" authorId="1">
      <text>
        <r>
          <rPr>
            <b/>
            <sz val="12"/>
            <color indexed="81"/>
            <rFont val="Arial"/>
            <family val="2"/>
          </rPr>
          <t>Agrupa las asignaciones destinadas a la adquisición de toda clase de insumos y suministros requeridos para la prestación de bienes y servicios y para el desempeño de las actividades administrativas.</t>
        </r>
        <r>
          <rPr>
            <sz val="12"/>
            <color indexed="81"/>
            <rFont val="Arial"/>
            <family val="2"/>
          </rPr>
          <t xml:space="preserve">
</t>
        </r>
      </text>
    </comment>
    <comment ref="B43" authorId="1">
      <text>
        <r>
          <rPr>
            <b/>
            <sz val="12"/>
            <color indexed="81"/>
            <rFont val="Arial"/>
            <family val="2"/>
          </rPr>
          <t>Asignaciones destinadas a la adquisición de materiales y útiles de oficina, limpieza, impresión y reproducción, para el procesamiento en equipo y bienes informáticos; materiales, estadísticos, geográficos, de apoyo informativo y didáctico para centros de enseñanza e investigación; materiales requeridos para el registro e identificación en trámites oficiales y servicios a la población.</t>
        </r>
        <r>
          <rPr>
            <sz val="12"/>
            <color indexed="81"/>
            <rFont val="Arial"/>
            <family val="2"/>
          </rPr>
          <t xml:space="preserve">
</t>
        </r>
      </text>
    </comment>
    <comment ref="B44" authorId="1">
      <text>
        <r>
          <rPr>
            <b/>
            <sz val="12"/>
            <color indexed="81"/>
            <rFont val="Arial"/>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r>
          <rPr>
            <sz val="12"/>
            <color indexed="81"/>
            <rFont val="Arial"/>
            <family val="2"/>
          </rPr>
          <t xml:space="preserve">
</t>
        </r>
      </text>
    </comment>
    <comment ref="B45" authorId="1">
      <text>
        <r>
          <rPr>
            <b/>
            <sz val="12"/>
            <color indexed="81"/>
            <rFont val="Arial"/>
            <family val="2"/>
          </rPr>
          <t>Asignaciones destinadas a la adquisición de materiales utilizados en la impresión, reproducción y encuadernación, tales como: fijadores, tintas, pastas, logotipos y demás materiales y útiles para el mismo fin. Incluye rollos fotográficos.</t>
        </r>
        <r>
          <rPr>
            <sz val="12"/>
            <color indexed="81"/>
            <rFont val="Arial"/>
            <family val="2"/>
          </rPr>
          <t xml:space="preserve">
</t>
        </r>
      </text>
    </comment>
    <comment ref="B46" authorId="1">
      <text>
        <r>
          <rPr>
            <b/>
            <sz val="12"/>
            <color indexed="81"/>
            <rFont val="Arial"/>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r>
          <rPr>
            <sz val="12"/>
            <color indexed="81"/>
            <rFont val="Arial"/>
            <family val="2"/>
          </rPr>
          <t xml:space="preserve">
</t>
        </r>
      </text>
    </comment>
    <comment ref="B47" authorId="1">
      <text>
        <r>
          <rPr>
            <b/>
            <sz val="12"/>
            <color indexed="81"/>
            <rFont val="Arial"/>
            <family val="2"/>
          </rPr>
          <t>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t>
        </r>
        <r>
          <rPr>
            <sz val="12"/>
            <color indexed="81"/>
            <rFont val="Arial"/>
            <family val="2"/>
          </rPr>
          <t xml:space="preserve">
</t>
        </r>
      </text>
    </comment>
    <comment ref="B48" authorId="1">
      <text>
        <r>
          <rPr>
            <b/>
            <sz val="12"/>
            <color indexed="81"/>
            <rFont val="Arial"/>
            <family val="2"/>
          </rPr>
          <t>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t>
        </r>
        <r>
          <rPr>
            <sz val="12"/>
            <color indexed="81"/>
            <rFont val="Arial"/>
            <family val="2"/>
          </rPr>
          <t xml:space="preserve">
</t>
        </r>
      </text>
    </comment>
    <comment ref="B49" authorId="1">
      <text>
        <r>
          <rPr>
            <b/>
            <sz val="12"/>
            <color indexed="81"/>
            <rFont val="Arial"/>
            <family val="2"/>
          </rPr>
          <t>Asignaciones destinadas a la adquisición de materiales, artículos y enseres para el aseo, limpieza e higiene, tales como: escobas, jergas, detergentes, jabones y otros productos similares.</t>
        </r>
        <r>
          <rPr>
            <sz val="12"/>
            <color indexed="81"/>
            <rFont val="Arial"/>
            <family val="2"/>
          </rPr>
          <t xml:space="preserve">
</t>
        </r>
      </text>
    </comment>
    <comment ref="B50" authorId="1">
      <text>
        <r>
          <rPr>
            <b/>
            <sz val="12"/>
            <color indexed="81"/>
            <rFont val="Arial"/>
            <family val="2"/>
          </rPr>
          <t>Asignaciones destinadas a la adquisición de todo tipo de material didáctico así como materiales y suministros necesarios para las funciones educativas.</t>
        </r>
        <r>
          <rPr>
            <sz val="12"/>
            <color indexed="81"/>
            <rFont val="Arial"/>
            <family val="2"/>
          </rPr>
          <t xml:space="preserve">
</t>
        </r>
      </text>
    </comment>
    <comment ref="B51" authorId="1">
      <text>
        <r>
          <rPr>
            <b/>
            <sz val="12"/>
            <color indexed="81"/>
            <rFont val="Arial"/>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r>
          <rPr>
            <sz val="12"/>
            <color indexed="81"/>
            <rFont val="Arial"/>
            <family val="2"/>
          </rPr>
          <t xml:space="preserve">
</t>
        </r>
      </text>
    </comment>
    <comment ref="B52" authorId="1">
      <text>
        <r>
          <rPr>
            <b/>
            <sz val="12"/>
            <color indexed="81"/>
            <rFont val="Arial"/>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r>
          <rPr>
            <sz val="12"/>
            <color indexed="81"/>
            <rFont val="Arial"/>
            <family val="2"/>
          </rPr>
          <t xml:space="preserve">
</t>
        </r>
      </text>
    </comment>
    <comment ref="B53" authorId="1">
      <text>
        <r>
          <rPr>
            <b/>
            <sz val="12"/>
            <color indexed="81"/>
            <rFont val="Arial"/>
            <family val="2"/>
          </rPr>
          <t>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t>
        </r>
        <r>
          <rPr>
            <sz val="12"/>
            <color indexed="81"/>
            <rFont val="Arial"/>
            <family val="2"/>
          </rPr>
          <t xml:space="preserve">
</t>
        </r>
      </text>
    </comment>
    <comment ref="B54" authorId="1">
      <text>
        <r>
          <rPr>
            <b/>
            <sz val="12"/>
            <color indexed="81"/>
            <rFont val="Arial"/>
            <family val="2"/>
          </rPr>
          <t>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t>
        </r>
      </text>
    </comment>
    <comment ref="B55" authorId="1">
      <text>
        <r>
          <rPr>
            <b/>
            <sz val="12"/>
            <color indexed="81"/>
            <rFont val="Arial"/>
            <family val="2"/>
          </rPr>
          <t>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t>
        </r>
      </text>
    </comment>
    <comment ref="B56" authorId="1">
      <text>
        <r>
          <rPr>
            <b/>
            <sz val="12"/>
            <color indexed="81"/>
            <rFont val="Arial"/>
            <family val="2"/>
          </rPr>
          <t>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t>
        </r>
        <r>
          <rPr>
            <sz val="12"/>
            <color indexed="81"/>
            <rFont val="Arial"/>
            <family val="2"/>
          </rPr>
          <t xml:space="preserve">
</t>
        </r>
      </text>
    </comment>
    <comment ref="B57" authorId="1">
      <text>
        <r>
          <rPr>
            <b/>
            <sz val="12"/>
            <color indexed="81"/>
            <rFont val="Arial"/>
            <family val="2"/>
          </rPr>
          <t>Asignaciones destinada a la adquisición de productos alimenticios como materias primas en estado natural, transformadas o semi-transformadas, de naturaleza vegetal y animal que se utilizan en los procesos productivos, diferentes a las contenidas en las demás partidas de este Clasificador.</t>
        </r>
        <r>
          <rPr>
            <sz val="12"/>
            <color indexed="81"/>
            <rFont val="Arial"/>
            <family val="2"/>
          </rPr>
          <t xml:space="preserve">
</t>
        </r>
      </text>
    </comment>
    <comment ref="B58" authorId="1">
      <text>
        <r>
          <rPr>
            <b/>
            <sz val="12"/>
            <color indexed="81"/>
            <rFont val="Arial"/>
            <family val="2"/>
          </rPr>
          <t>Asignaciones destinadas a la adquisición de insumos textiles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59" authorId="1">
      <text>
        <r>
          <rPr>
            <b/>
            <sz val="12"/>
            <color indexed="81"/>
            <rFont val="Arial"/>
            <family val="2"/>
          </rPr>
          <t>Asignaciones destinadas a la adquisición de papel, cartón e impresos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0" authorId="1">
      <text>
        <r>
          <rPr>
            <b/>
            <sz val="12"/>
            <color indexed="81"/>
            <rFont val="Arial"/>
            <family val="2"/>
          </rPr>
          <t>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t>
        </r>
        <r>
          <rPr>
            <sz val="12"/>
            <color indexed="81"/>
            <rFont val="Arial"/>
            <family val="2"/>
          </rPr>
          <t xml:space="preserve">
</t>
        </r>
      </text>
    </comment>
    <comment ref="B61" authorId="1">
      <text>
        <r>
          <rPr>
            <b/>
            <sz val="12"/>
            <color indexed="81"/>
            <rFont val="Arial"/>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2" authorId="1">
      <text>
        <r>
          <rPr>
            <b/>
            <sz val="12"/>
            <color indexed="81"/>
            <rFont val="Arial"/>
            <family val="2"/>
          </rPr>
          <t>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3" authorId="1">
      <text>
        <r>
          <rPr>
            <b/>
            <sz val="12"/>
            <color indexed="81"/>
            <rFont val="Arial"/>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4" authorId="1">
      <text>
        <r>
          <rPr>
            <b/>
            <sz val="12"/>
            <color indexed="81"/>
            <rFont val="Arial"/>
            <family val="2"/>
          </rPr>
          <t>Artículos o bienes no duraderos que adquiere la entidad para destinarlos a la comercialización de acuerdo con el giro normal de actividades del ente público.</t>
        </r>
        <r>
          <rPr>
            <sz val="12"/>
            <color indexed="81"/>
            <rFont val="Arial"/>
            <family val="2"/>
          </rPr>
          <t xml:space="preserve">
</t>
        </r>
      </text>
    </comment>
    <comment ref="B65" authorId="1">
      <text>
        <r>
          <rPr>
            <b/>
            <sz val="12"/>
            <color indexed="81"/>
            <rFont val="Arial"/>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r>
          <rPr>
            <sz val="12"/>
            <color indexed="81"/>
            <rFont val="Arial"/>
            <family val="2"/>
          </rPr>
          <t xml:space="preserve">
</t>
        </r>
      </text>
    </comment>
    <comment ref="B66" authorId="1">
      <text>
        <r>
          <rPr>
            <b/>
            <sz val="12"/>
            <color indexed="81"/>
            <rFont val="Arial"/>
            <family val="2"/>
          </rPr>
          <t>Asignaciones destinadas a la adquisición de materiales y artículos utilizados en la construcción, reconstrucción, ampliación, adaptación, mejora, conservación, reparación y mantenimiento de bienes inmuebles.</t>
        </r>
        <r>
          <rPr>
            <sz val="12"/>
            <color indexed="81"/>
            <rFont val="Arial"/>
            <family val="2"/>
          </rPr>
          <t xml:space="preserve">
</t>
        </r>
      </text>
    </comment>
    <comment ref="B67" authorId="1">
      <text>
        <r>
          <rPr>
            <b/>
            <sz val="12"/>
            <color indexed="81"/>
            <rFont val="Arial"/>
            <family val="2"/>
          </rPr>
          <t>Asignaciones destinadas a la adquisición de productos de arena, grava, mármol, piedras calizas, piedras de cantera, otras piedras dimensionales,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r>
          <rPr>
            <sz val="12"/>
            <color indexed="81"/>
            <rFont val="Arial"/>
            <family val="2"/>
          </rPr>
          <t xml:space="preserve">
</t>
        </r>
      </text>
    </comment>
    <comment ref="B68" authorId="1">
      <text>
        <r>
          <rPr>
            <b/>
            <sz val="12"/>
            <color indexed="81"/>
            <rFont val="Arial"/>
            <family val="2"/>
          </rPr>
          <t>Asignaciones destinadas a la adquisición de cemento blanco, gris y especial, pega azulejo y productos de concreto.</t>
        </r>
        <r>
          <rPr>
            <sz val="12"/>
            <color indexed="81"/>
            <rFont val="Arial"/>
            <family val="2"/>
          </rPr>
          <t xml:space="preserve">
</t>
        </r>
      </text>
    </comment>
    <comment ref="B69" authorId="1">
      <text>
        <r>
          <rPr>
            <b/>
            <sz val="12"/>
            <color indexed="81"/>
            <rFont val="Arial"/>
            <family val="2"/>
          </rPr>
          <t>Asignaciones destinadas a la adquisición de tabla roca, plafones, paneles acústicos, columnas, molduras, estatuillas, figuras decorativas de yesos y otros productos arquitectónicos de yeso de carácter ornamental. Incluye dolomita calcinada. Cal viva, hidratada o apagada y cal para usos específicos a partir de piedra caliza triturada.</t>
        </r>
        <r>
          <rPr>
            <sz val="12"/>
            <color indexed="81"/>
            <rFont val="Arial"/>
            <family val="2"/>
          </rPr>
          <t xml:space="preserve">
</t>
        </r>
      </text>
    </comment>
    <comment ref="B70" authorId="1">
      <text>
        <r>
          <rPr>
            <b/>
            <sz val="12"/>
            <color indexed="81"/>
            <rFont val="Arial"/>
            <family val="2"/>
          </rPr>
          <t>Asignaciones destinadas a la adquisición de madera y sus derivados.</t>
        </r>
        <r>
          <rPr>
            <sz val="12"/>
            <color indexed="81"/>
            <rFont val="Arial"/>
            <family val="2"/>
          </rPr>
          <t xml:space="preserve">
</t>
        </r>
      </text>
    </comment>
    <comment ref="B71" authorId="1">
      <text>
        <r>
          <rPr>
            <b/>
            <sz val="12"/>
            <color indexed="81"/>
            <rFont val="Arial"/>
            <family val="2"/>
          </rPr>
          <t>Asignaciones destinadas a la adquisición de vidrio plano, templado, inastillable y otros vidrios laminados; espejos; envases y artículos de vidrio y fibra de vidrio.</t>
        </r>
      </text>
    </comment>
    <comment ref="B72" authorId="1">
      <text>
        <r>
          <rPr>
            <b/>
            <sz val="12"/>
            <color indexed="81"/>
            <rFont val="Arial"/>
            <family val="2"/>
          </rPr>
          <t>Asignaciones destinadas a la adquisición de todo tipo de material eléctrico y electrónico tales como: cables, interruptores, tubos fluorescentes, focos aislantes,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r>
          <rPr>
            <sz val="12"/>
            <color indexed="81"/>
            <rFont val="Arial"/>
            <family val="2"/>
          </rPr>
          <t xml:space="preserve">
</t>
        </r>
      </text>
    </comment>
    <comment ref="B73" authorId="1">
      <text>
        <r>
          <rPr>
            <b/>
            <sz val="12"/>
            <color indexed="81"/>
            <rFont val="Arial"/>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r>
          <rPr>
            <sz val="12"/>
            <color indexed="81"/>
            <rFont val="Arial"/>
            <family val="2"/>
          </rPr>
          <t xml:space="preserve">
</t>
        </r>
      </text>
    </comment>
    <comment ref="B74" authorId="1">
      <text>
        <r>
          <rPr>
            <b/>
            <sz val="12"/>
            <color indexed="81"/>
            <rFont val="Arial"/>
            <family val="2"/>
          </rPr>
          <t>Asignaciones destinadas a la adquisición de materiales para el acondicionamiento de las obras públicas y bienes inmuebles, tales como: tapices, pisos, persianas y demás accesorios.</t>
        </r>
        <r>
          <rPr>
            <sz val="12"/>
            <color indexed="81"/>
            <rFont val="Arial"/>
            <family val="2"/>
          </rPr>
          <t xml:space="preserve">
</t>
        </r>
      </text>
    </comment>
    <comment ref="B75" authorId="1">
      <text>
        <r>
          <rPr>
            <b/>
            <sz val="12"/>
            <color indexed="81"/>
            <rFont val="Arial"/>
            <family val="2"/>
          </rPr>
          <t>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t>
        </r>
        <r>
          <rPr>
            <sz val="12"/>
            <color indexed="81"/>
            <rFont val="Arial"/>
            <family val="2"/>
          </rPr>
          <t xml:space="preserve">
</t>
        </r>
      </text>
    </comment>
    <comment ref="B76" authorId="1">
      <text>
        <r>
          <rPr>
            <b/>
            <sz val="12"/>
            <color indexed="81"/>
            <rFont val="Arial"/>
            <family val="2"/>
          </rPr>
          <t>Asignaciones destinadas a la adquisición de sustancias, productos químicos y farmacéuticos de aplicación humana o animal; así como toda clase de materiales y suministros médicos y de laboratorio.</t>
        </r>
        <r>
          <rPr>
            <sz val="12"/>
            <color indexed="81"/>
            <rFont val="Arial"/>
            <family val="2"/>
          </rPr>
          <t xml:space="preserve">
</t>
        </r>
      </text>
    </comment>
    <comment ref="B77" authorId="1">
      <text>
        <r>
          <rPr>
            <b/>
            <sz val="12"/>
            <color indexed="81"/>
            <rFont val="Arial"/>
            <family val="2"/>
          </rPr>
          <t>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t>
        </r>
        <r>
          <rPr>
            <sz val="12"/>
            <color indexed="81"/>
            <rFont val="Arial"/>
            <family val="2"/>
          </rPr>
          <t xml:space="preserve">
</t>
        </r>
      </text>
    </comment>
    <comment ref="B78" authorId="1">
      <text>
        <r>
          <rPr>
            <b/>
            <sz val="12"/>
            <color indexed="81"/>
            <rFont val="Arial"/>
            <family val="2"/>
          </rPr>
          <t>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t>
        </r>
      </text>
    </comment>
    <comment ref="B79" authorId="1">
      <text>
        <r>
          <rPr>
            <b/>
            <sz val="12"/>
            <color indexed="81"/>
            <rFont val="Arial"/>
            <family val="2"/>
          </rPr>
          <t>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t>
        </r>
        <r>
          <rPr>
            <sz val="12"/>
            <color indexed="81"/>
            <rFont val="Arial"/>
            <family val="2"/>
          </rPr>
          <t xml:space="preserve">
</t>
        </r>
      </text>
    </comment>
    <comment ref="B80" authorId="1">
      <text>
        <r>
          <rPr>
            <b/>
            <sz val="12"/>
            <color indexed="81"/>
            <rFont val="Arial"/>
            <family val="2"/>
          </rPr>
          <t>Asignaciones destinadas a la adquisición de toda clase de materiales y suministros médicos que se requieran en hospitales, unidades sanitarias, consultorios, clínicas veterinaria, etc., tales como: jeringas, gasas, agujas, vendajes, materia de sutura, espátulas, lentes, lancetas, hojas de bisturí y prótesis en general.</t>
        </r>
        <r>
          <rPr>
            <sz val="12"/>
            <color indexed="81"/>
            <rFont val="Arial"/>
            <family val="2"/>
          </rPr>
          <t xml:space="preserve">
</t>
        </r>
      </text>
    </comment>
    <comment ref="B81" authorId="1">
      <text>
        <r>
          <rPr>
            <b/>
            <sz val="12"/>
            <color indexed="81"/>
            <rFont val="Arial"/>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r>
          <rPr>
            <sz val="12"/>
            <color indexed="81"/>
            <rFont val="Arial"/>
            <family val="2"/>
          </rPr>
          <t xml:space="preserve">
</t>
        </r>
      </text>
    </comment>
    <comment ref="B82" authorId="1">
      <text>
        <r>
          <rPr>
            <b/>
            <sz val="12"/>
            <color indexed="81"/>
            <rFont val="Arial"/>
            <family val="2"/>
          </rPr>
          <t>Asignaciones destinadas a cubrir erogaciones por adquisición de productos a partir del hule o de resinas plásticas, perfiles, tubos y conexiones, productos laminados, placas espumas, envases y contenedores, entre otros productos. Incluye P.V.C.</t>
        </r>
        <r>
          <rPr>
            <sz val="12"/>
            <color indexed="81"/>
            <rFont val="Arial"/>
            <family val="2"/>
          </rPr>
          <t xml:space="preserve">
</t>
        </r>
      </text>
    </comment>
    <comment ref="B83" authorId="1">
      <text>
        <r>
          <rPr>
            <b/>
            <sz val="12"/>
            <color indexed="81"/>
            <rFont val="Arial"/>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r>
          <rPr>
            <sz val="12"/>
            <color indexed="81"/>
            <rFont val="Arial"/>
            <family val="2"/>
          </rPr>
          <t xml:space="preserve">
</t>
        </r>
      </text>
    </comment>
    <comment ref="B84" authorId="1">
      <text>
        <r>
          <rPr>
            <b/>
            <sz val="12"/>
            <color indexed="81"/>
            <rFont val="Arial"/>
            <family val="2"/>
          </rPr>
          <t>Asignaciones destinadas a la adquisición de combustibles, lubricantes y aditivos de todo tipo, necesarios para el funcionamiento de vehículos de transporte terrestres, aéreos, marítimos, lacustres y fluviales; así como de maquinaria y equipo.</t>
        </r>
        <r>
          <rPr>
            <sz val="12"/>
            <color indexed="81"/>
            <rFont val="Arial"/>
            <family val="2"/>
          </rPr>
          <t xml:space="preserve">
</t>
        </r>
      </text>
    </comment>
    <comment ref="B85" authorId="1">
      <text>
        <r>
          <rPr>
            <b/>
            <sz val="12"/>
            <color indexed="81"/>
            <rFont val="Arial"/>
            <family val="2"/>
          </rPr>
          <t>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t>
        </r>
        <r>
          <rPr>
            <sz val="12"/>
            <color indexed="81"/>
            <rFont val="Arial"/>
            <family val="2"/>
          </rPr>
          <t xml:space="preserve">
</t>
        </r>
      </text>
    </comment>
    <comment ref="B86" authorId="1">
      <text>
        <r>
          <rPr>
            <b/>
            <sz val="12"/>
            <color indexed="81"/>
            <rFont val="Arial"/>
            <family val="2"/>
          </rPr>
          <t>Asignaciones destinadas a la adquisición de productos químicos derivados de la coquización del carbón y las briquetas de carbón. Excluye el carbón utilizado como materia prima.</t>
        </r>
        <r>
          <rPr>
            <sz val="12"/>
            <color indexed="81"/>
            <rFont val="Arial"/>
            <family val="2"/>
          </rPr>
          <t xml:space="preserve">
</t>
        </r>
      </text>
    </comment>
    <comment ref="B87" authorId="1">
      <text>
        <r>
          <rPr>
            <b/>
            <sz val="12"/>
            <color indexed="81"/>
            <rFont val="Arial"/>
            <family val="2"/>
          </rPr>
          <t>Asignaciones destinadas a la adquisición de vestuario y sus accesorios, blancos, artículos deportivos; así como prendas de protección personal diferentes a las de seguridad.</t>
        </r>
        <r>
          <rPr>
            <sz val="12"/>
            <color indexed="81"/>
            <rFont val="Arial"/>
            <family val="2"/>
          </rPr>
          <t xml:space="preserve">
</t>
        </r>
      </text>
    </comment>
    <comment ref="B88" authorId="1">
      <text>
        <r>
          <rPr>
            <b/>
            <sz val="12"/>
            <color indexed="81"/>
            <rFont val="Arial"/>
            <family val="2"/>
          </rPr>
          <t>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t>
        </r>
        <r>
          <rPr>
            <sz val="12"/>
            <color indexed="81"/>
            <rFont val="Arial"/>
            <family val="2"/>
          </rPr>
          <t xml:space="preserve">
</t>
        </r>
      </text>
    </comment>
    <comment ref="B89" authorId="1">
      <text>
        <r>
          <rPr>
            <b/>
            <sz val="12"/>
            <color indexed="81"/>
            <rFont val="Arial"/>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r>
          <rPr>
            <sz val="12"/>
            <color indexed="81"/>
            <rFont val="Arial"/>
            <family val="2"/>
          </rPr>
          <t xml:space="preserve">
</t>
        </r>
      </text>
    </comment>
    <comment ref="B90" authorId="1">
      <text>
        <r>
          <rPr>
            <b/>
            <sz val="12"/>
            <color indexed="81"/>
            <rFont val="Arial"/>
            <family val="2"/>
          </rPr>
          <t>Asignaciones destinadas a la adquisición de todo tipo de artículos deportivos, tales como: balones, redes, trofeos, raquetas, guantes, entre otros, que los entes públicos realizan en cumplimiento de su función pública.</t>
        </r>
        <r>
          <rPr>
            <sz val="12"/>
            <color indexed="81"/>
            <rFont val="Arial"/>
            <family val="2"/>
          </rPr>
          <t xml:space="preserve">
</t>
        </r>
      </text>
    </comment>
    <comment ref="B91" authorId="1">
      <text>
        <r>
          <rPr>
            <b/>
            <sz val="12"/>
            <color indexed="81"/>
            <rFont val="Arial"/>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r>
          <rPr>
            <sz val="12"/>
            <color indexed="81"/>
            <rFont val="Arial"/>
            <family val="2"/>
          </rPr>
          <t xml:space="preserve">
</t>
        </r>
      </text>
    </comment>
    <comment ref="B92" authorId="1">
      <text>
        <r>
          <rPr>
            <b/>
            <sz val="12"/>
            <color indexed="81"/>
            <rFont val="Arial"/>
            <family val="2"/>
          </rPr>
          <t>Asignaciones destinadas a la adquisición todo tipo de blancos: batas, colchas, sábanas, fundas, almohadas, toallas, cobertores, colchones y colchonetas, entre otros.</t>
        </r>
        <r>
          <rPr>
            <sz val="12"/>
            <color indexed="81"/>
            <rFont val="Arial"/>
            <family val="2"/>
          </rPr>
          <t xml:space="preserve">
</t>
        </r>
      </text>
    </comment>
    <comment ref="B93" authorId="1">
      <text>
        <r>
          <rPr>
            <b/>
            <sz val="12"/>
            <color indexed="81"/>
            <rFont val="Arial"/>
            <family val="2"/>
          </rPr>
          <t>Asignaciones destinadas a la adquisición de materiales, sustancias explosivas y prendas de protección personal necesarias en los programas de seguridad.</t>
        </r>
        <r>
          <rPr>
            <sz val="12"/>
            <color indexed="81"/>
            <rFont val="Arial"/>
            <family val="2"/>
          </rPr>
          <t xml:space="preserve">
</t>
        </r>
      </text>
    </comment>
    <comment ref="B94" authorId="1">
      <text>
        <r>
          <rPr>
            <b/>
            <sz val="12"/>
            <color indexed="81"/>
            <rFont val="Arial"/>
            <family val="2"/>
          </rPr>
          <t>Asignaciones destinadas a la adquisición de sustancias explosivas y sus accesorios (fusibles de seguridad y detonantes) tales como: pólvora, dinamita, cordita, trinitrotolueno, amatol, tetril, fulminantes, entre otros.</t>
        </r>
        <r>
          <rPr>
            <sz val="12"/>
            <color indexed="81"/>
            <rFont val="Arial"/>
            <family val="2"/>
          </rPr>
          <t xml:space="preserve">
</t>
        </r>
      </text>
    </comment>
    <comment ref="B95" authorId="1">
      <text>
        <r>
          <rPr>
            <b/>
            <sz val="12"/>
            <color indexed="81"/>
            <rFont val="Arial"/>
            <family val="2"/>
          </rPr>
          <t>Asignaciones destinadas a la adquisición de toda clase de suministros propios de la industria militar y de seguridad pública tales como: municiones, espoletas, cargas, granadas, cartuchos, balas, entre otros.</t>
        </r>
        <r>
          <rPr>
            <sz val="12"/>
            <color indexed="81"/>
            <rFont val="Arial"/>
            <family val="2"/>
          </rPr>
          <t xml:space="preserve">
</t>
        </r>
      </text>
    </comment>
    <comment ref="B96" authorId="1">
      <text>
        <r>
          <rPr>
            <b/>
            <sz val="12"/>
            <color indexed="81"/>
            <rFont val="Arial"/>
            <family val="2"/>
          </rPr>
          <t>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t>
        </r>
        <r>
          <rPr>
            <sz val="12"/>
            <color indexed="81"/>
            <rFont val="Arial"/>
            <family val="2"/>
          </rPr>
          <t xml:space="preserve">
</t>
        </r>
      </text>
    </comment>
    <comment ref="B97" authorId="1">
      <text>
        <r>
          <rPr>
            <b/>
            <sz val="12"/>
            <color indexed="81"/>
            <rFont val="Arial"/>
            <family val="2"/>
          </rPr>
          <t>Asignaciones destinadas a la adquisición de toda clase de refacciones, accesorios, herramientas menores y demás bienes de consumo del mismo género, necesarios para la conservación de los bienes muebles e inmuebles.</t>
        </r>
        <r>
          <rPr>
            <sz val="12"/>
            <color indexed="81"/>
            <rFont val="Arial"/>
            <family val="2"/>
          </rPr>
          <t xml:space="preserve">
</t>
        </r>
      </text>
    </comment>
    <comment ref="B98" authorId="1">
      <text>
        <r>
          <rPr>
            <b/>
            <sz val="12"/>
            <color indexed="81"/>
            <rFont val="Arial"/>
            <family val="2"/>
          </rPr>
          <t>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t>
        </r>
        <r>
          <rPr>
            <sz val="12"/>
            <color indexed="81"/>
            <rFont val="Arial"/>
            <family val="2"/>
          </rPr>
          <t xml:space="preserve">
</t>
        </r>
      </text>
    </comment>
    <comment ref="B99" authorId="1">
      <text>
        <r>
          <rPr>
            <b/>
            <sz val="12"/>
            <color indexed="81"/>
            <rFont val="Arial"/>
            <family val="2"/>
          </rPr>
          <t>Asignaciones destinadas a la adquisición de instrumental complementario y repuesto de edificios, tales como; candados, cerraduras, pasadores, chapas, llaves, manijas para puertas, herrajes y bisagras.</t>
        </r>
        <r>
          <rPr>
            <sz val="12"/>
            <color indexed="81"/>
            <rFont val="Arial"/>
            <family val="2"/>
          </rPr>
          <t xml:space="preserve">
</t>
        </r>
      </text>
    </comment>
    <comment ref="B100" authorId="1">
      <text>
        <r>
          <rPr>
            <b/>
            <sz val="12"/>
            <color indexed="81"/>
            <rFont val="Arial"/>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 soleros, regatones, estructuras de muebles, entre otros.</t>
        </r>
        <r>
          <rPr>
            <sz val="12"/>
            <color indexed="81"/>
            <rFont val="Arial"/>
            <family val="2"/>
          </rPr>
          <t xml:space="preserve">
</t>
        </r>
      </text>
    </comment>
    <comment ref="B101" authorId="1">
      <text>
        <r>
          <rPr>
            <b/>
            <sz val="12"/>
            <color indexed="81"/>
            <rFont val="Arial"/>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2" authorId="1">
      <text>
        <r>
          <rPr>
            <b/>
            <sz val="12"/>
            <color indexed="81"/>
            <rFont val="Arial"/>
            <family val="2"/>
          </rPr>
          <t>Asignaciones destinadas a la adquisición de refacciones y accesorios para todo tipo de aparatos e instrumentos médicos y de laboratorio.</t>
        </r>
        <r>
          <rPr>
            <sz val="12"/>
            <color indexed="81"/>
            <rFont val="Arial"/>
            <family val="2"/>
          </rPr>
          <t xml:space="preserve">
</t>
        </r>
      </text>
    </comment>
    <comment ref="B103" authorId="1">
      <text>
        <r>
          <rPr>
            <b/>
            <sz val="12"/>
            <color indexed="81"/>
            <rFont val="Arial"/>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autos estéreos, gatos hidráulicos o mecánicos.</t>
        </r>
        <r>
          <rPr>
            <sz val="12"/>
            <color indexed="81"/>
            <rFont val="Arial"/>
            <family val="2"/>
          </rPr>
          <t xml:space="preserve">
</t>
        </r>
      </text>
    </comment>
    <comment ref="B104" authorId="1">
      <text>
        <r>
          <rPr>
            <b/>
            <sz val="12"/>
            <color indexed="81"/>
            <rFont val="Arial"/>
            <family val="2"/>
          </rPr>
          <t>Asignaciones destinadas a cubrir la adquisición de refacciones para todo tipo de equipos de defensa y seguridad referidos en la partida 551 Equipo de defensa y seguridad, entre otros.</t>
        </r>
        <r>
          <rPr>
            <sz val="12"/>
            <color indexed="81"/>
            <rFont val="Arial"/>
            <family val="2"/>
          </rPr>
          <t xml:space="preserve">
</t>
        </r>
      </text>
    </comment>
    <comment ref="B105" authorId="1">
      <text>
        <r>
          <rPr>
            <b/>
            <sz val="12"/>
            <color indexed="81"/>
            <rFont val="Arial"/>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r>
          <rPr>
            <sz val="12"/>
            <color indexed="81"/>
            <rFont val="Arial"/>
            <family val="2"/>
          </rPr>
          <t xml:space="preserve">
</t>
        </r>
      </text>
    </comment>
    <comment ref="B106" authorId="1">
      <text>
        <r>
          <rPr>
            <b/>
            <sz val="12"/>
            <color indexed="81"/>
            <rFont val="Arial"/>
            <family val="2"/>
          </rPr>
          <t>Asignaciones destinadas a la adquisición de instrumental complementario y repuestos menores no considerados en las partidas anteriores.</t>
        </r>
        <r>
          <rPr>
            <sz val="12"/>
            <color indexed="81"/>
            <rFont val="Arial"/>
            <family val="2"/>
          </rPr>
          <t xml:space="preserve">
</t>
        </r>
      </text>
    </comment>
    <comment ref="B107" authorId="1">
      <text>
        <r>
          <rPr>
            <b/>
            <sz val="12"/>
            <color indexed="81"/>
            <rFont val="Arial"/>
            <family val="2"/>
          </rPr>
          <t>Asignaciones destinadas a cubrir el costo de todo tipo de servicios que se contraten con particulares o instituciones del propio sector público; así como los servicios oficiales requeridos para el desempeño de actividades vinculadas con la función pública.</t>
        </r>
        <r>
          <rPr>
            <sz val="12"/>
            <color indexed="81"/>
            <rFont val="Arial"/>
            <family val="2"/>
          </rPr>
          <t xml:space="preserve">
</t>
        </r>
      </text>
    </comment>
    <comment ref="B108" authorId="1">
      <text>
        <r>
          <rPr>
            <b/>
            <sz val="12"/>
            <color indexed="81"/>
            <rFont val="Arial"/>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r>
          <rPr>
            <sz val="12"/>
            <color indexed="81"/>
            <rFont val="Arial"/>
            <family val="2"/>
          </rPr>
          <t xml:space="preserve">
</t>
        </r>
      </text>
    </comment>
    <comment ref="B109" authorId="1">
      <text>
        <r>
          <rPr>
            <b/>
            <sz val="12"/>
            <color indexed="81"/>
            <rFont val="Arial"/>
            <family val="2"/>
          </rPr>
          <t>Asignaciones destinadas a cubrir el importe de la contratación, instalación y consumo de energía eléctrica, necesarias para el funcionamiento de las instalaciones oficiales. Incluye alumbrado público.</t>
        </r>
        <r>
          <rPr>
            <sz val="12"/>
            <color indexed="81"/>
            <rFont val="Arial"/>
            <family val="2"/>
          </rPr>
          <t xml:space="preserve">
</t>
        </r>
      </text>
    </comment>
    <comment ref="B110" authorId="1">
      <text>
        <r>
          <rPr>
            <b/>
            <sz val="12"/>
            <color indexed="81"/>
            <rFont val="Arial"/>
            <family val="2"/>
          </rPr>
          <t>Asignaciones destinadas al suministro de gas al consumidor final por ductos, tanque estacionario o de cilindros.</t>
        </r>
        <r>
          <rPr>
            <sz val="12"/>
            <color indexed="81"/>
            <rFont val="Arial"/>
            <family val="2"/>
          </rPr>
          <t xml:space="preserve">
</t>
        </r>
      </text>
    </comment>
    <comment ref="B111" authorId="1">
      <text>
        <r>
          <rPr>
            <b/>
            <sz val="12"/>
            <color indexed="81"/>
            <rFont val="Arial"/>
            <family val="2"/>
          </rPr>
          <t>Asignaciones destinadas a cubrir el importe del consumo de agua potable y para riego, necesarios para el funcionamiento de las instalaciones oficiales.</t>
        </r>
        <r>
          <rPr>
            <sz val="12"/>
            <color indexed="81"/>
            <rFont val="Arial"/>
            <family val="2"/>
          </rPr>
          <t xml:space="preserve">
</t>
        </r>
      </text>
    </comment>
    <comment ref="B112" authorId="1">
      <text>
        <r>
          <rPr>
            <b/>
            <sz val="12"/>
            <color indexed="81"/>
            <rFont val="Arial"/>
            <family val="2"/>
          </rPr>
          <t>Asignaciones destinadas al pago de servicio telefónico convencional nacional e internacional, mediante redes alámbricas, incluido el servicio de fax, requerido en el desempeño de funciones oficiales.</t>
        </r>
        <r>
          <rPr>
            <sz val="12"/>
            <color indexed="81"/>
            <rFont val="Arial"/>
            <family val="2"/>
          </rPr>
          <t xml:space="preserve">
</t>
        </r>
      </text>
    </comment>
    <comment ref="B113" authorId="1">
      <text>
        <r>
          <rPr>
            <b/>
            <sz val="12"/>
            <color indexed="81"/>
            <rFont val="Arial"/>
            <family val="2"/>
          </rPr>
          <t>Asignaciones destinadas al pago de servicios de telecomunicaciones inalámbricas o telefonía celular, requeridos para el desempeño de funciones oficiales.</t>
        </r>
        <r>
          <rPr>
            <sz val="12"/>
            <color indexed="81"/>
            <rFont val="Arial"/>
            <family val="2"/>
          </rPr>
          <t xml:space="preserve">
</t>
        </r>
      </text>
    </comment>
    <comment ref="B114" authorId="1">
      <text>
        <r>
          <rPr>
            <b/>
            <sz val="12"/>
            <color indexed="81"/>
            <rFont val="Arial"/>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r>
          <rPr>
            <sz val="12"/>
            <color indexed="81"/>
            <rFont val="Arial"/>
            <family val="2"/>
          </rPr>
          <t xml:space="preserve">
</t>
        </r>
      </text>
    </comment>
    <comment ref="B115" authorId="1">
      <text>
        <r>
          <rPr>
            <b/>
            <sz val="12"/>
            <color indexed="81"/>
            <rFont val="Arial"/>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 de reservaciones, entre otras. Incluye microfilmación.</t>
        </r>
        <r>
          <rPr>
            <sz val="12"/>
            <color indexed="81"/>
            <rFont val="Arial"/>
            <family val="2"/>
          </rPr>
          <t xml:space="preserve">
</t>
        </r>
      </text>
    </comment>
    <comment ref="B116" authorId="1">
      <text>
        <r>
          <rPr>
            <b/>
            <sz val="12"/>
            <color indexed="81"/>
            <rFont val="Arial"/>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r>
          <rPr>
            <sz val="12"/>
            <color indexed="81"/>
            <rFont val="Arial"/>
            <family val="2"/>
          </rPr>
          <t xml:space="preserve">
</t>
        </r>
      </text>
    </comment>
    <comment ref="B117" authorId="1">
      <text>
        <r>
          <rPr>
            <b/>
            <sz val="12"/>
            <color indexed="81"/>
            <rFont val="Arial"/>
            <family val="2"/>
          </rPr>
          <t>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t>
        </r>
        <r>
          <rPr>
            <sz val="12"/>
            <color indexed="81"/>
            <rFont val="Arial"/>
            <family val="2"/>
          </rPr>
          <t xml:space="preserve">
</t>
        </r>
      </text>
    </comment>
    <comment ref="B118" authorId="1">
      <text>
        <r>
          <rPr>
            <b/>
            <sz val="12"/>
            <color indexed="81"/>
            <rFont val="Arial"/>
            <family val="2"/>
          </rPr>
          <t>Asignaciones destinadas a cubrir erogaciones por concepto de arrendamiento de: edificios, locales, terrenos, maquinaria y equipo, vehículos, intangibles y otros análogos.</t>
        </r>
        <r>
          <rPr>
            <sz val="12"/>
            <color indexed="81"/>
            <rFont val="Arial"/>
            <family val="2"/>
          </rPr>
          <t xml:space="preserve">
</t>
        </r>
      </text>
    </comment>
    <comment ref="B119" authorId="1">
      <text>
        <r>
          <rPr>
            <b/>
            <sz val="12"/>
            <color indexed="81"/>
            <rFont val="Arial"/>
            <family val="2"/>
          </rPr>
          <t>Asignaciones destinadas a cubrir el alquiler de terrenos.</t>
        </r>
      </text>
    </comment>
    <comment ref="B120" authorId="1">
      <text>
        <r>
          <rPr>
            <b/>
            <sz val="12"/>
            <color indexed="81"/>
            <rFont val="Arial"/>
            <family val="2"/>
          </rPr>
          <t>Asignaciones destinadas a cubrir el alquiler de toda clase de edificios e instalaciones como: viviendas y edificaciones no residenciales, salones para convenciones, oficinas y locales comerciales, teatros, estudios, auditorios, bodegas, entre otros.</t>
        </r>
        <r>
          <rPr>
            <sz val="12"/>
            <color indexed="81"/>
            <rFont val="Arial"/>
            <family val="2"/>
          </rPr>
          <t xml:space="preserve">
</t>
        </r>
      </text>
    </comment>
    <comment ref="B121" authorId="1">
      <text>
        <r>
          <rPr>
            <b/>
            <sz val="12"/>
            <color indexed="81"/>
            <rFont val="Arial"/>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r>
          <rPr>
            <sz val="12"/>
            <color indexed="81"/>
            <rFont val="Arial"/>
            <family val="2"/>
          </rPr>
          <t xml:space="preserve">
</t>
        </r>
      </text>
    </comment>
    <comment ref="B122" authorId="1">
      <text>
        <r>
          <rPr>
            <b/>
            <sz val="12"/>
            <color indexed="81"/>
            <rFont val="Arial"/>
            <family val="2"/>
          </rPr>
          <t>Asignaciones destinadas a cubrir el alquiler de toda clase de equipo e instrumental médico y de laboratorio.</t>
        </r>
        <r>
          <rPr>
            <sz val="12"/>
            <color indexed="81"/>
            <rFont val="Arial"/>
            <family val="2"/>
          </rPr>
          <t xml:space="preserve">
</t>
        </r>
      </text>
    </comment>
    <comment ref="B123" authorId="1">
      <text>
        <r>
          <rPr>
            <b/>
            <sz val="12"/>
            <color indexed="81"/>
            <rFont val="Arial"/>
            <family val="2"/>
          </rPr>
          <t>Asignaciones destinadas a cubrir el alquiler de toda clase de equipo de transporte, ya sea terrestre, aeroespacial, marítimo, lacustre y fluvial.</t>
        </r>
        <r>
          <rPr>
            <sz val="12"/>
            <color indexed="81"/>
            <rFont val="Arial"/>
            <family val="2"/>
          </rPr>
          <t xml:space="preserve">
</t>
        </r>
      </text>
    </comment>
    <comment ref="B124" authorId="1">
      <text>
        <r>
          <rPr>
            <b/>
            <sz val="12"/>
            <color indexed="81"/>
            <rFont val="Arial"/>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r>
          <rPr>
            <sz val="12"/>
            <color indexed="81"/>
            <rFont val="Arial"/>
            <family val="2"/>
          </rPr>
          <t xml:space="preserve">
</t>
        </r>
      </text>
    </comment>
    <comment ref="B125" authorId="1">
      <text>
        <r>
          <rPr>
            <b/>
            <sz val="12"/>
            <color indexed="81"/>
            <rFont val="Arial"/>
            <family val="2"/>
          </rPr>
          <t>Asignaciones destinadas a cubrir el importe que corresponda por el uso de patentes y marcas, representaciones comerciales e industriales, regalías por derechos de autor, membresías, así como licencias de uso de programas de cómputo y su actualización.</t>
        </r>
        <r>
          <rPr>
            <sz val="12"/>
            <color indexed="81"/>
            <rFont val="Arial"/>
            <family val="2"/>
          </rPr>
          <t xml:space="preserve">
</t>
        </r>
      </text>
    </comment>
    <comment ref="B126" authorId="1">
      <text>
        <r>
          <rPr>
            <b/>
            <sz val="12"/>
            <color indexed="81"/>
            <rFont val="Arial"/>
            <family val="2"/>
          </rPr>
          <t>Asignaciones destinadas a cubrir el importe que corresponda por los derechos sobre bienes en régimen de arrendamiento financiero.</t>
        </r>
        <r>
          <rPr>
            <sz val="12"/>
            <color indexed="81"/>
            <rFont val="Arial"/>
            <family val="2"/>
          </rPr>
          <t xml:space="preserve">
</t>
        </r>
      </text>
    </comment>
    <comment ref="B127" authorId="1">
      <text>
        <r>
          <rPr>
            <b/>
            <sz val="12"/>
            <color indexed="81"/>
            <rFont val="Arial"/>
            <family val="2"/>
          </rPr>
          <t>Asignaciones destinadas a cubrir el alquiler de toda clase de elementos no contemplados en las partidas anteriores, sustancias y productos químicos, silla, mesas, utensilios de cocina, mantelería, lonas, carpas y similares para ocasiones especiales. Instrumentos musicales. Equipo médico como muletas y tanques de oxígeno. Equipo y vehículos recreativos y deportivos requeridos en el cumplimiento de las funciones oficiales.</t>
        </r>
        <r>
          <rPr>
            <sz val="12"/>
            <color indexed="81"/>
            <rFont val="Arial"/>
            <family val="2"/>
          </rPr>
          <t xml:space="preserve">
</t>
        </r>
      </text>
    </comment>
    <comment ref="B128" authorId="1">
      <text>
        <r>
          <rPr>
            <b/>
            <sz val="12"/>
            <color indexed="81"/>
            <rFont val="Arial"/>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r>
          <rPr>
            <sz val="12"/>
            <color indexed="81"/>
            <rFont val="Arial"/>
            <family val="2"/>
          </rPr>
          <t xml:space="preserve">
</t>
        </r>
      </text>
    </comment>
    <comment ref="B129" authorId="1">
      <text>
        <r>
          <rPr>
            <b/>
            <sz val="12"/>
            <color indexed="81"/>
            <rFont val="Arial"/>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r>
          <rPr>
            <sz val="12"/>
            <color indexed="81"/>
            <rFont val="Arial"/>
            <family val="2"/>
          </rPr>
          <t xml:space="preserve">
</t>
        </r>
      </text>
    </comment>
    <comment ref="B130" authorId="1">
      <text>
        <r>
          <rPr>
            <b/>
            <sz val="12"/>
            <color indexed="81"/>
            <rFont val="Arial"/>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r>
          <rPr>
            <sz val="12"/>
            <color indexed="81"/>
            <rFont val="Arial"/>
            <family val="2"/>
          </rPr>
          <t xml:space="preserve">
</t>
        </r>
      </text>
    </comment>
    <comment ref="B131" authorId="1">
      <text>
        <r>
          <rPr>
            <b/>
            <sz val="12"/>
            <color indexed="81"/>
            <rFont val="Arial"/>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r>
          <rPr>
            <sz val="12"/>
            <color indexed="81"/>
            <rFont val="Arial"/>
            <family val="2"/>
          </rPr>
          <t xml:space="preserve">
</t>
        </r>
      </text>
    </comment>
    <comment ref="B132" authorId="1">
      <text>
        <r>
          <rPr>
            <b/>
            <sz val="12"/>
            <color indexed="81"/>
            <rFont val="Arial"/>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cumplimientos de los programas anuales de capacitación que establezcan los entes públicos. Excluye las erogaciones por capacitación correspondientes a las prestaciones comprendidas en el capítulo 1000 Servicios Personales.</t>
        </r>
        <r>
          <rPr>
            <sz val="12"/>
            <color indexed="81"/>
            <rFont val="Arial"/>
            <family val="2"/>
          </rPr>
          <t xml:space="preserve">
</t>
        </r>
      </text>
    </comment>
    <comment ref="B133" authorId="1">
      <text>
        <r>
          <rPr>
            <b/>
            <sz val="12"/>
            <color indexed="81"/>
            <rFont val="Arial"/>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r>
          <rPr>
            <sz val="12"/>
            <color indexed="81"/>
            <rFont val="Arial"/>
            <family val="2"/>
          </rPr>
          <t xml:space="preserve">
</t>
        </r>
      </text>
    </comment>
    <comment ref="B134" authorId="1">
      <text>
        <r>
          <rPr>
            <b/>
            <sz val="12"/>
            <color indexed="81"/>
            <rFont val="Arial"/>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r>
          <rPr>
            <sz val="12"/>
            <color indexed="81"/>
            <rFont val="Arial"/>
            <family val="2"/>
          </rPr>
          <t xml:space="preserve">
</t>
        </r>
      </text>
    </comment>
    <comment ref="B135" authorId="1">
      <text>
        <r>
          <rPr>
            <b/>
            <sz val="12"/>
            <color indexed="81"/>
            <rFont val="Arial"/>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r>
          <rPr>
            <sz val="12"/>
            <color indexed="81"/>
            <rFont val="Arial"/>
            <family val="2"/>
          </rPr>
          <t xml:space="preserve">
</t>
        </r>
      </text>
    </comment>
    <comment ref="B136" authorId="1">
      <text>
        <r>
          <rPr>
            <b/>
            <sz val="12"/>
            <color indexed="81"/>
            <rFont val="Arial"/>
            <family val="2"/>
          </rPr>
          <t>Asignaciones destinadas a cubrir las erogaciones por servicios de monitoreo de personas, objetos o procesos tanto de inmuebles de los entes públicos como de lugares de dominio público prestados por instituciones de seguridad.</t>
        </r>
        <r>
          <rPr>
            <sz val="12"/>
            <color indexed="81"/>
            <rFont val="Arial"/>
            <family val="2"/>
          </rPr>
          <t xml:space="preserve">
</t>
        </r>
      </text>
    </comment>
    <comment ref="B137" authorId="1">
      <text>
        <r>
          <rPr>
            <b/>
            <sz val="12"/>
            <color indexed="81"/>
            <rFont val="Arial"/>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r>
          <rPr>
            <sz val="12"/>
            <color indexed="81"/>
            <rFont val="Arial"/>
            <family val="2"/>
          </rPr>
          <t xml:space="preserve">
</t>
        </r>
      </text>
    </comment>
    <comment ref="B138" authorId="1">
      <text>
        <r>
          <rPr>
            <b/>
            <sz val="12"/>
            <color indexed="81"/>
            <rFont val="Arial"/>
            <family val="2"/>
          </rPr>
          <t>Asignaciones destinadas a cubrir el costo de servicios tales como: fletes y maniobras; almacenaje, embalaje y envase; así como servicios bancarios y financieros; seguros patrimoniales; comisiones por ventas.</t>
        </r>
        <r>
          <rPr>
            <sz val="12"/>
            <color indexed="81"/>
            <rFont val="Arial"/>
            <family val="2"/>
          </rPr>
          <t xml:space="preserve">
</t>
        </r>
      </text>
    </comment>
    <comment ref="B139" authorId="1">
      <text>
        <r>
          <rPr>
            <b/>
            <sz val="12"/>
            <color indexed="81"/>
            <rFont val="Arial"/>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r>
          <rPr>
            <sz val="12"/>
            <color indexed="81"/>
            <rFont val="Arial"/>
            <family val="2"/>
          </rPr>
          <t xml:space="preserve">
</t>
        </r>
      </text>
    </comment>
    <comment ref="B140" authorId="1">
      <text>
        <r>
          <rPr>
            <b/>
            <sz val="12"/>
            <color indexed="81"/>
            <rFont val="Arial"/>
            <family val="2"/>
          </rPr>
          <t>Asignaciones destinadas a cubrir los gastos por servicios de cobranza, investigación crediticia y recopilación de información sobre solvencia financiera de personas o negocios.</t>
        </r>
        <r>
          <rPr>
            <sz val="12"/>
            <color indexed="81"/>
            <rFont val="Arial"/>
            <family val="2"/>
          </rPr>
          <t xml:space="preserve">
</t>
        </r>
      </text>
    </comment>
    <comment ref="B141" authorId="1">
      <text>
        <r>
          <rPr>
            <b/>
            <sz val="12"/>
            <color indexed="81"/>
            <rFont val="Arial"/>
            <family val="2"/>
          </rPr>
          <t>signaciones destinadas a cubrir el pago de servicios financieros por guarda, custodia, traslado de valores y otros gastos inherentes a la recaudación.</t>
        </r>
        <r>
          <rPr>
            <sz val="12"/>
            <color indexed="81"/>
            <rFont val="Arial"/>
            <family val="2"/>
          </rPr>
          <t xml:space="preserve">
</t>
        </r>
      </text>
    </comment>
    <comment ref="B142" authorId="1">
      <text>
        <r>
          <rPr>
            <b/>
            <sz val="12"/>
            <color indexed="81"/>
            <rFont val="Arial"/>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r>
          <rPr>
            <sz val="12"/>
            <color indexed="81"/>
            <rFont val="Arial"/>
            <family val="2"/>
          </rPr>
          <t xml:space="preserve">
</t>
        </r>
      </text>
    </comment>
    <comment ref="B143" authorId="1">
      <text>
        <r>
          <rPr>
            <b/>
            <sz val="12"/>
            <color indexed="81"/>
            <rFont val="Arial"/>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r>
          <rPr>
            <sz val="12"/>
            <color indexed="81"/>
            <rFont val="Arial"/>
            <family val="2"/>
          </rPr>
          <t xml:space="preserve">
</t>
        </r>
      </text>
    </comment>
    <comment ref="B144" authorId="1">
      <text>
        <r>
          <rPr>
            <b/>
            <sz val="12"/>
            <color indexed="81"/>
            <rFont val="Arial"/>
            <family val="2"/>
          </rPr>
          <t>Asignaciones destinadas a cubrir el costo de los servicios de almacenamiento, embalaje, desembalaje, envase y desenvase de toda clase de objetos, artículos, materiales, mobiliario, entre otros.</t>
        </r>
        <r>
          <rPr>
            <sz val="12"/>
            <color indexed="81"/>
            <rFont val="Arial"/>
            <family val="2"/>
          </rPr>
          <t xml:space="preserve">
</t>
        </r>
      </text>
    </comment>
    <comment ref="B145" authorId="1">
      <text>
        <r>
          <rPr>
            <b/>
            <sz val="12"/>
            <color indexed="81"/>
            <rFont val="Arial"/>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r>
          <rPr>
            <sz val="12"/>
            <color indexed="81"/>
            <rFont val="Arial"/>
            <family val="2"/>
          </rPr>
          <t xml:space="preserve">
</t>
        </r>
      </text>
    </comment>
    <comment ref="B146" authorId="1">
      <text>
        <r>
          <rPr>
            <b/>
            <sz val="12"/>
            <color indexed="81"/>
            <rFont val="Arial"/>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r>
          <rPr>
            <sz val="12"/>
            <color indexed="81"/>
            <rFont val="Arial"/>
            <family val="2"/>
          </rPr>
          <t xml:space="preserve">
</t>
        </r>
      </text>
    </comment>
    <comment ref="B147" authorId="1">
      <text>
        <r>
          <rPr>
            <b/>
            <sz val="12"/>
            <color indexed="81"/>
            <rFont val="Arial"/>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r>
          <rPr>
            <sz val="12"/>
            <color indexed="81"/>
            <rFont val="Arial"/>
            <family val="2"/>
          </rPr>
          <t xml:space="preserve">
</t>
        </r>
      </text>
    </comment>
    <comment ref="B148" authorId="1">
      <text>
        <r>
          <rPr>
            <b/>
            <sz val="12"/>
            <color indexed="81"/>
            <rFont val="Arial"/>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r>
          <rPr>
            <sz val="12"/>
            <color indexed="81"/>
            <rFont val="Arial"/>
            <family val="2"/>
          </rPr>
          <t xml:space="preserve">
</t>
        </r>
      </text>
    </comment>
    <comment ref="B149" authorId="1">
      <text>
        <r>
          <rPr>
            <b/>
            <sz val="12"/>
            <color indexed="81"/>
            <rFont val="Arial"/>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t>
        </r>
        <r>
          <rPr>
            <sz val="12"/>
            <color indexed="81"/>
            <rFont val="Arial"/>
            <family val="2"/>
          </rPr>
          <t xml:space="preserve">
</t>
        </r>
      </text>
    </comment>
    <comment ref="B150" authorId="1">
      <text>
        <r>
          <rPr>
            <b/>
            <sz val="12"/>
            <color indexed="81"/>
            <rFont val="Arial"/>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1" authorId="1">
      <text>
        <r>
          <rPr>
            <b/>
            <sz val="12"/>
            <color indexed="81"/>
            <rFont val="Arial"/>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r>
          <rPr>
            <sz val="12"/>
            <color indexed="81"/>
            <rFont val="Arial"/>
            <family val="2"/>
          </rPr>
          <t xml:space="preserve">
</t>
        </r>
      </text>
    </comment>
    <comment ref="B152" authorId="1">
      <text>
        <r>
          <rPr>
            <b/>
            <sz val="12"/>
            <color indexed="81"/>
            <rFont val="Arial"/>
            <family val="2"/>
          </rPr>
          <t>Asignaciones destinadas a cubrir los gastos por servicios de instalación, reparación y mantenimiento de equipo e instrumental médico y de laboratorio.</t>
        </r>
        <r>
          <rPr>
            <sz val="12"/>
            <color indexed="81"/>
            <rFont val="Arial"/>
            <family val="2"/>
          </rPr>
          <t xml:space="preserve">
</t>
        </r>
      </text>
    </comment>
    <comment ref="B153" authorId="1">
      <text>
        <r>
          <rPr>
            <b/>
            <sz val="12"/>
            <color indexed="81"/>
            <rFont val="Arial"/>
            <family val="2"/>
          </rPr>
          <t>Asignaciones destinadas a cubrir los gastos por servicios de reparación y mantenimiento del equipo de transporte terrestre, aeroespacial, marítimo, lacustre y fluvial e instalación de equipos en los mismos, propiedad o al servicio de los entes públicos.</t>
        </r>
        <r>
          <rPr>
            <sz val="12"/>
            <color indexed="81"/>
            <rFont val="Arial"/>
            <family val="2"/>
          </rPr>
          <t xml:space="preserve">
</t>
        </r>
      </text>
    </comment>
    <comment ref="B154" authorId="1">
      <text>
        <r>
          <rPr>
            <b/>
            <sz val="12"/>
            <color indexed="81"/>
            <rFont val="Arial"/>
            <family val="2"/>
          </rPr>
          <t>Asignaciones destinadas a cubrir los gastos por servicios de reparación y mantenimiento del equipo de defensa y seguridad.</t>
        </r>
        <r>
          <rPr>
            <sz val="12"/>
            <color indexed="81"/>
            <rFont val="Arial"/>
            <family val="2"/>
          </rPr>
          <t xml:space="preserve">
</t>
        </r>
      </text>
    </comment>
    <comment ref="B155" authorId="1">
      <text>
        <r>
          <rPr>
            <b/>
            <sz val="12"/>
            <color indexed="81"/>
            <rFont val="Arial"/>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6" authorId="1">
      <text>
        <r>
          <rPr>
            <b/>
            <sz val="12"/>
            <color indexed="81"/>
            <rFont val="Arial"/>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r>
          <rPr>
            <sz val="12"/>
            <color indexed="81"/>
            <rFont val="Arial"/>
            <family val="2"/>
          </rPr>
          <t xml:space="preserve">
</t>
        </r>
      </text>
    </comment>
    <comment ref="B157" authorId="1">
      <text>
        <r>
          <rPr>
            <b/>
            <sz val="12"/>
            <color indexed="81"/>
            <rFont val="Arial"/>
            <family val="2"/>
          </rPr>
          <t>Asignaciones destinadas a cubrir los gastos por control y exterminación de plagas, instalación y mantenimiento de áreas verdes como la plantación, fertilización y poda de árboles, plantas y hierbas.</t>
        </r>
        <r>
          <rPr>
            <sz val="12"/>
            <color indexed="81"/>
            <rFont val="Arial"/>
            <family val="2"/>
          </rPr>
          <t xml:space="preserve">
</t>
        </r>
      </text>
    </comment>
    <comment ref="B158" authorId="1">
      <text>
        <r>
          <rPr>
            <b/>
            <sz val="12"/>
            <color indexed="81"/>
            <rFont val="Arial"/>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r>
          <rPr>
            <sz val="12"/>
            <color indexed="81"/>
            <rFont val="Arial"/>
            <family val="2"/>
          </rPr>
          <t xml:space="preserve">
</t>
        </r>
      </text>
    </comment>
    <comment ref="B159" authorId="1">
      <text>
        <r>
          <rPr>
            <b/>
            <sz val="12"/>
            <color indexed="81"/>
            <rFont val="Arial"/>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r>
          <rPr>
            <sz val="12"/>
            <color indexed="81"/>
            <rFont val="Arial"/>
            <family val="2"/>
          </rPr>
          <t xml:space="preserve">
</t>
        </r>
      </text>
    </comment>
    <comment ref="B160" authorId="1">
      <text>
        <r>
          <rPr>
            <b/>
            <sz val="12"/>
            <color indexed="81"/>
            <rFont val="Arial"/>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r>
          <rPr>
            <sz val="12"/>
            <color indexed="81"/>
            <rFont val="Arial"/>
            <family val="2"/>
          </rPr>
          <t xml:space="preserve">
</t>
        </r>
      </text>
    </comment>
    <comment ref="B161" authorId="1">
      <text>
        <r>
          <rPr>
            <b/>
            <sz val="12"/>
            <color indexed="81"/>
            <rFont val="Arial"/>
            <family val="2"/>
          </rPr>
          <t>Asignaciones destinadas a cubrir los gastos por diseño y conceptualización de campañas de comunicación, preproducción, producción y copiado.</t>
        </r>
        <r>
          <rPr>
            <sz val="12"/>
            <color indexed="81"/>
            <rFont val="Arial"/>
            <family val="2"/>
          </rPr>
          <t xml:space="preserve">
</t>
        </r>
      </text>
    </comment>
    <comment ref="B162" authorId="1">
      <text>
        <r>
          <rPr>
            <b/>
            <sz val="12"/>
            <color indexed="81"/>
            <rFont val="Arial"/>
            <family val="2"/>
          </rPr>
          <t>Asignaciones destinadas a cubrir gastos por concepto de revelado o impresión de fotografía.</t>
        </r>
        <r>
          <rPr>
            <sz val="12"/>
            <color indexed="81"/>
            <rFont val="Arial"/>
            <family val="2"/>
          </rPr>
          <t xml:space="preserve">
</t>
        </r>
      </text>
    </comment>
    <comment ref="B163" authorId="1">
      <text>
        <r>
          <rPr>
            <b/>
            <sz val="12"/>
            <color indexed="81"/>
            <rFont val="Arial"/>
            <family val="2"/>
          </rPr>
          <t>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t>
        </r>
        <r>
          <rPr>
            <sz val="12"/>
            <color indexed="81"/>
            <rFont val="Arial"/>
            <family val="2"/>
          </rPr>
          <t xml:space="preserve">
</t>
        </r>
      </text>
    </comment>
    <comment ref="B164" authorId="1">
      <text>
        <r>
          <rPr>
            <b/>
            <sz val="12"/>
            <color indexed="81"/>
            <rFont val="Arial"/>
            <family val="2"/>
          </rPr>
          <t>Asignaciones destinadas a cubrir el gasto por creación, difusión y transmisión de contenido de interés general o específico a través de internet exclusivamente.</t>
        </r>
        <r>
          <rPr>
            <sz val="12"/>
            <color indexed="81"/>
            <rFont val="Arial"/>
            <family val="2"/>
          </rPr>
          <t xml:space="preserve">
</t>
        </r>
      </text>
    </comment>
    <comment ref="B165" authorId="1">
      <text>
        <r>
          <rPr>
            <b/>
            <sz val="12"/>
            <color indexed="81"/>
            <rFont val="Arial"/>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r>
          <rPr>
            <sz val="12"/>
            <color indexed="81"/>
            <rFont val="Arial"/>
            <family val="2"/>
          </rPr>
          <t xml:space="preserve">
</t>
        </r>
      </text>
    </comment>
    <comment ref="B166" authorId="1">
      <text>
        <r>
          <rPr>
            <b/>
            <sz val="12"/>
            <color indexed="81"/>
            <rFont val="Arial"/>
            <family val="2"/>
          </rPr>
          <t>Asignaciones destinadas a cubrir los servicios de traslado, instalación y viáticos del personal, cuando por el desempeño de sus labores propias o comisiones de trabajo, requieran trasladarse a lugares distintos al de su adscripción.</t>
        </r>
        <r>
          <rPr>
            <sz val="12"/>
            <color indexed="81"/>
            <rFont val="Arial"/>
            <family val="2"/>
          </rPr>
          <t xml:space="preserve">
</t>
        </r>
      </text>
    </comment>
    <comment ref="B167" authorId="1">
      <text>
        <r>
          <rPr>
            <b/>
            <sz val="12"/>
            <color indexed="81"/>
            <rFont val="Arial"/>
            <family val="2"/>
          </rPr>
          <t>Asignaciones destinadas a cubrir  los gastos por concepto de traslado de persona por vía aérea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68" authorId="1">
      <text>
        <r>
          <rPr>
            <b/>
            <sz val="12"/>
            <color indexed="81"/>
            <rFont val="Arial"/>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r>
          <rPr>
            <sz val="12"/>
            <color indexed="81"/>
            <rFont val="Arial"/>
            <family val="2"/>
          </rPr>
          <t xml:space="preserve">
</t>
        </r>
      </text>
    </comment>
    <comment ref="B169" authorId="1">
      <text>
        <r>
          <rPr>
            <b/>
            <sz val="12"/>
            <color indexed="81"/>
            <rFont val="Arial"/>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r>
          <rPr>
            <sz val="12"/>
            <color indexed="81"/>
            <rFont val="Arial"/>
            <family val="2"/>
          </rPr>
          <t xml:space="preserve">
</t>
        </r>
      </text>
    </comment>
    <comment ref="B170" authorId="1">
      <text>
        <r>
          <rPr>
            <b/>
            <sz val="12"/>
            <color indexed="81"/>
            <rFont val="Arial"/>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r>
          <rPr>
            <sz val="12"/>
            <color indexed="81"/>
            <rFont val="Arial"/>
            <family val="2"/>
          </rPr>
          <t xml:space="preserve">
</t>
        </r>
      </text>
    </comment>
    <comment ref="B171" authorId="1">
      <text>
        <r>
          <rPr>
            <b/>
            <sz val="12"/>
            <color indexed="81"/>
            <rFont val="Arial"/>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2" authorId="1">
      <text>
        <r>
          <rPr>
            <b/>
            <sz val="12"/>
            <color indexed="81"/>
            <rFont val="Arial"/>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r>
          <rPr>
            <sz val="12"/>
            <color indexed="81"/>
            <rFont val="Arial"/>
            <family val="2"/>
          </rPr>
          <t xml:space="preserve">
</t>
        </r>
      </text>
    </comment>
    <comment ref="B173" authorId="1">
      <text>
        <r>
          <rPr>
            <b/>
            <sz val="12"/>
            <color indexed="81"/>
            <rFont val="Arial"/>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r>
          <rPr>
            <sz val="12"/>
            <color indexed="81"/>
            <rFont val="Arial"/>
            <family val="2"/>
          </rPr>
          <t xml:space="preserve">
</t>
        </r>
      </text>
    </comment>
    <comment ref="B174" authorId="1">
      <text>
        <r>
          <rPr>
            <b/>
            <sz val="12"/>
            <color indexed="81"/>
            <rFont val="Arial"/>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r>
          <rPr>
            <sz val="12"/>
            <color indexed="81"/>
            <rFont val="Arial"/>
            <family val="2"/>
          </rPr>
          <t xml:space="preserve">
</t>
        </r>
      </text>
    </comment>
    <comment ref="B175" authorId="1">
      <text>
        <r>
          <rPr>
            <b/>
            <sz val="12"/>
            <color indexed="81"/>
            <rFont val="Arial"/>
            <family val="2"/>
          </rPr>
          <t>Asignaciones destinadas a cubrir el pago de servicios básicos distintos de los señalados en las partidas de este concepto, tales como pensiones de estacionamiento, entre otros, requeridos en el desempeño de funciones oficiales.</t>
        </r>
        <r>
          <rPr>
            <sz val="12"/>
            <color indexed="81"/>
            <rFont val="Arial"/>
            <family val="2"/>
          </rPr>
          <t xml:space="preserve">
</t>
        </r>
      </text>
    </comment>
    <comment ref="B176" authorId="1">
      <text>
        <r>
          <rPr>
            <b/>
            <sz val="12"/>
            <color indexed="81"/>
            <rFont val="Arial"/>
            <family val="2"/>
          </rPr>
          <t>Asignaciones destinadas a cubrir los servicios relacionados con la celebración de actos y ceremonias oficiales realizadas por los entes públicos; así como los gastos de representación y los necesarios para las oficinas establecidas en el exterior.</t>
        </r>
        <r>
          <rPr>
            <sz val="12"/>
            <color indexed="81"/>
            <rFont val="Arial"/>
            <family val="2"/>
          </rPr>
          <t xml:space="preserve">
</t>
        </r>
      </text>
    </comment>
    <comment ref="B177" authorId="1">
      <text>
        <r>
          <rPr>
            <b/>
            <sz val="12"/>
            <color indexed="81"/>
            <rFont val="Arial"/>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r>
          <rPr>
            <sz val="12"/>
            <color indexed="81"/>
            <rFont val="Arial"/>
            <family val="2"/>
          </rPr>
          <t xml:space="preserve">
</t>
        </r>
      </text>
    </comment>
    <comment ref="B178" authorId="1">
      <text>
        <r>
          <rPr>
            <b/>
            <sz val="12"/>
            <color indexed="81"/>
            <rFont val="Arial"/>
            <family val="2"/>
          </rPr>
          <t>Asignaciones destinadas a cubrir los servicios integrales que se contraten con motivo de la celebración de actos conmemorativos, de orden social y cultural; siempre y cuando que por tratarse de servicios integrales no pueden desagregarse en otras partidas de los capítulos 2000 Materiales y Suministros y 3000 Servicios Generales. Incluye la realización de ceremonias patrióticas y oficiales, desfiles, la adquisición de ofrendas florales y luctuosas, conciertos, entre otros.</t>
        </r>
        <r>
          <rPr>
            <sz val="12"/>
            <color indexed="81"/>
            <rFont val="Arial"/>
            <family val="2"/>
          </rPr>
          <t xml:space="preserve">
</t>
        </r>
      </text>
    </comment>
    <comment ref="B179" authorId="1">
      <text>
        <r>
          <rPr>
            <b/>
            <sz val="12"/>
            <color indexed="81"/>
            <rFont val="Arial"/>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r>
          <rPr>
            <sz val="12"/>
            <color indexed="81"/>
            <rFont val="Arial"/>
            <family val="2"/>
          </rPr>
          <t xml:space="preserve">
</t>
        </r>
      </text>
    </comment>
    <comment ref="B180" authorId="1">
      <text>
        <r>
          <rPr>
            <b/>
            <sz val="12"/>
            <color indexed="81"/>
            <rFont val="Arial"/>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r>
          <rPr>
            <sz val="12"/>
            <color indexed="81"/>
            <rFont val="Arial"/>
            <family val="2"/>
          </rPr>
          <t xml:space="preserve">
</t>
        </r>
      </text>
    </comment>
    <comment ref="B181" authorId="1">
      <text>
        <r>
          <rPr>
            <b/>
            <sz val="12"/>
            <color indexed="81"/>
            <rFont val="Arial"/>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r>
          <rPr>
            <sz val="12"/>
            <color indexed="81"/>
            <rFont val="Arial"/>
            <family val="2"/>
          </rPr>
          <t xml:space="preserve">
</t>
        </r>
      </text>
    </comment>
    <comment ref="B182" authorId="1">
      <text>
        <r>
          <rPr>
            <b/>
            <sz val="12"/>
            <color indexed="81"/>
            <rFont val="Arial"/>
            <family val="2"/>
          </rPr>
          <t>Asignaciones destinadas a cubrir los servicios que correspondan a este capítulo, no previstos expresamente en las partidas antes descritas.</t>
        </r>
        <r>
          <rPr>
            <sz val="12"/>
            <color indexed="81"/>
            <rFont val="Arial"/>
            <family val="2"/>
          </rPr>
          <t xml:space="preserve">
</t>
        </r>
      </text>
    </comment>
    <comment ref="B183" authorId="1">
      <text>
        <r>
          <rPr>
            <b/>
            <sz val="12"/>
            <color indexed="81"/>
            <rFont val="Arial"/>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r>
          <rPr>
            <sz val="12"/>
            <color indexed="81"/>
            <rFont val="Arial"/>
            <family val="2"/>
          </rPr>
          <t xml:space="preserve">
</t>
        </r>
      </text>
    </comment>
    <comment ref="B184" authorId="1">
      <text>
        <r>
          <rPr>
            <b/>
            <sz val="12"/>
            <color indexed="81"/>
            <rFont val="Arial"/>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r>
          <rPr>
            <sz val="12"/>
            <color indexed="81"/>
            <rFont val="Arial"/>
            <family val="2"/>
          </rPr>
          <t xml:space="preserve">
</t>
        </r>
      </text>
    </comment>
    <comment ref="B185" authorId="1">
      <text>
        <r>
          <rPr>
            <b/>
            <sz val="12"/>
            <color indexed="81"/>
            <rFont val="Arial"/>
            <family val="2"/>
          </rPr>
          <t>Asignaciones destinadas a cubrir los impuestos y/o derechos que cause la adquisición de toda clase de bienes o servicios en el extranjero.</t>
        </r>
        <r>
          <rPr>
            <sz val="12"/>
            <color indexed="81"/>
            <rFont val="Arial"/>
            <family val="2"/>
          </rPr>
          <t xml:space="preserve">
</t>
        </r>
      </text>
    </comment>
    <comment ref="B186" authorId="1">
      <text>
        <r>
          <rPr>
            <b/>
            <sz val="12"/>
            <color indexed="81"/>
            <rFont val="Arial"/>
            <family val="2"/>
          </rPr>
          <t>Asignaciones destinadas a cubrir el pago de obligaciones o indemnizaciones derivadas de resoluciones emitidas por autoridad competente.</t>
        </r>
        <r>
          <rPr>
            <sz val="12"/>
            <color indexed="81"/>
            <rFont val="Arial"/>
            <family val="2"/>
          </rPr>
          <t xml:space="preserve">
</t>
        </r>
      </text>
    </comment>
    <comment ref="B187" authorId="1">
      <text>
        <r>
          <rPr>
            <b/>
            <sz val="12"/>
            <color indexed="81"/>
            <rFont val="Arial"/>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r>
          <rPr>
            <sz val="12"/>
            <color indexed="81"/>
            <rFont val="Arial"/>
            <family val="2"/>
          </rPr>
          <t xml:space="preserve">
</t>
        </r>
      </text>
    </comment>
    <comment ref="B188" authorId="1">
      <text>
        <r>
          <rPr>
            <b/>
            <sz val="12"/>
            <color indexed="81"/>
            <rFont val="Arial"/>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r>
          <rPr>
            <sz val="12"/>
            <color indexed="81"/>
            <rFont val="Arial"/>
            <family val="2"/>
          </rPr>
          <t xml:space="preserve">
</t>
        </r>
      </text>
    </comment>
    <comment ref="B189" authorId="1">
      <text>
        <r>
          <rPr>
            <b/>
            <sz val="12"/>
            <color indexed="81"/>
            <rFont val="Arial"/>
            <family val="2"/>
          </rPr>
          <t>Asignaciones destinadas por las empresas de participación estatal al pago de utilidades, en los términos de las disposiciones aplicables.</t>
        </r>
        <r>
          <rPr>
            <sz val="12"/>
            <color indexed="81"/>
            <rFont val="Arial"/>
            <family val="2"/>
          </rPr>
          <t xml:space="preserve">
</t>
        </r>
      </text>
    </comment>
    <comment ref="B190" authorId="1">
      <text>
        <r>
          <rPr>
            <b/>
            <sz val="12"/>
            <color indexed="81"/>
            <rFont val="Arial"/>
            <family val="2"/>
          </rPr>
          <t>Asignaciones destinadas a cubrir los pagos del impuesto sobre nóminas y otros que se derivan de una relación laboral a cargo de los entes públicos en los términos de las leyes correspondientes.</t>
        </r>
        <r>
          <rPr>
            <sz val="12"/>
            <color indexed="81"/>
            <rFont val="Arial"/>
            <family val="2"/>
          </rPr>
          <t xml:space="preserve">
</t>
        </r>
      </text>
    </comment>
    <comment ref="B191" authorId="1">
      <text>
        <r>
          <rPr>
            <b/>
            <sz val="12"/>
            <color indexed="81"/>
            <rFont val="Arial"/>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2" authorId="1">
      <text>
        <r>
          <rPr>
            <b/>
            <sz val="12"/>
            <color indexed="81"/>
            <rFont val="Arial"/>
            <family val="2"/>
          </rPr>
          <t xml:space="preserve">Asignaciones destinadas en forma directa o indirecta a los sectores públicos, privado y externo, organismos y empresas paraestatales y apoyos como parte de su política económica y social, de acuerdo con las estrategias y prioridades de desarrollo para el sostenimiento y desempeño de sus actividades.
</t>
        </r>
      </text>
    </comment>
    <comment ref="B193" authorId="1">
      <text>
        <r>
          <rPr>
            <b/>
            <sz val="12"/>
            <color indexed="81"/>
            <rFont val="Arial"/>
            <family val="2"/>
          </rPr>
          <t>Asignaciones destinadas, en su caso, a los entes públicos contenidos en el Presupuesto de Egresos con el objeto de sufragar gastos inherentes a sus atribuciones.</t>
        </r>
        <r>
          <rPr>
            <sz val="12"/>
            <color indexed="81"/>
            <rFont val="Arial"/>
            <family val="2"/>
          </rPr>
          <t xml:space="preserve">
</t>
        </r>
      </text>
    </comment>
    <comment ref="B194" authorId="1">
      <text>
        <r>
          <rPr>
            <b/>
            <sz val="12"/>
            <color indexed="81"/>
            <rFont val="Arial"/>
            <family val="2"/>
          </rPr>
          <t>Asignaciones presupuestarias destinadas al Poder Ejecutivo, con el objeto de financiar gastos inherentes a sus atribuciones.</t>
        </r>
        <r>
          <rPr>
            <sz val="12"/>
            <color indexed="81"/>
            <rFont val="Arial"/>
            <family val="2"/>
          </rPr>
          <t xml:space="preserve">
</t>
        </r>
      </text>
    </comment>
    <comment ref="B195" authorId="1">
      <text>
        <r>
          <rPr>
            <b/>
            <sz val="12"/>
            <color indexed="81"/>
            <rFont val="Arial"/>
            <family val="2"/>
          </rPr>
          <t>Asignaciones presupuestarias destinadas al Poder Legislativo, con el objeto de financiar gastos inherentes a sus atribuciones.</t>
        </r>
        <r>
          <rPr>
            <sz val="12"/>
            <color indexed="81"/>
            <rFont val="Arial"/>
            <family val="2"/>
          </rPr>
          <t xml:space="preserve">
</t>
        </r>
      </text>
    </comment>
    <comment ref="B196" authorId="1">
      <text>
        <r>
          <rPr>
            <b/>
            <sz val="12"/>
            <color indexed="81"/>
            <rFont val="Arial"/>
            <family val="2"/>
          </rPr>
          <t>Asignaciones presupuestarias destinadas al Poder Judicial, con el objeto de financiar gastos inherentes a sus atribuciones.</t>
        </r>
        <r>
          <rPr>
            <sz val="12"/>
            <color indexed="81"/>
            <rFont val="Arial"/>
            <family val="2"/>
          </rPr>
          <t xml:space="preserve">
</t>
        </r>
      </text>
    </comment>
    <comment ref="B197" authorId="1">
      <text>
        <r>
          <rPr>
            <b/>
            <sz val="12"/>
            <color indexed="81"/>
            <rFont val="Arial"/>
            <family val="2"/>
          </rPr>
          <t>Asignaciones presupuestarias destinadas a Órganos Autónomos, con el objeto de financiar gastos inherentes a sus atribuciones.</t>
        </r>
        <r>
          <rPr>
            <sz val="12"/>
            <color indexed="81"/>
            <rFont val="Arial"/>
            <family val="2"/>
          </rPr>
          <t xml:space="preserve">
</t>
        </r>
      </text>
    </comment>
    <comment ref="B198" authorId="1">
      <text>
        <r>
          <rPr>
            <b/>
            <sz val="12"/>
            <color indexed="81"/>
            <rFont val="Arial"/>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199" authorId="1">
      <text>
        <r>
          <rPr>
            <b/>
            <sz val="12"/>
            <color indexed="81"/>
            <rFont val="Arial"/>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0" authorId="1">
      <text>
        <r>
          <rPr>
            <b/>
            <sz val="12"/>
            <color indexed="81"/>
            <rFont val="Arial"/>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r>
          <rPr>
            <sz val="12"/>
            <color indexed="81"/>
            <rFont val="Arial"/>
            <family val="2"/>
          </rPr>
          <t xml:space="preserve">
</t>
        </r>
      </text>
    </comment>
    <comment ref="B201" authorId="1">
      <text>
        <r>
          <rPr>
            <b/>
            <sz val="12"/>
            <color indexed="81"/>
            <rFont val="Arial"/>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2" authorId="1">
      <text>
        <r>
          <rPr>
            <b/>
            <sz val="12"/>
            <color indexed="81"/>
            <rFont val="Arial"/>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r>
          <rPr>
            <sz val="12"/>
            <color indexed="81"/>
            <rFont val="Arial"/>
            <family val="2"/>
          </rPr>
          <t xml:space="preserve">
</t>
        </r>
      </text>
    </comment>
    <comment ref="B203" authorId="1">
      <text>
        <r>
          <rPr>
            <b/>
            <sz val="12"/>
            <color indexed="81"/>
            <rFont val="Arial"/>
            <family val="2"/>
          </rPr>
          <t>Asignaciones destinadas, en su caso, a entes públicos, otorgados por otros, con el objeto de sufragar gastos inherentes a sus atribuciones.</t>
        </r>
        <r>
          <rPr>
            <sz val="12"/>
            <color indexed="81"/>
            <rFont val="Arial"/>
            <family val="2"/>
          </rPr>
          <t xml:space="preserve">
</t>
        </r>
      </text>
    </comment>
    <comment ref="B204" authorId="1">
      <text>
        <r>
          <rPr>
            <b/>
            <sz val="12"/>
            <color indexed="81"/>
            <rFont val="Arial"/>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mercados; financian sus actividades principalmente mediante impuestos y/o transferencias que reciben de otros sectores gubernamentales; distribuyen sus productos gratuitamente o a precios económicamente no significativos con relación a sus costos de producción.</t>
        </r>
        <r>
          <rPr>
            <sz val="12"/>
            <color indexed="81"/>
            <rFont val="Arial"/>
            <family val="2"/>
          </rPr>
          <t xml:space="preserve">
</t>
        </r>
      </text>
    </comment>
    <comment ref="B205" authorId="1">
      <text>
        <r>
          <rPr>
            <b/>
            <sz val="12"/>
            <color indexed="81"/>
            <rFont val="Arial"/>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r>
          <rPr>
            <sz val="12"/>
            <color indexed="81"/>
            <rFont val="Arial"/>
            <family val="2"/>
          </rPr>
          <t xml:space="preserve">
</t>
        </r>
      </text>
    </comment>
    <comment ref="B206" authorId="1">
      <text>
        <r>
          <rPr>
            <b/>
            <sz val="12"/>
            <color indexed="81"/>
            <rFont val="Arial"/>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r>
          <rPr>
            <sz val="12"/>
            <color indexed="81"/>
            <rFont val="Arial"/>
            <family val="2"/>
          </rPr>
          <t xml:space="preserve">
</t>
        </r>
      </text>
    </comment>
    <comment ref="B207" authorId="1">
      <text>
        <r>
          <rPr>
            <b/>
            <sz val="12"/>
            <color indexed="81"/>
            <rFont val="Arial"/>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r>
          <rPr>
            <sz val="12"/>
            <color indexed="81"/>
            <rFont val="Arial"/>
            <family val="2"/>
          </rPr>
          <t xml:space="preserve">
</t>
        </r>
      </text>
    </comment>
    <comment ref="B208" authorId="1">
      <text>
        <r>
          <rPr>
            <b/>
            <sz val="12"/>
            <color indexed="81"/>
            <rFont val="Arial"/>
            <family val="2"/>
          </rPr>
          <t>Asignaciones que no suponen la contraprestación de bienes o servicios, que se otorgan a fideicomisos de entidades federativas y municipios para que ejecuten acciones que se les han encomendado.</t>
        </r>
        <r>
          <rPr>
            <sz val="12"/>
            <color indexed="81"/>
            <rFont val="Arial"/>
            <family val="2"/>
          </rPr>
          <t xml:space="preserve">
</t>
        </r>
      </text>
    </comment>
    <comment ref="B209" authorId="1">
      <text>
        <r>
          <rPr>
            <b/>
            <sz val="12"/>
            <color indexed="81"/>
            <rFont val="Arial"/>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r>
          <rPr>
            <sz val="12"/>
            <color indexed="81"/>
            <rFont val="Arial"/>
            <family val="2"/>
          </rPr>
          <t xml:space="preserve">
</t>
        </r>
      </text>
    </comment>
    <comment ref="B210" authorId="1">
      <text>
        <r>
          <rPr>
            <b/>
            <sz val="12"/>
            <color indexed="81"/>
            <rFont val="Arial"/>
            <family val="2"/>
          </rPr>
          <t>Asignaciones destinadas a promover y fomentar la producción y transformación de bienes y servicios.</t>
        </r>
        <r>
          <rPr>
            <sz val="12"/>
            <color indexed="81"/>
            <rFont val="Arial"/>
            <family val="2"/>
          </rPr>
          <t xml:space="preserve">
</t>
        </r>
      </text>
    </comment>
    <comment ref="B211" authorId="1">
      <text>
        <r>
          <rPr>
            <b/>
            <sz val="12"/>
            <color indexed="81"/>
            <rFont val="Arial"/>
            <family val="2"/>
          </rPr>
          <t>Asignaciones destinadas a las empresas para promover la comercialización y distribución de los bienes y servicios básicos.</t>
        </r>
        <r>
          <rPr>
            <sz val="12"/>
            <color indexed="81"/>
            <rFont val="Arial"/>
            <family val="2"/>
          </rPr>
          <t xml:space="preserve">
</t>
        </r>
      </text>
    </comment>
    <comment ref="B212" authorId="1">
      <text>
        <r>
          <rPr>
            <b/>
            <sz val="12"/>
            <color indexed="81"/>
            <rFont val="Arial"/>
            <family val="2"/>
          </rPr>
          <t>Asignaciones destinadas a las empresas para mantener y promover la inversión de los sectores social y privado en actividades económicas estratégicas.</t>
        </r>
        <r>
          <rPr>
            <sz val="12"/>
            <color indexed="81"/>
            <rFont val="Arial"/>
            <family val="2"/>
          </rPr>
          <t xml:space="preserve">
</t>
        </r>
      </text>
    </comment>
    <comment ref="B213" authorId="1">
      <text>
        <r>
          <rPr>
            <b/>
            <sz val="12"/>
            <color indexed="81"/>
            <rFont val="Arial"/>
            <family val="2"/>
          </rPr>
          <t>Asignaciones destinadas a las empresas para promover la prestación de servicios públicos.</t>
        </r>
        <r>
          <rPr>
            <sz val="12"/>
            <color indexed="81"/>
            <rFont val="Arial"/>
            <family val="2"/>
          </rPr>
          <t xml:space="preserve">
</t>
        </r>
      </text>
    </comment>
    <comment ref="B214" authorId="1">
      <text>
        <r>
          <rPr>
            <b/>
            <sz val="12"/>
            <color indexed="81"/>
            <rFont val="Arial"/>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r>
          <rPr>
            <sz val="12"/>
            <color indexed="81"/>
            <rFont val="Arial"/>
            <family val="2"/>
          </rPr>
          <t xml:space="preserve">
</t>
        </r>
      </text>
    </comment>
    <comment ref="B215" authorId="1">
      <text>
        <r>
          <rPr>
            <b/>
            <sz val="12"/>
            <color indexed="81"/>
            <rFont val="Arial"/>
            <family val="2"/>
          </rPr>
          <t>Asignaciones destinadas a otorgar subsidios a través de sociedades hipotecarias, fondos y fideicomisos, para la construcción y adquisición de vivienda, preferentemente a tasas de interés social.</t>
        </r>
        <r>
          <rPr>
            <sz val="12"/>
            <color indexed="81"/>
            <rFont val="Arial"/>
            <family val="2"/>
          </rPr>
          <t xml:space="preserve">
</t>
        </r>
      </text>
    </comment>
    <comment ref="B216" authorId="1">
      <text>
        <r>
          <rPr>
            <b/>
            <sz val="12"/>
            <color indexed="81"/>
            <rFont val="Arial"/>
            <family val="2"/>
          </rPr>
          <t>Asignaciones destinadas a las empresas para mantener un menor nivel en los precios de bienes y servicios de consumo básico que distribuyen los sectores económicos.</t>
        </r>
        <r>
          <rPr>
            <sz val="12"/>
            <color indexed="81"/>
            <rFont val="Arial"/>
            <family val="2"/>
          </rPr>
          <t xml:space="preserve">
</t>
        </r>
      </text>
    </comment>
    <comment ref="B217" authorId="1">
      <text>
        <r>
          <rPr>
            <b/>
            <sz val="12"/>
            <color indexed="81"/>
            <rFont val="Arial"/>
            <family val="2"/>
          </rPr>
          <t>Asignaciones destinadas a favor de entidades federativas y municipios con la finalidad de apoyarlos en su fortalecimiento financiero y, en caso de desastres naturales o contingencias económicas, así como para dar cumplimiento a convenios suscritos.</t>
        </r>
        <r>
          <rPr>
            <sz val="12"/>
            <color indexed="81"/>
            <rFont val="Arial"/>
            <family val="2"/>
          </rPr>
          <t xml:space="preserve">
</t>
        </r>
      </text>
    </comment>
    <comment ref="B218" authorId="1">
      <text>
        <r>
          <rPr>
            <b/>
            <sz val="12"/>
            <color indexed="81"/>
            <rFont val="Arial"/>
            <family val="2"/>
          </rPr>
          <t>Asignaciones otorgadas para el desarrollo de actividades prioritarias de interés general a través de los entes públicos a los diferentes sectores de la sociedad, cuyo objeto no haya sido considerado en las partidas anteriores de este concepto.</t>
        </r>
        <r>
          <rPr>
            <sz val="12"/>
            <color indexed="81"/>
            <rFont val="Arial"/>
            <family val="2"/>
          </rPr>
          <t xml:space="preserve">
</t>
        </r>
      </text>
    </comment>
    <comment ref="B219" authorId="1">
      <text>
        <r>
          <rPr>
            <b/>
            <sz val="12"/>
            <color indexed="81"/>
            <rFont val="Arial"/>
            <family val="2"/>
          </rPr>
          <t>Asignaciones que los entes públicos otorgan a personas, instituciones y diversos sectores de la población para propósitos sociales.</t>
        </r>
        <r>
          <rPr>
            <sz val="12"/>
            <color indexed="81"/>
            <rFont val="Arial"/>
            <family val="2"/>
          </rPr>
          <t xml:space="preserve">
</t>
        </r>
      </text>
    </comment>
    <comment ref="B220" authorId="1">
      <text>
        <r>
          <rPr>
            <b/>
            <sz val="12"/>
            <color indexed="81"/>
            <rFont val="Arial"/>
            <family val="2"/>
          </rPr>
          <t>Asignaciones destinadas al auxilio o ayudas especiales que no revisten carácter permanente, que los entes públicos otorgan a personas u hogares para propósitos sociales.</t>
        </r>
        <r>
          <rPr>
            <sz val="12"/>
            <color indexed="81"/>
            <rFont val="Arial"/>
            <family val="2"/>
          </rPr>
          <t xml:space="preserve">
</t>
        </r>
      </text>
    </comment>
    <comment ref="B221" authorId="1">
      <text>
        <r>
          <rPr>
            <b/>
            <sz val="12"/>
            <color indexed="81"/>
            <rFont val="Arial"/>
            <family val="2"/>
          </rPr>
          <t>Asignaciones destinadas a becas y otras ayudas para programas de formación o capacitación acordadas con personas.</t>
        </r>
        <r>
          <rPr>
            <sz val="12"/>
            <color indexed="81"/>
            <rFont val="Arial"/>
            <family val="2"/>
          </rPr>
          <t xml:space="preserve">
</t>
        </r>
      </text>
    </comment>
    <comment ref="B222" authorId="1">
      <text>
        <r>
          <rPr>
            <b/>
            <sz val="12"/>
            <color indexed="81"/>
            <rFont val="Arial"/>
            <family val="2"/>
          </rPr>
          <t>Asignaciones destinadas para la atención de gastos corrientes de establecimientos de enseñanza.</t>
        </r>
      </text>
    </comment>
    <comment ref="B223" authorId="1">
      <text>
        <r>
          <rPr>
            <b/>
            <sz val="12"/>
            <color indexed="81"/>
            <rFont val="Arial"/>
            <family val="2"/>
          </rPr>
          <t>Asignaciones destinadas al desarrollo de actividades científicas o académicas. Incluye las erogaciones corrientes de los investigadores.</t>
        </r>
        <r>
          <rPr>
            <sz val="12"/>
            <color indexed="81"/>
            <rFont val="Arial"/>
            <family val="2"/>
          </rPr>
          <t xml:space="preserve">
</t>
        </r>
      </text>
    </comment>
    <comment ref="B224" authorId="1">
      <text>
        <r>
          <rPr>
            <b/>
            <sz val="12"/>
            <color indexed="81"/>
            <rFont val="Arial"/>
            <family val="2"/>
          </rPr>
          <t>Asignaciones destinadas al auxilio y estímulo de acciones realizadas por instituciones sin fines de lucro que contribuyan a la consecución de los objetivos del ente público otorgante.</t>
        </r>
        <r>
          <rPr>
            <sz val="12"/>
            <color indexed="81"/>
            <rFont val="Arial"/>
            <family val="2"/>
          </rPr>
          <t xml:space="preserve">
</t>
        </r>
      </text>
    </comment>
    <comment ref="B225" authorId="1">
      <text>
        <r>
          <rPr>
            <b/>
            <sz val="12"/>
            <color indexed="81"/>
            <rFont val="Arial"/>
            <family val="2"/>
          </rPr>
          <t>Asignaciones destinadas a promover el cooperativismo.</t>
        </r>
        <r>
          <rPr>
            <sz val="12"/>
            <color indexed="81"/>
            <rFont val="Arial"/>
            <family val="2"/>
          </rPr>
          <t xml:space="preserve">
</t>
        </r>
      </text>
    </comment>
    <comment ref="B226" authorId="1">
      <text>
        <r>
          <rPr>
            <b/>
            <sz val="12"/>
            <color indexed="81"/>
            <rFont val="Arial"/>
            <family val="2"/>
          </rPr>
          <t>Asignaciones destinadas a cubrir erogaciones que realizan los institutos electorales a los partidos políticos.</t>
        </r>
        <r>
          <rPr>
            <sz val="12"/>
            <color indexed="81"/>
            <rFont val="Arial"/>
            <family val="2"/>
          </rPr>
          <t xml:space="preserve">
</t>
        </r>
      </text>
    </comment>
    <comment ref="B227" authorId="1">
      <text>
        <r>
          <rPr>
            <b/>
            <sz val="12"/>
            <color indexed="81"/>
            <rFont val="Arial"/>
            <family val="2"/>
          </rPr>
          <t>Asignaciones destinadas a atender a la población por contingencias y desastres naturales, así como las actividades relacionadas con su prevención, operación y supervisión.</t>
        </r>
        <r>
          <rPr>
            <sz val="12"/>
            <color indexed="81"/>
            <rFont val="Arial"/>
            <family val="2"/>
          </rPr>
          <t xml:space="preserve">
</t>
        </r>
      </text>
    </comment>
    <comment ref="B228" authorId="1">
      <text>
        <r>
          <rPr>
            <b/>
            <sz val="12"/>
            <color indexed="81"/>
            <rFont val="Arial"/>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29" authorId="1">
      <text>
        <r>
          <rPr>
            <b/>
            <sz val="12"/>
            <color indexed="81"/>
            <rFont val="Arial"/>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0" authorId="1">
      <text>
        <r>
          <rPr>
            <b/>
            <sz val="12"/>
            <color indexed="81"/>
            <rFont val="Arial"/>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r>
          <rPr>
            <sz val="12"/>
            <color indexed="81"/>
            <rFont val="Arial"/>
            <family val="2"/>
          </rPr>
          <t xml:space="preserve">
</t>
        </r>
      </text>
    </comment>
    <comment ref="B231" authorId="1">
      <text>
        <r>
          <rPr>
            <b/>
            <sz val="12"/>
            <color indexed="81"/>
            <rFont val="Arial"/>
            <family val="2"/>
          </rPr>
          <t>Asignaciones destinadas a cubrir erogaciones que no estén consideradas en las partidas anteriores de este concepto como son: el pago de sumas aseguradas y prestaciones económicas no consideradas en los conceptos anteriores.</t>
        </r>
        <r>
          <rPr>
            <sz val="12"/>
            <color indexed="81"/>
            <rFont val="Arial"/>
            <family val="2"/>
          </rPr>
          <t xml:space="preserve">
</t>
        </r>
      </text>
    </comment>
    <comment ref="B232" authorId="1">
      <text>
        <r>
          <rPr>
            <b/>
            <sz val="12"/>
            <color indexed="81"/>
            <rFont val="Arial"/>
            <family val="2"/>
          </rPr>
          <t>Asignaciones que se otorgan a fideicomisos, mandatos y otros análogos para que por cuenta de los entes públicos ejecuten acciones que éstos les han encomendado.</t>
        </r>
        <r>
          <rPr>
            <sz val="12"/>
            <color indexed="81"/>
            <rFont val="Arial"/>
            <family val="2"/>
          </rPr>
          <t xml:space="preserve">
</t>
        </r>
      </text>
    </comment>
    <comment ref="B233" authorId="1">
      <text>
        <r>
          <rPr>
            <b/>
            <sz val="12"/>
            <color indexed="81"/>
            <rFont val="Arial"/>
            <family val="2"/>
          </rPr>
          <t>Asignaciones que no suponen la contraprestación de bienes o servicios que se otorgan a fideicomisos del Poder Ejecutivo no incluidos en el Presupuesto de Egresos para que por cuenta de los entes públicos ejecuten acciones que éstos les han encomendado.</t>
        </r>
        <r>
          <rPr>
            <sz val="12"/>
            <color indexed="81"/>
            <rFont val="Arial"/>
            <family val="2"/>
          </rPr>
          <t xml:space="preserve">
</t>
        </r>
      </text>
    </comment>
    <comment ref="B234" authorId="1">
      <text>
        <r>
          <rPr>
            <b/>
            <sz val="12"/>
            <color indexed="81"/>
            <rFont val="Arial"/>
            <family val="2"/>
          </rPr>
          <t>Asignaciones que no suponen la contraprestación de bienes o servicios que se otorgan a fideicomisos del Poder Legislativo no incluidos en el Presupuesto de Egresos para que por cuenta de los entes públicos ejecuten acciones que éstos les han encomendado.</t>
        </r>
        <r>
          <rPr>
            <sz val="12"/>
            <color indexed="81"/>
            <rFont val="Arial"/>
            <family val="2"/>
          </rPr>
          <t xml:space="preserve">
</t>
        </r>
      </text>
    </comment>
    <comment ref="B235" authorId="1">
      <text>
        <r>
          <rPr>
            <b/>
            <sz val="12"/>
            <color indexed="81"/>
            <rFont val="Arial"/>
            <family val="2"/>
          </rPr>
          <t>Asignaciones que no suponen la contraprestación de bienes o servicios que se otorgan a Fideicomisos del Poder Judicial no incluidos en el Presupuesto de Egresos para que por cuenta de los entes públicos ejecuten acciones que éstos les han encomendado.</t>
        </r>
        <r>
          <rPr>
            <sz val="12"/>
            <color indexed="81"/>
            <rFont val="Arial"/>
            <family val="2"/>
          </rPr>
          <t xml:space="preserve">
</t>
        </r>
      </text>
    </comment>
    <comment ref="B236" authorId="1">
      <text>
        <r>
          <rPr>
            <b/>
            <sz val="12"/>
            <color indexed="81"/>
            <rFont val="Arial"/>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7" authorId="1">
      <text>
        <r>
          <rPr>
            <b/>
            <sz val="12"/>
            <color indexed="81"/>
            <rFont val="Arial"/>
            <family val="2"/>
          </rPr>
          <t>Asignaciones internas, que no suponen la contraprestación de bienes o servicios, destinada a fideicomisos empresariales y no financieros, con el objeto de financiar parte de los gastos inherentes a sus funciones.</t>
        </r>
        <r>
          <rPr>
            <sz val="12"/>
            <color indexed="81"/>
            <rFont val="Arial"/>
            <family val="2"/>
          </rPr>
          <t xml:space="preserve">
</t>
        </r>
      </text>
    </comment>
    <comment ref="B238" authorId="1">
      <text>
        <r>
          <rPr>
            <b/>
            <sz val="12"/>
            <color indexed="81"/>
            <rFont val="Arial"/>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r>
          <rPr>
            <sz val="12"/>
            <color indexed="81"/>
            <rFont val="Arial"/>
            <family val="2"/>
          </rPr>
          <t xml:space="preserve">
</t>
        </r>
      </text>
    </comment>
    <comment ref="B239" authorId="1">
      <text>
        <r>
          <rPr>
            <b/>
            <sz val="12"/>
            <color indexed="81"/>
            <rFont val="Arial"/>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r>
          <rPr>
            <sz val="12"/>
            <color indexed="81"/>
            <rFont val="Arial"/>
            <family val="2"/>
          </rPr>
          <t xml:space="preserve">
</t>
        </r>
      </text>
    </comment>
    <comment ref="B240" authorId="1">
      <text>
        <r>
          <rPr>
            <b/>
            <sz val="12"/>
            <color indexed="81"/>
            <rFont val="Arial"/>
            <family val="2"/>
          </rPr>
          <t>Asignaciones destinadas a cuotas y aportaciones de seguridad social que aporta el Estado de carácter estatutario y para seguros de retiro, cesantía en edad avanzada y vejez distintas a las consideradas en el capítulo 1000 "Servicos Personales".</t>
        </r>
        <r>
          <rPr>
            <sz val="12"/>
            <color indexed="81"/>
            <rFont val="Arial"/>
            <family val="2"/>
          </rPr>
          <t xml:space="preserve">
</t>
        </r>
      </text>
    </comment>
    <comment ref="B241" authorId="1">
      <text>
        <r>
          <rPr>
            <b/>
            <sz val="12"/>
            <color indexed="81"/>
            <rFont val="Arial"/>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beneficiencia, en términos de las disposiciones aplicables.</t>
        </r>
        <r>
          <rPr>
            <sz val="12"/>
            <color indexed="81"/>
            <rFont val="Arial"/>
            <family val="2"/>
          </rPr>
          <t xml:space="preserve">
</t>
        </r>
      </text>
    </comment>
    <comment ref="B242" authorId="1">
      <text>
        <r>
          <rPr>
            <b/>
            <sz val="12"/>
            <color indexed="81"/>
            <rFont val="Arial"/>
            <family val="2"/>
          </rPr>
          <t>Asignaciones destinadas a instituciones privadas que desarrollen actividades sociales, culturales, de beneficiencia o sanitarias sin fines de lucro, para la continuación de su labor social. Incluye las asignaciones en dinero o en especie destinadas a instituciones, tales como: escuelas, institutos, universidades, centros de investigación, hospitales, museos, fundaciones, entre otros.</t>
        </r>
        <r>
          <rPr>
            <sz val="12"/>
            <color indexed="81"/>
            <rFont val="Arial"/>
            <family val="2"/>
          </rPr>
          <t xml:space="preserve">
</t>
        </r>
      </text>
    </comment>
    <comment ref="B243" authorId="1">
      <text>
        <r>
          <rPr>
            <b/>
            <sz val="12"/>
            <color indexed="81"/>
            <rFont val="Arial"/>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r>
          <rPr>
            <sz val="12"/>
            <color indexed="81"/>
            <rFont val="Arial"/>
            <family val="2"/>
          </rPr>
          <t xml:space="preserve">
</t>
        </r>
      </text>
    </comment>
    <comment ref="B244" authorId="1">
      <text>
        <r>
          <rPr>
            <b/>
            <sz val="12"/>
            <color indexed="81"/>
            <rFont val="Arial"/>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beneficiencia o sanitarias, para la continuación de su labor social.</t>
        </r>
        <r>
          <rPr>
            <sz val="12"/>
            <color indexed="81"/>
            <rFont val="Arial"/>
            <family val="2"/>
          </rPr>
          <t xml:space="preserve">
</t>
        </r>
      </text>
    </comment>
    <comment ref="B245" authorId="1">
      <text>
        <r>
          <rPr>
            <b/>
            <sz val="12"/>
            <color indexed="81"/>
            <rFont val="Arial"/>
            <family val="2"/>
          </rPr>
          <t>Asignaciones que los entes públicos otorgan en los términos del Presupuesto de Egreso y las demás disposiciones aplicables, por concepto de donativos en dinero y donaciones en especie a favor de fideicomisos constituidos por las entidades federativas, que desarrollen actividades administrativas, sociales, culturales, de beneficiencia o sanitarias, para la continuación de su labor social.</t>
        </r>
        <r>
          <rPr>
            <sz val="12"/>
            <color indexed="81"/>
            <rFont val="Arial"/>
            <family val="2"/>
          </rPr>
          <t xml:space="preserve">
</t>
        </r>
      </text>
    </comment>
    <comment ref="B246" authorId="1">
      <text>
        <r>
          <rPr>
            <b/>
            <sz val="12"/>
            <color indexed="81"/>
            <rFont val="Arial"/>
            <family val="2"/>
          </rPr>
          <t>Asignaciones que los entes públicos otorgan, en los términos del Presupuesto de Egreso y las demás disposiciones aplicables, por concepto de donativos en dinero y donaciones en especie a favor de instituciones internacionales gubernamentales o privadas sin fines de lucro que contribuyan a la consecución de objetivos de beneficio social y cultural.</t>
        </r>
        <r>
          <rPr>
            <sz val="12"/>
            <color indexed="81"/>
            <rFont val="Arial"/>
            <family val="2"/>
          </rPr>
          <t xml:space="preserve">
</t>
        </r>
      </text>
    </comment>
    <comment ref="B247" authorId="1">
      <text>
        <r>
          <rPr>
            <b/>
            <sz val="12"/>
            <color indexed="81"/>
            <rFont val="Arial"/>
            <family val="2"/>
          </rPr>
          <t>Asignaciones que se otorgan para cubrir cuotas y aportaciones a instituciones y órganos internacionales. Derivadas de acuerdos, convenios o tratados celebrados por los entes públicos.</t>
        </r>
        <r>
          <rPr>
            <sz val="12"/>
            <color indexed="81"/>
            <rFont val="Arial"/>
            <family val="2"/>
          </rPr>
          <t xml:space="preserve">
</t>
        </r>
      </text>
    </comment>
    <comment ref="B248" authorId="1">
      <text>
        <r>
          <rPr>
            <b/>
            <sz val="12"/>
            <color indexed="81"/>
            <rFont val="Arial"/>
            <family val="2"/>
          </rPr>
          <t>Asignaciones que no suponen la contraprestación de bienes o servicios, se otorgan para cubrir cuotas y aportaciones a gobiernos extranjeros, derivadas de acuerdos, convenios o tratados celebrados por los entes públicos.</t>
        </r>
        <r>
          <rPr>
            <sz val="12"/>
            <color indexed="81"/>
            <rFont val="Arial"/>
            <family val="2"/>
          </rPr>
          <t xml:space="preserve">
</t>
        </r>
      </text>
    </comment>
    <comment ref="B249" authorId="1">
      <text>
        <r>
          <rPr>
            <b/>
            <sz val="12"/>
            <color indexed="81"/>
            <rFont val="Arial"/>
            <family val="2"/>
          </rPr>
          <t>Asignaciones que no suponen la contraprestación de bienes o servicios, se otorgan para cubrir cuotas y aportaciones a organismos internacionales, derivadas de acuerdos, convenios o tratados celebrados por los entes públicos.</t>
        </r>
        <r>
          <rPr>
            <sz val="12"/>
            <color indexed="81"/>
            <rFont val="Arial"/>
            <family val="2"/>
          </rPr>
          <t xml:space="preserve">
</t>
        </r>
      </text>
    </comment>
    <comment ref="B250" authorId="1">
      <text>
        <r>
          <rPr>
            <b/>
            <sz val="12"/>
            <color indexed="81"/>
            <rFont val="Arial"/>
            <family val="2"/>
          </rPr>
          <t>Asignaciones que no suponen la contraprestación de bienes o servicios, se otorgan para cubrir cuotas y aportaciones al sector privado externo, derivadas de acuerdos, convenios o tratados celebrados por los entes públicos.</t>
        </r>
        <r>
          <rPr>
            <sz val="12"/>
            <color indexed="81"/>
            <rFont val="Arial"/>
            <family val="2"/>
          </rPr>
          <t xml:space="preserve">
</t>
        </r>
      </text>
    </comment>
    <comment ref="B251" authorId="1">
      <text>
        <r>
          <rPr>
            <b/>
            <sz val="12"/>
            <color indexed="81"/>
            <rFont val="Arial"/>
            <family val="2"/>
          </rPr>
          <t>Agrupa las asignaciones destinadas a la adquisición de toda clase de bienes muebles e inmuebles requeridos en el desempeño de las actividades de los entes públicos. Incluye los pagos por adjudicación, expropiación e indemnización de bienes muebles e inmuebles a favor del Gobierno.</t>
        </r>
        <r>
          <rPr>
            <sz val="12"/>
            <color indexed="81"/>
            <rFont val="Arial"/>
            <family val="2"/>
          </rPr>
          <t xml:space="preserve">
</t>
        </r>
      </text>
    </comment>
    <comment ref="B252" authorId="1">
      <text>
        <r>
          <rPr>
            <b/>
            <sz val="12"/>
            <color indexed="81"/>
            <rFont val="Arial"/>
            <family val="2"/>
          </rPr>
          <t>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t>
        </r>
        <r>
          <rPr>
            <sz val="12"/>
            <color indexed="81"/>
            <rFont val="Arial"/>
            <family val="2"/>
          </rPr>
          <t xml:space="preserve">
</t>
        </r>
      </text>
    </comment>
    <comment ref="B253" authorId="1">
      <text>
        <r>
          <rPr>
            <b/>
            <sz val="12"/>
            <color indexed="81"/>
            <rFont val="Arial"/>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4" authorId="1">
      <text>
        <r>
          <rPr>
            <b/>
            <sz val="12"/>
            <color indexed="81"/>
            <rFont val="Arial"/>
            <family val="2"/>
          </rPr>
          <t>Asignaciones destinadas a todo tipo de muebles ensamblados, tapizados, sofás-cama, sillones reclinables, muebles de mimbre, ratán y bejuco y materiales similares, cocinas y sus partes. Excepto muebles de oficina y estantería.</t>
        </r>
        <r>
          <rPr>
            <sz val="12"/>
            <color indexed="81"/>
            <rFont val="Arial"/>
            <family val="2"/>
          </rPr>
          <t xml:space="preserve">
</t>
        </r>
      </text>
    </comment>
    <comment ref="B255" authorId="1">
      <text>
        <r>
          <rPr>
            <b/>
            <sz val="12"/>
            <color indexed="81"/>
            <rFont val="Arial"/>
            <family val="2"/>
          </rPr>
          <t>Asignaciones destinadas a cubrir adquisición de obras y colecciones de carácter histórico y cultural de manera permanente de bienes artísticos y culturales como colecciones de pinturas, esculturas, cuadros, etc.</t>
        </r>
        <r>
          <rPr>
            <sz val="12"/>
            <color indexed="81"/>
            <rFont val="Arial"/>
            <family val="2"/>
          </rPr>
          <t xml:space="preserve">
</t>
        </r>
      </text>
    </comment>
    <comment ref="B256" authorId="1">
      <text>
        <r>
          <rPr>
            <b/>
            <sz val="12"/>
            <color indexed="81"/>
            <rFont val="Arial"/>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r>
          <rPr>
            <sz val="12"/>
            <color indexed="81"/>
            <rFont val="Arial"/>
            <family val="2"/>
          </rPr>
          <t xml:space="preserve">
</t>
        </r>
      </text>
    </comment>
    <comment ref="B257" authorId="1">
      <text>
        <r>
          <rPr>
            <b/>
            <sz val="12"/>
            <color indexed="81"/>
            <rFont val="Arial"/>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r>
          <rPr>
            <sz val="12"/>
            <color indexed="81"/>
            <rFont val="Arial"/>
            <family val="2"/>
          </rPr>
          <t xml:space="preserve">
</t>
        </r>
      </text>
    </comment>
    <comment ref="B258" authorId="1">
      <text>
        <r>
          <rPr>
            <b/>
            <sz val="12"/>
            <color indexed="81"/>
            <rFont val="Arial"/>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r>
          <rPr>
            <sz val="12"/>
            <color indexed="81"/>
            <rFont val="Arial"/>
            <family val="2"/>
          </rPr>
          <t xml:space="preserve">
</t>
        </r>
      </text>
    </comment>
    <comment ref="B259" authorId="1">
      <text>
        <r>
          <rPr>
            <b/>
            <sz val="12"/>
            <color indexed="81"/>
            <rFont val="Arial"/>
            <family val="2"/>
          </rPr>
          <t>Asignaciones destinadas a la adquisición de equipos educacionales y recreativos, tales como: equipos y aparatos audiovisuales, aparatos de gimnasia, proyectores, cámaras fotográficas, entre otros. Incluye refacciones y accesorios mayores correspondientes a este concepto.</t>
        </r>
        <r>
          <rPr>
            <sz val="12"/>
            <color indexed="81"/>
            <rFont val="Arial"/>
            <family val="2"/>
          </rPr>
          <t xml:space="preserve">
</t>
        </r>
      </text>
    </comment>
    <comment ref="B260" authorId="1">
      <text>
        <r>
          <rPr>
            <b/>
            <sz val="12"/>
            <color indexed="81"/>
            <rFont val="Arial"/>
            <family val="2"/>
          </rPr>
          <t>Asignaciones destinadas a la adquisición de equipos, tales como: proyectores, micrófonos, grabadores, televisores, entre otros.</t>
        </r>
        <r>
          <rPr>
            <sz val="12"/>
            <color indexed="81"/>
            <rFont val="Arial"/>
            <family val="2"/>
          </rPr>
          <t xml:space="preserve">
</t>
        </r>
      </text>
    </comment>
    <comment ref="B261" authorId="1">
      <text>
        <r>
          <rPr>
            <b/>
            <sz val="12"/>
            <color indexed="81"/>
            <rFont val="Arial"/>
            <family val="2"/>
          </rPr>
          <t>Asignaciones destinadas a la adquisición de aparatos, tales como: aparatos y equipos de gimnasia y prácticas deportivas, entre otros.</t>
        </r>
        <r>
          <rPr>
            <sz val="12"/>
            <color indexed="81"/>
            <rFont val="Arial"/>
            <family val="2"/>
          </rPr>
          <t xml:space="preserve">
</t>
        </r>
      </text>
    </comment>
    <comment ref="B262" authorId="1">
      <text>
        <r>
          <rPr>
            <b/>
            <sz val="12"/>
            <color indexed="81"/>
            <rFont val="Arial"/>
            <family val="2"/>
          </rPr>
          <t>Asignaciones destinadas a la adquisición de cámaras fotográficas, equipos y accesorios fotográficos y aparatos de proyección y de video, entre otros.</t>
        </r>
        <r>
          <rPr>
            <sz val="12"/>
            <color indexed="81"/>
            <rFont val="Arial"/>
            <family val="2"/>
          </rPr>
          <t xml:space="preserve">
</t>
        </r>
      </text>
    </comment>
    <comment ref="B263" authorId="1">
      <text>
        <r>
          <rPr>
            <b/>
            <sz val="12"/>
            <color indexed="81"/>
            <rFont val="Arial"/>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r>
          <rPr>
            <sz val="12"/>
            <color indexed="81"/>
            <rFont val="Arial"/>
            <family val="2"/>
          </rPr>
          <t xml:space="preserve">
</t>
        </r>
      </text>
    </comment>
    <comment ref="B264" authorId="1">
      <text>
        <r>
          <rPr>
            <b/>
            <sz val="12"/>
            <color indexed="81"/>
            <rFont val="Arial"/>
            <family val="2"/>
          </rPr>
          <t>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t>
        </r>
        <r>
          <rPr>
            <sz val="12"/>
            <color indexed="81"/>
            <rFont val="Arial"/>
            <family val="2"/>
          </rPr>
          <t xml:space="preserve">
</t>
        </r>
      </text>
    </comment>
    <comment ref="B265" authorId="1">
      <text>
        <r>
          <rPr>
            <b/>
            <sz val="12"/>
            <color indexed="81"/>
            <rFont val="Arial"/>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r>
          <rPr>
            <sz val="12"/>
            <color indexed="81"/>
            <rFont val="Arial"/>
            <family val="2"/>
          </rPr>
          <t xml:space="preserve">
</t>
        </r>
      </text>
    </comment>
    <comment ref="B266" authorId="1">
      <text>
        <r>
          <rPr>
            <b/>
            <sz val="12"/>
            <color indexed="81"/>
            <rFont val="Arial"/>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r>
          <rPr>
            <sz val="12"/>
            <color indexed="81"/>
            <rFont val="Arial"/>
            <family val="2"/>
          </rPr>
          <t xml:space="preserve">
</t>
        </r>
      </text>
    </comment>
    <comment ref="B267" authorId="1">
      <text>
        <r>
          <rPr>
            <b/>
            <sz val="12"/>
            <color indexed="81"/>
            <rFont val="Arial"/>
            <family val="2"/>
          </rPr>
          <t>Asignaciones destinadas a la adquisición de toda clase de equipo de transporte terrestre, ferroviario, aéreo, aeroespacial, marítimo, lacustre, fluvial y auxiliar de transporte. Incluye refacciones y accesorios mayores correspondientes a este concepto.</t>
        </r>
        <r>
          <rPr>
            <sz val="12"/>
            <color indexed="81"/>
            <rFont val="Arial"/>
            <family val="2"/>
          </rPr>
          <t xml:space="preserve">
</t>
        </r>
      </text>
    </comment>
    <comment ref="B268" authorId="1">
      <text>
        <r>
          <rPr>
            <b/>
            <sz val="12"/>
            <color indexed="81"/>
            <rFont val="Arial"/>
            <family val="2"/>
          </rPr>
          <t>Asignaciones destinadas a la adquisición de automóviles, camionetas de carga ligera, furgonetas, minivans, autobuses y microbuses de pasajeros, camiones de carga, de volteo, revolvedores y tracto-camiones, entre otros.</t>
        </r>
        <r>
          <rPr>
            <sz val="12"/>
            <color indexed="81"/>
            <rFont val="Arial"/>
            <family val="2"/>
          </rPr>
          <t xml:space="preserve">
</t>
        </r>
      </text>
    </comment>
    <comment ref="B269" authorId="1">
      <text>
        <r>
          <rPr>
            <b/>
            <sz val="12"/>
            <color indexed="81"/>
            <rFont val="Arial"/>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r>
          <rPr>
            <sz val="12"/>
            <color indexed="81"/>
            <rFont val="Arial"/>
            <family val="2"/>
          </rPr>
          <t xml:space="preserve">
</t>
        </r>
      </text>
    </comment>
    <comment ref="B270" authorId="1">
      <text>
        <r>
          <rPr>
            <b/>
            <sz val="12"/>
            <color indexed="81"/>
            <rFont val="Arial"/>
            <family val="2"/>
          </rPr>
          <t>Asignaciones destinadas a la adquisición de aviones y demás objetos que vuelan, incluso motores, excluye navegación y medición.</t>
        </r>
        <r>
          <rPr>
            <sz val="12"/>
            <color indexed="81"/>
            <rFont val="Arial"/>
            <family val="2"/>
          </rPr>
          <t xml:space="preserve">
</t>
        </r>
      </text>
    </comment>
    <comment ref="B271" authorId="1">
      <text>
        <r>
          <rPr>
            <b/>
            <sz val="12"/>
            <color indexed="81"/>
            <rFont val="Arial"/>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r>
          <rPr>
            <sz val="12"/>
            <color indexed="81"/>
            <rFont val="Arial"/>
            <family val="2"/>
          </rPr>
          <t xml:space="preserve">
</t>
        </r>
      </text>
    </comment>
    <comment ref="B272" authorId="1">
      <text>
        <r>
          <rPr>
            <b/>
            <sz val="12"/>
            <color indexed="81"/>
            <rFont val="Arial"/>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materiales para construcción de embarcaciones. Excluye motores fuera de borda, de sistema eléctrico y electrónico, de balsas de hule, de plástico  no rígido.</t>
        </r>
        <r>
          <rPr>
            <sz val="12"/>
            <color indexed="81"/>
            <rFont val="Arial"/>
            <family val="2"/>
          </rPr>
          <t xml:space="preserve">
</t>
        </r>
      </text>
    </comment>
    <comment ref="B273" authorId="1">
      <text>
        <r>
          <rPr>
            <b/>
            <sz val="12"/>
            <color indexed="81"/>
            <rFont val="Arial"/>
            <family val="2"/>
          </rPr>
          <t>Asignaciones destinadas a la adquisición de otros equipos de transporte no clasificados en las partidas anteriores, tales como: bicicletas, motocicletas, entre otros.</t>
        </r>
        <r>
          <rPr>
            <sz val="12"/>
            <color indexed="81"/>
            <rFont val="Arial"/>
            <family val="2"/>
          </rPr>
          <t xml:space="preserve">
</t>
        </r>
      </text>
    </comment>
    <comment ref="B274" authorId="1">
      <text>
        <r>
          <rPr>
            <b/>
            <sz val="12"/>
            <color indexed="81"/>
            <rFont val="Arial"/>
            <family val="2"/>
          </rPr>
          <t>Asignaciones destinadas a la adquisición de maquinaria y equipo necesario para el desarrollo de las funciones de seguridad pública. Incluye refacciones y accesorios mayores correspondientes a este concepto.</t>
        </r>
        <r>
          <rPr>
            <sz val="12"/>
            <color indexed="81"/>
            <rFont val="Arial"/>
            <family val="2"/>
          </rPr>
          <t xml:space="preserve">
</t>
        </r>
      </text>
    </comment>
    <comment ref="B275" authorId="1">
      <text>
        <r>
          <rPr>
            <b/>
            <sz val="12"/>
            <color indexed="81"/>
            <rFont val="Arial"/>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r>
          <rPr>
            <sz val="12"/>
            <color indexed="81"/>
            <rFont val="Arial"/>
            <family val="2"/>
          </rPr>
          <t xml:space="preserve">
</t>
        </r>
      </text>
    </comment>
    <comment ref="B276" authorId="1">
      <text>
        <r>
          <rPr>
            <b/>
            <sz val="12"/>
            <color indexed="81"/>
            <rFont val="Arial"/>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r>
          <rPr>
            <sz val="12"/>
            <color indexed="81"/>
            <rFont val="Arial"/>
            <family val="2"/>
          </rPr>
          <t xml:space="preserve">
</t>
        </r>
      </text>
    </comment>
    <comment ref="B277" authorId="1">
      <text>
        <r>
          <rPr>
            <b/>
            <sz val="12"/>
            <color indexed="81"/>
            <rFont val="Arial"/>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rotuladoras, sembradoras, cultivadoras, espolveadoras, aspersores e implementos agrícolas, entre otros. Incluye maquinaria y equipo pecuario, tales como: ordeñadoras, equipo para la preparación de alimentos para el ganado, para la avicultura y para la cría de animales.</t>
        </r>
        <r>
          <rPr>
            <sz val="12"/>
            <color indexed="81"/>
            <rFont val="Arial"/>
            <family val="2"/>
          </rPr>
          <t xml:space="preserve">
</t>
        </r>
      </text>
    </comment>
    <comment ref="B278" authorId="1">
      <text>
        <r>
          <rPr>
            <b/>
            <sz val="12"/>
            <color indexed="81"/>
            <rFont val="Arial"/>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r>
          <rPr>
            <sz val="12"/>
            <color indexed="81"/>
            <rFont val="Arial"/>
            <family val="2"/>
          </rPr>
          <t xml:space="preserve">
</t>
        </r>
      </text>
    </comment>
    <comment ref="B279" authorId="1">
      <text>
        <r>
          <rPr>
            <b/>
            <sz val="12"/>
            <color indexed="81"/>
            <rFont val="Arial"/>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r>
          <rPr>
            <sz val="12"/>
            <color indexed="81"/>
            <rFont val="Arial"/>
            <family val="2"/>
          </rPr>
          <t xml:space="preserve">
</t>
        </r>
      </text>
    </comment>
    <comment ref="B280" authorId="1">
      <text>
        <r>
          <rPr>
            <b/>
            <sz val="12"/>
            <color indexed="81"/>
            <rFont val="Arial"/>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airea condicionado. Excluye los calentadores industriales de agua, calentadores de agua domésticos, radiadores eléctricos, ventiladores domésticos y sistemas de aire acondicionado para equipo de transporte.</t>
        </r>
        <r>
          <rPr>
            <sz val="12"/>
            <color indexed="81"/>
            <rFont val="Arial"/>
            <family val="2"/>
          </rPr>
          <t xml:space="preserve">
</t>
        </r>
      </text>
    </comment>
    <comment ref="B281" authorId="1">
      <text>
        <r>
          <rPr>
            <b/>
            <sz val="12"/>
            <color indexed="81"/>
            <rFont val="Arial"/>
            <family val="2"/>
          </rPr>
          <t>Asignaciones destinadas a la adquisición de equipos y aparatos de comunicaciones y telecomunicaciones, refacciones y accesorios mayores, tales como: comunicación satelital, microondas, transmisores, receptores; equipo de telex, radar, sonar, radionavegación y video; amplificadores, equipos telefónicos, telegráficos, fax y demás equipos y aparatos para el mismo fin.</t>
        </r>
        <r>
          <rPr>
            <sz val="12"/>
            <color indexed="81"/>
            <rFont val="Arial"/>
            <family val="2"/>
          </rPr>
          <t xml:space="preserve">
</t>
        </r>
      </text>
    </comment>
    <comment ref="B282" authorId="1">
      <text>
        <r>
          <rPr>
            <b/>
            <sz val="12"/>
            <color indexed="81"/>
            <rFont val="Arial"/>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r>
          <rPr>
            <sz val="12"/>
            <color indexed="81"/>
            <rFont val="Arial"/>
            <family val="2"/>
          </rPr>
          <t xml:space="preserve">
</t>
        </r>
      </text>
    </comment>
    <comment ref="B283" authorId="1">
      <text>
        <r>
          <rPr>
            <b/>
            <sz val="12"/>
            <color indexed="81"/>
            <rFont val="Arial"/>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r>
          <rPr>
            <sz val="12"/>
            <color indexed="81"/>
            <rFont val="Arial"/>
            <family val="2"/>
          </rPr>
          <t xml:space="preserve">
</t>
        </r>
      </text>
    </comment>
    <comment ref="B284" authorId="1">
      <text>
        <r>
          <rPr>
            <b/>
            <sz val="12"/>
            <color indexed="81"/>
            <rFont val="Arial"/>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5" authorId="1">
      <text>
        <r>
          <rPr>
            <b/>
            <sz val="12"/>
            <color indexed="81"/>
            <rFont val="Arial"/>
            <family val="2"/>
          </rPr>
          <t>Asignaciones destinadas a la adquisición de toda clase de especies animales y otros seres vivos, tanto para su utilización en el trabajo como para su fomento, exhibición y reproducción.</t>
        </r>
        <r>
          <rPr>
            <sz val="12"/>
            <color indexed="81"/>
            <rFont val="Arial"/>
            <family val="2"/>
          </rPr>
          <t xml:space="preserve">
</t>
        </r>
      </text>
    </comment>
    <comment ref="B286" authorId="1">
      <text>
        <r>
          <rPr>
            <b/>
            <sz val="12"/>
            <color indexed="81"/>
            <rFont val="Arial"/>
            <family val="2"/>
          </rPr>
          <t>Asignaciones destinadas a la adquisición de ganado bovino en todas sus fases: producción de carne, cría y explotación de ganado bovino para reemplazos de ganado bovino lechero.</t>
        </r>
        <r>
          <rPr>
            <sz val="12"/>
            <color indexed="81"/>
            <rFont val="Arial"/>
            <family val="2"/>
          </rPr>
          <t xml:space="preserve">
</t>
        </r>
      </text>
    </comment>
    <comment ref="B287" authorId="1">
      <text>
        <r>
          <rPr>
            <b/>
            <sz val="12"/>
            <color indexed="81"/>
            <rFont val="Arial"/>
            <family val="2"/>
          </rPr>
          <t>Asignaciones destinadas a la adquisición de cerdos en todas sus fases en granjas, patios y azoteas.</t>
        </r>
        <r>
          <rPr>
            <sz val="12"/>
            <color indexed="81"/>
            <rFont val="Arial"/>
            <family val="2"/>
          </rPr>
          <t xml:space="preserve">
</t>
        </r>
      </text>
    </comment>
    <comment ref="B288" authorId="1">
      <text>
        <r>
          <rPr>
            <b/>
            <sz val="12"/>
            <color indexed="81"/>
            <rFont val="Arial"/>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r>
          <rPr>
            <sz val="12"/>
            <color indexed="81"/>
            <rFont val="Arial"/>
            <family val="2"/>
          </rPr>
          <t xml:space="preserve">
</t>
        </r>
      </text>
    </comment>
    <comment ref="B289" authorId="1">
      <text>
        <r>
          <rPr>
            <b/>
            <sz val="12"/>
            <color indexed="81"/>
            <rFont val="Arial"/>
            <family val="2"/>
          </rPr>
          <t>Asignaciones destinadas a la adquisición de ovinos y caprinos.</t>
        </r>
        <r>
          <rPr>
            <sz val="12"/>
            <color indexed="81"/>
            <rFont val="Arial"/>
            <family val="2"/>
          </rPr>
          <t xml:space="preserve">
</t>
        </r>
      </text>
    </comment>
    <comment ref="B290" authorId="1">
      <text>
        <r>
          <rPr>
            <b/>
            <sz val="12"/>
            <color indexed="81"/>
            <rFont val="Arial"/>
            <family val="2"/>
          </rPr>
          <t>Asignaciones destinadas a la adquisición de peces y acuicultura, tales como: animales acuáticos en ambientes controlados (peces, moluscos, crustáceos, camarones y reptiles). Excluye acuicultura vegetal.</t>
        </r>
        <r>
          <rPr>
            <sz val="12"/>
            <color indexed="81"/>
            <rFont val="Arial"/>
            <family val="2"/>
          </rPr>
          <t xml:space="preserve">
</t>
        </r>
      </text>
    </comment>
    <comment ref="B291" authorId="1">
      <text>
        <r>
          <rPr>
            <b/>
            <sz val="12"/>
            <color indexed="81"/>
            <rFont val="Arial"/>
            <family val="2"/>
          </rPr>
          <t>Asignaciones destinadas a la adquisición de equinos, tales como: caballos, mulas, burros y otros. Excluye servicio de pensión para equinos.</t>
        </r>
        <r>
          <rPr>
            <sz val="12"/>
            <color indexed="81"/>
            <rFont val="Arial"/>
            <family val="2"/>
          </rPr>
          <t xml:space="preserve">
</t>
        </r>
      </text>
    </comment>
    <comment ref="B292" authorId="1">
      <text>
        <r>
          <rPr>
            <b/>
            <sz val="12"/>
            <color indexed="81"/>
            <rFont val="Arial"/>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r>
          <rPr>
            <sz val="12"/>
            <color indexed="81"/>
            <rFont val="Arial"/>
            <family val="2"/>
          </rPr>
          <t xml:space="preserve">
</t>
        </r>
      </text>
    </comment>
    <comment ref="B293" authorId="1">
      <text>
        <r>
          <rPr>
            <b/>
            <sz val="12"/>
            <color indexed="81"/>
            <rFont val="Arial"/>
            <family val="2"/>
          </rPr>
          <t>Asignaciones destinadas a la adquisición de árboles y plantas que se utilizan repetida o continuamente durante más de un año para producir otros bienes.</t>
        </r>
        <r>
          <rPr>
            <sz val="12"/>
            <color indexed="81"/>
            <rFont val="Arial"/>
            <family val="2"/>
          </rPr>
          <t xml:space="preserve">
</t>
        </r>
      </text>
    </comment>
    <comment ref="B294" authorId="1">
      <text>
        <r>
          <rPr>
            <b/>
            <sz val="12"/>
            <color indexed="81"/>
            <rFont val="Arial"/>
            <family val="2"/>
          </rPr>
          <t>Asignaciones destinadas a la adquisición de otros activos biológicos, tales como: semen como material productivo y todos los que sean capaces de experimentar transformaciones biológicas para convertirlos en otros activos biológicos.</t>
        </r>
        <r>
          <rPr>
            <sz val="12"/>
            <color indexed="81"/>
            <rFont val="Arial"/>
            <family val="2"/>
          </rPr>
          <t xml:space="preserve">
</t>
        </r>
      </text>
    </comment>
    <comment ref="B295" authorId="1">
      <text>
        <r>
          <rPr>
            <b/>
            <sz val="12"/>
            <color indexed="81"/>
            <rFont val="Arial"/>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r>
          <rPr>
            <sz val="12"/>
            <color indexed="81"/>
            <rFont val="Arial"/>
            <family val="2"/>
          </rPr>
          <t xml:space="preserve">
</t>
        </r>
      </text>
    </comment>
    <comment ref="B296" authorId="1">
      <text>
        <r>
          <rPr>
            <b/>
            <sz val="12"/>
            <color indexed="81"/>
            <rFont val="Arial"/>
            <family val="2"/>
          </rPr>
          <t>Asignaciones destinadas a la adquisición de tierras, terrenos y predios urbanos baldíos, campos con o sin mejoras necesarios para los usos propios de los entes públicos.</t>
        </r>
        <r>
          <rPr>
            <sz val="12"/>
            <color indexed="81"/>
            <rFont val="Arial"/>
            <family val="2"/>
          </rPr>
          <t xml:space="preserve">
</t>
        </r>
      </text>
    </comment>
    <comment ref="B297" authorId="1">
      <text>
        <r>
          <rPr>
            <b/>
            <sz val="12"/>
            <color indexed="81"/>
            <rFont val="Arial"/>
            <family val="2"/>
          </rPr>
          <t>Asignaciones destinadas a la adquisición de viviendas que son edificadas principalmente como residencias requeridos por los entes públicos para sus actividades. Incluye: garajes y otras estructuras asociadas requeridas.</t>
        </r>
        <r>
          <rPr>
            <sz val="12"/>
            <color indexed="81"/>
            <rFont val="Arial"/>
            <family val="2"/>
          </rPr>
          <t xml:space="preserve">
</t>
        </r>
      </text>
    </comment>
    <comment ref="B298" authorId="1">
      <text>
        <r>
          <rPr>
            <b/>
            <sz val="12"/>
            <color indexed="81"/>
            <rFont val="Arial"/>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r>
          <rPr>
            <sz val="12"/>
            <color indexed="81"/>
            <rFont val="Arial"/>
            <family val="2"/>
          </rPr>
          <t xml:space="preserve">
</t>
        </r>
      </text>
    </comment>
    <comment ref="B299" authorId="1">
      <text>
        <r>
          <rPr>
            <b/>
            <sz val="12"/>
            <color indexed="81"/>
            <rFont val="Arial"/>
            <family val="2"/>
          </rPr>
          <t>Asignaciones destinadas a cubrir el costo de los bienes inmuebles adquiridos por los entes públicos no incluidos o especificados en los conceptos y partidas del presente capítulo.</t>
        </r>
        <r>
          <rPr>
            <sz val="12"/>
            <color indexed="81"/>
            <rFont val="Arial"/>
            <family val="2"/>
          </rPr>
          <t xml:space="preserve">
</t>
        </r>
      </text>
    </comment>
    <comment ref="B300" authorId="1">
      <text>
        <r>
          <rPr>
            <b/>
            <sz val="12"/>
            <color indexed="81"/>
            <rFont val="Arial"/>
            <family val="2"/>
          </rPr>
          <t>Asignaciones para la adquisición de derechos por el uso de activos de propiedad industrial, comercial, intelectual y otros, como por ejemplo: software, licencias, patentes, marcas, derechos, concesiones y franquicias.</t>
        </r>
        <r>
          <rPr>
            <sz val="12"/>
            <color indexed="81"/>
            <rFont val="Arial"/>
            <family val="2"/>
          </rPr>
          <t xml:space="preserve">
</t>
        </r>
      </text>
    </comment>
    <comment ref="B301" authorId="1">
      <text>
        <r>
          <rPr>
            <b/>
            <sz val="12"/>
            <color indexed="81"/>
            <rFont val="Arial"/>
            <family val="2"/>
          </rPr>
          <t>Asignaciones destinadas a la adquisición de paquetes y programas de informática, para ser aplicados en los sistemas administrativos y operativos computarizados de los entes públicos, su descripción y los materiales de apoyo de los sistemas y las aplicaciones informáticas que se espera utilizar.</t>
        </r>
        <r>
          <rPr>
            <sz val="12"/>
            <color indexed="81"/>
            <rFont val="Arial"/>
            <family val="2"/>
          </rPr>
          <t xml:space="preserve">
</t>
        </r>
      </text>
    </comment>
    <comment ref="B302" authorId="1">
      <text>
        <r>
          <rPr>
            <b/>
            <sz val="12"/>
            <color indexed="81"/>
            <rFont val="Arial"/>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r>
          <rPr>
            <sz val="12"/>
            <color indexed="81"/>
            <rFont val="Arial"/>
            <family val="2"/>
          </rPr>
          <t xml:space="preserve">
</t>
        </r>
      </text>
    </comment>
    <comment ref="B303" authorId="1">
      <text>
        <r>
          <rPr>
            <b/>
            <sz val="12"/>
            <color indexed="81"/>
            <rFont val="Arial"/>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r>
          <rPr>
            <sz val="12"/>
            <color indexed="81"/>
            <rFont val="Arial"/>
            <family val="2"/>
          </rPr>
          <t xml:space="preserve">
</t>
        </r>
      </text>
    </comment>
    <comment ref="B304" authorId="1">
      <text>
        <r>
          <rPr>
            <b/>
            <sz val="12"/>
            <color indexed="81"/>
            <rFont val="Arial"/>
            <family val="2"/>
          </rPr>
          <t>Asignaciones destinadas para atender los gastos generados por el uso de obras técnicas, culturales, de arte o musicales, u otras pertenecientes a personas jurídicas o naturales, nacionales o extranjeras.</t>
        </r>
        <r>
          <rPr>
            <sz val="12"/>
            <color indexed="81"/>
            <rFont val="Arial"/>
            <family val="2"/>
          </rPr>
          <t xml:space="preserve">
</t>
        </r>
      </text>
    </comment>
    <comment ref="B305" authorId="1">
      <text>
        <r>
          <rPr>
            <b/>
            <sz val="12"/>
            <color indexed="81"/>
            <rFont val="Arial"/>
            <family val="2"/>
          </rPr>
          <t>Asignaciones destinadas a cubrir la adquisición del derecho de explotación por un lapso de tiempo determinado de bienes y servicios por parte de una empresa a otra.</t>
        </r>
        <r>
          <rPr>
            <sz val="12"/>
            <color indexed="81"/>
            <rFont val="Arial"/>
            <family val="2"/>
          </rPr>
          <t xml:space="preserve">
</t>
        </r>
      </text>
    </comment>
    <comment ref="B306" authorId="1">
      <text>
        <r>
          <rPr>
            <b/>
            <sz val="12"/>
            <color indexed="81"/>
            <rFont val="Arial"/>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r>
          <rPr>
            <sz val="12"/>
            <color indexed="81"/>
            <rFont val="Arial"/>
            <family val="2"/>
          </rPr>
          <t xml:space="preserve">
</t>
        </r>
      </text>
    </comment>
    <comment ref="B307" authorId="1">
      <text>
        <r>
          <rPr>
            <b/>
            <sz val="12"/>
            <color indexed="81"/>
            <rFont val="Arial"/>
            <family val="2"/>
          </rPr>
          <t>Asignaciones destinadas a la adquisición de permisos informáticos e intelectuales.</t>
        </r>
        <r>
          <rPr>
            <sz val="12"/>
            <color indexed="81"/>
            <rFont val="Arial"/>
            <family val="2"/>
          </rPr>
          <t xml:space="preserve">
</t>
        </r>
      </text>
    </comment>
    <comment ref="B308" authorId="1">
      <text>
        <r>
          <rPr>
            <b/>
            <sz val="12"/>
            <color indexed="81"/>
            <rFont val="Arial"/>
            <family val="2"/>
          </rPr>
          <t>Asignaciones destinadas a la adquisición de permisos para realizar negocios en general o un negocio o profesión en particular.</t>
        </r>
        <r>
          <rPr>
            <sz val="12"/>
            <color indexed="81"/>
            <rFont val="Arial"/>
            <family val="2"/>
          </rPr>
          <t xml:space="preserve">
</t>
        </r>
      </text>
    </comment>
    <comment ref="B309" authorId="1">
      <text>
        <r>
          <rPr>
            <b/>
            <sz val="12"/>
            <color indexed="81"/>
            <rFont val="Arial"/>
            <family val="2"/>
          </rPr>
          <t>Asignaciones destinadas atenderá cubrir los gastos generados por concepto de otros activos intangibles, no incluidos en partidas específicas anteriores.</t>
        </r>
        <r>
          <rPr>
            <sz val="12"/>
            <color indexed="81"/>
            <rFont val="Arial"/>
            <family val="2"/>
          </rPr>
          <t xml:space="preserve">
</t>
        </r>
      </text>
    </comment>
    <comment ref="B310" authorId="1">
      <text>
        <r>
          <rPr>
            <b/>
            <sz val="12"/>
            <color indexed="81"/>
            <rFont val="Arial"/>
            <family val="2"/>
          </rPr>
          <t>Asignaciones destinadas a obras por contrato y proyectos productivos y acciones de fomento. Incluye los gastos en estudios de pre-inversión y preparación del proyecto.</t>
        </r>
        <r>
          <rPr>
            <sz val="12"/>
            <color indexed="81"/>
            <rFont val="Arial"/>
            <family val="2"/>
          </rPr>
          <t xml:space="preserve">
</t>
        </r>
      </text>
    </comment>
    <comment ref="B311" authorId="1">
      <text>
        <r>
          <rPr>
            <b/>
            <sz val="12"/>
            <color indexed="81"/>
            <rFont val="Arial"/>
            <family val="2"/>
          </rPr>
          <t>Asignaciones destinadas para construcciones en bienes de dominio público de acuerdo con lo establecido en el art. 7 de la Ley General de Bienes Nacionales y otras leyes aplicables. Incluye los gastos en estudios de pre-inversión y preparación del proyecto.</t>
        </r>
        <r>
          <rPr>
            <sz val="12"/>
            <color indexed="81"/>
            <rFont val="Arial"/>
            <family val="2"/>
          </rPr>
          <t xml:space="preserve">
</t>
        </r>
      </text>
    </comment>
    <comment ref="B312" authorId="1">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13" authorId="1">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r>
          <rPr>
            <sz val="12"/>
            <color indexed="81"/>
            <rFont val="Arial"/>
            <family val="2"/>
          </rPr>
          <t xml:space="preserve">
</t>
        </r>
      </text>
    </comment>
    <comment ref="B314" authorId="1">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15" authorId="1">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6" authorId="1">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17" authorId="1">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18" authorId="1">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19" authorId="1">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0" authorId="1">
      <text>
        <r>
          <rPr>
            <b/>
            <sz val="12"/>
            <color indexed="81"/>
            <rFont val="Arial"/>
            <family val="2"/>
          </rPr>
          <t>Asignaciones para construcciones en bienes inmuebles propiedad de los entes públicos. Incluye los gastos en estudios de pre inversión y preparación del proyecto.</t>
        </r>
        <r>
          <rPr>
            <sz val="12"/>
            <color indexed="81"/>
            <rFont val="Arial"/>
            <family val="2"/>
          </rPr>
          <t xml:space="preserve">
</t>
        </r>
      </text>
    </comment>
    <comment ref="B321" authorId="1">
      <text>
        <r>
          <rPr>
            <b/>
            <sz val="12"/>
            <color indexed="81"/>
            <rFont val="Arial"/>
            <family val="2"/>
          </rPr>
          <t>Asignaciones destinadas a obras para vivienda, ya sean unifamiliares o multifamiliares.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2" authorId="1">
      <text>
        <r>
          <rPr>
            <b/>
            <sz val="12"/>
            <color indexed="81"/>
            <rFont val="Arial"/>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 inversión y preparación del proyecto.</t>
        </r>
        <r>
          <rPr>
            <sz val="12"/>
            <color indexed="81"/>
            <rFont val="Arial"/>
            <family val="2"/>
          </rPr>
          <t xml:space="preserve">
</t>
        </r>
      </text>
    </comment>
    <comment ref="B323" authorId="1">
      <text>
        <r>
          <rPr>
            <b/>
            <sz val="12"/>
            <color indexed="81"/>
            <rFont val="Arial"/>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r>
          <rPr>
            <sz val="12"/>
            <color indexed="81"/>
            <rFont val="Arial"/>
            <family val="2"/>
          </rPr>
          <t xml:space="preserve">
</t>
        </r>
      </text>
    </comment>
    <comment ref="B324" authorId="1">
      <text>
        <r>
          <rPr>
            <b/>
            <sz val="12"/>
            <color indexed="81"/>
            <rFont val="Arial"/>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5" authorId="1">
      <text>
        <r>
          <rPr>
            <b/>
            <sz val="12"/>
            <color indexed="81"/>
            <rFont val="Arial"/>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r>
          <rPr>
            <sz val="12"/>
            <color indexed="81"/>
            <rFont val="Arial"/>
            <family val="2"/>
          </rPr>
          <t xml:space="preserve">
</t>
        </r>
      </text>
    </comment>
    <comment ref="B326" authorId="1">
      <text>
        <r>
          <rPr>
            <b/>
            <sz val="12"/>
            <color indexed="81"/>
            <rFont val="Arial"/>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r>
          <rPr>
            <sz val="12"/>
            <color indexed="81"/>
            <rFont val="Arial"/>
            <family val="2"/>
          </rPr>
          <t xml:space="preserve">
</t>
        </r>
      </text>
    </comment>
    <comment ref="B327" authorId="1">
      <text>
        <r>
          <rPr>
            <b/>
            <sz val="12"/>
            <color indexed="81"/>
            <rFont val="Arial"/>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r>
          <rPr>
            <sz val="12"/>
            <color indexed="81"/>
            <rFont val="Arial"/>
            <family val="2"/>
          </rPr>
          <t xml:space="preserve">
</t>
        </r>
      </text>
    </comment>
    <comment ref="B328" authorId="1">
      <text>
        <r>
          <rPr>
            <b/>
            <sz val="12"/>
            <color indexed="81"/>
            <rFont val="Arial"/>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r>
          <rPr>
            <sz val="12"/>
            <color indexed="81"/>
            <rFont val="Arial"/>
            <family val="2"/>
          </rPr>
          <t xml:space="preserve">
</t>
        </r>
      </text>
    </comment>
    <comment ref="B329" authorId="1">
      <text>
        <r>
          <rPr>
            <b/>
            <sz val="12"/>
            <color indexed="81"/>
            <rFont val="Arial"/>
            <family val="2"/>
          </rPr>
          <t>Erogaciones realizadas por los entes públicos con la finalidad de ejecutar proyectos de desarrollo productivo, económico y social y otros. Incluye el costo de la preparación de proyectos.</t>
        </r>
        <r>
          <rPr>
            <sz val="12"/>
            <color indexed="81"/>
            <rFont val="Arial"/>
            <family val="2"/>
          </rPr>
          <t xml:space="preserve">
</t>
        </r>
      </text>
    </comment>
    <comment ref="B330" authorId="1">
      <text>
        <r>
          <rPr>
            <b/>
            <sz val="12"/>
            <color indexed="81"/>
            <rFont val="Arial"/>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1" authorId="1">
      <text>
        <r>
          <rPr>
            <b/>
            <sz val="12"/>
            <color indexed="81"/>
            <rFont val="Arial"/>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r>
          <rPr>
            <sz val="12"/>
            <color indexed="81"/>
            <rFont val="Arial"/>
            <family val="2"/>
          </rPr>
          <t xml:space="preserve">
</t>
        </r>
      </text>
    </comment>
    <comment ref="B332" authorId="1">
      <text>
        <r>
          <rPr>
            <b/>
            <sz val="12"/>
            <color indexed="81"/>
            <rFont val="Arial"/>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r>
          <rPr>
            <sz val="12"/>
            <color indexed="81"/>
            <rFont val="Arial"/>
            <family val="2"/>
          </rPr>
          <t xml:space="preserve">
</t>
        </r>
      </text>
    </comment>
    <comment ref="B333" authorId="1">
      <text>
        <r>
          <rPr>
            <b/>
            <sz val="12"/>
            <color indexed="81"/>
            <rFont val="Arial"/>
            <family val="2"/>
          </rPr>
          <t>Asignaciones destinadas al otorgamiento de créditos en forma directa o mediante fondos y fideicomisos a favor de los sectores social y privado, o de los municipios, para el financiamiento de acciones para el impulso de actividades productivas de acuerdo con las políticas, normas y disposiciones aplicables.</t>
        </r>
        <r>
          <rPr>
            <sz val="12"/>
            <color indexed="81"/>
            <rFont val="Arial"/>
            <family val="2"/>
          </rPr>
          <t xml:space="preserve">
</t>
        </r>
      </text>
    </comment>
    <comment ref="B334" authorId="1">
      <text>
        <r>
          <rPr>
            <b/>
            <sz val="12"/>
            <color indexed="81"/>
            <rFont val="Arial"/>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5" authorId="1">
      <text>
        <r>
          <rPr>
            <b/>
            <sz val="12"/>
            <color indexed="81"/>
            <rFont val="Arial"/>
            <family val="2"/>
          </rPr>
          <t>Asignaciones destinadas a otorgar créditos directos a municipios, para la adquisición de toda clase de bienes muebles e inmuebles, así como para la construcción y reconstrucción de obras e instalaciones, cuando se apliquen en actividades productivas.</t>
        </r>
        <r>
          <rPr>
            <sz val="12"/>
            <color indexed="81"/>
            <rFont val="Arial"/>
            <family val="2"/>
          </rPr>
          <t xml:space="preserve">
</t>
        </r>
      </text>
    </comment>
    <comment ref="B336" authorId="1">
      <text>
        <r>
          <rPr>
            <b/>
            <sz val="12"/>
            <color indexed="81"/>
            <rFont val="Arial"/>
            <family val="2"/>
          </rPr>
          <t>Asignaciones para aportar capital directo o mediante la adquisición de acciones u otros valores representativos de capital a entidades paraestatales y empresas privadas; así como a organismos nacionales e internacionales.</t>
        </r>
        <r>
          <rPr>
            <sz val="12"/>
            <color indexed="81"/>
            <rFont val="Arial"/>
            <family val="2"/>
          </rPr>
          <t xml:space="preserve">
</t>
        </r>
      </text>
    </comment>
    <comment ref="B337" authorId="1">
      <text>
        <r>
          <rPr>
            <b/>
            <sz val="12"/>
            <color indexed="81"/>
            <rFont val="Arial"/>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r>
          <rPr>
            <sz val="12"/>
            <color indexed="81"/>
            <rFont val="Arial"/>
            <family val="2"/>
          </rPr>
          <t xml:space="preserve">
</t>
        </r>
      </text>
    </comment>
    <comment ref="B338" authorId="1">
      <text>
        <r>
          <rPr>
            <b/>
            <sz val="12"/>
            <color indexed="81"/>
            <rFont val="Arial"/>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r>
          <rPr>
            <sz val="12"/>
            <color indexed="81"/>
            <rFont val="Arial"/>
            <family val="2"/>
          </rPr>
          <t xml:space="preserve">
</t>
        </r>
      </text>
    </comment>
    <comment ref="B339" authorId="1">
      <text>
        <r>
          <rPr>
            <b/>
            <sz val="12"/>
            <color indexed="81"/>
            <rFont val="Arial"/>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r>
          <rPr>
            <sz val="12"/>
            <color indexed="81"/>
            <rFont val="Arial"/>
            <family val="2"/>
          </rPr>
          <t xml:space="preserve">
</t>
        </r>
      </text>
    </comment>
    <comment ref="B340" authorId="1">
      <text>
        <r>
          <rPr>
            <b/>
            <sz val="12"/>
            <color indexed="81"/>
            <rFont val="Arial"/>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r>
          <rPr>
            <sz val="12"/>
            <color indexed="81"/>
            <rFont val="Arial"/>
            <family val="2"/>
          </rPr>
          <t xml:space="preserve">
</t>
        </r>
      </text>
    </comment>
    <comment ref="B341" authorId="1">
      <text>
        <r>
          <rPr>
            <b/>
            <sz val="12"/>
            <color indexed="81"/>
            <rFont val="Arial"/>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r>
          <rPr>
            <sz val="12"/>
            <color indexed="81"/>
            <rFont val="Arial"/>
            <family val="2"/>
          </rPr>
          <t xml:space="preserve">
</t>
        </r>
      </text>
    </comment>
    <comment ref="B342" authorId="1">
      <text>
        <r>
          <rPr>
            <b/>
            <sz val="12"/>
            <color indexed="81"/>
            <rFont val="Arial"/>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r>
          <rPr>
            <sz val="12"/>
            <color indexed="81"/>
            <rFont val="Arial"/>
            <family val="2"/>
          </rPr>
          <t xml:space="preserve">
</t>
        </r>
      </text>
    </comment>
    <comment ref="B343" authorId="1">
      <text>
        <r>
          <rPr>
            <b/>
            <sz val="12"/>
            <color indexed="81"/>
            <rFont val="Arial"/>
            <family val="2"/>
          </rPr>
          <t>Asignaciones para la adquisición de acciones y participaciones de capital en entidades del sector público, que se traduce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4" authorId="1">
      <text>
        <r>
          <rPr>
            <b/>
            <sz val="12"/>
            <color indexed="81"/>
            <rFont val="Arial"/>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liquidez.</t>
        </r>
        <r>
          <rPr>
            <sz val="12"/>
            <color indexed="81"/>
            <rFont val="Arial"/>
            <family val="2"/>
          </rPr>
          <t xml:space="preserve">
</t>
        </r>
      </text>
    </comment>
    <comment ref="B345" authorId="1">
      <text>
        <r>
          <rPr>
            <b/>
            <sz val="12"/>
            <color indexed="81"/>
            <rFont val="Arial"/>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r>
          <rPr>
            <sz val="12"/>
            <color indexed="81"/>
            <rFont val="Arial"/>
            <family val="2"/>
          </rPr>
          <t xml:space="preserve">
</t>
        </r>
      </text>
    </comment>
    <comment ref="B346" authorId="1">
      <text>
        <r>
          <rPr>
            <b/>
            <sz val="12"/>
            <color indexed="81"/>
            <rFont val="Arial"/>
            <family val="2"/>
          </rPr>
          <t>Asignaciones destinadas a financiar la adquisición de títulos y valores representativos de deuda. Excluye los depósitos temporales efectuados en el mercado de valores o de capitales por la intermediación de instituciones financieras.</t>
        </r>
        <r>
          <rPr>
            <sz val="12"/>
            <color indexed="81"/>
            <rFont val="Arial"/>
            <family val="2"/>
          </rPr>
          <t xml:space="preserve">
</t>
        </r>
      </text>
    </comment>
    <comment ref="B347" authorId="1">
      <text>
        <r>
          <rPr>
            <b/>
            <sz val="12"/>
            <color indexed="81"/>
            <rFont val="Arial"/>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r>
          <rPr>
            <sz val="12"/>
            <color indexed="81"/>
            <rFont val="Arial"/>
            <family val="2"/>
          </rPr>
          <t xml:space="preserve">
</t>
        </r>
      </text>
    </comment>
    <comment ref="B348" authorId="1">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r>
          <rPr>
            <sz val="12"/>
            <color indexed="81"/>
            <rFont val="Arial"/>
            <family val="2"/>
          </rPr>
          <t xml:space="preserve">
</t>
        </r>
      </text>
    </comment>
    <comment ref="B349" authorId="1">
      <text>
        <r>
          <rPr>
            <b/>
            <sz val="12"/>
            <color indexed="81"/>
            <rFont val="Arial"/>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r>
          <rPr>
            <sz val="12"/>
            <color indexed="81"/>
            <rFont val="Arial"/>
            <family val="2"/>
          </rPr>
          <t xml:space="preserve">
</t>
        </r>
      </text>
    </comment>
    <comment ref="B350" authorId="1">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1" authorId="1">
      <text>
        <r>
          <rPr>
            <b/>
            <sz val="12"/>
            <color indexed="81"/>
            <rFont val="Arial"/>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2" authorId="1">
      <text>
        <r>
          <rPr>
            <b/>
            <sz val="12"/>
            <color indexed="81"/>
            <rFont val="Arial"/>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r>
          <rPr>
            <sz val="12"/>
            <color indexed="81"/>
            <rFont val="Arial"/>
            <family val="2"/>
          </rPr>
          <t xml:space="preserve">
</t>
        </r>
      </text>
    </comment>
    <comment ref="B353" authorId="1">
      <text>
        <r>
          <rPr>
            <b/>
            <sz val="12"/>
            <color indexed="81"/>
            <rFont val="Arial"/>
            <family val="2"/>
          </rPr>
          <t>Asignaciones destinadas a la concesión de préstamos a entes públicos y al sector privado.</t>
        </r>
        <r>
          <rPr>
            <sz val="12"/>
            <color indexed="81"/>
            <rFont val="Arial"/>
            <family val="2"/>
          </rPr>
          <t xml:space="preserve">
</t>
        </r>
      </text>
    </comment>
    <comment ref="B354" authorId="1">
      <text>
        <r>
          <rPr>
            <b/>
            <sz val="12"/>
            <color indexed="81"/>
            <rFont val="Arial"/>
            <family val="2"/>
          </rPr>
          <t>Asignaciones destinadas para la concesión de préstamos a entidades paraestatales no empresariales y no financieras con fines de política económica.</t>
        </r>
        <r>
          <rPr>
            <sz val="12"/>
            <color indexed="81"/>
            <rFont val="Arial"/>
            <family val="2"/>
          </rPr>
          <t xml:space="preserve">
</t>
        </r>
      </text>
    </comment>
    <comment ref="B355" authorId="1">
      <text>
        <r>
          <rPr>
            <b/>
            <sz val="12"/>
            <color indexed="81"/>
            <rFont val="Arial"/>
            <family val="2"/>
          </rPr>
          <t>Asignaciones destinadas a la concesión de préstamos a entidades paraestatales empresariales y no financieras con fines de política económica.</t>
        </r>
        <r>
          <rPr>
            <sz val="12"/>
            <color indexed="81"/>
            <rFont val="Arial"/>
            <family val="2"/>
          </rPr>
          <t xml:space="preserve">
</t>
        </r>
      </text>
    </comment>
    <comment ref="B356" authorId="1">
      <text>
        <r>
          <rPr>
            <b/>
            <sz val="12"/>
            <color indexed="81"/>
            <rFont val="Arial"/>
            <family val="2"/>
          </rPr>
          <t>Asignaciones destinadas a la concesión de préstamos a instituciones paraestatales públicas financieras con fines de política económica.</t>
        </r>
        <r>
          <rPr>
            <sz val="12"/>
            <color indexed="81"/>
            <rFont val="Arial"/>
            <family val="2"/>
          </rPr>
          <t xml:space="preserve">
</t>
        </r>
      </text>
    </comment>
    <comment ref="B357" authorId="1">
      <text>
        <r>
          <rPr>
            <b/>
            <sz val="12"/>
            <color indexed="81"/>
            <rFont val="Arial"/>
            <family val="2"/>
          </rPr>
          <t>Asignaciones destinadas a la concesión de préstamos a entidades federativas y municipios con fines de política económica.</t>
        </r>
        <r>
          <rPr>
            <sz val="12"/>
            <color indexed="81"/>
            <rFont val="Arial"/>
            <family val="2"/>
          </rPr>
          <t xml:space="preserve">
</t>
        </r>
      </text>
    </comment>
    <comment ref="B358" authorId="1">
      <text>
        <r>
          <rPr>
            <b/>
            <sz val="12"/>
            <color indexed="81"/>
            <rFont val="Arial"/>
            <family val="2"/>
          </rPr>
          <t>Asignaciones destinadas a la concesión de préstamos al sector privado, tales como: préstamos al personal, a sindicatos y demás erogaciones recuperables, con fines de política económica.</t>
        </r>
        <r>
          <rPr>
            <sz val="12"/>
            <color indexed="81"/>
            <rFont val="Arial"/>
            <family val="2"/>
          </rPr>
          <t xml:space="preserve">
</t>
        </r>
      </text>
    </comment>
    <comment ref="B359" authorId="1">
      <text>
        <r>
          <rPr>
            <b/>
            <sz val="12"/>
            <color indexed="81"/>
            <rFont val="Arial"/>
            <family val="2"/>
          </rPr>
          <t>Asignaciones destinadas a la concesión de préstamos al sector externo con fines de política económica.</t>
        </r>
        <r>
          <rPr>
            <sz val="12"/>
            <color indexed="81"/>
            <rFont val="Arial"/>
            <family val="2"/>
          </rPr>
          <t xml:space="preserve">
</t>
        </r>
      </text>
    </comment>
    <comment ref="B360" authorId="1">
      <text>
        <r>
          <rPr>
            <b/>
            <sz val="12"/>
            <color indexed="81"/>
            <rFont val="Arial"/>
            <family val="2"/>
          </rPr>
          <t>Asignaciones destinadas para la concesión de préstamos entre entes públicos con fines de gestión de liquidez.</t>
        </r>
        <r>
          <rPr>
            <sz val="12"/>
            <color indexed="81"/>
            <rFont val="Arial"/>
            <family val="2"/>
          </rPr>
          <t xml:space="preserve">
</t>
        </r>
      </text>
    </comment>
    <comment ref="B361" authorId="1">
      <text>
        <r>
          <rPr>
            <b/>
            <sz val="12"/>
            <color indexed="81"/>
            <rFont val="Arial"/>
            <family val="2"/>
          </rPr>
          <t>Asignaciones destinadas para la concesión de préstamos al sector privado con fines de gestión de liquidez.</t>
        </r>
        <r>
          <rPr>
            <sz val="12"/>
            <color indexed="81"/>
            <rFont val="Arial"/>
            <family val="2"/>
          </rPr>
          <t xml:space="preserve">
</t>
        </r>
      </text>
    </comment>
    <comment ref="B362" authorId="1">
      <text>
        <r>
          <rPr>
            <b/>
            <sz val="12"/>
            <color indexed="81"/>
            <rFont val="Arial"/>
            <family val="2"/>
          </rPr>
          <t>Asignaciones destinadas para la concesión de préstamos al sector externo con fines de gestión de liquidez.</t>
        </r>
        <r>
          <rPr>
            <sz val="12"/>
            <color indexed="81"/>
            <rFont val="Arial"/>
            <family val="2"/>
          </rPr>
          <t xml:space="preserve">
</t>
        </r>
      </text>
    </comment>
    <comment ref="B363" authorId="1">
      <text>
        <r>
          <rPr>
            <b/>
            <sz val="12"/>
            <color indexed="81"/>
            <rFont val="Arial"/>
            <family val="2"/>
          </rPr>
          <t>Asignaciones a fideicomisos, mandatos y otros análogos para constituir o incrementar su patrimonio.</t>
        </r>
        <r>
          <rPr>
            <sz val="12"/>
            <color indexed="81"/>
            <rFont val="Arial"/>
            <family val="2"/>
          </rPr>
          <t xml:space="preserve">
</t>
        </r>
      </text>
    </comment>
    <comment ref="B364" authorId="1">
      <text>
        <r>
          <rPr>
            <b/>
            <sz val="12"/>
            <color indexed="81"/>
            <rFont val="Arial"/>
            <family val="2"/>
          </rPr>
          <t>Asignaciones destinadas para construir o incrementar los fideicomisos del Poder Ejecutivo, con fines de política económica.</t>
        </r>
        <r>
          <rPr>
            <sz val="12"/>
            <color indexed="81"/>
            <rFont val="Arial"/>
            <family val="2"/>
          </rPr>
          <t xml:space="preserve">
</t>
        </r>
      </text>
    </comment>
    <comment ref="B365" authorId="1">
      <text>
        <r>
          <rPr>
            <b/>
            <sz val="12"/>
            <color indexed="81"/>
            <rFont val="Arial"/>
            <family val="2"/>
          </rPr>
          <t>Asignaciones destinadas para construir o incrementar los fideicomisos del Poder Legislativo, con fines de política económica.</t>
        </r>
        <r>
          <rPr>
            <sz val="12"/>
            <color indexed="81"/>
            <rFont val="Arial"/>
            <family val="2"/>
          </rPr>
          <t xml:space="preserve">
</t>
        </r>
      </text>
    </comment>
    <comment ref="B366" authorId="1">
      <text>
        <r>
          <rPr>
            <b/>
            <sz val="12"/>
            <color indexed="81"/>
            <rFont val="Arial"/>
            <family val="2"/>
          </rPr>
          <t>Asignaciones destinadas para construir o incrementar los fideicomisos del Poder Judicial, con fines de política económica.</t>
        </r>
        <r>
          <rPr>
            <sz val="12"/>
            <color indexed="81"/>
            <rFont val="Arial"/>
            <family val="2"/>
          </rPr>
          <t xml:space="preserve">
</t>
        </r>
      </text>
    </comment>
    <comment ref="B367" authorId="1">
      <text>
        <r>
          <rPr>
            <b/>
            <sz val="12"/>
            <color indexed="81"/>
            <rFont val="Arial"/>
            <family val="2"/>
          </rPr>
          <t>Asignaciones destinadas para construir o incrementar los fideicomisos públicos no empresariales y no financieros, con fines de política económica.</t>
        </r>
        <r>
          <rPr>
            <sz val="12"/>
            <color indexed="81"/>
            <rFont val="Arial"/>
            <family val="2"/>
          </rPr>
          <t xml:space="preserve">
</t>
        </r>
      </text>
    </comment>
    <comment ref="B368" authorId="1">
      <text>
        <r>
          <rPr>
            <b/>
            <sz val="12"/>
            <color indexed="81"/>
            <rFont val="Arial"/>
            <family val="2"/>
          </rPr>
          <t>Asignaciones destinadas para construir o incrementar los fideicomisos públicos empresariales y no financieros, con fines de política económica.</t>
        </r>
        <r>
          <rPr>
            <sz val="12"/>
            <color indexed="81"/>
            <rFont val="Arial"/>
            <family val="2"/>
          </rPr>
          <t xml:space="preserve">
</t>
        </r>
      </text>
    </comment>
    <comment ref="B369" authorId="1">
      <text>
        <r>
          <rPr>
            <b/>
            <sz val="12"/>
            <color indexed="81"/>
            <rFont val="Arial"/>
            <family val="2"/>
          </rPr>
          <t>Asignaciones destinadas para construir o incrementar a fideicomisos públicos financieros, con fines de política económica.</t>
        </r>
        <r>
          <rPr>
            <sz val="12"/>
            <color indexed="81"/>
            <rFont val="Arial"/>
            <family val="2"/>
          </rPr>
          <t xml:space="preserve">
</t>
        </r>
      </text>
    </comment>
    <comment ref="B370" authorId="1">
      <text>
        <r>
          <rPr>
            <b/>
            <sz val="12"/>
            <color indexed="81"/>
            <rFont val="Arial"/>
            <family val="2"/>
          </rPr>
          <t>Asignaciones a fideicomisos a favor de entidades federativas, con fines de política económica.</t>
        </r>
        <r>
          <rPr>
            <sz val="12"/>
            <color indexed="81"/>
            <rFont val="Arial"/>
            <family val="2"/>
          </rPr>
          <t xml:space="preserve">
</t>
        </r>
      </text>
    </comment>
    <comment ref="B371" authorId="1">
      <text>
        <r>
          <rPr>
            <b/>
            <sz val="12"/>
            <color indexed="81"/>
            <rFont val="Arial"/>
            <family val="2"/>
          </rPr>
          <t>Asignaciones a fideicomisos de municipios con fines de política económica.</t>
        </r>
        <r>
          <rPr>
            <sz val="12"/>
            <color indexed="81"/>
            <rFont val="Arial"/>
            <family val="2"/>
          </rPr>
          <t xml:space="preserve">
</t>
        </r>
      </text>
    </comment>
    <comment ref="B372" authorId="1">
      <text>
        <r>
          <rPr>
            <b/>
            <sz val="12"/>
            <color indexed="81"/>
            <rFont val="Arial"/>
            <family val="2"/>
          </rPr>
          <t>Asignaciones a fideicomisos de empresas privadas y particulares con fines de política económica.</t>
        </r>
        <r>
          <rPr>
            <sz val="12"/>
            <color indexed="81"/>
            <rFont val="Arial"/>
            <family val="2"/>
          </rPr>
          <t xml:space="preserve">
</t>
        </r>
      </text>
    </comment>
    <comment ref="B373" authorId="1">
      <text>
        <r>
          <rPr>
            <b/>
            <sz val="12"/>
            <color indexed="81"/>
            <rFont val="Arial"/>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r>
          <rPr>
            <sz val="12"/>
            <color indexed="81"/>
            <rFont val="Arial"/>
            <family val="2"/>
          </rPr>
          <t xml:space="preserve">
</t>
        </r>
      </text>
    </comment>
    <comment ref="B374" authorId="1">
      <text>
        <r>
          <rPr>
            <b/>
            <sz val="12"/>
            <color indexed="81"/>
            <rFont val="Arial"/>
            <family val="2"/>
          </rPr>
          <t>Asignaciones destinadas a colocaciones a largo plazo en moneda nacional.</t>
        </r>
        <r>
          <rPr>
            <sz val="12"/>
            <color indexed="81"/>
            <rFont val="Arial"/>
            <family val="2"/>
          </rPr>
          <t xml:space="preserve">
</t>
        </r>
      </text>
    </comment>
    <comment ref="B375" authorId="1">
      <text>
        <r>
          <rPr>
            <b/>
            <sz val="12"/>
            <color indexed="81"/>
            <rFont val="Arial"/>
            <family val="2"/>
          </rPr>
          <t>Asignaciones destinadas a colocaciones financieras a largo plazo en moneda extranjera.</t>
        </r>
        <r>
          <rPr>
            <sz val="12"/>
            <color indexed="81"/>
            <rFont val="Arial"/>
            <family val="2"/>
          </rPr>
          <t xml:space="preserve">
</t>
        </r>
      </text>
    </comment>
    <comment ref="B376" authorId="1">
      <text>
        <r>
          <rPr>
            <b/>
            <sz val="12"/>
            <color indexed="81"/>
            <rFont val="Arial"/>
            <family val="2"/>
          </rPr>
          <t>Provisiones presupuestarias para hacer frente a las erogaciones que se deriven de contingencias o fenómenos climáticos, meteorológicos o económicos, con el fin de prevenir o resarcir daños a la población o a la infraestructura pública; como las derivadas de las responsabilidades de los entes públicos.</t>
        </r>
        <r>
          <rPr>
            <sz val="12"/>
            <color indexed="81"/>
            <rFont val="Arial"/>
            <family val="2"/>
          </rPr>
          <t xml:space="preserve">
</t>
        </r>
      </text>
    </comment>
    <comment ref="B377" authorId="1">
      <text>
        <r>
          <rPr>
            <b/>
            <sz val="12"/>
            <color indexed="81"/>
            <rFont val="Arial"/>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8" authorId="1">
      <text>
        <r>
          <rPr>
            <b/>
            <sz val="12"/>
            <color indexed="81"/>
            <rFont val="Arial"/>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r>
          <rPr>
            <sz val="12"/>
            <color indexed="81"/>
            <rFont val="Arial"/>
            <family val="2"/>
          </rPr>
          <t xml:space="preserve">
</t>
        </r>
      </text>
    </comment>
    <comment ref="B379" authorId="1">
      <text>
        <r>
          <rPr>
            <b/>
            <sz val="12"/>
            <color indexed="81"/>
            <rFont val="Arial"/>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r>
          <rPr>
            <sz val="12"/>
            <color indexed="81"/>
            <rFont val="Arial"/>
            <family val="2"/>
          </rPr>
          <t xml:space="preserve">
</t>
        </r>
      </text>
    </comment>
    <comment ref="B380" authorId="1">
      <text>
        <r>
          <rPr>
            <b/>
            <sz val="12"/>
            <color indexed="81"/>
            <rFont val="Arial"/>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r>
          <rPr>
            <sz val="12"/>
            <color indexed="81"/>
            <rFont val="Arial"/>
            <family val="2"/>
          </rPr>
          <t xml:space="preserve">
</t>
        </r>
      </text>
    </comment>
    <comment ref="B381" authorId="1">
      <text>
        <r>
          <rPr>
            <b/>
            <sz val="12"/>
            <color indexed="81"/>
            <rFont val="Arial"/>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r>
          <rPr>
            <sz val="12"/>
            <color indexed="81"/>
            <rFont val="Arial"/>
            <family val="2"/>
          </rPr>
          <t xml:space="preserve">
</t>
        </r>
      </text>
    </comment>
    <comment ref="B382" authorId="1">
      <text>
        <r>
          <rPr>
            <b/>
            <sz val="12"/>
            <color indexed="81"/>
            <rFont val="Arial"/>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r>
          <rPr>
            <sz val="12"/>
            <color indexed="81"/>
            <rFont val="Arial"/>
            <family val="2"/>
          </rPr>
          <t xml:space="preserve">
</t>
        </r>
      </text>
    </comment>
    <comment ref="B383" authorId="1">
      <text>
        <r>
          <rPr>
            <b/>
            <sz val="12"/>
            <color indexed="81"/>
            <rFont val="Arial"/>
            <family val="2"/>
          </rPr>
          <t>Asignaciones que prevén estimaciones por el porcentaje del importe total que se distribuye entre las  entidades federativas y de la parte correspondiente en materia de derechos.</t>
        </r>
        <r>
          <rPr>
            <sz val="12"/>
            <color indexed="81"/>
            <rFont val="Arial"/>
            <family val="2"/>
          </rPr>
          <t xml:space="preserve">
</t>
        </r>
      </text>
    </comment>
    <comment ref="B384" authorId="1">
      <text>
        <r>
          <rPr>
            <b/>
            <sz val="12"/>
            <color indexed="81"/>
            <rFont val="Arial"/>
            <family val="2"/>
          </rPr>
          <t>Recursos de los estados a los municipios que se derivan del Sistema Nacional de Coordinación Fiscal, así como las que correspondan a sistemas estatales de coordinación fiscal determinados por las leyes correspondientes.</t>
        </r>
        <r>
          <rPr>
            <sz val="12"/>
            <color indexed="81"/>
            <rFont val="Arial"/>
            <family val="2"/>
          </rPr>
          <t xml:space="preserve">
</t>
        </r>
      </text>
    </comment>
    <comment ref="B385" authorId="1">
      <text>
        <r>
          <rPr>
            <b/>
            <sz val="12"/>
            <color indexed="81"/>
            <rFont val="Arial"/>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6" authorId="1">
      <text>
        <r>
          <rPr>
            <b/>
            <sz val="12"/>
            <color indexed="81"/>
            <rFont val="Arial"/>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r>
          <rPr>
            <sz val="12"/>
            <color indexed="81"/>
            <rFont val="Arial"/>
            <family val="2"/>
          </rPr>
          <t xml:space="preserve">
</t>
        </r>
      </text>
    </comment>
    <comment ref="B387" authorId="1">
      <text>
        <r>
          <rPr>
            <b/>
            <sz val="12"/>
            <color indexed="81"/>
            <rFont val="Arial"/>
            <family val="2"/>
          </rPr>
          <t xml:space="preserve">Asignaciones destinadas a cubrir los incentivos derivados de convenios de colaboración administrativa  que se celebren con otros órdenes de gobierno.
</t>
        </r>
      </text>
    </comment>
    <comment ref="B388" authorId="1">
      <text>
        <r>
          <rPr>
            <b/>
            <sz val="12"/>
            <color indexed="81"/>
            <rFont val="Arial"/>
            <family val="2"/>
          </rPr>
          <t>Recursos que corresponden a las entidades federativas y municipios que se derivan del Sistema Nacional de Coordinación Fiscal, de conformidad a lo establecido por el capítulo V de la Ley de Coordinación Fiscal.</t>
        </r>
        <r>
          <rPr>
            <sz val="12"/>
            <color indexed="81"/>
            <rFont val="Arial"/>
            <family val="2"/>
          </rPr>
          <t xml:space="preserve">
</t>
        </r>
      </text>
    </comment>
    <comment ref="B389" authorId="1">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r>
          <rPr>
            <sz val="12"/>
            <color indexed="81"/>
            <rFont val="Arial"/>
            <family val="2"/>
          </rPr>
          <t xml:space="preserve">
</t>
        </r>
      </text>
    </comment>
    <comment ref="B390" authorId="1">
      <text>
        <r>
          <rPr>
            <b/>
            <sz val="12"/>
            <color indexed="81"/>
            <rFont val="Arial"/>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1" authorId="1">
      <text>
        <r>
          <rPr>
            <b/>
            <sz val="12"/>
            <color indexed="81"/>
            <rFont val="Arial"/>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r>
          <rPr>
            <sz val="12"/>
            <color indexed="81"/>
            <rFont val="Arial"/>
            <family val="2"/>
          </rPr>
          <t xml:space="preserve">
</t>
        </r>
      </text>
    </comment>
    <comment ref="B392" authorId="1">
      <text>
        <r>
          <rPr>
            <b/>
            <sz val="12"/>
            <color indexed="81"/>
            <rFont val="Arial"/>
            <family val="2"/>
          </rPr>
          <t>Asignaciones destinadas a cubrir las aportaciones anuales para cada familia beneficiaria del Sistema de Protección Social en Salud, conforme al porcentaje y, en su caso, las actualizaciones que se determinen conforme a la Ley General de Salud.</t>
        </r>
        <r>
          <rPr>
            <sz val="12"/>
            <color indexed="81"/>
            <rFont val="Arial"/>
            <family val="2"/>
          </rPr>
          <t xml:space="preserve">
</t>
        </r>
      </text>
    </comment>
    <comment ref="B393" authorId="1">
      <text>
        <r>
          <rPr>
            <b/>
            <sz val="12"/>
            <color indexed="81"/>
            <rFont val="Arial"/>
            <family val="2"/>
          </rPr>
          <t>Recursos destinados a compensar la disminución en ingresos participables a las entidades federativas y municipios.</t>
        </r>
        <r>
          <rPr>
            <sz val="12"/>
            <color indexed="81"/>
            <rFont val="Arial"/>
            <family val="2"/>
          </rPr>
          <t xml:space="preserve">
</t>
        </r>
      </text>
    </comment>
    <comment ref="B394" authorId="1">
      <text>
        <r>
          <rPr>
            <b/>
            <sz val="12"/>
            <color indexed="81"/>
            <rFont val="Arial"/>
            <family val="2"/>
          </rPr>
          <t>Recursos asignados a un ente público y reasignado por éste a otro a través de convenios para su ejecución.</t>
        </r>
        <r>
          <rPr>
            <sz val="12"/>
            <color indexed="81"/>
            <rFont val="Arial"/>
            <family val="2"/>
          </rPr>
          <t xml:space="preserve">
</t>
        </r>
      </text>
    </comment>
    <comment ref="B395" authorId="1">
      <text>
        <r>
          <rPr>
            <b/>
            <sz val="12"/>
            <color indexed="81"/>
            <rFont val="Arial"/>
            <family val="2"/>
          </rPr>
          <t>Asignaciones destinadas a los convenios que celebran los entes públicos con el propósito de reasignar la ejecución de funciones, programas o proyectos federales y, en su caso, recursos humanos o materiales.</t>
        </r>
        <r>
          <rPr>
            <sz val="12"/>
            <color indexed="81"/>
            <rFont val="Arial"/>
            <family val="2"/>
          </rPr>
          <t xml:space="preserve">
</t>
        </r>
      </text>
    </comment>
    <comment ref="B396" authorId="1">
      <text>
        <r>
          <rPr>
            <b/>
            <sz val="12"/>
            <color indexed="81"/>
            <rFont val="Arial"/>
            <family val="2"/>
          </rPr>
          <t>Asignaciones destinadas a los convenios que  celebran los entes públicos con el propósito de descentralizar la ejecución de funciones, programas o proyectos federales y, en su caso, recursos humanos o materiales.</t>
        </r>
        <r>
          <rPr>
            <sz val="12"/>
            <color indexed="81"/>
            <rFont val="Arial"/>
            <family val="2"/>
          </rPr>
          <t xml:space="preserve">
</t>
        </r>
      </text>
    </comment>
    <comment ref="B397" authorId="1">
      <text>
        <r>
          <rPr>
            <b/>
            <sz val="12"/>
            <color indexed="81"/>
            <rFont val="Arial"/>
            <family val="2"/>
          </rPr>
          <t>Asignaciones destinadas a otros convenios no especificados en las partidas anteriores que celebran los entes públicos.</t>
        </r>
        <r>
          <rPr>
            <sz val="12"/>
            <color indexed="81"/>
            <rFont val="Arial"/>
            <family val="2"/>
          </rPr>
          <t xml:space="preserve">
</t>
        </r>
      </text>
    </comment>
    <comment ref="B398" authorId="1">
      <text>
        <r>
          <rPr>
            <b/>
            <sz val="12"/>
            <color indexed="81"/>
            <rFont val="Arial"/>
            <family val="2"/>
          </rPr>
          <t>Asignaciones destinadas a cubrir obligaciones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r>
          <rPr>
            <sz val="12"/>
            <color indexed="81"/>
            <rFont val="Arial"/>
            <family val="2"/>
          </rPr>
          <t xml:space="preserve">
</t>
        </r>
      </text>
    </comment>
    <comment ref="B399" authorId="1">
      <text>
        <r>
          <rPr>
            <b/>
            <sz val="12"/>
            <color indexed="81"/>
            <rFont val="Arial"/>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0" authorId="1">
      <text>
        <r>
          <rPr>
            <b/>
            <sz val="12"/>
            <color indexed="81"/>
            <rFont val="Arial"/>
            <family val="2"/>
          </rPr>
          <t>Asignaciones destinadas a cubrir el pago principal derivado de los créditos contraídos en moneda nacional con instituciones de crédito establecidas en el territorio nacional.</t>
        </r>
        <r>
          <rPr>
            <sz val="12"/>
            <color indexed="81"/>
            <rFont val="Arial"/>
            <family val="2"/>
          </rPr>
          <t xml:space="preserve">
</t>
        </r>
      </text>
    </comment>
    <comment ref="B401" authorId="1">
      <text>
        <r>
          <rPr>
            <b/>
            <sz val="12"/>
            <color indexed="81"/>
            <rFont val="Arial"/>
            <family val="2"/>
          </rPr>
          <t>Asignaciones para el pago del principal derivado de la colocación de valores por los entes públicos en territorio nacional.</t>
        </r>
        <r>
          <rPr>
            <sz val="12"/>
            <color indexed="81"/>
            <rFont val="Arial"/>
            <family val="2"/>
          </rPr>
          <t xml:space="preserve">
</t>
        </r>
      </text>
    </comment>
    <comment ref="B402" authorId="1">
      <text>
        <r>
          <rPr>
            <b/>
            <sz val="12"/>
            <color indexed="81"/>
            <rFont val="Arial"/>
            <family val="2"/>
          </rPr>
          <t>Asignaciones para la amortización de financiamientos contraídos con arrendadoras nacionales o en el que su pago esté convenido en moneda nacional.</t>
        </r>
        <r>
          <rPr>
            <sz val="12"/>
            <color indexed="81"/>
            <rFont val="Arial"/>
            <family val="2"/>
          </rPr>
          <t xml:space="preserve">
</t>
        </r>
      </text>
    </comment>
    <comment ref="B403" authorId="1">
      <text>
        <r>
          <rPr>
            <b/>
            <sz val="12"/>
            <color indexed="81"/>
            <rFont val="Arial"/>
            <family val="2"/>
          </rPr>
          <t>Asignaciones destinadas a cubrir el pago del principal, derivado de los créditos contraídos en moneda extranjera con bancos establecidos fuera del territorio nacional.</t>
        </r>
        <r>
          <rPr>
            <sz val="12"/>
            <color indexed="81"/>
            <rFont val="Arial"/>
            <family val="2"/>
          </rPr>
          <t xml:space="preserve">
</t>
        </r>
      </text>
    </comment>
    <comment ref="B404" authorId="1">
      <text>
        <r>
          <rPr>
            <b/>
            <sz val="12"/>
            <color indexed="81"/>
            <rFont val="Arial"/>
            <family val="2"/>
          </rPr>
          <t>Asignaciones destinadas a cubrir el pago del principal de los financiamientos contratados con el Banco Internacional de Reconstrucción y Fomento, el Banco Interamericano de Desarrollo y otras instituciones análogas.</t>
        </r>
        <r>
          <rPr>
            <sz val="12"/>
            <color indexed="81"/>
            <rFont val="Arial"/>
            <family val="2"/>
          </rPr>
          <t xml:space="preserve">
</t>
        </r>
      </text>
    </comment>
    <comment ref="B405" authorId="1">
      <text>
        <r>
          <rPr>
            <b/>
            <sz val="12"/>
            <color indexed="81"/>
            <rFont val="Arial"/>
            <family val="2"/>
          </rPr>
          <t>Asignaciones para el pago del principal derivado de los financiamientos otorgados por gobiernos extranjeros a través de sus instituciones de crédito.</t>
        </r>
        <r>
          <rPr>
            <sz val="12"/>
            <color indexed="81"/>
            <rFont val="Arial"/>
            <family val="2"/>
          </rPr>
          <t xml:space="preserve">
</t>
        </r>
      </text>
    </comment>
    <comment ref="B406" authorId="1">
      <text>
        <r>
          <rPr>
            <b/>
            <sz val="12"/>
            <color indexed="81"/>
            <rFont val="Arial"/>
            <family val="2"/>
          </rPr>
          <t>Asignaciones para el pago del principal derivado de la colocación de títulos y valores mexicanos en los mercados extranjeros.</t>
        </r>
        <r>
          <rPr>
            <sz val="12"/>
            <color indexed="81"/>
            <rFont val="Arial"/>
            <family val="2"/>
          </rPr>
          <t xml:space="preserve">
</t>
        </r>
      </text>
    </comment>
    <comment ref="B407" authorId="1">
      <text>
        <r>
          <rPr>
            <b/>
            <sz val="12"/>
            <color indexed="81"/>
            <rFont val="Arial"/>
            <family val="2"/>
          </rPr>
          <t>Asignaciones para la amortización de financiamientos contraídos con arrendadoras extranjeras en el que su pago esté convenido en moneda extranjera.</t>
        </r>
        <r>
          <rPr>
            <sz val="12"/>
            <color indexed="81"/>
            <rFont val="Arial"/>
            <family val="2"/>
          </rPr>
          <t xml:space="preserve">
</t>
        </r>
      </text>
    </comment>
    <comment ref="B408" authorId="1">
      <text>
        <r>
          <rPr>
            <b/>
            <sz val="12"/>
            <color indexed="81"/>
            <rFont val="Arial"/>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r>
          <rPr>
            <sz val="12"/>
            <color indexed="81"/>
            <rFont val="Arial"/>
            <family val="2"/>
          </rPr>
          <t xml:space="preserve">
</t>
        </r>
      </text>
    </comment>
    <comment ref="B409" authorId="1">
      <text>
        <r>
          <rPr>
            <b/>
            <sz val="12"/>
            <color indexed="81"/>
            <rFont val="Arial"/>
            <family val="2"/>
          </rPr>
          <t>Asignaciones destinadas al pago de intereses derivados de los créditos contratados con instituciones de crédito nacionales.</t>
        </r>
        <r>
          <rPr>
            <sz val="12"/>
            <color indexed="81"/>
            <rFont val="Arial"/>
            <family val="2"/>
          </rPr>
          <t xml:space="preserve">
</t>
        </r>
      </text>
    </comment>
    <comment ref="B410" authorId="1">
      <text>
        <r>
          <rPr>
            <b/>
            <sz val="12"/>
            <color indexed="81"/>
            <rFont val="Arial"/>
            <family val="2"/>
          </rPr>
          <t>Asignaciones destinadas al pago de intereses por la colocación de títulos y valores gubernamentales colocados en territorio nacional.</t>
        </r>
        <r>
          <rPr>
            <sz val="12"/>
            <color indexed="81"/>
            <rFont val="Arial"/>
            <family val="2"/>
          </rPr>
          <t xml:space="preserve">
</t>
        </r>
      </text>
    </comment>
    <comment ref="B411" authorId="1">
      <text>
        <r>
          <rPr>
            <b/>
            <sz val="12"/>
            <color indexed="81"/>
            <rFont val="Arial"/>
            <family val="2"/>
          </rPr>
          <t>Asignaciones destinadas al pago de intereses derivado de la contratación de arrendamientos financieros nacionales.</t>
        </r>
        <r>
          <rPr>
            <sz val="12"/>
            <color indexed="81"/>
            <rFont val="Arial"/>
            <family val="2"/>
          </rPr>
          <t xml:space="preserve">
</t>
        </r>
      </text>
    </comment>
    <comment ref="B412" authorId="1">
      <text>
        <r>
          <rPr>
            <b/>
            <sz val="12"/>
            <color indexed="81"/>
            <rFont val="Arial"/>
            <family val="2"/>
          </rPr>
          <t>Asignaciones destinadas al pago de intereses derivados de créditos contratados con la banca comercial externa.</t>
        </r>
        <r>
          <rPr>
            <sz val="12"/>
            <color indexed="81"/>
            <rFont val="Arial"/>
            <family val="2"/>
          </rPr>
          <t xml:space="preserve">
</t>
        </r>
      </text>
    </comment>
    <comment ref="B413" authorId="1">
      <text>
        <r>
          <rPr>
            <b/>
            <sz val="12"/>
            <color indexed="81"/>
            <rFont val="Arial"/>
            <family val="2"/>
          </rPr>
          <t>Asignaciones destinadas al pago de intereses por la contratación de financiamientos con el Banco Internacional de Reconstrucción y Fomento, el Banco Interamericano de Desarrollo y otras instituciones análogas.</t>
        </r>
        <r>
          <rPr>
            <sz val="12"/>
            <color indexed="81"/>
            <rFont val="Arial"/>
            <family val="2"/>
          </rPr>
          <t xml:space="preserve">
</t>
        </r>
      </text>
    </comment>
    <comment ref="B414" authorId="1">
      <text>
        <r>
          <rPr>
            <b/>
            <sz val="12"/>
            <color indexed="81"/>
            <rFont val="Arial"/>
            <family val="2"/>
          </rPr>
          <t>Asignaciones destinadas al pago de intereses por la contratación de financiamientos otorgados por gobiernos extranjeros, a través de sus instituciones de crédito.</t>
        </r>
        <r>
          <rPr>
            <sz val="12"/>
            <color indexed="81"/>
            <rFont val="Arial"/>
            <family val="2"/>
          </rPr>
          <t xml:space="preserve">
</t>
        </r>
      </text>
    </comment>
    <comment ref="B415" authorId="1">
      <text>
        <r>
          <rPr>
            <b/>
            <sz val="12"/>
            <color indexed="81"/>
            <rFont val="Arial"/>
            <family val="2"/>
          </rPr>
          <t>Asignaciones destinadas al pago de intereses por la colocación de títulos y valores mexicanos en los mercados extranjeros.</t>
        </r>
        <r>
          <rPr>
            <sz val="12"/>
            <color indexed="81"/>
            <rFont val="Arial"/>
            <family val="2"/>
          </rPr>
          <t xml:space="preserve">
</t>
        </r>
      </text>
    </comment>
    <comment ref="B416" authorId="1">
      <text>
        <r>
          <rPr>
            <b/>
            <sz val="12"/>
            <color indexed="81"/>
            <rFont val="Arial"/>
            <family val="2"/>
          </rPr>
          <t>Asignaciones destinadas al pago de intereses por concepto de arrendamientos financieros contratados con arrendadoras extranjeras en el que su pago esté establecido en moneda extranjera.</t>
        </r>
        <r>
          <rPr>
            <sz val="12"/>
            <color indexed="81"/>
            <rFont val="Arial"/>
            <family val="2"/>
          </rPr>
          <t xml:space="preserve">
</t>
        </r>
      </text>
    </comment>
    <comment ref="B417" authorId="1">
      <text>
        <r>
          <rPr>
            <b/>
            <sz val="12"/>
            <color indexed="81"/>
            <rFont val="Arial"/>
            <family val="2"/>
          </rPr>
          <t>Asignaciones destinadas a cubrir las comisiones derivadas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18" authorId="1">
      <text>
        <r>
          <rPr>
            <b/>
            <sz val="12"/>
            <color indexed="81"/>
            <rFont val="Arial"/>
            <family val="2"/>
          </rPr>
          <t>Asignaciones destinadas al pago de obligaciones derivadas del servicio de la deuda contratada en territorio nacional.</t>
        </r>
        <r>
          <rPr>
            <sz val="12"/>
            <color indexed="81"/>
            <rFont val="Arial"/>
            <family val="2"/>
          </rPr>
          <t xml:space="preserve">
</t>
        </r>
      </text>
    </comment>
    <comment ref="B419" authorId="1">
      <text>
        <r>
          <rPr>
            <b/>
            <sz val="12"/>
            <color indexed="81"/>
            <rFont val="Arial"/>
            <family val="2"/>
          </rPr>
          <t>Asignaciones destinadas al pago de obligaciones derivadas del servicio de la deuda contratada fuera del territorio nacional.</t>
        </r>
        <r>
          <rPr>
            <sz val="12"/>
            <color indexed="81"/>
            <rFont val="Arial"/>
            <family val="2"/>
          </rPr>
          <t xml:space="preserve">
</t>
        </r>
      </text>
    </comment>
    <comment ref="B420" authorId="1">
      <text>
        <r>
          <rPr>
            <b/>
            <sz val="12"/>
            <color indexed="81"/>
            <rFont val="Arial"/>
            <family val="2"/>
          </rPr>
          <t>Asignaciones destinadas a cubrir los gastos derivados de los diversos créditos o financiamientos autorizados o ratificados por el Congreso de la Unión, pagaderos en el interior y exterior del país, tanto en moneda nacional como extranjera.</t>
        </r>
        <r>
          <rPr>
            <sz val="12"/>
            <color indexed="81"/>
            <rFont val="Arial"/>
            <family val="2"/>
          </rPr>
          <t xml:space="preserve">
</t>
        </r>
      </text>
    </comment>
    <comment ref="B421" authorId="1">
      <text>
        <r>
          <rPr>
            <b/>
            <sz val="12"/>
            <color indexed="81"/>
            <rFont val="Arial"/>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r>
          <rPr>
            <sz val="12"/>
            <color indexed="81"/>
            <rFont val="Arial"/>
            <family val="2"/>
          </rPr>
          <t xml:space="preserve">
</t>
        </r>
      </text>
    </comment>
    <comment ref="B422" authorId="1">
      <text>
        <r>
          <rPr>
            <b/>
            <sz val="12"/>
            <color indexed="81"/>
            <rFont val="Arial"/>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r>
          <rPr>
            <sz val="12"/>
            <color indexed="81"/>
            <rFont val="Arial"/>
            <family val="2"/>
          </rPr>
          <t xml:space="preserve">
</t>
        </r>
      </text>
    </comment>
    <comment ref="B423" authorId="1">
      <text>
        <r>
          <rPr>
            <b/>
            <sz val="12"/>
            <color indexed="81"/>
            <rFont val="Arial"/>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r>
          <rPr>
            <sz val="12"/>
            <color indexed="81"/>
            <rFont val="Arial"/>
            <family val="2"/>
          </rPr>
          <t xml:space="preserve">
</t>
        </r>
      </text>
    </comment>
    <comment ref="B424" authorId="1">
      <text>
        <r>
          <rPr>
            <b/>
            <sz val="12"/>
            <color indexed="81"/>
            <rFont val="Arial"/>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r>
          <rPr>
            <sz val="12"/>
            <color indexed="81"/>
            <rFont val="Arial"/>
            <family val="2"/>
          </rPr>
          <t xml:space="preserve">
</t>
        </r>
      </text>
    </comment>
    <comment ref="B425" authorId="1">
      <text>
        <r>
          <rPr>
            <b/>
            <sz val="12"/>
            <color indexed="81"/>
            <rFont val="Arial"/>
            <family val="2"/>
          </rPr>
          <t>Asignaciones destinadas al apoyo de los ahorradores y deudores de la banca y del saneamiento del sistema financiero nacional.</t>
        </r>
        <r>
          <rPr>
            <sz val="12"/>
            <color indexed="81"/>
            <rFont val="Arial"/>
            <family val="2"/>
          </rPr>
          <t xml:space="preserve">
</t>
        </r>
      </text>
    </comment>
    <comment ref="B426" authorId="1">
      <text>
        <r>
          <rPr>
            <b/>
            <sz val="12"/>
            <color indexed="81"/>
            <rFont val="Arial"/>
            <family val="2"/>
          </rPr>
          <t>Asignaciones para cubrir compromisos derivados de programas de apoyo y saneamiento del sistema financiero nacional.</t>
        </r>
        <r>
          <rPr>
            <sz val="12"/>
            <color indexed="81"/>
            <rFont val="Arial"/>
            <family val="2"/>
          </rPr>
          <t xml:space="preserve">
</t>
        </r>
      </text>
    </comment>
    <comment ref="B427" authorId="1">
      <text>
        <r>
          <rPr>
            <b/>
            <sz val="12"/>
            <color indexed="81"/>
            <rFont val="Arial"/>
            <family val="2"/>
          </rPr>
          <t>Asignaciones, destinadas a cubrir compromisos por la aplicación de programas de apoyo a ahorradores y deudores.</t>
        </r>
        <r>
          <rPr>
            <sz val="12"/>
            <color indexed="81"/>
            <rFont val="Arial"/>
            <family val="2"/>
          </rPr>
          <t xml:space="preserve">
</t>
        </r>
      </text>
    </comment>
    <comment ref="B428" authorId="1">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 ref="B429" authorId="1">
      <text>
        <r>
          <rPr>
            <b/>
            <sz val="12"/>
            <color indexed="81"/>
            <rFont val="Arial"/>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r>
          <rPr>
            <sz val="12"/>
            <color indexed="81"/>
            <rFont val="Arial"/>
            <family val="2"/>
          </rPr>
          <t xml:space="preserve">
</t>
        </r>
      </text>
    </comment>
  </commentList>
</comments>
</file>

<file path=xl/comments6.xml><?xml version="1.0" encoding="utf-8"?>
<comments xmlns="http://schemas.openxmlformats.org/spreadsheetml/2006/main">
  <authors>
    <author>laura.uribe</author>
  </authors>
  <commentList>
    <comment ref="A1" authorId="0">
      <text>
        <r>
          <rPr>
            <sz val="11"/>
            <color indexed="81"/>
            <rFont val="Tahoma"/>
            <family val="2"/>
          </rPr>
          <t xml:space="preserve">Art. 61 Fracc. II "Presupuestos de Egresos, inciso a) " Las prioridades de gasto, los programas y proyectos, así como la distribución del presupuesto, </t>
        </r>
        <r>
          <rPr>
            <b/>
            <u/>
            <sz val="11"/>
            <color indexed="81"/>
            <rFont val="Tahoma"/>
            <family val="2"/>
          </rPr>
          <t xml:space="preserve">detallando el gasto en servicios personales, incluyendo el analítico de plazas y desgosando cada una de las remuneraciones; </t>
        </r>
        <r>
          <rPr>
            <sz val="11"/>
            <color indexed="81"/>
            <rFont val="Tahoma"/>
            <family val="2"/>
          </rPr>
          <t>.....</t>
        </r>
        <r>
          <rPr>
            <sz val="10"/>
            <color indexed="81"/>
            <rFont val="Tahoma"/>
            <family val="2"/>
          </rPr>
          <t xml:space="preserve">
</t>
        </r>
      </text>
    </comment>
  </commentList>
</comments>
</file>

<file path=xl/comments7.xml><?xml version="1.0" encoding="utf-8"?>
<comments xmlns="http://schemas.openxmlformats.org/spreadsheetml/2006/main">
  <authors>
    <author>Manuel Fonseca Villaseñor</author>
  </authors>
  <commentList>
    <comment ref="A3" authorId="0">
      <text>
        <r>
          <rPr>
            <b/>
            <sz val="14"/>
            <color indexed="9"/>
            <rFont val="Calibri"/>
            <family val="2"/>
          </rPr>
          <t>C</t>
        </r>
        <r>
          <rPr>
            <sz val="14"/>
            <color indexed="9"/>
            <rFont val="Calibri"/>
            <family val="2"/>
          </rPr>
          <t>lasificación</t>
        </r>
        <r>
          <rPr>
            <b/>
            <sz val="14"/>
            <color indexed="9"/>
            <rFont val="Calibri"/>
            <family val="2"/>
          </rPr>
          <t xml:space="preserve"> A</t>
        </r>
        <r>
          <rPr>
            <sz val="14"/>
            <color indexed="9"/>
            <rFont val="Calibri"/>
            <family val="2"/>
          </rPr>
          <t>dministrativa</t>
        </r>
      </text>
    </comment>
    <comment ref="B3" authorId="0">
      <text>
        <r>
          <rPr>
            <b/>
            <sz val="14"/>
            <color indexed="9"/>
            <rFont val="Calibri"/>
            <family val="2"/>
          </rPr>
          <t>U</t>
        </r>
        <r>
          <rPr>
            <sz val="14"/>
            <color indexed="9"/>
            <rFont val="Calibri"/>
            <family val="2"/>
          </rPr>
          <t>nidad</t>
        </r>
        <r>
          <rPr>
            <b/>
            <sz val="14"/>
            <color indexed="9"/>
            <rFont val="Calibri"/>
            <family val="2"/>
          </rPr>
          <t xml:space="preserve"> A</t>
        </r>
        <r>
          <rPr>
            <sz val="14"/>
            <color indexed="9"/>
            <rFont val="Calibri"/>
            <family val="2"/>
          </rPr>
          <t>dministrativa</t>
        </r>
      </text>
    </comment>
  </commentList>
</comments>
</file>

<file path=xl/comments8.xml><?xml version="1.0" encoding="utf-8"?>
<comments xmlns="http://schemas.openxmlformats.org/spreadsheetml/2006/main">
  <authors>
    <author>L.C.P. Joaquín Javier Villa Martínez</author>
    <author>laura.uribe</author>
  </authors>
  <commentList>
    <comment ref="B3" authorId="0">
      <text>
        <r>
          <rPr>
            <b/>
            <sz val="9"/>
            <color indexed="81"/>
            <rFont val="Tahoma"/>
            <family val="2"/>
          </rPr>
          <t>Finalidad: Comprende las acciones propias de goierno</t>
        </r>
      </text>
    </comment>
    <comment ref="C3" authorId="0">
      <text>
        <r>
          <rPr>
            <b/>
            <sz val="9"/>
            <color indexed="81"/>
            <rFont val="Tahoma"/>
            <family val="2"/>
          </rPr>
          <t>Finalidad: Funciones de conformidad a la cual corresponde el gasto.</t>
        </r>
      </text>
    </comment>
    <comment ref="D3" authorId="0">
      <text>
        <r>
          <rPr>
            <b/>
            <sz val="9"/>
            <color indexed="81"/>
            <rFont val="Tahoma"/>
            <family val="2"/>
          </rPr>
          <t>Subfunción: Función a la que corresponde el gasto.</t>
        </r>
        <r>
          <rPr>
            <sz val="9"/>
            <color indexed="81"/>
            <rFont val="Tahoma"/>
            <family val="2"/>
          </rPr>
          <t xml:space="preserve">
</t>
        </r>
      </text>
    </comment>
    <comment ref="E3" authorId="0">
      <text>
        <r>
          <rPr>
            <b/>
            <sz val="9"/>
            <color indexed="81"/>
            <rFont val="Tahoma"/>
            <family val="2"/>
          </rPr>
          <t>Se puede desagregar por unidad administrativa, de acuerdo a su función</t>
        </r>
        <r>
          <rPr>
            <sz val="9"/>
            <color indexed="81"/>
            <rFont val="Tahoma"/>
            <family val="2"/>
          </rPr>
          <t xml:space="preserve">
</t>
        </r>
      </text>
    </comment>
    <comment ref="B44" authorId="1">
      <text>
        <r>
          <rPr>
            <b/>
            <sz val="10"/>
            <color indexed="81"/>
            <rFont val="Tahoma"/>
            <family val="2"/>
          </rPr>
          <t>ACTIVIDADES RELACIONADAS CON LA PRESTACIÓN DE SERVICIOS SOCIALES EN BENEFICIO DE LA POBLACIÓN</t>
        </r>
        <r>
          <rPr>
            <sz val="10"/>
            <color indexed="81"/>
            <rFont val="Tahoma"/>
            <family val="2"/>
          </rPr>
          <t xml:space="preserve">
</t>
        </r>
      </text>
    </comment>
    <comment ref="B90" authorId="1">
      <text>
        <r>
          <rPr>
            <b/>
            <sz val="10"/>
            <color indexed="81"/>
            <rFont val="Tahoma"/>
            <family val="2"/>
          </rPr>
          <t>ACTIVIDADES RELACIONADAS CON LA PRESTACIÓN DE SERVICIOS SOCIALES EN BENEFICIO DE LA POBLACIÓN</t>
        </r>
        <r>
          <rPr>
            <sz val="10"/>
            <color indexed="81"/>
            <rFont val="Tahoma"/>
            <family val="2"/>
          </rPr>
          <t xml:space="preserve">
</t>
        </r>
      </text>
    </comment>
    <comment ref="B129" authorId="1">
      <text>
        <r>
          <rPr>
            <b/>
            <sz val="10"/>
            <color indexed="81"/>
            <rFont val="Tahoma"/>
            <family val="2"/>
          </rPr>
          <t>ACTIVIDADES RELACIONADAS CON LA PRESTACIÓN DE SERVICIOS SOCIALES EN BENEFICIO DE LA POBLACIÓN</t>
        </r>
        <r>
          <rPr>
            <sz val="10"/>
            <color indexed="81"/>
            <rFont val="Tahoma"/>
            <family val="2"/>
          </rPr>
          <t xml:space="preserve">
</t>
        </r>
      </text>
    </comment>
  </commentList>
</comments>
</file>

<file path=xl/sharedStrings.xml><?xml version="1.0" encoding="utf-8"?>
<sst xmlns="http://schemas.openxmlformats.org/spreadsheetml/2006/main" count="4029" uniqueCount="2042">
  <si>
    <t>Suma</t>
  </si>
  <si>
    <t>Derechos</t>
  </si>
  <si>
    <t>Contribuciones de mejoras</t>
  </si>
  <si>
    <t>F</t>
  </si>
  <si>
    <t>DESCRIPCIÓN</t>
  </si>
  <si>
    <t>Anual</t>
  </si>
  <si>
    <t>CONCEPTOS</t>
  </si>
  <si>
    <t>I N G R E S O S</t>
  </si>
  <si>
    <t>IMPUESTOS</t>
  </si>
  <si>
    <t>Impuesto Sobre los Ingresos</t>
  </si>
  <si>
    <t>Impuestos Sobre Patrimonio</t>
  </si>
  <si>
    <t>Impuestos Sobre la Producción, el Consumo y las Transacciones</t>
  </si>
  <si>
    <t>Impuestos al Comercio Exterior</t>
  </si>
  <si>
    <t>Impuestos Sobre Nóminas y Asimilables</t>
  </si>
  <si>
    <t>Impuestos Ecológicos</t>
  </si>
  <si>
    <t>Accesorios</t>
  </si>
  <si>
    <t>Otros Impuestos</t>
  </si>
  <si>
    <t>CUOTAS Y APORTACIONES DE SEGURIDAD SOCIAL</t>
  </si>
  <si>
    <t>CONTRIBUCIONES DE MEJORAS</t>
  </si>
  <si>
    <t>Contribuciones de Mejoras por Obras Públicas</t>
  </si>
  <si>
    <t>DERECHOS.</t>
  </si>
  <si>
    <t>PRODUCTOS</t>
  </si>
  <si>
    <t>Productos de capital</t>
  </si>
  <si>
    <t>APROVECHAMIENTOS</t>
  </si>
  <si>
    <t>Otros aprovechamientos</t>
  </si>
  <si>
    <t>INGRESOS POR VENTA DE BIENES Y SERVICIOS</t>
  </si>
  <si>
    <t>PARTICIPACIONES Y APORTACIONES</t>
  </si>
  <si>
    <t>Participaciones</t>
  </si>
  <si>
    <t>Aportaciones</t>
  </si>
  <si>
    <t>Convenios</t>
  </si>
  <si>
    <t>OTROS INGRESOS Y BENEFICIOS</t>
  </si>
  <si>
    <t>INGRESOS DERIVADOS DE FINANCIAMIENTO</t>
  </si>
  <si>
    <t>TI</t>
  </si>
  <si>
    <t>%</t>
  </si>
  <si>
    <t>INGRESOS DE GESTIÓN</t>
  </si>
  <si>
    <t>PARTICIPACIONES, APORTACIONES, TRANSFERENCIAS, ASIGNACIONES, SUBSIDIOS y OTRAS AYUDAS</t>
  </si>
  <si>
    <t>OTROS INGRESOS</t>
  </si>
  <si>
    <t>FF</t>
  </si>
  <si>
    <t>FINANCIAMIENTOS INTERNOS</t>
  </si>
  <si>
    <t>INGRESOS PROPIOS</t>
  </si>
  <si>
    <t>RECURSOS FEDERALES</t>
  </si>
  <si>
    <t>RECURSOS ESTATALES</t>
  </si>
  <si>
    <t>OTROS RECURSOS</t>
  </si>
  <si>
    <t xml:space="preserve">E G R E S O S </t>
  </si>
  <si>
    <t>SERVICIOS PERSONALES</t>
  </si>
  <si>
    <t>Remuneraciones al Personal de Carácter Permanente</t>
  </si>
  <si>
    <t>Remuneraciones al Personal de Carácter Transitorio</t>
  </si>
  <si>
    <t>Remuneraciones Adicionales Especiales</t>
  </si>
  <si>
    <t>Seguridad Social</t>
  </si>
  <si>
    <t>Otras Prestaciones Sociales y Económicas</t>
  </si>
  <si>
    <t>Previsiones</t>
  </si>
  <si>
    <t>Pago Estímulos a Servidores Públicos</t>
  </si>
  <si>
    <t>MATERIALES Y SUMINISTROS</t>
  </si>
  <si>
    <t>Materiales de Administración, Emisión de Documentos y Artículos Oficiales</t>
  </si>
  <si>
    <t>Alimentos y Autensilios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</si>
  <si>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</si>
  <si>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</si>
  <si>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</si>
  <si>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</si>
  <si>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</si>
  <si>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de Seguridad</t>
  </si>
  <si>
    <t>Herramientas, Refacciones y Accesorios Menores</t>
  </si>
  <si>
    <t>SERVICIOS GENERALES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</si>
  <si>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</si>
  <si>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</si>
  <si>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</si>
  <si>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</si>
  <si>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</si>
  <si>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</si>
  <si>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</si>
  <si>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</si>
  <si>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</si>
  <si>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ASIGNACIONES, SUBSIDIOS Y OTRAS AYUDAS</t>
  </si>
  <si>
    <t>Transferencias internas y Asignaciones al Sector Público</t>
  </si>
  <si>
    <t>Transferencias al Resto del Sector Público</t>
  </si>
  <si>
    <t>Susbsidios y Subvenciones</t>
  </si>
  <si>
    <t>Ayudas Sociales</t>
  </si>
  <si>
    <t>Pensiones y Jubilaciones</t>
  </si>
  <si>
    <t>Transferencias a Fideicomisos, Mandatos y Análogos</t>
  </si>
  <si>
    <t>Transferencias a la Seguridad Social</t>
  </si>
  <si>
    <t>Donativos</t>
  </si>
  <si>
    <t>Transferencias al Exterior</t>
  </si>
  <si>
    <t>BIENES MUEBLES, INMUEBLES E INTANGIBLES</t>
  </si>
  <si>
    <t>Mobiliario y Equipo de Administración</t>
  </si>
  <si>
    <t>Mobiliario y Equipo Educacional y Recreativo</t>
  </si>
  <si>
    <t>Equiipo e Instrumental Médico y de Laboratorio</t>
  </si>
  <si>
    <t>Vehículos y Equipo de Transporte</t>
  </si>
  <si>
    <t>Equipo de Defensa y Seguridad</t>
  </si>
  <si>
    <t>Maquinaria, Otros Equipos y Herramientas</t>
  </si>
  <si>
    <t>Activos Biológicos</t>
  </si>
  <si>
    <t>Bienes Inmuebles</t>
  </si>
  <si>
    <t>Activos Intangibles</t>
  </si>
  <si>
    <t>INVERSIÓN PÚBLICA</t>
  </si>
  <si>
    <t>Obra Pública en Bienes de Dominio Público</t>
  </si>
  <si>
    <t>Obra Pública en Bienes de Dominio Propios</t>
  </si>
  <si>
    <t>Proyectos Productivos y Acciones de Fomento</t>
  </si>
  <si>
    <t>INVERSIONES FINANCIERAS Y OTRAS PROVISIONES</t>
  </si>
  <si>
    <t>Inversiones para el Fomento de Actividades Productivas</t>
  </si>
  <si>
    <t>Acciones y Participaciones de Capital</t>
  </si>
  <si>
    <t>Compra de Títulos y Valores</t>
  </si>
  <si>
    <t>Conseción de Préstamos</t>
  </si>
  <si>
    <t>Inversiones en Fideicomisos, Mandatos y Otros Análogos</t>
  </si>
  <si>
    <t>Otras Inversiones Financieras</t>
  </si>
  <si>
    <t>Provisiones para Contingencias y Otras Erogaciones Especiales</t>
  </si>
  <si>
    <t>DEUDA PÚBLICA</t>
  </si>
  <si>
    <t>Amortización de la Deuda Pública</t>
  </si>
  <si>
    <t>Intereses de la Deuda Pública</t>
  </si>
  <si>
    <t>Comisiones de la Deuda Pública</t>
  </si>
  <si>
    <t>Gastos de la Deuda Pública</t>
  </si>
  <si>
    <t>Costo por Coberturas</t>
  </si>
  <si>
    <t>Adeudos de Ejercicios Fiscales Anteriores (ADEFAS)</t>
  </si>
  <si>
    <t>TG</t>
  </si>
  <si>
    <t>GASTO CORRIENTE</t>
  </si>
  <si>
    <t>GASTO DE CAPITAL</t>
  </si>
  <si>
    <t>AMORTIZACIÓN DE LA DEUDA Y DISMINUCIÓN DE PASIVOS</t>
  </si>
  <si>
    <t>CRI/LI</t>
  </si>
  <si>
    <t>IMPUESTOS SOBRE LOS INGRESOS</t>
  </si>
  <si>
    <t>Impuestos sobre espectáculos públicos</t>
  </si>
  <si>
    <t>Función de circo y espectáculos de carpa</t>
  </si>
  <si>
    <t>Conciertos, presentación de artistas, conciertos, audiciones musicales, funciones de box, lucha libre, futbol, básquetbol, beisbol y otros espectáculos deportivos.</t>
  </si>
  <si>
    <t>Peleas de gallos, palenques, carreras de caballos y similares</t>
  </si>
  <si>
    <t>Eventos y espectáculos deportivos</t>
  </si>
  <si>
    <t>Espectáculos culturales, teatrales, ballet, ópera y taurinos</t>
  </si>
  <si>
    <t>Espectáculos taurinos y ecuestres</t>
  </si>
  <si>
    <t>Otros espectáculos públicos</t>
  </si>
  <si>
    <t>IMPUESTOS SOBRE EL PATRIMONIO</t>
  </si>
  <si>
    <t>Impuesto predial</t>
  </si>
  <si>
    <t>Predios rústicos</t>
  </si>
  <si>
    <t>Predios urbanos</t>
  </si>
  <si>
    <t>Impuesto sobre transmisiones patrimoniales</t>
  </si>
  <si>
    <t>Adquisición de departamentos, viviendas y casas para habitación</t>
  </si>
  <si>
    <t>Regularización de terrenos</t>
  </si>
  <si>
    <t>Impuestos sobre negocios jurídicos</t>
  </si>
  <si>
    <t>Construcción de inmuebles</t>
  </si>
  <si>
    <t>Reconstrucción de inmuebles</t>
  </si>
  <si>
    <t>Ampliación de inmuebles</t>
  </si>
  <si>
    <t>IMPUESTO SOBRE LA PRODUCCIÓN, EL CONSUMO Y LAS TRANSACCIONES</t>
  </si>
  <si>
    <t>IMPUESTOS AL COMERCIO EXTERIOR</t>
  </si>
  <si>
    <t>IMPUESTOS SOBRE NÓMINAS Y ASIMILABLES</t>
  </si>
  <si>
    <t>IMPUESTOS ECOLÓGICOS</t>
  </si>
  <si>
    <t>ACCESORIOS DE LOS IMPUESTOS</t>
  </si>
  <si>
    <t>Recargos</t>
  </si>
  <si>
    <t>Falta de pago</t>
  </si>
  <si>
    <t>Multas</t>
  </si>
  <si>
    <t>Infracciones</t>
  </si>
  <si>
    <t>Intereses</t>
  </si>
  <si>
    <t>Plazo de créditos fiscales</t>
  </si>
  <si>
    <t>Gastos de ejecución y de embargo</t>
  </si>
  <si>
    <t>Gastos de notificación</t>
  </si>
  <si>
    <t>Gastos de embargo</t>
  </si>
  <si>
    <t>Otros gastos del procedimiento</t>
  </si>
  <si>
    <t>Otros no especificados</t>
  </si>
  <si>
    <t>Otros  accesorios</t>
  </si>
  <si>
    <t>OTROS IMPUESTOS</t>
  </si>
  <si>
    <t>Impuestos extraordinarios</t>
  </si>
  <si>
    <t>APORTACIONES PARA FONDOS DE VIVIENDA</t>
  </si>
  <si>
    <t xml:space="preserve">CUOTAS PARA EL SEGURO SOCIAL </t>
  </si>
  <si>
    <t>CUOTAS DE AHORRO PARA EL RETIRO</t>
  </si>
  <si>
    <t>OTRAS CUOTAS Y APORTACIONES PARA LA SEGURIDAD SOCIAL</t>
  </si>
  <si>
    <t>ACCESORIOS</t>
  </si>
  <si>
    <t>CONTRIBUCIÓN DE MEJORAS POR OBRAS PÚBLICAS</t>
  </si>
  <si>
    <t>Contribuciones de mejoras por obras públicas</t>
  </si>
  <si>
    <t>DERECHOS</t>
  </si>
  <si>
    <t>DERECHOS POR EL USO, GOCE, APROVECHAMIENTO O EXPLOTACIÓN DE BIENES DE DOMINIO PÚBLICO</t>
  </si>
  <si>
    <t>Uso del piso</t>
  </si>
  <si>
    <t>Estacionamientos exclusivos</t>
  </si>
  <si>
    <t>Puestos permanentes y eventuales</t>
  </si>
  <si>
    <t>Actividades comerciales e industriales</t>
  </si>
  <si>
    <t>Espectáculos y diversiones públicas</t>
  </si>
  <si>
    <t>Otros fines o actividades no previstas</t>
  </si>
  <si>
    <t>Estacionamientos</t>
  </si>
  <si>
    <t>Concesión de estacionamientos</t>
  </si>
  <si>
    <t>De los Cementerios de dominio público</t>
  </si>
  <si>
    <t>Lotes uso perpetuidad y temporal</t>
  </si>
  <si>
    <t>Mantenimiento</t>
  </si>
  <si>
    <t>Venta de gavetas a perpetuidad</t>
  </si>
  <si>
    <t>Otros</t>
  </si>
  <si>
    <t>Uso, goce, aprovechamiento o explotación de otros bienes de dominio público</t>
  </si>
  <si>
    <t>Arrendamiento o concesión de locales en mercados</t>
  </si>
  <si>
    <t xml:space="preserve">Arrendamiento o concesión de kioscos en plazas y jardines </t>
  </si>
  <si>
    <t>Arrendamiento o concesión de escusados y baños</t>
  </si>
  <si>
    <t>Arrendamiento de inmuebles para anuncios</t>
  </si>
  <si>
    <t>Otros arrendamientos o concesiones de bienes</t>
  </si>
  <si>
    <t>DERECHOS A LOS HIDROCARBUROS</t>
  </si>
  <si>
    <t>DERECHOS POR PRESTACIÓN DE SERVICIOS</t>
  </si>
  <si>
    <t>Licencias y permisos de giros</t>
  </si>
  <si>
    <t>Licencias, permisos o autorización de giros con venta de bebidas alcohólicas</t>
  </si>
  <si>
    <t>Licencias, permisos o autorización de giros con servicios de bebidas alcohólicas</t>
  </si>
  <si>
    <t>Licencias, permisos o autorización de otros conceptos distintos a los anteriores giros con bebidas alcohólicas</t>
  </si>
  <si>
    <t>Permiso para el funcionamiento de horario extraordinario</t>
  </si>
  <si>
    <t>Licencias y permisos para anuncios</t>
  </si>
  <si>
    <t>Licencias y permisos de anuncios permanentes</t>
  </si>
  <si>
    <t>Licencias y permisos de anuncios eventuales</t>
  </si>
  <si>
    <t>Licencias y permisos de anunció distintos a los anteriores</t>
  </si>
  <si>
    <t>Licencias de construcción, reconstrucción, reparación o demolición de obras</t>
  </si>
  <si>
    <t>Licencias de construcción</t>
  </si>
  <si>
    <t>Licencias para demolición</t>
  </si>
  <si>
    <t>Licencias para remodelación</t>
  </si>
  <si>
    <t>Licencias para reconstrucción, reestructuración o adaptación</t>
  </si>
  <si>
    <t>Licencias para ocupación provisional en la vía pública</t>
  </si>
  <si>
    <t>Licencias para movimientos de tierras</t>
  </si>
  <si>
    <t>Licencias similares no previstas en las anteriores</t>
  </si>
  <si>
    <t>Alineamiento, designación de número oficial e inspección</t>
  </si>
  <si>
    <t>Alineamiento</t>
  </si>
  <si>
    <t>Designación de número oficial</t>
  </si>
  <si>
    <t>Inspección de valor sobre inmuebles</t>
  </si>
  <si>
    <t>Otros servicios similares</t>
  </si>
  <si>
    <t>Licencias de cambio de régimen de propiedad y urbanización</t>
  </si>
  <si>
    <t>Licencia de cambio de régimen de propiedad</t>
  </si>
  <si>
    <t>Licencia de urbanización</t>
  </si>
  <si>
    <t>Peritaje, dictamen e inspección de carácter extraordinario</t>
  </si>
  <si>
    <t>Medición de terrenos</t>
  </si>
  <si>
    <t>Autorización para romper pavimento, banquetas o machuelos</t>
  </si>
  <si>
    <t>Autorización para construcciones de infraestructura en la vía pública</t>
  </si>
  <si>
    <t>Servicios de sanidad</t>
  </si>
  <si>
    <t>Inhumaciones y reinhumaciones</t>
  </si>
  <si>
    <t>Exhumaciones</t>
  </si>
  <si>
    <t>Servicio de cremación</t>
  </si>
  <si>
    <t>Traslado de cadáveres fuera del municipio</t>
  </si>
  <si>
    <t>Servicio de limpieza, recolección, traslado, tratamiento y disposición final de residuos</t>
  </si>
  <si>
    <t>Recolección y traslado de basura, desechos o desperdicios no peligrosos</t>
  </si>
  <si>
    <t>Recolección y traslado de basura, desechos o desperdicios peligrosos</t>
  </si>
  <si>
    <t>Limpieza de lotes baldíos, jardines, prados, banquetas y similares</t>
  </si>
  <si>
    <t>Servicio exclusivo de camiones de aseo</t>
  </si>
  <si>
    <t>Por utilizar tiraderos y rellenos sanitarios del municipio</t>
  </si>
  <si>
    <t>Servicio doméstico</t>
  </si>
  <si>
    <t>Servicio no doméstico</t>
  </si>
  <si>
    <t>Predios baldíos</t>
  </si>
  <si>
    <t>Servicios en localidades</t>
  </si>
  <si>
    <t>20% para el saneamiento de las aguas residuales</t>
  </si>
  <si>
    <t>2% o 3% para la infraestructura básica existente</t>
  </si>
  <si>
    <t>Aprovechamiento de la infraestructura básica existente</t>
  </si>
  <si>
    <t>Conexión o reconexión al servicio</t>
  </si>
  <si>
    <t>Rastro</t>
  </si>
  <si>
    <t>Autorización de matanza</t>
  </si>
  <si>
    <t>Autorización de salida de animales del rastro para envíos fuera del municipio</t>
  </si>
  <si>
    <t>Autorización de la introducción de ganado al rastro en horas extraordinarias</t>
  </si>
  <si>
    <t>Sello de inspección sanitaria</t>
  </si>
  <si>
    <t>Acarreo de carnes en camiones del municipio</t>
  </si>
  <si>
    <t>Servicios de matanza en el rastro municipal</t>
  </si>
  <si>
    <t>Venta de productos obtenidos en el rastro</t>
  </si>
  <si>
    <t>Otros servicios prestados por el rastro municipal</t>
  </si>
  <si>
    <t>Registro civil</t>
  </si>
  <si>
    <t xml:space="preserve">Servicios en oficina fuera del horario </t>
  </si>
  <si>
    <t>Servicios a domicilio</t>
  </si>
  <si>
    <t>Anotaciones e inserciones en actas</t>
  </si>
  <si>
    <t>Certificaciones</t>
  </si>
  <si>
    <t>Expedición de certificados, certificaciones, constancias o copias certificadas</t>
  </si>
  <si>
    <t>Extractos de actas</t>
  </si>
  <si>
    <t>Dictámenes de trazo, uso y destino</t>
  </si>
  <si>
    <t>Servicios de catastro</t>
  </si>
  <si>
    <t>Copias de planos</t>
  </si>
  <si>
    <t>Certificaciones catastrales</t>
  </si>
  <si>
    <t>Informes catastrales</t>
  </si>
  <si>
    <t>Deslindes catastrales</t>
  </si>
  <si>
    <t>Dictámenes catastrales</t>
  </si>
  <si>
    <t>Revisión y autorización de avalúos</t>
  </si>
  <si>
    <t>OTROS DERECHOS</t>
  </si>
  <si>
    <t>Derechos no especificados</t>
  </si>
  <si>
    <t>Servicios prestados en horas hábiles</t>
  </si>
  <si>
    <t>Servicios prestados en horas inhábiles</t>
  </si>
  <si>
    <t>Solicitudes de información</t>
  </si>
  <si>
    <t>Servicios médicos</t>
  </si>
  <si>
    <t>Otros servicios no especificados</t>
  </si>
  <si>
    <t>ACCESORIOS DE LOS DERECHOS</t>
  </si>
  <si>
    <t>PRODUCTOS DE TIPO CORRIENTE</t>
  </si>
  <si>
    <t>Uso, goce, aprovechamiento o explotación de  bienes de dominio privado</t>
  </si>
  <si>
    <t>Cementerios de dominio privado</t>
  </si>
  <si>
    <t>Productos diversos</t>
  </si>
  <si>
    <t>Formas y ediciones impresas</t>
  </si>
  <si>
    <t>Calcomanías, credenciales, placas, escudos y otros medios de identificación</t>
  </si>
  <si>
    <t>Depósito de vehículos</t>
  </si>
  <si>
    <t>Explotación de bienes municipales de dominio privado</t>
  </si>
  <si>
    <t>Productos o utilidades de talleres y centros de trabajo</t>
  </si>
  <si>
    <t>Venta de esquilmos, productos de aparcería, desechos y basuras</t>
  </si>
  <si>
    <t>Venta de productos procedentes de viveros y jardines</t>
  </si>
  <si>
    <t>Por proporcionar información en documentos o elementos técnicos</t>
  </si>
  <si>
    <t>Otros productos no especificados</t>
  </si>
  <si>
    <t>PRODUCTOS DE CAPITAL</t>
  </si>
  <si>
    <t>ACCESORIOS DE LOS PRODUCTOS</t>
  </si>
  <si>
    <t>APROVECHAMIENTOS DE TIPO CORRIENTE</t>
  </si>
  <si>
    <t>Incentivos derivados de la colaboración fiscal</t>
  </si>
  <si>
    <t>Incentivos de colaboración</t>
  </si>
  <si>
    <t>Indemnizaciones</t>
  </si>
  <si>
    <t>Reintegros</t>
  </si>
  <si>
    <t>Aprovechamiento provenientes de obras públicas</t>
  </si>
  <si>
    <t>Aprovechamientos provenientes de obras públicas</t>
  </si>
  <si>
    <t>Aprovechamiento por participaciones derivadas de la aplicación de leyes</t>
  </si>
  <si>
    <t>Aprovechamientos por aportaciones y cooperaciones</t>
  </si>
  <si>
    <t>APROVECHAMIENTOS DE CAPITAL</t>
  </si>
  <si>
    <t>OTROS APORVECHAMIENTOS</t>
  </si>
  <si>
    <t>Otros  aprovechamientos</t>
  </si>
  <si>
    <t>INGRESOS POR VENTAS DE BIENES Y SERVICIOS</t>
  </si>
  <si>
    <t>INGRESOS POR VENTAS DE MERCANCÍAS</t>
  </si>
  <si>
    <t>INGRESOS POR VENTAS DE BIENES Y SERVICIOS PRODUCIDOS EN ESTABLECIMIENTO DEL GOBIERNO</t>
  </si>
  <si>
    <t>Producidos en establecimientos del gobierno</t>
  </si>
  <si>
    <t>INGRESOS POR VENTA DE BIENES Y SERVICIOS DE ORGANISMOS DESCENTRALIZADOS</t>
  </si>
  <si>
    <t>INGRESOS DE OPERACIÓN DE ENTIDADES PARAESTATALES EMPRESARIALES (NO FINANCIERAS)</t>
  </si>
  <si>
    <t>Producido por  entidades paraestatales empresiariales (no financieras)</t>
  </si>
  <si>
    <t>INGRESOS NO COMPRENDIDOS EN LAS FRACCIONES DE LA LEY DE INGRESOS CAUSADOS EN EJERCICIOS FISCALES ANTERIORES PENDIENTES DE LIQUIDACIÓN O PAGO</t>
  </si>
  <si>
    <t>Impuestos no comprendidos en las fracciones de la ley de ingresos causados en ejercicios fiscales anteriores pendientes de liquidación o pago</t>
  </si>
  <si>
    <t>Contribuciones de mejoras, derechos, productos y aprovechamientos no comprendidos en las fracciones de la ley de ingreso causada en ejercicios fiscales anteriores pendientes de liquidación o pago</t>
  </si>
  <si>
    <t>PARTICIPACIONES</t>
  </si>
  <si>
    <t>Federales</t>
  </si>
  <si>
    <t>Estatales</t>
  </si>
  <si>
    <t>APORTACIONES</t>
  </si>
  <si>
    <t>Aportaciones federales</t>
  </si>
  <si>
    <t>Del fondo de infraestructura social municipal</t>
  </si>
  <si>
    <t>Rendimientos financieros del fondo de aportaciones para la infraestructura social</t>
  </si>
  <si>
    <t>Del fondo para el fortalecimiento municipal</t>
  </si>
  <si>
    <t>Rendimientos financieros del fondo de aportaciones para el fortalecimiento municipal</t>
  </si>
  <si>
    <t>CONVENIOS</t>
  </si>
  <si>
    <t>Derivados del Gobierno Federal</t>
  </si>
  <si>
    <t>Derivados del Gobierno Estatal</t>
  </si>
  <si>
    <t>TRANSFERENCIAS, ASIGNACIONES, SUBSIDIOS Y  OTRAS AYUDAS</t>
  </si>
  <si>
    <t>TRANSFERENCIAS INTERNAS Y ASIGNACIONES AL SECTOR PÚBLICO</t>
  </si>
  <si>
    <t>Transferencias internas y asignaciones al sector público</t>
  </si>
  <si>
    <t>TRANSFERENCIAS AL RESTO DEL SECTOR PÚBLICO</t>
  </si>
  <si>
    <t>SUBSIDIOS Y SUBVENCIONES</t>
  </si>
  <si>
    <t>Subsidio</t>
  </si>
  <si>
    <t>Subvenciones</t>
  </si>
  <si>
    <t>AYUDAS SOCIALES</t>
  </si>
  <si>
    <t>Efectivo</t>
  </si>
  <si>
    <t>Especie</t>
  </si>
  <si>
    <t>PENSIONES Y JUBILACIONES</t>
  </si>
  <si>
    <t>TRANSFERENCIAS A FIDEICOMISOS, MANDATOS Y ANÁLOGOS</t>
  </si>
  <si>
    <t>Transferencias</t>
  </si>
  <si>
    <t>Fideicomisos</t>
  </si>
  <si>
    <t>Mandatos</t>
  </si>
  <si>
    <t xml:space="preserve">OTROS INGRESOS Y BENEFICIOS </t>
  </si>
  <si>
    <t>Ingresos financieros</t>
  </si>
  <si>
    <t>Otros ingresos financieros</t>
  </si>
  <si>
    <t>Diferencias por tipo de cambio a Favor en Efectivo y Equivalentes</t>
  </si>
  <si>
    <t>Otros ingresos y beneficios varios</t>
  </si>
  <si>
    <t>ENDEUDAMIENTO INTERNO</t>
  </si>
  <si>
    <t>Financiamientos</t>
  </si>
  <si>
    <t>Banca oficial</t>
  </si>
  <si>
    <t>Banca comercial</t>
  </si>
  <si>
    <t>Otros financiamientos no especificados</t>
  </si>
  <si>
    <t>ENDEUDAMIENTO EXTERNO</t>
  </si>
  <si>
    <t>TOTAL DE INGRESOS</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</si>
  <si>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</si>
  <si>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</si>
  <si>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</si>
  <si>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</si>
  <si>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</si>
  <si>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</si>
  <si>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</si>
  <si>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</si>
  <si>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</si>
  <si>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</si>
  <si>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</si>
  <si>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</si>
  <si>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</si>
  <si>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Infraestructura</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</si>
  <si>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</si>
  <si>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</si>
  <si>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</si>
  <si>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</si>
  <si>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</si>
  <si>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</si>
  <si>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</si>
  <si>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</si>
  <si>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</si>
  <si>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</si>
  <si>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</si>
  <si>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</si>
  <si>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</si>
  <si>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Prestaciones y haberes de retiro</t>
  </si>
  <si>
    <t>Prestaciones contractuales</t>
  </si>
  <si>
    <t>Fortalecimiento</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</si>
  <si>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</si>
  <si>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</si>
  <si>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</si>
  <si>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</si>
  <si>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</si>
  <si>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</si>
  <si>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</si>
  <si>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</si>
  <si>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</si>
  <si>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</si>
  <si>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</si>
  <si>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</si>
  <si>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</si>
  <si>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</si>
  <si>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</si>
  <si>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</si>
  <si>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</si>
  <si>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</si>
  <si>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</si>
  <si>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</si>
  <si>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</si>
  <si>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</si>
  <si>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</si>
  <si>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</si>
  <si>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</si>
  <si>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</si>
  <si>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</si>
  <si>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</si>
  <si>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</si>
  <si>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</si>
  <si>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</si>
  <si>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</si>
  <si>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</si>
  <si>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</si>
  <si>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</si>
  <si>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</si>
  <si>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</si>
  <si>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</si>
  <si>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</si>
  <si>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</si>
  <si>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</si>
  <si>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</si>
  <si>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</si>
  <si>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</si>
  <si>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</si>
  <si>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</si>
  <si>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</si>
  <si>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</si>
  <si>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</si>
  <si>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</si>
  <si>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</si>
  <si>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</si>
  <si>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</si>
  <si>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</si>
  <si>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</si>
  <si>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</si>
  <si>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</si>
  <si>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</si>
  <si>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</si>
  <si>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</si>
  <si>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</si>
  <si>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</si>
  <si>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</si>
  <si>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</si>
  <si>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</si>
  <si>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</si>
  <si>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</si>
  <si>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</si>
  <si>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</si>
  <si>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</si>
  <si>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</si>
  <si>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</si>
  <si>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</si>
  <si>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</si>
  <si>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</si>
  <si>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</si>
  <si>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</si>
  <si>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</si>
  <si>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</si>
  <si>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</si>
  <si>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</si>
  <si>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</si>
  <si>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</si>
  <si>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</si>
  <si>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</si>
  <si>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</si>
  <si>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</si>
  <si>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</si>
  <si>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</si>
  <si>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</si>
  <si>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</si>
  <si>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</si>
  <si>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</si>
  <si>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</si>
  <si>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</si>
  <si>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</si>
  <si>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</si>
  <si>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</si>
  <si>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</si>
  <si>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</si>
  <si>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</si>
  <si>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</si>
  <si>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</si>
  <si>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</si>
  <si>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</si>
  <si>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</si>
  <si>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</si>
  <si>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</si>
  <si>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</si>
  <si>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</si>
  <si>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</si>
  <si>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</si>
  <si>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</si>
  <si>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</si>
  <si>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</si>
  <si>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</si>
  <si>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</si>
  <si>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</si>
  <si>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</si>
  <si>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</si>
  <si>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</si>
  <si>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</si>
  <si>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</si>
  <si>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</si>
  <si>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</si>
  <si>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</si>
  <si>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</si>
  <si>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</si>
  <si>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</si>
  <si>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</si>
  <si>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</si>
  <si>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</si>
  <si>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</si>
  <si>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</si>
  <si>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</si>
  <si>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</si>
  <si>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</si>
  <si>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</si>
  <si>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</si>
  <si>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</si>
  <si>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</si>
  <si>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</si>
  <si>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</si>
  <si>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</si>
  <si>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</si>
  <si>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</si>
  <si>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</si>
  <si>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</si>
  <si>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</si>
  <si>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</si>
  <si>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</si>
  <si>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</si>
  <si>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</si>
  <si>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</si>
  <si>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</si>
  <si>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</si>
  <si>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</si>
  <si>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</si>
  <si>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</si>
  <si>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</si>
  <si>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</si>
  <si>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</si>
  <si>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</si>
  <si>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</si>
  <si>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</si>
  <si>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</si>
  <si>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</si>
  <si>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</si>
  <si>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</si>
  <si>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</si>
  <si>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</si>
  <si>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</si>
  <si>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</si>
  <si>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</si>
  <si>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</si>
  <si>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</si>
  <si>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</si>
  <si>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</si>
  <si>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</si>
  <si>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</si>
  <si>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</si>
  <si>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</si>
  <si>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</si>
  <si>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</si>
  <si>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</si>
  <si>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</si>
  <si>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</si>
  <si>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</si>
  <si>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</si>
  <si>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</si>
  <si>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</si>
  <si>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</si>
  <si>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</si>
  <si>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</si>
  <si>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</si>
  <si>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</si>
  <si>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</si>
  <si>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</si>
  <si>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</si>
  <si>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</si>
  <si>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</si>
  <si>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</si>
  <si>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</si>
  <si>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</si>
  <si>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</si>
  <si>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</si>
  <si>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</si>
  <si>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</si>
  <si>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</si>
  <si>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</si>
  <si>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</si>
  <si>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</si>
  <si>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</si>
  <si>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</si>
  <si>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</si>
  <si>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</si>
  <si>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</si>
  <si>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</si>
  <si>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</si>
  <si>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</si>
  <si>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</si>
  <si>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</si>
  <si>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</si>
  <si>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</si>
  <si>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</si>
  <si>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</si>
  <si>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</si>
  <si>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</si>
  <si>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</si>
  <si>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</si>
  <si>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</si>
  <si>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</si>
  <si>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</si>
  <si>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</si>
  <si>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</si>
  <si>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</si>
  <si>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</si>
  <si>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</si>
  <si>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</si>
  <si>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</si>
  <si>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</si>
  <si>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</si>
  <si>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</si>
  <si>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</si>
  <si>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</si>
  <si>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</si>
  <si>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</si>
  <si>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</si>
  <si>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</si>
  <si>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</si>
  <si>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</si>
  <si>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</si>
  <si>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</si>
  <si>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</si>
  <si>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</si>
  <si>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</si>
  <si>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</si>
  <si>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</si>
  <si>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</si>
  <si>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</si>
  <si>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</si>
  <si>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</si>
  <si>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</si>
  <si>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Concesiones</t>
  </si>
  <si>
    <t>Franquicias</t>
  </si>
  <si>
    <t>Licencias informáticas e intelectuales</t>
  </si>
  <si>
    <t>Licencias industriales, comerciales y otras</t>
  </si>
  <si>
    <t>Otros activos intangibles</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</si>
  <si>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</si>
  <si>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</si>
  <si>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</si>
  <si>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</si>
  <si>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</si>
  <si>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</si>
  <si>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</si>
  <si>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</si>
  <si>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</si>
  <si>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</si>
  <si>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</si>
  <si>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</si>
  <si>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</si>
  <si>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</si>
  <si>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</si>
  <si>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</si>
  <si>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</si>
  <si>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</si>
  <si>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</si>
  <si>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</si>
  <si>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</si>
  <si>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</si>
  <si>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</si>
  <si>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</si>
  <si>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</si>
  <si>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</si>
  <si>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</si>
  <si>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</si>
  <si>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</si>
  <si>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</si>
  <si>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</si>
  <si>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</si>
  <si>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</si>
  <si>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</si>
  <si>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</si>
  <si>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</si>
  <si>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</si>
  <si>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</si>
  <si>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</si>
  <si>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</si>
  <si>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</si>
  <si>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</si>
  <si>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</si>
  <si>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</si>
  <si>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</si>
  <si>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</si>
  <si>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</si>
  <si>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</si>
  <si>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</si>
  <si>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</si>
  <si>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</si>
  <si>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</si>
  <si>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</si>
  <si>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</si>
  <si>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</si>
  <si>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Fideicomisos de empresas privadas y particulares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</si>
  <si>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</si>
  <si>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</si>
  <si>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</si>
  <si>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</si>
  <si>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</si>
  <si>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</si>
  <si>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</si>
  <si>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</si>
  <si>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</si>
  <si>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</si>
  <si>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</si>
  <si>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</si>
  <si>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</si>
  <si>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</si>
  <si>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</si>
  <si>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</si>
  <si>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</si>
  <si>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</si>
  <si>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</si>
  <si>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</si>
  <si>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</si>
  <si>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</si>
  <si>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</si>
  <si>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</si>
  <si>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</si>
  <si>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</si>
  <si>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</si>
  <si>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</si>
  <si>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</si>
  <si>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</si>
  <si>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</si>
  <si>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</si>
  <si>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</si>
  <si>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</si>
  <si>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</si>
  <si>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</si>
  <si>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</si>
  <si>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</si>
  <si>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</si>
  <si>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</si>
  <si>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</si>
  <si>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</si>
  <si>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</si>
  <si>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</si>
  <si>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</si>
  <si>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</si>
  <si>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</si>
  <si>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</si>
  <si>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</si>
  <si>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</si>
  <si>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</si>
  <si>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</si>
  <si>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</si>
  <si>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</si>
  <si>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COG/FF</t>
  </si>
  <si>
    <t xml:space="preserve">RECURSOS FEDERALES </t>
  </si>
  <si>
    <t>TOTAL ANUAL</t>
  </si>
  <si>
    <t>PARTICIPACIONES FEDERALES</t>
  </si>
  <si>
    <t>CA</t>
  </si>
  <si>
    <t>UA</t>
  </si>
  <si>
    <t>Nombre de la unidad responsable</t>
  </si>
  <si>
    <t>3.0.0.0.0.</t>
  </si>
  <si>
    <t>SECTOR PUBLICO MUNICIPAL</t>
  </si>
  <si>
    <t>3.1.1.0.0.</t>
  </si>
  <si>
    <t>GOBIERNO GENERAL MUNICIPAL</t>
  </si>
  <si>
    <t>3.1.1.1.0.</t>
  </si>
  <si>
    <t>3.1.1.1.1.</t>
  </si>
  <si>
    <t>FN</t>
  </si>
  <si>
    <t>SF</t>
  </si>
  <si>
    <t>Nombre de la Plaza</t>
  </si>
  <si>
    <t>Adscripción de la Plaza</t>
  </si>
  <si>
    <t>Dietas y Sueldo Base</t>
  </si>
  <si>
    <t>Mensual</t>
  </si>
  <si>
    <t>111-113</t>
  </si>
  <si>
    <t>No. Plazas</t>
  </si>
  <si>
    <t xml:space="preserve">Primas por años  </t>
  </si>
  <si>
    <t>TOTALES</t>
  </si>
  <si>
    <t>PARTICIPACIONES ESTATALES</t>
  </si>
  <si>
    <t xml:space="preserve">OTROS RECURSOS </t>
  </si>
  <si>
    <t>GOBIERNO</t>
  </si>
  <si>
    <t>LEGISLACIÓN</t>
  </si>
  <si>
    <t>Legislación</t>
  </si>
  <si>
    <t>Fiscalización</t>
  </si>
  <si>
    <t>JUSTICIA</t>
  </si>
  <si>
    <t>Impartición  de Justicia</t>
  </si>
  <si>
    <t>Procuración de Justicia</t>
  </si>
  <si>
    <t>Reclusión y Readaptación Social</t>
  </si>
  <si>
    <t>Derechos Humanos</t>
  </si>
  <si>
    <t>COORDINACIÓN DE LA POLÍTICA DE GOBIERNO</t>
  </si>
  <si>
    <t>Presidencia / Gubernatura</t>
  </si>
  <si>
    <t>Política Interior</t>
  </si>
  <si>
    <t>Preservación y Cuidado del Patrimonio Público</t>
  </si>
  <si>
    <t>Función Pública</t>
  </si>
  <si>
    <t>Asuntos Jurídicos</t>
  </si>
  <si>
    <t>Organización de Procesos Electorales</t>
  </si>
  <si>
    <t>Población</t>
  </si>
  <si>
    <t>Territorio</t>
  </si>
  <si>
    <t>RELACIONES EXTERIORES</t>
  </si>
  <si>
    <t>Relaciones Exteriores</t>
  </si>
  <si>
    <t>ASUNTOS FINANCIEROS Y HACENDARIOS</t>
  </si>
  <si>
    <t xml:space="preserve">Asuntos Financieros  </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</si>
  <si>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</si>
  <si>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</si>
  <si>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</si>
  <si>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</si>
  <si>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</si>
  <si>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</si>
  <si>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</si>
  <si>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</si>
  <si>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</si>
  <si>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</si>
  <si>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</si>
  <si>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</si>
  <si>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</si>
  <si>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</si>
  <si>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</si>
  <si>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</si>
  <si>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</si>
  <si>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</si>
  <si>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</si>
  <si>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</si>
  <si>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</si>
  <si>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</si>
  <si>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</si>
  <si>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</si>
  <si>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</si>
  <si>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</si>
  <si>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</si>
  <si>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</si>
  <si>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</si>
  <si>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</si>
  <si>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</si>
  <si>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</si>
  <si>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</si>
  <si>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</si>
  <si>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</si>
  <si>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</si>
  <si>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 e Incapacidad</t>
  </si>
  <si>
    <t>Edad Avanzada</t>
  </si>
  <si>
    <t>Familia e Hijos</t>
  </si>
  <si>
    <t>Desempleo</t>
  </si>
  <si>
    <t>Alimentación y Nutrición</t>
  </si>
  <si>
    <t>Apoyo Social para la Vivienda</t>
  </si>
  <si>
    <t>Indígenas</t>
  </si>
  <si>
    <t xml:space="preserve"> Otros Grupos Vulnerables</t>
  </si>
  <si>
    <t>Otras de Seguridad Social y Asistencia Social</t>
  </si>
  <si>
    <t>OTROS ASUNTOS SOCIALES</t>
  </si>
  <si>
    <t>Otros Asuntos Sociales</t>
  </si>
  <si>
    <t>DESARROLLO ECONÓMICO</t>
  </si>
  <si>
    <t>ASUNTOS ECONÓMICOS, COMERCIALES Y LABORALES EN GENERAL</t>
  </si>
  <si>
    <t>Asuntos Económicos y Comerciales en General</t>
  </si>
  <si>
    <t>Asuntos Laborales Generales</t>
  </si>
  <si>
    <t>AGROPECUARIA, SILVICULTURA, PESCA Y CAZA</t>
  </si>
  <si>
    <t>Agropecuaria</t>
  </si>
  <si>
    <t>Silvicultura</t>
  </si>
  <si>
    <t>Acuacultura, Pesca y Caza</t>
  </si>
  <si>
    <t>Agroindustrial</t>
  </si>
  <si>
    <t>Hidroagrícola</t>
  </si>
  <si>
    <t>COMBUSTIBLES Y ENERGÍA</t>
  </si>
  <si>
    <t>Carbón y Otros Combustibles Minerales Sólidos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</si>
  <si>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</si>
  <si>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</si>
  <si>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</si>
  <si>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</si>
  <si>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</si>
  <si>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</si>
  <si>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</si>
  <si>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</si>
  <si>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</si>
  <si>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TURISMO</t>
  </si>
  <si>
    <t>Investigación Científica</t>
  </si>
  <si>
    <t>Desarrollo Tecnológico</t>
  </si>
  <si>
    <t>Servicios Científicos y Tecnológicos</t>
  </si>
  <si>
    <t>Innovación</t>
  </si>
  <si>
    <t>Deuda Pública Interna</t>
  </si>
  <si>
    <t>ADEUDOS DE EJERCICIOS FISCALES ANTERIORES</t>
  </si>
  <si>
    <t>Desarrollo Comunitario</t>
  </si>
  <si>
    <t>Abastecimiento de Agua</t>
  </si>
  <si>
    <t>Otros Convenios</t>
  </si>
  <si>
    <t>RECURSOS FISCALES</t>
  </si>
  <si>
    <t>Verde</t>
  </si>
  <si>
    <t>Amarillo</t>
  </si>
  <si>
    <t>Rojo</t>
  </si>
  <si>
    <t>Semaforización</t>
  </si>
  <si>
    <t>Objetivo:</t>
  </si>
  <si>
    <t>PRESUPUESTO ESTIMADO</t>
  </si>
  <si>
    <t>10</t>
  </si>
  <si>
    <t>11</t>
  </si>
  <si>
    <t>SUMA</t>
  </si>
  <si>
    <t>ESTIMACIÓN</t>
  </si>
  <si>
    <t xml:space="preserve">Horas 
Extraordinarias
</t>
  </si>
  <si>
    <t>Otras
Prestaciones</t>
  </si>
  <si>
    <t>Suma Total de 
Remuneraciones</t>
  </si>
  <si>
    <t>Prima Vacacional y Dominical</t>
  </si>
  <si>
    <t xml:space="preserve"> de Servicios Efectivos Prestados</t>
  </si>
  <si>
    <t>Gratificación  de Fin de Año (Aguinaldo)</t>
  </si>
  <si>
    <t>Servicios Personales</t>
  </si>
  <si>
    <t>Materiales y Suministros</t>
  </si>
  <si>
    <t>Dererechos por el Uso, Goce, Aprovechamiento o Explotación de Bienes de Dominio Público</t>
  </si>
  <si>
    <t>Derecho a los Hidrocarburos</t>
  </si>
  <si>
    <t>Derechos por Prestación de Servicios</t>
  </si>
  <si>
    <t>Otros Derechos</t>
  </si>
  <si>
    <t>Productos de Tipo Corriente</t>
  </si>
  <si>
    <t>Productos de Capital</t>
  </si>
  <si>
    <t>Aprovechamientos de Tipo Corriente</t>
  </si>
  <si>
    <t>Aprovechamientos de Capital</t>
  </si>
  <si>
    <t>Otros Aprovechamientos</t>
  </si>
  <si>
    <t>Ingreso por Ventas de Mercancías</t>
  </si>
  <si>
    <t>Ingresos por Ventas de Bienes y Servicios Producidos en Establecimientos del Gobierno</t>
  </si>
  <si>
    <t>Ingresos por Ventas y Servicios de Organismos Descentralizados</t>
  </si>
  <si>
    <t>Ingresos de Operación de Entidades Paraestatales Empresariales</t>
  </si>
  <si>
    <t>Ingresos no Comprendidos en las Fracciones de la Ley de Ingresos, Causados en Ejercicios Fiscales Anteriores Pendientes de Liquidación o Pago</t>
  </si>
  <si>
    <t>Transferencias Internas y Asignaciones al Sector Público</t>
  </si>
  <si>
    <t>Subsidios y Suvbenciones</t>
  </si>
  <si>
    <t>Ingresos Financieros</t>
  </si>
  <si>
    <t>Diferencias por Tipo de Cambio a Favor, en Efectivo y Equivalentes</t>
  </si>
  <si>
    <t>Otros Ingresos y Beneficios Varios</t>
  </si>
  <si>
    <t>Endeudamiento Interno</t>
  </si>
  <si>
    <t>APORTACIONES FONDO INFRAESTRUCTURA</t>
  </si>
  <si>
    <t>APORTACIONES  FONDO  FORTALECIMIENTO</t>
  </si>
  <si>
    <t>Apoyos Financieros</t>
  </si>
  <si>
    <t>CLASIFICACIÓN POR FUENTE DE FINANCIAMIENTO</t>
  </si>
  <si>
    <t>CLASIFICACIÓN POR TIPO DE INGRESOS (CTI)</t>
  </si>
  <si>
    <t>Aportaciones para Fondos de Vivienda</t>
  </si>
  <si>
    <t xml:space="preserve">Cuotas para el Seguro Social </t>
  </si>
  <si>
    <t>Cuotas de Ahorro para el Retiro</t>
  </si>
  <si>
    <t>Otras Cuotas y Aportaciones para la Seguridad Social</t>
  </si>
  <si>
    <t>CLASIFICACIÓN POR TIPO DE GASTO (CTG)</t>
  </si>
  <si>
    <t>CLASIFICACIÓN POR FUENTE DE FINANCIAMIENTO (CFF)</t>
  </si>
  <si>
    <t>VIVIENDA Y SERVICIOS A LA COMUNIDAD</t>
  </si>
  <si>
    <t>Alumbrado Público</t>
  </si>
  <si>
    <t>Vivienda</t>
  </si>
  <si>
    <t>TRANSACCIONES DE LA DEUDA PÚBLICA/COSTO FINANCIERO DE LA DEUDA</t>
  </si>
  <si>
    <t>Transferencias entre Diferentes Niveles y Ordenes de Gobierno</t>
  </si>
  <si>
    <t>Programas Presupuestarios</t>
  </si>
  <si>
    <t>Desagregación  Presupuestaria</t>
  </si>
  <si>
    <t>SUBSIDIOS</t>
  </si>
  <si>
    <t>DESEMPEÑO DE LAS FUNCIONES</t>
  </si>
  <si>
    <t>ADMINISTRATIVOS Y DE APOYO</t>
  </si>
  <si>
    <t>COMPROMISOS</t>
  </si>
  <si>
    <t>OBLIGACIONES</t>
  </si>
  <si>
    <t>Pensiones y Jubilaciones.</t>
  </si>
  <si>
    <t xml:space="preserve">Suma: </t>
  </si>
  <si>
    <t>Sector Social y Privado (Sujetos a Reglas de Operación)</t>
  </si>
  <si>
    <t>Entidades Federativas y Municipios (Sujetos a Reglas de Operación)</t>
  </si>
  <si>
    <t>Otros Subsidios</t>
  </si>
  <si>
    <t>Prestación de Servicios Públicos</t>
  </si>
  <si>
    <t>Provisión de Bienes Públicos</t>
  </si>
  <si>
    <t>Planeación, Seguimiento y Evaluación de las Políticas Públicas</t>
  </si>
  <si>
    <t>Promoción y Fomento</t>
  </si>
  <si>
    <t>Regulación y Supervisión</t>
  </si>
  <si>
    <t>Específicos</t>
  </si>
  <si>
    <t>Proyectos de Inversión</t>
  </si>
  <si>
    <t>Apoyo al Proceso Presupuestario y para mejorar la Eficiencia Institucional</t>
  </si>
  <si>
    <t>Apoyo a la Función Pública y al Mejoramiento de la Gestión</t>
  </si>
  <si>
    <t>Operaciones Ajenas</t>
  </si>
  <si>
    <t>Obligaciones de cumplimiento de Resolución Jurisdiccional</t>
  </si>
  <si>
    <t>Desastres Naturales</t>
  </si>
  <si>
    <t>Aportaciones a la Seguiridad Social</t>
  </si>
  <si>
    <t>ESTIMACIÓN DE INGRESOS MODIFICADA</t>
  </si>
  <si>
    <t>VARIACIÓN
%</t>
  </si>
  <si>
    <t>PRESUPUESTO APROBADO</t>
  </si>
  <si>
    <t>PRESUPUESTO MODIFICADO</t>
  </si>
  <si>
    <t>ETIMACIÓN DE INGRESOS MODIFICADA</t>
  </si>
  <si>
    <t>Servicios por obras</t>
  </si>
  <si>
    <t>Agua potable y alcantarillado</t>
  </si>
  <si>
    <t>Producidos por  organismos descentralizados</t>
  </si>
  <si>
    <t>3.1.1.2.0.</t>
  </si>
  <si>
    <t xml:space="preserve">ENTIDADES PARAESTATALES Y FIDEICOMISOS NO EMPRESARIALES NO FINANCIERAS </t>
  </si>
  <si>
    <t>DESCRIPCION</t>
  </si>
  <si>
    <t>Urbanización</t>
  </si>
  <si>
    <t>OTRAS NO CLASIFICDAS EN FUNCIONES ANTERIORES</t>
  </si>
  <si>
    <t>TRANSFERENCIAS, PARTICIPACIONES Y APORTACIONES ENTRE DIFERENTES NIVELES Y ORDENES DE GOBIERNO</t>
  </si>
  <si>
    <t>Adeudos de ejercicios fiscales anteriores</t>
  </si>
  <si>
    <t>1.1.1</t>
  </si>
  <si>
    <t>1.1.1.1</t>
  </si>
  <si>
    <t>1.1.1.2</t>
  </si>
  <si>
    <t>1.1.1.3</t>
  </si>
  <si>
    <t>1.1.1.4</t>
  </si>
  <si>
    <t>1.1.1.5</t>
  </si>
  <si>
    <t>1.1.1.6</t>
  </si>
  <si>
    <t>1.1.1.7</t>
  </si>
  <si>
    <t>1.2.1</t>
  </si>
  <si>
    <t>1.2.1.1</t>
  </si>
  <si>
    <t>1.2.1.2</t>
  </si>
  <si>
    <t>1.2.2</t>
  </si>
  <si>
    <t>1.2.2.1</t>
  </si>
  <si>
    <t>1.2.2.2</t>
  </si>
  <si>
    <t>1.2.3</t>
  </si>
  <si>
    <t>1.2.3.1</t>
  </si>
  <si>
    <t>1.2.3.2</t>
  </si>
  <si>
    <t>1.2.3.3</t>
  </si>
  <si>
    <t>1.7.1</t>
  </si>
  <si>
    <t>1.7.1.1</t>
  </si>
  <si>
    <t>1.7.2</t>
  </si>
  <si>
    <t>1.7.2.1</t>
  </si>
  <si>
    <t>1.7.3</t>
  </si>
  <si>
    <t>1.7.3.1</t>
  </si>
  <si>
    <t>1.7.4</t>
  </si>
  <si>
    <t>1.7.4.1</t>
  </si>
  <si>
    <t>1.7.4.2</t>
  </si>
  <si>
    <t>1.7.4.3</t>
  </si>
  <si>
    <t>1.7.9</t>
  </si>
  <si>
    <t>1.7.9.1</t>
  </si>
  <si>
    <t>1.8.1</t>
  </si>
  <si>
    <t>1.8.1.1</t>
  </si>
  <si>
    <t>1.8.1.2</t>
  </si>
  <si>
    <t>3.1.1</t>
  </si>
  <si>
    <t>3.1.1.1</t>
  </si>
  <si>
    <t>4.1.1</t>
  </si>
  <si>
    <t>4.1.1.1</t>
  </si>
  <si>
    <t>4.1.1.2</t>
  </si>
  <si>
    <t>4.1.1.3</t>
  </si>
  <si>
    <t>4.1.1.4</t>
  </si>
  <si>
    <t>4.1.1.5</t>
  </si>
  <si>
    <t>4.1.2</t>
  </si>
  <si>
    <t>4.1.2.1</t>
  </si>
  <si>
    <t>4.1.3</t>
  </si>
  <si>
    <t>4.1.3.1</t>
  </si>
  <si>
    <t>4.1.3.2</t>
  </si>
  <si>
    <t>4.1.3.3</t>
  </si>
  <si>
    <t>4.1.3.4</t>
  </si>
  <si>
    <t>4.1.4</t>
  </si>
  <si>
    <t>4.1.4.1</t>
  </si>
  <si>
    <t>4.1.4.2</t>
  </si>
  <si>
    <t>4.1.4.3</t>
  </si>
  <si>
    <t>4.1.4.4</t>
  </si>
  <si>
    <t>4.1.4.5</t>
  </si>
  <si>
    <t>4.3.1</t>
  </si>
  <si>
    <t>4.3.1.1</t>
  </si>
  <si>
    <t>4.3.1.2</t>
  </si>
  <si>
    <t>4.3.1.3</t>
  </si>
  <si>
    <t>4.3.1.4</t>
  </si>
  <si>
    <t>4.3.2</t>
  </si>
  <si>
    <t>4.3.2.1</t>
  </si>
  <si>
    <t>4.3.2.2</t>
  </si>
  <si>
    <t>4.3.2.3</t>
  </si>
  <si>
    <t>4.3.3</t>
  </si>
  <si>
    <t>4.3.3.1</t>
  </si>
  <si>
    <t>4.3.3.2</t>
  </si>
  <si>
    <t>4.3.3.3</t>
  </si>
  <si>
    <t>4.3.3.4</t>
  </si>
  <si>
    <t>4.3.3.5</t>
  </si>
  <si>
    <t>4.3.3.6</t>
  </si>
  <si>
    <t>4.3.3.7</t>
  </si>
  <si>
    <t>4.3.4</t>
  </si>
  <si>
    <t>4.3.4.1</t>
  </si>
  <si>
    <t>4.3.4.2</t>
  </si>
  <si>
    <t>4.3.4.3</t>
  </si>
  <si>
    <t>4.3.4.4</t>
  </si>
  <si>
    <t>4.3.5</t>
  </si>
  <si>
    <t>4.3.5.1</t>
  </si>
  <si>
    <t>4.3.5.2</t>
  </si>
  <si>
    <t>4.3.5.3</t>
  </si>
  <si>
    <t>4.3.6</t>
  </si>
  <si>
    <t>4.3.6.1</t>
  </si>
  <si>
    <t>4.3.6.2</t>
  </si>
  <si>
    <t>4.3.6.3</t>
  </si>
  <si>
    <t>4.3.7</t>
  </si>
  <si>
    <t>4.3.7.1</t>
  </si>
  <si>
    <t>4.3.7.2</t>
  </si>
  <si>
    <t>4.3.7.3</t>
  </si>
  <si>
    <t>4.3.8</t>
  </si>
  <si>
    <t>4.3.8.1</t>
  </si>
  <si>
    <t>4.3.8.2</t>
  </si>
  <si>
    <t>4.3.8.3</t>
  </si>
  <si>
    <t>4.3.8.4</t>
  </si>
  <si>
    <t>4.3.9</t>
  </si>
  <si>
    <t>4.3.9.1</t>
  </si>
  <si>
    <t>4.3.9.2</t>
  </si>
  <si>
    <t>4.3.9.3</t>
  </si>
  <si>
    <t>4.3.9.4</t>
  </si>
  <si>
    <t>4.3.9.5</t>
  </si>
  <si>
    <t>4.3.9.9</t>
  </si>
  <si>
    <t>4.3.10</t>
  </si>
  <si>
    <t>4.3.10.1</t>
  </si>
  <si>
    <t>4.3.10.2</t>
  </si>
  <si>
    <t>4.3.10.3</t>
  </si>
  <si>
    <t>4.3.10.4</t>
  </si>
  <si>
    <t>4.3.10.5</t>
  </si>
  <si>
    <t>4.3.10.6</t>
  </si>
  <si>
    <t>4.3.10.7</t>
  </si>
  <si>
    <t>4.3.10.8</t>
  </si>
  <si>
    <t>4.3.11</t>
  </si>
  <si>
    <t>4.3.11.1</t>
  </si>
  <si>
    <t>4.3.11.2</t>
  </si>
  <si>
    <t>4.3.11.3</t>
  </si>
  <si>
    <t>4.3.11.4</t>
  </si>
  <si>
    <t>4.3.11.5</t>
  </si>
  <si>
    <t>4.3.11.6</t>
  </si>
  <si>
    <t>4.3.11.7</t>
  </si>
  <si>
    <t>4.3.11.9</t>
  </si>
  <si>
    <t>4.3.12</t>
  </si>
  <si>
    <t>4.3.12.1</t>
  </si>
  <si>
    <t>4.3.12.2</t>
  </si>
  <si>
    <t>4.3.12.3</t>
  </si>
  <si>
    <t>4.3.13</t>
  </si>
  <si>
    <t>4.3.13.1</t>
  </si>
  <si>
    <t>4.3.13.2</t>
  </si>
  <si>
    <t>4.3.13.3</t>
  </si>
  <si>
    <t>4.3.14</t>
  </si>
  <si>
    <t>4.3.14.1</t>
  </si>
  <si>
    <t>4.3.14.2</t>
  </si>
  <si>
    <t>4.3.14.3</t>
  </si>
  <si>
    <t>4.3.14.4</t>
  </si>
  <si>
    <t>4.3.14.5</t>
  </si>
  <si>
    <t>4.3.14.6</t>
  </si>
  <si>
    <t>Regularizaciones de los registros de obra</t>
  </si>
  <si>
    <t>Regularización de predios en zonas de orgien ejidal destinados al uso de casa habitación</t>
  </si>
  <si>
    <t>Regularización de edificaciones existentes de uso no habitacional en zonas de origen ejidal con antigüedad mayor a los 5 años</t>
  </si>
  <si>
    <t>Regulariación de edificaciones existentes de uso no habitación en zonas de origen ejidal con antigüedad de hasta 5 años</t>
  </si>
  <si>
    <t>4.4.1</t>
  </si>
  <si>
    <t>4.4.1.1</t>
  </si>
  <si>
    <t>4.4.1.2</t>
  </si>
  <si>
    <t>4.4.1.3</t>
  </si>
  <si>
    <t>4.4.1.4</t>
  </si>
  <si>
    <t>4.4.1.9</t>
  </si>
  <si>
    <t>4.5.1</t>
  </si>
  <si>
    <t>4.5.1.1</t>
  </si>
  <si>
    <t>4.5.2</t>
  </si>
  <si>
    <t>4.5.2.1</t>
  </si>
  <si>
    <t>4.5.3</t>
  </si>
  <si>
    <t>4.5.3.1</t>
  </si>
  <si>
    <t>4.5.4</t>
  </si>
  <si>
    <t>4.5.4.1</t>
  </si>
  <si>
    <t>4.5.4.2</t>
  </si>
  <si>
    <t>4.5.4.3</t>
  </si>
  <si>
    <t>4.5.9</t>
  </si>
  <si>
    <t>4.5.9.9</t>
  </si>
  <si>
    <t>5.1.1</t>
  </si>
  <si>
    <t>5.1.1.1</t>
  </si>
  <si>
    <t>5.1.1.2</t>
  </si>
  <si>
    <t>5.1.1.3</t>
  </si>
  <si>
    <t>5.1.1.4</t>
  </si>
  <si>
    <t>5.1.1.9</t>
  </si>
  <si>
    <t>5.1.2</t>
  </si>
  <si>
    <t>5.1.2.1</t>
  </si>
  <si>
    <t>5.1.2.2</t>
  </si>
  <si>
    <t>5.1.2.3</t>
  </si>
  <si>
    <t>5.1.2.9</t>
  </si>
  <si>
    <t>5.1.9</t>
  </si>
  <si>
    <t>5.1.9.1</t>
  </si>
  <si>
    <t>5.1.9.2</t>
  </si>
  <si>
    <t>5.1.9.3</t>
  </si>
  <si>
    <t>5.1.9.4</t>
  </si>
  <si>
    <t>5.1.9.5</t>
  </si>
  <si>
    <t>5.1.9.6</t>
  </si>
  <si>
    <t>5.1.9.7</t>
  </si>
  <si>
    <t>5.1.9.8</t>
  </si>
  <si>
    <t>5.1.9.9</t>
  </si>
  <si>
    <t>5.2.1</t>
  </si>
  <si>
    <t>5.2.1.1</t>
  </si>
  <si>
    <t>5.3.1</t>
  </si>
  <si>
    <t>5.3.1.9</t>
  </si>
  <si>
    <t>6.1.1</t>
  </si>
  <si>
    <t>6.1.1.1</t>
  </si>
  <si>
    <t>6.1.2</t>
  </si>
  <si>
    <t>6.1.2.1</t>
  </si>
  <si>
    <t>6.1.3</t>
  </si>
  <si>
    <t>6.1.3.1</t>
  </si>
  <si>
    <t>6.1.4</t>
  </si>
  <si>
    <t>6.1.4.1</t>
  </si>
  <si>
    <t>6.1.5</t>
  </si>
  <si>
    <t>6.1.5.1</t>
  </si>
  <si>
    <t>6.1.6</t>
  </si>
  <si>
    <t>6.1.6.1</t>
  </si>
  <si>
    <t>6.1.7</t>
  </si>
  <si>
    <t>6.1.7.1</t>
  </si>
  <si>
    <t>6.3.9</t>
  </si>
  <si>
    <t>6.3.9.9</t>
  </si>
  <si>
    <t>6.4.1</t>
  </si>
  <si>
    <t>6.4.1.9</t>
  </si>
  <si>
    <t>7.2.1</t>
  </si>
  <si>
    <t>7.3.1</t>
  </si>
  <si>
    <t>7.4.1</t>
  </si>
  <si>
    <t>7.9.1</t>
  </si>
  <si>
    <t>7.9.2</t>
  </si>
  <si>
    <t>8.1.1</t>
  </si>
  <si>
    <t>8.1.1.1</t>
  </si>
  <si>
    <t>8.1.1.2</t>
  </si>
  <si>
    <t>8.2.1</t>
  </si>
  <si>
    <t>8.2.1.1</t>
  </si>
  <si>
    <t>8.2.1.2</t>
  </si>
  <si>
    <t>8.2.1.3</t>
  </si>
  <si>
    <t>8.2.1.4</t>
  </si>
  <si>
    <t>8.3.1</t>
  </si>
  <si>
    <t>8.3.1.1</t>
  </si>
  <si>
    <t>8.3.1.2</t>
  </si>
  <si>
    <t>8.3.1.9</t>
  </si>
  <si>
    <t>9.1.1</t>
  </si>
  <si>
    <t>9.1.1.1</t>
  </si>
  <si>
    <t>9.3.1</t>
  </si>
  <si>
    <t>9.3.1.1</t>
  </si>
  <si>
    <t>9.3.2</t>
  </si>
  <si>
    <t>9.3.2.1</t>
  </si>
  <si>
    <t>9.4.1</t>
  </si>
  <si>
    <t>9.4.1.1</t>
  </si>
  <si>
    <t>9.4.1.2</t>
  </si>
  <si>
    <t>9.6.1</t>
  </si>
  <si>
    <t>9.6.1.1</t>
  </si>
  <si>
    <t>9.6.1.2</t>
  </si>
  <si>
    <t>9.6.1.9</t>
  </si>
  <si>
    <t>10.1.1</t>
  </si>
  <si>
    <t>10.1.2</t>
  </si>
  <si>
    <t>10.2.1</t>
  </si>
  <si>
    <t>10.3.9</t>
  </si>
  <si>
    <t>11.1.1</t>
  </si>
  <si>
    <t>11.1.1.1</t>
  </si>
  <si>
    <t>11.1.1.2</t>
  </si>
  <si>
    <t>11.1.1.9</t>
  </si>
  <si>
    <t>ESTIMACIÓN DE INGRESOS APROBADOS</t>
  </si>
  <si>
    <t>ESTIMACION DE INGRESOS APROBADOS</t>
  </si>
  <si>
    <t xml:space="preserve">INGRESOS PROPIOS
</t>
  </si>
  <si>
    <t>Eficacia</t>
  </si>
  <si>
    <t>Eficiencia</t>
  </si>
  <si>
    <t>ACCESORIOS DE LOS APROVECHAMIENTOS</t>
  </si>
  <si>
    <t xml:space="preserve">Informe de Situación Hacendaria Ingresos 2018
</t>
  </si>
  <si>
    <t xml:space="preserve">Informe de Situación Hacendaria Egresos 2018
</t>
  </si>
  <si>
    <t>Presupuesto de Egresos por Clasificación Funcional del Gasto 2018
(Finalidad, Función y Subfunción)</t>
  </si>
  <si>
    <t>Modificación de Ingresos por Clasificación por Rubro de Ingresos y  Ley de Ingresos Municipal 2018</t>
  </si>
  <si>
    <t>Presupuesto de Egresos por Clasificación por Objeto del Gasto y Fuentes de Financiamiento 2018</t>
  </si>
  <si>
    <t>Presupuesto de Egresos por Clasificación Administrativa 2018</t>
  </si>
  <si>
    <t>Presupuesto por Clasificación Programática 2018</t>
  </si>
  <si>
    <t xml:space="preserve">Estado Analítico del Ejercicio del Presupuesto de Egresos Detallado                                                                                                                                                                                                                        Clasificación por Objeto del Gasto (Capítulo y Concepto) 
2018
(PESOS) </t>
  </si>
  <si>
    <t xml:space="preserve">Concepto </t>
  </si>
  <si>
    <t>Egresos</t>
  </si>
  <si>
    <t xml:space="preserve">Aprobado </t>
  </si>
  <si>
    <t>Ampliaciones/ (Reducciones)</t>
  </si>
  <si>
    <t>Modificado</t>
  </si>
  <si>
    <t xml:space="preserve">I. Gasto No Etiquetado </t>
  </si>
  <si>
    <t xml:space="preserve"> Remuneraciones al Personal de Carácter Permanente</t>
  </si>
  <si>
    <t xml:space="preserve"> Remuneraciones al Personal de Carácter Transitorio</t>
  </si>
  <si>
    <t xml:space="preserve"> Remuneraciones Adicionales y Especiales</t>
  </si>
  <si>
    <t xml:space="preserve"> Seguridad Social</t>
  </si>
  <si>
    <t xml:space="preserve"> Otras Prestaciones Sociales y Económicas</t>
  </si>
  <si>
    <t xml:space="preserve"> Previsiones</t>
  </si>
  <si>
    <t xml:space="preserve"> Pago de Estímulos a Servidores Públicos</t>
  </si>
  <si>
    <t xml:space="preserve"> Materiales de Administración, Emisión de Documentos y Artículos Oficiales</t>
  </si>
  <si>
    <t xml:space="preserve"> Alimentos y Utensilios</t>
  </si>
  <si>
    <t xml:space="preserve"> Materias Primas y Materiales de Producción y Comercialización</t>
  </si>
  <si>
    <t xml:space="preserve"> Materiales y Artículos de Construcción y de Reparación</t>
  </si>
  <si>
    <t xml:space="preserve"> Productos Químicos, Farmacéuticos y de Laboratorio</t>
  </si>
  <si>
    <t xml:space="preserve"> Combustibles, Lubricantes y Aditivos</t>
  </si>
  <si>
    <t xml:space="preserve"> Vestuario, Blancos, Prendas de Protección y Artículos Deportivos</t>
  </si>
  <si>
    <t xml:space="preserve"> Materiales y Suministros Para Seguridad</t>
  </si>
  <si>
    <t xml:space="preserve"> Herramientas, Refacciones y Accesorios Menores</t>
  </si>
  <si>
    <t xml:space="preserve">Servicios Generales </t>
  </si>
  <si>
    <t xml:space="preserve"> Servicios Básicos</t>
  </si>
  <si>
    <t xml:space="preserve"> Servicios de Arrendamiento</t>
  </si>
  <si>
    <t xml:space="preserve"> Servicios Profesionales, Científicos, Técnicos y Otros Servicios</t>
  </si>
  <si>
    <t xml:space="preserve"> Servicios Financieros, Bancarios y Comerciales</t>
  </si>
  <si>
    <t xml:space="preserve"> Servicios de Instalación, Reparación, Mantenimiento y Conservación</t>
  </si>
  <si>
    <t xml:space="preserve"> Servicios de Comunicación Social y Publicidad</t>
  </si>
  <si>
    <t xml:space="preserve"> Servicios de Traslado y Viáticos</t>
  </si>
  <si>
    <t xml:space="preserve"> Servicios Oficiales</t>
  </si>
  <si>
    <t xml:space="preserve"> Otros Servicios Generales</t>
  </si>
  <si>
    <t xml:space="preserve">Transferencias, Asignaciones, Subsidios y Otras Ayudas </t>
  </si>
  <si>
    <t xml:space="preserve"> Transferencias Internas y Asignaciones al Sector Público</t>
  </si>
  <si>
    <t xml:space="preserve"> Transferencias al Resto del Sector Público</t>
  </si>
  <si>
    <t xml:space="preserve"> Subsidios y Subvenciones</t>
  </si>
  <si>
    <t xml:space="preserve"> Ayudas Sociales</t>
  </si>
  <si>
    <t xml:space="preserve"> Pensiones y Jubilaciones</t>
  </si>
  <si>
    <t xml:space="preserve"> Transferencias a Fideicomisos, Mandatos y Otros Análogos</t>
  </si>
  <si>
    <t xml:space="preserve"> Transferencias a la Seguridad Social</t>
  </si>
  <si>
    <t xml:space="preserve"> Donativos</t>
  </si>
  <si>
    <t xml:space="preserve"> Transferencias al Exterior</t>
  </si>
  <si>
    <t xml:space="preserve">Bienes Muebles, Inmuebles e Intangibles </t>
  </si>
  <si>
    <t xml:space="preserve"> Mobiliario y Equipo de Administración</t>
  </si>
  <si>
    <t xml:space="preserve"> Mobiliario y Equipo Educacional y Recreativo</t>
  </si>
  <si>
    <t xml:space="preserve"> Equipo e Instrumental Médico y de Laboratorio</t>
  </si>
  <si>
    <t xml:space="preserve"> Vehículos y Equipo de Transporte</t>
  </si>
  <si>
    <t xml:space="preserve"> Equipo de Defensa y Seguridad</t>
  </si>
  <si>
    <t xml:space="preserve"> Maquinaria, Otros Equipos y Herramientas</t>
  </si>
  <si>
    <t xml:space="preserve"> Activos Biológicos</t>
  </si>
  <si>
    <t xml:space="preserve"> Bienes Inmuebles</t>
  </si>
  <si>
    <t xml:space="preserve"> Activos Intangibles</t>
  </si>
  <si>
    <t xml:space="preserve">Inversión Pública </t>
  </si>
  <si>
    <t xml:space="preserve"> Obra Pública en Bienes de Dominio Público</t>
  </si>
  <si>
    <t xml:space="preserve"> Obra Pública en Bienes Propios</t>
  </si>
  <si>
    <t xml:space="preserve"> Proyectos Productivos y Acciones de Fomento</t>
  </si>
  <si>
    <t xml:space="preserve"> Inversiones Financieras y Otras Provisiones </t>
  </si>
  <si>
    <t xml:space="preserve"> Inversiones Para el Fomento de Actividades Productivas</t>
  </si>
  <si>
    <t xml:space="preserve"> Acciones y Participaciones de Capital</t>
  </si>
  <si>
    <t xml:space="preserve"> Compra de Títulos y Valores</t>
  </si>
  <si>
    <t xml:space="preserve"> Concesión de Préstamos</t>
  </si>
  <si>
    <t xml:space="preserve"> Inversiones en Fideicomisos, Mandatos y Otros Análogos</t>
  </si>
  <si>
    <r>
      <t xml:space="preserve">Fideicomiso de Desastres Naturales </t>
    </r>
    <r>
      <rPr>
        <b/>
        <sz val="11"/>
        <color indexed="8"/>
        <rFont val="Calibri"/>
        <family val="2"/>
      </rPr>
      <t>(Informativo)</t>
    </r>
  </si>
  <si>
    <t xml:space="preserve"> Otras Inversiones Financieras</t>
  </si>
  <si>
    <t xml:space="preserve"> Provisiones para Contingencias y Otras Erogaciones Especiales</t>
  </si>
  <si>
    <t xml:space="preserve">Participaciones y Aportaciones </t>
  </si>
  <si>
    <t xml:space="preserve"> Participaciones</t>
  </si>
  <si>
    <t xml:space="preserve"> Aportaciones</t>
  </si>
  <si>
    <t xml:space="preserve"> Convenios</t>
  </si>
  <si>
    <t xml:space="preserve">Deuda Pública </t>
  </si>
  <si>
    <t xml:space="preserve"> Amortización de la Deuda Pública</t>
  </si>
  <si>
    <t xml:space="preserve"> Intereses de la Deuda Pública</t>
  </si>
  <si>
    <t xml:space="preserve"> Comisiones de la Deuda Pública</t>
  </si>
  <si>
    <t xml:space="preserve"> Gastos de la Deuda Pública</t>
  </si>
  <si>
    <t xml:space="preserve"> Costo por Coberturas</t>
  </si>
  <si>
    <t xml:space="preserve"> Apoyos Financieros</t>
  </si>
  <si>
    <t xml:space="preserve"> Adeudos de Ejercicios Fiscales Anteriores (ADEFAS)</t>
  </si>
  <si>
    <t xml:space="preserve">Gasto Etiquetado </t>
  </si>
  <si>
    <t xml:space="preserve">Servicios Personales </t>
  </si>
  <si>
    <t xml:space="preserve">Materiales y Suministros </t>
  </si>
  <si>
    <t xml:space="preserve">Inversiones Financieras y Otras Provisiones </t>
  </si>
  <si>
    <r>
      <t xml:space="preserve">                              Fideicomiso de Desastres Naturales</t>
    </r>
    <r>
      <rPr>
        <b/>
        <sz val="11"/>
        <color indexed="8"/>
        <rFont val="Calibri"/>
        <family val="2"/>
      </rPr>
      <t xml:space="preserve"> (Informativo)</t>
    </r>
  </si>
  <si>
    <t xml:space="preserve">Total de Egresos </t>
  </si>
  <si>
    <t>Nota: Los formatos no se encuentran bloqueados para su buen manejo, las filas que no sean de su competencia manejarlas en ceros.</t>
  </si>
  <si>
    <t xml:space="preserve">Estado Analítico del Ejercicio del Presupuesto de Egresos Detallado - LDF 
Clasificación Administrativa 
2018
(PESOS) </t>
  </si>
  <si>
    <t>II. Gasto Etiquetado</t>
  </si>
  <si>
    <t>III. Total de Egresos (III = I + II)</t>
  </si>
  <si>
    <t xml:space="preserve">Estado Analítico del Ejercicio del Presupuesto de Egresos Detallado – LDF
Clasificación Funcional (Finalidad y Función)
2018
(PESOS) </t>
  </si>
  <si>
    <t xml:space="preserve">Gasto No Etiquetado </t>
  </si>
  <si>
    <t xml:space="preserve">Gobierno </t>
  </si>
  <si>
    <t xml:space="preserve"> Legislación</t>
  </si>
  <si>
    <t xml:space="preserve"> Justicia</t>
  </si>
  <si>
    <t xml:space="preserve"> Coordinación de la Política de Gobierno</t>
  </si>
  <si>
    <t xml:space="preserve"> Relaciones Exteriores</t>
  </si>
  <si>
    <t xml:space="preserve"> Asuntos Financieros y Hacendarios</t>
  </si>
  <si>
    <t xml:space="preserve"> Seguridad Nacional</t>
  </si>
  <si>
    <t xml:space="preserve"> Asuntos de Orden Público y de Seguridad Interior</t>
  </si>
  <si>
    <t xml:space="preserve">Desarrollo Social </t>
  </si>
  <si>
    <t xml:space="preserve"> Protección Ambiental</t>
  </si>
  <si>
    <t xml:space="preserve"> Vivienda y Servicios a la Comunidad</t>
  </si>
  <si>
    <t xml:space="preserve"> Salud</t>
  </si>
  <si>
    <t xml:space="preserve"> Recreación, Cultura y Otras Manifestaciones Sociales</t>
  </si>
  <si>
    <t xml:space="preserve"> Educación</t>
  </si>
  <si>
    <t xml:space="preserve"> Protección Social</t>
  </si>
  <si>
    <t xml:space="preserve"> Otros Asuntos Sociales</t>
  </si>
  <si>
    <t xml:space="preserve">Desarrollo Económico </t>
  </si>
  <si>
    <t xml:space="preserve"> Asuntos Económicos, Comerciales y Laborales en General</t>
  </si>
  <si>
    <t xml:space="preserve"> Agropecuaria, Silvicultura, Pesca y Caza</t>
  </si>
  <si>
    <t xml:space="preserve"> Combustibles y Energía</t>
  </si>
  <si>
    <t xml:space="preserve"> Minería, Manufacturas y Construcción</t>
  </si>
  <si>
    <t xml:space="preserve"> Transporte</t>
  </si>
  <si>
    <t xml:space="preserve"> Comunicaciones</t>
  </si>
  <si>
    <t xml:space="preserve"> Turismo</t>
  </si>
  <si>
    <t xml:space="preserve"> Ciencia, Tecnología e Innovación</t>
  </si>
  <si>
    <t xml:space="preserve"> Otras Industrias y Otros Asuntos Económicos</t>
  </si>
  <si>
    <t>Otras No Clasificadas en Funciones Anteriores</t>
  </si>
  <si>
    <t xml:space="preserve"> Transacciones de la Deuda Publica / Costo Financiero de la Deuda</t>
  </si>
  <si>
    <t>Transferencias, Participaciones y Aportaciones Entre Diferentes Niveles y Ordenes de Gobierno</t>
  </si>
  <si>
    <t xml:space="preserve"> Saneamiento del Sistema Financiero</t>
  </si>
  <si>
    <t xml:space="preserve"> Adeudos de Ejercicios Fiscales Anteriores</t>
  </si>
  <si>
    <t xml:space="preserve">Otras No Clasificadas en Funciones Anteriores </t>
  </si>
  <si>
    <t xml:space="preserve"> Transferencias, Participaciones y Aportaciones Entre Diferentes Niveles y Ordenes de Gobierno</t>
  </si>
  <si>
    <t>Estado Analítico del Ejercicio del Presupuesto de Egresos Detallado - LDF 
Clasificación de Servicios Personales por Categoría 
2018
(PESOS)</t>
  </si>
  <si>
    <t xml:space="preserve"> Personal Administrativo y de Servicio Público</t>
  </si>
  <si>
    <t xml:space="preserve"> Magisterio</t>
  </si>
  <si>
    <t xml:space="preserve"> Servicios de Salud </t>
  </si>
  <si>
    <t xml:space="preserve"> Personal Administrativo</t>
  </si>
  <si>
    <t xml:space="preserve"> Personal Médico, Paramédico y afín</t>
  </si>
  <si>
    <t>Seguridad Pública</t>
  </si>
  <si>
    <t xml:space="preserve">Gastos asociados a la implementación de nuevas leyes federales o reformas a las mismas  </t>
  </si>
  <si>
    <t xml:space="preserve"> Nombre del Programa o Ley 1</t>
  </si>
  <si>
    <t xml:space="preserve"> Nombre del Programa o Ley 2</t>
  </si>
  <si>
    <t>Sentencias laborales definitivas</t>
  </si>
  <si>
    <t>Personal Administrativo y de Servicio Público</t>
  </si>
  <si>
    <t>Magisterio</t>
  </si>
  <si>
    <t>Servicios de Salud</t>
  </si>
  <si>
    <t xml:space="preserve">Gastos asociados a la implementación de nuevas leyes federales o reformas a las mismas </t>
  </si>
  <si>
    <t xml:space="preserve">Total del Gasto en Servicios Personales      </t>
  </si>
  <si>
    <t xml:space="preserve">INDICADORES DE DESEMPEÑO </t>
  </si>
  <si>
    <t>Dimensión  a medir</t>
  </si>
  <si>
    <t>Nombre del indicador y definición</t>
  </si>
  <si>
    <t>Método de cálculo</t>
  </si>
  <si>
    <t>Sentido del indicador</t>
  </si>
  <si>
    <t>Frecuencia de medición</t>
  </si>
  <si>
    <t>Unidad de medida</t>
  </si>
  <si>
    <t>Línea base</t>
  </si>
  <si>
    <t>Metas</t>
  </si>
  <si>
    <t>Valor</t>
  </si>
  <si>
    <t>Año</t>
  </si>
  <si>
    <t>del Ciclo</t>
  </si>
  <si>
    <t>del Año 2018</t>
  </si>
  <si>
    <t>Procesos certificados bajo las normas ISO</t>
  </si>
  <si>
    <t xml:space="preserve">Número de procesos certificados bajo las normas ISO/Número total de  procesos </t>
  </si>
  <si>
    <t>Positivo</t>
  </si>
  <si>
    <t>Porcentaje</t>
  </si>
  <si>
    <t>PROGRAMACIÓN</t>
  </si>
  <si>
    <t>Programa presupuestario:</t>
  </si>
  <si>
    <t>Desagregación programa:</t>
  </si>
  <si>
    <t>Modernización de la administración pública</t>
  </si>
  <si>
    <t>Mejora regulatoria
Profesionalización de los servidores públicos
Implementación de nuevas tecnologías al interior de la administración pública</t>
  </si>
  <si>
    <t>Sub-programa (s)</t>
  </si>
  <si>
    <t>1, 2, 3</t>
  </si>
  <si>
    <t>Resumen narrativo:</t>
  </si>
  <si>
    <t>Ante la creciente demanda de servicios y tramites por parte de los ciudadanos por un lado y la complejización de los procedimientos al interior de la Administración Pública, el objetivo de este eje es dar el paso definitivo hacia la homogenización de procesos y la eficiencia administrativa. Esto implica dar paso a un servicio profesional y en donde la atención a los ciudadanos sea inmediata.</t>
  </si>
  <si>
    <t>El logro de una mejora sustancial en los procesos al interior de la Administración Pública y en el servicio a los usuarios.</t>
  </si>
  <si>
    <t>Medios.</t>
  </si>
  <si>
    <t>INEGI; MIDE JALISCO</t>
  </si>
  <si>
    <t xml:space="preserve">Indicador y definición: </t>
  </si>
  <si>
    <t>Sentido del indicador:</t>
  </si>
  <si>
    <t>Método de cálculo:</t>
  </si>
  <si>
    <t>Unidad de medida:</t>
  </si>
  <si>
    <t>Frecuencia de medición:</t>
  </si>
  <si>
    <t>(Número de procesos certificados bajo las normas ISO/Número total de  procesos) x 100</t>
  </si>
  <si>
    <t>Unidad(es) ejecutora (s) del Gasto</t>
  </si>
  <si>
    <t>AYUNTAMIENTO.</t>
  </si>
  <si>
    <t>Servicios personales</t>
  </si>
  <si>
    <t>CONTRALORÍA</t>
  </si>
  <si>
    <t>Materiales y suministros</t>
  </si>
  <si>
    <t>COORDINACIÓN GENERAL DE ADMINISTRACIÓN E INNOVACIÓN GUBERNAMENTAL</t>
  </si>
  <si>
    <t>Servicios generales</t>
  </si>
  <si>
    <t>COORDINACIÓN GENERAL DE DESARROLLO ECONÓMICO Y COMBATE A LA DESIGUALDAD</t>
  </si>
  <si>
    <t>Transferencias, asignaciones, subsidios y otras ayudas</t>
  </si>
  <si>
    <t>COORDINACIÓN GENERAL DE SERVICIOS MUNICIPALES</t>
  </si>
  <si>
    <t>Bienes muebles, inmuebles e intangibles</t>
  </si>
  <si>
    <t>DIRECCIÓN GENERAL DE ORDENAMIENTO TERRITORIAL</t>
  </si>
  <si>
    <t>Inversión pública</t>
  </si>
  <si>
    <t>PRESIDENCIA MUNICIPAL</t>
  </si>
  <si>
    <t>Inversiones financieras y otras provisiones</t>
  </si>
  <si>
    <t>SECRETARÍA GENERAL DEL AYUNTAMIENTO</t>
  </si>
  <si>
    <t>Deuda pública</t>
  </si>
  <si>
    <t>SINDICATURA.</t>
  </si>
  <si>
    <t>Importe total presupuestado</t>
  </si>
  <si>
    <t>TESORERÍA</t>
  </si>
  <si>
    <t>Proyectos ejecutados en materia ambiental</t>
  </si>
  <si>
    <t>Numero de Proyectos ejecutados en materia de Política Ambiental / Numero de Proyectos del municipio destinados a Política Ambiental</t>
  </si>
  <si>
    <t>Tlajomulco Sustentable</t>
  </si>
  <si>
    <t>Programa de reforestación
Política de movilidad motorizada y no motorizada
Promoción del consumo de productos orgánicos
Educación ambiental
Preservación de las reservas ecológicas
Tratamiento de residuos
Reenfoque en la utilización de los recursos disponibles al interior del Gobierno</t>
  </si>
  <si>
    <t>4, 5, 6, 7, 8, 9, 10</t>
  </si>
  <si>
    <t>Es necesario establecer como una prioridad la protección y la conservación de nuestros recursos naturales, a fin de preservar el medio ambiente y no mermar los recursos futuros para entregarle a las futuras generaciones  mejores condiciones de vida. El objetivo es revertir la situación actual de descuido del medio ambiente que aqueja a nuestro municipio desde el enorme crecimiento demográfico el pasado lustro.</t>
  </si>
  <si>
    <t>El desarrollo de una agenda transversal de políticas medio ambientales que tengan una influencia real en la sustentabilidad del municipio.</t>
  </si>
  <si>
    <t>Tasa de cambio en el número de habitantes en situación de pobreza</t>
  </si>
  <si>
    <t>(Habitantes en situación de pobreza en 2017-Habitantes en situación de pobreza en 2016)/Habitantes en situación de pobreza en 2016</t>
  </si>
  <si>
    <t>Negativo</t>
  </si>
  <si>
    <t xml:space="preserve"> </t>
  </si>
  <si>
    <t>Combate al Rezago Social</t>
  </si>
  <si>
    <t>Programas sociales
Servicios públicos de calidad
Política de infraestructura social básica
Política integral de salud: un enfoque de prevención de enfermedades
Inclusión de personas con discapacidad
Acciones coordinadas con organismos públicos descentralizados
Política en Educación</t>
  </si>
  <si>
    <t>11, 12, 13, 14, 15, 16, 17</t>
  </si>
  <si>
    <t>El objetivo es contribuir a la reducción de la marginación de los grupos más vulnerables: niños, jóvenes, adultos mayores, indígenas y discapacitados.  Como parte de nuestra estrategia implementaremos programas que atiendan, por un lado, los problemas de pobreza estructural y, por otro, el acompañamiento de quienes han abandonando la pobreza  para evitar que reincidan en acciones que los conduzcan de vuelta a esta situación.</t>
  </si>
  <si>
    <t>La disminución del rezago social derivado de la condición económica, física o social de los habitantes del municipio.</t>
  </si>
  <si>
    <t>(Habitantes en situación de pobreza en 2016-Habitantes en situación de pobreza en 2015/Habitantes en situación de pobreza en 2015)x100</t>
  </si>
  <si>
    <t>CENTRO DE ESTIMULACIÓN PARA PERSONAS CON DISCAPACIDAD INTELECTUAL (CENDI)</t>
  </si>
  <si>
    <t>COORDINACIÓN GENERAL DE PARTICIPACIÓN CIUDADANA Y CONSTRUCCIÓN DE COMUNIDAD</t>
  </si>
  <si>
    <t>DIRECCIÓN GENERAL DE OBRAS PÚBLICAS</t>
  </si>
  <si>
    <t>INSTITUTO MUNICIPAL DE LA MUJER</t>
  </si>
  <si>
    <t>SISTEMA INTEGRAL PARA EL DESARROLLO DE LA FAMILIA (DIF)</t>
  </si>
  <si>
    <t>Consultas vinculantes realizadas por el Gobierno con respecto al año anterior</t>
  </si>
  <si>
    <t>Número de consultas ciudadanas y de votaciones relativas al presupuesto participativo aplicadas/Número de consultas ciudadanas y de votaciones relativas al presupuesto participativo planeadas</t>
  </si>
  <si>
    <t>Gobierno de Puertas Abiertas.</t>
  </si>
  <si>
    <t>Nueva forma de organización social
Ciudadanos en la toma de decisiones
Mejora en la solución de demandas ciudadanas</t>
  </si>
  <si>
    <t>18, 19, 20</t>
  </si>
  <si>
    <t>El objetivo de este programa de gobierno es consolidar la evolución de los procesos de participación ciudadana, complementando las políticas ya existentes como la consulta participativa y la retificación de mandato con una nueva forma de organización social, mecanismo mediante el cual los ciudadanos del municipio podrán interactuar con el gobierno municipal de una manera formal dando seguimiento puntual a sus demandas.</t>
  </si>
  <si>
    <t xml:space="preserve">La incentivación de la participación activa de los ciudadanos en su relación con el gobierno municipal. </t>
  </si>
  <si>
    <t>Plantas de tratamiento de aguas residuales en operación dentro de norma</t>
  </si>
  <si>
    <t>Número de tratamiento de aguas residuales en operación dentro de norma/de tratamiento de aguas residuales en operación</t>
  </si>
  <si>
    <t>Manejo integral del agua</t>
  </si>
  <si>
    <t>Potabilización y abastecimiento
Saneamiento y colectores                                                                     Mitigación de inundaciones
Visión de sustentabilidad: uso eficiente y ahorro de agua</t>
  </si>
  <si>
    <t>Educación y promoción artística
Disciplinas deportivas</t>
  </si>
  <si>
    <t>21,22,23,24</t>
  </si>
  <si>
    <t>Se tiene por objetivo la modernización, optimización y ampliación de la red de agua potable para los ciudadanos de Tlajomulco. Esta ampliación del abastecimiento debe incluir a todas las localidades sin reducir los suministros por debajo de los límites de confortabilidad del usuario en cualquier época del año.</t>
  </si>
  <si>
    <t>La provisión de agua potable a la mayor cantidad de localidades posible dentro del municipio.</t>
  </si>
  <si>
    <t>Plantas de tratamiento de aguas residuales en operación dentro de norma.</t>
  </si>
  <si>
    <t>Tasa de cambio en el número de beneficiarios de programas relacionados al arte, la cultura y el deporte</t>
  </si>
  <si>
    <t>Numero de proyectos ejecutados dentro del Municipio enfocados a la cultura, recreación y Deporte/ Numero de Proyectos del municipio enfocados a la cultura, recreación y Deporte</t>
  </si>
  <si>
    <t>Política Integral de Cultura y Recreación</t>
  </si>
  <si>
    <t>25,26</t>
  </si>
  <si>
    <t>Se apunta a invertir en políticas públicas ligadas al deporte, la recreación y la cultura que no abarquen solo la implementación de programas, sino la construcción y rehabilitación de espacios para el desarrollo físico, cultural y artístico en beneficio de los niños y jóvenes del municipio. Así mismo se busca ampliar su cobertura y se intervendrá en la construcción de la infraestructura apropiada en función de la vocación de cada espacio.</t>
  </si>
  <si>
    <t>La promoción y la difusión de la cultura y el deporte, así como la ampliación de la cobertura de los programas.</t>
  </si>
  <si>
    <t>CONSEJO MUNICIPAL DEL DEPORTE DE TLAJOMULCO</t>
  </si>
  <si>
    <t>INSTITUTO DE ALTERNATIVAS PARA LOS JÓVENES (INDAJO)</t>
  </si>
  <si>
    <t>INSTITUTO DE CULTURA, RECREACIÓN Y DEPORTE</t>
  </si>
  <si>
    <t>Tasa de cambio en los empleos  registrados ante el IMSS</t>
  </si>
  <si>
    <t>(Número de empleos registrados ante el IMSS en 2017-Número de empleos registrados en el IMSS en 2016)/Número de empleos registrados en el IMSS en 2016</t>
  </si>
  <si>
    <t>Desarrollo Económico Local</t>
  </si>
  <si>
    <t>Fortalecimiento del campo y los sectores tradicionales
Formación de cooperativas
Promoción de la inversión
Promoción del turismo
Emprendurismo y liderazgo para jóvenes</t>
  </si>
  <si>
    <t>27, 28, 29, 30, 31</t>
  </si>
  <si>
    <t xml:space="preserve">Continuar con la inercia que nos ha caracterizado en los últimos años y seguir siendo un polo de atracción para los inversionistas en grandes proyectos de alto valor agregado, lo que impulsa el cambio de vocación productiva del municipio, así como promover la iniciativa emprendedora de nuestros habitantes. Así se busca generar empleos estables y, a la vez, canalizar la capacidad emprendedora del municipio. </t>
  </si>
  <si>
    <t>La generación de las condiciones para el desarrollo económico del municipio atrayendo inversiones y generando empleos.</t>
  </si>
  <si>
    <t>(Número de empleos registrados ante el IMSS en 2016-Número de empleos registrados en el IMSS en 2015)/Número de empleos registrados en el IMSS en 2015</t>
  </si>
  <si>
    <t>Délitos del fuero común por cada mil habitantes</t>
  </si>
  <si>
    <t>Número total de délitos del fueron común/1000</t>
  </si>
  <si>
    <t>Délitos por cada mil habitantes</t>
  </si>
  <si>
    <t>Tlajomulco en el Modelo Metropolitano de Seguridad</t>
  </si>
  <si>
    <t>Coordinación metropolitana
Prevención
Profesionalización de policías
Procuraduría social
Modernización del sistema de justicia
Respeto de los derechos humanos</t>
  </si>
  <si>
    <t>31, 32, 33, 34, 35, 36, 37</t>
  </si>
  <si>
    <t>Se pretende abatir los índices de criminalidad del municipio en conjunto con los otros municipios que conforman el área de la Zona Metropolitana de Guadalajara a través del Modelo Metropolitano de seguridad. Éste se adapta a las características del municipio con el Plan Integral de Seguridad para Tlajomulco, un documento estratégico que recoge propuestas sobre la necesidad de la participación de la sociedad civil en el combate al crimen.</t>
  </si>
  <si>
    <t>El abatimiento los índices de criminalidad de manera conjunta con los otros municipios de la Zona Metropolitana de Guadalajara.</t>
  </si>
  <si>
    <t>COMISARÍA DE LA POLICÍA PREVENTIVA MUNICIPAL</t>
  </si>
  <si>
    <t>12</t>
  </si>
  <si>
    <t>REMANENTES DEL EJERICIO ANTERIOR</t>
  </si>
  <si>
    <t xml:space="preserve">VARIACIÓN  </t>
  </si>
  <si>
    <t>INSTITUTO DE CULTURA</t>
  </si>
  <si>
    <t>PROTECCIÓN AMBIENAL</t>
  </si>
  <si>
    <t>Ordenación de Desechos</t>
  </si>
  <si>
    <t>Adminstración del Agua</t>
  </si>
  <si>
    <t>Ordenación de Aguas Residuales, Drenaje y Alcantarillado</t>
  </si>
  <si>
    <t>Reducción de la Contaminación</t>
  </si>
  <si>
    <t>Protección de la Diversidad Biológica y del Paisaje</t>
  </si>
  <si>
    <t>Otros de Protección Ambiental</t>
  </si>
  <si>
    <t>Apoyo Financiero  a la Banca y Seguro Agropecuario</t>
  </si>
  <si>
    <t>Petróleo y Gas Natural (Hidrocarbiros)</t>
  </si>
  <si>
    <t>CIENCIA, TECNOLOGÍA E INNOVACIÓN</t>
  </si>
  <si>
    <t>COMUNICACIÓN</t>
  </si>
  <si>
    <t>Costo financiero, deuda o apoyos a deudores y ahorradores de la banca</t>
  </si>
  <si>
    <t>Entidad Pública: Tlajomulco de Zúñiga, Jalisco</t>
  </si>
  <si>
    <t>Plantilla de Personal de Carácter Permanente 2018</t>
  </si>
  <si>
    <t>ABOGADO</t>
  </si>
  <si>
    <t>CONTRALORIA MUNICIPAL</t>
  </si>
  <si>
    <t>COORDINACION GENERAL DE ADMINISTRACION E INNOVACION GUBERNAMENTAL</t>
  </si>
  <si>
    <t>DIRECCION DE POLITICA FISCAL Y MEJORA HACENDARIA</t>
  </si>
  <si>
    <t>DIRECCION DEL INSTITUTO DE LA MUJER TLAJOMULQUENSE</t>
  </si>
  <si>
    <t>DIRECCION GENERAL DE AGUA POTABLE Y SANEAMIENTO</t>
  </si>
  <si>
    <t>DIRECCION GENERAL DE TRANSPARENCIA</t>
  </si>
  <si>
    <t>DIRECCION GENERAL JURIDICA</t>
  </si>
  <si>
    <t>FISCALÍA AMBIENTAL DE TLAJOMULCO</t>
  </si>
  <si>
    <t>PRESIDENCIA</t>
  </si>
  <si>
    <t>PROCURADURIA SOCIAL</t>
  </si>
  <si>
    <t>SINDICATURA MUNICIPAL</t>
  </si>
  <si>
    <t>ABOGADO SP</t>
  </si>
  <si>
    <t>COMISARIA DE LA POLICIA PREVENTIVA MUNICIPAL</t>
  </si>
  <si>
    <t>ADMINISTRADOR B</t>
  </si>
  <si>
    <t>DIRECCION GENERAL DE MANTENIMIENTO URBANO</t>
  </si>
  <si>
    <t>AGENTE MUNICIPAL</t>
  </si>
  <si>
    <t>DIRECCION DE AGENCIAS Y DELEGACIONES</t>
  </si>
  <si>
    <t>ALMACENISTA</t>
  </si>
  <si>
    <t>DIRECCION DE ALUMBRADO PUBLICO</t>
  </si>
  <si>
    <t>JEFATURA DE TALLER MUNICIPAL</t>
  </si>
  <si>
    <t>ANALISTA</t>
  </si>
  <si>
    <t>COORDINACION GENERAL DE PARTICIPACION CIUDADANA Y CONSTRUCCION DE COMUNIDAD</t>
  </si>
  <si>
    <t>COORDINACION GENERAL DE SERVICIOS MUNICIPALES</t>
  </si>
  <si>
    <t>DIRECCION DE ACUERDOS Y SEGUIMIENTO</t>
  </si>
  <si>
    <t>DIRECCION DE ATRACCION DE INVERSIONES</t>
  </si>
  <si>
    <t>DIRECCION DE CONTABILIDAD</t>
  </si>
  <si>
    <t>DIRECCION DE DICTAMINACION Y GESTION GUBERNAMENTAL</t>
  </si>
  <si>
    <t>DIRECCION DE EDUCACION</t>
  </si>
  <si>
    <t>DIRECCION DE INNOVACION GUBERNAMENTAL</t>
  </si>
  <si>
    <t>DIRECCION DE MEJORA REGULATORIA</t>
  </si>
  <si>
    <t>DIRECCIÓN DE PADRÓN DE USUARIOS DEL AGUA</t>
  </si>
  <si>
    <t>DIRECCION DE PATRIMONIO MUNICIPAL</t>
  </si>
  <si>
    <t>DIRECCION DE PLANEACIÓN INSTITUCIONAL</t>
  </si>
  <si>
    <t>DIRECCION DE PROGRAMAS SOCIALES ESTATALES Y FEDERALES</t>
  </si>
  <si>
    <t>DIRECCION DE RECURSOS HUMANOS</t>
  </si>
  <si>
    <t>DIRECCION DE RELACIONES PUBLICAS</t>
  </si>
  <si>
    <t>DIRECCION DE VIVIENDA Y COMUNIDAD DIGNA</t>
  </si>
  <si>
    <t>DIRECCION GENERAL DE ADMINISTRACION</t>
  </si>
  <si>
    <t>DIRECCION GENERAL DE DESARROLLO AGROPECUARIO</t>
  </si>
  <si>
    <t>DIRECCION GENERAL DE FINANZAS</t>
  </si>
  <si>
    <t>DIRECCIÓN GENERAL DE GESTIÓN AMBIENTAL, CAMBIO CLIMÁTICO Y SUSTENTABILIDAD</t>
  </si>
  <si>
    <t>DIRECCION GENERAL DE INGRESOS</t>
  </si>
  <si>
    <t>DIRECCION GENERAL DE INSPECCION Y VIGILANCIA MUNICIPAL</t>
  </si>
  <si>
    <t>DIRECCION GENERAL DE OBRAS PUBLICAS</t>
  </si>
  <si>
    <t>DIRECCION GENERAL DE PADRON Y LICENCIAS</t>
  </si>
  <si>
    <t>DIRECCION GENERAL DE SERVICIOS MEDICOS MUNICIPALES</t>
  </si>
  <si>
    <t>JEFATURA DEL PROGRAMA ESTUDIANTE APRUEBA</t>
  </si>
  <si>
    <t>SECRETARIA GENERAL DEL AYUNTAMIENTO</t>
  </si>
  <si>
    <t>SECRETARIA PARTICULAR</t>
  </si>
  <si>
    <t>ANALISTA DE CULTURA DEL AGUA</t>
  </si>
  <si>
    <t>ANALISTA ESPECIALIZADO</t>
  </si>
  <si>
    <t>ANALISTA SP</t>
  </si>
  <si>
    <t>ASESOR</t>
  </si>
  <si>
    <t>DIRECCION GENERAL DE LA COORDINACION DE ASESORES</t>
  </si>
  <si>
    <t xml:space="preserve">ASESOR  </t>
  </si>
  <si>
    <t>ASESOR DE PRESIDENCIA</t>
  </si>
  <si>
    <t>ASESOR JURIDICO</t>
  </si>
  <si>
    <t>ASESOR PARTICULAR DE REGIDOR</t>
  </si>
  <si>
    <t>SALA DE REGIDORES</t>
  </si>
  <si>
    <t>ASISTENTE DE DIRECCION</t>
  </si>
  <si>
    <t>ASISTENTE DE DIRECTOR GENERAL</t>
  </si>
  <si>
    <t>ASISTENTE DE DIRECTOR GENERAL C4</t>
  </si>
  <si>
    <t>C4 TLAJOMULCO</t>
  </si>
  <si>
    <t>ASISTENTE DEL PRESIDENTE</t>
  </si>
  <si>
    <t>AUDITOR</t>
  </si>
  <si>
    <t>AUXILIAR ADMINISTRATIVO</t>
  </si>
  <si>
    <t>COORDINACION GENERAL DE DESARROLLO ECONOMICO Y COMBATE A LA DESIGUALDAD</t>
  </si>
  <si>
    <t>DIRECCION DE ADMINISTRACION Y PROYECTOS</t>
  </si>
  <si>
    <t>DIRECCION DE ASEO PUBLICO</t>
  </si>
  <si>
    <t>DIRECCION DE CATASTRO</t>
  </si>
  <si>
    <t>DIRECCION DE CEMENTERIOS</t>
  </si>
  <si>
    <t>DIRECCIÓN DE COMUNICACIÓN SOCIAL</t>
  </si>
  <si>
    <t>DIRECCION DE DESARROLLO AGRICOLA</t>
  </si>
  <si>
    <t>DIRECCION DE LICENCIAS Y CONTROL DE LA EDIFICACION</t>
  </si>
  <si>
    <t>DIRECCION DE MOVILIDAD</t>
  </si>
  <si>
    <t>DIRECCION DE RECURSOS MATERIALES</t>
  </si>
  <si>
    <t>DIRECCION DEL REGISTRO CIVIL</t>
  </si>
  <si>
    <t>DIRECCION GENERAL DE ATENCION CIUDADANA</t>
  </si>
  <si>
    <t>DIRECCION GENERAL DE DESARROLLO ECONOMICO</t>
  </si>
  <si>
    <t>DIRECCION GENERAL DE ORDENAMIENTO TERRITORIAL</t>
  </si>
  <si>
    <t>DIRECCION GENERAL DE PROTECCION CIVIL Y BOMBEROS</t>
  </si>
  <si>
    <t>DIRECCION OPERATIVA DE PARTICIPACION CIUDADANA</t>
  </si>
  <si>
    <t>JEFATURA DE ARCHIVO GENERAL DEL MUNICIPIO</t>
  </si>
  <si>
    <t>JEFATURA DE MANTENIMIENTO INTERNO</t>
  </si>
  <si>
    <t>JEFATURA DE OFICIALIA DE PARTES</t>
  </si>
  <si>
    <t>JEFATURA DE RASTRO MUNICIPAL</t>
  </si>
  <si>
    <t>AUXILIAR DE ALMACEN</t>
  </si>
  <si>
    <t>AUXILIAR DE ENFERMERA/O</t>
  </si>
  <si>
    <t>AUXILIAR DE EQUIPO DE DESAZOLVE</t>
  </si>
  <si>
    <t>AUXILIAR DE FONTANERO</t>
  </si>
  <si>
    <t>AUXILIAR DE INTENDENCIA</t>
  </si>
  <si>
    <t>DIRECCION DE CONTROL AL COMERCIO EN LA VIA PUBLICA</t>
  </si>
  <si>
    <t>AUXILIAR DE LOGISTICA</t>
  </si>
  <si>
    <t>AUXILIAR DE NOMINAS</t>
  </si>
  <si>
    <t>AUXILIAR DE PIPA</t>
  </si>
  <si>
    <t>AUXILIAR ESPECIALIZADO</t>
  </si>
  <si>
    <t>DIRECCION DE CAMINOS AUXILIARES Y CUERPOS HIDRAULICOS</t>
  </si>
  <si>
    <t>DIRECCION DE DESARROLLO PECUARIO</t>
  </si>
  <si>
    <t>DIRECCION DE PESCA</t>
  </si>
  <si>
    <t>AUXILIAR ESPECIALIZADO A</t>
  </si>
  <si>
    <t>AUXILIAR GENERAL</t>
  </si>
  <si>
    <t>JEFATURA DE LA UNIDAD DE ACOPIO Y SALUD ANIMAL MUNICIPAL</t>
  </si>
  <si>
    <t>AUXILIAR OPERATIVO</t>
  </si>
  <si>
    <t>AUXILIAR PARTICULAR DE REGIDOR</t>
  </si>
  <si>
    <t>AUXILIAR TECNICO ADMINISTRATIVO</t>
  </si>
  <si>
    <t>DIRECCION DEL PROGRAMA JEFAS DE FAMILIA Y SESENTA Y MAS</t>
  </si>
  <si>
    <t>JEFATURA DE LADRILLERAS</t>
  </si>
  <si>
    <t>JEFATURA DE OFICINA DE ENLACE CON S.R.E.</t>
  </si>
  <si>
    <t>JEFATURA DE TURISMO Y PROMOCION DE LAS TRADICIONES</t>
  </si>
  <si>
    <t>AUXILIAR TECNICO ADMINISTRATIVO SP</t>
  </si>
  <si>
    <t>AUXILIAR TECNICO ESPECIALIZADO</t>
  </si>
  <si>
    <t>AUXILIAR TECNICO OPERATIVO</t>
  </si>
  <si>
    <t>DIRECCION GENERAL DE PROGRAMAS ESTRATEGICOS MUNICIPALES</t>
  </si>
  <si>
    <t>AUXILIAR TECNICO OPERATIVO SP</t>
  </si>
  <si>
    <t>BECARIO SP</t>
  </si>
  <si>
    <t>CAJERO PRINCIPAL</t>
  </si>
  <si>
    <t>CAJERO/A</t>
  </si>
  <si>
    <t>CAPTURISTA</t>
  </si>
  <si>
    <t>CARTOGRAFO</t>
  </si>
  <si>
    <t>COMISARIO DE LA POLICIA PREVENTIVA MUNICIPAL</t>
  </si>
  <si>
    <t>CONTRALOR MUNICIPAL</t>
  </si>
  <si>
    <t>COORDINADOR</t>
  </si>
  <si>
    <t>DIRECCION DE VERIFICACION DE EDIFICACION</t>
  </si>
  <si>
    <t>TESORERIA MUNICIPAL</t>
  </si>
  <si>
    <t>COORDINADOR ADMINISTRATIVO</t>
  </si>
  <si>
    <t>COORDINADOR DE SECTOR I</t>
  </si>
  <si>
    <t>COORDINADOR DE SECTOR II</t>
  </si>
  <si>
    <t>COORDINADOR DE SECTOR III</t>
  </si>
  <si>
    <t>COORDINADOR DE SECTOR IV</t>
  </si>
  <si>
    <t>COORDINADOR DE ZONA</t>
  </si>
  <si>
    <t>COORDINADOR DE ZONA A</t>
  </si>
  <si>
    <t>COORDINADOR DE ZONA B</t>
  </si>
  <si>
    <t>COORDINADOR GENERAL DE ADMINISTRACION E INNOVACION GUBERNAMENTAL</t>
  </si>
  <si>
    <t>COORDINADOR GENERAL DE DESARROLLO ECONOMICO Y COMBATE A LA DESIGUALDAD</t>
  </si>
  <si>
    <t>COORDINADOR GENERAL DE PARTICIPACION CIUDADANA Y CONSTRUCCION DE COMUNIDAD</t>
  </si>
  <si>
    <t>COORDINADOR GENERAL DE SERVICIOS MUNICIPALES</t>
  </si>
  <si>
    <t>COORDINADOR SP</t>
  </si>
  <si>
    <t>COTIZADOR</t>
  </si>
  <si>
    <t>DELEGADO MUNICIPAL</t>
  </si>
  <si>
    <t>DESARROLLADOR DE SISTEMAS</t>
  </si>
  <si>
    <t>DIRECTOR</t>
  </si>
  <si>
    <t>DIRECTOR ADMINISTRATIVO</t>
  </si>
  <si>
    <t>DIRECTOR DE ACUERDOS Y SEGUIMIENTO</t>
  </si>
  <si>
    <t>DIRECTOR DE ADMINISTRACION DE BIENES MUNICIPALES</t>
  </si>
  <si>
    <t>DIRECTOR DE ADMINISTRACION DEL DESARROLLO URBANO</t>
  </si>
  <si>
    <t>DIRECTOR DE AGENCIAS Y DELEGACIONES</t>
  </si>
  <si>
    <t>DIRECTOR DE ALUMBRADO PUBLICO</t>
  </si>
  <si>
    <t>DIRECTOR DE AREA</t>
  </si>
  <si>
    <t>DIRECTOR DE ASEO PUBLICO</t>
  </si>
  <si>
    <t>DIRECTOR DE ATENCION JURIDICA</t>
  </si>
  <si>
    <t>DIRECCION DE ATENCION JURIDICA</t>
  </si>
  <si>
    <t>DIRECTOR DE ATRACCION DE INVERSIONES</t>
  </si>
  <si>
    <t>DIRECTOR DE CALIDAD DEL AGUA</t>
  </si>
  <si>
    <t>DIRECTOR DE CAMINOS AUXILIARES Y CUERPOS HIDRAULICOS</t>
  </si>
  <si>
    <t>DIRECTOR DE CATASTRO</t>
  </si>
  <si>
    <t>DIRECTOR DE CEMENTERIOS</t>
  </si>
  <si>
    <t>DIRECTOR DE CENSOS Y ESTADISTICAS</t>
  </si>
  <si>
    <t>DIRECCION DE CENSOS Y ESTADISTICAS</t>
  </si>
  <si>
    <t>DIRECTOR DE COMUNICACIÓN SOCIAL</t>
  </si>
  <si>
    <t>DIRECTOR DE CONSTRUCCION</t>
  </si>
  <si>
    <t>DIRECCION DE CONTRUCCION</t>
  </si>
  <si>
    <t xml:space="preserve">DIRECTOR DE CONTABILIDAD </t>
  </si>
  <si>
    <t>DIRECTOR DE CONTROL AL COMERCIO EN LA VIA PUBLICA</t>
  </si>
  <si>
    <t>DIRECTOR DE DESARROLLO AGRICOLA</t>
  </si>
  <si>
    <t>DIRECTOR DE DESARROLLO PECUARIO</t>
  </si>
  <si>
    <t>DIRECTOR DE DESPLIEGUE OPERATIVO</t>
  </si>
  <si>
    <t>DIRECTOR DE DICTAMINACION Y GESTION GUBERNAMENTAL</t>
  </si>
  <si>
    <t xml:space="preserve">DIRECTOR DE EDUCACION </t>
  </si>
  <si>
    <t>DIRECTOR DE EGRESOS</t>
  </si>
  <si>
    <t>DIRECTOR DE ENLACE DE LA ZONA VALLE</t>
  </si>
  <si>
    <t>DIRECCION DE ENLACE DE LA ZONA VALLE</t>
  </si>
  <si>
    <t>DIRECTOR DE ESTUDIOS, PROYECTOS Y GESTION DE RECURSOS</t>
  </si>
  <si>
    <t>DIRECCION DE ESTUDIOS, PROYECTOS Y GESTION DE RECURSOS</t>
  </si>
  <si>
    <t>DIRECTOR DE FONDOS FEDERALES</t>
  </si>
  <si>
    <t>DIRECTOR DE GESTION Y VINCULACION</t>
  </si>
  <si>
    <t>DIRECTOR DE INNOVACION GUBERNAMENTAL</t>
  </si>
  <si>
    <t>DIRECTOR DE INSPECCION</t>
  </si>
  <si>
    <t>DIRECCION DE INSPECCION</t>
  </si>
  <si>
    <t>DIRECTOR DE INSPECCION Y VIGILANCIA AMBIENTAL</t>
  </si>
  <si>
    <t>DIRECTOR DE JUZGADOS MUNICIPALES</t>
  </si>
  <si>
    <t>DIRECCION DE JUZGADOS MUNICIPALES</t>
  </si>
  <si>
    <t>DIRECTOR DE LICENCIAS</t>
  </si>
  <si>
    <t>DIRECTOR DE LICENCIAS Y CONTROL DE LA EDIFICACION</t>
  </si>
  <si>
    <t>DIRECTOR DE LICITACION Y NORMATIVIDAD</t>
  </si>
  <si>
    <t>DIRECCION DE LICITACION Y NORMATIVIDAD</t>
  </si>
  <si>
    <t>DIRECTOR DE MANTENIMIENTO DE PLAZAS PUBLICAS</t>
  </si>
  <si>
    <t>DIRECTOR DE MANTENIMIENTO DE UNIDADES DEPORTIVAS</t>
  </si>
  <si>
    <t>DIRECTOR DE MEJORA REGULATORIA</t>
  </si>
  <si>
    <t>DIRECTOR DE MOVILIDAD</t>
  </si>
  <si>
    <t>DIRECTOR DE PADRON DE USUARIOS DEL AGUA</t>
  </si>
  <si>
    <t>DIRECTOR DE PARTICIPACION CIUDADANA</t>
  </si>
  <si>
    <t>DIRECCION DE PARTICIPACION CIUDADANA</t>
  </si>
  <si>
    <t>DIRECTOR DE PATRIMONIO MUNICIPAL</t>
  </si>
  <si>
    <t>DIRECTOR DE PESCA</t>
  </si>
  <si>
    <t xml:space="preserve">DIRECTOR DE PLANEACION INSTITUCIONAL </t>
  </si>
  <si>
    <t>DIRECTOR DE PLANEACION Y EVALUACION</t>
  </si>
  <si>
    <t>DIRECTOR DE POLICIA DE PROXIMIDAD SOCIAL</t>
  </si>
  <si>
    <t>DIRECTOR DE POLITICA FISCAL Y MEJORA HACENDARIA</t>
  </si>
  <si>
    <t>DIRECTOR DE PRESUPUESTO</t>
  </si>
  <si>
    <t>DIRECTOR DE PREVENCION DEL DELITO</t>
  </si>
  <si>
    <t>DIRECTOR DE PROCESOS ADMINISTRATIVOS</t>
  </si>
  <si>
    <t>DIRECTOR DE PROGRAMAS MUNICIPALES</t>
  </si>
  <si>
    <t>DIRECTOR DE PROGRAMAS SOCIALES ESTATALES Y FEDERALES</t>
  </si>
  <si>
    <t>DIRECTOR DE REAPROVECHAMIENTO DE RESIDUOS ORGANICOS</t>
  </si>
  <si>
    <t>DIRECCION DE REAPROVECHAMIENTO DE RESIDUOS ORGANICOS</t>
  </si>
  <si>
    <t>DIRECTOR DE RECAUDACIÓN</t>
  </si>
  <si>
    <t>DIRECTOR DE RECURSOS HUMANOS</t>
  </si>
  <si>
    <t>DIRECTOR DE RECURSOS MATERIALES</t>
  </si>
  <si>
    <t>DIRECTOR DE RELACIONES PUBLICAS</t>
  </si>
  <si>
    <t>DIRECTOR DE USM AGAVES</t>
  </si>
  <si>
    <t>DIRECTOR DE USM DEL VALLE</t>
  </si>
  <si>
    <t>DIRECTOR DE VERIFICACION DE EDIFICACION</t>
  </si>
  <si>
    <t>DIRECTOR DE VIVIENDA Y COMUNIDAD DIGNA</t>
  </si>
  <si>
    <t>DIRECTOR DEL INSTITUTO DE LA MUJER TLAJOMULQUENSE</t>
  </si>
  <si>
    <t>DIRECTOR DEL PROGRAMA JEFAS DE FAMILIA Y SESENTA Y MAS</t>
  </si>
  <si>
    <t>DIRECTOR DEL REGISTRO CIVIL</t>
  </si>
  <si>
    <t>DIRECTOR GENERAL DE ADMINISTRACION</t>
  </si>
  <si>
    <t>DIRECTOR GENERAL DE AGUA POTABLE Y SANEAMIENTO</t>
  </si>
  <si>
    <t>DIRECTOR GENERAL DE ATENCION CIUDADANA</t>
  </si>
  <si>
    <t>DIRECTOR GENERAL DE DESARROLLO AGROPECUARIO</t>
  </si>
  <si>
    <t>DIRECTOR GENERAL DE DESARROLLO ECONOMICO</t>
  </si>
  <si>
    <t>DIRECTOR GENERAL DE FINANZAS</t>
  </si>
  <si>
    <t>DIRECTOR GENERAL DE GESTIÓN AMBIENTAL, CAMBIO CLIMÁTICO Y SUSTENTABILIDAD</t>
  </si>
  <si>
    <t>DIRECTOR GENERAL DE INGRESOS</t>
  </si>
  <si>
    <t>DIRECTOR GENERAL DE INSPECCION Y VIGILANCIA MUNICIPAL</t>
  </si>
  <si>
    <t>DIRECTOR GENERAL DE LA COORDINACION DE ASESORES</t>
  </si>
  <si>
    <t>DIRECTOR GENERAL DE MANTENIMIENTO URBANO</t>
  </si>
  <si>
    <t>DIRECTOR GENERAL DE OBRAS PUBLICAS</t>
  </si>
  <si>
    <t>DIRECTOR GENERAL DE ORDENAMIENTO TERRITORIAL</t>
  </si>
  <si>
    <t>DIRECTOR GENERAL DE PADRON Y LICENCIAS</t>
  </si>
  <si>
    <t>DIRECTOR GENERAL DE POLITICA SOCIAL</t>
  </si>
  <si>
    <t>DIRECCION GENERAL DE POLITICA SOCIAL</t>
  </si>
  <si>
    <t>DIRECTOR GENERAL DE PROGRAMAS ESTRATEGICOS MUNICIPALES</t>
  </si>
  <si>
    <t>DIRECTOR GENERAL DE PROTECCION CIVIL Y BOMBEROS</t>
  </si>
  <si>
    <t>DIRECTOR GENERAL DE SERVICIOS MEDICOS MUNICIPALES</t>
  </si>
  <si>
    <t>DIRECTOR GENERAL DE SERVICIOS PUBLICOS</t>
  </si>
  <si>
    <t>DIRECCIÓN GENERAL DE SERVICIOS PUBLICOS</t>
  </si>
  <si>
    <t>DIRECTOR GENERAL DE TRANSPARENCIA</t>
  </si>
  <si>
    <t>DIRECTOR GENERAL DEL C4</t>
  </si>
  <si>
    <t>DIRECTOR GENERAL JURIDICO</t>
  </si>
  <si>
    <t>DIRECTOR JURIDICO DE CONFLICTOS AMBIENTALES</t>
  </si>
  <si>
    <t>DIRECTOR MEDICO</t>
  </si>
  <si>
    <t>DIRECTOR OPERATIVO</t>
  </si>
  <si>
    <t>DIRECTOR OPERATIVO DE AGENCIAS Y DELEGACIONES</t>
  </si>
  <si>
    <t>DIRECTOR OPERATIVO DE PARTICIPACION CIUDADANA</t>
  </si>
  <si>
    <t>DIRECTOR TECNICO</t>
  </si>
  <si>
    <t>DISEÑADOR</t>
  </si>
  <si>
    <t>EJECUTIVO DE ATENCIÓN A USUARIOS</t>
  </si>
  <si>
    <t>EJECUTOR FISCAL</t>
  </si>
  <si>
    <t>ELECTRICISTA</t>
  </si>
  <si>
    <t>ELECTRICISTA ESPECIALIZADO</t>
  </si>
  <si>
    <t>ENCARGADO DE ZONA</t>
  </si>
  <si>
    <t>ENFERMERA/O</t>
  </si>
  <si>
    <t>ESPECIALISTA</t>
  </si>
  <si>
    <t>ESPECIALISTA A</t>
  </si>
  <si>
    <t>ESPECIALISTA AA</t>
  </si>
  <si>
    <t>ESPECIALISTA C4</t>
  </si>
  <si>
    <t>ESPECIALISTA DE NOMINAS</t>
  </si>
  <si>
    <t>ESPECIALISTA SP</t>
  </si>
  <si>
    <t>FISCAL AMBIENTAL DE TLAJOMULCO</t>
  </si>
  <si>
    <t>FONTANERO</t>
  </si>
  <si>
    <t>FORESTAL</t>
  </si>
  <si>
    <t>GUARDA RASTROS</t>
  </si>
  <si>
    <t>INSPECTOR</t>
  </si>
  <si>
    <t>INSPECTOR AMBIENTAL</t>
  </si>
  <si>
    <t>INSPECTOR DE OBRA</t>
  </si>
  <si>
    <t>JEFE ADMINISTRATIVO</t>
  </si>
  <si>
    <t>JEFE ADMINISTRATIVO DE SERVICIOS MÉDICOS MUNICIPALES</t>
  </si>
  <si>
    <t>JEFE ADMINISTRATIVO DE SERVICIOS MUNICIPALES</t>
  </si>
  <si>
    <t>JEFE DE ABASTO EN TRANSPORTE</t>
  </si>
  <si>
    <t>JEFE DE ACCESIBILIDAD UNIVERSAL</t>
  </si>
  <si>
    <t>JEFE DE ACCESO A LA INFORMACION</t>
  </si>
  <si>
    <t>JEFE DE ADMINISTRACION</t>
  </si>
  <si>
    <t>JEFE DE ADMINISTRACIÓN DE CUENTAS DEL PADRON DE USUARIOS DEL AGUA</t>
  </si>
  <si>
    <t>JEFE DE ADMINISTRACION DE PERSONAL</t>
  </si>
  <si>
    <t>JEFE DE ADMINISTRACION DE PROYECTOS</t>
  </si>
  <si>
    <t>JEFE DE ADQUICISIONES</t>
  </si>
  <si>
    <t>JEFE DE ALINEAMIENTOS Y NUMEROS OFICIALES</t>
  </si>
  <si>
    <t>JEFE DE ALMACÉN Y RECURSOS MATERIALES</t>
  </si>
  <si>
    <t>JEFE DE ANÁLISIS Y EVALUACIÓN DE INGRESOS</t>
  </si>
  <si>
    <t>JEFE DE ANUNCIOS</t>
  </si>
  <si>
    <t>JEFE DE APOYO</t>
  </si>
  <si>
    <t>JEFE DE APOYO A SESIONES Y EDICION DE LA GACETA MUNICIPAL</t>
  </si>
  <si>
    <t>JEFE DE APOYO JURIDICO</t>
  </si>
  <si>
    <t>JEFE DE APOYO PECUARIO</t>
  </si>
  <si>
    <t>JEFE DE APOYOS AL CAMPO</t>
  </si>
  <si>
    <t>JEFE DE APREMIOS</t>
  </si>
  <si>
    <t>JEFE DE ARCHIVO GENERAL DEL MUNICIPIO</t>
  </si>
  <si>
    <t>JEFE DE ARTESANOS</t>
  </si>
  <si>
    <t>JEFE DE ASESORIA JURIDICA</t>
  </si>
  <si>
    <t>JEFE DE ASUNTOS INTERNOS</t>
  </si>
  <si>
    <t>JEFE DE ATENCIÓN A EVENTOS</t>
  </si>
  <si>
    <t>JEFE DE ATENCION A LA COMUNIDAD</t>
  </si>
  <si>
    <t>JEFE DE ATENCIÓN A MEDIOS</t>
  </si>
  <si>
    <t>JEFE DE ATENCION A USUARIOS</t>
  </si>
  <si>
    <t>JEFE DE ATENCION AL CONTRIBUYENTE</t>
  </si>
  <si>
    <t>JEFE DE ATENCION JURIDICA Y TENENCIA DE LA TIERRA</t>
  </si>
  <si>
    <t>JEFE DE ATENCION PREHOSPITALARIA</t>
  </si>
  <si>
    <t>JEFE DE AUDITORIA</t>
  </si>
  <si>
    <t>JEFE DE AUDITORIA MEDICA</t>
  </si>
  <si>
    <t>JEFE DE BUENAS PRACTICAS Y COMBATE CONTRA LA CORRUPCIÓN</t>
  </si>
  <si>
    <t>JEFE DE CAJA GENERAL</t>
  </si>
  <si>
    <t>JEFE DE CAMINOS SACA COSECHAS</t>
  </si>
  <si>
    <t>JEFE DE CAPACITACION CIUDADANA</t>
  </si>
  <si>
    <t>JEFE DE CAPACITACION TECNICA</t>
  </si>
  <si>
    <t>JEFE DE CARTOGRAFIA</t>
  </si>
  <si>
    <t>JEFE DE CATASTRO DE INFRAESTRUCTURA HIDROSANITARIA</t>
  </si>
  <si>
    <t>JEFE DE CENSOS</t>
  </si>
  <si>
    <t>JEFE DE CENTRO DE INTERCONEXION PARA LA GENERACION DE INTELIGENCIA POLICIAL</t>
  </si>
  <si>
    <t>JEFE DE CHULAVISTA</t>
  </si>
  <si>
    <t>JEFE DE COMPRAS</t>
  </si>
  <si>
    <t>JEFE DE COMUNICACION</t>
  </si>
  <si>
    <t>JEFE DE COMUNIDAD</t>
  </si>
  <si>
    <t>JEFE DE CONTENCIOSO LABORAL</t>
  </si>
  <si>
    <t>JEFE DE CONTROL ADMINISTRATIVO</t>
  </si>
  <si>
    <t>JEFE DE CONTROL DE ADMINISTRACION</t>
  </si>
  <si>
    <t>JEFE DE CONTROL DE EXPEDIENTES</t>
  </si>
  <si>
    <t>JEFE DE CONTROL DE LOGISTICA</t>
  </si>
  <si>
    <t>JEFE DE CONTROL PRESUPUESTAL E INFORMES</t>
  </si>
  <si>
    <t>JEFE DE CONTROL Y SEGUIMIENTO</t>
  </si>
  <si>
    <t>JEFE DE CONTROL Y SEGUIMIENTO PRESUPUESTAL</t>
  </si>
  <si>
    <t>JEFE DE CONTROL, INFORMACION Y ESTADISTICA</t>
  </si>
  <si>
    <t>JEFE DE COOPERATIVAS</t>
  </si>
  <si>
    <t>JEFE DE COSTOS Y PRESUPUESTOS</t>
  </si>
  <si>
    <t>JEFE DE CUENTAS PUBLICAS</t>
  </si>
  <si>
    <t>JEFE DE CULTURA AMBIENTAL Y FORMACIÓN DE COMUNIDADES SUSTENTABLES</t>
  </si>
  <si>
    <t>JEFE DE CULTURA DE LA TRANSPARENCIA</t>
  </si>
  <si>
    <t>JEFE DE DENUNCIA A SERVIDORES PUBLICOS</t>
  </si>
  <si>
    <t>JEFE DE DENUNCIA ANONIMA</t>
  </si>
  <si>
    <t>JEFE DE DEPARTAMENTO</t>
  </si>
  <si>
    <t>JEFE DE DESARROLLO DE SISTEMAS</t>
  </si>
  <si>
    <t>JEFE DE DESARROLLO Y CONSUMO SUSTENTABLE</t>
  </si>
  <si>
    <t>JEFE DE DESCENTRALIZACION</t>
  </si>
  <si>
    <t>JEFE DE DICTAMINACION DE USO DE SUELO</t>
  </si>
  <si>
    <t>JEFE DE DIFUSIÓN Y CONTENIDOS</t>
  </si>
  <si>
    <t>JEFE DE DISEÑO DEL ESPACIO PUBLICO</t>
  </si>
  <si>
    <t>JEFE DE ENLACE ADMINISTRATIVO</t>
  </si>
  <si>
    <t>JEFE DE ESPACIOS ALTERNOS Y CENTROS MULTIDISCIPLINARIOS</t>
  </si>
  <si>
    <t>JEFE DE ESTADISTICA</t>
  </si>
  <si>
    <t>JEFE DE ESTUDIOS JURIDICOS</t>
  </si>
  <si>
    <t>JEFE DE EVALUACIÓN DE IMPACTO AMBIENTAL</t>
  </si>
  <si>
    <t>JEFE DE EVALUACION DE TRAMITES</t>
  </si>
  <si>
    <t>JEFE DE EVALUACIÓN Y SEGUIMIENTO</t>
  </si>
  <si>
    <t>JEFATURA DE GABINETE</t>
  </si>
  <si>
    <t>JEFE DE EXPEDIENTES</t>
  </si>
  <si>
    <t>JEFE DE FACTIBILIDADES</t>
  </si>
  <si>
    <t>JEFE DE FINIQUITO Y RECEPCION DE OBRA</t>
  </si>
  <si>
    <t xml:space="preserve">JEFE DE FOMENTO EMPRESARIAL </t>
  </si>
  <si>
    <t>JEFE DE FORMACIÓN, CAPACITACIÓN Y EVALUACIÓN</t>
  </si>
  <si>
    <t>JEFE DE GABINETE</t>
  </si>
  <si>
    <t>JEFE DE GEOMATICA</t>
  </si>
  <si>
    <t>JEFE DE GESTIÓN DE CALIDAD</t>
  </si>
  <si>
    <t>JEFE DE GESTIÓN DE PROYECTOS</t>
  </si>
  <si>
    <t>JEFE DE GESTION DE PROYECTOS ADMINISTRATIVOS</t>
  </si>
  <si>
    <t>JEFE DE GESTION INTERNA</t>
  </si>
  <si>
    <t>JEFE DE GESTIÓN Y SEGUIMIENTO DE PRESIDENCIA</t>
  </si>
  <si>
    <t>JEFE DE GESTION Y SEGUIMIENTO DE SERVICIOS PUBLICOS</t>
  </si>
  <si>
    <t>JEFE DE GLOSA</t>
  </si>
  <si>
    <t>JEFE DE HELPDESK</t>
  </si>
  <si>
    <t>JEFE DE IMAGEN INSTITUCIONAL</t>
  </si>
  <si>
    <t>JEFE DE INFRAESTRUCTURA</t>
  </si>
  <si>
    <t>JEFE DE INFRAESTRUCTURA EDUCATIVA</t>
  </si>
  <si>
    <t>JEFE DE INSPECCION A LA EDIFICACION</t>
  </si>
  <si>
    <t>JEFE DE JUNTA MUNICIPAL DE RECLUTAMIENTO SM</t>
  </si>
  <si>
    <t>JEFE DE JURIDICO</t>
  </si>
  <si>
    <t>JEFE DE JURÍDICO DE TESORERÍA</t>
  </si>
  <si>
    <t>JEFE DE LA COORDINACION ADMINISTRATIVA</t>
  </si>
  <si>
    <t>JEFE DE LA COORDINACION DE BOMBEROS</t>
  </si>
  <si>
    <t>JEFE DE LA COORDINACION DE OFICIALIAS DEL REGISTRO CIVIL</t>
  </si>
  <si>
    <t>JEFE DE LA COORDINACION DE SANTA FE</t>
  </si>
  <si>
    <t>JEFE DE LA COORDINACION OPERATIVA</t>
  </si>
  <si>
    <t>JEFE DE LA COORDINACION TECNICA</t>
  </si>
  <si>
    <t>JEFE DE LA CRONICA DEL MUNICIPIO</t>
  </si>
  <si>
    <t>JEFE DE LA UNIDAD DE ACOPIO Y SALUD ANIMAL MUNICIPAL</t>
  </si>
  <si>
    <t>JEFE DE LA UNIDAD DE ATENCION A MENORES Y PERSONAS VULNERABLES</t>
  </si>
  <si>
    <t>JEFE DE LA UNIDAD DE INSPECCION SANITARIA DE CARNES Y SUS PRODUCTOS</t>
  </si>
  <si>
    <t>JEFE DE LA UNIDAD MUNICIPAL DE INVESTIGACION</t>
  </si>
  <si>
    <t>JEFE DE LABORATORIO</t>
  </si>
  <si>
    <t>JEFE DE LADRILLERAS</t>
  </si>
  <si>
    <t>JEFE DE LICENCIAS</t>
  </si>
  <si>
    <t>JEFE DE LICENCIAS DE OBRAS PUBLICAS</t>
  </si>
  <si>
    <t>JEFE DE LICITACION Y CONTRATACION</t>
  </si>
  <si>
    <t>JEFE DE LO CONSULTIVO</t>
  </si>
  <si>
    <t>JEFE DE LO CONTENCIOSO ADMINISTRATIVO</t>
  </si>
  <si>
    <t>JEFE DE LOGISTICA</t>
  </si>
  <si>
    <t>JEFE DE LOMAS DEL MIRADOR</t>
  </si>
  <si>
    <t>JEFE DE MANEJO DE REDES</t>
  </si>
  <si>
    <t>JEFE DE MANTENIMIENTO DE MOTOCICLETAS</t>
  </si>
  <si>
    <t>JEFE DE MANTENIMIENTO INTERNO</t>
  </si>
  <si>
    <t>JEFE DE MERCADOS</t>
  </si>
  <si>
    <t>JEFE DE MICROMEDICION Y VERIFICACION</t>
  </si>
  <si>
    <t>JEFE DE MOVILIDAD</t>
  </si>
  <si>
    <t>JEFE DE MOVILIDAD NO MOTORIZADA</t>
  </si>
  <si>
    <t>JEFE DE NOMINAS</t>
  </si>
  <si>
    <t>JEFE DE OFICIALIA DE PARTES</t>
  </si>
  <si>
    <t>JEFE DE OFICINA ENLACE CON S.R.E.</t>
  </si>
  <si>
    <t>JEFE DE OPERACIÓN DE PLANTAS DE TRATAMIENTO RESIDUAL</t>
  </si>
  <si>
    <t>JEFE DE OPERACIÓN DE PLANTAS POTABILIZADORAS</t>
  </si>
  <si>
    <t>JEFE DE PARQUES Y AREAS VERDES</t>
  </si>
  <si>
    <t>JEFE DE PARTICIPACIÓN SOCIAL</t>
  </si>
  <si>
    <t>JEFE DE PAVIMENTOS</t>
  </si>
  <si>
    <t>JEFE DE PLANEACIÓN AMBIENTAL Y SUSTENTABILIDAD</t>
  </si>
  <si>
    <t>JEFE DE PLANEACION Y GESTION PRESUPUESTAL</t>
  </si>
  <si>
    <t>JEFE DE PLANEACIÓN Y PROYECTOS DEL AGUA</t>
  </si>
  <si>
    <t>JEFE DE POLITICAS PUBLICAS</t>
  </si>
  <si>
    <t>JEFE DE PROCEDIMIENTOS INTERNOS</t>
  </si>
  <si>
    <t>JEFE DE PROGRAMAS CONTRA LA VIOLENCIA DE GENERO</t>
  </si>
  <si>
    <t>JEFE DE PROGRAMAS DE IGUALDAD SUSTANTIVA</t>
  </si>
  <si>
    <t>JEFE DE PROMOCION DE LA SALUD</t>
  </si>
  <si>
    <t>JEFE DE PROMOCION DEL EMPLEO</t>
  </si>
  <si>
    <t>JEFE DE PROMOCION Y APOYO A LA MUJER</t>
  </si>
  <si>
    <t>JEFE DE PROTECCIÓN DE LOS RECURSOS NATURALES Y CAMBIO CLIMÁTICO</t>
  </si>
  <si>
    <t>JEFE DE PROTOCOLO</t>
  </si>
  <si>
    <t>JEFE DE PROYECTOS DE ESPACIOS PUBLICOS Y EDIFICACION</t>
  </si>
  <si>
    <t>JEFE DE PROYECTOS HIDRAULICOS, ELECTRICOS Y VIALES</t>
  </si>
  <si>
    <t>JEFE DE RASTRO MUNICIPAL</t>
  </si>
  <si>
    <t>JEFE DE RECAUDACIÓN CENTRAL</t>
  </si>
  <si>
    <t>JEFE DE RECAUDACIÓN EN LA VÍA PÚBLICA</t>
  </si>
  <si>
    <t>JEFE DE RECAUDADORA</t>
  </si>
  <si>
    <t>JEFE DE RECEPCION DE OBRAS Y AUDITORIA</t>
  </si>
  <si>
    <t>JEFE DE REDES DE ALCANTARILLADO</t>
  </si>
  <si>
    <t>JEFE DE REDES Y COMUNICACIONES</t>
  </si>
  <si>
    <t>JEFE DE REDES Y FUENTES DE AGUA POTABLE</t>
  </si>
  <si>
    <t>JEFE DE REGISTRO DE CONTRATOS</t>
  </si>
  <si>
    <t>JEFE DE RESPONSABILIDAD ADMINISTRATIVA</t>
  </si>
  <si>
    <t>JEFE DE REVISION DE FRACCIONAMIENTOS</t>
  </si>
  <si>
    <t>JEFE DE REVISION HACENDARIA</t>
  </si>
  <si>
    <t>JEFE DE REZAGO EDUCATIVO</t>
  </si>
  <si>
    <t>JEFE DE SECCION</t>
  </si>
  <si>
    <t>JEFE DE SECCION SP</t>
  </si>
  <si>
    <t>JEFE DE SEGUIMIENTO</t>
  </si>
  <si>
    <t>JEFE DE SEGURIDAD</t>
  </si>
  <si>
    <t>JEFE DE SOPORTE ADMINISTRATIVO</t>
  </si>
  <si>
    <t>JEFE DE SOPORTE DEL GASTO E INVERSION</t>
  </si>
  <si>
    <t>JEFE DE SUBDIVISION Y CONDOMINIOS</t>
  </si>
  <si>
    <t>JEFE DE SUPERVISION DE FRACCIONAMIENTOS</t>
  </si>
  <si>
    <t>JEFE DE SUPERVISION DE OBRA HIDROSANITARIA</t>
  </si>
  <si>
    <t>JEFE DE SUPERVISION Y CONTROL DE OBRA</t>
  </si>
  <si>
    <t>JEFE DE TALLER MUNICIPAL</t>
  </si>
  <si>
    <t>JEFE DE TOPOGRAFIA</t>
  </si>
  <si>
    <t>JEFE DE TRADICIONES</t>
  </si>
  <si>
    <t>JEFE DE TRANSMISIONES PATRIMONIALES</t>
  </si>
  <si>
    <t>JEFE DE TURISMO Y PROMOCION DE LAS TRADICIONES</t>
  </si>
  <si>
    <t>JEFE DE TURNO C4</t>
  </si>
  <si>
    <t>JEFE DE VENTANILLA EMPRESARIAL</t>
  </si>
  <si>
    <t>JEFE DE VIGILANCIA EPIDEMIOLOGICA Y ESTADISTICA</t>
  </si>
  <si>
    <t>JEFE DE VINCULACION</t>
  </si>
  <si>
    <t>JEFE DE VINCULACIÓN CON ONG´S</t>
  </si>
  <si>
    <t>JEFE DE VINCULACION ECONOMICA</t>
  </si>
  <si>
    <t>JEFE DE ZONA 1</t>
  </si>
  <si>
    <t>JEFE DE ZONA 2</t>
  </si>
  <si>
    <t>JEFE DEL AREA ELECTROMECANICA</t>
  </si>
  <si>
    <t>JEFE DEL AREA JURIDICA</t>
  </si>
  <si>
    <t>JEFE DEL PROGRAMA 70 Y MAS</t>
  </si>
  <si>
    <t>JEFE DEL PROGRAMA ABC</t>
  </si>
  <si>
    <t>JEFE DEL PROGRAMA DE ADULTOS MAYORES</t>
  </si>
  <si>
    <t>JEFE DEL PROGRAMA DE ESTUDIANTE APRUEBA</t>
  </si>
  <si>
    <t>JEFE DEL PROGRAMA DE JEFAS DE FAMILIA</t>
  </si>
  <si>
    <t>JEFE DEL PROYECTO CABECERA</t>
  </si>
  <si>
    <t>JEFE OPERATIVO</t>
  </si>
  <si>
    <t>JEFE OPERATIVO DE AGENCIAS Y DELEGACIONES</t>
  </si>
  <si>
    <t>JEFE OPERATIVO DE LA ZONA VALLE</t>
  </si>
  <si>
    <t>JEFE OPERATIVO DE PROGRAMAS MUNICIPALES</t>
  </si>
  <si>
    <t>JEFE OPERATIVO DE REAPROVECHAMIENTO DE RESIDUOS ORGANICOS</t>
  </si>
  <si>
    <t>JEFATURA OPERATIVA DE REAPROVECHAMIENTO DE RESIDUOS ORGANICOS</t>
  </si>
  <si>
    <t>JEFE OPERATIVO DE RELACIONES PUBLICAS</t>
  </si>
  <si>
    <t>JEFE OPERATIVO DE SERVICIOS MUNICIPALES</t>
  </si>
  <si>
    <t>JEFE TECNICO DE PROGRAMAS ESTATALES Y FEDERALES</t>
  </si>
  <si>
    <t>JEFE TECNICO DE PROGRAMAS ESTRATEGICOS MUNICIPALES</t>
  </si>
  <si>
    <t>JEFE TECNICO DE SERVICIOS MUNICIPALES</t>
  </si>
  <si>
    <t>JUEZ MUNICIPAL</t>
  </si>
  <si>
    <t>LECTURISTA</t>
  </si>
  <si>
    <t>MATANCERO</t>
  </si>
  <si>
    <t>MEDICO</t>
  </si>
  <si>
    <t>MEDICO DE URGENCIAS</t>
  </si>
  <si>
    <t>MEDICO ESPECIALISTA</t>
  </si>
  <si>
    <t>MEDICO INSPECTOR</t>
  </si>
  <si>
    <t>MEDICO VETERINARIO</t>
  </si>
  <si>
    <t>ODONTOLOGO</t>
  </si>
  <si>
    <t>OFICIAL</t>
  </si>
  <si>
    <t>OFICIAL CHOFER DE PROTECCION CIVIL</t>
  </si>
  <si>
    <t>OFICIAL DE PROTECCION CIVIL</t>
  </si>
  <si>
    <t>OFICIAL DEL REGISTRO CIVIL</t>
  </si>
  <si>
    <t>OPERADOR DE EQUIPO DE DESAZOLVE</t>
  </si>
  <si>
    <t>OPERADOR DE MAQUINARIA PESADA</t>
  </si>
  <si>
    <t>OPERADOR DE PIPA</t>
  </si>
  <si>
    <t>OPERADOR DE PLANTA  DE TRATAMIENTO</t>
  </si>
  <si>
    <t>OPERADOR DE PLANTA POTABILIZADORA</t>
  </si>
  <si>
    <t>OPERADOR INTERVINIENTE C4</t>
  </si>
  <si>
    <t>PARAMEDICO</t>
  </si>
  <si>
    <t>PARAMEDICO MOTORIZADO</t>
  </si>
  <si>
    <t>PARAMEDICO OPERADOR</t>
  </si>
  <si>
    <t>POCERO</t>
  </si>
  <si>
    <t>POLICIA</t>
  </si>
  <si>
    <t>POLICIA PRIMERO</t>
  </si>
  <si>
    <t>POLICIA SEGUNDO</t>
  </si>
  <si>
    <t>POLICIA TERCERO</t>
  </si>
  <si>
    <t>PRESIDENTE MUNICIPAL</t>
  </si>
  <si>
    <t>PROCURADOR SOCIAL</t>
  </si>
  <si>
    <t>PROMOTOR</t>
  </si>
  <si>
    <t>PSICOLOGO/A</t>
  </si>
  <si>
    <t>QUIMICO FARMACOBIOLOGO</t>
  </si>
  <si>
    <t>RADIO OPERADOR C4</t>
  </si>
  <si>
    <t>RECEPCIONISTA C4</t>
  </si>
  <si>
    <t>REGIDOR</t>
  </si>
  <si>
    <t>RESTAURADOR</t>
  </si>
  <si>
    <t>SECRETARIA</t>
  </si>
  <si>
    <t>SECRETARIA DE DELEGACION</t>
  </si>
  <si>
    <t>SECRETARIA DE DEPARTAMENTO</t>
  </si>
  <si>
    <t>SECRETARIA DE DIRECCIÓN</t>
  </si>
  <si>
    <t>SECRETARIA DE DIRECCION DE AREA</t>
  </si>
  <si>
    <t>SECRETARIA PARTICULAR DE REGIDOR</t>
  </si>
  <si>
    <t>SECRETARIO DE JUZGADOS</t>
  </si>
  <si>
    <t>SECRETARIO GENERAL DEL AYUNTAMIENTO</t>
  </si>
  <si>
    <t>SECRETARIO PARTICULAR</t>
  </si>
  <si>
    <t>SECRETARIO PARTICULAR SP</t>
  </si>
  <si>
    <t>SECRETARIO PRIVADO</t>
  </si>
  <si>
    <t>SECRETARIO TECNICO</t>
  </si>
  <si>
    <t>SINDICO MUNICIPAL</t>
  </si>
  <si>
    <t>SOPORTE TECNICO</t>
  </si>
  <si>
    <t>SUBDIRECTOR DE PROTECCION CIVIL Y BOMBREROS</t>
  </si>
  <si>
    <t>SUBDIRECTOR TECNICO</t>
  </si>
  <si>
    <t>SUBOFICIAL</t>
  </si>
  <si>
    <t>SUBPROCURADOR</t>
  </si>
  <si>
    <t>SUPERVISOR</t>
  </si>
  <si>
    <t>SUPERVISOR C4</t>
  </si>
  <si>
    <t>SUPERVISOR DE ENFERMERIA</t>
  </si>
  <si>
    <t>SUPERVISOR DE TRABAJO SOCIAL</t>
  </si>
  <si>
    <t>TECNICO DE SOPORTE INFORMATICO</t>
  </si>
  <si>
    <t>TECNICO DE SOPORTE INFORMATICO C4</t>
  </si>
  <si>
    <t>TECNICO ELECTROMECANICO</t>
  </si>
  <si>
    <t>TECNICO ESPECIALIZADO</t>
  </si>
  <si>
    <t>TECNICO LABORATORISTA</t>
  </si>
  <si>
    <t>TECNICO RADIOLOGO</t>
  </si>
  <si>
    <t>TESORERO MUNICIPAL</t>
  </si>
  <si>
    <t>TOPOGRAFO</t>
  </si>
  <si>
    <t>TRABAJADOR/A SOCIAL</t>
  </si>
  <si>
    <t>TRABAJADOR/A SOCIAL SP</t>
  </si>
  <si>
    <t>VACUNADORA</t>
  </si>
  <si>
    <t>VALUADOR</t>
  </si>
  <si>
    <t>VELADOR</t>
  </si>
  <si>
    <t>VERIFICADOR</t>
  </si>
  <si>
    <t>VIDEO OPERADOR C4</t>
  </si>
  <si>
    <t>Entidad Pública:   Tlajomulco de Zúñiga, Jalisco</t>
  </si>
  <si>
    <t>MODIFICACIÓN 
No. 2</t>
  </si>
  <si>
    <t>MODIFICACIÓN No. 2</t>
  </si>
  <si>
    <t>MODIFICACIÓN
No.    2</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</si>
</sst>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
    <numFmt numFmtId="165" formatCode="0000"/>
    <numFmt numFmtId="166" formatCode="_-[$€]* #,##0.00_-;\-[$€]* #,##0.00_-;_-[$€]* &quot;-&quot;??_-;_-@_-"/>
    <numFmt numFmtId="167" formatCode="_-&quot;$&quot;* #,##0_-;\-&quot;$&quot;* #,##0_-;_-&quot;$&quot;* &quot;-&quot;??_-;_-@_-"/>
    <numFmt numFmtId="168" formatCode="0_ ;\-0\ "/>
    <numFmt numFmtId="169" formatCode="#,##0_ ;\-#,##0\ "/>
    <numFmt numFmtId="170" formatCode="0."/>
    <numFmt numFmtId="171" formatCode="0.0%"/>
    <numFmt numFmtId="172" formatCode="#,##0.0000"/>
    <numFmt numFmtId="173" formatCode="_-\$* #,##0.00_-;&quot;-$&quot;* #,##0.00_-;_-\$* \-??_-;_-@_-"/>
  </numFmts>
  <fonts count="69" x14ac:knownFonts="1">
    <font>
      <sz val="11"/>
      <color theme="1"/>
      <name val="Calibri"/>
      <family val="2"/>
      <scheme val="minor"/>
    </font>
    <font>
      <sz val="10"/>
      <name val="Arial"/>
      <family val="2"/>
    </font>
    <font>
      <sz val="10"/>
      <color indexed="81"/>
      <name val="Tahoma"/>
      <family val="2"/>
    </font>
    <font>
      <b/>
      <sz val="10"/>
      <color indexed="81"/>
      <name val="Tahoma"/>
      <family val="2"/>
    </font>
    <font>
      <b/>
      <sz val="12"/>
      <color indexed="81"/>
      <name val="Arial"/>
      <family val="2"/>
    </font>
    <font>
      <b/>
      <sz val="8"/>
      <color indexed="81"/>
      <name val="Tahoma"/>
      <family val="2"/>
    </font>
    <font>
      <sz val="8"/>
      <color indexed="81"/>
      <name val="Tahoma"/>
      <family val="2"/>
    </font>
    <font>
      <b/>
      <sz val="11"/>
      <color indexed="8"/>
      <name val="Calibri"/>
      <family val="2"/>
    </font>
    <font>
      <sz val="11"/>
      <color indexed="8"/>
      <name val="Calibri"/>
      <family val="2"/>
    </font>
    <font>
      <sz val="12"/>
      <color indexed="81"/>
      <name val="Arial"/>
      <family val="2"/>
    </font>
    <font>
      <sz val="8"/>
      <color indexed="81"/>
      <name val="Arial"/>
      <family val="2"/>
    </font>
    <font>
      <b/>
      <sz val="9"/>
      <color indexed="81"/>
      <name val="Tahoma"/>
      <family val="2"/>
    </font>
    <font>
      <b/>
      <sz val="11"/>
      <color indexed="81"/>
      <name val="Tahoma"/>
      <family val="2"/>
    </font>
    <font>
      <sz val="11"/>
      <color indexed="81"/>
      <name val="Tahoma"/>
      <family val="2"/>
    </font>
    <font>
      <b/>
      <sz val="8"/>
      <color indexed="81"/>
      <name val="Arial"/>
      <family val="2"/>
    </font>
    <font>
      <b/>
      <sz val="14"/>
      <color indexed="9"/>
      <name val="Calibri"/>
      <family val="2"/>
    </font>
    <font>
      <sz val="14"/>
      <color indexed="9"/>
      <name val="Calibri"/>
      <family val="2"/>
    </font>
    <font>
      <b/>
      <u/>
      <sz val="11"/>
      <color indexed="81"/>
      <name val="Tahoma"/>
      <family val="2"/>
    </font>
    <font>
      <sz val="11"/>
      <color indexed="9"/>
      <name val="Calibri"/>
      <family val="2"/>
    </font>
    <font>
      <b/>
      <sz val="18"/>
      <color indexed="62"/>
      <name val="Cambria"/>
      <family val="2"/>
    </font>
    <font>
      <sz val="10"/>
      <name val="Arial"/>
      <family val="2"/>
    </font>
    <font>
      <sz val="9"/>
      <color indexed="81"/>
      <name val="Tahoma"/>
      <family val="2"/>
    </font>
    <font>
      <b/>
      <sz val="12"/>
      <name val="Calibri"/>
      <family val="2"/>
    </font>
    <font>
      <sz val="12"/>
      <color indexed="8"/>
      <name val="Calibri"/>
      <family val="2"/>
    </font>
    <font>
      <b/>
      <sz val="12"/>
      <color indexed="8"/>
      <name val="Calibri"/>
      <family val="2"/>
    </font>
    <font>
      <sz val="12"/>
      <name val="Calibri"/>
      <family val="2"/>
    </font>
    <font>
      <b/>
      <i/>
      <sz val="11"/>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sz val="10"/>
      <color theme="1"/>
      <name val="Calibri"/>
      <family val="2"/>
      <scheme val="minor"/>
    </font>
    <font>
      <sz val="12"/>
      <name val="Calibri"/>
      <family val="2"/>
      <scheme val="minor"/>
    </font>
    <font>
      <b/>
      <sz val="12"/>
      <color theme="1"/>
      <name val="Calibri"/>
      <family val="2"/>
      <scheme val="minor"/>
    </font>
    <font>
      <b/>
      <sz val="10"/>
      <color theme="1"/>
      <name val="Calibri"/>
      <family val="2"/>
      <scheme val="minor"/>
    </font>
    <font>
      <sz val="10"/>
      <name val="Calibri"/>
      <family val="2"/>
      <scheme val="minor"/>
    </font>
    <font>
      <b/>
      <sz val="18"/>
      <color theme="0"/>
      <name val="Calibri"/>
      <family val="2"/>
      <scheme val="minor"/>
    </font>
    <font>
      <sz val="14"/>
      <color theme="1"/>
      <name val="Calibri"/>
      <family val="2"/>
      <scheme val="minor"/>
    </font>
    <font>
      <b/>
      <sz val="14"/>
      <color theme="1"/>
      <name val="Calibri"/>
      <family val="2"/>
      <scheme val="minor"/>
    </font>
    <font>
      <b/>
      <sz val="16"/>
      <color theme="0" tint="-4.9989318521683403E-2"/>
      <name val="Calibri"/>
      <family val="2"/>
      <scheme val="minor"/>
    </font>
    <font>
      <b/>
      <sz val="16"/>
      <color theme="1"/>
      <name val="Calibri"/>
      <family val="2"/>
      <scheme val="minor"/>
    </font>
    <font>
      <b/>
      <sz val="11"/>
      <name val="Calibri"/>
      <family val="2"/>
      <scheme val="minor"/>
    </font>
    <font>
      <b/>
      <sz val="18"/>
      <color theme="1"/>
      <name val="Calibri"/>
      <family val="2"/>
      <scheme val="minor"/>
    </font>
    <font>
      <b/>
      <sz val="12"/>
      <name val="Calibri"/>
      <family val="2"/>
      <scheme val="minor"/>
    </font>
    <font>
      <i/>
      <sz val="10"/>
      <color indexed="8"/>
      <name val="Calibri"/>
      <family val="2"/>
      <scheme val="minor"/>
    </font>
    <font>
      <b/>
      <sz val="12"/>
      <color indexed="8"/>
      <name val="Calibri"/>
      <family val="2"/>
      <scheme val="minor"/>
    </font>
    <font>
      <sz val="12"/>
      <color indexed="8"/>
      <name val="Calibri"/>
      <family val="2"/>
      <scheme val="minor"/>
    </font>
    <font>
      <b/>
      <sz val="12"/>
      <color theme="0"/>
      <name val="Calibri"/>
      <family val="2"/>
      <scheme val="minor"/>
    </font>
    <font>
      <sz val="12"/>
      <color theme="0"/>
      <name val="Calibri"/>
      <family val="2"/>
      <scheme val="minor"/>
    </font>
    <font>
      <sz val="10"/>
      <color indexed="8"/>
      <name val="Calibri"/>
      <family val="2"/>
      <scheme val="minor"/>
    </font>
    <font>
      <b/>
      <sz val="10"/>
      <color theme="0"/>
      <name val="Calibri"/>
      <family val="2"/>
      <scheme val="minor"/>
    </font>
    <font>
      <sz val="10"/>
      <color theme="0"/>
      <name val="Calibri"/>
      <family val="2"/>
      <scheme val="minor"/>
    </font>
    <font>
      <b/>
      <i/>
      <sz val="10"/>
      <color theme="0"/>
      <name val="Calibri"/>
      <family val="2"/>
      <scheme val="minor"/>
    </font>
    <font>
      <b/>
      <i/>
      <sz val="12"/>
      <color theme="0"/>
      <name val="Calibri"/>
      <family val="2"/>
      <scheme val="minor"/>
    </font>
    <font>
      <b/>
      <i/>
      <sz val="11"/>
      <color theme="0"/>
      <name val="Calibri"/>
      <family val="2"/>
      <scheme val="minor"/>
    </font>
    <font>
      <b/>
      <sz val="12"/>
      <color theme="0"/>
      <name val="Calibri"/>
      <family val="2"/>
    </font>
    <font>
      <b/>
      <sz val="10"/>
      <name val="Calibri"/>
      <family val="2"/>
      <scheme val="minor"/>
    </font>
    <font>
      <b/>
      <i/>
      <sz val="14"/>
      <name val="Calibri"/>
      <family val="2"/>
      <scheme val="minor"/>
    </font>
    <font>
      <b/>
      <i/>
      <sz val="14"/>
      <color theme="1"/>
      <name val="Calibri"/>
      <family val="2"/>
      <scheme val="minor"/>
    </font>
    <font>
      <b/>
      <i/>
      <sz val="10"/>
      <color theme="1"/>
      <name val="Calibri"/>
      <family val="2"/>
      <scheme val="minor"/>
    </font>
    <font>
      <b/>
      <sz val="14"/>
      <name val="Calibri"/>
      <family val="2"/>
      <scheme val="minor"/>
    </font>
    <font>
      <sz val="11"/>
      <name val="Calibri"/>
      <family val="2"/>
      <scheme val="minor"/>
    </font>
    <font>
      <b/>
      <sz val="20"/>
      <color theme="1"/>
      <name val="Calibri"/>
      <family val="2"/>
      <scheme val="minor"/>
    </font>
    <font>
      <b/>
      <i/>
      <sz val="12"/>
      <color theme="0"/>
      <name val="Calibri"/>
      <family val="2"/>
    </font>
    <font>
      <b/>
      <sz val="16"/>
      <color theme="0"/>
      <name val="Calibri"/>
      <family val="2"/>
      <scheme val="minor"/>
    </font>
    <font>
      <b/>
      <sz val="11"/>
      <color indexed="8"/>
      <name val="Calibri"/>
      <family val="2"/>
      <scheme val="minor"/>
    </font>
    <font>
      <sz val="11"/>
      <color indexed="8"/>
      <name val="Calibri"/>
      <family val="2"/>
      <charset val="1"/>
    </font>
    <font>
      <b/>
      <sz val="18"/>
      <color rgb="FF1F497D"/>
      <name val="Cambria"/>
      <family val="2"/>
      <charset val="1"/>
    </font>
  </fonts>
  <fills count="26">
    <fill>
      <patternFill patternType="none"/>
    </fill>
    <fill>
      <patternFill patternType="gray125"/>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theme="0"/>
        <bgColor indexed="64"/>
      </patternFill>
    </fill>
    <fill>
      <patternFill patternType="solid">
        <fgColor rgb="FFFFF2D4"/>
        <bgColor indexed="64"/>
      </patternFill>
    </fill>
    <fill>
      <patternFill patternType="solid">
        <fgColor rgb="FF0DFFEE"/>
        <bgColor indexed="64"/>
      </patternFill>
    </fill>
    <fill>
      <patternFill patternType="solid">
        <fgColor rgb="FF00C4BF"/>
        <bgColor indexed="64"/>
      </patternFill>
    </fill>
    <fill>
      <patternFill patternType="solid">
        <fgColor rgb="FFFFE6CB"/>
        <bgColor indexed="64"/>
      </patternFill>
    </fill>
    <fill>
      <patternFill patternType="solid">
        <fgColor rgb="FF00A79D"/>
        <bgColor indexed="64"/>
      </patternFill>
    </fill>
    <fill>
      <patternFill patternType="solid">
        <fgColor rgb="FF6FEBDF"/>
        <bgColor indexed="64"/>
      </patternFill>
    </fill>
    <fill>
      <patternFill patternType="solid">
        <fgColor rgb="FF009999"/>
        <bgColor indexed="64"/>
      </patternFill>
    </fill>
    <fill>
      <patternFill patternType="solid">
        <fgColor theme="9" tint="0.39997558519241921"/>
        <bgColor indexed="64"/>
      </patternFill>
    </fill>
    <fill>
      <patternFill patternType="solid">
        <fgColor theme="2" tint="-0.499984740745262"/>
        <bgColor indexed="64"/>
      </patternFill>
    </fill>
    <fill>
      <patternFill patternType="solid">
        <fgColor theme="9" tint="0.79998168889431442"/>
        <bgColor indexed="64"/>
      </patternFill>
    </fill>
    <fill>
      <patternFill patternType="solid">
        <fgColor rgb="FF00736F"/>
        <bgColor indexed="64"/>
      </patternFill>
    </fill>
    <fill>
      <patternFill patternType="solid">
        <fgColor rgb="FFFFD597"/>
        <bgColor indexed="64"/>
      </patternFill>
    </fill>
  </fills>
  <borders count="14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theme="6"/>
      </left>
      <right style="thin">
        <color theme="6"/>
      </right>
      <top style="thin">
        <color theme="6"/>
      </top>
      <bottom style="thin">
        <color theme="6"/>
      </bottom>
      <diagonal/>
    </border>
    <border>
      <left style="thin">
        <color rgb="FF92D050"/>
      </left>
      <right style="thin">
        <color rgb="FF92D050"/>
      </right>
      <top style="thin">
        <color rgb="FF92D050"/>
      </top>
      <bottom style="thin">
        <color rgb="FF92D050"/>
      </bottom>
      <diagonal/>
    </border>
    <border>
      <left style="thin">
        <color indexed="64"/>
      </left>
      <right style="thin">
        <color rgb="FF92D050"/>
      </right>
      <top style="thin">
        <color rgb="FF92D050"/>
      </top>
      <bottom style="thin">
        <color rgb="FF92D050"/>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indexed="64"/>
      </left>
      <right style="thin">
        <color rgb="FF92D050"/>
      </right>
      <top/>
      <bottom style="thin">
        <color rgb="FF92D050"/>
      </bottom>
      <diagonal/>
    </border>
    <border>
      <left style="thin">
        <color rgb="FF92D050"/>
      </left>
      <right style="thin">
        <color rgb="FF92D050"/>
      </right>
      <top/>
      <bottom style="thin">
        <color rgb="FF92D050"/>
      </bottom>
      <diagonal/>
    </border>
    <border>
      <left style="thin">
        <color indexed="64"/>
      </left>
      <right style="thin">
        <color rgb="FF92D050"/>
      </right>
      <top style="thin">
        <color rgb="FF92D050"/>
      </top>
      <bottom/>
      <diagonal/>
    </border>
    <border>
      <left style="thin">
        <color rgb="FF92D050"/>
      </left>
      <right style="thin">
        <color rgb="FF92D050"/>
      </right>
      <top style="thin">
        <color rgb="FF92D05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8" tint="0.39991454817346722"/>
      </left>
      <right style="thin">
        <color theme="8" tint="0.39991454817346722"/>
      </right>
      <top style="thin">
        <color theme="8" tint="0.39991454817346722"/>
      </top>
      <bottom style="thin">
        <color theme="8" tint="0.39991454817346722"/>
      </bottom>
      <diagonal/>
    </border>
    <border>
      <left style="medium">
        <color theme="8" tint="0.39994506668294322"/>
      </left>
      <right style="medium">
        <color theme="8" tint="0.39994506668294322"/>
      </right>
      <top/>
      <bottom/>
      <diagonal/>
    </border>
    <border>
      <left style="thin">
        <color theme="8" tint="0.39991454817346722"/>
      </left>
      <right style="thin">
        <color theme="8" tint="0.39991454817346722"/>
      </right>
      <top style="thin">
        <color theme="8" tint="0.39991454817346722"/>
      </top>
      <bottom/>
      <diagonal/>
    </border>
    <border>
      <left style="thin">
        <color rgb="FF92D050"/>
      </left>
      <right/>
      <top style="thin">
        <color rgb="FF92D050"/>
      </top>
      <bottom style="thin">
        <color rgb="FF92D050"/>
      </bottom>
      <diagonal/>
    </border>
    <border>
      <left style="thin">
        <color indexed="64"/>
      </left>
      <right style="thin">
        <color indexed="64"/>
      </right>
      <top style="thin">
        <color rgb="FF92D050"/>
      </top>
      <bottom style="thin">
        <color rgb="FF92D050"/>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style="thin">
        <color theme="4" tint="0.79998168889431442"/>
      </right>
      <top/>
      <bottom style="thin">
        <color theme="4" tint="0.79998168889431442"/>
      </bottom>
      <diagonal/>
    </border>
    <border>
      <left style="hair">
        <color indexed="64"/>
      </left>
      <right style="medium">
        <color theme="1"/>
      </right>
      <top style="hair">
        <color indexed="64"/>
      </top>
      <bottom style="hair">
        <color indexed="64"/>
      </bottom>
      <diagonal/>
    </border>
    <border>
      <left style="thin">
        <color rgb="FF92D050"/>
      </left>
      <right style="thin">
        <color rgb="FF92D050"/>
      </right>
      <top style="thin">
        <color indexed="64"/>
      </top>
      <bottom style="thin">
        <color rgb="FF92D050"/>
      </bottom>
      <diagonal/>
    </border>
    <border>
      <left style="thin">
        <color rgb="FF92D050"/>
      </left>
      <right style="thin">
        <color rgb="FF92D050"/>
      </right>
      <top style="thin">
        <color rgb="FF92D050"/>
      </top>
      <bottom style="thin">
        <color rgb="FF009900"/>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indexed="64"/>
      </left>
      <right style="thin">
        <color rgb="FF92D050"/>
      </right>
      <top style="thin">
        <color indexed="64"/>
      </top>
      <bottom style="thin">
        <color rgb="FF92D050"/>
      </bottom>
      <diagonal/>
    </border>
    <border>
      <left style="thin">
        <color rgb="FF92D050"/>
      </left>
      <right/>
      <top style="thin">
        <color indexed="64"/>
      </top>
      <bottom style="thin">
        <color rgb="FF92D050"/>
      </bottom>
      <diagonal/>
    </border>
    <border>
      <left style="thin">
        <color rgb="FF92D050"/>
      </left>
      <right style="thin">
        <color rgb="FF92D050"/>
      </right>
      <top style="thin">
        <color rgb="FF92D050"/>
      </top>
      <bottom style="thin">
        <color indexed="64"/>
      </bottom>
      <diagonal/>
    </border>
    <border>
      <left style="thin">
        <color rgb="FF92D050"/>
      </left>
      <right/>
      <top style="thin">
        <color rgb="FF92D050"/>
      </top>
      <bottom style="thin">
        <color indexed="64"/>
      </bottom>
      <diagonal/>
    </border>
    <border>
      <left style="thin">
        <color indexed="64"/>
      </left>
      <right style="thin">
        <color indexed="64"/>
      </right>
      <top style="thin">
        <color rgb="FF92D050"/>
      </top>
      <bottom style="thin">
        <color indexed="64"/>
      </bottom>
      <diagonal/>
    </border>
    <border>
      <left/>
      <right/>
      <top style="thin">
        <color rgb="FF92D050"/>
      </top>
      <bottom style="thin">
        <color rgb="FF92D050"/>
      </bottom>
      <diagonal/>
    </border>
    <border>
      <left/>
      <right style="thin">
        <color rgb="FF92D050"/>
      </right>
      <top style="thin">
        <color rgb="FF92D050"/>
      </top>
      <bottom style="thin">
        <color rgb="FF92D050"/>
      </bottom>
      <diagonal/>
    </border>
    <border>
      <left style="hair">
        <color indexed="64"/>
      </left>
      <right style="hair">
        <color indexed="64"/>
      </right>
      <top style="medium">
        <color theme="1"/>
      </top>
      <bottom style="hair">
        <color indexed="64"/>
      </bottom>
      <diagonal/>
    </border>
    <border>
      <left style="hair">
        <color indexed="64"/>
      </left>
      <right style="medium">
        <color theme="1"/>
      </right>
      <top style="medium">
        <color theme="1"/>
      </top>
      <bottom style="hair">
        <color indexed="64"/>
      </bottom>
      <diagonal/>
    </border>
    <border>
      <left style="hair">
        <color indexed="64"/>
      </left>
      <right style="medium">
        <color theme="1"/>
      </right>
      <top style="hair">
        <color indexed="64"/>
      </top>
      <bottom/>
      <diagonal/>
    </border>
    <border>
      <left style="thin">
        <color theme="0" tint="-0.499984740745262"/>
      </left>
      <right style="thin">
        <color theme="0" tint="-0.499984740745262"/>
      </right>
      <top style="thin">
        <color theme="0" tint="-0.499984740745262"/>
      </top>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theme="0" tint="-0.499984740745262"/>
      </right>
      <top/>
      <bottom style="thin">
        <color theme="0" tint="-0.499984740745262"/>
      </bottom>
      <diagonal/>
    </border>
    <border>
      <left style="thin">
        <color theme="8" tint="0.39991454817346722"/>
      </left>
      <right style="thin">
        <color theme="8" tint="0.39991454817346722"/>
      </right>
      <top/>
      <bottom style="thin">
        <color theme="8" tint="0.39991454817346722"/>
      </bottom>
      <diagonal/>
    </border>
    <border>
      <left/>
      <right/>
      <top style="thin">
        <color theme="8" tint="0.39997558519241921"/>
      </top>
      <bottom style="thin">
        <color theme="8" tint="0.39997558519241921"/>
      </bottom>
      <diagonal/>
    </border>
    <border>
      <left/>
      <right style="thin">
        <color theme="4" tint="0.79995117038483843"/>
      </right>
      <top style="thin">
        <color theme="8" tint="0.39997558519241921"/>
      </top>
      <bottom style="thin">
        <color theme="8" tint="0.39997558519241921"/>
      </bottom>
      <diagonal/>
    </border>
    <border>
      <left style="thin">
        <color theme="4" tint="0.79995117038483843"/>
      </left>
      <right style="thin">
        <color theme="4" tint="0.79995117038483843"/>
      </right>
      <top style="thin">
        <color theme="8" tint="0.39997558519241921"/>
      </top>
      <bottom style="thin">
        <color theme="8" tint="0.39997558519241921"/>
      </bottom>
      <diagonal/>
    </border>
    <border>
      <left style="thin">
        <color rgb="FF92D050"/>
      </left>
      <right style="thin">
        <color indexed="64"/>
      </right>
      <top style="thin">
        <color indexed="64"/>
      </top>
      <bottom style="thin">
        <color rgb="FF92D050"/>
      </bottom>
      <diagonal/>
    </border>
    <border>
      <left style="thin">
        <color rgb="FF92D050"/>
      </left>
      <right style="thin">
        <color indexed="64"/>
      </right>
      <top style="thin">
        <color rgb="FF92D050"/>
      </top>
      <bottom style="thin">
        <color rgb="FF92D050"/>
      </bottom>
      <diagonal/>
    </border>
    <border>
      <left style="thin">
        <color rgb="FF92D050"/>
      </left>
      <right style="thin">
        <color indexed="64"/>
      </right>
      <top style="thin">
        <color rgb="FF92D050"/>
      </top>
      <bottom/>
      <diagonal/>
    </border>
    <border>
      <left style="thin">
        <color rgb="FF92D050"/>
      </left>
      <right style="thin">
        <color indexed="64"/>
      </right>
      <top/>
      <bottom style="thin">
        <color rgb="FF92D050"/>
      </bottom>
      <diagonal/>
    </border>
    <border>
      <left style="thin">
        <color rgb="FF92D050"/>
      </left>
      <right style="thin">
        <color indexed="64"/>
      </right>
      <top style="thin">
        <color rgb="FF92D050"/>
      </top>
      <bottom style="thin">
        <color rgb="FF00A79D"/>
      </bottom>
      <diagonal/>
    </border>
    <border>
      <left style="thin">
        <color rgb="FF92D050"/>
      </left>
      <right style="thin">
        <color indexed="64"/>
      </right>
      <top style="thin">
        <color rgb="FF009900"/>
      </top>
      <bottom style="thin">
        <color rgb="FF009900"/>
      </bottom>
      <diagonal/>
    </border>
    <border>
      <left style="thin">
        <color rgb="FF92D050"/>
      </left>
      <right style="thin">
        <color indexed="64"/>
      </right>
      <top/>
      <bottom/>
      <diagonal/>
    </border>
    <border>
      <left style="thin">
        <color rgb="FF92D050"/>
      </left>
      <right style="thin">
        <color indexed="64"/>
      </right>
      <top style="thin">
        <color rgb="FF00A79D"/>
      </top>
      <bottom style="thin">
        <color indexed="64"/>
      </bottom>
      <diagonal/>
    </border>
    <border>
      <left style="thin">
        <color theme="4" tint="0.79998168889431442"/>
      </left>
      <right style="thin">
        <color indexed="64"/>
      </right>
      <top style="thin">
        <color theme="4" tint="0.79998168889431442"/>
      </top>
      <bottom style="thin">
        <color theme="4" tint="0.79998168889431442"/>
      </bottom>
      <diagonal/>
    </border>
    <border>
      <left style="thin">
        <color indexed="64"/>
      </left>
      <right style="hair">
        <color indexed="64"/>
      </right>
      <top style="medium">
        <color theme="1"/>
      </top>
      <bottom style="hair">
        <color indexed="64"/>
      </bottom>
      <diagonal/>
    </border>
    <border>
      <left/>
      <right style="thin">
        <color theme="4" tint="0.79998168889431442"/>
      </right>
      <top style="thin">
        <color theme="4" tint="0.79998168889431442"/>
      </top>
      <bottom style="thin">
        <color indexed="64"/>
      </bottom>
      <diagonal/>
    </border>
    <border>
      <left style="thin">
        <color theme="4" tint="0.79998168889431442"/>
      </left>
      <right style="thin">
        <color theme="4" tint="0.79998168889431442"/>
      </right>
      <top style="thin">
        <color theme="4" tint="0.79998168889431442"/>
      </top>
      <bottom style="thin">
        <color indexed="64"/>
      </bottom>
      <diagonal/>
    </border>
    <border>
      <left style="thin">
        <color theme="4" tint="0.79998168889431442"/>
      </left>
      <right style="thin">
        <color indexed="64"/>
      </right>
      <top style="thin">
        <color theme="4" tint="0.79998168889431442"/>
      </top>
      <bottom style="thin">
        <color indexed="64"/>
      </bottom>
      <diagonal/>
    </border>
    <border>
      <left/>
      <right style="thin">
        <color theme="4" tint="0.79998168889431442"/>
      </right>
      <top style="thin">
        <color indexed="64"/>
      </top>
      <bottom/>
      <diagonal/>
    </border>
    <border>
      <left style="thin">
        <color theme="4" tint="0.79998168889431442"/>
      </left>
      <right style="thin">
        <color theme="4" tint="0.79998168889431442"/>
      </right>
      <top style="thin">
        <color indexed="64"/>
      </top>
      <bottom/>
      <diagonal/>
    </border>
    <border>
      <left style="thin">
        <color theme="4" tint="0.79998168889431442"/>
      </left>
      <right style="thin">
        <color indexed="64"/>
      </right>
      <top style="thin">
        <color indexed="64"/>
      </top>
      <bottom/>
      <diagonal/>
    </border>
    <border>
      <left style="thin">
        <color indexed="64"/>
      </left>
      <right style="thin">
        <color theme="0" tint="-0.499984740745262"/>
      </right>
      <top/>
      <bottom style="thin">
        <color theme="0" tint="-0.499984740745262"/>
      </bottom>
      <diagonal/>
    </border>
    <border>
      <left/>
      <right style="thin">
        <color indexed="64"/>
      </right>
      <top/>
      <bottom style="thin">
        <color theme="0" tint="-4.9989318521683403E-2"/>
      </bottom>
      <diagonal/>
    </border>
    <border>
      <left style="thin">
        <color indexed="64"/>
      </left>
      <right style="thin">
        <color theme="0" tint="-0.499984740745262"/>
      </right>
      <top style="thin">
        <color theme="0" tint="-0.499984740745262"/>
      </top>
      <bottom style="thin">
        <color theme="0" tint="-0.499984740745262"/>
      </bottom>
      <diagonal/>
    </border>
    <border>
      <left/>
      <right style="thin">
        <color indexed="64"/>
      </right>
      <top style="thin">
        <color theme="4" tint="0.79992065187536243"/>
      </top>
      <bottom style="thin">
        <color theme="4" tint="0.79992065187536243"/>
      </bottom>
      <diagonal/>
    </border>
    <border>
      <left style="thin">
        <color indexed="64"/>
      </left>
      <right style="thin">
        <color theme="0" tint="-0.499984740745262"/>
      </right>
      <top style="thin">
        <color theme="0" tint="-0.499984740745262"/>
      </top>
      <bottom/>
      <diagonal/>
    </border>
    <border>
      <left/>
      <right style="thin">
        <color indexed="64"/>
      </right>
      <top style="thin">
        <color theme="4" tint="0.79992065187536243"/>
      </top>
      <bottom style="medium">
        <color theme="0" tint="-0.499984740745262"/>
      </bottom>
      <diagonal/>
    </border>
    <border>
      <left style="thin">
        <color indexed="64"/>
      </left>
      <right style="thin">
        <color theme="8" tint="0.39991454817346722"/>
      </right>
      <top/>
      <bottom style="thin">
        <color theme="8" tint="0.39991454817346722"/>
      </bottom>
      <diagonal/>
    </border>
    <border>
      <left style="thin">
        <color theme="8" tint="0.39991454817346722"/>
      </left>
      <right style="thin">
        <color indexed="64"/>
      </right>
      <top/>
      <bottom style="thin">
        <color theme="8" tint="0.39991454817346722"/>
      </bottom>
      <diagonal/>
    </border>
    <border>
      <left style="thin">
        <color indexed="64"/>
      </left>
      <right style="thin">
        <color theme="8" tint="0.39991454817346722"/>
      </right>
      <top style="thin">
        <color theme="8" tint="0.39991454817346722"/>
      </top>
      <bottom style="thin">
        <color theme="8" tint="0.39991454817346722"/>
      </bottom>
      <diagonal/>
    </border>
    <border>
      <left style="thin">
        <color theme="8" tint="0.39991454817346722"/>
      </left>
      <right style="thin">
        <color indexed="64"/>
      </right>
      <top style="thin">
        <color theme="8" tint="0.39991454817346722"/>
      </top>
      <bottom style="thin">
        <color theme="8" tint="0.39991454817346722"/>
      </bottom>
      <diagonal/>
    </border>
    <border>
      <left style="thin">
        <color indexed="64"/>
      </left>
      <right style="medium">
        <color theme="8" tint="0.39994506668294322"/>
      </right>
      <top/>
      <bottom/>
      <diagonal/>
    </border>
    <border>
      <left style="thin">
        <color indexed="64"/>
      </left>
      <right style="thin">
        <color theme="8" tint="0.39991454817346722"/>
      </right>
      <top style="thin">
        <color theme="8" tint="0.39991454817346722"/>
      </top>
      <bottom/>
      <diagonal/>
    </border>
    <border>
      <left style="thin">
        <color indexed="64"/>
      </left>
      <right/>
      <top style="thin">
        <color theme="8" tint="0.39997558519241921"/>
      </top>
      <bottom style="thin">
        <color theme="8" tint="0.39997558519241921"/>
      </bottom>
      <diagonal/>
    </border>
    <border>
      <left style="thin">
        <color theme="4" tint="0.79995117038483843"/>
      </left>
      <right style="thin">
        <color indexed="64"/>
      </right>
      <top style="thin">
        <color theme="8" tint="0.39997558519241921"/>
      </top>
      <bottom style="thin">
        <color theme="8" tint="0.39997558519241921"/>
      </bottom>
      <diagonal/>
    </border>
    <border>
      <left style="thin">
        <color indexed="64"/>
      </left>
      <right style="thin">
        <color rgb="FF92D050"/>
      </right>
      <top style="thin">
        <color rgb="FF92D050"/>
      </top>
      <bottom style="thin">
        <color indexed="64"/>
      </bottom>
      <diagonal/>
    </border>
    <border>
      <left/>
      <right/>
      <top/>
      <bottom style="thin">
        <color theme="6"/>
      </bottom>
      <diagonal/>
    </border>
    <border>
      <left/>
      <right/>
      <top style="thin">
        <color theme="6"/>
      </top>
      <bottom/>
      <diagonal/>
    </border>
    <border>
      <left style="thin">
        <color indexed="64"/>
      </left>
      <right style="thin">
        <color theme="4" tint="0.79992065187536243"/>
      </right>
      <top style="thin">
        <color theme="4" tint="0.79992065187536243"/>
      </top>
      <bottom style="thin">
        <color theme="4" tint="0.79992065187536243"/>
      </bottom>
      <diagonal/>
    </border>
    <border>
      <left style="thin">
        <color indexed="64"/>
      </left>
      <right style="thin">
        <color theme="4" tint="0.79992065187536243"/>
      </right>
      <top style="thin">
        <color theme="4" tint="0.79992065187536243"/>
      </top>
      <bottom/>
      <diagonal/>
    </border>
    <border>
      <left style="thin">
        <color theme="0"/>
      </left>
      <right style="thin">
        <color theme="4" tint="0.79998168889431442"/>
      </right>
      <top style="thin">
        <color theme="4" tint="0.79992065187536243"/>
      </top>
      <bottom/>
      <diagonal/>
    </border>
    <border>
      <left style="thin">
        <color theme="0"/>
      </left>
      <right style="thin">
        <color theme="4" tint="0.79998168889431442"/>
      </right>
      <top/>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top/>
      <bottom style="thin">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auto="1"/>
      </left>
      <right/>
      <top style="thin">
        <color indexed="64"/>
      </top>
      <bottom/>
      <diagonal/>
    </border>
    <border>
      <left/>
      <right style="double">
        <color indexed="64"/>
      </right>
      <top style="thin">
        <color indexed="64"/>
      </top>
      <bottom/>
      <diagonal/>
    </border>
    <border>
      <left style="double">
        <color auto="1"/>
      </left>
      <right/>
      <top/>
      <bottom style="thin">
        <color indexed="64"/>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right style="double">
        <color auto="1"/>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top/>
      <bottom style="double">
        <color indexed="64"/>
      </bottom>
      <diagonal/>
    </border>
    <border>
      <left/>
      <right style="double">
        <color auto="1"/>
      </right>
      <top/>
      <bottom style="double">
        <color auto="1"/>
      </bottom>
      <diagonal/>
    </border>
    <border>
      <left style="double">
        <color auto="1"/>
      </left>
      <right style="thin">
        <color indexed="64"/>
      </right>
      <top style="thin">
        <color indexed="64"/>
      </top>
      <bottom style="double">
        <color auto="1"/>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auto="1"/>
      </bottom>
      <diagonal/>
    </border>
    <border>
      <left style="thin">
        <color indexed="64"/>
      </left>
      <right style="thin">
        <color indexed="64"/>
      </right>
      <top/>
      <bottom style="double">
        <color indexed="64"/>
      </bottom>
      <diagonal/>
    </border>
    <border>
      <left/>
      <right style="thin">
        <color theme="0"/>
      </right>
      <top style="thin">
        <color indexed="64"/>
      </top>
      <bottom/>
      <diagonal/>
    </border>
    <border>
      <left/>
      <right style="thin">
        <color theme="0"/>
      </right>
      <top/>
      <bottom style="medium">
        <color theme="1"/>
      </bottom>
      <diagonal/>
    </border>
    <border>
      <left style="thin">
        <color theme="0"/>
      </left>
      <right style="thin">
        <color theme="0"/>
      </right>
      <top style="thin">
        <color indexed="64"/>
      </top>
      <bottom style="medium">
        <color theme="1"/>
      </bottom>
      <diagonal/>
    </border>
    <border>
      <left style="thin">
        <color theme="4" tint="0.79992065187536243"/>
      </left>
      <right/>
      <top style="thin">
        <color theme="4" tint="0.79992065187536243"/>
      </top>
      <bottom style="thin">
        <color theme="4" tint="0.79992065187536243"/>
      </bottom>
      <diagonal/>
    </border>
    <border>
      <left style="thin">
        <color theme="4" tint="0.79992065187536243"/>
      </left>
      <right/>
      <top style="thin">
        <color theme="4" tint="0.79992065187536243"/>
      </top>
      <bottom/>
      <diagonal/>
    </border>
    <border>
      <left style="thin">
        <color theme="0"/>
      </left>
      <right style="thin">
        <color theme="0"/>
      </right>
      <top style="thin">
        <color indexed="64"/>
      </top>
      <bottom style="thin">
        <color indexed="64"/>
      </bottom>
      <diagonal/>
    </border>
    <border>
      <left/>
      <right style="hair">
        <color indexed="64"/>
      </right>
      <top style="hair">
        <color indexed="64"/>
      </top>
      <bottom style="hair">
        <color indexed="64"/>
      </bottom>
      <diagonal/>
    </border>
    <border>
      <left style="thin">
        <color theme="0" tint="-0.499984740745262"/>
      </left>
      <right style="hair">
        <color theme="0" tint="-0.499984740745262"/>
      </right>
      <top style="thin">
        <color theme="0" tint="-0.499984740745262"/>
      </top>
      <bottom style="thin">
        <color theme="0" tint="-0.499984740745262"/>
      </bottom>
      <diagonal/>
    </border>
    <border>
      <left/>
      <right style="hair">
        <color theme="0" tint="-0.499984740745262"/>
      </right>
      <top/>
      <bottom/>
      <diagonal/>
    </border>
    <border>
      <left style="hair">
        <color indexed="64"/>
      </left>
      <right style="hair">
        <color theme="0" tint="-0.499984740745262"/>
      </right>
      <top style="hair">
        <color indexed="64"/>
      </top>
      <bottom style="hair">
        <color indexed="64"/>
      </bottom>
      <diagonal/>
    </border>
    <border>
      <left/>
      <right style="thin">
        <color theme="4" tint="0.79998168889431442"/>
      </right>
      <top style="thin">
        <color theme="4" tint="0.79998168889431442"/>
      </top>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style="thin">
        <color indexed="64"/>
      </right>
      <top style="thin">
        <color theme="4" tint="0.79998168889431442"/>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tint="-0.499984740745262"/>
      </left>
      <right style="thin">
        <color indexed="64"/>
      </right>
      <top style="thin">
        <color indexed="64"/>
      </top>
      <bottom style="thin">
        <color indexed="64"/>
      </bottom>
      <diagonal/>
    </border>
  </borders>
  <cellStyleXfs count="38">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1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18" fillId="9"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18" fillId="8"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18" fillId="8" borderId="0" applyNumberFormat="0" applyBorder="0" applyAlignment="0" applyProtection="0"/>
    <xf numFmtId="0" fontId="8" fillId="11" borderId="0" applyNumberFormat="0" applyBorder="0" applyAlignment="0" applyProtection="0"/>
    <xf numFmtId="0" fontId="8" fillId="5" borderId="0" applyNumberFormat="0" applyBorder="0" applyAlignment="0" applyProtection="0"/>
    <xf numFmtId="0" fontId="18" fillId="6" borderId="0" applyNumberFormat="0" applyBorder="0" applyAlignment="0" applyProtection="0"/>
    <xf numFmtId="0" fontId="8" fillId="7" borderId="0" applyNumberFormat="0" applyBorder="0" applyAlignment="0" applyProtection="0"/>
    <xf numFmtId="0" fontId="8" fillId="12" borderId="0" applyNumberFormat="0" applyBorder="0" applyAlignment="0" applyProtection="0"/>
    <xf numFmtId="0" fontId="18" fillId="12" borderId="0" applyNumberFormat="0" applyBorder="0" applyAlignment="0" applyProtection="0"/>
    <xf numFmtId="166" fontId="1"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1" fillId="0" borderId="0"/>
    <xf numFmtId="0" fontId="27" fillId="0" borderId="0"/>
    <xf numFmtId="0" fontId="20" fillId="0" borderId="0"/>
    <xf numFmtId="9" fontId="27" fillId="0" borderId="0" applyFont="0" applyFill="0" applyBorder="0" applyAlignment="0" applyProtection="0"/>
    <xf numFmtId="9" fontId="1" fillId="0" borderId="0" applyFont="0" applyFill="0" applyBorder="0" applyAlignment="0" applyProtection="0"/>
    <xf numFmtId="0" fontId="19" fillId="0" borderId="0" applyNumberFormat="0" applyFill="0" applyBorder="0" applyAlignment="0" applyProtection="0"/>
    <xf numFmtId="43" fontId="67" fillId="0" borderId="0" applyFont="0" applyFill="0" applyBorder="0" applyAlignment="0" applyProtection="0"/>
    <xf numFmtId="173" fontId="67" fillId="0" borderId="0"/>
    <xf numFmtId="0" fontId="27" fillId="0" borderId="0"/>
    <xf numFmtId="0" fontId="67" fillId="0" borderId="0"/>
    <xf numFmtId="0" fontId="27" fillId="0" borderId="0"/>
    <xf numFmtId="0" fontId="67" fillId="0" borderId="0"/>
    <xf numFmtId="0" fontId="68" fillId="0" borderId="0"/>
  </cellStyleXfs>
  <cellXfs count="957">
    <xf numFmtId="0" fontId="0" fillId="0" borderId="0" xfId="0"/>
    <xf numFmtId="0" fontId="0" fillId="0" borderId="0" xfId="0" applyFill="1"/>
    <xf numFmtId="0" fontId="31" fillId="0" borderId="0" xfId="0" applyFont="1"/>
    <xf numFmtId="0" fontId="32" fillId="0" borderId="0" xfId="0" applyFont="1"/>
    <xf numFmtId="0" fontId="32" fillId="0" borderId="0" xfId="0" applyFont="1" applyFill="1" applyProtection="1"/>
    <xf numFmtId="0" fontId="32" fillId="0" borderId="0" xfId="0" applyFont="1" applyFill="1" applyAlignment="1" applyProtection="1">
      <alignment horizontal="center"/>
    </xf>
    <xf numFmtId="0" fontId="32" fillId="0" borderId="23" xfId="0" applyFont="1" applyFill="1" applyBorder="1" applyAlignment="1" applyProtection="1">
      <alignment horizontal="center" vertical="center"/>
    </xf>
    <xf numFmtId="0" fontId="32" fillId="0" borderId="23" xfId="0" applyFont="1" applyFill="1" applyBorder="1" applyAlignment="1" applyProtection="1">
      <alignment vertical="center" wrapText="1"/>
    </xf>
    <xf numFmtId="3" fontId="32" fillId="0" borderId="23" xfId="0" applyNumberFormat="1" applyFont="1" applyFill="1" applyBorder="1" applyAlignment="1" applyProtection="1">
      <alignment vertical="center"/>
    </xf>
    <xf numFmtId="10" fontId="32" fillId="0" borderId="23" xfId="0" applyNumberFormat="1" applyFont="1" applyFill="1" applyBorder="1" applyAlignment="1" applyProtection="1">
      <alignment horizontal="center" vertical="center"/>
    </xf>
    <xf numFmtId="0" fontId="32" fillId="0" borderId="23" xfId="0" applyFont="1" applyFill="1" applyBorder="1" applyAlignment="1" applyProtection="1">
      <alignment vertical="center"/>
    </xf>
    <xf numFmtId="41" fontId="32" fillId="0" borderId="23" xfId="0" applyNumberFormat="1" applyFont="1" applyFill="1" applyBorder="1" applyAlignment="1" applyProtection="1">
      <alignment vertical="center"/>
    </xf>
    <xf numFmtId="41" fontId="32" fillId="0" borderId="0" xfId="0" applyNumberFormat="1" applyFont="1" applyFill="1" applyProtection="1"/>
    <xf numFmtId="9" fontId="32" fillId="0" borderId="0" xfId="0" applyNumberFormat="1" applyFont="1" applyFill="1" applyAlignment="1" applyProtection="1">
      <alignment horizontal="center" vertical="center"/>
    </xf>
    <xf numFmtId="0" fontId="31" fillId="0" borderId="0" xfId="0" applyFont="1" applyFill="1" applyProtection="1"/>
    <xf numFmtId="42" fontId="33" fillId="13" borderId="24" xfId="25" applyNumberFormat="1" applyFont="1" applyFill="1" applyBorder="1" applyAlignment="1" applyProtection="1">
      <alignment vertical="center"/>
      <protection locked="0"/>
    </xf>
    <xf numFmtId="42" fontId="33" fillId="0" borderId="24" xfId="25" applyNumberFormat="1" applyFont="1" applyFill="1" applyBorder="1" applyAlignment="1" applyProtection="1">
      <alignment vertical="center"/>
      <protection locked="0"/>
    </xf>
    <xf numFmtId="168" fontId="33" fillId="14" borderId="1" xfId="0" applyNumberFormat="1" applyFont="1" applyFill="1" applyBorder="1" applyAlignment="1">
      <alignment horizontal="center" vertical="center"/>
    </xf>
    <xf numFmtId="0" fontId="33" fillId="14" borderId="2" xfId="0" applyFont="1" applyFill="1" applyBorder="1" applyAlignment="1">
      <alignment horizontal="left" vertical="center" wrapText="1"/>
    </xf>
    <xf numFmtId="0" fontId="33" fillId="14" borderId="3" xfId="0" applyFont="1" applyFill="1" applyBorder="1" applyAlignment="1">
      <alignment horizontal="left" vertical="center" wrapText="1"/>
    </xf>
    <xf numFmtId="0" fontId="0" fillId="0" borderId="0" xfId="0" applyFont="1" applyFill="1" applyProtection="1"/>
    <xf numFmtId="0" fontId="34" fillId="0" borderId="0" xfId="0" applyFont="1" applyFill="1" applyAlignment="1" applyProtection="1"/>
    <xf numFmtId="0" fontId="0" fillId="0" borderId="0" xfId="0" applyFont="1" applyFill="1" applyAlignment="1" applyProtection="1">
      <alignment horizontal="center"/>
    </xf>
    <xf numFmtId="3" fontId="0" fillId="0" borderId="23" xfId="0" applyNumberFormat="1" applyFont="1" applyFill="1" applyBorder="1" applyAlignment="1" applyProtection="1">
      <alignment vertical="center"/>
    </xf>
    <xf numFmtId="10" fontId="0" fillId="0" borderId="23" xfId="0" applyNumberFormat="1" applyFont="1" applyFill="1" applyBorder="1" applyAlignment="1" applyProtection="1">
      <alignment horizontal="center" vertical="center"/>
    </xf>
    <xf numFmtId="0" fontId="30" fillId="0" borderId="0" xfId="0" applyFont="1" applyFill="1" applyAlignment="1" applyProtection="1">
      <alignment horizontal="center"/>
    </xf>
    <xf numFmtId="41" fontId="0" fillId="0" borderId="23" xfId="0" applyNumberFormat="1" applyFont="1" applyFill="1" applyBorder="1" applyAlignment="1" applyProtection="1">
      <alignment vertical="center"/>
    </xf>
    <xf numFmtId="41" fontId="0" fillId="0" borderId="0" xfId="0" applyNumberFormat="1" applyFont="1" applyFill="1" applyProtection="1"/>
    <xf numFmtId="9" fontId="0" fillId="0" borderId="0" xfId="0" applyNumberFormat="1" applyFont="1" applyFill="1" applyAlignment="1" applyProtection="1">
      <alignment horizontal="center" vertical="center"/>
    </xf>
    <xf numFmtId="41" fontId="32" fillId="0" borderId="0" xfId="0" applyNumberFormat="1" applyFont="1" applyAlignment="1">
      <alignment horizontal="right" vertical="center"/>
    </xf>
    <xf numFmtId="0" fontId="30" fillId="0" borderId="0" xfId="0" applyFont="1"/>
    <xf numFmtId="0" fontId="32" fillId="0" borderId="0" xfId="0" applyFont="1" applyFill="1" applyBorder="1" applyAlignment="1">
      <alignment horizontal="center" vertical="center"/>
    </xf>
    <xf numFmtId="0" fontId="32" fillId="0" borderId="0" xfId="0" applyFont="1" applyFill="1" applyBorder="1" applyAlignment="1">
      <alignment vertical="center" wrapText="1"/>
    </xf>
    <xf numFmtId="0" fontId="35" fillId="0" borderId="0" xfId="0" applyFont="1" applyFill="1" applyBorder="1" applyAlignment="1">
      <alignment vertical="center" wrapText="1"/>
    </xf>
    <xf numFmtId="0" fontId="0" fillId="0" borderId="0" xfId="0" applyFill="1" applyBorder="1"/>
    <xf numFmtId="168" fontId="33" fillId="0" borderId="25" xfId="0" applyNumberFormat="1" applyFont="1" applyFill="1" applyBorder="1" applyAlignment="1" applyProtection="1">
      <alignment horizontal="center" vertical="center"/>
    </xf>
    <xf numFmtId="42" fontId="33" fillId="0" borderId="24" xfId="0" applyNumberFormat="1" applyFont="1" applyFill="1" applyBorder="1" applyAlignment="1" applyProtection="1">
      <alignment horizontal="center" vertical="center"/>
      <protection locked="0"/>
    </xf>
    <xf numFmtId="168" fontId="32" fillId="0" borderId="26" xfId="0" applyNumberFormat="1" applyFont="1" applyBorder="1" applyAlignment="1" applyProtection="1">
      <alignment horizontal="center" vertical="center"/>
      <protection locked="0"/>
    </xf>
    <xf numFmtId="0" fontId="32" fillId="0" borderId="0" xfId="0" applyFont="1" applyFill="1" applyBorder="1" applyProtection="1"/>
    <xf numFmtId="168" fontId="36" fillId="0" borderId="0" xfId="0" applyNumberFormat="1" applyFont="1" applyFill="1" applyBorder="1" applyAlignment="1">
      <alignment horizontal="center" vertical="center"/>
    </xf>
    <xf numFmtId="0" fontId="37" fillId="0" borderId="0" xfId="0" applyFont="1" applyFill="1" applyBorder="1" applyAlignment="1">
      <alignment horizontal="center" vertical="center"/>
    </xf>
    <xf numFmtId="0" fontId="31" fillId="0" borderId="0" xfId="0" applyFont="1" applyBorder="1"/>
    <xf numFmtId="0" fontId="38" fillId="0" borderId="0" xfId="0" applyFont="1" applyFill="1" applyAlignment="1"/>
    <xf numFmtId="167" fontId="32" fillId="0" borderId="0" xfId="24" applyNumberFormat="1" applyFont="1" applyBorder="1" applyAlignment="1" applyProtection="1">
      <alignment vertical="center"/>
      <protection locked="0"/>
    </xf>
    <xf numFmtId="0" fontId="0" fillId="0" borderId="0" xfId="0" applyBorder="1" applyAlignment="1" applyProtection="1">
      <protection locked="0"/>
    </xf>
    <xf numFmtId="167" fontId="39" fillId="0" borderId="4" xfId="24" applyNumberFormat="1" applyFont="1" applyBorder="1" applyAlignment="1" applyProtection="1">
      <alignment vertical="center"/>
      <protection locked="0"/>
    </xf>
    <xf numFmtId="167" fontId="35" fillId="0" borderId="0" xfId="24" applyNumberFormat="1" applyFont="1" applyFill="1" applyBorder="1" applyAlignment="1" applyProtection="1"/>
    <xf numFmtId="0" fontId="33" fillId="0" borderId="25" xfId="25" applyFont="1" applyFill="1" applyBorder="1" applyAlignment="1" applyProtection="1">
      <alignment horizontal="center" vertical="center"/>
    </xf>
    <xf numFmtId="0" fontId="0" fillId="0" borderId="0" xfId="0" applyBorder="1"/>
    <xf numFmtId="168" fontId="33" fillId="0" borderId="27" xfId="0" applyNumberFormat="1" applyFont="1" applyFill="1" applyBorder="1" applyAlignment="1" applyProtection="1">
      <alignment horizontal="center" vertical="center"/>
    </xf>
    <xf numFmtId="42" fontId="33" fillId="13" borderId="28" xfId="25" applyNumberFormat="1" applyFont="1" applyFill="1" applyBorder="1" applyAlignment="1" applyProtection="1">
      <alignment vertical="center"/>
      <protection locked="0"/>
    </xf>
    <xf numFmtId="168" fontId="33" fillId="0" borderId="29" xfId="0" applyNumberFormat="1" applyFont="1" applyFill="1" applyBorder="1" applyAlignment="1" applyProtection="1">
      <alignment horizontal="center" vertical="center"/>
    </xf>
    <xf numFmtId="42" fontId="33" fillId="0" borderId="30" xfId="25" applyNumberFormat="1" applyFont="1" applyFill="1" applyBorder="1" applyAlignment="1" applyProtection="1">
      <alignment vertical="center"/>
      <protection locked="0"/>
    </xf>
    <xf numFmtId="0" fontId="0" fillId="15" borderId="0" xfId="0" applyFont="1" applyFill="1"/>
    <xf numFmtId="0" fontId="34" fillId="0" borderId="0" xfId="0" applyFont="1" applyAlignment="1">
      <alignment vertical="center"/>
    </xf>
    <xf numFmtId="0" fontId="35" fillId="0" borderId="0" xfId="0" applyFont="1" applyFill="1" applyAlignment="1" applyProtection="1">
      <alignment vertical="center"/>
    </xf>
    <xf numFmtId="42" fontId="36" fillId="14" borderId="24" xfId="25" applyNumberFormat="1" applyFont="1" applyFill="1" applyBorder="1" applyAlignment="1" applyProtection="1">
      <alignment vertical="center"/>
    </xf>
    <xf numFmtId="42" fontId="36" fillId="14" borderId="30" xfId="25" applyNumberFormat="1" applyFont="1" applyFill="1" applyBorder="1" applyAlignment="1" applyProtection="1">
      <alignment horizontal="left" vertical="center"/>
    </xf>
    <xf numFmtId="42" fontId="33" fillId="14" borderId="24" xfId="25" applyNumberFormat="1" applyFont="1" applyFill="1" applyBorder="1" applyAlignment="1" applyProtection="1">
      <alignment vertical="center"/>
    </xf>
    <xf numFmtId="0" fontId="30" fillId="16" borderId="0" xfId="0" applyFont="1" applyFill="1" applyBorder="1"/>
    <xf numFmtId="41" fontId="32" fillId="0" borderId="23" xfId="0" applyNumberFormat="1"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0" fillId="0" borderId="0" xfId="0" applyFill="1" applyBorder="1" applyProtection="1"/>
    <xf numFmtId="41" fontId="35" fillId="17" borderId="31" xfId="0" applyNumberFormat="1" applyFont="1" applyFill="1" applyBorder="1" applyAlignment="1" applyProtection="1">
      <alignment horizontal="right" vertical="center"/>
    </xf>
    <xf numFmtId="0" fontId="42" fillId="14" borderId="31" xfId="0" applyFont="1" applyFill="1" applyBorder="1" applyAlignment="1" applyProtection="1">
      <alignment vertical="center" wrapText="1"/>
    </xf>
    <xf numFmtId="41" fontId="35" fillId="14" borderId="31" xfId="0" applyNumberFormat="1" applyFont="1" applyFill="1" applyBorder="1" applyAlignment="1" applyProtection="1">
      <alignment horizontal="right" vertical="center"/>
    </xf>
    <xf numFmtId="41" fontId="32" fillId="17" borderId="31" xfId="0" applyNumberFormat="1" applyFont="1" applyFill="1" applyBorder="1" applyAlignment="1" applyProtection="1">
      <alignment horizontal="right" vertical="center"/>
    </xf>
    <xf numFmtId="41" fontId="32" fillId="0" borderId="31" xfId="0" applyNumberFormat="1" applyFont="1" applyFill="1" applyBorder="1" applyAlignment="1" applyProtection="1">
      <alignment horizontal="right" vertical="center"/>
      <protection locked="0"/>
    </xf>
    <xf numFmtId="0" fontId="30" fillId="14" borderId="31" xfId="0" applyFont="1" applyFill="1" applyBorder="1" applyAlignment="1" applyProtection="1">
      <alignment vertical="center" wrapText="1"/>
    </xf>
    <xf numFmtId="0" fontId="32" fillId="0" borderId="31" xfId="0" applyFont="1" applyBorder="1" applyAlignment="1" applyProtection="1">
      <alignment vertical="center"/>
    </xf>
    <xf numFmtId="0" fontId="32" fillId="0" borderId="31" xfId="0" applyFont="1" applyFill="1" applyBorder="1" applyAlignment="1" applyProtection="1">
      <alignment vertical="center" wrapText="1"/>
    </xf>
    <xf numFmtId="0" fontId="0" fillId="14" borderId="31" xfId="0" applyFont="1" applyFill="1" applyBorder="1" applyAlignment="1" applyProtection="1">
      <alignment vertical="center" wrapText="1"/>
    </xf>
    <xf numFmtId="0" fontId="0" fillId="0" borderId="31" xfId="0" applyFont="1" applyFill="1" applyBorder="1" applyAlignment="1" applyProtection="1">
      <alignment vertical="center" wrapText="1"/>
    </xf>
    <xf numFmtId="0" fontId="0" fillId="0" borderId="23" xfId="0" applyNumberFormat="1" applyFont="1" applyFill="1" applyBorder="1" applyAlignment="1" applyProtection="1">
      <alignment horizontal="center" vertical="center"/>
    </xf>
    <xf numFmtId="0" fontId="0" fillId="0" borderId="0" xfId="0" applyProtection="1"/>
    <xf numFmtId="0" fontId="0" fillId="0" borderId="5" xfId="0" applyBorder="1"/>
    <xf numFmtId="0" fontId="30" fillId="0" borderId="0" xfId="0" applyFont="1" applyBorder="1" applyAlignment="1">
      <alignment vertical="top"/>
    </xf>
    <xf numFmtId="0" fontId="0" fillId="0" borderId="31" xfId="0" applyBorder="1" applyAlignment="1">
      <alignment horizontal="center" vertical="center"/>
    </xf>
    <xf numFmtId="0" fontId="30" fillId="0" borderId="0" xfId="0" applyFont="1" applyBorder="1" applyAlignment="1">
      <alignment vertical="top" wrapText="1"/>
    </xf>
    <xf numFmtId="0" fontId="0" fillId="0" borderId="31" xfId="0" applyFont="1" applyBorder="1" applyAlignment="1">
      <alignment horizontal="center" vertical="center"/>
    </xf>
    <xf numFmtId="0" fontId="30" fillId="0" borderId="4" xfId="0" applyFont="1" applyBorder="1" applyAlignment="1">
      <alignment vertical="top"/>
    </xf>
    <xf numFmtId="0" fontId="30" fillId="0" borderId="4" xfId="0" applyFont="1" applyBorder="1" applyAlignment="1">
      <alignment vertical="top" wrapText="1"/>
    </xf>
    <xf numFmtId="0" fontId="0" fillId="0" borderId="32" xfId="0" applyBorder="1"/>
    <xf numFmtId="0" fontId="0" fillId="0" borderId="32" xfId="0" applyBorder="1" applyAlignment="1">
      <alignment vertical="center"/>
    </xf>
    <xf numFmtId="0" fontId="0" fillId="0" borderId="32" xfId="0" applyFill="1" applyBorder="1" applyAlignment="1">
      <alignment horizontal="left" vertical="center"/>
    </xf>
    <xf numFmtId="0" fontId="0" fillId="0" borderId="32" xfId="0" applyFill="1" applyBorder="1" applyAlignment="1">
      <alignment vertical="center"/>
    </xf>
    <xf numFmtId="0" fontId="0" fillId="0" borderId="32" xfId="0" applyFill="1" applyBorder="1" applyAlignment="1">
      <alignment vertical="center" wrapText="1"/>
    </xf>
    <xf numFmtId="41" fontId="32" fillId="0" borderId="8" xfId="0" applyNumberFormat="1" applyFont="1" applyFill="1" applyBorder="1" applyAlignment="1" applyProtection="1">
      <alignment horizontal="right" vertical="center"/>
      <protection locked="0"/>
    </xf>
    <xf numFmtId="0" fontId="41" fillId="0" borderId="0" xfId="0" applyFont="1" applyFill="1" applyBorder="1" applyAlignment="1" applyProtection="1">
      <alignment horizontal="left" vertical="center"/>
    </xf>
    <xf numFmtId="0" fontId="44" fillId="13" borderId="0" xfId="25" applyFont="1" applyFill="1" applyBorder="1" applyAlignment="1" applyProtection="1">
      <alignment vertical="center"/>
    </xf>
    <xf numFmtId="0" fontId="0" fillId="0" borderId="26" xfId="0" applyFill="1" applyBorder="1" applyAlignment="1">
      <alignment horizontal="right"/>
    </xf>
    <xf numFmtId="0" fontId="0" fillId="0" borderId="0" xfId="0" applyFill="1" applyBorder="1" applyAlignment="1">
      <alignment horizontal="right"/>
    </xf>
    <xf numFmtId="0" fontId="30" fillId="0" borderId="26" xfId="0" applyFont="1" applyFill="1" applyBorder="1" applyAlignment="1">
      <alignment horizontal="right" vertical="center" wrapText="1"/>
    </xf>
    <xf numFmtId="0" fontId="30" fillId="0" borderId="26" xfId="0" applyFont="1" applyBorder="1" applyAlignment="1">
      <alignment horizontal="right" vertical="center" wrapText="1"/>
    </xf>
    <xf numFmtId="0" fontId="0" fillId="0" borderId="26" xfId="0" applyFill="1" applyBorder="1" applyAlignment="1">
      <alignment horizontal="right" vertical="center"/>
    </xf>
    <xf numFmtId="0" fontId="0" fillId="0" borderId="26" xfId="0" applyBorder="1" applyAlignment="1">
      <alignment horizontal="right" vertical="center"/>
    </xf>
    <xf numFmtId="0" fontId="34" fillId="0" borderId="26" xfId="0" applyFont="1" applyFill="1" applyBorder="1" applyAlignment="1">
      <alignment horizontal="right" vertical="center"/>
    </xf>
    <xf numFmtId="0" fontId="34" fillId="0" borderId="26" xfId="0" applyFont="1" applyBorder="1" applyAlignment="1">
      <alignment horizontal="right" vertical="center"/>
    </xf>
    <xf numFmtId="168" fontId="31" fillId="0" borderId="26" xfId="0" applyNumberFormat="1" applyFont="1" applyBorder="1" applyAlignment="1">
      <alignment horizontal="center" vertical="center"/>
    </xf>
    <xf numFmtId="0" fontId="31" fillId="0" borderId="26" xfId="0" applyFont="1" applyFill="1" applyBorder="1" applyAlignment="1">
      <alignment horizontal="right" vertical="center"/>
    </xf>
    <xf numFmtId="0" fontId="31" fillId="0" borderId="26" xfId="0" applyFont="1" applyBorder="1" applyAlignment="1">
      <alignment horizontal="right" vertical="center"/>
    </xf>
    <xf numFmtId="0" fontId="44" fillId="0" borderId="26" xfId="0" applyFont="1" applyFill="1" applyBorder="1" applyAlignment="1">
      <alignment horizontal="right" vertical="center"/>
    </xf>
    <xf numFmtId="0" fontId="44" fillId="14" borderId="26" xfId="0" applyFont="1" applyFill="1" applyBorder="1" applyAlignment="1">
      <alignment horizontal="right" vertical="center"/>
    </xf>
    <xf numFmtId="0" fontId="34" fillId="17" borderId="26" xfId="0" applyFont="1" applyFill="1" applyBorder="1" applyAlignment="1">
      <alignment horizontal="right" vertical="center"/>
    </xf>
    <xf numFmtId="0" fontId="22" fillId="0" borderId="26" xfId="0" applyFont="1" applyFill="1" applyBorder="1" applyAlignment="1">
      <alignment horizontal="right" vertical="center"/>
    </xf>
    <xf numFmtId="0" fontId="22" fillId="17" borderId="26" xfId="0" applyFont="1" applyFill="1" applyBorder="1" applyAlignment="1">
      <alignment horizontal="right" vertical="center"/>
    </xf>
    <xf numFmtId="0" fontId="44" fillId="17" borderId="26" xfId="0" applyFont="1" applyFill="1" applyBorder="1" applyAlignment="1">
      <alignment horizontal="right" vertical="center"/>
    </xf>
    <xf numFmtId="0" fontId="45" fillId="0" borderId="26" xfId="0" applyFont="1" applyFill="1" applyBorder="1" applyAlignment="1" applyProtection="1">
      <alignment horizontal="left" vertical="center" wrapText="1"/>
      <protection locked="0"/>
    </xf>
    <xf numFmtId="0" fontId="31" fillId="0" borderId="26" xfId="0" applyFont="1" applyFill="1" applyBorder="1" applyAlignment="1" applyProtection="1">
      <alignment horizontal="right" vertical="center"/>
    </xf>
    <xf numFmtId="0" fontId="31" fillId="0" borderId="26" xfId="0" applyFont="1" applyBorder="1" applyAlignment="1" applyProtection="1">
      <alignment horizontal="right" vertical="center"/>
    </xf>
    <xf numFmtId="0" fontId="31" fillId="0" borderId="26" xfId="0" applyFont="1" applyFill="1" applyBorder="1" applyAlignment="1" applyProtection="1">
      <alignment horizontal="right" vertical="center"/>
      <protection locked="0"/>
    </xf>
    <xf numFmtId="0" fontId="31" fillId="0" borderId="26" xfId="0" applyFont="1" applyBorder="1" applyAlignment="1" applyProtection="1">
      <alignment horizontal="right" vertical="center"/>
      <protection locked="0"/>
    </xf>
    <xf numFmtId="0" fontId="31" fillId="0" borderId="26" xfId="0" applyFont="1" applyFill="1" applyBorder="1" applyAlignment="1">
      <alignment horizontal="right"/>
    </xf>
    <xf numFmtId="0" fontId="31" fillId="0" borderId="26" xfId="0" applyFont="1" applyBorder="1" applyAlignment="1">
      <alignment horizontal="right"/>
    </xf>
    <xf numFmtId="0" fontId="24" fillId="0" borderId="26" xfId="0" applyFont="1" applyFill="1" applyBorder="1" applyAlignment="1">
      <alignment horizontal="right" vertical="center" wrapText="1"/>
    </xf>
    <xf numFmtId="0" fontId="24" fillId="0" borderId="26" xfId="0" applyFont="1" applyBorder="1" applyAlignment="1">
      <alignment horizontal="right" vertical="center" wrapText="1"/>
    </xf>
    <xf numFmtId="0" fontId="24" fillId="0" borderId="26" xfId="0" applyFont="1" applyFill="1" applyBorder="1" applyAlignment="1">
      <alignment horizontal="right" vertical="center"/>
    </xf>
    <xf numFmtId="0" fontId="24" fillId="0" borderId="26" xfId="0" applyFont="1" applyBorder="1" applyAlignment="1">
      <alignment horizontal="right" vertical="center"/>
    </xf>
    <xf numFmtId="0" fontId="23" fillId="0" borderId="26" xfId="0" applyFont="1" applyFill="1" applyBorder="1" applyAlignment="1">
      <alignment horizontal="right" vertical="center"/>
    </xf>
    <xf numFmtId="0" fontId="23" fillId="0" borderId="26" xfId="0" applyFont="1" applyBorder="1" applyAlignment="1">
      <alignment horizontal="right" vertical="center"/>
    </xf>
    <xf numFmtId="0" fontId="22" fillId="0" borderId="26" xfId="0" applyFont="1" applyFill="1" applyBorder="1" applyAlignment="1">
      <alignment horizontal="right"/>
    </xf>
    <xf numFmtId="0" fontId="22" fillId="0" borderId="26" xfId="0" applyFont="1" applyBorder="1" applyAlignment="1">
      <alignment horizontal="right"/>
    </xf>
    <xf numFmtId="0" fontId="31" fillId="0" borderId="26" xfId="0" applyFont="1" applyFill="1" applyBorder="1" applyAlignment="1">
      <alignment wrapText="1"/>
    </xf>
    <xf numFmtId="41" fontId="31" fillId="0" borderId="26" xfId="0" applyNumberFormat="1" applyFont="1" applyBorder="1" applyAlignment="1">
      <alignment horizontal="right"/>
    </xf>
    <xf numFmtId="41" fontId="31" fillId="0" borderId="26" xfId="0" applyNumberFormat="1" applyFont="1" applyBorder="1" applyAlignment="1" applyProtection="1">
      <alignment horizontal="right"/>
    </xf>
    <xf numFmtId="0" fontId="43" fillId="0" borderId="0" xfId="0" applyFont="1" applyFill="1" applyBorder="1" applyAlignment="1">
      <alignment vertical="center"/>
    </xf>
    <xf numFmtId="49" fontId="34" fillId="0" borderId="0" xfId="0" applyNumberFormat="1" applyFont="1" applyBorder="1" applyAlignment="1">
      <alignment horizontal="center" vertical="center"/>
    </xf>
    <xf numFmtId="49" fontId="34" fillId="0" borderId="0" xfId="0" applyNumberFormat="1" applyFont="1" applyAlignment="1">
      <alignment horizontal="center" vertical="center"/>
    </xf>
    <xf numFmtId="41" fontId="32" fillId="0" borderId="0" xfId="0" applyNumberFormat="1" applyFont="1" applyBorder="1" applyAlignment="1">
      <alignment horizontal="right" vertical="center"/>
    </xf>
    <xf numFmtId="49" fontId="30" fillId="0" borderId="0" xfId="0" applyNumberFormat="1" applyFont="1" applyAlignment="1">
      <alignment horizontal="center" vertical="center"/>
    </xf>
    <xf numFmtId="170" fontId="32" fillId="0" borderId="33" xfId="0" applyNumberFormat="1" applyFont="1" applyFill="1" applyBorder="1" applyAlignment="1">
      <alignment horizontal="right" vertical="center"/>
    </xf>
    <xf numFmtId="0" fontId="32" fillId="0" borderId="33" xfId="0" applyFont="1" applyFill="1" applyBorder="1" applyAlignment="1">
      <alignment horizontal="center" vertical="center"/>
    </xf>
    <xf numFmtId="0" fontId="32" fillId="0" borderId="33" xfId="0" applyFont="1" applyFill="1" applyBorder="1" applyAlignment="1" applyProtection="1">
      <alignment horizontal="center" vertical="center"/>
      <protection locked="0"/>
    </xf>
    <xf numFmtId="0" fontId="32" fillId="0" borderId="33" xfId="0" applyFont="1" applyFill="1" applyBorder="1" applyAlignment="1">
      <alignment vertical="center" wrapText="1"/>
    </xf>
    <xf numFmtId="44" fontId="32" fillId="0" borderId="33" xfId="24" applyFont="1" applyFill="1" applyBorder="1" applyAlignment="1" applyProtection="1">
      <alignment horizontal="right" vertical="center"/>
      <protection locked="0"/>
    </xf>
    <xf numFmtId="9" fontId="32" fillId="0" borderId="33" xfId="0" applyNumberFormat="1" applyFont="1" applyFill="1" applyBorder="1" applyAlignment="1">
      <alignment vertical="center" wrapText="1"/>
    </xf>
    <xf numFmtId="170" fontId="32" fillId="0" borderId="34" xfId="0" applyNumberFormat="1" applyFont="1" applyFill="1" applyBorder="1" applyAlignment="1">
      <alignment horizontal="right" vertical="center"/>
    </xf>
    <xf numFmtId="0" fontId="32" fillId="0" borderId="34" xfId="0" applyFont="1" applyFill="1" applyBorder="1" applyAlignment="1">
      <alignment horizontal="center" vertical="center"/>
    </xf>
    <xf numFmtId="0" fontId="32" fillId="0" borderId="34" xfId="0" applyFont="1" applyFill="1" applyBorder="1" applyAlignment="1" applyProtection="1">
      <alignment horizontal="center" vertical="center"/>
      <protection locked="0"/>
    </xf>
    <xf numFmtId="0" fontId="32" fillId="0" borderId="34" xfId="0" applyFont="1" applyFill="1" applyBorder="1" applyAlignment="1">
      <alignment vertical="center" wrapText="1"/>
    </xf>
    <xf numFmtId="0" fontId="0" fillId="0" borderId="33" xfId="0" applyFill="1" applyBorder="1"/>
    <xf numFmtId="170" fontId="32" fillId="0" borderId="35" xfId="0" applyNumberFormat="1" applyFont="1" applyFill="1" applyBorder="1" applyAlignment="1">
      <alignment horizontal="right" vertical="center"/>
    </xf>
    <xf numFmtId="0" fontId="32" fillId="0" borderId="35" xfId="0" applyFont="1" applyFill="1" applyBorder="1" applyAlignment="1">
      <alignment horizontal="center" vertical="center"/>
    </xf>
    <xf numFmtId="0" fontId="32" fillId="0" borderId="35" xfId="0" applyFont="1" applyFill="1" applyBorder="1" applyAlignment="1">
      <alignment vertical="center" wrapText="1"/>
    </xf>
    <xf numFmtId="41" fontId="31" fillId="0" borderId="26" xfId="0" applyNumberFormat="1" applyFont="1" applyBorder="1" applyAlignment="1"/>
    <xf numFmtId="42" fontId="36" fillId="0" borderId="24" xfId="25" applyNumberFormat="1" applyFont="1" applyFill="1" applyBorder="1" applyAlignment="1" applyProtection="1">
      <alignment vertical="center"/>
    </xf>
    <xf numFmtId="42" fontId="33" fillId="0" borderId="36" xfId="25" applyNumberFormat="1" applyFont="1" applyFill="1" applyBorder="1" applyAlignment="1" applyProtection="1">
      <alignment vertical="center"/>
    </xf>
    <xf numFmtId="0" fontId="44" fillId="13" borderId="10" xfId="25" applyFont="1" applyFill="1" applyBorder="1" applyAlignment="1" applyProtection="1">
      <alignment vertical="center"/>
    </xf>
    <xf numFmtId="9" fontId="33" fillId="14" borderId="37" xfId="25" applyNumberFormat="1" applyFont="1" applyFill="1" applyBorder="1" applyAlignment="1" applyProtection="1">
      <alignment horizontal="center" vertical="center"/>
    </xf>
    <xf numFmtId="0" fontId="41" fillId="0" borderId="11" xfId="0" applyFont="1" applyFill="1" applyBorder="1" applyAlignment="1">
      <alignment vertical="center"/>
    </xf>
    <xf numFmtId="42" fontId="36" fillId="13" borderId="24" xfId="25" applyNumberFormat="1" applyFont="1" applyFill="1" applyBorder="1" applyAlignment="1" applyProtection="1">
      <alignment vertical="center"/>
    </xf>
    <xf numFmtId="42" fontId="36" fillId="0" borderId="24" xfId="0" applyNumberFormat="1" applyFont="1" applyFill="1" applyBorder="1" applyAlignment="1" applyProtection="1">
      <alignment horizontal="center" vertical="center"/>
    </xf>
    <xf numFmtId="42" fontId="36" fillId="0" borderId="30" xfId="25" applyNumberFormat="1" applyFont="1" applyFill="1" applyBorder="1" applyAlignment="1" applyProtection="1">
      <alignment horizontal="left" vertical="center"/>
    </xf>
    <xf numFmtId="42" fontId="36" fillId="0" borderId="28" xfId="25" applyNumberFormat="1" applyFont="1" applyFill="1" applyBorder="1" applyAlignment="1" applyProtection="1">
      <alignment vertical="center"/>
    </xf>
    <xf numFmtId="0" fontId="41" fillId="0" borderId="0" xfId="0" applyFont="1" applyBorder="1" applyAlignment="1">
      <alignment vertical="center" wrapText="1"/>
    </xf>
    <xf numFmtId="0" fontId="44" fillId="14" borderId="12" xfId="0" applyFont="1" applyFill="1" applyBorder="1" applyAlignment="1" applyProtection="1">
      <alignment horizontal="left" vertical="center" wrapText="1"/>
    </xf>
    <xf numFmtId="3" fontId="44" fillId="14" borderId="12" xfId="0" applyNumberFormat="1" applyFont="1" applyFill="1" applyBorder="1" applyAlignment="1" applyProtection="1"/>
    <xf numFmtId="0" fontId="46" fillId="14" borderId="12" xfId="0" applyFont="1" applyFill="1" applyBorder="1" applyAlignment="1" applyProtection="1">
      <alignment horizontal="left" vertical="center" wrapText="1"/>
    </xf>
    <xf numFmtId="0" fontId="47" fillId="0" borderId="12" xfId="0" applyFont="1" applyFill="1" applyBorder="1" applyAlignment="1">
      <alignment horizontal="left" vertical="center" wrapText="1"/>
    </xf>
    <xf numFmtId="3" fontId="31" fillId="0" borderId="12" xfId="0" applyNumberFormat="1" applyFont="1" applyBorder="1" applyAlignment="1" applyProtection="1">
      <protection locked="0"/>
    </xf>
    <xf numFmtId="0" fontId="47" fillId="0" borderId="12" xfId="0" applyFont="1" applyFill="1" applyBorder="1" applyAlignment="1" applyProtection="1">
      <alignment horizontal="left" vertical="center" wrapText="1"/>
      <protection locked="0"/>
    </xf>
    <xf numFmtId="3" fontId="48" fillId="18" borderId="12" xfId="0" applyNumberFormat="1" applyFont="1" applyFill="1" applyBorder="1" applyAlignment="1" applyProtection="1"/>
    <xf numFmtId="0" fontId="44" fillId="14" borderId="12" xfId="0" applyFont="1" applyFill="1" applyBorder="1" applyAlignment="1">
      <alignment horizontal="left" vertical="center" wrapText="1"/>
    </xf>
    <xf numFmtId="0" fontId="48" fillId="18" borderId="12" xfId="0" applyFont="1" applyFill="1" applyBorder="1" applyAlignment="1" applyProtection="1">
      <alignment horizontal="left" vertical="center" wrapText="1"/>
    </xf>
    <xf numFmtId="0" fontId="44" fillId="14" borderId="12" xfId="0" applyFont="1" applyFill="1" applyBorder="1" applyAlignment="1" applyProtection="1">
      <alignment vertical="center" wrapText="1"/>
    </xf>
    <xf numFmtId="0" fontId="47" fillId="0" borderId="12" xfId="0" applyFont="1" applyFill="1" applyBorder="1" applyAlignment="1">
      <alignment horizontal="justify" vertical="center" wrapText="1"/>
    </xf>
    <xf numFmtId="0" fontId="31" fillId="0" borderId="12" xfId="0" applyFont="1" applyBorder="1" applyAlignment="1">
      <alignment vertical="center" wrapText="1"/>
    </xf>
    <xf numFmtId="0" fontId="47" fillId="0" borderId="12" xfId="0" applyFont="1" applyFill="1" applyBorder="1" applyAlignment="1">
      <alignment vertical="center" wrapText="1"/>
    </xf>
    <xf numFmtId="0" fontId="47" fillId="0" borderId="12" xfId="0" applyFont="1" applyFill="1" applyBorder="1" applyAlignment="1" applyProtection="1">
      <alignment vertical="center" wrapText="1"/>
    </xf>
    <xf numFmtId="0" fontId="48" fillId="18" borderId="12" xfId="0" applyFont="1" applyFill="1" applyBorder="1" applyAlignment="1" applyProtection="1">
      <alignment vertical="center" wrapText="1"/>
    </xf>
    <xf numFmtId="0" fontId="47" fillId="0" borderId="12" xfId="0" applyFont="1" applyFill="1" applyBorder="1" applyAlignment="1" applyProtection="1">
      <alignment horizontal="left" vertical="center" wrapText="1"/>
    </xf>
    <xf numFmtId="0" fontId="46" fillId="14" borderId="12" xfId="0" applyFont="1" applyFill="1" applyBorder="1" applyAlignment="1">
      <alignment vertical="center" wrapText="1"/>
    </xf>
    <xf numFmtId="0" fontId="47" fillId="0" borderId="12" xfId="0" applyFont="1" applyFill="1" applyBorder="1" applyAlignment="1" applyProtection="1">
      <alignment vertical="center" wrapText="1"/>
      <protection locked="0"/>
    </xf>
    <xf numFmtId="0" fontId="50" fillId="0" borderId="12" xfId="0" applyFont="1" applyFill="1" applyBorder="1" applyAlignment="1" applyProtection="1">
      <alignment vertical="center" wrapText="1"/>
      <protection locked="0"/>
    </xf>
    <xf numFmtId="0" fontId="44" fillId="14" borderId="12" xfId="0" applyFont="1" applyFill="1" applyBorder="1" applyAlignment="1">
      <alignment vertical="center" wrapText="1"/>
    </xf>
    <xf numFmtId="0" fontId="25" fillId="0" borderId="12" xfId="0" applyFont="1" applyFill="1" applyBorder="1" applyAlignment="1" applyProtection="1">
      <alignment horizontal="right"/>
      <protection locked="0"/>
    </xf>
    <xf numFmtId="41" fontId="31" fillId="0" borderId="12" xfId="0" applyNumberFormat="1" applyFont="1" applyBorder="1" applyAlignment="1" applyProtection="1">
      <protection locked="0"/>
    </xf>
    <xf numFmtId="0" fontId="0" fillId="0" borderId="38" xfId="0" applyFill="1" applyBorder="1" applyAlignment="1">
      <alignment horizontal="right" vertical="center"/>
    </xf>
    <xf numFmtId="0" fontId="34" fillId="0" borderId="38" xfId="0" applyFont="1" applyFill="1" applyBorder="1" applyAlignment="1">
      <alignment horizontal="right" vertical="center"/>
    </xf>
    <xf numFmtId="0" fontId="31" fillId="0" borderId="38" xfId="0" applyFont="1" applyFill="1" applyBorder="1" applyAlignment="1">
      <alignment horizontal="right" vertical="center"/>
    </xf>
    <xf numFmtId="0" fontId="44" fillId="0" borderId="38" xfId="0" applyFont="1" applyFill="1" applyBorder="1" applyAlignment="1">
      <alignment horizontal="right" vertical="center"/>
    </xf>
    <xf numFmtId="0" fontId="22" fillId="0" borderId="38" xfId="0" applyFont="1" applyFill="1" applyBorder="1" applyAlignment="1">
      <alignment horizontal="right" vertical="center"/>
    </xf>
    <xf numFmtId="0" fontId="45" fillId="0" borderId="38" xfId="0" applyFont="1" applyFill="1" applyBorder="1" applyAlignment="1" applyProtection="1">
      <alignment horizontal="left" vertical="center" wrapText="1"/>
      <protection locked="0"/>
    </xf>
    <xf numFmtId="0" fontId="31" fillId="0" borderId="38" xfId="0" applyFont="1" applyFill="1" applyBorder="1" applyAlignment="1" applyProtection="1">
      <alignment horizontal="right" vertical="center"/>
    </xf>
    <xf numFmtId="0" fontId="31" fillId="0" borderId="38" xfId="0" applyFont="1" applyFill="1" applyBorder="1" applyAlignment="1" applyProtection="1">
      <alignment horizontal="right" vertical="center"/>
      <protection locked="0"/>
    </xf>
    <xf numFmtId="0" fontId="31" fillId="0" borderId="38" xfId="0" applyFont="1" applyFill="1" applyBorder="1" applyAlignment="1">
      <alignment horizontal="right"/>
    </xf>
    <xf numFmtId="0" fontId="24" fillId="0" borderId="38" xfId="0" applyFont="1" applyFill="1" applyBorder="1" applyAlignment="1">
      <alignment horizontal="right" vertical="center" wrapText="1"/>
    </xf>
    <xf numFmtId="0" fontId="24" fillId="0" borderId="38" xfId="0" applyFont="1" applyFill="1" applyBorder="1" applyAlignment="1">
      <alignment horizontal="right" vertical="center"/>
    </xf>
    <xf numFmtId="0" fontId="23" fillId="0" borderId="38" xfId="0" applyFont="1" applyFill="1" applyBorder="1" applyAlignment="1">
      <alignment horizontal="right" vertical="center"/>
    </xf>
    <xf numFmtId="0" fontId="22" fillId="0" borderId="38" xfId="0" applyFont="1" applyFill="1" applyBorder="1" applyAlignment="1">
      <alignment horizontal="right"/>
    </xf>
    <xf numFmtId="168" fontId="31" fillId="0" borderId="39" xfId="0" applyNumberFormat="1" applyFont="1" applyBorder="1" applyAlignment="1">
      <alignment horizontal="center" vertical="center"/>
    </xf>
    <xf numFmtId="0" fontId="31" fillId="0" borderId="39" xfId="0" applyFont="1" applyFill="1" applyBorder="1" applyAlignment="1">
      <alignment wrapText="1"/>
    </xf>
    <xf numFmtId="41" fontId="31" fillId="0" borderId="39" xfId="0" applyNumberFormat="1" applyFont="1" applyBorder="1" applyAlignment="1"/>
    <xf numFmtId="41" fontId="31" fillId="0" borderId="39" xfId="0" applyNumberFormat="1" applyFont="1" applyBorder="1" applyAlignment="1">
      <alignment horizontal="right"/>
    </xf>
    <xf numFmtId="41" fontId="31" fillId="0" borderId="39" xfId="0" applyNumberFormat="1" applyFont="1" applyBorder="1" applyAlignment="1" applyProtection="1">
      <alignment horizontal="right"/>
    </xf>
    <xf numFmtId="3" fontId="44" fillId="14" borderId="40" xfId="0" applyNumberFormat="1" applyFont="1" applyFill="1" applyBorder="1" applyAlignment="1" applyProtection="1">
      <alignment vertical="center"/>
    </xf>
    <xf numFmtId="3" fontId="34" fillId="14" borderId="40" xfId="0" applyNumberFormat="1" applyFont="1" applyFill="1" applyBorder="1" applyAlignment="1" applyProtection="1">
      <alignment horizontal="right" vertical="center"/>
    </xf>
    <xf numFmtId="3" fontId="31" fillId="0" borderId="40" xfId="0" applyNumberFormat="1" applyFont="1" applyBorder="1" applyAlignment="1" applyProtection="1">
      <alignment horizontal="right"/>
    </xf>
    <xf numFmtId="3" fontId="44" fillId="14" borderId="40" xfId="0" applyNumberFormat="1" applyFont="1" applyFill="1" applyBorder="1" applyAlignment="1" applyProtection="1">
      <alignment horizontal="right" vertical="center"/>
    </xf>
    <xf numFmtId="3" fontId="31" fillId="0" borderId="40" xfId="0" applyNumberFormat="1" applyFont="1" applyBorder="1" applyAlignment="1" applyProtection="1"/>
    <xf numFmtId="3" fontId="48" fillId="18" borderId="40" xfId="0" applyNumberFormat="1" applyFont="1" applyFill="1" applyBorder="1" applyAlignment="1" applyProtection="1">
      <alignment vertical="center"/>
    </xf>
    <xf numFmtId="3" fontId="33" fillId="14" borderId="40" xfId="0" applyNumberFormat="1" applyFont="1" applyFill="1" applyBorder="1" applyAlignment="1" applyProtection="1">
      <alignment vertical="center"/>
    </xf>
    <xf numFmtId="3" fontId="33" fillId="14" borderId="40" xfId="0" applyNumberFormat="1" applyFont="1" applyFill="1" applyBorder="1" applyAlignment="1" applyProtection="1"/>
    <xf numFmtId="0" fontId="31" fillId="0" borderId="40" xfId="0" applyFont="1" applyBorder="1" applyAlignment="1" applyProtection="1">
      <alignment horizontal="right" vertical="center"/>
    </xf>
    <xf numFmtId="3" fontId="49" fillId="18" borderId="40" xfId="0" applyNumberFormat="1" applyFont="1" applyFill="1" applyBorder="1" applyAlignment="1" applyProtection="1">
      <alignment vertical="center"/>
    </xf>
    <xf numFmtId="3" fontId="46" fillId="14" borderId="40" xfId="0" applyNumberFormat="1" applyFont="1" applyFill="1" applyBorder="1" applyAlignment="1" applyProtection="1">
      <alignment vertical="center" wrapText="1"/>
      <protection locked="0"/>
    </xf>
    <xf numFmtId="3" fontId="46" fillId="14" borderId="40" xfId="0" applyNumberFormat="1" applyFont="1" applyFill="1" applyBorder="1" applyAlignment="1" applyProtection="1">
      <alignment vertical="center" wrapText="1"/>
    </xf>
    <xf numFmtId="3" fontId="44" fillId="14" borderId="40" xfId="0" applyNumberFormat="1" applyFont="1" applyFill="1" applyBorder="1" applyAlignment="1" applyProtection="1">
      <alignment wrapText="1"/>
    </xf>
    <xf numFmtId="3" fontId="48" fillId="18" borderId="40" xfId="0" applyNumberFormat="1" applyFont="1" applyFill="1" applyBorder="1" applyAlignment="1" applyProtection="1">
      <alignment vertical="center" wrapText="1"/>
    </xf>
    <xf numFmtId="3" fontId="44" fillId="14" borderId="40" xfId="0" applyNumberFormat="1" applyFont="1" applyFill="1" applyBorder="1" applyAlignment="1" applyProtection="1"/>
    <xf numFmtId="0" fontId="46" fillId="14" borderId="12" xfId="0" applyFont="1" applyFill="1" applyBorder="1" applyAlignment="1">
      <alignment horizontal="left" vertical="center" wrapText="1"/>
    </xf>
    <xf numFmtId="3" fontId="34" fillId="14" borderId="40" xfId="0" applyNumberFormat="1" applyFont="1" applyFill="1" applyBorder="1" applyAlignment="1" applyProtection="1">
      <alignment vertical="center"/>
    </xf>
    <xf numFmtId="0" fontId="34" fillId="14" borderId="38" xfId="0" applyFont="1" applyFill="1" applyBorder="1" applyAlignment="1">
      <alignment horizontal="right" vertical="center"/>
    </xf>
    <xf numFmtId="0" fontId="34" fillId="14" borderId="26" xfId="0" applyFont="1" applyFill="1" applyBorder="1" applyAlignment="1">
      <alignment horizontal="right" vertical="center"/>
    </xf>
    <xf numFmtId="42" fontId="51" fillId="18" borderId="41" xfId="25" applyNumberFormat="1" applyFont="1" applyFill="1" applyBorder="1" applyAlignment="1" applyProtection="1">
      <alignment vertical="center"/>
    </xf>
    <xf numFmtId="42" fontId="51" fillId="18" borderId="24" xfId="25" applyNumberFormat="1" applyFont="1" applyFill="1" applyBorder="1" applyAlignment="1" applyProtection="1">
      <alignment vertical="center"/>
    </xf>
    <xf numFmtId="42" fontId="51" fillId="18" borderId="42" xfId="25" applyNumberFormat="1" applyFont="1" applyFill="1" applyBorder="1" applyAlignment="1" applyProtection="1">
      <alignment vertical="center"/>
    </xf>
    <xf numFmtId="0" fontId="51" fillId="18" borderId="43" xfId="0" applyFont="1" applyFill="1" applyBorder="1" applyAlignment="1" applyProtection="1">
      <alignment horizontal="center"/>
    </xf>
    <xf numFmtId="0" fontId="51" fillId="18" borderId="44" xfId="0" applyFont="1" applyFill="1" applyBorder="1" applyAlignment="1" applyProtection="1">
      <alignment horizontal="center"/>
    </xf>
    <xf numFmtId="41" fontId="51" fillId="18" borderId="44" xfId="0" applyNumberFormat="1" applyFont="1" applyFill="1" applyBorder="1" applyAlignment="1" applyProtection="1">
      <alignment horizontal="center"/>
    </xf>
    <xf numFmtId="9" fontId="51" fillId="18" borderId="45" xfId="0" applyNumberFormat="1" applyFont="1" applyFill="1" applyBorder="1" applyAlignment="1" applyProtection="1">
      <alignment horizontal="center" vertical="center"/>
    </xf>
    <xf numFmtId="0" fontId="52" fillId="18" borderId="43" xfId="0" applyFont="1" applyFill="1" applyBorder="1" applyAlignment="1" applyProtection="1">
      <alignment horizontal="center" vertical="center"/>
    </xf>
    <xf numFmtId="0" fontId="53" fillId="18" borderId="44" xfId="0" applyFont="1" applyFill="1" applyBorder="1" applyAlignment="1" applyProtection="1">
      <alignment horizontal="right" vertical="center" wrapText="1"/>
    </xf>
    <xf numFmtId="41" fontId="53" fillId="18" borderId="23" xfId="0" applyNumberFormat="1" applyFont="1" applyFill="1" applyBorder="1" applyAlignment="1" applyProtection="1">
      <alignment vertical="center"/>
    </xf>
    <xf numFmtId="10" fontId="53" fillId="18" borderId="23" xfId="0" applyNumberFormat="1" applyFont="1" applyFill="1" applyBorder="1" applyAlignment="1" applyProtection="1">
      <alignment vertical="center"/>
    </xf>
    <xf numFmtId="0" fontId="51" fillId="18" borderId="23" xfId="0" applyFont="1" applyFill="1" applyBorder="1" applyAlignment="1" applyProtection="1">
      <alignment horizontal="center"/>
    </xf>
    <xf numFmtId="41" fontId="51" fillId="18" borderId="23" xfId="0" applyNumberFormat="1" applyFont="1" applyFill="1" applyBorder="1" applyAlignment="1" applyProtection="1">
      <alignment horizontal="center"/>
    </xf>
    <xf numFmtId="9" fontId="51" fillId="18" borderId="23" xfId="0" applyNumberFormat="1" applyFont="1" applyFill="1" applyBorder="1" applyAlignment="1" applyProtection="1">
      <alignment horizontal="center" vertical="center"/>
    </xf>
    <xf numFmtId="10" fontId="53" fillId="18" borderId="23" xfId="28" applyNumberFormat="1" applyFont="1" applyFill="1" applyBorder="1" applyAlignment="1" applyProtection="1">
      <alignment horizontal="center" vertical="center"/>
    </xf>
    <xf numFmtId="168" fontId="48" fillId="18" borderId="46" xfId="0" applyNumberFormat="1" applyFont="1" applyFill="1" applyBorder="1" applyAlignment="1" applyProtection="1">
      <alignment horizontal="center" vertical="center"/>
    </xf>
    <xf numFmtId="42" fontId="48" fillId="18" borderId="41" xfId="25" applyNumberFormat="1" applyFont="1" applyFill="1" applyBorder="1" applyAlignment="1" applyProtection="1">
      <alignment vertical="center"/>
      <protection locked="0"/>
    </xf>
    <xf numFmtId="42" fontId="48" fillId="18" borderId="41" xfId="25" applyNumberFormat="1" applyFont="1" applyFill="1" applyBorder="1" applyAlignment="1" applyProtection="1">
      <alignment vertical="center"/>
    </xf>
    <xf numFmtId="42" fontId="48" fillId="18" borderId="47" xfId="25" applyNumberFormat="1" applyFont="1" applyFill="1" applyBorder="1" applyAlignment="1" applyProtection="1">
      <alignment vertical="center"/>
    </xf>
    <xf numFmtId="168" fontId="48" fillId="18" borderId="25" xfId="0" applyNumberFormat="1" applyFont="1" applyFill="1" applyBorder="1" applyAlignment="1" applyProtection="1">
      <alignment horizontal="center" vertical="center"/>
    </xf>
    <xf numFmtId="42" fontId="48" fillId="18" borderId="24" xfId="25" applyNumberFormat="1" applyFont="1" applyFill="1" applyBorder="1" applyAlignment="1" applyProtection="1">
      <alignment vertical="center"/>
      <protection locked="0"/>
    </xf>
    <xf numFmtId="42" fontId="48" fillId="18" borderId="24" xfId="25" applyNumberFormat="1" applyFont="1" applyFill="1" applyBorder="1" applyAlignment="1" applyProtection="1">
      <alignment vertical="center"/>
    </xf>
    <xf numFmtId="42" fontId="48" fillId="18" borderId="36" xfId="25" applyNumberFormat="1" applyFont="1" applyFill="1" applyBorder="1" applyAlignment="1" applyProtection="1">
      <alignment vertical="center"/>
    </xf>
    <xf numFmtId="9" fontId="48" fillId="18" borderId="37" xfId="28" applyNumberFormat="1" applyFont="1" applyFill="1" applyBorder="1" applyAlignment="1" applyProtection="1">
      <alignment horizontal="center" vertical="center"/>
    </xf>
    <xf numFmtId="42" fontId="54" fillId="18" borderId="48" xfId="25" applyNumberFormat="1" applyFont="1" applyFill="1" applyBorder="1" applyProtection="1">
      <protection locked="0"/>
    </xf>
    <xf numFmtId="42" fontId="54" fillId="18" borderId="49" xfId="25" applyNumberFormat="1" applyFont="1" applyFill="1" applyBorder="1" applyProtection="1"/>
    <xf numFmtId="10" fontId="54" fillId="18" borderId="50" xfId="28" applyNumberFormat="1" applyFont="1" applyFill="1" applyBorder="1" applyAlignment="1" applyProtection="1">
      <alignment horizontal="center" vertical="center"/>
    </xf>
    <xf numFmtId="0" fontId="29" fillId="18" borderId="43" xfId="0" applyFont="1" applyFill="1" applyBorder="1" applyAlignment="1" applyProtection="1">
      <alignment horizontal="center"/>
    </xf>
    <xf numFmtId="0" fontId="29" fillId="18" borderId="44" xfId="0" applyFont="1" applyFill="1" applyBorder="1" applyAlignment="1" applyProtection="1">
      <alignment horizontal="center"/>
    </xf>
    <xf numFmtId="41" fontId="29" fillId="18" borderId="44" xfId="0" applyNumberFormat="1" applyFont="1" applyFill="1" applyBorder="1" applyAlignment="1" applyProtection="1">
      <alignment horizontal="center"/>
    </xf>
    <xf numFmtId="9" fontId="29" fillId="18" borderId="45" xfId="0" applyNumberFormat="1" applyFont="1" applyFill="1" applyBorder="1" applyAlignment="1" applyProtection="1">
      <alignment horizontal="center" vertical="center"/>
    </xf>
    <xf numFmtId="0" fontId="28" fillId="18" borderId="43" xfId="0" applyFont="1" applyFill="1" applyBorder="1" applyAlignment="1" applyProtection="1">
      <alignment horizontal="center" vertical="center"/>
    </xf>
    <xf numFmtId="0" fontId="55" fillId="18" borderId="44" xfId="0" applyFont="1" applyFill="1" applyBorder="1" applyAlignment="1" applyProtection="1">
      <alignment horizontal="right" vertical="center" wrapText="1"/>
    </xf>
    <xf numFmtId="41" fontId="55" fillId="18" borderId="23" xfId="0" applyNumberFormat="1" applyFont="1" applyFill="1" applyBorder="1" applyAlignment="1" applyProtection="1">
      <alignment vertical="center"/>
    </xf>
    <xf numFmtId="10" fontId="55" fillId="18" borderId="23" xfId="0" applyNumberFormat="1" applyFont="1" applyFill="1" applyBorder="1" applyAlignment="1" applyProtection="1">
      <alignment vertical="center"/>
    </xf>
    <xf numFmtId="0" fontId="29" fillId="18" borderId="23" xfId="0" applyFont="1" applyFill="1" applyBorder="1" applyAlignment="1" applyProtection="1">
      <alignment horizontal="center"/>
    </xf>
    <xf numFmtId="41" fontId="29" fillId="18" borderId="23" xfId="0" applyNumberFormat="1" applyFont="1" applyFill="1" applyBorder="1" applyAlignment="1" applyProtection="1">
      <alignment horizontal="center"/>
    </xf>
    <xf numFmtId="9" fontId="29" fillId="18" borderId="23" xfId="0" applyNumberFormat="1" applyFont="1" applyFill="1" applyBorder="1" applyAlignment="1" applyProtection="1">
      <alignment horizontal="center" vertical="center"/>
    </xf>
    <xf numFmtId="10" fontId="55" fillId="18" borderId="23" xfId="28" applyNumberFormat="1" applyFont="1" applyFill="1" applyBorder="1" applyAlignment="1" applyProtection="1">
      <alignment horizontal="center" vertical="center"/>
    </xf>
    <xf numFmtId="0" fontId="48" fillId="18" borderId="53" xfId="0" applyFont="1" applyFill="1" applyBorder="1" applyAlignment="1" applyProtection="1">
      <alignment horizontal="left" vertical="center" wrapText="1"/>
    </xf>
    <xf numFmtId="3" fontId="48" fillId="18" borderId="53" xfId="0" applyNumberFormat="1" applyFont="1" applyFill="1" applyBorder="1" applyAlignment="1" applyProtection="1"/>
    <xf numFmtId="3" fontId="48" fillId="18" borderId="54" xfId="0" applyNumberFormat="1" applyFont="1" applyFill="1" applyBorder="1" applyAlignment="1" applyProtection="1">
      <alignment vertical="center"/>
    </xf>
    <xf numFmtId="3" fontId="31" fillId="14" borderId="12" xfId="0" applyNumberFormat="1" applyFont="1" applyFill="1" applyBorder="1" applyAlignment="1" applyProtection="1"/>
    <xf numFmtId="3" fontId="31" fillId="14" borderId="40" xfId="0" applyNumberFormat="1" applyFont="1" applyFill="1" applyBorder="1" applyAlignment="1" applyProtection="1">
      <alignment vertical="center"/>
    </xf>
    <xf numFmtId="3" fontId="47" fillId="14" borderId="40" xfId="0" applyNumberFormat="1" applyFont="1" applyFill="1" applyBorder="1" applyAlignment="1" applyProtection="1">
      <alignment horizontal="right" vertical="center" wrapText="1"/>
    </xf>
    <xf numFmtId="0" fontId="46" fillId="14" borderId="12" xfId="0" applyFont="1" applyFill="1" applyBorder="1" applyAlignment="1">
      <alignment horizontal="left" vertical="center"/>
    </xf>
    <xf numFmtId="0" fontId="31" fillId="14" borderId="38" xfId="0" applyFont="1" applyFill="1" applyBorder="1" applyAlignment="1">
      <alignment horizontal="right"/>
    </xf>
    <xf numFmtId="0" fontId="31" fillId="14" borderId="26" xfId="0" applyFont="1" applyFill="1" applyBorder="1" applyAlignment="1">
      <alignment horizontal="right"/>
    </xf>
    <xf numFmtId="0" fontId="31" fillId="14" borderId="38" xfId="0" applyFont="1" applyFill="1" applyBorder="1" applyAlignment="1">
      <alignment horizontal="right" vertical="center"/>
    </xf>
    <xf numFmtId="0" fontId="31" fillId="14" borderId="26" xfId="0" applyFont="1" applyFill="1" applyBorder="1" applyAlignment="1">
      <alignment horizontal="right" vertical="center"/>
    </xf>
    <xf numFmtId="3" fontId="31" fillId="14" borderId="40" xfId="0" applyNumberFormat="1" applyFont="1" applyFill="1" applyBorder="1" applyAlignment="1" applyProtection="1"/>
    <xf numFmtId="3" fontId="46" fillId="14" borderId="40" xfId="0" applyNumberFormat="1" applyFont="1" applyFill="1" applyBorder="1" applyAlignment="1" applyProtection="1">
      <alignment horizontal="right" vertical="center" wrapText="1"/>
    </xf>
    <xf numFmtId="3" fontId="46" fillId="14" borderId="40" xfId="0" applyNumberFormat="1" applyFont="1" applyFill="1" applyBorder="1" applyAlignment="1" applyProtection="1">
      <alignment horizontal="right" wrapText="1"/>
    </xf>
    <xf numFmtId="3" fontId="34" fillId="14" borderId="12" xfId="0" applyNumberFormat="1" applyFont="1" applyFill="1" applyBorder="1" applyAlignment="1" applyProtection="1">
      <protection locked="0"/>
    </xf>
    <xf numFmtId="3" fontId="34" fillId="14" borderId="40" xfId="0" applyNumberFormat="1" applyFont="1" applyFill="1" applyBorder="1" applyAlignment="1" applyProtection="1"/>
    <xf numFmtId="0" fontId="48" fillId="18" borderId="13" xfId="0" applyFont="1" applyFill="1" applyBorder="1" applyAlignment="1" applyProtection="1">
      <alignment vertical="center" wrapText="1"/>
    </xf>
    <xf numFmtId="3" fontId="48" fillId="18" borderId="13" xfId="0" applyNumberFormat="1" applyFont="1" applyFill="1" applyBorder="1" applyAlignment="1" applyProtection="1"/>
    <xf numFmtId="3" fontId="48" fillId="18" borderId="13" xfId="0" applyNumberFormat="1" applyFont="1" applyFill="1" applyBorder="1" applyAlignment="1" applyProtection="1">
      <alignment horizontal="right"/>
    </xf>
    <xf numFmtId="3" fontId="48" fillId="18" borderId="55" xfId="0" applyNumberFormat="1" applyFont="1" applyFill="1" applyBorder="1" applyAlignment="1" applyProtection="1">
      <alignment vertical="center"/>
    </xf>
    <xf numFmtId="3" fontId="56" fillId="18" borderId="14" xfId="0" applyNumberFormat="1" applyFont="1" applyFill="1" applyBorder="1" applyAlignment="1" applyProtection="1">
      <alignment horizontal="right" vertical="center"/>
    </xf>
    <xf numFmtId="0" fontId="48" fillId="18" borderId="31" xfId="0" applyFont="1" applyFill="1" applyBorder="1" applyAlignment="1" applyProtection="1">
      <alignment vertical="center" wrapText="1"/>
    </xf>
    <xf numFmtId="41" fontId="51" fillId="18" borderId="31" xfId="0" applyNumberFormat="1" applyFont="1" applyFill="1" applyBorder="1" applyAlignment="1" applyProtection="1">
      <alignment horizontal="right" vertical="center"/>
    </xf>
    <xf numFmtId="41" fontId="32" fillId="14" borderId="31" xfId="0" applyNumberFormat="1" applyFont="1" applyFill="1" applyBorder="1" applyAlignment="1" applyProtection="1">
      <alignment horizontal="right" vertical="center"/>
    </xf>
    <xf numFmtId="0" fontId="28" fillId="18" borderId="0" xfId="0" applyFont="1" applyFill="1"/>
    <xf numFmtId="0" fontId="32" fillId="0" borderId="56" xfId="0" applyFont="1" applyFill="1" applyBorder="1" applyAlignment="1" applyProtection="1">
      <alignment vertical="center" wrapText="1"/>
    </xf>
    <xf numFmtId="41" fontId="32" fillId="17" borderId="56" xfId="0" applyNumberFormat="1" applyFont="1" applyFill="1" applyBorder="1" applyAlignment="1" applyProtection="1">
      <alignment horizontal="right" vertical="center"/>
    </xf>
    <xf numFmtId="0" fontId="55" fillId="18" borderId="57" xfId="0" applyFont="1" applyFill="1" applyBorder="1" applyAlignment="1" applyProtection="1">
      <alignment vertical="center"/>
    </xf>
    <xf numFmtId="0" fontId="29" fillId="18" borderId="58" xfId="0" applyFont="1" applyFill="1" applyBorder="1" applyAlignment="1" applyProtection="1">
      <alignment horizontal="right" vertical="center"/>
    </xf>
    <xf numFmtId="41" fontId="29" fillId="18" borderId="58" xfId="0" applyNumberFormat="1" applyFont="1" applyFill="1" applyBorder="1" applyAlignment="1" applyProtection="1">
      <alignment horizontal="center" vertical="center"/>
    </xf>
    <xf numFmtId="0" fontId="41" fillId="0" borderId="0" xfId="0" applyFont="1" applyFill="1" applyBorder="1" applyAlignment="1">
      <alignment vertical="center"/>
    </xf>
    <xf numFmtId="0" fontId="48" fillId="18" borderId="59" xfId="0" applyFont="1" applyFill="1" applyBorder="1" applyAlignment="1" applyProtection="1">
      <alignment vertical="center" wrapText="1"/>
    </xf>
    <xf numFmtId="41" fontId="51" fillId="18" borderId="59" xfId="0" applyNumberFormat="1" applyFont="1" applyFill="1" applyBorder="1" applyAlignment="1" applyProtection="1">
      <alignment horizontal="right" vertical="center"/>
    </xf>
    <xf numFmtId="0" fontId="30" fillId="16" borderId="8" xfId="0" applyFont="1" applyFill="1" applyBorder="1" applyAlignment="1">
      <alignment horizontal="center" vertical="center" wrapText="1"/>
    </xf>
    <xf numFmtId="0" fontId="29" fillId="18" borderId="8" xfId="0" applyFont="1" applyFill="1" applyBorder="1" applyAlignment="1" applyProtection="1">
      <alignment horizontal="center" vertical="center"/>
    </xf>
    <xf numFmtId="165" fontId="29" fillId="18" borderId="8" xfId="0" applyNumberFormat="1" applyFont="1" applyFill="1" applyBorder="1" applyAlignment="1" applyProtection="1">
      <alignment horizontal="center" vertical="center"/>
    </xf>
    <xf numFmtId="0" fontId="29" fillId="18" borderId="8" xfId="0" applyFont="1" applyFill="1" applyBorder="1" applyAlignment="1" applyProtection="1">
      <alignment vertical="center"/>
    </xf>
    <xf numFmtId="44" fontId="29" fillId="18" borderId="8" xfId="24" applyFont="1" applyFill="1" applyBorder="1" applyAlignment="1" applyProtection="1">
      <alignment horizontal="right" vertical="center"/>
    </xf>
    <xf numFmtId="0" fontId="32" fillId="0" borderId="8" xfId="0" applyFont="1" applyFill="1" applyBorder="1" applyAlignment="1" applyProtection="1">
      <alignment horizontal="center" vertical="center"/>
      <protection locked="0"/>
    </xf>
    <xf numFmtId="165" fontId="32" fillId="0" borderId="8" xfId="0" applyNumberFormat="1" applyFont="1" applyFill="1" applyBorder="1" applyAlignment="1" applyProtection="1">
      <alignment horizontal="center" vertical="center"/>
      <protection locked="0"/>
    </xf>
    <xf numFmtId="0" fontId="32" fillId="0" borderId="8" xfId="0" applyFont="1" applyFill="1" applyBorder="1" applyAlignment="1" applyProtection="1">
      <alignment vertical="center"/>
      <protection locked="0"/>
    </xf>
    <xf numFmtId="44" fontId="32" fillId="0" borderId="8" xfId="24" applyFont="1" applyFill="1" applyBorder="1" applyAlignment="1" applyProtection="1">
      <alignment horizontal="right" vertical="center"/>
      <protection locked="0"/>
    </xf>
    <xf numFmtId="44" fontId="32" fillId="0" borderId="8" xfId="24" applyFont="1" applyFill="1" applyBorder="1" applyAlignment="1" applyProtection="1">
      <alignment horizontal="right" vertical="center"/>
    </xf>
    <xf numFmtId="0" fontId="32" fillId="0" borderId="8" xfId="0" applyFont="1" applyFill="1" applyBorder="1" applyAlignment="1" applyProtection="1">
      <alignment vertical="center" wrapText="1"/>
      <protection locked="0"/>
    </xf>
    <xf numFmtId="0" fontId="35" fillId="14" borderId="8" xfId="0" applyFont="1" applyFill="1" applyBorder="1" applyAlignment="1" applyProtection="1">
      <alignment horizontal="center" vertical="center"/>
    </xf>
    <xf numFmtId="165" fontId="35" fillId="14" borderId="8" xfId="0" applyNumberFormat="1" applyFont="1" applyFill="1" applyBorder="1" applyAlignment="1" applyProtection="1">
      <alignment horizontal="center" vertical="center"/>
    </xf>
    <xf numFmtId="0" fontId="35" fillId="14" borderId="8" xfId="0" applyFont="1" applyFill="1" applyBorder="1" applyAlignment="1" applyProtection="1">
      <alignment vertical="center" wrapText="1"/>
    </xf>
    <xf numFmtId="44" fontId="35" fillId="14" borderId="8" xfId="24" applyFont="1" applyFill="1" applyBorder="1" applyAlignment="1" applyProtection="1">
      <alignment horizontal="right" vertical="center"/>
    </xf>
    <xf numFmtId="0" fontId="57" fillId="17" borderId="8" xfId="0" applyFont="1" applyFill="1" applyBorder="1" applyAlignment="1" applyProtection="1">
      <alignment horizontal="center" vertical="center"/>
    </xf>
    <xf numFmtId="0" fontId="58" fillId="17" borderId="8" xfId="0" applyFont="1" applyFill="1" applyBorder="1" applyAlignment="1" applyProtection="1">
      <alignment horizontal="right" vertical="center" wrapText="1"/>
    </xf>
    <xf numFmtId="44" fontId="57" fillId="17" borderId="8" xfId="24" applyFont="1" applyFill="1" applyBorder="1" applyAlignment="1" applyProtection="1">
      <alignment horizontal="right" vertical="center"/>
    </xf>
    <xf numFmtId="0" fontId="35" fillId="14" borderId="8" xfId="0" applyFont="1" applyFill="1" applyBorder="1" applyAlignment="1" applyProtection="1">
      <alignment vertical="center"/>
    </xf>
    <xf numFmtId="170" fontId="52" fillId="18" borderId="60" xfId="0" applyNumberFormat="1" applyFont="1" applyFill="1" applyBorder="1" applyAlignment="1">
      <alignment horizontal="right" vertical="center"/>
    </xf>
    <xf numFmtId="0" fontId="52" fillId="18" borderId="60" xfId="0" applyFont="1" applyFill="1" applyBorder="1" applyAlignment="1">
      <alignment horizontal="center" vertical="center"/>
    </xf>
    <xf numFmtId="0" fontId="52" fillId="18" borderId="60" xfId="0" applyFont="1" applyFill="1" applyBorder="1" applyAlignment="1" applyProtection="1">
      <alignment horizontal="center" vertical="center"/>
      <protection locked="0"/>
    </xf>
    <xf numFmtId="0" fontId="51" fillId="18" borderId="60" xfId="0" applyFont="1" applyFill="1" applyBorder="1" applyAlignment="1">
      <alignment vertical="center" wrapText="1"/>
    </xf>
    <xf numFmtId="44" fontId="48" fillId="18" borderId="60" xfId="24" applyFont="1" applyFill="1" applyBorder="1" applyAlignment="1">
      <alignment horizontal="center" vertical="center" wrapText="1"/>
    </xf>
    <xf numFmtId="170" fontId="51" fillId="18" borderId="33" xfId="0" applyNumberFormat="1" applyFont="1" applyFill="1" applyBorder="1" applyAlignment="1">
      <alignment horizontal="right" vertical="center"/>
    </xf>
    <xf numFmtId="0" fontId="51" fillId="18" borderId="33" xfId="0" applyFont="1" applyFill="1" applyBorder="1" applyAlignment="1">
      <alignment horizontal="center" vertical="center"/>
    </xf>
    <xf numFmtId="0" fontId="51" fillId="18" borderId="33" xfId="0" applyFont="1" applyFill="1" applyBorder="1" applyAlignment="1" applyProtection="1">
      <alignment horizontal="center" vertical="center"/>
      <protection locked="0"/>
    </xf>
    <xf numFmtId="0" fontId="51" fillId="18" borderId="33" xfId="0" applyFont="1" applyFill="1" applyBorder="1" applyAlignment="1">
      <alignment vertical="center" wrapText="1"/>
    </xf>
    <xf numFmtId="44" fontId="48" fillId="18" borderId="33" xfId="24" applyFont="1" applyFill="1" applyBorder="1" applyAlignment="1">
      <alignment horizontal="center" vertical="center" wrapText="1"/>
    </xf>
    <xf numFmtId="170" fontId="35" fillId="14" borderId="33" xfId="0" applyNumberFormat="1" applyFont="1" applyFill="1" applyBorder="1" applyAlignment="1">
      <alignment horizontal="right" vertical="center"/>
    </xf>
    <xf numFmtId="0" fontId="35" fillId="14" borderId="33" xfId="0" applyFont="1" applyFill="1" applyBorder="1" applyAlignment="1">
      <alignment horizontal="center" vertical="center"/>
    </xf>
    <xf numFmtId="0" fontId="35" fillId="14" borderId="33" xfId="0" applyFont="1" applyFill="1" applyBorder="1" applyAlignment="1" applyProtection="1">
      <alignment horizontal="center" vertical="center"/>
      <protection locked="0"/>
    </xf>
    <xf numFmtId="0" fontId="35" fillId="14" borderId="33" xfId="0" applyFont="1" applyFill="1" applyBorder="1" applyAlignment="1">
      <alignment vertical="center" wrapText="1"/>
    </xf>
    <xf numFmtId="44" fontId="35" fillId="14" borderId="33" xfId="24" applyFont="1" applyFill="1" applyBorder="1" applyAlignment="1" applyProtection="1">
      <alignment horizontal="right" vertical="center"/>
      <protection locked="0"/>
    </xf>
    <xf numFmtId="9" fontId="35" fillId="14" borderId="33" xfId="0" applyNumberFormat="1" applyFont="1" applyFill="1" applyBorder="1" applyAlignment="1">
      <alignment horizontal="left" vertical="center" wrapText="1"/>
    </xf>
    <xf numFmtId="170" fontId="32" fillId="14" borderId="33" xfId="0" applyNumberFormat="1" applyFont="1" applyFill="1" applyBorder="1" applyAlignment="1">
      <alignment horizontal="right" vertical="center"/>
    </xf>
    <xf numFmtId="0" fontId="32" fillId="14" borderId="33" xfId="0" applyFont="1" applyFill="1" applyBorder="1" applyAlignment="1">
      <alignment horizontal="center" vertical="center"/>
    </xf>
    <xf numFmtId="0" fontId="32" fillId="14" borderId="33" xfId="0" applyFont="1" applyFill="1" applyBorder="1" applyAlignment="1">
      <alignment vertical="center" wrapText="1"/>
    </xf>
    <xf numFmtId="0" fontId="0" fillId="17" borderId="61" xfId="0" applyFill="1" applyBorder="1"/>
    <xf numFmtId="0" fontId="34" fillId="17" borderId="61" xfId="0" applyFont="1" applyFill="1" applyBorder="1" applyAlignment="1">
      <alignment horizontal="center" vertical="center"/>
    </xf>
    <xf numFmtId="0" fontId="59" fillId="17" borderId="62" xfId="0" applyFont="1" applyFill="1" applyBorder="1" applyAlignment="1">
      <alignment horizontal="right" vertical="center" wrapText="1"/>
    </xf>
    <xf numFmtId="44" fontId="34" fillId="17" borderId="63" xfId="24" applyFont="1" applyFill="1" applyBorder="1" applyAlignment="1" applyProtection="1">
      <alignment horizontal="right" vertical="center"/>
    </xf>
    <xf numFmtId="0" fontId="34" fillId="17" borderId="15" xfId="0" applyFont="1" applyFill="1" applyBorder="1" applyAlignment="1">
      <alignment horizontal="center" vertical="center" wrapText="1"/>
    </xf>
    <xf numFmtId="0" fontId="29" fillId="18" borderId="16" xfId="0" applyFont="1" applyFill="1" applyBorder="1" applyAlignment="1" applyProtection="1"/>
    <xf numFmtId="41" fontId="51" fillId="18" borderId="8" xfId="0" applyNumberFormat="1" applyFont="1" applyFill="1" applyBorder="1" applyAlignment="1" applyProtection="1">
      <alignment horizontal="right"/>
    </xf>
    <xf numFmtId="0" fontId="29" fillId="18" borderId="4" xfId="0" applyFont="1" applyFill="1" applyBorder="1" applyAlignment="1" applyProtection="1"/>
    <xf numFmtId="41" fontId="29" fillId="18" borderId="8" xfId="0" applyNumberFormat="1" applyFont="1" applyFill="1" applyBorder="1" applyAlignment="1" applyProtection="1">
      <alignment horizontal="right"/>
    </xf>
    <xf numFmtId="41" fontId="34" fillId="17" borderId="8" xfId="0" applyNumberFormat="1" applyFont="1" applyFill="1" applyBorder="1" applyAlignment="1" applyProtection="1">
      <alignment horizontal="right" vertical="center"/>
    </xf>
    <xf numFmtId="0" fontId="34" fillId="17" borderId="8" xfId="0" applyFont="1" applyFill="1" applyBorder="1" applyAlignment="1">
      <alignment horizontal="center" vertical="center" wrapText="1"/>
    </xf>
    <xf numFmtId="168" fontId="51" fillId="18" borderId="46" xfId="0" applyNumberFormat="1" applyFont="1" applyFill="1" applyBorder="1" applyAlignment="1" applyProtection="1">
      <alignment horizontal="center" vertical="center"/>
    </xf>
    <xf numFmtId="9" fontId="35" fillId="19" borderId="64" xfId="28" applyNumberFormat="1" applyFont="1" applyFill="1" applyBorder="1" applyAlignment="1" applyProtection="1">
      <alignment horizontal="center" vertical="center"/>
    </xf>
    <xf numFmtId="0" fontId="36" fillId="0" borderId="25" xfId="25" applyFont="1" applyFill="1" applyBorder="1" applyAlignment="1" applyProtection="1">
      <alignment horizontal="left" vertical="center"/>
    </xf>
    <xf numFmtId="9" fontId="36" fillId="14" borderId="65" xfId="28" applyNumberFormat="1" applyFont="1" applyFill="1" applyBorder="1" applyAlignment="1" applyProtection="1">
      <alignment horizontal="center" vertical="center"/>
    </xf>
    <xf numFmtId="9" fontId="36" fillId="14" borderId="66" xfId="28" applyNumberFormat="1" applyFont="1" applyFill="1" applyBorder="1" applyAlignment="1" applyProtection="1">
      <alignment horizontal="center" vertical="center"/>
    </xf>
    <xf numFmtId="168" fontId="51" fillId="18" borderId="25" xfId="0" applyNumberFormat="1" applyFont="1" applyFill="1" applyBorder="1" applyAlignment="1" applyProtection="1">
      <alignment horizontal="center" vertical="center"/>
    </xf>
    <xf numFmtId="9" fontId="35" fillId="19" borderId="65" xfId="28" applyNumberFormat="1" applyFont="1" applyFill="1" applyBorder="1" applyAlignment="1" applyProtection="1">
      <alignment horizontal="center" vertical="center"/>
    </xf>
    <xf numFmtId="9" fontId="35" fillId="19" borderId="67" xfId="28" applyNumberFormat="1" applyFont="1" applyFill="1" applyBorder="1" applyAlignment="1" applyProtection="1">
      <alignment horizontal="center" vertical="center"/>
    </xf>
    <xf numFmtId="9" fontId="36" fillId="14" borderId="68" xfId="28" applyNumberFormat="1" applyFont="1" applyFill="1" applyBorder="1" applyAlignment="1" applyProtection="1">
      <alignment horizontal="center" vertical="center"/>
    </xf>
    <xf numFmtId="49" fontId="51" fillId="18" borderId="25" xfId="0" applyNumberFormat="1" applyFont="1" applyFill="1" applyBorder="1" applyAlignment="1" applyProtection="1">
      <alignment horizontal="center" vertical="center"/>
    </xf>
    <xf numFmtId="9" fontId="35" fillId="19" borderId="69" xfId="28" applyNumberFormat="1" applyFont="1" applyFill="1" applyBorder="1" applyAlignment="1" applyProtection="1">
      <alignment horizontal="center" vertical="center"/>
    </xf>
    <xf numFmtId="9" fontId="36" fillId="14" borderId="70" xfId="28" applyNumberFormat="1" applyFont="1" applyFill="1" applyBorder="1" applyAlignment="1" applyProtection="1">
      <alignment horizontal="center" vertical="center"/>
    </xf>
    <xf numFmtId="42" fontId="53" fillId="18" borderId="48" xfId="25" applyNumberFormat="1" applyFont="1" applyFill="1" applyBorder="1" applyProtection="1"/>
    <xf numFmtId="10" fontId="60" fillId="19" borderId="71" xfId="28" applyNumberFormat="1" applyFont="1" applyFill="1" applyBorder="1" applyAlignment="1" applyProtection="1">
      <alignment horizontal="center" vertical="center"/>
    </xf>
    <xf numFmtId="168" fontId="33" fillId="14" borderId="2" xfId="0" applyNumberFormat="1" applyFont="1" applyFill="1" applyBorder="1" applyAlignment="1">
      <alignment horizontal="center" vertical="center"/>
    </xf>
    <xf numFmtId="0" fontId="0" fillId="0" borderId="18" xfId="0" applyFont="1" applyFill="1" applyBorder="1" applyProtection="1"/>
    <xf numFmtId="0" fontId="31" fillId="0" borderId="0" xfId="0" applyFont="1" applyFill="1" applyBorder="1" applyProtection="1"/>
    <xf numFmtId="0" fontId="31" fillId="0" borderId="5" xfId="0" applyFont="1" applyFill="1" applyBorder="1" applyProtection="1"/>
    <xf numFmtId="0" fontId="44" fillId="13" borderId="4" xfId="25" applyFont="1" applyFill="1" applyBorder="1" applyAlignment="1" applyProtection="1">
      <alignment vertical="center"/>
    </xf>
    <xf numFmtId="168" fontId="33" fillId="14" borderId="1" xfId="0" applyNumberFormat="1" applyFont="1" applyFill="1" applyBorder="1" applyAlignment="1">
      <alignment horizontal="center" vertical="center"/>
    </xf>
    <xf numFmtId="0" fontId="33" fillId="14" borderId="2" xfId="0" applyFont="1" applyFill="1" applyBorder="1" applyAlignment="1">
      <alignment horizontal="left" vertical="center" wrapText="1"/>
    </xf>
    <xf numFmtId="0" fontId="33" fillId="14" borderId="3" xfId="0" applyFont="1" applyFill="1" applyBorder="1" applyAlignment="1">
      <alignment horizontal="left" vertical="center" wrapText="1"/>
    </xf>
    <xf numFmtId="0" fontId="31" fillId="0" borderId="11" xfId="0" applyFont="1" applyFill="1" applyBorder="1" applyProtection="1"/>
    <xf numFmtId="0" fontId="31" fillId="0" borderId="7" xfId="0" applyFont="1" applyFill="1" applyBorder="1" applyProtection="1"/>
    <xf numFmtId="0" fontId="0" fillId="0" borderId="38" xfId="0" applyFill="1" applyBorder="1" applyAlignment="1">
      <alignment horizontal="right"/>
    </xf>
    <xf numFmtId="0" fontId="30" fillId="0" borderId="38" xfId="0" applyFont="1" applyFill="1" applyBorder="1" applyAlignment="1">
      <alignment horizontal="right" vertical="center" wrapText="1"/>
    </xf>
    <xf numFmtId="0" fontId="31" fillId="0" borderId="39" xfId="0" applyFont="1" applyFill="1" applyBorder="1" applyAlignment="1">
      <alignment horizontal="right"/>
    </xf>
    <xf numFmtId="0" fontId="30" fillId="0" borderId="72" xfId="0" applyFont="1" applyFill="1" applyBorder="1" applyAlignment="1">
      <alignment horizontal="right" vertical="center" wrapText="1"/>
    </xf>
    <xf numFmtId="0" fontId="48" fillId="18" borderId="73" xfId="0" applyFont="1" applyFill="1" applyBorder="1" applyAlignment="1" applyProtection="1">
      <alignment horizontal="center" vertical="center" wrapText="1"/>
    </xf>
    <xf numFmtId="0" fontId="0" fillId="0" borderId="72" xfId="0" applyFill="1" applyBorder="1" applyAlignment="1">
      <alignment horizontal="right" vertical="center"/>
    </xf>
    <xf numFmtId="0" fontId="33" fillId="14" borderId="19" xfId="25" applyFont="1" applyFill="1" applyBorder="1" applyAlignment="1" applyProtection="1">
      <alignment horizontal="center" vertical="center"/>
    </xf>
    <xf numFmtId="0" fontId="34" fillId="0" borderId="72" xfId="0" applyFont="1" applyFill="1" applyBorder="1" applyAlignment="1">
      <alignment horizontal="right" vertical="center"/>
    </xf>
    <xf numFmtId="0" fontId="33" fillId="0" borderId="19" xfId="25" applyFont="1" applyFill="1" applyBorder="1" applyAlignment="1" applyProtection="1">
      <alignment horizontal="center" vertical="center"/>
    </xf>
    <xf numFmtId="0" fontId="31" fillId="0" borderId="72" xfId="0" applyFont="1" applyFill="1" applyBorder="1" applyAlignment="1">
      <alignment horizontal="right" vertical="center"/>
    </xf>
    <xf numFmtId="0" fontId="44" fillId="0" borderId="72" xfId="0" applyFont="1" applyFill="1" applyBorder="1" applyAlignment="1">
      <alignment horizontal="right" vertical="center"/>
    </xf>
    <xf numFmtId="0" fontId="22" fillId="0" borderId="72" xfId="0" applyFont="1" applyFill="1" applyBorder="1" applyAlignment="1">
      <alignment horizontal="right" vertical="center"/>
    </xf>
    <xf numFmtId="0" fontId="34" fillId="14" borderId="72" xfId="0" applyFont="1" applyFill="1" applyBorder="1" applyAlignment="1">
      <alignment horizontal="right" vertical="center"/>
    </xf>
    <xf numFmtId="168" fontId="32" fillId="0" borderId="72" xfId="0" applyNumberFormat="1" applyFont="1" applyBorder="1" applyAlignment="1" applyProtection="1">
      <alignment horizontal="center" vertical="center"/>
      <protection locked="0"/>
    </xf>
    <xf numFmtId="0" fontId="48" fillId="18" borderId="19" xfId="0" applyFont="1" applyFill="1" applyBorder="1" applyAlignment="1" applyProtection="1">
      <alignment horizontal="center" vertical="center" wrapText="1"/>
    </xf>
    <xf numFmtId="0" fontId="31" fillId="0" borderId="72" xfId="0" applyFont="1" applyFill="1" applyBorder="1" applyAlignment="1" applyProtection="1">
      <alignment horizontal="right" vertical="center"/>
    </xf>
    <xf numFmtId="0" fontId="31" fillId="0" borderId="72" xfId="0" applyFont="1" applyFill="1" applyBorder="1" applyAlignment="1" applyProtection="1">
      <alignment horizontal="right" vertical="center"/>
      <protection locked="0"/>
    </xf>
    <xf numFmtId="0" fontId="31" fillId="0" borderId="72" xfId="0" applyFont="1" applyFill="1" applyBorder="1" applyAlignment="1">
      <alignment horizontal="right"/>
    </xf>
    <xf numFmtId="0" fontId="31" fillId="14" borderId="72" xfId="0" applyFont="1" applyFill="1" applyBorder="1" applyAlignment="1">
      <alignment horizontal="right"/>
    </xf>
    <xf numFmtId="0" fontId="31" fillId="14" borderId="72" xfId="0" applyFont="1" applyFill="1" applyBorder="1" applyAlignment="1">
      <alignment horizontal="right" vertical="center"/>
    </xf>
    <xf numFmtId="0" fontId="24" fillId="0" borderId="72" xfId="0" applyFont="1" applyFill="1" applyBorder="1" applyAlignment="1">
      <alignment horizontal="right" vertical="center" wrapText="1"/>
    </xf>
    <xf numFmtId="0" fontId="24" fillId="0" borderId="72" xfId="0" applyFont="1" applyFill="1" applyBorder="1" applyAlignment="1">
      <alignment horizontal="right" vertical="center"/>
    </xf>
    <xf numFmtId="0" fontId="23" fillId="0" borderId="72" xfId="0" applyFont="1" applyFill="1" applyBorder="1" applyAlignment="1">
      <alignment horizontal="right" vertical="center"/>
    </xf>
    <xf numFmtId="0" fontId="22" fillId="0" borderId="72" xfId="0" applyFont="1" applyFill="1" applyBorder="1" applyAlignment="1">
      <alignment horizontal="right"/>
    </xf>
    <xf numFmtId="0" fontId="48" fillId="18" borderId="20" xfId="0" applyFont="1" applyFill="1" applyBorder="1" applyAlignment="1" applyProtection="1">
      <alignment horizontal="center" vertical="center" wrapText="1"/>
    </xf>
    <xf numFmtId="0" fontId="31" fillId="0" borderId="74" xfId="0" applyFont="1" applyFill="1" applyBorder="1" applyAlignment="1">
      <alignment horizontal="right"/>
    </xf>
    <xf numFmtId="0" fontId="31" fillId="0" borderId="75" xfId="0" applyFont="1" applyFill="1" applyBorder="1" applyAlignment="1">
      <alignment horizontal="right"/>
    </xf>
    <xf numFmtId="0" fontId="31" fillId="0" borderId="76" xfId="0" applyFont="1" applyFill="1" applyBorder="1" applyAlignment="1">
      <alignment horizontal="right"/>
    </xf>
    <xf numFmtId="0" fontId="39" fillId="0" borderId="4" xfId="0" applyFont="1" applyFill="1" applyBorder="1" applyAlignment="1">
      <alignment vertical="center"/>
    </xf>
    <xf numFmtId="0" fontId="41" fillId="20" borderId="5" xfId="0" applyFont="1" applyFill="1" applyBorder="1" applyAlignment="1">
      <alignment vertical="center"/>
    </xf>
    <xf numFmtId="0" fontId="0" fillId="0" borderId="17" xfId="0" applyFont="1" applyFill="1" applyBorder="1" applyProtection="1"/>
    <xf numFmtId="0" fontId="0" fillId="0" borderId="77" xfId="0" applyFill="1" applyBorder="1" applyAlignment="1">
      <alignment horizontal="right"/>
    </xf>
    <xf numFmtId="0" fontId="0" fillId="0" borderId="78" xfId="0" applyFill="1" applyBorder="1" applyAlignment="1">
      <alignment horizontal="right"/>
    </xf>
    <xf numFmtId="0" fontId="0" fillId="0" borderId="79" xfId="0" applyFill="1" applyBorder="1" applyAlignment="1">
      <alignment horizontal="right"/>
    </xf>
    <xf numFmtId="0" fontId="30" fillId="16" borderId="3" xfId="0" applyFont="1" applyFill="1" applyBorder="1" applyAlignment="1">
      <alignment horizontal="center" vertical="center" wrapText="1"/>
    </xf>
    <xf numFmtId="0" fontId="41" fillId="0" borderId="5" xfId="0" applyFont="1" applyFill="1" applyBorder="1" applyAlignment="1">
      <alignment vertical="center"/>
    </xf>
    <xf numFmtId="0" fontId="30" fillId="16" borderId="8" xfId="0" applyFont="1" applyFill="1" applyBorder="1" applyAlignment="1">
      <alignment horizontal="center" vertical="center" wrapText="1"/>
    </xf>
    <xf numFmtId="41" fontId="34" fillId="17" borderId="8" xfId="0" applyNumberFormat="1" applyFont="1" applyFill="1" applyBorder="1" applyAlignment="1">
      <alignment horizontal="center" vertical="center" wrapText="1"/>
    </xf>
    <xf numFmtId="0" fontId="48" fillId="18" borderId="80" xfId="0" applyFont="1" applyFill="1" applyBorder="1" applyAlignment="1" applyProtection="1">
      <alignment horizontal="center" vertical="center"/>
    </xf>
    <xf numFmtId="41" fontId="35" fillId="15" borderId="81" xfId="0" applyNumberFormat="1" applyFont="1" applyFill="1" applyBorder="1" applyAlignment="1" applyProtection="1">
      <alignment horizontal="right" vertical="center"/>
    </xf>
    <xf numFmtId="0" fontId="30" fillId="14" borderId="82" xfId="0" applyFont="1" applyFill="1" applyBorder="1" applyAlignment="1" applyProtection="1">
      <alignment horizontal="center" vertical="center"/>
    </xf>
    <xf numFmtId="0" fontId="32" fillId="0" borderId="82" xfId="0" applyFont="1" applyFill="1" applyBorder="1" applyAlignment="1" applyProtection="1">
      <alignment horizontal="center" vertical="center"/>
    </xf>
    <xf numFmtId="0" fontId="0" fillId="21" borderId="5" xfId="0" applyFill="1" applyBorder="1"/>
    <xf numFmtId="0" fontId="0" fillId="14" borderId="5" xfId="0" applyFill="1" applyBorder="1"/>
    <xf numFmtId="41" fontId="35" fillId="14" borderId="83" xfId="0" applyNumberFormat="1" applyFont="1" applyFill="1" applyBorder="1" applyAlignment="1" applyProtection="1">
      <alignment horizontal="right" vertical="center"/>
    </xf>
    <xf numFmtId="0" fontId="42" fillId="14" borderId="82" xfId="0" applyFont="1" applyFill="1" applyBorder="1" applyAlignment="1" applyProtection="1">
      <alignment horizontal="center" vertical="center"/>
    </xf>
    <xf numFmtId="0" fontId="48" fillId="18" borderId="82" xfId="0" applyFont="1" applyFill="1" applyBorder="1" applyAlignment="1" applyProtection="1">
      <alignment horizontal="center" vertical="center"/>
    </xf>
    <xf numFmtId="41" fontId="51" fillId="18" borderId="83" xfId="0" applyNumberFormat="1" applyFont="1" applyFill="1" applyBorder="1" applyAlignment="1" applyProtection="1">
      <alignment horizontal="right" vertical="center"/>
    </xf>
    <xf numFmtId="41" fontId="35" fillId="15" borderId="83" xfId="0" applyNumberFormat="1" applyFont="1" applyFill="1" applyBorder="1" applyAlignment="1" applyProtection="1">
      <alignment horizontal="right" vertical="center"/>
    </xf>
    <xf numFmtId="0" fontId="30" fillId="0" borderId="5" xfId="0" applyFont="1" applyBorder="1"/>
    <xf numFmtId="41" fontId="32" fillId="14" borderId="83" xfId="0" applyNumberFormat="1" applyFont="1" applyFill="1" applyBorder="1" applyAlignment="1" applyProtection="1">
      <alignment horizontal="right" vertical="center"/>
    </xf>
    <xf numFmtId="41" fontId="32" fillId="0" borderId="83" xfId="0" applyNumberFormat="1" applyFont="1" applyBorder="1" applyAlignment="1" applyProtection="1">
      <alignment horizontal="right" vertical="center"/>
    </xf>
    <xf numFmtId="0" fontId="0" fillId="0" borderId="82" xfId="0" applyFont="1" applyFill="1" applyBorder="1" applyAlignment="1" applyProtection="1">
      <alignment horizontal="center" vertical="center"/>
    </xf>
    <xf numFmtId="0" fontId="0" fillId="14" borderId="82" xfId="0" applyFont="1" applyFill="1" applyBorder="1" applyAlignment="1" applyProtection="1">
      <alignment horizontal="center" vertical="center"/>
    </xf>
    <xf numFmtId="0" fontId="32" fillId="0" borderId="84" xfId="0" applyFont="1" applyFill="1" applyBorder="1" applyAlignment="1" applyProtection="1">
      <alignment horizontal="center" vertical="center"/>
    </xf>
    <xf numFmtId="41" fontId="30" fillId="22" borderId="85" xfId="0" applyNumberFormat="1" applyFont="1" applyFill="1" applyBorder="1" applyAlignment="1" applyProtection="1">
      <alignment horizontal="center" vertical="center"/>
    </xf>
    <xf numFmtId="0" fontId="0" fillId="16" borderId="4" xfId="0" applyFont="1" applyFill="1" applyBorder="1"/>
    <xf numFmtId="41" fontId="35" fillId="16" borderId="0" xfId="0" applyNumberFormat="1" applyFont="1" applyFill="1" applyBorder="1" applyAlignment="1">
      <alignment horizontal="right" vertical="center"/>
    </xf>
    <xf numFmtId="170" fontId="52" fillId="18" borderId="86" xfId="0" applyNumberFormat="1" applyFont="1" applyFill="1" applyBorder="1" applyAlignment="1">
      <alignment horizontal="right" vertical="center"/>
    </xf>
    <xf numFmtId="44" fontId="48" fillId="18" borderId="87" xfId="24" applyFont="1" applyFill="1" applyBorder="1" applyAlignment="1">
      <alignment horizontal="center" vertical="center" wrapText="1"/>
    </xf>
    <xf numFmtId="170" fontId="35" fillId="23" borderId="88" xfId="0" applyNumberFormat="1" applyFont="1" applyFill="1" applyBorder="1" applyAlignment="1">
      <alignment horizontal="right" vertical="center"/>
    </xf>
    <xf numFmtId="44" fontId="35" fillId="14" borderId="89" xfId="24" applyFont="1" applyFill="1" applyBorder="1" applyAlignment="1" applyProtection="1">
      <alignment horizontal="right" vertical="center"/>
      <protection locked="0"/>
    </xf>
    <xf numFmtId="170" fontId="32" fillId="0" borderId="88" xfId="0" applyNumberFormat="1" applyFont="1" applyFill="1" applyBorder="1" applyAlignment="1">
      <alignment horizontal="right" vertical="center"/>
    </xf>
    <xf numFmtId="44" fontId="32" fillId="0" borderId="89" xfId="24" applyFont="1" applyFill="1" applyBorder="1" applyAlignment="1" applyProtection="1">
      <alignment horizontal="right" vertical="center"/>
    </xf>
    <xf numFmtId="170" fontId="35" fillId="14" borderId="88" xfId="0" applyNumberFormat="1" applyFont="1" applyFill="1" applyBorder="1" applyAlignment="1">
      <alignment horizontal="right" vertical="center"/>
    </xf>
    <xf numFmtId="170" fontId="32" fillId="0" borderId="90" xfId="0" applyNumberFormat="1" applyFont="1" applyFill="1" applyBorder="1" applyAlignment="1">
      <alignment horizontal="right" vertical="center"/>
    </xf>
    <xf numFmtId="170" fontId="51" fillId="18" borderId="88" xfId="0" applyNumberFormat="1" applyFont="1" applyFill="1" applyBorder="1" applyAlignment="1">
      <alignment horizontal="right" vertical="center"/>
    </xf>
    <xf numFmtId="44" fontId="48" fillId="18" borderId="89" xfId="24" applyFont="1" applyFill="1" applyBorder="1" applyAlignment="1">
      <alignment horizontal="center" vertical="center" wrapText="1"/>
    </xf>
    <xf numFmtId="170" fontId="32" fillId="0" borderId="91" xfId="0" applyNumberFormat="1" applyFont="1" applyFill="1" applyBorder="1" applyAlignment="1">
      <alignment horizontal="right" vertical="center"/>
    </xf>
    <xf numFmtId="170" fontId="32" fillId="14" borderId="88" xfId="0" applyNumberFormat="1" applyFont="1" applyFill="1" applyBorder="1" applyAlignment="1">
      <alignment horizontal="right" vertical="center"/>
    </xf>
    <xf numFmtId="0" fontId="0" fillId="17" borderId="92" xfId="0" applyFill="1" applyBorder="1"/>
    <xf numFmtId="44" fontId="34" fillId="17" borderId="93" xfId="24" applyFont="1" applyFill="1" applyBorder="1" applyAlignment="1" applyProtection="1">
      <alignment horizontal="right" vertical="center"/>
    </xf>
    <xf numFmtId="0" fontId="0" fillId="0" borderId="4" xfId="0" applyFill="1" applyBorder="1"/>
    <xf numFmtId="0" fontId="41" fillId="0" borderId="1" xfId="0" applyFont="1" applyFill="1" applyBorder="1" applyAlignment="1">
      <alignment horizontal="left" vertical="center"/>
    </xf>
    <xf numFmtId="0" fontId="43" fillId="0" borderId="2" xfId="0" applyFont="1" applyFill="1" applyBorder="1" applyAlignment="1">
      <alignment horizontal="left" vertical="center"/>
    </xf>
    <xf numFmtId="49" fontId="30" fillId="0" borderId="2" xfId="0" applyNumberFormat="1" applyFont="1" applyFill="1" applyBorder="1" applyAlignment="1">
      <alignment horizontal="center" vertical="center"/>
    </xf>
    <xf numFmtId="49" fontId="30" fillId="0" borderId="3" xfId="0" applyNumberFormat="1" applyFont="1" applyFill="1" applyBorder="1" applyAlignment="1">
      <alignment horizontal="center" vertical="center"/>
    </xf>
    <xf numFmtId="0" fontId="48" fillId="18" borderId="8" xfId="0" applyFont="1" applyFill="1" applyBorder="1" applyAlignment="1">
      <alignment horizontal="center" vertical="center" wrapText="1"/>
    </xf>
    <xf numFmtId="0" fontId="48" fillId="18" borderId="8" xfId="0" applyFont="1" applyFill="1" applyBorder="1" applyAlignment="1">
      <alignment horizontal="center" vertical="center"/>
    </xf>
    <xf numFmtId="0" fontId="48" fillId="0" borderId="6" xfId="0" applyFont="1" applyFill="1" applyBorder="1" applyAlignment="1">
      <alignment horizontal="center" vertical="center" wrapText="1"/>
    </xf>
    <xf numFmtId="0" fontId="48" fillId="0" borderId="7" xfId="0" applyFont="1" applyFill="1" applyBorder="1" applyAlignment="1">
      <alignment horizontal="center" vertical="center" wrapText="1"/>
    </xf>
    <xf numFmtId="0" fontId="48" fillId="0" borderId="8" xfId="0" applyFont="1" applyFill="1" applyBorder="1" applyAlignment="1">
      <alignment horizontal="center" vertical="center" wrapText="1"/>
    </xf>
    <xf numFmtId="0" fontId="48" fillId="0" borderId="8" xfId="0" applyFont="1" applyFill="1" applyBorder="1" applyAlignment="1">
      <alignment horizontal="center" vertical="center"/>
    </xf>
    <xf numFmtId="0" fontId="28" fillId="0" borderId="0" xfId="0" applyFont="1" applyFill="1"/>
    <xf numFmtId="0" fontId="28" fillId="18" borderId="8" xfId="0" applyFont="1" applyFill="1" applyBorder="1"/>
    <xf numFmtId="0" fontId="29" fillId="18" borderId="8" xfId="0" applyFont="1" applyFill="1" applyBorder="1"/>
    <xf numFmtId="44" fontId="28" fillId="18" borderId="8" xfId="0" applyNumberFormat="1" applyFont="1" applyFill="1" applyBorder="1"/>
    <xf numFmtId="0" fontId="30" fillId="17" borderId="8" xfId="0" applyFont="1" applyFill="1" applyBorder="1" applyAlignment="1">
      <alignment horizontal="left" indent="2"/>
    </xf>
    <xf numFmtId="0" fontId="30" fillId="17" borderId="8" xfId="0" applyFont="1" applyFill="1" applyBorder="1"/>
    <xf numFmtId="44" fontId="30" fillId="17" borderId="8" xfId="0" applyNumberFormat="1" applyFont="1" applyFill="1" applyBorder="1"/>
    <xf numFmtId="0" fontId="0" fillId="0" borderId="8" xfId="0" applyFont="1" applyBorder="1"/>
    <xf numFmtId="0" fontId="0" fillId="13" borderId="8" xfId="0" applyFont="1" applyFill="1" applyBorder="1" applyAlignment="1">
      <alignment horizontal="left" indent="2"/>
    </xf>
    <xf numFmtId="44" fontId="27" fillId="13" borderId="8" xfId="24" applyFont="1" applyFill="1" applyBorder="1"/>
    <xf numFmtId="44" fontId="30" fillId="17" borderId="8" xfId="24" applyFont="1" applyFill="1" applyBorder="1"/>
    <xf numFmtId="0" fontId="0" fillId="13" borderId="8" xfId="0" applyFont="1" applyFill="1" applyBorder="1" applyAlignment="1">
      <alignment horizontal="left" wrapText="1" indent="2"/>
    </xf>
    <xf numFmtId="0" fontId="30" fillId="17" borderId="8" xfId="0" applyFont="1" applyFill="1" applyBorder="1" applyAlignment="1">
      <alignment wrapText="1"/>
    </xf>
    <xf numFmtId="44" fontId="27" fillId="17" borderId="8" xfId="24" applyFont="1" applyFill="1" applyBorder="1"/>
    <xf numFmtId="0" fontId="30" fillId="17" borderId="8" xfId="0" applyFont="1" applyFill="1" applyBorder="1" applyAlignment="1">
      <alignment horizontal="left" wrapText="1"/>
    </xf>
    <xf numFmtId="0" fontId="0" fillId="13" borderId="8" xfId="0" applyFont="1" applyFill="1" applyBorder="1" applyAlignment="1">
      <alignment horizontal="right" indent="2"/>
    </xf>
    <xf numFmtId="44" fontId="28" fillId="18" borderId="8" xfId="24" applyFont="1" applyFill="1" applyBorder="1"/>
    <xf numFmtId="0" fontId="0" fillId="13" borderId="8" xfId="0" applyFont="1" applyFill="1" applyBorder="1"/>
    <xf numFmtId="44" fontId="29" fillId="18" borderId="8" xfId="24" applyFont="1" applyFill="1" applyBorder="1"/>
    <xf numFmtId="0" fontId="0" fillId="0" borderId="0" xfId="0" applyFont="1"/>
    <xf numFmtId="0" fontId="48" fillId="0" borderId="21" xfId="0" applyFont="1" applyFill="1" applyBorder="1" applyAlignment="1">
      <alignment horizontal="center" vertical="center" wrapText="1"/>
    </xf>
    <xf numFmtId="43" fontId="27" fillId="13" borderId="8" xfId="23" applyFont="1" applyFill="1" applyBorder="1"/>
    <xf numFmtId="43" fontId="28" fillId="18" borderId="8" xfId="23" applyFont="1" applyFill="1" applyBorder="1"/>
    <xf numFmtId="0" fontId="29" fillId="18" borderId="8" xfId="0" applyFont="1" applyFill="1" applyBorder="1" applyAlignment="1">
      <alignment horizontal="left" indent="2"/>
    </xf>
    <xf numFmtId="43" fontId="29" fillId="18" borderId="8" xfId="23" applyFont="1" applyFill="1" applyBorder="1"/>
    <xf numFmtId="0" fontId="30" fillId="14" borderId="8" xfId="0" applyFont="1" applyFill="1" applyBorder="1" applyAlignment="1">
      <alignment horizontal="center"/>
    </xf>
    <xf numFmtId="0" fontId="30" fillId="14" borderId="8" xfId="0" applyFont="1" applyFill="1" applyBorder="1" applyAlignment="1">
      <alignment horizontal="left" indent="1"/>
    </xf>
    <xf numFmtId="43" fontId="27" fillId="14" borderId="8" xfId="23" applyFont="1" applyFill="1" applyBorder="1"/>
    <xf numFmtId="0" fontId="30" fillId="14" borderId="8" xfId="0" applyFont="1" applyFill="1" applyBorder="1" applyAlignment="1">
      <alignment horizontal="left" wrapText="1" indent="1"/>
    </xf>
    <xf numFmtId="0" fontId="0" fillId="13" borderId="8" xfId="0" applyFont="1" applyFill="1" applyBorder="1" applyAlignment="1">
      <alignment horizontal="left" vertical="center" indent="2"/>
    </xf>
    <xf numFmtId="0" fontId="28" fillId="18" borderId="8" xfId="0" applyFont="1" applyFill="1" applyBorder="1" applyAlignment="1">
      <alignment horizontal="left" indent="2"/>
    </xf>
    <xf numFmtId="0" fontId="0" fillId="14" borderId="8" xfId="0" applyFont="1" applyFill="1" applyBorder="1"/>
    <xf numFmtId="0" fontId="0" fillId="14" borderId="8" xfId="0" applyFont="1" applyFill="1" applyBorder="1" applyAlignment="1">
      <alignment wrapText="1"/>
    </xf>
    <xf numFmtId="0" fontId="0" fillId="0" borderId="8" xfId="0" applyFont="1" applyFill="1" applyBorder="1"/>
    <xf numFmtId="43" fontId="27" fillId="0" borderId="8" xfId="23" applyFont="1" applyFill="1" applyBorder="1"/>
    <xf numFmtId="0" fontId="29" fillId="18" borderId="8" xfId="0" applyFont="1" applyFill="1" applyBorder="1" applyAlignment="1">
      <alignment wrapText="1"/>
    </xf>
    <xf numFmtId="0" fontId="37" fillId="24" borderId="11" xfId="0" applyFont="1" applyFill="1" applyBorder="1" applyAlignment="1">
      <alignment horizontal="center" vertical="center"/>
    </xf>
    <xf numFmtId="0" fontId="37" fillId="24" borderId="7" xfId="0" applyFont="1" applyFill="1" applyBorder="1" applyAlignment="1">
      <alignment horizontal="center" vertical="center"/>
    </xf>
    <xf numFmtId="9" fontId="0" fillId="0" borderId="0" xfId="28" applyFont="1"/>
    <xf numFmtId="0" fontId="65" fillId="18" borderId="107" xfId="0" applyFont="1" applyFill="1" applyBorder="1" applyAlignment="1">
      <alignment vertical="center"/>
    </xf>
    <xf numFmtId="0" fontId="65" fillId="18" borderId="0" xfId="0" applyFont="1" applyFill="1" applyBorder="1" applyAlignment="1">
      <alignment vertical="center"/>
    </xf>
    <xf numFmtId="0" fontId="65" fillId="18" borderId="108" xfId="0" applyFont="1" applyFill="1" applyBorder="1" applyAlignment="1">
      <alignment vertical="center"/>
    </xf>
    <xf numFmtId="0" fontId="39" fillId="25" borderId="109" xfId="0" applyFont="1" applyFill="1" applyBorder="1" applyAlignment="1">
      <alignment vertical="top"/>
    </xf>
    <xf numFmtId="0" fontId="38" fillId="25" borderId="17" xfId="0" applyFont="1" applyFill="1" applyBorder="1" applyAlignment="1"/>
    <xf numFmtId="0" fontId="38" fillId="25" borderId="18" xfId="0" applyFont="1" applyFill="1" applyBorder="1" applyAlignment="1"/>
    <xf numFmtId="0" fontId="39" fillId="25" borderId="16" xfId="0" applyFont="1" applyFill="1" applyBorder="1" applyAlignment="1"/>
    <xf numFmtId="0" fontId="38" fillId="25" borderId="110" xfId="0" applyFont="1" applyFill="1" applyBorder="1" applyAlignment="1"/>
    <xf numFmtId="0" fontId="39" fillId="25" borderId="113" xfId="0" applyFont="1" applyFill="1" applyBorder="1" applyAlignment="1">
      <alignment vertical="top"/>
    </xf>
    <xf numFmtId="0" fontId="38" fillId="25" borderId="2" xfId="0" applyFont="1" applyFill="1" applyBorder="1" applyAlignment="1"/>
    <xf numFmtId="0" fontId="39" fillId="25" borderId="109" xfId="0" applyFont="1" applyFill="1" applyBorder="1" applyAlignment="1">
      <alignment vertical="center"/>
    </xf>
    <xf numFmtId="0" fontId="38" fillId="25" borderId="17" xfId="0" applyFont="1" applyFill="1" applyBorder="1" applyAlignment="1">
      <alignment vertical="center" wrapText="1"/>
    </xf>
    <xf numFmtId="0" fontId="39" fillId="25" borderId="16" xfId="0" applyFont="1" applyFill="1" applyBorder="1" applyAlignment="1">
      <alignment vertical="top"/>
    </xf>
    <xf numFmtId="0" fontId="39" fillId="25" borderId="17" xfId="0" applyFont="1" applyFill="1" applyBorder="1" applyAlignment="1">
      <alignment vertical="top" wrapText="1"/>
    </xf>
    <xf numFmtId="0" fontId="38" fillId="25" borderId="17" xfId="0" applyFont="1" applyFill="1" applyBorder="1" applyAlignment="1">
      <alignment vertical="top" wrapText="1"/>
    </xf>
    <xf numFmtId="0" fontId="38" fillId="25" borderId="110" xfId="0" applyFont="1" applyFill="1" applyBorder="1" applyAlignment="1">
      <alignment vertical="top" wrapText="1"/>
    </xf>
    <xf numFmtId="0" fontId="38" fillId="25" borderId="111" xfId="0" applyFont="1" applyFill="1" applyBorder="1" applyAlignment="1">
      <alignment vertical="center"/>
    </xf>
    <xf numFmtId="0" fontId="38" fillId="25" borderId="11" xfId="0" applyFont="1" applyFill="1" applyBorder="1" applyAlignment="1">
      <alignment vertical="center" wrapText="1"/>
    </xf>
    <xf numFmtId="0" fontId="38" fillId="25" borderId="6" xfId="0" applyFont="1" applyFill="1" applyBorder="1" applyAlignment="1">
      <alignment vertical="top"/>
    </xf>
    <xf numFmtId="0" fontId="39" fillId="25" borderId="17" xfId="0" applyFont="1" applyFill="1" applyBorder="1" applyAlignment="1">
      <alignment vertical="center"/>
    </xf>
    <xf numFmtId="0" fontId="0" fillId="25" borderId="17" xfId="0" applyFont="1" applyFill="1" applyBorder="1" applyAlignment="1">
      <alignment vertical="top" wrapText="1"/>
    </xf>
    <xf numFmtId="0" fontId="0" fillId="25" borderId="18" xfId="0" applyFont="1" applyFill="1" applyBorder="1" applyAlignment="1">
      <alignment vertical="top" wrapText="1"/>
    </xf>
    <xf numFmtId="0" fontId="39" fillId="25" borderId="17" xfId="0" applyFont="1" applyFill="1" applyBorder="1" applyAlignment="1">
      <alignment vertical="top"/>
    </xf>
    <xf numFmtId="0" fontId="39" fillId="25" borderId="0" xfId="0" applyFont="1" applyFill="1" applyBorder="1" applyAlignment="1">
      <alignment horizontal="left" vertical="top" wrapText="1"/>
    </xf>
    <xf numFmtId="0" fontId="38" fillId="25" borderId="0" xfId="0" applyFont="1" applyFill="1" applyBorder="1" applyAlignment="1">
      <alignment horizontal="left" vertical="top" wrapText="1"/>
    </xf>
    <xf numFmtId="0" fontId="38" fillId="25" borderId="108" xfId="0" applyFont="1" applyFill="1" applyBorder="1" applyAlignment="1">
      <alignment horizontal="left" vertical="top" wrapText="1"/>
    </xf>
    <xf numFmtId="0" fontId="38" fillId="25" borderId="11" xfId="0" applyFont="1" applyFill="1" applyBorder="1" applyAlignment="1">
      <alignment horizontal="left" vertical="top" wrapText="1"/>
    </xf>
    <xf numFmtId="0" fontId="38" fillId="25" borderId="112" xfId="0" applyFont="1" applyFill="1" applyBorder="1" applyAlignment="1">
      <alignment horizontal="left" vertical="top" wrapText="1"/>
    </xf>
    <xf numFmtId="0" fontId="0" fillId="0" borderId="107" xfId="0" applyBorder="1" applyAlignment="1" applyProtection="1">
      <protection locked="0"/>
    </xf>
    <xf numFmtId="167" fontId="32" fillId="0" borderId="108" xfId="24" applyNumberFormat="1" applyFont="1" applyBorder="1" applyAlignment="1" applyProtection="1">
      <alignment vertical="center"/>
      <protection locked="0"/>
    </xf>
    <xf numFmtId="0" fontId="44" fillId="0" borderId="115" xfId="0" applyFont="1" applyBorder="1" applyAlignment="1" applyProtection="1">
      <alignment vertical="top"/>
      <protection locked="0"/>
    </xf>
    <xf numFmtId="167" fontId="39" fillId="0" borderId="11" xfId="24" applyNumberFormat="1" applyFont="1" applyBorder="1" applyAlignment="1" applyProtection="1">
      <alignment vertical="center"/>
      <protection locked="0"/>
    </xf>
    <xf numFmtId="167" fontId="32" fillId="0" borderId="11" xfId="24" applyNumberFormat="1" applyFont="1" applyBorder="1" applyAlignment="1" applyProtection="1">
      <alignment vertical="center"/>
      <protection locked="0"/>
    </xf>
    <xf numFmtId="0" fontId="44" fillId="0" borderId="115" xfId="0" applyFont="1" applyBorder="1" applyAlignment="1" applyProtection="1">
      <protection locked="0"/>
    </xf>
    <xf numFmtId="167" fontId="39" fillId="0" borderId="0" xfId="24" applyNumberFormat="1" applyFont="1" applyBorder="1" applyAlignment="1" applyProtection="1">
      <alignment vertical="center"/>
      <protection locked="0"/>
    </xf>
    <xf numFmtId="49" fontId="0" fillId="0" borderId="0" xfId="0" applyNumberFormat="1" applyBorder="1" applyAlignment="1">
      <alignment wrapText="1"/>
    </xf>
    <xf numFmtId="0" fontId="34" fillId="0" borderId="115" xfId="0" applyFont="1" applyFill="1" applyBorder="1" applyAlignment="1"/>
    <xf numFmtId="0" fontId="42" fillId="0" borderId="115" xfId="0" applyFont="1" applyFill="1" applyBorder="1" applyAlignment="1" applyProtection="1">
      <protection locked="0"/>
    </xf>
    <xf numFmtId="0" fontId="32" fillId="0" borderId="0" xfId="0" applyFont="1" applyBorder="1"/>
    <xf numFmtId="0" fontId="32" fillId="0" borderId="116" xfId="0" applyFont="1" applyBorder="1"/>
    <xf numFmtId="0" fontId="32" fillId="0" borderId="117" xfId="0" applyFont="1" applyBorder="1"/>
    <xf numFmtId="0" fontId="32" fillId="0" borderId="108" xfId="0" applyFont="1" applyBorder="1"/>
    <xf numFmtId="0" fontId="44" fillId="0" borderId="118" xfId="0" applyFont="1" applyBorder="1" applyAlignment="1" applyProtection="1">
      <protection locked="0"/>
    </xf>
    <xf numFmtId="0" fontId="0" fillId="0" borderId="116" xfId="0" applyBorder="1"/>
    <xf numFmtId="0" fontId="0" fillId="0" borderId="117" xfId="0" applyBorder="1"/>
    <xf numFmtId="0" fontId="42" fillId="0" borderId="118" xfId="0" applyFont="1" applyFill="1" applyBorder="1" applyAlignment="1" applyProtection="1">
      <protection locked="0"/>
    </xf>
    <xf numFmtId="0" fontId="32" fillId="0" borderId="122" xfId="0" applyFont="1" applyBorder="1"/>
    <xf numFmtId="0" fontId="0" fillId="0" borderId="108" xfId="0" applyBorder="1"/>
    <xf numFmtId="41" fontId="0" fillId="0" borderId="0" xfId="0" applyNumberFormat="1"/>
    <xf numFmtId="3" fontId="44" fillId="14" borderId="130" xfId="0" applyNumberFormat="1" applyFont="1" applyFill="1" applyBorder="1" applyAlignment="1" applyProtection="1"/>
    <xf numFmtId="3" fontId="34" fillId="14" borderId="130" xfId="0" applyNumberFormat="1" applyFont="1" applyFill="1" applyBorder="1" applyAlignment="1" applyProtection="1">
      <alignment horizontal="right"/>
    </xf>
    <xf numFmtId="3" fontId="31" fillId="0" borderId="130" xfId="0" applyNumberFormat="1" applyFont="1" applyBorder="1" applyAlignment="1" applyProtection="1">
      <protection locked="0"/>
    </xf>
    <xf numFmtId="3" fontId="34" fillId="14" borderId="130" xfId="0" applyNumberFormat="1" applyFont="1" applyFill="1" applyBorder="1" applyAlignment="1" applyProtection="1"/>
    <xf numFmtId="3" fontId="44" fillId="14" borderId="130" xfId="0" applyNumberFormat="1" applyFont="1" applyFill="1" applyBorder="1" applyAlignment="1" applyProtection="1">
      <alignment horizontal="right"/>
    </xf>
    <xf numFmtId="3" fontId="48" fillId="18" borderId="130" xfId="0" applyNumberFormat="1" applyFont="1" applyFill="1" applyBorder="1" applyAlignment="1" applyProtection="1"/>
    <xf numFmtId="3" fontId="48" fillId="18" borderId="130" xfId="0" applyNumberFormat="1" applyFont="1" applyFill="1" applyBorder="1" applyAlignment="1" applyProtection="1">
      <alignment vertical="center"/>
    </xf>
    <xf numFmtId="3" fontId="33" fillId="14" borderId="130" xfId="0" applyNumberFormat="1" applyFont="1" applyFill="1" applyBorder="1" applyAlignment="1" applyProtection="1"/>
    <xf numFmtId="3" fontId="31" fillId="14" borderId="130" xfId="0" applyNumberFormat="1" applyFont="1" applyFill="1" applyBorder="1" applyAlignment="1" applyProtection="1"/>
    <xf numFmtId="3" fontId="47" fillId="14" borderId="130" xfId="0" applyNumberFormat="1" applyFont="1" applyFill="1" applyBorder="1" applyAlignment="1" applyProtection="1">
      <alignment horizontal="right" wrapText="1"/>
    </xf>
    <xf numFmtId="3" fontId="49" fillId="18" borderId="130" xfId="0" applyNumberFormat="1" applyFont="1" applyFill="1" applyBorder="1" applyAlignment="1" applyProtection="1"/>
    <xf numFmtId="3" fontId="46" fillId="14" borderId="130" xfId="0" applyNumberFormat="1" applyFont="1" applyFill="1" applyBorder="1" applyAlignment="1" applyProtection="1">
      <alignment horizontal="right" wrapText="1"/>
    </xf>
    <xf numFmtId="3" fontId="46" fillId="14" borderId="130" xfId="0" applyNumberFormat="1" applyFont="1" applyFill="1" applyBorder="1" applyAlignment="1" applyProtection="1">
      <alignment wrapText="1"/>
      <protection locked="0"/>
    </xf>
    <xf numFmtId="3" fontId="46" fillId="14" borderId="130" xfId="0" applyNumberFormat="1" applyFont="1" applyFill="1" applyBorder="1" applyAlignment="1" applyProtection="1">
      <alignment wrapText="1"/>
    </xf>
    <xf numFmtId="3" fontId="44" fillId="14" borderId="130" xfId="0" applyNumberFormat="1" applyFont="1" applyFill="1" applyBorder="1" applyAlignment="1" applyProtection="1">
      <alignment wrapText="1"/>
    </xf>
    <xf numFmtId="3" fontId="48" fillId="18" borderId="130" xfId="0" applyNumberFormat="1" applyFont="1" applyFill="1" applyBorder="1" applyAlignment="1" applyProtection="1">
      <alignment wrapText="1"/>
    </xf>
    <xf numFmtId="3" fontId="31" fillId="14" borderId="130" xfId="0" applyNumberFormat="1" applyFont="1" applyFill="1" applyBorder="1" applyAlignment="1" applyProtection="1">
      <alignment vertical="center"/>
    </xf>
    <xf numFmtId="41" fontId="42" fillId="14" borderId="131" xfId="0" applyNumberFormat="1" applyFont="1" applyFill="1" applyBorder="1" applyAlignment="1" applyProtection="1">
      <alignment vertical="center"/>
    </xf>
    <xf numFmtId="41" fontId="30" fillId="14" borderId="131" xfId="0" applyNumberFormat="1" applyFont="1" applyFill="1" applyBorder="1" applyAlignment="1" applyProtection="1">
      <alignment vertical="center"/>
    </xf>
    <xf numFmtId="41" fontId="42" fillId="0" borderId="131" xfId="0" applyNumberFormat="1" applyFont="1" applyFill="1" applyBorder="1" applyAlignment="1" applyProtection="1">
      <alignment horizontal="right" vertical="center"/>
    </xf>
    <xf numFmtId="41" fontId="62" fillId="0" borderId="131" xfId="0" applyNumberFormat="1" applyFont="1" applyFill="1" applyBorder="1" applyAlignment="1" applyProtection="1">
      <alignment horizontal="right" vertical="center"/>
    </xf>
    <xf numFmtId="41" fontId="42" fillId="17" borderId="131" xfId="0" applyNumberFormat="1" applyFont="1" applyFill="1" applyBorder="1" applyAlignment="1" applyProtection="1">
      <alignment vertical="center"/>
    </xf>
    <xf numFmtId="41" fontId="30" fillId="17" borderId="131" xfId="0" applyNumberFormat="1" applyFont="1" applyFill="1" applyBorder="1" applyAlignment="1" applyProtection="1">
      <alignment vertical="center"/>
    </xf>
    <xf numFmtId="41" fontId="30" fillId="23" borderId="131" xfId="0" applyNumberFormat="1" applyFont="1" applyFill="1" applyBorder="1" applyAlignment="1" applyProtection="1">
      <alignment vertical="center"/>
    </xf>
    <xf numFmtId="41" fontId="29" fillId="18" borderId="131" xfId="0" applyNumberFormat="1" applyFont="1" applyFill="1" applyBorder="1" applyAlignment="1" applyProtection="1">
      <alignment horizontal="right" vertical="center" wrapText="1"/>
    </xf>
    <xf numFmtId="41" fontId="42" fillId="14" borderId="131" xfId="0" applyNumberFormat="1" applyFont="1" applyFill="1" applyBorder="1" applyAlignment="1" applyProtection="1">
      <alignment horizontal="right" vertical="center"/>
    </xf>
    <xf numFmtId="41" fontId="66" fillId="17" borderId="131" xfId="0" applyNumberFormat="1" applyFont="1" applyFill="1" applyBorder="1" applyAlignment="1" applyProtection="1">
      <alignment horizontal="right" vertical="center" wrapText="1"/>
    </xf>
    <xf numFmtId="41" fontId="0" fillId="17" borderId="131" xfId="0" applyNumberFormat="1" applyFont="1" applyFill="1" applyBorder="1" applyAlignment="1" applyProtection="1">
      <alignment vertical="center"/>
    </xf>
    <xf numFmtId="41" fontId="0" fillId="0" borderId="132" xfId="0" applyNumberFormat="1" applyBorder="1"/>
    <xf numFmtId="3" fontId="49" fillId="18" borderId="133" xfId="0" applyNumberFormat="1" applyFont="1" applyFill="1" applyBorder="1" applyAlignment="1" applyProtection="1"/>
    <xf numFmtId="41" fontId="66" fillId="17" borderId="131" xfId="0" applyNumberFormat="1" applyFont="1" applyFill="1" applyBorder="1" applyAlignment="1" applyProtection="1">
      <alignment vertical="center" wrapText="1"/>
    </xf>
    <xf numFmtId="41" fontId="66" fillId="17" borderId="131" xfId="0" applyNumberFormat="1" applyFont="1" applyFill="1" applyBorder="1" applyAlignment="1" applyProtection="1">
      <alignment vertical="center"/>
    </xf>
    <xf numFmtId="0" fontId="31" fillId="0" borderId="134" xfId="0" applyFont="1" applyFill="1" applyBorder="1" applyAlignment="1">
      <alignment horizontal="right"/>
    </xf>
    <xf numFmtId="0" fontId="31" fillId="0" borderId="135" xfId="0" applyFont="1" applyFill="1" applyBorder="1" applyAlignment="1">
      <alignment horizontal="right"/>
    </xf>
    <xf numFmtId="0" fontId="31" fillId="0" borderId="136" xfId="0" applyFont="1" applyFill="1" applyBorder="1" applyAlignment="1">
      <alignment horizontal="right"/>
    </xf>
    <xf numFmtId="0" fontId="44" fillId="0" borderId="19" xfId="0" applyFont="1" applyFill="1" applyBorder="1" applyAlignment="1" applyProtection="1">
      <alignment horizontal="center" vertical="center" wrapText="1"/>
    </xf>
    <xf numFmtId="0" fontId="44" fillId="0" borderId="12" xfId="0" applyFont="1" applyFill="1" applyBorder="1" applyAlignment="1" applyProtection="1">
      <alignment vertical="center" wrapText="1"/>
    </xf>
    <xf numFmtId="3" fontId="44" fillId="0" borderId="12" xfId="0" applyNumberFormat="1" applyFont="1" applyFill="1" applyBorder="1" applyAlignment="1" applyProtection="1"/>
    <xf numFmtId="3" fontId="44" fillId="0" borderId="12" xfId="0" applyNumberFormat="1" applyFont="1" applyFill="1" applyBorder="1" applyAlignment="1" applyProtection="1">
      <alignment horizontal="right"/>
    </xf>
    <xf numFmtId="3" fontId="44" fillId="0" borderId="40" xfId="0" applyNumberFormat="1" applyFont="1" applyFill="1" applyBorder="1" applyAlignment="1" applyProtection="1">
      <alignment vertical="center"/>
    </xf>
    <xf numFmtId="0" fontId="44" fillId="0" borderId="137" xfId="0" applyFont="1" applyFill="1" applyBorder="1" applyAlignment="1" applyProtection="1">
      <alignment horizontal="center" vertical="center" wrapText="1"/>
    </xf>
    <xf numFmtId="0" fontId="44" fillId="0" borderId="138" xfId="0" applyFont="1" applyFill="1" applyBorder="1" applyAlignment="1" applyProtection="1">
      <alignment vertical="center" wrapText="1"/>
    </xf>
    <xf numFmtId="3" fontId="44" fillId="0" borderId="138" xfId="0" applyNumberFormat="1" applyFont="1" applyFill="1" applyBorder="1" applyAlignment="1" applyProtection="1"/>
    <xf numFmtId="3" fontId="44" fillId="0" borderId="138" xfId="0" applyNumberFormat="1" applyFont="1" applyFill="1" applyBorder="1" applyAlignment="1" applyProtection="1">
      <alignment horizontal="right"/>
    </xf>
    <xf numFmtId="0" fontId="0" fillId="13" borderId="8" xfId="0" applyFont="1" applyFill="1" applyBorder="1" applyAlignment="1">
      <alignment horizontal="left" wrapText="1"/>
    </xf>
    <xf numFmtId="0" fontId="0" fillId="13" borderId="8" xfId="0" applyFont="1" applyFill="1" applyBorder="1" applyAlignment="1">
      <alignment wrapText="1"/>
    </xf>
    <xf numFmtId="172" fontId="0" fillId="0" borderId="5" xfId="0" applyNumberFormat="1" applyBorder="1"/>
    <xf numFmtId="0" fontId="32" fillId="0" borderId="33" xfId="0" applyFont="1" applyFill="1" applyBorder="1" applyAlignment="1" applyProtection="1">
      <alignment horizontal="left" vertical="center"/>
      <protection locked="0"/>
    </xf>
    <xf numFmtId="43" fontId="0" fillId="0" borderId="0" xfId="0" applyNumberFormat="1"/>
    <xf numFmtId="0" fontId="41" fillId="0" borderId="1" xfId="0" applyFont="1" applyFill="1" applyBorder="1" applyAlignment="1" applyProtection="1">
      <alignment horizontal="center" vertical="center"/>
    </xf>
    <xf numFmtId="0" fontId="41" fillId="0" borderId="2" xfId="0" applyFont="1" applyFill="1" applyBorder="1" applyAlignment="1" applyProtection="1">
      <alignment horizontal="center" vertical="center"/>
    </xf>
    <xf numFmtId="0" fontId="41" fillId="0" borderId="3" xfId="0" applyFont="1" applyFill="1" applyBorder="1" applyAlignment="1" applyProtection="1">
      <alignment horizontal="center" vertical="center"/>
    </xf>
    <xf numFmtId="0" fontId="40" fillId="0" borderId="107" xfId="0" applyFont="1" applyFill="1" applyBorder="1" applyAlignment="1" applyProtection="1">
      <alignment horizontal="center" vertical="center"/>
    </xf>
    <xf numFmtId="0" fontId="0" fillId="0" borderId="108" xfId="0" applyFill="1" applyBorder="1" applyProtection="1"/>
    <xf numFmtId="0" fontId="36" fillId="0" borderId="36" xfId="0" applyFont="1" applyFill="1" applyBorder="1" applyAlignment="1" applyProtection="1">
      <alignment horizontal="left" vertical="center" wrapText="1"/>
    </xf>
    <xf numFmtId="0" fontId="36" fillId="0" borderId="51" xfId="0" applyFont="1" applyFill="1" applyBorder="1" applyAlignment="1" applyProtection="1">
      <alignment horizontal="left" vertical="center" wrapText="1"/>
    </xf>
    <xf numFmtId="0" fontId="36" fillId="0" borderId="52" xfId="0" applyFont="1" applyFill="1" applyBorder="1" applyAlignment="1" applyProtection="1">
      <alignment horizontal="left" vertical="center" wrapText="1"/>
    </xf>
    <xf numFmtId="41" fontId="29" fillId="18" borderId="145" xfId="0" applyNumberFormat="1" applyFont="1" applyFill="1" applyBorder="1" applyAlignment="1" applyProtection="1">
      <alignment horizontal="center" vertical="center"/>
    </xf>
    <xf numFmtId="44" fontId="0" fillId="0" borderId="0" xfId="0" applyNumberFormat="1"/>
    <xf numFmtId="4" fontId="0" fillId="0" borderId="0" xfId="0" applyNumberFormat="1"/>
    <xf numFmtId="4" fontId="0" fillId="0" borderId="0" xfId="0" applyNumberFormat="1" applyProtection="1"/>
    <xf numFmtId="43" fontId="0" fillId="0" borderId="0" xfId="23" applyFont="1"/>
    <xf numFmtId="0" fontId="48" fillId="18" borderId="8" xfId="0" applyFont="1" applyFill="1" applyBorder="1" applyAlignment="1">
      <alignment horizontal="center" vertical="center"/>
    </xf>
    <xf numFmtId="0" fontId="32" fillId="0" borderId="113" xfId="0" applyFont="1" applyFill="1" applyBorder="1" applyAlignment="1" applyProtection="1">
      <alignment horizontal="justify" vertical="top" wrapText="1"/>
      <protection locked="0"/>
    </xf>
    <xf numFmtId="0" fontId="32" fillId="0" borderId="2" xfId="0" applyFont="1" applyFill="1" applyBorder="1" applyAlignment="1" applyProtection="1">
      <alignment horizontal="justify" vertical="top" wrapText="1"/>
      <protection locked="0"/>
    </xf>
    <xf numFmtId="0" fontId="32" fillId="0" borderId="3" xfId="0" applyFont="1" applyFill="1" applyBorder="1" applyAlignment="1" applyProtection="1">
      <alignment horizontal="justify" vertical="top" wrapText="1"/>
      <protection locked="0"/>
    </xf>
    <xf numFmtId="0" fontId="0" fillId="0" borderId="16" xfId="0" applyFont="1" applyBorder="1" applyAlignment="1">
      <alignment horizontal="left" vertical="center" wrapText="1"/>
    </xf>
    <xf numFmtId="0" fontId="0" fillId="0" borderId="17" xfId="0" applyFont="1" applyBorder="1" applyAlignment="1">
      <alignment horizontal="left" vertical="center" wrapText="1"/>
    </xf>
    <xf numFmtId="0" fontId="0" fillId="0" borderId="18" xfId="0" applyFont="1" applyBorder="1" applyAlignment="1">
      <alignment horizontal="left" vertical="center" wrapText="1"/>
    </xf>
    <xf numFmtId="0" fontId="0" fillId="0" borderId="6" xfId="0" applyFont="1" applyBorder="1" applyAlignment="1">
      <alignment horizontal="left" vertical="center" wrapText="1"/>
    </xf>
    <xf numFmtId="0" fontId="0" fillId="0" borderId="11" xfId="0" applyFont="1" applyBorder="1" applyAlignment="1">
      <alignment horizontal="left" vertical="center" wrapText="1"/>
    </xf>
    <xf numFmtId="0" fontId="0" fillId="0" borderId="7" xfId="0" applyFont="1" applyBorder="1" applyAlignment="1">
      <alignment horizontal="left" vertical="center" wrapText="1"/>
    </xf>
    <xf numFmtId="0" fontId="0" fillId="0" borderId="16" xfId="0"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7" xfId="0" applyFont="1" applyBorder="1" applyAlignment="1">
      <alignment horizontal="center" vertical="center" wrapText="1"/>
    </xf>
    <xf numFmtId="0" fontId="0" fillId="0" borderId="16" xfId="0" applyBorder="1" applyAlignment="1">
      <alignment horizontal="left" vertical="center"/>
    </xf>
    <xf numFmtId="0" fontId="0" fillId="0" borderId="17" xfId="0" applyFont="1" applyBorder="1" applyAlignment="1">
      <alignment horizontal="left" vertical="center"/>
    </xf>
    <xf numFmtId="0" fontId="0" fillId="0" borderId="18" xfId="0" applyFont="1" applyBorder="1" applyAlignment="1">
      <alignment horizontal="left" vertical="center"/>
    </xf>
    <xf numFmtId="0" fontId="0" fillId="0" borderId="6" xfId="0" applyFont="1" applyBorder="1" applyAlignment="1">
      <alignment horizontal="left" vertical="center"/>
    </xf>
    <xf numFmtId="0" fontId="0" fillId="0" borderId="11" xfId="0" applyFont="1" applyBorder="1" applyAlignment="1">
      <alignment horizontal="left" vertical="center"/>
    </xf>
    <xf numFmtId="0" fontId="0" fillId="0" borderId="7" xfId="0" applyFont="1" applyBorder="1" applyAlignment="1">
      <alignment horizontal="left" vertical="center"/>
    </xf>
    <xf numFmtId="0" fontId="0" fillId="0" borderId="16" xfId="0" applyBorder="1" applyAlignment="1">
      <alignment horizontal="left" vertical="center" wrapText="1"/>
    </xf>
    <xf numFmtId="0" fontId="30" fillId="0" borderId="8" xfId="0" applyFont="1" applyBorder="1" applyAlignment="1">
      <alignment horizontal="center"/>
    </xf>
    <xf numFmtId="9" fontId="0" fillId="0" borderId="16" xfId="0" applyNumberFormat="1" applyFont="1" applyBorder="1" applyAlignment="1">
      <alignment horizontal="center" vertical="center"/>
    </xf>
    <xf numFmtId="0" fontId="0" fillId="0" borderId="17" xfId="0" applyFont="1" applyBorder="1" applyAlignment="1">
      <alignment horizontal="center" vertical="center"/>
    </xf>
    <xf numFmtId="0" fontId="0" fillId="0" borderId="18" xfId="0" applyFont="1" applyBorder="1" applyAlignment="1">
      <alignment horizontal="center" vertical="center"/>
    </xf>
    <xf numFmtId="0" fontId="0" fillId="0" borderId="6" xfId="0" applyFont="1" applyBorder="1" applyAlignment="1">
      <alignment horizontal="center" vertical="center"/>
    </xf>
    <xf numFmtId="0" fontId="0" fillId="0" borderId="11" xfId="0" applyFont="1" applyBorder="1" applyAlignment="1">
      <alignment horizontal="center" vertical="center"/>
    </xf>
    <xf numFmtId="0" fontId="0" fillId="0" borderId="7" xfId="0" applyFont="1" applyBorder="1" applyAlignment="1">
      <alignment horizontal="center" vertical="center"/>
    </xf>
    <xf numFmtId="9" fontId="0" fillId="0" borderId="16" xfId="28" applyFont="1" applyBorder="1" applyAlignment="1">
      <alignment horizontal="center" vertical="center"/>
    </xf>
    <xf numFmtId="9" fontId="0" fillId="0" borderId="17" xfId="28" applyFont="1" applyBorder="1" applyAlignment="1">
      <alignment horizontal="center" vertical="center"/>
    </xf>
    <xf numFmtId="9" fontId="0" fillId="0" borderId="18" xfId="28" applyFont="1" applyBorder="1" applyAlignment="1">
      <alignment horizontal="center" vertical="center"/>
    </xf>
    <xf numFmtId="9" fontId="0" fillId="0" borderId="6" xfId="28" applyFont="1" applyBorder="1" applyAlignment="1">
      <alignment horizontal="center" vertical="center"/>
    </xf>
    <xf numFmtId="9" fontId="0" fillId="0" borderId="11" xfId="28" applyFont="1" applyBorder="1" applyAlignment="1">
      <alignment horizontal="center" vertical="center"/>
    </xf>
    <xf numFmtId="9" fontId="0" fillId="0" borderId="7" xfId="28" applyFont="1" applyBorder="1" applyAlignment="1">
      <alignment horizontal="center" vertical="center"/>
    </xf>
    <xf numFmtId="0" fontId="0" fillId="0" borderId="16" xfId="0" applyFont="1" applyBorder="1" applyAlignment="1">
      <alignment horizontal="center" vertical="center"/>
    </xf>
    <xf numFmtId="0" fontId="37" fillId="24" borderId="16" xfId="0" applyFont="1" applyFill="1" applyBorder="1" applyAlignment="1">
      <alignment horizontal="center" vertical="center"/>
    </xf>
    <xf numFmtId="0" fontId="37" fillId="24" borderId="17" xfId="0" applyFont="1" applyFill="1" applyBorder="1" applyAlignment="1">
      <alignment horizontal="center" vertical="center"/>
    </xf>
    <xf numFmtId="0" fontId="37" fillId="24" borderId="18" xfId="0" applyFont="1" applyFill="1" applyBorder="1" applyAlignment="1">
      <alignment horizontal="center" vertical="center"/>
    </xf>
    <xf numFmtId="0" fontId="37" fillId="24" borderId="4" xfId="0" applyFont="1" applyFill="1" applyBorder="1" applyAlignment="1">
      <alignment horizontal="center" vertical="center"/>
    </xf>
    <xf numFmtId="0" fontId="37" fillId="24" borderId="0" xfId="0" applyFont="1" applyFill="1" applyBorder="1" applyAlignment="1">
      <alignment horizontal="center" vertical="center"/>
    </xf>
    <xf numFmtId="0" fontId="37" fillId="24" borderId="5" xfId="0" applyFont="1" applyFill="1" applyBorder="1" applyAlignment="1">
      <alignment horizontal="center" vertical="center"/>
    </xf>
    <xf numFmtId="0" fontId="65" fillId="24" borderId="6" xfId="0" applyFont="1" applyFill="1" applyBorder="1" applyAlignment="1">
      <alignment horizontal="left" vertical="center"/>
    </xf>
    <xf numFmtId="0" fontId="65" fillId="24" borderId="11" xfId="0" applyFont="1" applyFill="1" applyBorder="1" applyAlignment="1">
      <alignment horizontal="left" vertical="center"/>
    </xf>
    <xf numFmtId="0" fontId="30" fillId="0" borderId="8" xfId="0" applyFont="1" applyBorder="1" applyAlignment="1">
      <alignment horizontal="center" vertical="center" wrapText="1"/>
    </xf>
    <xf numFmtId="0" fontId="30" fillId="0" borderId="8" xfId="0" applyFont="1" applyBorder="1" applyAlignment="1">
      <alignment horizontal="center" vertical="center"/>
    </xf>
    <xf numFmtId="0" fontId="62" fillId="0" borderId="8" xfId="0" applyFont="1" applyFill="1" applyBorder="1" applyAlignment="1" applyProtection="1">
      <alignment horizontal="center" wrapText="1"/>
      <protection locked="0"/>
    </xf>
    <xf numFmtId="0" fontId="62" fillId="0" borderId="1" xfId="0" applyFont="1" applyFill="1" applyBorder="1" applyAlignment="1" applyProtection="1">
      <alignment horizontal="center" wrapText="1"/>
      <protection locked="0"/>
    </xf>
    <xf numFmtId="0" fontId="62" fillId="0" borderId="2" xfId="0" applyFont="1" applyFill="1" applyBorder="1" applyAlignment="1" applyProtection="1">
      <alignment horizontal="center" wrapText="1"/>
      <protection locked="0"/>
    </xf>
    <xf numFmtId="0" fontId="62" fillId="0" borderId="3" xfId="0" applyFont="1" applyFill="1" applyBorder="1" applyAlignment="1" applyProtection="1">
      <alignment horizontal="center" wrapText="1"/>
      <protection locked="0"/>
    </xf>
    <xf numFmtId="43" fontId="0" fillId="0" borderId="11" xfId="0" applyNumberFormat="1" applyBorder="1" applyAlignment="1">
      <alignment horizontal="center"/>
    </xf>
    <xf numFmtId="43" fontId="0" fillId="0" borderId="112" xfId="0" applyNumberFormat="1" applyBorder="1" applyAlignment="1">
      <alignment horizontal="center"/>
    </xf>
    <xf numFmtId="43" fontId="0" fillId="0" borderId="2" xfId="0" applyNumberFormat="1" applyBorder="1" applyAlignment="1">
      <alignment horizontal="center"/>
    </xf>
    <xf numFmtId="43" fontId="0" fillId="0" borderId="114" xfId="0" applyNumberFormat="1" applyBorder="1" applyAlignment="1">
      <alignment horizontal="center"/>
    </xf>
    <xf numFmtId="167" fontId="39" fillId="17" borderId="0" xfId="24" applyNumberFormat="1" applyFont="1" applyFill="1" applyBorder="1" applyAlignment="1" applyProtection="1">
      <alignment horizontal="right"/>
    </xf>
    <xf numFmtId="167" fontId="35" fillId="17" borderId="0" xfId="24" applyNumberFormat="1" applyFont="1" applyFill="1" applyBorder="1" applyAlignment="1" applyProtection="1">
      <alignment horizontal="left"/>
    </xf>
    <xf numFmtId="167" fontId="35" fillId="17" borderId="108" xfId="24" applyNumberFormat="1" applyFont="1" applyFill="1" applyBorder="1" applyAlignment="1" applyProtection="1">
      <alignment horizontal="left"/>
    </xf>
    <xf numFmtId="0" fontId="39" fillId="17" borderId="115" xfId="0" applyFont="1" applyFill="1" applyBorder="1" applyAlignment="1" applyProtection="1">
      <alignment horizontal="center"/>
      <protection locked="0"/>
    </xf>
    <xf numFmtId="0" fontId="39" fillId="17" borderId="8" xfId="0" applyFont="1" applyFill="1" applyBorder="1" applyAlignment="1" applyProtection="1">
      <alignment horizontal="center"/>
      <protection locked="0"/>
    </xf>
    <xf numFmtId="167" fontId="39" fillId="17" borderId="17" xfId="24" applyNumberFormat="1" applyFont="1" applyFill="1" applyBorder="1" applyAlignment="1" applyProtection="1">
      <alignment horizontal="center" vertical="center"/>
      <protection locked="0"/>
    </xf>
    <xf numFmtId="167" fontId="39" fillId="17" borderId="110" xfId="24" applyNumberFormat="1" applyFont="1" applyFill="1" applyBorder="1" applyAlignment="1" applyProtection="1">
      <alignment horizontal="center" vertical="center"/>
      <protection locked="0"/>
    </xf>
    <xf numFmtId="0" fontId="30" fillId="25" borderId="107" xfId="0" applyFont="1" applyFill="1" applyBorder="1" applyAlignment="1">
      <alignment horizontal="left" vertical="center" wrapText="1"/>
    </xf>
    <xf numFmtId="0" fontId="30" fillId="25" borderId="0" xfId="0" applyFont="1" applyFill="1" applyBorder="1" applyAlignment="1">
      <alignment horizontal="left" vertical="center" wrapText="1"/>
    </xf>
    <xf numFmtId="0" fontId="30" fillId="25" borderId="5" xfId="0" applyFont="1" applyFill="1" applyBorder="1" applyAlignment="1">
      <alignment horizontal="left" vertical="center" wrapText="1"/>
    </xf>
    <xf numFmtId="0" fontId="30" fillId="25" borderId="111" xfId="0" applyFont="1" applyFill="1" applyBorder="1" applyAlignment="1">
      <alignment horizontal="left" vertical="center" wrapText="1"/>
    </xf>
    <xf numFmtId="0" fontId="30" fillId="25" borderId="11" xfId="0" applyFont="1" applyFill="1" applyBorder="1" applyAlignment="1">
      <alignment horizontal="left" vertical="center" wrapText="1"/>
    </xf>
    <xf numFmtId="0" fontId="30" fillId="25" borderId="7" xfId="0" applyFont="1" applyFill="1" applyBorder="1" applyAlignment="1">
      <alignment horizontal="left" vertical="center" wrapText="1"/>
    </xf>
    <xf numFmtId="0" fontId="0" fillId="25" borderId="0" xfId="0" applyFill="1" applyBorder="1" applyAlignment="1">
      <alignment horizontal="center" vertical="top" wrapText="1"/>
    </xf>
    <xf numFmtId="0" fontId="0" fillId="25" borderId="0" xfId="0" applyFont="1" applyFill="1" applyBorder="1" applyAlignment="1">
      <alignment horizontal="center" vertical="top" wrapText="1"/>
    </xf>
    <xf numFmtId="0" fontId="0" fillId="25" borderId="5" xfId="0" applyFont="1" applyFill="1" applyBorder="1" applyAlignment="1">
      <alignment horizontal="center" vertical="top" wrapText="1"/>
    </xf>
    <xf numFmtId="0" fontId="0" fillId="25" borderId="11" xfId="0" applyFont="1" applyFill="1" applyBorder="1" applyAlignment="1">
      <alignment horizontal="center" vertical="top" wrapText="1"/>
    </xf>
    <xf numFmtId="0" fontId="0" fillId="25" borderId="7" xfId="0" applyFont="1" applyFill="1" applyBorder="1" applyAlignment="1">
      <alignment horizontal="center" vertical="top" wrapText="1"/>
    </xf>
    <xf numFmtId="0" fontId="39" fillId="25" borderId="0" xfId="0" applyFont="1" applyFill="1" applyBorder="1" applyAlignment="1">
      <alignment horizontal="center" vertical="top" wrapText="1"/>
    </xf>
    <xf numFmtId="0" fontId="38" fillId="25" borderId="2" xfId="0" applyFont="1" applyFill="1" applyBorder="1" applyAlignment="1">
      <alignment horizontal="left" vertical="top" wrapText="1"/>
    </xf>
    <xf numFmtId="0" fontId="38" fillId="25" borderId="114" xfId="0" applyFont="1" applyFill="1" applyBorder="1" applyAlignment="1">
      <alignment horizontal="left" vertical="top" wrapText="1"/>
    </xf>
    <xf numFmtId="0" fontId="39" fillId="0" borderId="109" xfId="0" applyFont="1" applyBorder="1" applyAlignment="1" applyProtection="1">
      <alignment horizontal="left" vertical="top"/>
      <protection locked="0"/>
    </xf>
    <xf numFmtId="0" fontId="39" fillId="0" borderId="17" xfId="0" applyFont="1" applyBorder="1" applyAlignment="1" applyProtection="1">
      <alignment horizontal="left" vertical="top"/>
      <protection locked="0"/>
    </xf>
    <xf numFmtId="0" fontId="39" fillId="0" borderId="18" xfId="0" applyFont="1" applyBorder="1" applyAlignment="1" applyProtection="1">
      <alignment horizontal="left" vertical="top"/>
      <protection locked="0"/>
    </xf>
    <xf numFmtId="0" fontId="39" fillId="0" borderId="16" xfId="0" applyFont="1" applyBorder="1" applyAlignment="1" applyProtection="1">
      <alignment horizontal="left" vertical="top"/>
      <protection locked="0"/>
    </xf>
    <xf numFmtId="0" fontId="39" fillId="0" borderId="110" xfId="0" applyFont="1" applyBorder="1" applyAlignment="1" applyProtection="1">
      <alignment horizontal="left" vertical="top"/>
      <protection locked="0"/>
    </xf>
    <xf numFmtId="0" fontId="62" fillId="0" borderId="107" xfId="0" applyFont="1" applyBorder="1" applyAlignment="1" applyProtection="1">
      <alignment horizontal="left" vertical="top" wrapText="1"/>
      <protection locked="0"/>
    </xf>
    <xf numFmtId="0" fontId="62" fillId="0" borderId="0" xfId="0" applyFont="1" applyBorder="1" applyAlignment="1" applyProtection="1">
      <alignment horizontal="left" vertical="top" wrapText="1"/>
      <protection locked="0"/>
    </xf>
    <xf numFmtId="0" fontId="62" fillId="0" borderId="5" xfId="0" applyFont="1" applyBorder="1" applyAlignment="1" applyProtection="1">
      <alignment horizontal="left" vertical="top" wrapText="1"/>
      <protection locked="0"/>
    </xf>
    <xf numFmtId="0" fontId="62" fillId="0" borderId="111" xfId="0" applyFont="1" applyBorder="1" applyAlignment="1" applyProtection="1">
      <alignment horizontal="left" vertical="top" wrapText="1"/>
      <protection locked="0"/>
    </xf>
    <xf numFmtId="0" fontId="62" fillId="0" borderId="11" xfId="0" applyFont="1" applyBorder="1" applyAlignment="1" applyProtection="1">
      <alignment horizontal="left" vertical="top" wrapText="1"/>
      <protection locked="0"/>
    </xf>
    <xf numFmtId="0" fontId="62" fillId="0" borderId="7" xfId="0" applyFont="1"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108" xfId="0" applyBorder="1" applyAlignment="1" applyProtection="1">
      <alignment horizontal="left" vertical="top" wrapText="1"/>
      <protection locked="0"/>
    </xf>
    <xf numFmtId="0" fontId="39" fillId="0" borderId="4" xfId="0" applyFont="1" applyBorder="1" applyAlignment="1" applyProtection="1">
      <alignment horizontal="left" vertical="top"/>
      <protection locked="0"/>
    </xf>
    <xf numFmtId="0" fontId="39" fillId="0" borderId="0" xfId="0" applyFont="1" applyBorder="1" applyAlignment="1" applyProtection="1">
      <alignment horizontal="left" vertical="top"/>
      <protection locked="0"/>
    </xf>
    <xf numFmtId="0" fontId="39" fillId="0" borderId="108" xfId="0" applyFont="1" applyBorder="1" applyAlignment="1" applyProtection="1">
      <alignment horizontal="left" vertical="top"/>
      <protection locked="0"/>
    </xf>
    <xf numFmtId="0" fontId="0" fillId="0" borderId="6"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12" xfId="0" applyBorder="1" applyAlignment="1" applyProtection="1">
      <alignment horizontal="left" vertical="top" wrapText="1"/>
      <protection locked="0"/>
    </xf>
    <xf numFmtId="0" fontId="0" fillId="0" borderId="113" xfId="0" applyBorder="1" applyAlignment="1">
      <alignment horizontal="center"/>
    </xf>
    <xf numFmtId="0" fontId="0" fillId="0" borderId="2" xfId="0" applyBorder="1" applyAlignment="1">
      <alignment horizontal="center"/>
    </xf>
    <xf numFmtId="0" fontId="0" fillId="0" borderId="114" xfId="0" applyBorder="1" applyAlignment="1">
      <alignment horizontal="center"/>
    </xf>
    <xf numFmtId="0" fontId="0" fillId="25" borderId="17" xfId="0" applyFill="1" applyBorder="1" applyAlignment="1">
      <alignment horizontal="left" vertical="top" wrapText="1"/>
    </xf>
    <xf numFmtId="0" fontId="0" fillId="25" borderId="17" xfId="0" applyFont="1" applyFill="1" applyBorder="1" applyAlignment="1">
      <alignment horizontal="left" vertical="top" wrapText="1"/>
    </xf>
    <xf numFmtId="0" fontId="0" fillId="25" borderId="18" xfId="0" applyFont="1" applyFill="1" applyBorder="1" applyAlignment="1">
      <alignment horizontal="left" vertical="top" wrapText="1"/>
    </xf>
    <xf numFmtId="0" fontId="0" fillId="25" borderId="11" xfId="0" applyFont="1" applyFill="1" applyBorder="1" applyAlignment="1">
      <alignment horizontal="left" vertical="top" wrapText="1"/>
    </xf>
    <xf numFmtId="0" fontId="0" fillId="25" borderId="7" xfId="0" applyFont="1" applyFill="1" applyBorder="1" applyAlignment="1">
      <alignment horizontal="left" vertical="top" wrapText="1"/>
    </xf>
    <xf numFmtId="0" fontId="38" fillId="25" borderId="11" xfId="0" applyFont="1" applyFill="1" applyBorder="1" applyAlignment="1">
      <alignment horizontal="left" vertical="top" wrapText="1"/>
    </xf>
    <xf numFmtId="0" fontId="38" fillId="25" borderId="112" xfId="0" applyFont="1" applyFill="1" applyBorder="1" applyAlignment="1">
      <alignment horizontal="left" vertical="top" wrapText="1"/>
    </xf>
    <xf numFmtId="0" fontId="0" fillId="0" borderId="107" xfId="0" applyBorder="1" applyAlignment="1" applyProtection="1">
      <alignment horizontal="center"/>
      <protection locked="0"/>
    </xf>
    <xf numFmtId="0" fontId="0" fillId="0" borderId="0" xfId="0" applyBorder="1" applyAlignment="1" applyProtection="1">
      <alignment horizontal="center"/>
      <protection locked="0"/>
    </xf>
    <xf numFmtId="0" fontId="0" fillId="0" borderId="108" xfId="0" applyBorder="1" applyAlignment="1" applyProtection="1">
      <alignment horizontal="center"/>
      <protection locked="0"/>
    </xf>
    <xf numFmtId="0" fontId="38" fillId="25" borderId="17" xfId="0" applyFont="1" applyFill="1" applyBorder="1" applyAlignment="1">
      <alignment horizontal="left" vertical="center" wrapText="1"/>
    </xf>
    <xf numFmtId="0" fontId="38" fillId="25" borderId="18" xfId="0" applyFont="1" applyFill="1" applyBorder="1" applyAlignment="1">
      <alignment horizontal="left" vertical="center" wrapText="1"/>
    </xf>
    <xf numFmtId="0" fontId="0" fillId="0" borderId="111" xfId="0" applyBorder="1" applyAlignment="1">
      <alignment horizontal="center"/>
    </xf>
    <xf numFmtId="0" fontId="0" fillId="0" borderId="11" xfId="0" applyBorder="1" applyAlignment="1">
      <alignment horizontal="center"/>
    </xf>
    <xf numFmtId="0" fontId="0" fillId="0" borderId="112" xfId="0" applyBorder="1" applyAlignment="1">
      <alignment horizontal="center"/>
    </xf>
    <xf numFmtId="0" fontId="37" fillId="24" borderId="104" xfId="0" applyFont="1" applyFill="1" applyBorder="1" applyAlignment="1">
      <alignment horizontal="center" vertical="center"/>
    </xf>
    <xf numFmtId="0" fontId="37" fillId="24" borderId="105" xfId="0" applyFont="1" applyFill="1" applyBorder="1" applyAlignment="1">
      <alignment horizontal="center" vertical="center"/>
    </xf>
    <xf numFmtId="0" fontId="37" fillId="24" borderId="106" xfId="0" applyFont="1" applyFill="1" applyBorder="1" applyAlignment="1">
      <alignment horizontal="center" vertical="center"/>
    </xf>
    <xf numFmtId="0" fontId="37" fillId="24" borderId="107" xfId="0" applyFont="1" applyFill="1" applyBorder="1" applyAlignment="1">
      <alignment horizontal="center" vertical="center"/>
    </xf>
    <xf numFmtId="0" fontId="37" fillId="24" borderId="108" xfId="0" applyFont="1" applyFill="1" applyBorder="1" applyAlignment="1">
      <alignment horizontal="center" vertical="center"/>
    </xf>
    <xf numFmtId="0" fontId="0" fillId="0" borderId="107" xfId="0" applyBorder="1" applyAlignment="1">
      <alignment horizontal="center"/>
    </xf>
    <xf numFmtId="0" fontId="0" fillId="0" borderId="0" xfId="0" applyBorder="1" applyAlignment="1">
      <alignment horizontal="center"/>
    </xf>
    <xf numFmtId="0" fontId="0" fillId="0" borderId="108" xfId="0" applyBorder="1" applyAlignment="1">
      <alignment horizontal="center"/>
    </xf>
    <xf numFmtId="0" fontId="31" fillId="0" borderId="10" xfId="0" applyFont="1" applyBorder="1" applyAlignment="1">
      <alignment horizontal="center"/>
    </xf>
    <xf numFmtId="0" fontId="38" fillId="25" borderId="111" xfId="0" applyFont="1" applyFill="1" applyBorder="1" applyAlignment="1">
      <alignment horizontal="left" vertical="top" wrapText="1"/>
    </xf>
    <xf numFmtId="0" fontId="38" fillId="25" borderId="7" xfId="0" applyFont="1" applyFill="1" applyBorder="1" applyAlignment="1">
      <alignment horizontal="left" vertical="top" wrapText="1"/>
    </xf>
    <xf numFmtId="0" fontId="38" fillId="25" borderId="6" xfId="0" applyFont="1" applyFill="1" applyBorder="1" applyAlignment="1">
      <alignment horizontal="left" wrapText="1"/>
    </xf>
    <xf numFmtId="0" fontId="38" fillId="25" borderId="11" xfId="0" applyFont="1" applyFill="1" applyBorder="1" applyAlignment="1">
      <alignment horizontal="left" wrapText="1"/>
    </xf>
    <xf numFmtId="0" fontId="38" fillId="25" borderId="112" xfId="0" applyFont="1" applyFill="1" applyBorder="1" applyAlignment="1">
      <alignment horizontal="left" wrapText="1"/>
    </xf>
    <xf numFmtId="0" fontId="0" fillId="0" borderId="16" xfId="0" applyFill="1" applyBorder="1" applyAlignment="1">
      <alignment horizontal="center" vertical="center" wrapText="1"/>
    </xf>
    <xf numFmtId="0" fontId="0" fillId="0" borderId="17" xfId="0" applyFont="1" applyFill="1" applyBorder="1" applyAlignment="1">
      <alignment horizontal="center" vertical="center" wrapText="1"/>
    </xf>
    <xf numFmtId="0" fontId="0" fillId="0" borderId="18"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62" fillId="0" borderId="1" xfId="0" applyFont="1" applyBorder="1" applyAlignment="1" applyProtection="1">
      <alignment horizontal="center" wrapText="1"/>
      <protection locked="0"/>
    </xf>
    <xf numFmtId="0" fontId="62" fillId="0" borderId="2" xfId="0" applyFont="1" applyBorder="1" applyAlignment="1" applyProtection="1">
      <alignment horizontal="center" wrapText="1"/>
      <protection locked="0"/>
    </xf>
    <xf numFmtId="0" fontId="62" fillId="0" borderId="3" xfId="0" applyFont="1" applyBorder="1" applyAlignment="1" applyProtection="1">
      <alignment horizontal="center" wrapText="1"/>
      <protection locked="0"/>
    </xf>
    <xf numFmtId="167" fontId="39" fillId="17" borderId="4" xfId="24" applyNumberFormat="1" applyFont="1" applyFill="1" applyBorder="1" applyAlignment="1" applyProtection="1">
      <alignment horizontal="right"/>
    </xf>
    <xf numFmtId="167" fontId="35" fillId="17" borderId="17" xfId="24" applyNumberFormat="1" applyFont="1" applyFill="1" applyBorder="1" applyAlignment="1" applyProtection="1">
      <alignment horizontal="left"/>
    </xf>
    <xf numFmtId="167" fontId="35" fillId="17" borderId="110" xfId="24" applyNumberFormat="1" applyFont="1" applyFill="1" applyBorder="1" applyAlignment="1" applyProtection="1">
      <alignment horizontal="left"/>
    </xf>
    <xf numFmtId="0" fontId="62" fillId="0" borderId="119" xfId="0" applyFont="1" applyBorder="1" applyAlignment="1" applyProtection="1">
      <alignment horizontal="center" wrapText="1"/>
      <protection locked="0"/>
    </xf>
    <xf numFmtId="0" fontId="62" fillId="0" borderId="120" xfId="0" applyFont="1" applyBorder="1" applyAlignment="1" applyProtection="1">
      <alignment horizontal="center" wrapText="1"/>
      <protection locked="0"/>
    </xf>
    <xf numFmtId="0" fontId="62" fillId="0" borderId="121" xfId="0" applyFont="1" applyBorder="1" applyAlignment="1" applyProtection="1">
      <alignment horizontal="center" wrapText="1"/>
      <protection locked="0"/>
    </xf>
    <xf numFmtId="44" fontId="35" fillId="0" borderId="2" xfId="24" applyFont="1" applyBorder="1" applyAlignment="1" applyProtection="1">
      <alignment horizontal="center" vertical="center"/>
      <protection locked="0"/>
    </xf>
    <xf numFmtId="44" fontId="35" fillId="0" borderId="114" xfId="24" applyFont="1" applyBorder="1" applyAlignment="1" applyProtection="1">
      <alignment horizontal="center" vertical="center"/>
      <protection locked="0"/>
    </xf>
    <xf numFmtId="44" fontId="35" fillId="0" borderId="11" xfId="24" applyFont="1" applyBorder="1" applyAlignment="1" applyProtection="1">
      <alignment horizontal="center" vertical="center"/>
      <protection locked="0"/>
    </xf>
    <xf numFmtId="44" fontId="35" fillId="0" borderId="112" xfId="24" applyFont="1" applyBorder="1" applyAlignment="1" applyProtection="1">
      <alignment horizontal="center" vertical="center"/>
      <protection locked="0"/>
    </xf>
    <xf numFmtId="0" fontId="0" fillId="0" borderId="8" xfId="0" applyBorder="1" applyAlignment="1">
      <alignment horizontal="center" wrapText="1"/>
    </xf>
    <xf numFmtId="0" fontId="39" fillId="17" borderId="113" xfId="0" applyFont="1" applyFill="1" applyBorder="1" applyAlignment="1" applyProtection="1">
      <alignment horizontal="center"/>
      <protection locked="0"/>
    </xf>
    <xf numFmtId="0" fontId="39" fillId="17" borderId="2" xfId="0" applyFont="1" applyFill="1" applyBorder="1" applyAlignment="1" applyProtection="1">
      <alignment horizontal="center"/>
      <protection locked="0"/>
    </xf>
    <xf numFmtId="0" fontId="39" fillId="17" borderId="3" xfId="0" applyFont="1" applyFill="1" applyBorder="1" applyAlignment="1" applyProtection="1">
      <alignment horizontal="center"/>
      <protection locked="0"/>
    </xf>
    <xf numFmtId="167" fontId="39" fillId="17" borderId="16" xfId="24" applyNumberFormat="1" applyFont="1" applyFill="1" applyBorder="1" applyAlignment="1" applyProtection="1">
      <alignment horizontal="center" vertical="center"/>
      <protection locked="0"/>
    </xf>
    <xf numFmtId="0" fontId="0" fillId="0" borderId="113" xfId="0" applyBorder="1" applyAlignment="1">
      <alignment horizontal="left"/>
    </xf>
    <xf numFmtId="0" fontId="0" fillId="0" borderId="2" xfId="0" applyBorder="1" applyAlignment="1">
      <alignment horizontal="left"/>
    </xf>
    <xf numFmtId="0" fontId="0" fillId="0" borderId="114" xfId="0" applyBorder="1" applyAlignment="1">
      <alignment horizontal="left"/>
    </xf>
    <xf numFmtId="10" fontId="0" fillId="0" borderId="16" xfId="28" applyNumberFormat="1" applyFont="1" applyBorder="1" applyAlignment="1">
      <alignment horizontal="center" vertical="center"/>
    </xf>
    <xf numFmtId="10" fontId="0" fillId="0" borderId="17" xfId="28" applyNumberFormat="1" applyFont="1" applyBorder="1" applyAlignment="1">
      <alignment horizontal="center" vertical="center"/>
    </xf>
    <xf numFmtId="10" fontId="0" fillId="0" borderId="18" xfId="28" applyNumberFormat="1" applyFont="1" applyBorder="1" applyAlignment="1">
      <alignment horizontal="center" vertical="center"/>
    </xf>
    <xf numFmtId="10" fontId="0" fillId="0" borderId="6" xfId="28" applyNumberFormat="1" applyFont="1" applyBorder="1" applyAlignment="1">
      <alignment horizontal="center" vertical="center"/>
    </xf>
    <xf numFmtId="10" fontId="0" fillId="0" borderId="11" xfId="28" applyNumberFormat="1" applyFont="1" applyBorder="1" applyAlignment="1">
      <alignment horizontal="center" vertical="center"/>
    </xf>
    <xf numFmtId="10" fontId="0" fillId="0" borderId="7" xfId="28" applyNumberFormat="1" applyFont="1" applyBorder="1" applyAlignment="1">
      <alignment horizontal="center" vertical="center"/>
    </xf>
    <xf numFmtId="0" fontId="0" fillId="0" borderId="109" xfId="0" applyBorder="1" applyAlignment="1" applyProtection="1">
      <alignment horizontal="center"/>
      <protection locked="0"/>
    </xf>
    <xf numFmtId="0" fontId="0" fillId="0" borderId="17" xfId="0" applyBorder="1" applyAlignment="1" applyProtection="1">
      <alignment horizontal="center"/>
      <protection locked="0"/>
    </xf>
    <xf numFmtId="0" fontId="0" fillId="0" borderId="110" xfId="0" applyBorder="1" applyAlignment="1" applyProtection="1">
      <alignment horizontal="center"/>
      <protection locked="0"/>
    </xf>
    <xf numFmtId="167" fontId="32" fillId="0" borderId="10" xfId="24" applyNumberFormat="1" applyFont="1" applyBorder="1" applyAlignment="1" applyProtection="1">
      <alignment horizontal="center" vertical="center"/>
      <protection locked="0"/>
    </xf>
    <xf numFmtId="167" fontId="32" fillId="0" borderId="123" xfId="24" applyNumberFormat="1" applyFont="1" applyBorder="1" applyAlignment="1" applyProtection="1">
      <alignment horizontal="center" vertical="center"/>
      <protection locked="0"/>
    </xf>
    <xf numFmtId="167" fontId="32" fillId="0" borderId="0" xfId="24" applyNumberFormat="1" applyFont="1" applyBorder="1" applyAlignment="1" applyProtection="1">
      <alignment horizontal="center" vertical="center"/>
      <protection locked="0"/>
    </xf>
    <xf numFmtId="0" fontId="0" fillId="13" borderId="16" xfId="0" applyFill="1" applyBorder="1" applyAlignment="1">
      <alignment horizontal="center" vertical="center" wrapText="1"/>
    </xf>
    <xf numFmtId="0" fontId="0" fillId="13" borderId="17" xfId="0" applyFont="1" applyFill="1" applyBorder="1" applyAlignment="1">
      <alignment horizontal="center" vertical="center" wrapText="1"/>
    </xf>
    <xf numFmtId="0" fontId="0" fillId="13" borderId="18" xfId="0" applyFont="1" applyFill="1" applyBorder="1" applyAlignment="1">
      <alignment horizontal="center" vertical="center" wrapText="1"/>
    </xf>
    <xf numFmtId="0" fontId="0" fillId="13" borderId="6" xfId="0" applyFont="1" applyFill="1" applyBorder="1" applyAlignment="1">
      <alignment horizontal="center" vertical="center" wrapText="1"/>
    </xf>
    <xf numFmtId="0" fontId="0" fillId="13" borderId="11" xfId="0" applyFont="1" applyFill="1" applyBorder="1" applyAlignment="1">
      <alignment horizontal="center" vertical="center" wrapText="1"/>
    </xf>
    <xf numFmtId="0" fontId="0" fillId="13" borderId="7" xfId="0" applyFont="1" applyFill="1" applyBorder="1" applyAlignment="1">
      <alignment horizontal="center" vertical="center" wrapText="1"/>
    </xf>
    <xf numFmtId="171" fontId="0" fillId="0" borderId="16" xfId="28" applyNumberFormat="1" applyFont="1" applyBorder="1" applyAlignment="1">
      <alignment horizontal="center" vertical="center"/>
    </xf>
    <xf numFmtId="171" fontId="0" fillId="0" borderId="17" xfId="28" applyNumberFormat="1" applyFont="1" applyBorder="1" applyAlignment="1">
      <alignment horizontal="center" vertical="center"/>
    </xf>
    <xf numFmtId="171" fontId="0" fillId="0" borderId="18" xfId="28" applyNumberFormat="1" applyFont="1" applyBorder="1" applyAlignment="1">
      <alignment horizontal="center" vertical="center"/>
    </xf>
    <xf numFmtId="171" fontId="0" fillId="0" borderId="6" xfId="28" applyNumberFormat="1" applyFont="1" applyBorder="1" applyAlignment="1">
      <alignment horizontal="center" vertical="center"/>
    </xf>
    <xf numFmtId="171" fontId="0" fillId="0" borderId="11" xfId="28" applyNumberFormat="1" applyFont="1" applyBorder="1" applyAlignment="1">
      <alignment horizontal="center" vertical="center"/>
    </xf>
    <xf numFmtId="171" fontId="0" fillId="0" borderId="7" xfId="28" applyNumberFormat="1" applyFont="1" applyBorder="1" applyAlignment="1">
      <alignment horizontal="center" vertical="center"/>
    </xf>
    <xf numFmtId="9" fontId="0" fillId="0" borderId="16" xfId="28" applyNumberFormat="1" applyFont="1" applyBorder="1" applyAlignment="1">
      <alignment horizontal="center" vertical="center"/>
    </xf>
    <xf numFmtId="0" fontId="0" fillId="0" borderId="17" xfId="28" applyNumberFormat="1" applyFont="1" applyBorder="1" applyAlignment="1">
      <alignment horizontal="center" vertical="center"/>
    </xf>
    <xf numFmtId="0" fontId="0" fillId="0" borderId="18" xfId="28" applyNumberFormat="1" applyFont="1" applyBorder="1" applyAlignment="1">
      <alignment horizontal="center" vertical="center"/>
    </xf>
    <xf numFmtId="0" fontId="0" fillId="0" borderId="6" xfId="28" applyNumberFormat="1" applyFont="1" applyBorder="1" applyAlignment="1">
      <alignment horizontal="center" vertical="center"/>
    </xf>
    <xf numFmtId="0" fontId="0" fillId="0" borderId="11" xfId="28" applyNumberFormat="1" applyFont="1" applyBorder="1" applyAlignment="1">
      <alignment horizontal="center" vertical="center"/>
    </xf>
    <xf numFmtId="0" fontId="0" fillId="0" borderId="7" xfId="28" applyNumberFormat="1" applyFont="1" applyBorder="1" applyAlignment="1">
      <alignment horizontal="center" vertical="center"/>
    </xf>
    <xf numFmtId="0" fontId="0" fillId="0" borderId="17" xfId="0" applyNumberFormat="1" applyFont="1" applyBorder="1" applyAlignment="1">
      <alignment horizontal="center" vertical="center"/>
    </xf>
    <xf numFmtId="0" fontId="0" fillId="0" borderId="18" xfId="0" applyNumberFormat="1" applyFont="1" applyBorder="1" applyAlignment="1">
      <alignment horizontal="center" vertical="center"/>
    </xf>
    <xf numFmtId="0" fontId="0" fillId="0" borderId="6" xfId="0" applyNumberFormat="1" applyFont="1" applyBorder="1" applyAlignment="1">
      <alignment horizontal="center" vertical="center"/>
    </xf>
    <xf numFmtId="0" fontId="0" fillId="0" borderId="11" xfId="0" applyNumberFormat="1" applyFont="1" applyBorder="1" applyAlignment="1">
      <alignment horizontal="center" vertical="center"/>
    </xf>
    <xf numFmtId="0" fontId="0" fillId="0" borderId="7" xfId="0" applyNumberFormat="1" applyFont="1" applyBorder="1" applyAlignment="1">
      <alignment horizontal="center" vertical="center"/>
    </xf>
    <xf numFmtId="0" fontId="0" fillId="0" borderId="111" xfId="0" applyBorder="1" applyAlignment="1">
      <alignment horizontal="center" wrapText="1"/>
    </xf>
    <xf numFmtId="0" fontId="0" fillId="0" borderId="16" xfId="0" applyNumberFormat="1" applyFont="1" applyBorder="1" applyAlignment="1">
      <alignment horizontal="center" vertical="center"/>
    </xf>
    <xf numFmtId="0" fontId="0" fillId="0" borderId="16" xfId="28" applyNumberFormat="1" applyFont="1" applyBorder="1" applyAlignment="1">
      <alignment horizontal="center" vertical="center"/>
    </xf>
    <xf numFmtId="4" fontId="0" fillId="0" borderId="11" xfId="0" applyNumberFormat="1" applyBorder="1" applyAlignment="1">
      <alignment horizontal="center"/>
    </xf>
    <xf numFmtId="4" fontId="0" fillId="0" borderId="112" xfId="0" applyNumberFormat="1" applyBorder="1" applyAlignment="1">
      <alignment horizontal="center"/>
    </xf>
    <xf numFmtId="43" fontId="63" fillId="0" borderId="0" xfId="0" applyNumberFormat="1" applyFont="1" applyFill="1" applyAlignment="1" applyProtection="1">
      <alignment horizontal="left" vertical="top" wrapText="1"/>
    </xf>
    <xf numFmtId="0" fontId="63" fillId="0" borderId="0" xfId="0" applyFont="1" applyFill="1" applyAlignment="1" applyProtection="1">
      <alignment horizontal="left" vertical="top" wrapText="1"/>
    </xf>
    <xf numFmtId="0" fontId="35" fillId="0" borderId="95" xfId="0" applyFont="1" applyFill="1" applyBorder="1" applyAlignment="1" applyProtection="1">
      <alignment horizontal="center" vertical="center" wrapText="1"/>
    </xf>
    <xf numFmtId="0" fontId="35" fillId="0" borderId="44" xfId="0" applyFont="1" applyFill="1" applyBorder="1" applyAlignment="1" applyProtection="1">
      <alignment horizontal="center" vertical="center" wrapText="1"/>
    </xf>
    <xf numFmtId="0" fontId="36" fillId="0" borderId="36" xfId="0" applyFont="1" applyFill="1" applyBorder="1" applyAlignment="1" applyProtection="1">
      <alignment horizontal="left" vertical="center" wrapText="1"/>
    </xf>
    <xf numFmtId="0" fontId="36" fillId="0" borderId="51" xfId="0" applyFont="1" applyFill="1" applyBorder="1" applyAlignment="1" applyProtection="1">
      <alignment horizontal="left" vertical="center" wrapText="1"/>
    </xf>
    <xf numFmtId="0" fontId="36" fillId="0" borderId="52" xfId="0" applyFont="1" applyFill="1" applyBorder="1" applyAlignment="1" applyProtection="1">
      <alignment horizontal="left" vertical="center" wrapText="1"/>
    </xf>
    <xf numFmtId="0" fontId="51" fillId="18" borderId="24" xfId="0" applyFont="1" applyFill="1" applyBorder="1" applyAlignment="1" applyProtection="1">
      <alignment horizontal="left" vertical="center" wrapText="1"/>
    </xf>
    <xf numFmtId="0" fontId="53" fillId="18" borderId="94" xfId="25" applyFont="1" applyFill="1" applyBorder="1" applyAlignment="1" applyProtection="1">
      <alignment horizontal="right"/>
    </xf>
    <xf numFmtId="0" fontId="53" fillId="18" borderId="48" xfId="25" applyFont="1" applyFill="1" applyBorder="1" applyAlignment="1" applyProtection="1">
      <alignment horizontal="right"/>
    </xf>
    <xf numFmtId="0" fontId="36" fillId="0" borderId="24" xfId="0" applyFont="1" applyFill="1" applyBorder="1" applyAlignment="1" applyProtection="1">
      <alignment horizontal="left" vertical="center" wrapText="1"/>
    </xf>
    <xf numFmtId="0" fontId="36" fillId="0" borderId="24" xfId="25" applyFont="1" applyFill="1" applyBorder="1" applyAlignment="1" applyProtection="1">
      <alignment horizontal="left" vertical="center"/>
    </xf>
    <xf numFmtId="0" fontId="36" fillId="0" borderId="36" xfId="25" applyFont="1" applyFill="1" applyBorder="1" applyAlignment="1" applyProtection="1">
      <alignment horizontal="left" vertical="center"/>
    </xf>
    <xf numFmtId="0" fontId="36" fillId="0" borderId="51" xfId="25" applyFont="1" applyFill="1" applyBorder="1" applyAlignment="1" applyProtection="1">
      <alignment horizontal="left" vertical="center"/>
    </xf>
    <xf numFmtId="0" fontId="36" fillId="0" borderId="52" xfId="25" applyFont="1" applyFill="1" applyBorder="1" applyAlignment="1" applyProtection="1">
      <alignment horizontal="left" vertical="center"/>
    </xf>
    <xf numFmtId="0" fontId="63" fillId="0" borderId="16" xfId="0" applyFont="1" applyFill="1" applyBorder="1" applyAlignment="1" applyProtection="1">
      <alignment horizontal="center" vertical="top" wrapText="1"/>
    </xf>
    <xf numFmtId="0" fontId="63" fillId="0" borderId="17" xfId="0" applyFont="1" applyFill="1" applyBorder="1" applyAlignment="1" applyProtection="1">
      <alignment horizontal="center" vertical="top" wrapText="1"/>
    </xf>
    <xf numFmtId="0" fontId="63" fillId="0" borderId="18" xfId="0" applyFont="1" applyFill="1" applyBorder="1" applyAlignment="1" applyProtection="1">
      <alignment horizontal="center" vertical="top" wrapText="1"/>
    </xf>
    <xf numFmtId="0" fontId="35" fillId="17" borderId="8" xfId="25" applyFont="1" applyFill="1" applyBorder="1" applyAlignment="1" applyProtection="1">
      <alignment horizontal="center" vertical="center"/>
    </xf>
    <xf numFmtId="3" fontId="35" fillId="17" borderId="8" xfId="25" applyNumberFormat="1" applyFont="1" applyFill="1" applyBorder="1" applyAlignment="1" applyProtection="1">
      <alignment horizontal="center" vertical="center" wrapText="1"/>
      <protection locked="0"/>
    </xf>
    <xf numFmtId="1" fontId="35" fillId="16" borderId="8" xfId="25" applyNumberFormat="1" applyFont="1" applyFill="1" applyBorder="1" applyAlignment="1" applyProtection="1">
      <alignment horizontal="center" vertical="center" wrapText="1"/>
      <protection locked="0"/>
    </xf>
    <xf numFmtId="0" fontId="57" fillId="13" borderId="4" xfId="25" applyFont="1" applyFill="1" applyBorder="1" applyAlignment="1" applyProtection="1">
      <alignment horizontal="left" vertical="center"/>
    </xf>
    <xf numFmtId="0" fontId="57" fillId="13" borderId="0" xfId="25" applyFont="1" applyFill="1" applyBorder="1" applyAlignment="1" applyProtection="1">
      <alignment horizontal="left" vertical="center"/>
    </xf>
    <xf numFmtId="0" fontId="57" fillId="13" borderId="5" xfId="25" applyFont="1" applyFill="1" applyBorder="1" applyAlignment="1" applyProtection="1">
      <alignment horizontal="left" vertical="center"/>
    </xf>
    <xf numFmtId="0" fontId="51" fillId="18" borderId="41" xfId="0" applyFont="1" applyFill="1" applyBorder="1" applyAlignment="1" applyProtection="1">
      <alignment horizontal="left" vertical="center" wrapText="1"/>
    </xf>
    <xf numFmtId="0" fontId="33" fillId="0" borderId="24" xfId="0" applyFont="1" applyFill="1" applyBorder="1" applyAlignment="1" applyProtection="1">
      <alignment horizontal="left" vertical="center" wrapText="1"/>
    </xf>
    <xf numFmtId="0" fontId="33" fillId="14" borderId="2" xfId="0" applyFont="1" applyFill="1" applyBorder="1" applyAlignment="1">
      <alignment horizontal="left" vertical="center" wrapText="1"/>
    </xf>
    <xf numFmtId="0" fontId="33" fillId="14" borderId="3" xfId="0" applyFont="1" applyFill="1" applyBorder="1" applyAlignment="1">
      <alignment horizontal="left" vertical="center" wrapText="1"/>
    </xf>
    <xf numFmtId="0" fontId="31" fillId="0" borderId="0" xfId="0" applyFont="1" applyFill="1" applyProtection="1"/>
    <xf numFmtId="0" fontId="34" fillId="0" borderId="96" xfId="0" applyFont="1" applyFill="1" applyBorder="1" applyAlignment="1" applyProtection="1">
      <alignment horizontal="center"/>
    </xf>
    <xf numFmtId="0" fontId="48" fillId="18" borderId="24" xfId="0" applyFont="1" applyFill="1" applyBorder="1" applyAlignment="1" applyProtection="1">
      <alignment horizontal="left" vertical="center" wrapText="1"/>
    </xf>
    <xf numFmtId="0" fontId="34" fillId="0" borderId="0" xfId="0" applyFont="1" applyFill="1" applyBorder="1" applyAlignment="1" applyProtection="1">
      <alignment horizontal="center" vertical="center"/>
    </xf>
    <xf numFmtId="0" fontId="34" fillId="0" borderId="95" xfId="0" applyFont="1" applyFill="1" applyBorder="1" applyAlignment="1" applyProtection="1">
      <alignment horizontal="center" vertical="center"/>
    </xf>
    <xf numFmtId="0" fontId="33" fillId="0" borderId="30" xfId="0" applyFont="1" applyFill="1" applyBorder="1" applyAlignment="1" applyProtection="1">
      <alignment horizontal="left" vertical="center" wrapText="1"/>
    </xf>
    <xf numFmtId="0" fontId="54" fillId="18" borderId="94" xfId="25" applyFont="1" applyFill="1" applyBorder="1" applyAlignment="1" applyProtection="1">
      <alignment horizontal="right"/>
    </xf>
    <xf numFmtId="0" fontId="54" fillId="18" borderId="48" xfId="25" applyFont="1" applyFill="1" applyBorder="1" applyAlignment="1" applyProtection="1">
      <alignment horizontal="right"/>
    </xf>
    <xf numFmtId="0" fontId="33" fillId="0" borderId="24" xfId="25" applyFont="1" applyFill="1" applyBorder="1" applyAlignment="1" applyProtection="1">
      <alignment horizontal="left" vertical="center"/>
    </xf>
    <xf numFmtId="0" fontId="33" fillId="0" borderId="36" xfId="25" applyFont="1" applyFill="1" applyBorder="1" applyAlignment="1" applyProtection="1">
      <alignment horizontal="left" vertical="center"/>
    </xf>
    <xf numFmtId="0" fontId="33" fillId="0" borderId="51" xfId="25" applyFont="1" applyFill="1" applyBorder="1" applyAlignment="1" applyProtection="1">
      <alignment horizontal="left" vertical="center"/>
    </xf>
    <xf numFmtId="0" fontId="33" fillId="0" borderId="52" xfId="25" applyFont="1" applyFill="1" applyBorder="1" applyAlignment="1" applyProtection="1">
      <alignment horizontal="left" vertical="center"/>
    </xf>
    <xf numFmtId="0" fontId="33" fillId="0" borderId="28" xfId="0" applyFont="1" applyFill="1" applyBorder="1" applyAlignment="1" applyProtection="1">
      <alignment horizontal="left" vertical="center" wrapText="1"/>
    </xf>
    <xf numFmtId="0" fontId="33" fillId="0" borderId="36" xfId="0" applyFont="1" applyFill="1" applyBorder="1" applyAlignment="1" applyProtection="1">
      <alignment horizontal="left" vertical="center" wrapText="1"/>
    </xf>
    <xf numFmtId="0" fontId="33" fillId="0" borderId="51" xfId="0" applyFont="1" applyFill="1" applyBorder="1" applyAlignment="1" applyProtection="1">
      <alignment horizontal="left" vertical="center" wrapText="1"/>
    </xf>
    <xf numFmtId="0" fontId="33" fillId="0" borderId="52" xfId="0" applyFont="1" applyFill="1" applyBorder="1" applyAlignment="1" applyProtection="1">
      <alignment horizontal="left" vertical="center" wrapText="1"/>
    </xf>
    <xf numFmtId="0" fontId="41" fillId="0" borderId="1" xfId="0" applyFont="1" applyFill="1" applyBorder="1" applyAlignment="1">
      <alignment horizontal="left" vertical="center"/>
    </xf>
    <xf numFmtId="0" fontId="41" fillId="0" borderId="2" xfId="0" applyFont="1" applyFill="1" applyBorder="1" applyAlignment="1">
      <alignment horizontal="left" vertical="center"/>
    </xf>
    <xf numFmtId="0" fontId="0" fillId="0" borderId="17" xfId="0" applyBorder="1" applyAlignment="1">
      <alignment horizontal="center"/>
    </xf>
    <xf numFmtId="0" fontId="34" fillId="17" borderId="8" xfId="25" applyFont="1" applyFill="1" applyBorder="1" applyAlignment="1" applyProtection="1">
      <alignment horizontal="center" vertical="center"/>
      <protection locked="0"/>
    </xf>
    <xf numFmtId="3" fontId="34" fillId="17" borderId="8" xfId="25" applyNumberFormat="1" applyFont="1" applyFill="1" applyBorder="1" applyAlignment="1" applyProtection="1">
      <alignment horizontal="center" vertical="center" wrapText="1"/>
      <protection locked="0"/>
    </xf>
    <xf numFmtId="3" fontId="34" fillId="17" borderId="1" xfId="25" applyNumberFormat="1" applyFont="1" applyFill="1" applyBorder="1" applyAlignment="1" applyProtection="1">
      <alignment horizontal="center" vertical="center" wrapText="1"/>
      <protection locked="0"/>
    </xf>
    <xf numFmtId="0" fontId="48" fillId="18" borderId="41" xfId="0" applyFont="1" applyFill="1" applyBorder="1" applyAlignment="1" applyProtection="1">
      <alignment horizontal="left" vertical="center" wrapText="1"/>
    </xf>
    <xf numFmtId="1" fontId="34" fillId="17" borderId="8" xfId="25" applyNumberFormat="1" applyFont="1" applyFill="1" applyBorder="1" applyAlignment="1" applyProtection="1">
      <alignment horizontal="center" vertical="center" wrapText="1"/>
      <protection locked="0"/>
    </xf>
    <xf numFmtId="168" fontId="64" fillId="18" borderId="22" xfId="0" applyNumberFormat="1" applyFont="1" applyFill="1" applyBorder="1" applyAlignment="1" applyProtection="1">
      <alignment horizontal="right" vertical="center"/>
    </xf>
    <xf numFmtId="168" fontId="64" fillId="18" borderId="14" xfId="0" applyNumberFormat="1" applyFont="1" applyFill="1" applyBorder="1" applyAlignment="1" applyProtection="1">
      <alignment horizontal="right" vertical="center"/>
    </xf>
    <xf numFmtId="168" fontId="43" fillId="0" borderId="16" xfId="0" applyNumberFormat="1" applyFont="1" applyBorder="1" applyAlignment="1">
      <alignment horizontal="center" vertical="center" wrapText="1"/>
    </xf>
    <xf numFmtId="168" fontId="43" fillId="0" borderId="17" xfId="0" applyNumberFormat="1" applyFont="1" applyBorder="1" applyAlignment="1">
      <alignment horizontal="center" vertical="center"/>
    </xf>
    <xf numFmtId="0" fontId="41" fillId="0" borderId="3" xfId="0" applyFont="1" applyFill="1" applyBorder="1" applyAlignment="1">
      <alignment horizontal="left" vertical="center"/>
    </xf>
    <xf numFmtId="0" fontId="44" fillId="17" borderId="97" xfId="0" applyFont="1" applyFill="1" applyBorder="1" applyAlignment="1">
      <alignment horizontal="center" vertical="center" wrapText="1"/>
    </xf>
    <xf numFmtId="0" fontId="44" fillId="17" borderId="98" xfId="0" applyFont="1" applyFill="1" applyBorder="1" applyAlignment="1">
      <alignment horizontal="center" vertical="center" wrapText="1"/>
    </xf>
    <xf numFmtId="0" fontId="44" fillId="17" borderId="127" xfId="0" applyFont="1" applyFill="1" applyBorder="1" applyAlignment="1">
      <alignment horizontal="center" vertical="center" wrapText="1"/>
    </xf>
    <xf numFmtId="0" fontId="44" fillId="17" borderId="128" xfId="0" applyFont="1" applyFill="1" applyBorder="1" applyAlignment="1">
      <alignment horizontal="center" vertical="center" wrapText="1"/>
    </xf>
    <xf numFmtId="3" fontId="44" fillId="17" borderId="129" xfId="25" applyNumberFormat="1" applyFont="1" applyFill="1" applyBorder="1" applyAlignment="1" applyProtection="1">
      <alignment horizontal="center" vertical="center" wrapText="1"/>
      <protection locked="0"/>
    </xf>
    <xf numFmtId="3" fontId="44" fillId="17" borderId="126" xfId="25" applyNumberFormat="1" applyFont="1" applyFill="1" applyBorder="1" applyAlignment="1" applyProtection="1">
      <alignment horizontal="center" vertical="center" wrapText="1"/>
      <protection locked="0"/>
    </xf>
    <xf numFmtId="41" fontId="44" fillId="17" borderId="124" xfId="0" applyNumberFormat="1" applyFont="1" applyFill="1" applyBorder="1" applyAlignment="1" applyProtection="1">
      <alignment horizontal="center" vertical="center" wrapText="1"/>
      <protection locked="0"/>
    </xf>
    <xf numFmtId="41" fontId="44" fillId="17" borderId="125" xfId="0" applyNumberFormat="1" applyFont="1" applyFill="1" applyBorder="1" applyAlignment="1" applyProtection="1">
      <alignment horizontal="center" vertical="center" wrapText="1"/>
      <protection locked="0"/>
    </xf>
    <xf numFmtId="41" fontId="44" fillId="17" borderId="99" xfId="0" applyNumberFormat="1" applyFont="1" applyFill="1" applyBorder="1" applyAlignment="1" applyProtection="1">
      <alignment horizontal="center" vertical="center" wrapText="1"/>
    </xf>
    <xf numFmtId="41" fontId="44" fillId="17" borderId="100" xfId="0" applyNumberFormat="1" applyFont="1" applyFill="1" applyBorder="1" applyAlignment="1" applyProtection="1">
      <alignment horizontal="center" vertical="center" wrapText="1"/>
    </xf>
    <xf numFmtId="164" fontId="34" fillId="17" borderId="8" xfId="0" applyNumberFormat="1" applyFont="1" applyFill="1" applyBorder="1" applyAlignment="1">
      <alignment horizontal="center" vertical="center" wrapText="1"/>
    </xf>
    <xf numFmtId="0" fontId="63" fillId="0" borderId="1" xfId="0" applyFont="1" applyFill="1" applyBorder="1" applyAlignment="1">
      <alignment horizontal="center" vertical="center" wrapText="1"/>
    </xf>
    <xf numFmtId="0" fontId="63" fillId="0" borderId="2" xfId="0" applyFont="1" applyFill="1" applyBorder="1" applyAlignment="1">
      <alignment horizontal="center" vertical="center"/>
    </xf>
    <xf numFmtId="0" fontId="63" fillId="0" borderId="3" xfId="0" applyFont="1" applyFill="1" applyBorder="1" applyAlignment="1">
      <alignment horizontal="center" vertical="center"/>
    </xf>
    <xf numFmtId="41" fontId="34" fillId="17" borderId="8" xfId="0" applyNumberFormat="1" applyFont="1" applyFill="1" applyBorder="1" applyAlignment="1">
      <alignment horizontal="center" vertical="center" wrapText="1"/>
    </xf>
    <xf numFmtId="0" fontId="34" fillId="17" borderId="8" xfId="0" applyFont="1" applyFill="1" applyBorder="1" applyAlignment="1">
      <alignment horizontal="center" vertical="center" wrapText="1"/>
    </xf>
    <xf numFmtId="0" fontId="41" fillId="0" borderId="4" xfId="0" applyFont="1" applyFill="1" applyBorder="1" applyAlignment="1">
      <alignment horizontal="left" vertical="center"/>
    </xf>
    <xf numFmtId="0" fontId="41" fillId="0" borderId="0" xfId="0" applyFont="1" applyFill="1" applyBorder="1" applyAlignment="1">
      <alignment horizontal="left" vertical="center"/>
    </xf>
    <xf numFmtId="0" fontId="0" fillId="17" borderId="8" xfId="0" applyFont="1" applyFill="1" applyBorder="1"/>
    <xf numFmtId="0" fontId="39" fillId="0" borderId="1"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3" xfId="0" applyFont="1" applyBorder="1" applyAlignment="1">
      <alignment horizontal="center" vertical="center" wrapText="1"/>
    </xf>
    <xf numFmtId="0" fontId="61" fillId="0" borderId="1" xfId="0" applyFont="1" applyFill="1" applyBorder="1" applyAlignment="1">
      <alignment horizontal="left" vertical="center"/>
    </xf>
    <xf numFmtId="0" fontId="61" fillId="0" borderId="2" xfId="0" applyFont="1" applyFill="1" applyBorder="1" applyAlignment="1">
      <alignment horizontal="left" vertical="center"/>
    </xf>
    <xf numFmtId="0" fontId="61" fillId="0" borderId="3" xfId="0" applyFont="1" applyFill="1" applyBorder="1" applyAlignment="1">
      <alignment horizontal="left" vertical="center"/>
    </xf>
    <xf numFmtId="0" fontId="48" fillId="18" borderId="16" xfId="0" applyFont="1" applyFill="1" applyBorder="1" applyAlignment="1">
      <alignment horizontal="center" vertical="center" wrapText="1"/>
    </xf>
    <xf numFmtId="0" fontId="48" fillId="18" borderId="18" xfId="0" applyFont="1" applyFill="1" applyBorder="1" applyAlignment="1">
      <alignment horizontal="center" vertical="center" wrapText="1"/>
    </xf>
    <xf numFmtId="0" fontId="48" fillId="18" borderId="6" xfId="0" applyFont="1" applyFill="1" applyBorder="1" applyAlignment="1">
      <alignment horizontal="center" vertical="center" wrapText="1"/>
    </xf>
    <xf numFmtId="0" fontId="48" fillId="18" borderId="7" xfId="0" applyFont="1" applyFill="1" applyBorder="1" applyAlignment="1">
      <alignment horizontal="center" vertical="center" wrapText="1"/>
    </xf>
    <xf numFmtId="0" fontId="48" fillId="18" borderId="8" xfId="0" applyFont="1" applyFill="1" applyBorder="1" applyAlignment="1">
      <alignment horizontal="center" vertical="center"/>
    </xf>
    <xf numFmtId="0" fontId="48" fillId="18" borderId="15" xfId="0" applyFont="1" applyFill="1" applyBorder="1" applyAlignment="1">
      <alignment horizontal="center" vertical="center" wrapText="1"/>
    </xf>
    <xf numFmtId="0" fontId="48" fillId="18" borderId="21" xfId="0" applyFont="1" applyFill="1" applyBorder="1" applyAlignment="1">
      <alignment horizontal="center" vertical="center" wrapText="1"/>
    </xf>
    <xf numFmtId="44" fontId="32" fillId="0" borderId="8" xfId="0" applyNumberFormat="1" applyFont="1" applyFill="1" applyBorder="1" applyAlignment="1" applyProtection="1">
      <alignment horizontal="right" vertical="center" wrapText="1"/>
      <protection locked="0"/>
    </xf>
    <xf numFmtId="44" fontId="32" fillId="0" borderId="1" xfId="0" applyNumberFormat="1" applyFont="1" applyFill="1" applyBorder="1" applyAlignment="1" applyProtection="1">
      <alignment horizontal="center" vertical="center" wrapText="1"/>
      <protection locked="0"/>
    </xf>
    <xf numFmtId="44" fontId="32" fillId="0" borderId="2" xfId="0" applyNumberFormat="1" applyFont="1" applyFill="1" applyBorder="1" applyAlignment="1" applyProtection="1">
      <alignment horizontal="center" vertical="center" wrapText="1"/>
      <protection locked="0"/>
    </xf>
    <xf numFmtId="44" fontId="32" fillId="0" borderId="3" xfId="0" applyNumberFormat="1" applyFont="1" applyFill="1" applyBorder="1" applyAlignment="1" applyProtection="1">
      <alignment horizontal="center" vertical="center" wrapText="1"/>
      <protection locked="0"/>
    </xf>
    <xf numFmtId="44" fontId="32" fillId="14" borderId="8" xfId="0" applyNumberFormat="1" applyFont="1" applyFill="1" applyBorder="1" applyAlignment="1" applyProtection="1">
      <alignment horizontal="right" vertical="center" wrapText="1"/>
      <protection locked="0"/>
    </xf>
    <xf numFmtId="44" fontId="32" fillId="14" borderId="139" xfId="0" applyNumberFormat="1" applyFont="1" applyFill="1" applyBorder="1" applyAlignment="1" applyProtection="1">
      <alignment horizontal="right" vertical="center" wrapText="1"/>
      <protection locked="0"/>
    </xf>
    <xf numFmtId="0" fontId="42" fillId="17" borderId="21" xfId="0" applyFont="1" applyFill="1" applyBorder="1" applyAlignment="1" applyProtection="1">
      <alignment horizontal="center" vertical="center"/>
    </xf>
    <xf numFmtId="0" fontId="42" fillId="17" borderId="6" xfId="0" applyFont="1" applyFill="1" applyBorder="1" applyAlignment="1" applyProtection="1">
      <alignment horizontal="center" wrapText="1"/>
    </xf>
    <xf numFmtId="0" fontId="42" fillId="17" borderId="11" xfId="0" applyFont="1" applyFill="1" applyBorder="1" applyAlignment="1" applyProtection="1">
      <alignment horizontal="center" wrapText="1"/>
    </xf>
    <xf numFmtId="0" fontId="42" fillId="17" borderId="7" xfId="0" applyFont="1" applyFill="1" applyBorder="1" applyAlignment="1" applyProtection="1">
      <alignment horizontal="center" wrapText="1"/>
    </xf>
    <xf numFmtId="0" fontId="32" fillId="0" borderId="8" xfId="0" applyFont="1" applyFill="1" applyBorder="1" applyAlignment="1" applyProtection="1">
      <alignment horizontal="left" vertical="top" wrapText="1"/>
      <protection locked="0"/>
    </xf>
    <xf numFmtId="0" fontId="32" fillId="0" borderId="8" xfId="0" applyFont="1" applyFill="1" applyBorder="1" applyAlignment="1" applyProtection="1">
      <alignment horizontal="center" vertical="center" wrapText="1"/>
      <protection locked="0"/>
    </xf>
    <xf numFmtId="169" fontId="32" fillId="0" borderId="8" xfId="0" applyNumberFormat="1" applyFont="1" applyFill="1" applyBorder="1" applyAlignment="1" applyProtection="1">
      <alignment horizontal="center" vertical="center"/>
      <protection locked="0"/>
    </xf>
    <xf numFmtId="44" fontId="32" fillId="0" borderId="8" xfId="24" applyNumberFormat="1" applyFont="1" applyFill="1" applyBorder="1" applyAlignment="1" applyProtection="1">
      <alignment horizontal="right" vertical="center"/>
      <protection locked="0"/>
    </xf>
    <xf numFmtId="0" fontId="42" fillId="17" borderId="16" xfId="0" applyFont="1" applyFill="1" applyBorder="1" applyAlignment="1" applyProtection="1">
      <alignment horizontal="center"/>
    </xf>
    <xf numFmtId="0" fontId="42" fillId="17" borderId="17" xfId="0" applyFont="1" applyFill="1" applyBorder="1" applyAlignment="1" applyProtection="1">
      <alignment horizontal="center"/>
    </xf>
    <xf numFmtId="0" fontId="42" fillId="17" borderId="18" xfId="0" applyFont="1" applyFill="1" applyBorder="1" applyAlignment="1" applyProtection="1">
      <alignment horizontal="center"/>
    </xf>
    <xf numFmtId="0" fontId="42" fillId="17" borderId="16" xfId="0" applyFont="1" applyFill="1" applyBorder="1" applyAlignment="1" applyProtection="1">
      <alignment horizontal="center" vertical="center" wrapText="1"/>
    </xf>
    <xf numFmtId="0" fontId="42" fillId="17" borderId="17" xfId="0" applyFont="1" applyFill="1" applyBorder="1" applyAlignment="1" applyProtection="1">
      <alignment horizontal="center" vertical="center" wrapText="1"/>
    </xf>
    <xf numFmtId="0" fontId="42" fillId="17" borderId="18" xfId="0" applyFont="1" applyFill="1" applyBorder="1" applyAlignment="1" applyProtection="1">
      <alignment horizontal="center" vertical="center" wrapText="1"/>
    </xf>
    <xf numFmtId="0" fontId="42" fillId="17" borderId="4" xfId="0" applyFont="1" applyFill="1" applyBorder="1" applyAlignment="1" applyProtection="1">
      <alignment horizontal="center" vertical="center" wrapText="1"/>
    </xf>
    <xf numFmtId="0" fontId="42" fillId="17" borderId="0" xfId="0" applyFont="1" applyFill="1" applyBorder="1" applyAlignment="1" applyProtection="1">
      <alignment horizontal="center" vertical="center" wrapText="1"/>
    </xf>
    <xf numFmtId="0" fontId="42" fillId="17" borderId="5" xfId="0" applyFont="1" applyFill="1" applyBorder="1" applyAlignment="1" applyProtection="1">
      <alignment horizontal="center" vertical="center" wrapText="1"/>
    </xf>
    <xf numFmtId="0" fontId="42" fillId="17" borderId="6" xfId="0" applyFont="1" applyFill="1" applyBorder="1" applyAlignment="1" applyProtection="1">
      <alignment horizontal="center" vertical="center" wrapText="1"/>
    </xf>
    <xf numFmtId="0" fontId="42" fillId="17" borderId="11" xfId="0" applyFont="1" applyFill="1" applyBorder="1" applyAlignment="1" applyProtection="1">
      <alignment horizontal="center" vertical="center" wrapText="1"/>
    </xf>
    <xf numFmtId="0" fontId="42" fillId="17" borderId="7" xfId="0" applyFont="1" applyFill="1" applyBorder="1" applyAlignment="1" applyProtection="1">
      <alignment horizontal="center" vertical="center" wrapText="1"/>
    </xf>
    <xf numFmtId="0" fontId="42" fillId="17" borderId="110" xfId="0" applyFont="1" applyFill="1" applyBorder="1" applyAlignment="1" applyProtection="1">
      <alignment horizontal="center" vertical="center" wrapText="1"/>
    </xf>
    <xf numFmtId="0" fontId="42" fillId="17" borderId="108" xfId="0" applyFont="1" applyFill="1" applyBorder="1" applyAlignment="1" applyProtection="1">
      <alignment horizontal="center" vertical="center" wrapText="1"/>
    </xf>
    <xf numFmtId="0" fontId="42" fillId="17" borderId="112" xfId="0" applyFont="1" applyFill="1" applyBorder="1" applyAlignment="1" applyProtection="1">
      <alignment horizontal="center" vertical="center" wrapText="1"/>
    </xf>
    <xf numFmtId="0" fontId="42" fillId="17" borderId="6" xfId="0" applyFont="1" applyFill="1" applyBorder="1" applyAlignment="1" applyProtection="1">
      <alignment horizontal="center" vertical="center"/>
    </xf>
    <xf numFmtId="0" fontId="42" fillId="17" borderId="11" xfId="0" applyFont="1" applyFill="1" applyBorder="1" applyAlignment="1" applyProtection="1">
      <alignment horizontal="center" vertical="center"/>
    </xf>
    <xf numFmtId="0" fontId="42" fillId="17" borderId="7" xfId="0" applyFont="1" applyFill="1" applyBorder="1" applyAlignment="1" applyProtection="1">
      <alignment horizontal="center" vertical="center"/>
    </xf>
    <xf numFmtId="0" fontId="42" fillId="17" borderId="0" xfId="0" applyFont="1" applyFill="1" applyBorder="1" applyAlignment="1" applyProtection="1">
      <alignment horizontal="center" vertical="center"/>
    </xf>
    <xf numFmtId="0" fontId="42" fillId="17" borderId="5" xfId="0" applyFont="1" applyFill="1" applyBorder="1" applyAlignment="1" applyProtection="1">
      <alignment horizontal="center" vertical="center"/>
    </xf>
    <xf numFmtId="0" fontId="42" fillId="17" borderId="4" xfId="0" applyFont="1" applyFill="1" applyBorder="1" applyAlignment="1" applyProtection="1">
      <alignment horizontal="center" vertical="center"/>
    </xf>
    <xf numFmtId="0" fontId="41" fillId="0" borderId="104" xfId="0" applyFont="1" applyFill="1" applyBorder="1" applyAlignment="1" applyProtection="1">
      <alignment horizontal="center" vertical="center"/>
    </xf>
    <xf numFmtId="0" fontId="41" fillId="0" borderId="105" xfId="0" applyFont="1" applyFill="1" applyBorder="1" applyAlignment="1" applyProtection="1">
      <alignment horizontal="center" vertical="center"/>
    </xf>
    <xf numFmtId="0" fontId="41" fillId="0" borderId="106" xfId="0" applyFont="1" applyFill="1" applyBorder="1" applyAlignment="1" applyProtection="1">
      <alignment horizontal="center" vertical="center"/>
    </xf>
    <xf numFmtId="0" fontId="41" fillId="0" borderId="2" xfId="0" applyFont="1" applyFill="1" applyBorder="1" applyAlignment="1" applyProtection="1">
      <alignment horizontal="left" vertical="center" wrapText="1"/>
    </xf>
    <xf numFmtId="0" fontId="42" fillId="17" borderId="115" xfId="0" applyFont="1" applyFill="1" applyBorder="1" applyAlignment="1" applyProtection="1">
      <alignment horizontal="center" vertical="center"/>
    </xf>
    <xf numFmtId="0" fontId="42" fillId="17" borderId="8" xfId="0" applyFont="1" applyFill="1" applyBorder="1" applyAlignment="1" applyProtection="1">
      <alignment horizontal="center" vertical="center"/>
    </xf>
    <xf numFmtId="0" fontId="42" fillId="17" borderId="8" xfId="0"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wrapText="1"/>
    </xf>
    <xf numFmtId="0" fontId="32" fillId="0" borderId="113" xfId="0" applyFont="1" applyFill="1" applyBorder="1" applyAlignment="1" applyProtection="1">
      <alignment horizontal="justify" vertical="top" wrapText="1"/>
      <protection locked="0"/>
    </xf>
    <xf numFmtId="0" fontId="32" fillId="0" borderId="2" xfId="0" applyFont="1" applyFill="1" applyBorder="1" applyAlignment="1" applyProtection="1">
      <alignment horizontal="justify" vertical="top" wrapText="1"/>
      <protection locked="0"/>
    </xf>
    <xf numFmtId="0" fontId="32" fillId="0" borderId="3" xfId="0" applyFont="1" applyFill="1" applyBorder="1" applyAlignment="1" applyProtection="1">
      <alignment horizontal="justify" vertical="top" wrapText="1"/>
      <protection locked="0"/>
    </xf>
    <xf numFmtId="44" fontId="30" fillId="17" borderId="143" xfId="0" applyNumberFormat="1" applyFont="1" applyFill="1" applyBorder="1" applyAlignment="1" applyProtection="1">
      <alignment horizontal="right" vertical="center" wrapText="1"/>
      <protection locked="0"/>
    </xf>
    <xf numFmtId="44" fontId="30" fillId="17" borderId="144" xfId="0" applyNumberFormat="1" applyFont="1" applyFill="1" applyBorder="1" applyAlignment="1" applyProtection="1">
      <alignment horizontal="right" vertical="center" wrapText="1"/>
      <protection locked="0"/>
    </xf>
    <xf numFmtId="3" fontId="32" fillId="0" borderId="9" xfId="0" applyNumberFormat="1" applyFont="1" applyBorder="1" applyAlignment="1">
      <alignment horizontal="center"/>
    </xf>
    <xf numFmtId="0" fontId="32" fillId="0" borderId="9" xfId="0" applyFont="1" applyBorder="1" applyAlignment="1">
      <alignment horizontal="center"/>
    </xf>
    <xf numFmtId="0" fontId="30" fillId="17" borderId="140" xfId="0" applyFont="1" applyFill="1" applyBorder="1" applyAlignment="1" applyProtection="1">
      <alignment horizontal="right" vertical="center" wrapText="1"/>
      <protection locked="0"/>
    </xf>
    <xf numFmtId="0" fontId="30" fillId="17" borderId="141" xfId="0" applyFont="1" applyFill="1" applyBorder="1" applyAlignment="1" applyProtection="1">
      <alignment horizontal="right" vertical="center" wrapText="1"/>
      <protection locked="0"/>
    </xf>
    <xf numFmtId="0" fontId="30" fillId="17" borderId="142" xfId="0" applyFont="1" applyFill="1" applyBorder="1" applyAlignment="1" applyProtection="1">
      <alignment horizontal="right" vertical="center" wrapText="1"/>
      <protection locked="0"/>
    </xf>
    <xf numFmtId="169" fontId="30" fillId="17" borderId="143" xfId="0" applyNumberFormat="1" applyFont="1" applyFill="1" applyBorder="1" applyAlignment="1" applyProtection="1">
      <alignment horizontal="center" vertical="center"/>
      <protection locked="0"/>
    </xf>
    <xf numFmtId="44" fontId="30" fillId="17" borderId="143" xfId="24" applyNumberFormat="1" applyFont="1" applyFill="1" applyBorder="1" applyAlignment="1" applyProtection="1">
      <alignment horizontal="right" vertical="center"/>
      <protection locked="0"/>
    </xf>
    <xf numFmtId="0" fontId="41" fillId="0" borderId="0" xfId="0" applyFont="1" applyBorder="1" applyAlignment="1">
      <alignment horizontal="center" vertical="center" wrapText="1"/>
    </xf>
    <xf numFmtId="0" fontId="41" fillId="0" borderId="11" xfId="0" applyFont="1" applyBorder="1" applyAlignment="1">
      <alignment horizontal="center" vertical="center" wrapText="1"/>
    </xf>
    <xf numFmtId="41" fontId="44" fillId="17" borderId="8" xfId="0" applyNumberFormat="1" applyFont="1" applyFill="1" applyBorder="1" applyAlignment="1">
      <alignment horizontal="center" vertical="center" wrapText="1"/>
    </xf>
    <xf numFmtId="0" fontId="41" fillId="0" borderId="0" xfId="0" applyFont="1" applyBorder="1" applyAlignment="1">
      <alignment horizontal="center" vertical="center"/>
    </xf>
    <xf numFmtId="49" fontId="44" fillId="17" borderId="8" xfId="0" applyNumberFormat="1" applyFont="1" applyFill="1" applyBorder="1" applyAlignment="1" applyProtection="1">
      <alignment horizontal="center" vertical="center"/>
      <protection locked="0"/>
    </xf>
    <xf numFmtId="164" fontId="44" fillId="17" borderId="8" xfId="0" applyNumberFormat="1" applyFont="1" applyFill="1" applyBorder="1" applyAlignment="1">
      <alignment horizontal="center" vertical="center" wrapText="1"/>
    </xf>
    <xf numFmtId="49" fontId="42" fillId="17" borderId="8" xfId="0" applyNumberFormat="1" applyFont="1" applyFill="1" applyBorder="1" applyAlignment="1">
      <alignment horizontal="center" vertical="center"/>
    </xf>
    <xf numFmtId="49" fontId="61" fillId="17" borderId="8" xfId="0" applyNumberFormat="1" applyFont="1" applyFill="1" applyBorder="1" applyAlignment="1">
      <alignment horizontal="center" vertical="center"/>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41" fillId="0" borderId="18" xfId="0" applyFont="1" applyBorder="1" applyAlignment="1">
      <alignment horizontal="center" vertical="center" wrapText="1"/>
    </xf>
    <xf numFmtId="41" fontId="44" fillId="17" borderId="8" xfId="0" applyNumberFormat="1" applyFont="1" applyFill="1" applyBorder="1" applyAlignment="1" applyProtection="1">
      <alignment horizontal="center" wrapText="1"/>
      <protection locked="0"/>
    </xf>
    <xf numFmtId="0" fontId="34" fillId="17" borderId="101" xfId="0" applyFont="1" applyFill="1" applyBorder="1" applyAlignment="1" applyProtection="1">
      <alignment horizontal="right" vertical="center" wrapText="1"/>
    </xf>
    <xf numFmtId="0" fontId="34" fillId="17" borderId="102" xfId="0" applyFont="1" applyFill="1" applyBorder="1" applyAlignment="1" applyProtection="1">
      <alignment horizontal="right" vertical="center" wrapText="1"/>
    </xf>
    <xf numFmtId="0" fontId="34" fillId="17" borderId="103" xfId="0" applyFont="1" applyFill="1" applyBorder="1" applyAlignment="1" applyProtection="1">
      <alignment horizontal="right" vertical="center" wrapText="1"/>
    </xf>
    <xf numFmtId="0" fontId="29" fillId="18" borderId="17" xfId="0" applyFont="1" applyFill="1" applyBorder="1" applyAlignment="1" applyProtection="1">
      <alignment horizontal="left"/>
    </xf>
    <xf numFmtId="0" fontId="29" fillId="18" borderId="0" xfId="0" applyFont="1" applyFill="1" applyBorder="1" applyAlignment="1" applyProtection="1">
      <alignment horizontal="left"/>
    </xf>
    <xf numFmtId="0" fontId="41" fillId="0" borderId="1"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1" xfId="0" applyFont="1" applyFill="1" applyBorder="1" applyAlignment="1" applyProtection="1">
      <alignment horizontal="left" vertical="center"/>
    </xf>
    <xf numFmtId="0" fontId="41" fillId="0" borderId="2" xfId="0" applyFont="1" applyFill="1" applyBorder="1" applyAlignment="1" applyProtection="1">
      <alignment horizontal="left" vertical="center"/>
    </xf>
    <xf numFmtId="0" fontId="41" fillId="0" borderId="3" xfId="0" applyFont="1" applyFill="1" applyBorder="1" applyAlignment="1" applyProtection="1">
      <alignment horizontal="left" vertical="center"/>
    </xf>
    <xf numFmtId="0" fontId="34" fillId="17" borderId="16" xfId="0" applyFont="1" applyFill="1" applyBorder="1" applyAlignment="1">
      <alignment horizontal="center" vertical="center" wrapText="1"/>
    </xf>
    <xf numFmtId="0" fontId="34" fillId="17" borderId="17" xfId="0" applyFont="1" applyFill="1" applyBorder="1" applyAlignment="1">
      <alignment horizontal="center" vertical="center" wrapText="1"/>
    </xf>
    <xf numFmtId="0" fontId="34" fillId="17" borderId="18" xfId="0" applyFont="1" applyFill="1" applyBorder="1" applyAlignment="1">
      <alignment horizontal="center" vertical="center" wrapText="1"/>
    </xf>
  </cellXfs>
  <cellStyles count="38">
    <cellStyle name="Énfasis 1" xfId="1"/>
    <cellStyle name="Énfasis 2" xfId="2"/>
    <cellStyle name="Énfasis 3" xfId="3"/>
    <cellStyle name="Énfasis1 - 20%" xfId="4"/>
    <cellStyle name="Énfasis1 - 40%" xfId="5"/>
    <cellStyle name="Énfasis1 - 60%" xfId="6"/>
    <cellStyle name="Énfasis2 - 20%" xfId="7"/>
    <cellStyle name="Énfasis2 - 40%" xfId="8"/>
    <cellStyle name="Énfasis2 - 60%" xfId="9"/>
    <cellStyle name="Énfasis3 - 20%" xfId="10"/>
    <cellStyle name="Énfasis3 - 40%" xfId="11"/>
    <cellStyle name="Énfasis3 - 60%" xfId="12"/>
    <cellStyle name="Énfasis4 - 20%" xfId="13"/>
    <cellStyle name="Énfasis4 - 40%" xfId="14"/>
    <cellStyle name="Énfasis4 - 60%" xfId="15"/>
    <cellStyle name="Énfasis5 - 20%" xfId="16"/>
    <cellStyle name="Énfasis5 - 40%" xfId="17"/>
    <cellStyle name="Énfasis5 - 60%" xfId="18"/>
    <cellStyle name="Énfasis6 - 20%" xfId="19"/>
    <cellStyle name="Énfasis6 - 40%" xfId="20"/>
    <cellStyle name="Énfasis6 - 60%" xfId="21"/>
    <cellStyle name="Euro" xfId="22"/>
    <cellStyle name="Millares" xfId="23" builtinId="3"/>
    <cellStyle name="Millares 2" xfId="31"/>
    <cellStyle name="Moneda" xfId="24" builtinId="4"/>
    <cellStyle name="Moneda 2" xfId="32"/>
    <cellStyle name="Normal" xfId="0" builtinId="0"/>
    <cellStyle name="Normal 100 10" xfId="33"/>
    <cellStyle name="Normal 181" xfId="34"/>
    <cellStyle name="Normal 183" xfId="35"/>
    <cellStyle name="Normal 184" xfId="36"/>
    <cellStyle name="Normal 2" xfId="25"/>
    <cellStyle name="Normal 3" xfId="26"/>
    <cellStyle name="Normal 4" xfId="27"/>
    <cellStyle name="Porcentaje" xfId="28" builtinId="5"/>
    <cellStyle name="Porcentual 2" xfId="29"/>
    <cellStyle name="TableStyleLight1" xfId="37"/>
    <cellStyle name="Título de hoja" xfId="30"/>
  </cellStyles>
  <dxfs count="6">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dPt>
            <c:idx val="1"/>
            <c:invertIfNegative val="0"/>
            <c:bubble3D val="0"/>
            <c:spPr>
              <a:solidFill>
                <a:srgbClr val="C00000"/>
              </a:solidFill>
            </c:spPr>
            <c:extLst xmlns:c16r2="http://schemas.microsoft.com/office/drawing/2015/06/chart">
              <c:ext xmlns:c16="http://schemas.microsoft.com/office/drawing/2014/chart" uri="{C3380CC4-5D6E-409C-BE32-E72D297353CC}">
                <c16:uniqueId val="{00000000-CF69-4E9A-9D04-F4C95CE09AFC}"/>
              </c:ext>
            </c:extLst>
          </c:dPt>
          <c:dPt>
            <c:idx val="2"/>
            <c:invertIfNegative val="0"/>
            <c:bubble3D val="0"/>
            <c:spPr>
              <a:solidFill>
                <a:srgbClr val="009900"/>
              </a:solidFill>
            </c:spPr>
            <c:extLst xmlns:c16r2="http://schemas.microsoft.com/office/drawing/2015/06/chart">
              <c:ext xmlns:c16="http://schemas.microsoft.com/office/drawing/2014/chart" uri="{C3380CC4-5D6E-409C-BE32-E72D297353CC}">
                <c16:uniqueId val="{00000001-CF69-4E9A-9D04-F4C95CE09AFC}"/>
              </c:ext>
            </c:extLst>
          </c:dPt>
          <c:val>
            <c:numRef>
              <c:f>'S.H-INGRESOS'!$C$71:$C$73</c:f>
              <c:numCache>
                <c:formatCode>#,##0</c:formatCode>
                <c:ptCount val="3"/>
                <c:pt idx="0">
                  <c:v>1299113560.3499999</c:v>
                </c:pt>
                <c:pt idx="1">
                  <c:v>1233482927.5599999</c:v>
                </c:pt>
                <c:pt idx="2">
                  <c:v>346314891.99296355</c:v>
                </c:pt>
              </c:numCache>
            </c:numRef>
          </c:val>
          <c:extLst xmlns:c16r2="http://schemas.microsoft.com/office/drawing/2015/06/chart">
            <c:ext xmlns:c16="http://schemas.microsoft.com/office/drawing/2014/chart" uri="{C3380CC4-5D6E-409C-BE32-E72D297353CC}">
              <c16:uniqueId val="{00000002-CF69-4E9A-9D04-F4C95CE09AFC}"/>
            </c:ext>
          </c:extLst>
        </c:ser>
        <c:dLbls>
          <c:showLegendKey val="0"/>
          <c:showVal val="0"/>
          <c:showCatName val="0"/>
          <c:showSerName val="0"/>
          <c:showPercent val="0"/>
          <c:showBubbleSize val="0"/>
        </c:dLbls>
        <c:gapWidth val="18"/>
        <c:overlap val="90"/>
        <c:axId val="168467456"/>
        <c:axId val="132116992"/>
      </c:barChart>
      <c:catAx>
        <c:axId val="168467456"/>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s-MX"/>
          </a:p>
        </c:txPr>
        <c:crossAx val="132116992"/>
        <c:crosses val="autoZero"/>
        <c:auto val="1"/>
        <c:lblAlgn val="ctr"/>
        <c:lblOffset val="100"/>
        <c:noMultiLvlLbl val="0"/>
      </c:catAx>
      <c:valAx>
        <c:axId val="132116992"/>
        <c:scaling>
          <c:orientation val="minMax"/>
        </c:scaling>
        <c:delete val="1"/>
        <c:axPos val="l"/>
        <c:majorGridlines/>
        <c:numFmt formatCode="#,##0" sourceLinked="1"/>
        <c:majorTickMark val="out"/>
        <c:minorTickMark val="none"/>
        <c:tickLblPos val="nextTo"/>
        <c:crossAx val="168467456"/>
        <c:crosses val="autoZero"/>
        <c:crossBetween val="between"/>
      </c:valAx>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hPercent val="206"/>
      <c:rotY val="0"/>
      <c:depthPercent val="100"/>
      <c:rAngAx val="0"/>
      <c:perspective val="0"/>
    </c:view3D>
    <c:floor>
      <c:thickness val="0"/>
    </c:floor>
    <c:sideWall>
      <c:thickness val="0"/>
    </c:sideWall>
    <c:backWall>
      <c:thickness val="0"/>
    </c:backWall>
    <c:plotArea>
      <c:layout/>
      <c:bar3DChart>
        <c:barDir val="bar"/>
        <c:grouping val="stacked"/>
        <c:varyColors val="0"/>
        <c:ser>
          <c:idx val="0"/>
          <c:order val="0"/>
          <c:invertIfNegative val="0"/>
          <c:dPt>
            <c:idx val="0"/>
            <c:invertIfNegative val="0"/>
            <c:bubble3D val="0"/>
            <c:spPr>
              <a:solidFill>
                <a:srgbClr val="C00000"/>
              </a:solidFill>
            </c:spPr>
            <c:extLst xmlns:c16r2="http://schemas.microsoft.com/office/drawing/2015/06/chart">
              <c:ext xmlns:c16="http://schemas.microsoft.com/office/drawing/2014/chart" uri="{C3380CC4-5D6E-409C-BE32-E72D297353CC}">
                <c16:uniqueId val="{00000000-5A25-4A23-ADC8-CB93A109A5CF}"/>
              </c:ext>
            </c:extLst>
          </c:dPt>
          <c:dPt>
            <c:idx val="2"/>
            <c:invertIfNegative val="0"/>
            <c:bubble3D val="0"/>
            <c:spPr>
              <a:solidFill>
                <a:srgbClr val="009900"/>
              </a:solidFill>
            </c:spPr>
            <c:extLst xmlns:c16r2="http://schemas.microsoft.com/office/drawing/2015/06/chart">
              <c:ext xmlns:c16="http://schemas.microsoft.com/office/drawing/2014/chart" uri="{C3380CC4-5D6E-409C-BE32-E72D297353CC}">
                <c16:uniqueId val="{00000001-5A25-4A23-ADC8-CB93A109A5CF}"/>
              </c:ext>
            </c:extLst>
          </c:dPt>
          <c:dPt>
            <c:idx val="3"/>
            <c:invertIfNegative val="0"/>
            <c:bubble3D val="0"/>
            <c:spPr>
              <a:solidFill>
                <a:schemeClr val="accent6">
                  <a:lumMod val="75000"/>
                </a:schemeClr>
              </a:solidFill>
            </c:spPr>
            <c:extLst xmlns:c16r2="http://schemas.microsoft.com/office/drawing/2015/06/chart">
              <c:ext xmlns:c16="http://schemas.microsoft.com/office/drawing/2014/chart" uri="{C3380CC4-5D6E-409C-BE32-E72D297353CC}">
                <c16:uniqueId val="{00000002-5A25-4A23-ADC8-CB93A109A5CF}"/>
              </c:ext>
            </c:extLst>
          </c:dPt>
          <c:dPt>
            <c:idx val="4"/>
            <c:invertIfNegative val="0"/>
            <c:bubble3D val="0"/>
            <c:spPr>
              <a:solidFill>
                <a:srgbClr val="7030A0"/>
              </a:solidFill>
            </c:spPr>
            <c:extLst xmlns:c16r2="http://schemas.microsoft.com/office/drawing/2015/06/chart">
              <c:ext xmlns:c16="http://schemas.microsoft.com/office/drawing/2014/chart" uri="{C3380CC4-5D6E-409C-BE32-E72D297353CC}">
                <c16:uniqueId val="{00000003-5A25-4A23-ADC8-CB93A109A5CF}"/>
              </c:ext>
            </c:extLst>
          </c:dPt>
          <c:cat>
            <c:numRef>
              <c:f>'S.H-INGRESOS'!$A$77:$A$82</c:f>
              <c:numCache>
                <c:formatCode>General</c:formatCode>
                <c:ptCount val="6"/>
                <c:pt idx="0">
                  <c:v>100</c:v>
                </c:pt>
                <c:pt idx="1">
                  <c:v>200</c:v>
                </c:pt>
                <c:pt idx="2">
                  <c:v>400</c:v>
                </c:pt>
                <c:pt idx="3">
                  <c:v>500</c:v>
                </c:pt>
                <c:pt idx="4">
                  <c:v>600</c:v>
                </c:pt>
                <c:pt idx="5">
                  <c:v>700</c:v>
                </c:pt>
              </c:numCache>
            </c:numRef>
          </c:cat>
          <c:val>
            <c:numRef>
              <c:f>'S.H-INGRESOS'!$C$77:$C$82</c:f>
              <c:numCache>
                <c:formatCode>_(* #,##0_);_(* \(#,##0\);_(* "-"_);_(@_)</c:formatCode>
                <c:ptCount val="6"/>
                <c:pt idx="0">
                  <c:v>1643711127.1729634</c:v>
                </c:pt>
                <c:pt idx="1">
                  <c:v>0</c:v>
                </c:pt>
                <c:pt idx="2">
                  <c:v>0</c:v>
                </c:pt>
                <c:pt idx="3">
                  <c:v>1015548879.25</c:v>
                </c:pt>
                <c:pt idx="4">
                  <c:v>219651373.47999999</c:v>
                </c:pt>
                <c:pt idx="5">
                  <c:v>0</c:v>
                </c:pt>
              </c:numCache>
            </c:numRef>
          </c:val>
          <c:extLst xmlns:c16r2="http://schemas.microsoft.com/office/drawing/2015/06/chart">
            <c:ext xmlns:c16="http://schemas.microsoft.com/office/drawing/2014/chart" uri="{C3380CC4-5D6E-409C-BE32-E72D297353CC}">
              <c16:uniqueId val="{00000004-5A25-4A23-ADC8-CB93A109A5CF}"/>
            </c:ext>
          </c:extLst>
        </c:ser>
        <c:dLbls>
          <c:showLegendKey val="0"/>
          <c:showVal val="0"/>
          <c:showCatName val="0"/>
          <c:showSerName val="0"/>
          <c:showPercent val="0"/>
          <c:showBubbleSize val="0"/>
        </c:dLbls>
        <c:gapWidth val="23"/>
        <c:shape val="cylinder"/>
        <c:axId val="177373696"/>
        <c:axId val="105565568"/>
        <c:axId val="0"/>
      </c:bar3DChart>
      <c:catAx>
        <c:axId val="177373696"/>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es-MX"/>
          </a:p>
        </c:txPr>
        <c:crossAx val="105565568"/>
        <c:crosses val="autoZero"/>
        <c:auto val="1"/>
        <c:lblAlgn val="ctr"/>
        <c:lblOffset val="100"/>
        <c:noMultiLvlLbl val="0"/>
      </c:catAx>
      <c:valAx>
        <c:axId val="105565568"/>
        <c:scaling>
          <c:orientation val="minMax"/>
        </c:scaling>
        <c:delete val="1"/>
        <c:axPos val="b"/>
        <c:majorGridlines/>
        <c:numFmt formatCode="_(* #,##0_);_(* \(#,##0\);_(* &quot;-&quot;_);_(@_)" sourceLinked="1"/>
        <c:majorTickMark val="out"/>
        <c:minorTickMark val="none"/>
        <c:tickLblPos val="nextTo"/>
        <c:crossAx val="177373696"/>
        <c:crosses val="autoZero"/>
        <c:crossBetween val="between"/>
      </c:valAx>
      <c:spPr>
        <a:noFill/>
        <a:ln w="25400">
          <a:noFill/>
        </a:ln>
      </c:spPr>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dPt>
            <c:idx val="1"/>
            <c:invertIfNegative val="0"/>
            <c:bubble3D val="0"/>
            <c:spPr>
              <a:solidFill>
                <a:srgbClr val="C00000"/>
              </a:solidFill>
            </c:spPr>
            <c:extLst xmlns:c16r2="http://schemas.microsoft.com/office/drawing/2015/06/chart">
              <c:ext xmlns:c16="http://schemas.microsoft.com/office/drawing/2014/chart" uri="{C3380CC4-5D6E-409C-BE32-E72D297353CC}">
                <c16:uniqueId val="{00000000-D815-4783-8E75-048EA3757D8E}"/>
              </c:ext>
            </c:extLst>
          </c:dPt>
          <c:dPt>
            <c:idx val="2"/>
            <c:invertIfNegative val="0"/>
            <c:bubble3D val="0"/>
            <c:spPr>
              <a:solidFill>
                <a:srgbClr val="009900"/>
              </a:solidFill>
            </c:spPr>
            <c:extLst xmlns:c16r2="http://schemas.microsoft.com/office/drawing/2015/06/chart">
              <c:ext xmlns:c16="http://schemas.microsoft.com/office/drawing/2014/chart" uri="{C3380CC4-5D6E-409C-BE32-E72D297353CC}">
                <c16:uniqueId val="{00000001-D815-4783-8E75-048EA3757D8E}"/>
              </c:ext>
            </c:extLst>
          </c:dPt>
          <c:val>
            <c:numRef>
              <c:f>'S.H. EGRESOS'!$C$79:$C$83</c:f>
              <c:numCache>
                <c:formatCode>#,##0</c:formatCode>
                <c:ptCount val="5"/>
                <c:pt idx="0">
                  <c:v>2141635710.3900001</c:v>
                </c:pt>
                <c:pt idx="1">
                  <c:v>706810669.50999999</c:v>
                </c:pt>
                <c:pt idx="2">
                  <c:v>30465000</c:v>
                </c:pt>
                <c:pt idx="3">
                  <c:v>0</c:v>
                </c:pt>
                <c:pt idx="4">
                  <c:v>0</c:v>
                </c:pt>
              </c:numCache>
            </c:numRef>
          </c:val>
          <c:extLst xmlns:c16r2="http://schemas.microsoft.com/office/drawing/2015/06/chart">
            <c:ext xmlns:c16="http://schemas.microsoft.com/office/drawing/2014/chart" uri="{C3380CC4-5D6E-409C-BE32-E72D297353CC}">
              <c16:uniqueId val="{00000002-D815-4783-8E75-048EA3757D8E}"/>
            </c:ext>
          </c:extLst>
        </c:ser>
        <c:dLbls>
          <c:showLegendKey val="0"/>
          <c:showVal val="0"/>
          <c:showCatName val="0"/>
          <c:showSerName val="0"/>
          <c:showPercent val="0"/>
          <c:showBubbleSize val="0"/>
        </c:dLbls>
        <c:gapWidth val="18"/>
        <c:overlap val="90"/>
        <c:axId val="177520128"/>
        <c:axId val="245356736"/>
      </c:barChart>
      <c:catAx>
        <c:axId val="177520128"/>
        <c:scaling>
          <c:orientation val="minMax"/>
        </c:scaling>
        <c:delete val="0"/>
        <c:axPos val="b"/>
        <c:numFmt formatCode="General" sourceLinked="1"/>
        <c:majorTickMark val="out"/>
        <c:minorTickMark val="none"/>
        <c:tickLblPos val="nextTo"/>
        <c:txPr>
          <a:bodyPr rot="0" vert="horz"/>
          <a:lstStyle/>
          <a:p>
            <a:pPr>
              <a:defRPr sz="1200" b="1" i="0" u="none" strike="noStrike" baseline="0">
                <a:solidFill>
                  <a:srgbClr val="000000"/>
                </a:solidFill>
                <a:latin typeface="Calibri"/>
                <a:ea typeface="Calibri"/>
                <a:cs typeface="Calibri"/>
              </a:defRPr>
            </a:pPr>
            <a:endParaRPr lang="es-MX"/>
          </a:p>
        </c:txPr>
        <c:crossAx val="245356736"/>
        <c:crosses val="autoZero"/>
        <c:auto val="1"/>
        <c:lblAlgn val="ctr"/>
        <c:lblOffset val="100"/>
        <c:noMultiLvlLbl val="0"/>
      </c:catAx>
      <c:valAx>
        <c:axId val="245356736"/>
        <c:scaling>
          <c:orientation val="minMax"/>
        </c:scaling>
        <c:delete val="1"/>
        <c:axPos val="l"/>
        <c:majorGridlines/>
        <c:numFmt formatCode="#,##0" sourceLinked="1"/>
        <c:majorTickMark val="out"/>
        <c:minorTickMark val="none"/>
        <c:tickLblPos val="nextTo"/>
        <c:crossAx val="177520128"/>
        <c:crosses val="autoZero"/>
        <c:crossBetween val="between"/>
      </c:valAx>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0"/>
      <c:hPercent val="127"/>
      <c:rotY val="0"/>
      <c:depthPercent val="100"/>
      <c:rAngAx val="0"/>
      <c:perspective val="0"/>
    </c:view3D>
    <c:floor>
      <c:thickness val="0"/>
    </c:floor>
    <c:sideWall>
      <c:thickness val="0"/>
    </c:sideWall>
    <c:backWall>
      <c:thickness val="0"/>
    </c:backWall>
    <c:plotArea>
      <c:layout/>
      <c:bar3DChart>
        <c:barDir val="bar"/>
        <c:grouping val="stacked"/>
        <c:varyColors val="0"/>
        <c:ser>
          <c:idx val="0"/>
          <c:order val="0"/>
          <c:invertIfNegative val="0"/>
          <c:dPt>
            <c:idx val="0"/>
            <c:invertIfNegative val="0"/>
            <c:bubble3D val="0"/>
            <c:spPr>
              <a:solidFill>
                <a:srgbClr val="C00000"/>
              </a:solidFill>
            </c:spPr>
            <c:extLst xmlns:c16r2="http://schemas.microsoft.com/office/drawing/2015/06/chart">
              <c:ext xmlns:c16="http://schemas.microsoft.com/office/drawing/2014/chart" uri="{C3380CC4-5D6E-409C-BE32-E72D297353CC}">
                <c16:uniqueId val="{00000000-81A9-4133-B28B-E06D3FE7AFC2}"/>
              </c:ext>
            </c:extLst>
          </c:dPt>
          <c:dPt>
            <c:idx val="2"/>
            <c:invertIfNegative val="0"/>
            <c:bubble3D val="0"/>
            <c:spPr>
              <a:solidFill>
                <a:srgbClr val="009900"/>
              </a:solidFill>
            </c:spPr>
            <c:extLst xmlns:c16r2="http://schemas.microsoft.com/office/drawing/2015/06/chart">
              <c:ext xmlns:c16="http://schemas.microsoft.com/office/drawing/2014/chart" uri="{C3380CC4-5D6E-409C-BE32-E72D297353CC}">
                <c16:uniqueId val="{00000001-81A9-4133-B28B-E06D3FE7AFC2}"/>
              </c:ext>
            </c:extLst>
          </c:dPt>
          <c:dPt>
            <c:idx val="3"/>
            <c:invertIfNegative val="0"/>
            <c:bubble3D val="0"/>
            <c:spPr>
              <a:solidFill>
                <a:schemeClr val="accent6">
                  <a:lumMod val="75000"/>
                </a:schemeClr>
              </a:solidFill>
            </c:spPr>
            <c:extLst xmlns:c16r2="http://schemas.microsoft.com/office/drawing/2015/06/chart">
              <c:ext xmlns:c16="http://schemas.microsoft.com/office/drawing/2014/chart" uri="{C3380CC4-5D6E-409C-BE32-E72D297353CC}">
                <c16:uniqueId val="{00000002-81A9-4133-B28B-E06D3FE7AFC2}"/>
              </c:ext>
            </c:extLst>
          </c:dPt>
          <c:dPt>
            <c:idx val="4"/>
            <c:invertIfNegative val="0"/>
            <c:bubble3D val="0"/>
            <c:spPr>
              <a:solidFill>
                <a:srgbClr val="7030A0"/>
              </a:solidFill>
            </c:spPr>
            <c:extLst xmlns:c16r2="http://schemas.microsoft.com/office/drawing/2015/06/chart">
              <c:ext xmlns:c16="http://schemas.microsoft.com/office/drawing/2014/chart" uri="{C3380CC4-5D6E-409C-BE32-E72D297353CC}">
                <c16:uniqueId val="{00000003-81A9-4133-B28B-E06D3FE7AFC2}"/>
              </c:ext>
            </c:extLst>
          </c:dPt>
          <c:cat>
            <c:numRef>
              <c:f>'S.H. EGRESOS'!$A$88:$A$92</c:f>
              <c:numCache>
                <c:formatCode>General</c:formatCode>
                <c:ptCount val="5"/>
                <c:pt idx="0">
                  <c:v>100</c:v>
                </c:pt>
                <c:pt idx="1">
                  <c:v>200</c:v>
                </c:pt>
                <c:pt idx="2">
                  <c:v>400</c:v>
                </c:pt>
                <c:pt idx="3">
                  <c:v>500</c:v>
                </c:pt>
                <c:pt idx="4">
                  <c:v>600</c:v>
                </c:pt>
              </c:numCache>
            </c:numRef>
          </c:cat>
          <c:val>
            <c:numRef>
              <c:f>'S.H. EGRESOS'!$C$88:$C$92</c:f>
              <c:numCache>
                <c:formatCode>_(* #,##0_);_(* \(#,##0\);_(* "-"_);_(@_)</c:formatCode>
                <c:ptCount val="5"/>
                <c:pt idx="0">
                  <c:v>1638347439.1700003</c:v>
                </c:pt>
                <c:pt idx="1">
                  <c:v>0</c:v>
                </c:pt>
                <c:pt idx="2">
                  <c:v>0</c:v>
                </c:pt>
                <c:pt idx="3">
                  <c:v>1015492517.7299999</c:v>
                </c:pt>
                <c:pt idx="4">
                  <c:v>219707735</c:v>
                </c:pt>
              </c:numCache>
            </c:numRef>
          </c:val>
          <c:extLst xmlns:c16r2="http://schemas.microsoft.com/office/drawing/2015/06/chart">
            <c:ext xmlns:c16="http://schemas.microsoft.com/office/drawing/2014/chart" uri="{C3380CC4-5D6E-409C-BE32-E72D297353CC}">
              <c16:uniqueId val="{00000004-81A9-4133-B28B-E06D3FE7AFC2}"/>
            </c:ext>
          </c:extLst>
        </c:ser>
        <c:dLbls>
          <c:showLegendKey val="0"/>
          <c:showVal val="0"/>
          <c:showCatName val="0"/>
          <c:showSerName val="0"/>
          <c:showPercent val="0"/>
          <c:showBubbleSize val="0"/>
        </c:dLbls>
        <c:gapWidth val="23"/>
        <c:shape val="cylinder"/>
        <c:axId val="177676800"/>
        <c:axId val="132119872"/>
        <c:axId val="0"/>
      </c:bar3DChart>
      <c:catAx>
        <c:axId val="177676800"/>
        <c:scaling>
          <c:orientation val="minMax"/>
        </c:scaling>
        <c:delete val="0"/>
        <c:axPos val="l"/>
        <c:majorGridlines/>
        <c:numFmt formatCode="General" sourceLinked="1"/>
        <c:majorTickMark val="out"/>
        <c:minorTickMark val="none"/>
        <c:tickLblPos val="nextTo"/>
        <c:txPr>
          <a:bodyPr rot="0" vert="horz"/>
          <a:lstStyle/>
          <a:p>
            <a:pPr>
              <a:defRPr sz="1100" b="1" i="0" u="none" strike="noStrike" baseline="0">
                <a:solidFill>
                  <a:srgbClr val="000000"/>
                </a:solidFill>
                <a:latin typeface="Calibri"/>
                <a:ea typeface="Calibri"/>
                <a:cs typeface="Calibri"/>
              </a:defRPr>
            </a:pPr>
            <a:endParaRPr lang="es-MX"/>
          </a:p>
        </c:txPr>
        <c:crossAx val="132119872"/>
        <c:crosses val="autoZero"/>
        <c:auto val="1"/>
        <c:lblAlgn val="ctr"/>
        <c:lblOffset val="100"/>
        <c:noMultiLvlLbl val="0"/>
      </c:catAx>
      <c:valAx>
        <c:axId val="132119872"/>
        <c:scaling>
          <c:orientation val="minMax"/>
        </c:scaling>
        <c:delete val="1"/>
        <c:axPos val="b"/>
        <c:majorGridlines/>
        <c:numFmt formatCode="_(* #,##0_);_(* \(#,##0\);_(* &quot;-&quot;_);_(@_)" sourceLinked="1"/>
        <c:majorTickMark val="out"/>
        <c:minorTickMark val="none"/>
        <c:tickLblPos val="nextTo"/>
        <c:crossAx val="177676800"/>
        <c:crosses val="autoZero"/>
        <c:crossBetween val="between"/>
      </c:valAx>
      <c:spPr>
        <a:noFill/>
        <a:ln w="25400">
          <a:noFill/>
        </a:ln>
      </c:spPr>
    </c:plotArea>
    <c:plotVisOnly val="1"/>
    <c:dispBlanksAs val="gap"/>
    <c:showDLblsOverMax val="0"/>
  </c:chart>
  <c:spPr>
    <a:ln>
      <a:solidFill>
        <a:schemeClr val="accent3">
          <a:lumMod val="60000"/>
          <a:lumOff val="40000"/>
        </a:schemeClr>
      </a:solid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000000000001465" l="0.70000000000000062" r="0.70000000000000062" t="0.75000000000001465" header="0.30000000000000032" footer="0.30000000000000032"/>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4</xdr:col>
      <xdr:colOff>28575</xdr:colOff>
      <xdr:row>69</xdr:row>
      <xdr:rowOff>19050</xdr:rowOff>
    </xdr:from>
    <xdr:to>
      <xdr:col>6</xdr:col>
      <xdr:colOff>495300</xdr:colOff>
      <xdr:row>74</xdr:row>
      <xdr:rowOff>19050</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xdr:colOff>
      <xdr:row>74</xdr:row>
      <xdr:rowOff>409575</xdr:rowOff>
    </xdr:from>
    <xdr:to>
      <xdr:col>6</xdr:col>
      <xdr:colOff>504825</xdr:colOff>
      <xdr:row>83</xdr:row>
      <xdr:rowOff>0</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xdr:colOff>
      <xdr:row>77</xdr:row>
      <xdr:rowOff>0</xdr:rowOff>
    </xdr:from>
    <xdr:to>
      <xdr:col>6</xdr:col>
      <xdr:colOff>1704975</xdr:colOff>
      <xdr:row>84</xdr:row>
      <xdr:rowOff>0</xdr:rowOff>
    </xdr:to>
    <xdr:graphicFrame macro="">
      <xdr:nvGraphicFramePr>
        <xdr:cNvPr id="2106437"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85</xdr:row>
      <xdr:rowOff>85725</xdr:rowOff>
    </xdr:from>
    <xdr:to>
      <xdr:col>6</xdr:col>
      <xdr:colOff>1676400</xdr:colOff>
      <xdr:row>94</xdr:row>
      <xdr:rowOff>9525</xdr:rowOff>
    </xdr:to>
    <xdr:graphicFrame macro="">
      <xdr:nvGraphicFramePr>
        <xdr:cNvPr id="2106438"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3152775</xdr:colOff>
      <xdr:row>2</xdr:row>
      <xdr:rowOff>247650</xdr:rowOff>
    </xdr:from>
    <xdr:to>
      <xdr:col>1</xdr:col>
      <xdr:colOff>3152775</xdr:colOff>
      <xdr:row>4</xdr:row>
      <xdr:rowOff>8466</xdr:rowOff>
    </xdr:to>
    <xdr:pic>
      <xdr:nvPicPr>
        <xdr:cNvPr id="2" name="Picture 3" descr="C:\Documents and Settings\mfv-dt\Configuración local\Archivos temporales de Internet\Content.IE5\G9YBWLQB\MC900434750[2].png"/>
        <xdr:cNvPicPr>
          <a:picLocks noChangeAspect="1" noChangeArrowheads="1"/>
        </xdr:cNvPicPr>
      </xdr:nvPicPr>
      <xdr:blipFill>
        <a:blip xmlns:r="http://schemas.openxmlformats.org/officeDocument/2006/relationships" r:embed="rId1" cstate="print"/>
        <a:srcRect/>
        <a:stretch>
          <a:fillRect/>
        </a:stretch>
      </xdr:blipFill>
      <xdr:spPr bwMode="auto">
        <a:xfrm>
          <a:off x="3695700" y="1247775"/>
          <a:ext cx="0" cy="351366"/>
        </a:xfrm>
        <a:prstGeom prst="roundRect">
          <a:avLst>
            <a:gd name="adj" fmla="val 16667"/>
          </a:avLst>
        </a:prstGeom>
        <a:solidFill>
          <a:schemeClr val="tx2">
            <a:lumMod val="75000"/>
          </a:schemeClr>
        </a:solidFill>
        <a:ln>
          <a:solidFill>
            <a:schemeClr val="bg1"/>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216024</xdr:colOff>
      <xdr:row>40</xdr:row>
      <xdr:rowOff>55612</xdr:rowOff>
    </xdr:from>
    <xdr:to>
      <xdr:col>12</xdr:col>
      <xdr:colOff>732928</xdr:colOff>
      <xdr:row>44</xdr:row>
      <xdr:rowOff>5345</xdr:rowOff>
    </xdr:to>
    <xdr:sp macro="" textlink="">
      <xdr:nvSpPr>
        <xdr:cNvPr id="2" name="7 CuadroTexto"/>
        <xdr:cNvSpPr txBox="1"/>
      </xdr:nvSpPr>
      <xdr:spPr>
        <a:xfrm>
          <a:off x="216024" y="13295362"/>
          <a:ext cx="13975729" cy="711733"/>
        </a:xfrm>
        <a:prstGeom prst="rect">
          <a:avLst/>
        </a:prstGeom>
        <a:noFill/>
      </xdr:spPr>
      <xdr:txBody>
        <a:bodyPr wrap="square" rtlCol="0">
          <a:spAutoFit/>
        </a:bodyPr>
        <a:lstStyle>
          <a:defPPr>
            <a:defRPr lang="es-MX"/>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just"/>
          <a:endParaRPr lang="es-MX" sz="2000"/>
        </a:p>
        <a:p>
          <a:pPr algn="just"/>
          <a:endParaRPr lang="es-MX"/>
        </a:p>
        <a:p>
          <a:pPr algn="just"/>
          <a:endParaRPr lang="es-ES"/>
        </a:p>
      </xdr:txBody>
    </xdr:sp>
    <xdr:clientData/>
  </xdr:twoCellAnchor>
  <xdr:twoCellAnchor>
    <xdr:from>
      <xdr:col>1</xdr:col>
      <xdr:colOff>216024</xdr:colOff>
      <xdr:row>67</xdr:row>
      <xdr:rowOff>55612</xdr:rowOff>
    </xdr:from>
    <xdr:to>
      <xdr:col>12</xdr:col>
      <xdr:colOff>732928</xdr:colOff>
      <xdr:row>71</xdr:row>
      <xdr:rowOff>5345</xdr:rowOff>
    </xdr:to>
    <xdr:sp macro="" textlink="">
      <xdr:nvSpPr>
        <xdr:cNvPr id="3" name="7 CuadroTexto"/>
        <xdr:cNvSpPr txBox="1"/>
      </xdr:nvSpPr>
      <xdr:spPr>
        <a:xfrm>
          <a:off x="216024" y="18438862"/>
          <a:ext cx="13975729" cy="711733"/>
        </a:xfrm>
        <a:prstGeom prst="rect">
          <a:avLst/>
        </a:prstGeom>
        <a:noFill/>
      </xdr:spPr>
      <xdr:txBody>
        <a:bodyPr wrap="square" rtlCol="0">
          <a:spAutoFit/>
        </a:bodyPr>
        <a:lstStyle>
          <a:defPPr>
            <a:defRPr lang="es-MX"/>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just"/>
          <a:endParaRPr lang="es-MX" sz="2000"/>
        </a:p>
        <a:p>
          <a:pPr algn="just"/>
          <a:endParaRPr lang="es-MX"/>
        </a:p>
        <a:p>
          <a:pPr algn="just"/>
          <a:endParaRPr lang="es-E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ATOS%20LUC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INGRESOS"/>
      <sheetName val="MODIFICACION INGRESOS "/>
    </sheetNames>
    <sheetDataSet>
      <sheetData sheetId="0" refreshError="1"/>
      <sheetData sheetId="1">
        <row r="6">
          <cell r="C6">
            <v>1576151</v>
          </cell>
        </row>
        <row r="295">
          <cell r="B295" t="str">
            <v>RECURSOS FEDERALES</v>
          </cell>
        </row>
        <row r="296">
          <cell r="B296" t="str">
            <v>RECURSOS ESTATALES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8.bin"/><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I8"/>
  <sheetViews>
    <sheetView showGridLines="0" zoomScaleNormal="100" workbookViewId="0">
      <selection activeCell="B7" sqref="B7:H8"/>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18" width="1.7109375" customWidth="1"/>
    <col min="270" max="270" width="1.42578125" customWidth="1"/>
    <col min="271" max="340" width="1.7109375" customWidth="1"/>
    <col min="526" max="526" width="1.42578125" customWidth="1"/>
    <col min="527" max="596" width="1.7109375" customWidth="1"/>
    <col min="782" max="782" width="1.42578125" customWidth="1"/>
    <col min="783" max="852" width="1.7109375" customWidth="1"/>
    <col min="1038" max="1038" width="1.42578125" customWidth="1"/>
    <col min="1039" max="1108" width="1.7109375" customWidth="1"/>
    <col min="1294" max="1294" width="1.42578125" customWidth="1"/>
    <col min="1295" max="1364" width="1.7109375" customWidth="1"/>
    <col min="1550" max="1550" width="1.42578125" customWidth="1"/>
    <col min="1551" max="1620" width="1.7109375" customWidth="1"/>
    <col min="1806" max="1806" width="1.42578125" customWidth="1"/>
    <col min="1807" max="1876" width="1.7109375" customWidth="1"/>
    <col min="2062" max="2062" width="1.42578125" customWidth="1"/>
    <col min="2063" max="2132" width="1.7109375" customWidth="1"/>
    <col min="2318" max="2318" width="1.42578125" customWidth="1"/>
    <col min="2319" max="2388" width="1.7109375" customWidth="1"/>
    <col min="2574" max="2574" width="1.42578125" customWidth="1"/>
    <col min="2575" max="2644" width="1.7109375" customWidth="1"/>
    <col min="2830" max="2830" width="1.42578125" customWidth="1"/>
    <col min="2831" max="2900" width="1.7109375" customWidth="1"/>
    <col min="3086" max="3086" width="1.42578125" customWidth="1"/>
    <col min="3087" max="3156" width="1.7109375" customWidth="1"/>
    <col min="3342" max="3342" width="1.42578125" customWidth="1"/>
    <col min="3343" max="3412" width="1.7109375" customWidth="1"/>
    <col min="3598" max="3598" width="1.42578125" customWidth="1"/>
    <col min="3599" max="3668" width="1.7109375" customWidth="1"/>
    <col min="3854" max="3854" width="1.42578125" customWidth="1"/>
    <col min="3855" max="3924" width="1.7109375" customWidth="1"/>
    <col min="4110" max="4110" width="1.42578125" customWidth="1"/>
    <col min="4111" max="4180" width="1.7109375" customWidth="1"/>
    <col min="4366" max="4366" width="1.42578125" customWidth="1"/>
    <col min="4367" max="4436" width="1.7109375" customWidth="1"/>
    <col min="4622" max="4622" width="1.42578125" customWidth="1"/>
    <col min="4623" max="4692" width="1.7109375" customWidth="1"/>
    <col min="4878" max="4878" width="1.42578125" customWidth="1"/>
    <col min="4879" max="4948" width="1.7109375" customWidth="1"/>
    <col min="5134" max="5134" width="1.42578125" customWidth="1"/>
    <col min="5135" max="5204" width="1.7109375" customWidth="1"/>
    <col min="5390" max="5390" width="1.42578125" customWidth="1"/>
    <col min="5391" max="5460" width="1.7109375" customWidth="1"/>
    <col min="5646" max="5646" width="1.42578125" customWidth="1"/>
    <col min="5647" max="5716" width="1.7109375" customWidth="1"/>
    <col min="5902" max="5902" width="1.42578125" customWidth="1"/>
    <col min="5903" max="5972" width="1.7109375" customWidth="1"/>
    <col min="6158" max="6158" width="1.42578125" customWidth="1"/>
    <col min="6159" max="6228" width="1.7109375" customWidth="1"/>
    <col min="6414" max="6414" width="1.42578125" customWidth="1"/>
    <col min="6415" max="6484" width="1.7109375" customWidth="1"/>
    <col min="6670" max="6670" width="1.42578125" customWidth="1"/>
    <col min="6671" max="6740" width="1.7109375" customWidth="1"/>
    <col min="6926" max="6926" width="1.42578125" customWidth="1"/>
    <col min="6927" max="6996" width="1.7109375" customWidth="1"/>
    <col min="7182" max="7182" width="1.42578125" customWidth="1"/>
    <col min="7183" max="7252" width="1.7109375" customWidth="1"/>
    <col min="7438" max="7438" width="1.42578125" customWidth="1"/>
    <col min="7439" max="7508" width="1.7109375" customWidth="1"/>
    <col min="7694" max="7694" width="1.42578125" customWidth="1"/>
    <col min="7695" max="7764" width="1.7109375" customWidth="1"/>
    <col min="7950" max="7950" width="1.42578125" customWidth="1"/>
    <col min="7951" max="8020" width="1.7109375" customWidth="1"/>
    <col min="8206" max="8206" width="1.42578125" customWidth="1"/>
    <col min="8207" max="8276" width="1.7109375" customWidth="1"/>
    <col min="8462" max="8462" width="1.42578125" customWidth="1"/>
    <col min="8463" max="8532" width="1.7109375" customWidth="1"/>
    <col min="8718" max="8718" width="1.42578125" customWidth="1"/>
    <col min="8719" max="8788" width="1.7109375" customWidth="1"/>
    <col min="8974" max="8974" width="1.42578125" customWidth="1"/>
    <col min="8975" max="9044" width="1.7109375" customWidth="1"/>
    <col min="9230" max="9230" width="1.42578125" customWidth="1"/>
    <col min="9231" max="9300" width="1.7109375" customWidth="1"/>
    <col min="9486" max="9486" width="1.42578125" customWidth="1"/>
    <col min="9487" max="9556" width="1.7109375" customWidth="1"/>
    <col min="9742" max="9742" width="1.42578125" customWidth="1"/>
    <col min="9743" max="9812" width="1.7109375" customWidth="1"/>
    <col min="9998" max="9998" width="1.42578125" customWidth="1"/>
    <col min="9999" max="10068" width="1.7109375" customWidth="1"/>
    <col min="10254" max="10254" width="1.42578125" customWidth="1"/>
    <col min="10255" max="10324" width="1.7109375" customWidth="1"/>
    <col min="10510" max="10510" width="1.42578125" customWidth="1"/>
    <col min="10511" max="10580" width="1.7109375" customWidth="1"/>
    <col min="10766" max="10766" width="1.42578125" customWidth="1"/>
    <col min="10767" max="10836" width="1.7109375" customWidth="1"/>
    <col min="11022" max="11022" width="1.42578125" customWidth="1"/>
    <col min="11023" max="11092" width="1.7109375" customWidth="1"/>
    <col min="11278" max="11278" width="1.42578125" customWidth="1"/>
    <col min="11279" max="11348" width="1.7109375" customWidth="1"/>
    <col min="11534" max="11534" width="1.42578125" customWidth="1"/>
    <col min="11535" max="11604" width="1.7109375" customWidth="1"/>
    <col min="11790" max="11790" width="1.42578125" customWidth="1"/>
    <col min="11791" max="11860" width="1.7109375" customWidth="1"/>
    <col min="12046" max="12046" width="1.42578125" customWidth="1"/>
    <col min="12047" max="12116" width="1.7109375" customWidth="1"/>
    <col min="12302" max="12302" width="1.42578125" customWidth="1"/>
    <col min="12303" max="12372" width="1.7109375" customWidth="1"/>
    <col min="12558" max="12558" width="1.42578125" customWidth="1"/>
    <col min="12559" max="12628" width="1.7109375" customWidth="1"/>
    <col min="12814" max="12814" width="1.42578125" customWidth="1"/>
    <col min="12815" max="12884" width="1.7109375" customWidth="1"/>
    <col min="13070" max="13070" width="1.42578125" customWidth="1"/>
    <col min="13071" max="13140" width="1.7109375" customWidth="1"/>
    <col min="13326" max="13326" width="1.42578125" customWidth="1"/>
    <col min="13327" max="13396" width="1.7109375" customWidth="1"/>
    <col min="13582" max="13582" width="1.42578125" customWidth="1"/>
    <col min="13583" max="13652" width="1.7109375" customWidth="1"/>
    <col min="13838" max="13838" width="1.42578125" customWidth="1"/>
    <col min="13839" max="13908" width="1.7109375" customWidth="1"/>
    <col min="14094" max="14094" width="1.42578125" customWidth="1"/>
    <col min="14095" max="14164" width="1.7109375" customWidth="1"/>
    <col min="14350" max="14350" width="1.42578125" customWidth="1"/>
    <col min="14351" max="14420" width="1.7109375" customWidth="1"/>
    <col min="14606" max="14606" width="1.42578125" customWidth="1"/>
    <col min="14607" max="14676" width="1.7109375" customWidth="1"/>
    <col min="14862" max="14862" width="1.42578125" customWidth="1"/>
    <col min="14863" max="14932" width="1.7109375" customWidth="1"/>
    <col min="15118" max="15118" width="1.42578125" customWidth="1"/>
    <col min="15119" max="15188" width="1.7109375" customWidth="1"/>
    <col min="15374" max="15374" width="1.42578125" customWidth="1"/>
    <col min="15375" max="15444" width="1.7109375" customWidth="1"/>
    <col min="15630" max="15630" width="1.42578125" customWidth="1"/>
    <col min="15631" max="15700" width="1.7109375" customWidth="1"/>
    <col min="15886" max="15886" width="1.42578125" customWidth="1"/>
    <col min="15887" max="15956" width="1.7109375" customWidth="1"/>
    <col min="16142" max="16142" width="1.42578125" customWidth="1"/>
    <col min="16143" max="16212" width="1.7109375" customWidth="1"/>
  </cols>
  <sheetData>
    <row r="1" spans="2:113" ht="15" customHeight="1" x14ac:dyDescent="0.25">
      <c r="B1" s="629" t="s">
        <v>1357</v>
      </c>
      <c r="C1" s="630"/>
      <c r="D1" s="630"/>
      <c r="E1" s="630"/>
      <c r="F1" s="630"/>
      <c r="G1" s="630"/>
      <c r="H1" s="630"/>
      <c r="I1" s="630"/>
      <c r="J1" s="630"/>
      <c r="K1" s="630"/>
      <c r="L1" s="630"/>
      <c r="M1" s="630"/>
      <c r="N1" s="630"/>
      <c r="O1" s="630"/>
      <c r="P1" s="630"/>
      <c r="Q1" s="630"/>
      <c r="R1" s="630"/>
      <c r="S1" s="630"/>
      <c r="T1" s="630"/>
      <c r="U1" s="630"/>
      <c r="V1" s="630"/>
      <c r="W1" s="630"/>
      <c r="X1" s="630"/>
      <c r="Y1" s="630"/>
      <c r="Z1" s="630"/>
      <c r="AA1" s="630"/>
      <c r="AB1" s="630"/>
      <c r="AC1" s="630"/>
      <c r="AD1" s="630"/>
      <c r="AE1" s="630"/>
      <c r="AF1" s="630"/>
      <c r="AG1" s="630"/>
      <c r="AH1" s="630"/>
      <c r="AI1" s="630"/>
      <c r="AJ1" s="630"/>
      <c r="AK1" s="630"/>
      <c r="AL1" s="630"/>
      <c r="AM1" s="630"/>
      <c r="AN1" s="630"/>
      <c r="AO1" s="630"/>
      <c r="AP1" s="630"/>
      <c r="AQ1" s="630"/>
      <c r="AR1" s="630"/>
      <c r="AS1" s="630"/>
      <c r="AT1" s="630"/>
      <c r="AU1" s="630"/>
      <c r="AV1" s="630"/>
      <c r="AW1" s="630"/>
      <c r="AX1" s="630"/>
      <c r="AY1" s="630"/>
      <c r="AZ1" s="63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1"/>
    </row>
    <row r="2" spans="2:113" ht="15" customHeight="1" x14ac:dyDescent="0.25">
      <c r="B2" s="632"/>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633"/>
      <c r="CD2" s="633"/>
      <c r="CE2" s="633"/>
      <c r="CF2" s="633"/>
      <c r="CG2" s="633"/>
      <c r="CH2" s="633"/>
      <c r="CI2" s="633"/>
      <c r="CJ2" s="633"/>
      <c r="CK2" s="633"/>
      <c r="CL2" s="633"/>
      <c r="CM2" s="633"/>
      <c r="CN2" s="633"/>
      <c r="CO2" s="633"/>
      <c r="CP2" s="633"/>
      <c r="CQ2" s="633"/>
      <c r="CR2" s="633"/>
      <c r="CS2" s="633"/>
      <c r="CT2" s="633"/>
      <c r="CU2" s="633"/>
      <c r="CV2" s="633"/>
      <c r="CW2" s="633"/>
      <c r="CX2" s="633"/>
      <c r="CY2" s="633"/>
      <c r="CZ2" s="633"/>
      <c r="DA2" s="634"/>
    </row>
    <row r="3" spans="2:113" ht="23.25" x14ac:dyDescent="0.25">
      <c r="B3" s="635" t="s">
        <v>1492</v>
      </c>
      <c r="C3" s="636"/>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c r="BH3" s="636"/>
      <c r="BI3" s="636"/>
      <c r="BJ3" s="636"/>
      <c r="BK3" s="636"/>
      <c r="BL3" s="636"/>
      <c r="BM3" s="636"/>
      <c r="BN3" s="636"/>
      <c r="BO3" s="636"/>
      <c r="BP3" s="636"/>
      <c r="BQ3" s="636"/>
      <c r="BR3" s="636"/>
      <c r="BS3" s="636"/>
      <c r="BT3" s="636"/>
      <c r="BU3" s="636"/>
      <c r="BV3" s="636"/>
      <c r="BW3" s="636"/>
      <c r="BX3" s="636"/>
      <c r="BY3" s="636"/>
      <c r="BZ3" s="636"/>
      <c r="CA3" s="636"/>
      <c r="CB3" s="636"/>
      <c r="CC3" s="636"/>
      <c r="CD3" s="478"/>
      <c r="CE3" s="478"/>
      <c r="CF3" s="478"/>
      <c r="CG3" s="478"/>
      <c r="CH3" s="478"/>
      <c r="CI3" s="478"/>
      <c r="CJ3" s="478"/>
      <c r="CK3" s="478"/>
      <c r="CL3" s="478"/>
      <c r="CM3" s="478"/>
      <c r="CN3" s="478"/>
      <c r="CO3" s="478"/>
      <c r="CP3" s="478"/>
      <c r="CQ3" s="478"/>
      <c r="CR3" s="478"/>
      <c r="CS3" s="478"/>
      <c r="CT3" s="478"/>
      <c r="CU3" s="478"/>
      <c r="CV3" s="478"/>
      <c r="CW3" s="478"/>
      <c r="CX3" s="478"/>
      <c r="CY3" s="478"/>
      <c r="CZ3" s="478"/>
      <c r="DA3" s="479"/>
    </row>
    <row r="4" spans="2:113" s="1" customFormat="1" ht="23.25" x14ac:dyDescent="0.25">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row>
    <row r="5" spans="2:113" x14ac:dyDescent="0.25">
      <c r="B5" s="637" t="s">
        <v>1358</v>
      </c>
      <c r="C5" s="637"/>
      <c r="D5" s="637"/>
      <c r="E5" s="637"/>
      <c r="F5" s="637"/>
      <c r="G5" s="637"/>
      <c r="H5" s="637"/>
      <c r="I5" s="637" t="s">
        <v>1359</v>
      </c>
      <c r="J5" s="637"/>
      <c r="K5" s="637"/>
      <c r="L5" s="637"/>
      <c r="M5" s="637"/>
      <c r="N5" s="637"/>
      <c r="O5" s="637"/>
      <c r="P5" s="637"/>
      <c r="Q5" s="637"/>
      <c r="R5" s="637"/>
      <c r="S5" s="637"/>
      <c r="T5" s="637"/>
      <c r="U5" s="638" t="s">
        <v>1360</v>
      </c>
      <c r="V5" s="638"/>
      <c r="W5" s="638"/>
      <c r="X5" s="638"/>
      <c r="Y5" s="638"/>
      <c r="Z5" s="638"/>
      <c r="AA5" s="638"/>
      <c r="AB5" s="638"/>
      <c r="AC5" s="638"/>
      <c r="AD5" s="638"/>
      <c r="AE5" s="638"/>
      <c r="AF5" s="637" t="s">
        <v>1361</v>
      </c>
      <c r="AG5" s="637"/>
      <c r="AH5" s="637"/>
      <c r="AI5" s="637"/>
      <c r="AJ5" s="637"/>
      <c r="AK5" s="637"/>
      <c r="AL5" s="637"/>
      <c r="AM5" s="637" t="s">
        <v>1362</v>
      </c>
      <c r="AN5" s="637"/>
      <c r="AO5" s="637"/>
      <c r="AP5" s="637"/>
      <c r="AQ5" s="637"/>
      <c r="AR5" s="637"/>
      <c r="AS5" s="637"/>
      <c r="AT5" s="637" t="s">
        <v>1363</v>
      </c>
      <c r="AU5" s="637"/>
      <c r="AV5" s="637"/>
      <c r="AW5" s="637"/>
      <c r="AX5" s="637"/>
      <c r="AY5" s="637"/>
      <c r="AZ5" s="615" t="s">
        <v>1364</v>
      </c>
      <c r="BA5" s="615"/>
      <c r="BB5" s="615"/>
      <c r="BC5" s="615"/>
      <c r="BD5" s="615"/>
      <c r="BE5" s="615"/>
      <c r="BF5" s="615"/>
      <c r="BG5" s="615"/>
      <c r="BH5" s="615"/>
      <c r="BI5" s="615"/>
      <c r="BJ5" s="615"/>
      <c r="BK5" s="615"/>
      <c r="BL5" s="615" t="s">
        <v>1365</v>
      </c>
      <c r="BM5" s="615"/>
      <c r="BN5" s="615"/>
      <c r="BO5" s="615"/>
      <c r="BP5" s="615"/>
      <c r="BQ5" s="615"/>
      <c r="BR5" s="615"/>
      <c r="BS5" s="615"/>
      <c r="BT5" s="615"/>
      <c r="BU5" s="615"/>
      <c r="BV5" s="615"/>
      <c r="BW5" s="615"/>
      <c r="BX5" s="615"/>
      <c r="BY5" s="615"/>
      <c r="BZ5" s="615"/>
      <c r="CA5" s="615"/>
      <c r="CB5" s="615"/>
      <c r="CC5" s="615"/>
      <c r="CD5" s="615" t="s">
        <v>878</v>
      </c>
      <c r="CE5" s="615"/>
      <c r="CF5" s="615"/>
      <c r="CG5" s="615"/>
      <c r="CH5" s="615"/>
      <c r="CI5" s="615"/>
      <c r="CJ5" s="615"/>
      <c r="CK5" s="615"/>
      <c r="CL5" s="615"/>
      <c r="CM5" s="615"/>
      <c r="CN5" s="615"/>
      <c r="CO5" s="615"/>
      <c r="CP5" s="615"/>
      <c r="CQ5" s="615"/>
      <c r="CR5" s="615"/>
      <c r="CS5" s="615"/>
      <c r="CT5" s="615"/>
      <c r="CU5" s="615"/>
      <c r="CV5" s="615"/>
      <c r="CW5" s="615"/>
      <c r="CX5" s="615"/>
      <c r="CY5" s="615"/>
      <c r="CZ5" s="615"/>
      <c r="DA5" s="615"/>
      <c r="DB5" s="615"/>
      <c r="DC5" s="615"/>
    </row>
    <row r="6" spans="2:113" x14ac:dyDescent="0.25">
      <c r="B6" s="637"/>
      <c r="C6" s="637"/>
      <c r="D6" s="637"/>
      <c r="E6" s="637"/>
      <c r="F6" s="637"/>
      <c r="G6" s="637"/>
      <c r="H6" s="637"/>
      <c r="I6" s="637"/>
      <c r="J6" s="637"/>
      <c r="K6" s="637"/>
      <c r="L6" s="637"/>
      <c r="M6" s="637"/>
      <c r="N6" s="637"/>
      <c r="O6" s="637"/>
      <c r="P6" s="637"/>
      <c r="Q6" s="637"/>
      <c r="R6" s="637"/>
      <c r="S6" s="637"/>
      <c r="T6" s="637"/>
      <c r="U6" s="638"/>
      <c r="V6" s="638"/>
      <c r="W6" s="638"/>
      <c r="X6" s="638"/>
      <c r="Y6" s="638"/>
      <c r="Z6" s="638"/>
      <c r="AA6" s="638"/>
      <c r="AB6" s="638"/>
      <c r="AC6" s="638"/>
      <c r="AD6" s="638"/>
      <c r="AE6" s="638"/>
      <c r="AF6" s="637"/>
      <c r="AG6" s="637"/>
      <c r="AH6" s="637"/>
      <c r="AI6" s="637"/>
      <c r="AJ6" s="637"/>
      <c r="AK6" s="637"/>
      <c r="AL6" s="637"/>
      <c r="AM6" s="637"/>
      <c r="AN6" s="637"/>
      <c r="AO6" s="637"/>
      <c r="AP6" s="637"/>
      <c r="AQ6" s="637"/>
      <c r="AR6" s="637"/>
      <c r="AS6" s="637"/>
      <c r="AT6" s="637"/>
      <c r="AU6" s="637"/>
      <c r="AV6" s="637"/>
      <c r="AW6" s="637"/>
      <c r="AX6" s="637"/>
      <c r="AY6" s="637"/>
      <c r="AZ6" s="615" t="s">
        <v>1366</v>
      </c>
      <c r="BA6" s="615"/>
      <c r="BB6" s="615"/>
      <c r="BC6" s="615"/>
      <c r="BD6" s="615"/>
      <c r="BE6" s="615"/>
      <c r="BF6" s="615"/>
      <c r="BG6" s="615"/>
      <c r="BH6" s="615" t="s">
        <v>1367</v>
      </c>
      <c r="BI6" s="615"/>
      <c r="BJ6" s="615"/>
      <c r="BK6" s="615"/>
      <c r="BL6" s="615" t="s">
        <v>1368</v>
      </c>
      <c r="BM6" s="615"/>
      <c r="BN6" s="615"/>
      <c r="BO6" s="615"/>
      <c r="BP6" s="615"/>
      <c r="BQ6" s="615"/>
      <c r="BR6" s="615"/>
      <c r="BS6" s="615"/>
      <c r="BT6" s="615"/>
      <c r="BU6" s="615" t="s">
        <v>1369</v>
      </c>
      <c r="BV6" s="615"/>
      <c r="BW6" s="615"/>
      <c r="BX6" s="615"/>
      <c r="BY6" s="615"/>
      <c r="BZ6" s="615"/>
      <c r="CA6" s="615"/>
      <c r="CB6" s="615"/>
      <c r="CC6" s="615"/>
      <c r="CD6" s="615" t="s">
        <v>875</v>
      </c>
      <c r="CE6" s="615"/>
      <c r="CF6" s="615"/>
      <c r="CG6" s="615"/>
      <c r="CH6" s="615"/>
      <c r="CI6" s="615"/>
      <c r="CJ6" s="615"/>
      <c r="CK6" s="615"/>
      <c r="CL6" s="615"/>
      <c r="CM6" s="615" t="s">
        <v>876</v>
      </c>
      <c r="CN6" s="615"/>
      <c r="CO6" s="615"/>
      <c r="CP6" s="615"/>
      <c r="CQ6" s="615"/>
      <c r="CR6" s="615"/>
      <c r="CS6" s="615"/>
      <c r="CT6" s="615"/>
      <c r="CU6" s="615"/>
      <c r="CV6" s="615" t="s">
        <v>877</v>
      </c>
      <c r="CW6" s="615"/>
      <c r="CX6" s="615"/>
      <c r="CY6" s="615"/>
      <c r="CZ6" s="615"/>
      <c r="DA6" s="615"/>
      <c r="DB6" s="615"/>
      <c r="DC6" s="615"/>
      <c r="DI6" s="480"/>
    </row>
    <row r="7" spans="2:113" x14ac:dyDescent="0.25">
      <c r="B7" s="596" t="s">
        <v>1208</v>
      </c>
      <c r="C7" s="597"/>
      <c r="D7" s="597"/>
      <c r="E7" s="597"/>
      <c r="F7" s="597"/>
      <c r="G7" s="597"/>
      <c r="H7" s="598"/>
      <c r="I7" s="602" t="s">
        <v>1370</v>
      </c>
      <c r="J7" s="603"/>
      <c r="K7" s="603"/>
      <c r="L7" s="603"/>
      <c r="M7" s="603"/>
      <c r="N7" s="603"/>
      <c r="O7" s="603"/>
      <c r="P7" s="603"/>
      <c r="Q7" s="603"/>
      <c r="R7" s="603"/>
      <c r="S7" s="603"/>
      <c r="T7" s="604"/>
      <c r="U7" s="602" t="s">
        <v>1371</v>
      </c>
      <c r="V7" s="603"/>
      <c r="W7" s="603"/>
      <c r="X7" s="603"/>
      <c r="Y7" s="603"/>
      <c r="Z7" s="603"/>
      <c r="AA7" s="603"/>
      <c r="AB7" s="603"/>
      <c r="AC7" s="603"/>
      <c r="AD7" s="603"/>
      <c r="AE7" s="604"/>
      <c r="AF7" s="608" t="s">
        <v>1372</v>
      </c>
      <c r="AG7" s="609"/>
      <c r="AH7" s="609"/>
      <c r="AI7" s="609"/>
      <c r="AJ7" s="609"/>
      <c r="AK7" s="609"/>
      <c r="AL7" s="610"/>
      <c r="AM7" s="614" t="s">
        <v>5</v>
      </c>
      <c r="AN7" s="597"/>
      <c r="AO7" s="597"/>
      <c r="AP7" s="597"/>
      <c r="AQ7" s="597"/>
      <c r="AR7" s="597"/>
      <c r="AS7" s="598"/>
      <c r="AT7" s="614" t="s">
        <v>1373</v>
      </c>
      <c r="AU7" s="597"/>
      <c r="AV7" s="597"/>
      <c r="AW7" s="597"/>
      <c r="AX7" s="597"/>
      <c r="AY7" s="598"/>
      <c r="AZ7" s="622">
        <v>0.8</v>
      </c>
      <c r="BA7" s="623"/>
      <c r="BB7" s="623"/>
      <c r="BC7" s="623"/>
      <c r="BD7" s="623"/>
      <c r="BE7" s="623"/>
      <c r="BF7" s="623"/>
      <c r="BG7" s="624"/>
      <c r="BH7" s="628">
        <v>2018</v>
      </c>
      <c r="BI7" s="617"/>
      <c r="BJ7" s="617"/>
      <c r="BK7" s="618"/>
      <c r="BL7" s="622">
        <v>1</v>
      </c>
      <c r="BM7" s="623"/>
      <c r="BN7" s="623"/>
      <c r="BO7" s="623"/>
      <c r="BP7" s="623"/>
      <c r="BQ7" s="623"/>
      <c r="BR7" s="623"/>
      <c r="BS7" s="623"/>
      <c r="BT7" s="624"/>
      <c r="BU7" s="622">
        <v>1</v>
      </c>
      <c r="BV7" s="623"/>
      <c r="BW7" s="623"/>
      <c r="BX7" s="623"/>
      <c r="BY7" s="623"/>
      <c r="BZ7" s="623"/>
      <c r="CA7" s="623"/>
      <c r="CB7" s="623"/>
      <c r="CC7" s="624"/>
      <c r="CD7" s="616">
        <v>0.85</v>
      </c>
      <c r="CE7" s="617"/>
      <c r="CF7" s="617"/>
      <c r="CG7" s="617"/>
      <c r="CH7" s="617"/>
      <c r="CI7" s="617"/>
      <c r="CJ7" s="617"/>
      <c r="CK7" s="617"/>
      <c r="CL7" s="618"/>
      <c r="CM7" s="616">
        <v>0.75</v>
      </c>
      <c r="CN7" s="617"/>
      <c r="CO7" s="617"/>
      <c r="CP7" s="617"/>
      <c r="CQ7" s="617"/>
      <c r="CR7" s="617"/>
      <c r="CS7" s="617"/>
      <c r="CT7" s="617"/>
      <c r="CU7" s="618"/>
      <c r="CV7" s="616">
        <v>0.6</v>
      </c>
      <c r="CW7" s="617"/>
      <c r="CX7" s="617"/>
      <c r="CY7" s="617"/>
      <c r="CZ7" s="617"/>
      <c r="DA7" s="617"/>
      <c r="DB7" s="617"/>
      <c r="DC7" s="618"/>
    </row>
    <row r="8" spans="2:113" ht="91.5" customHeight="1" x14ac:dyDescent="0.25">
      <c r="B8" s="599"/>
      <c r="C8" s="600"/>
      <c r="D8" s="600"/>
      <c r="E8" s="600"/>
      <c r="F8" s="600"/>
      <c r="G8" s="600"/>
      <c r="H8" s="601"/>
      <c r="I8" s="605"/>
      <c r="J8" s="606"/>
      <c r="K8" s="606"/>
      <c r="L8" s="606"/>
      <c r="M8" s="606"/>
      <c r="N8" s="606"/>
      <c r="O8" s="606"/>
      <c r="P8" s="606"/>
      <c r="Q8" s="606"/>
      <c r="R8" s="606"/>
      <c r="S8" s="606"/>
      <c r="T8" s="607"/>
      <c r="U8" s="605"/>
      <c r="V8" s="606"/>
      <c r="W8" s="606"/>
      <c r="X8" s="606"/>
      <c r="Y8" s="606"/>
      <c r="Z8" s="606"/>
      <c r="AA8" s="606"/>
      <c r="AB8" s="606"/>
      <c r="AC8" s="606"/>
      <c r="AD8" s="606"/>
      <c r="AE8" s="607"/>
      <c r="AF8" s="611"/>
      <c r="AG8" s="612"/>
      <c r="AH8" s="612"/>
      <c r="AI8" s="612"/>
      <c r="AJ8" s="612"/>
      <c r="AK8" s="612"/>
      <c r="AL8" s="613"/>
      <c r="AM8" s="599"/>
      <c r="AN8" s="600"/>
      <c r="AO8" s="600"/>
      <c r="AP8" s="600"/>
      <c r="AQ8" s="600"/>
      <c r="AR8" s="600"/>
      <c r="AS8" s="601"/>
      <c r="AT8" s="599"/>
      <c r="AU8" s="600"/>
      <c r="AV8" s="600"/>
      <c r="AW8" s="600"/>
      <c r="AX8" s="600"/>
      <c r="AY8" s="601"/>
      <c r="AZ8" s="625"/>
      <c r="BA8" s="626"/>
      <c r="BB8" s="626"/>
      <c r="BC8" s="626"/>
      <c r="BD8" s="626"/>
      <c r="BE8" s="626"/>
      <c r="BF8" s="626"/>
      <c r="BG8" s="627"/>
      <c r="BH8" s="619"/>
      <c r="BI8" s="620"/>
      <c r="BJ8" s="620"/>
      <c r="BK8" s="621"/>
      <c r="BL8" s="625"/>
      <c r="BM8" s="626"/>
      <c r="BN8" s="626"/>
      <c r="BO8" s="626"/>
      <c r="BP8" s="626"/>
      <c r="BQ8" s="626"/>
      <c r="BR8" s="626"/>
      <c r="BS8" s="626"/>
      <c r="BT8" s="627"/>
      <c r="BU8" s="625"/>
      <c r="BV8" s="626"/>
      <c r="BW8" s="626"/>
      <c r="BX8" s="626"/>
      <c r="BY8" s="626"/>
      <c r="BZ8" s="626"/>
      <c r="CA8" s="626"/>
      <c r="CB8" s="626"/>
      <c r="CC8" s="627"/>
      <c r="CD8" s="619"/>
      <c r="CE8" s="620"/>
      <c r="CF8" s="620"/>
      <c r="CG8" s="620"/>
      <c r="CH8" s="620"/>
      <c r="CI8" s="620"/>
      <c r="CJ8" s="620"/>
      <c r="CK8" s="620"/>
      <c r="CL8" s="621"/>
      <c r="CM8" s="619"/>
      <c r="CN8" s="620"/>
      <c r="CO8" s="620"/>
      <c r="CP8" s="620"/>
      <c r="CQ8" s="620"/>
      <c r="CR8" s="620"/>
      <c r="CS8" s="620"/>
      <c r="CT8" s="620"/>
      <c r="CU8" s="621"/>
      <c r="CV8" s="619"/>
      <c r="CW8" s="620"/>
      <c r="CX8" s="620"/>
      <c r="CY8" s="620"/>
      <c r="CZ8" s="620"/>
      <c r="DA8" s="620"/>
      <c r="DB8" s="620"/>
      <c r="DC8" s="621"/>
    </row>
  </sheetData>
  <mergeCells count="31">
    <mergeCell ref="B1:DA2"/>
    <mergeCell ref="B3:CC3"/>
    <mergeCell ref="B5:H6"/>
    <mergeCell ref="I5:T6"/>
    <mergeCell ref="U5:AE6"/>
    <mergeCell ref="AF5:AL6"/>
    <mergeCell ref="AM5:AS6"/>
    <mergeCell ref="AT5:AY6"/>
    <mergeCell ref="AZ5:BK5"/>
    <mergeCell ref="BL5:CC5"/>
    <mergeCell ref="AT7:AY8"/>
    <mergeCell ref="CD5:DC5"/>
    <mergeCell ref="AZ6:BG6"/>
    <mergeCell ref="BH6:BK6"/>
    <mergeCell ref="BL6:BT6"/>
    <mergeCell ref="BU6:CC6"/>
    <mergeCell ref="CD6:CL6"/>
    <mergeCell ref="CM6:CU6"/>
    <mergeCell ref="CV6:DC6"/>
    <mergeCell ref="CV7:DC8"/>
    <mergeCell ref="AZ7:BG8"/>
    <mergeCell ref="BH7:BK8"/>
    <mergeCell ref="BL7:BT8"/>
    <mergeCell ref="BU7:CC8"/>
    <mergeCell ref="CD7:CL8"/>
    <mergeCell ref="CM7:CU8"/>
    <mergeCell ref="B7:H8"/>
    <mergeCell ref="I7:T8"/>
    <mergeCell ref="U7:AE8"/>
    <mergeCell ref="AF7:AL8"/>
    <mergeCell ref="AM7:AS8"/>
  </mergeCells>
  <printOptions horizontalCentered="1"/>
  <pageMargins left="0.39370078740157483" right="0.78740157480314965" top="0.39370078740157483" bottom="0.39370078740157483" header="0" footer="0"/>
  <pageSetup scale="6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D35"/>
  <sheetViews>
    <sheetView showGridLines="0" zoomScaleNormal="100" workbookViewId="0">
      <selection activeCell="A3" sqref="A3"/>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thickTop="1" x14ac:dyDescent="0.25">
      <c r="A1" s="706" t="s">
        <v>1374</v>
      </c>
      <c r="B1" s="707"/>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c r="AE1" s="707"/>
      <c r="AF1" s="707"/>
      <c r="AG1" s="707"/>
      <c r="AH1" s="707"/>
      <c r="AI1" s="707"/>
      <c r="AJ1" s="707"/>
      <c r="AK1" s="707"/>
      <c r="AL1" s="707"/>
      <c r="AM1" s="707"/>
      <c r="AN1" s="707"/>
      <c r="AO1" s="707"/>
      <c r="AP1" s="707"/>
      <c r="AQ1" s="707"/>
      <c r="AR1" s="707"/>
      <c r="AS1" s="707"/>
      <c r="AT1" s="707"/>
      <c r="AU1" s="707"/>
      <c r="AV1" s="707"/>
      <c r="AW1" s="707"/>
      <c r="AX1" s="707"/>
      <c r="AY1" s="707"/>
      <c r="AZ1" s="707"/>
      <c r="BA1" s="707"/>
      <c r="BB1" s="707"/>
      <c r="BC1" s="707"/>
      <c r="BD1" s="707"/>
      <c r="BE1" s="707"/>
      <c r="BF1" s="707"/>
      <c r="BG1" s="707"/>
      <c r="BH1" s="707"/>
      <c r="BI1" s="707"/>
      <c r="BJ1" s="707"/>
      <c r="BK1" s="707"/>
      <c r="BL1" s="707"/>
      <c r="BM1" s="707"/>
      <c r="BN1" s="707"/>
      <c r="BO1" s="707"/>
      <c r="BP1" s="707"/>
      <c r="BQ1" s="707"/>
      <c r="BR1" s="707"/>
      <c r="BS1" s="707"/>
      <c r="BT1" s="707"/>
      <c r="BU1" s="707"/>
      <c r="BV1" s="707"/>
      <c r="BW1" s="707"/>
      <c r="BX1" s="707"/>
      <c r="BY1" s="707"/>
      <c r="BZ1" s="707"/>
      <c r="CA1" s="707"/>
      <c r="CB1" s="707"/>
      <c r="CC1" s="708"/>
    </row>
    <row r="2" spans="1:81" ht="15" customHeight="1" x14ac:dyDescent="0.25">
      <c r="A2" s="709"/>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710"/>
    </row>
    <row r="3" spans="1:81" ht="21" x14ac:dyDescent="0.25">
      <c r="A3" s="481" t="s">
        <v>1492</v>
      </c>
      <c r="B3" s="482"/>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82"/>
      <c r="BC3" s="482"/>
      <c r="BD3" s="482"/>
      <c r="BE3" s="482"/>
      <c r="BF3" s="482"/>
      <c r="BG3" s="482"/>
      <c r="BH3" s="482"/>
      <c r="BI3" s="482"/>
      <c r="BJ3" s="482"/>
      <c r="BK3" s="482"/>
      <c r="BL3" s="482"/>
      <c r="BM3" s="482"/>
      <c r="BN3" s="482"/>
      <c r="BO3" s="482"/>
      <c r="BP3" s="482"/>
      <c r="BQ3" s="482"/>
      <c r="BR3" s="482"/>
      <c r="BS3" s="482"/>
      <c r="BT3" s="482"/>
      <c r="BU3" s="482"/>
      <c r="BV3" s="482"/>
      <c r="BW3" s="482"/>
      <c r="BX3" s="482"/>
      <c r="BY3" s="482"/>
      <c r="BZ3" s="482"/>
      <c r="CA3" s="482"/>
      <c r="CB3" s="482"/>
      <c r="CC3" s="483"/>
    </row>
    <row r="4" spans="1:81" x14ac:dyDescent="0.25">
      <c r="A4" s="711"/>
      <c r="B4" s="712"/>
      <c r="C4" s="712"/>
      <c r="D4" s="712"/>
      <c r="E4" s="712"/>
      <c r="F4" s="712"/>
      <c r="G4" s="712"/>
      <c r="H4" s="712"/>
      <c r="I4" s="712"/>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c r="AT4" s="712"/>
      <c r="AU4" s="712"/>
      <c r="AV4" s="712"/>
      <c r="AW4" s="712"/>
      <c r="AX4" s="712"/>
      <c r="AY4" s="712"/>
      <c r="AZ4" s="712"/>
      <c r="BA4" s="712"/>
      <c r="BB4" s="712"/>
      <c r="BC4" s="712"/>
      <c r="BD4" s="712"/>
      <c r="BE4" s="712"/>
      <c r="BF4" s="712"/>
      <c r="BG4" s="712"/>
      <c r="BH4" s="712"/>
      <c r="BI4" s="712"/>
      <c r="BJ4" s="712"/>
      <c r="BK4" s="712"/>
      <c r="BL4" s="712"/>
      <c r="BM4" s="712"/>
      <c r="BN4" s="712"/>
      <c r="BO4" s="712"/>
      <c r="BP4" s="712"/>
      <c r="BQ4" s="712"/>
      <c r="BR4" s="712"/>
      <c r="BS4" s="712"/>
      <c r="BT4" s="712"/>
      <c r="BU4" s="712"/>
      <c r="BV4" s="712"/>
      <c r="BW4" s="712"/>
      <c r="BX4" s="712"/>
      <c r="BY4" s="712"/>
      <c r="BZ4" s="712"/>
      <c r="CA4" s="712"/>
      <c r="CB4" s="712"/>
      <c r="CC4" s="713"/>
    </row>
    <row r="5" spans="1:81" s="2" customFormat="1" ht="18.75" x14ac:dyDescent="0.3">
      <c r="A5" s="484" t="s">
        <v>1375</v>
      </c>
      <c r="B5" s="485"/>
      <c r="C5" s="485"/>
      <c r="D5" s="485"/>
      <c r="E5" s="485"/>
      <c r="F5" s="485"/>
      <c r="G5" s="485"/>
      <c r="H5" s="485"/>
      <c r="I5" s="485"/>
      <c r="J5" s="485"/>
      <c r="K5" s="485"/>
      <c r="L5" s="485"/>
      <c r="M5" s="485"/>
      <c r="N5" s="485"/>
      <c r="O5" s="485"/>
      <c r="P5" s="485"/>
      <c r="Q5" s="485"/>
      <c r="R5" s="485"/>
      <c r="S5" s="485"/>
      <c r="T5" s="485"/>
      <c r="U5" s="485"/>
      <c r="V5" s="485"/>
      <c r="W5" s="485"/>
      <c r="X5" s="485"/>
      <c r="Y5" s="485"/>
      <c r="Z5" s="485"/>
      <c r="AA5" s="485"/>
      <c r="AB5" s="485"/>
      <c r="AC5" s="485"/>
      <c r="AD5" s="485"/>
      <c r="AE5" s="485"/>
      <c r="AF5" s="485"/>
      <c r="AG5" s="485"/>
      <c r="AH5" s="485"/>
      <c r="AI5" s="485"/>
      <c r="AJ5" s="485"/>
      <c r="AK5" s="486"/>
      <c r="AL5" s="714"/>
      <c r="AM5" s="487" t="s">
        <v>1376</v>
      </c>
      <c r="AN5" s="485"/>
      <c r="AO5" s="485"/>
      <c r="AP5" s="485"/>
      <c r="AQ5" s="485"/>
      <c r="AR5" s="485"/>
      <c r="AS5" s="485"/>
      <c r="AT5" s="485"/>
      <c r="AU5" s="485"/>
      <c r="AV5" s="485"/>
      <c r="AW5" s="485"/>
      <c r="AX5" s="485"/>
      <c r="AY5" s="485"/>
      <c r="AZ5" s="485"/>
      <c r="BA5" s="485"/>
      <c r="BB5" s="485"/>
      <c r="BC5" s="485"/>
      <c r="BD5" s="485"/>
      <c r="BE5" s="485"/>
      <c r="BF5" s="485"/>
      <c r="BG5" s="485"/>
      <c r="BH5" s="485"/>
      <c r="BI5" s="485"/>
      <c r="BJ5" s="485"/>
      <c r="BK5" s="485"/>
      <c r="BL5" s="485"/>
      <c r="BM5" s="485"/>
      <c r="BN5" s="485"/>
      <c r="BO5" s="485"/>
      <c r="BP5" s="485"/>
      <c r="BQ5" s="485"/>
      <c r="BR5" s="485"/>
      <c r="BS5" s="485"/>
      <c r="BT5" s="485"/>
      <c r="BU5" s="485"/>
      <c r="BV5" s="485"/>
      <c r="BW5" s="485"/>
      <c r="BX5" s="485"/>
      <c r="BY5" s="485"/>
      <c r="BZ5" s="485"/>
      <c r="CA5" s="485"/>
      <c r="CB5" s="485"/>
      <c r="CC5" s="488"/>
    </row>
    <row r="6" spans="1:81" s="2" customFormat="1" ht="74.25" customHeight="1" x14ac:dyDescent="0.3">
      <c r="A6" s="715" t="s">
        <v>1443</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696"/>
      <c r="AF6" s="696"/>
      <c r="AG6" s="696"/>
      <c r="AH6" s="696"/>
      <c r="AI6" s="696"/>
      <c r="AJ6" s="696"/>
      <c r="AK6" s="716"/>
      <c r="AL6" s="714"/>
      <c r="AM6" s="717" t="s">
        <v>1444</v>
      </c>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9"/>
    </row>
    <row r="7" spans="1:81" x14ac:dyDescent="0.25">
      <c r="A7" s="782" t="s">
        <v>1445</v>
      </c>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c r="AT7" s="704"/>
      <c r="AU7" s="704"/>
      <c r="AV7" s="704"/>
      <c r="AW7" s="704"/>
      <c r="AX7" s="704"/>
      <c r="AY7" s="704"/>
      <c r="AZ7" s="704"/>
      <c r="BA7" s="704"/>
      <c r="BB7" s="704"/>
      <c r="BC7" s="704"/>
      <c r="BD7" s="704"/>
      <c r="BE7" s="704"/>
      <c r="BF7" s="704"/>
      <c r="BG7" s="704"/>
      <c r="BH7" s="704"/>
      <c r="BI7" s="704"/>
      <c r="BJ7" s="704"/>
      <c r="BK7" s="704"/>
      <c r="BL7" s="704"/>
      <c r="BM7" s="704"/>
      <c r="BN7" s="704"/>
      <c r="BO7" s="704"/>
      <c r="BP7" s="704"/>
      <c r="BQ7" s="704"/>
      <c r="BR7" s="704"/>
      <c r="BS7" s="704"/>
      <c r="BT7" s="704"/>
      <c r="BU7" s="704"/>
      <c r="BV7" s="704"/>
      <c r="BW7" s="704"/>
      <c r="BX7" s="704"/>
      <c r="BY7" s="704"/>
      <c r="BZ7" s="704"/>
      <c r="CA7" s="704"/>
      <c r="CB7" s="704"/>
      <c r="CC7" s="705"/>
    </row>
    <row r="8" spans="1:81" ht="18.75" x14ac:dyDescent="0.3">
      <c r="A8" s="489" t="s">
        <v>1379</v>
      </c>
      <c r="B8" s="490"/>
      <c r="C8" s="490"/>
      <c r="D8" s="490"/>
      <c r="E8" s="490"/>
      <c r="F8" s="490"/>
      <c r="G8" s="490"/>
      <c r="H8" s="490"/>
      <c r="I8" s="490"/>
      <c r="J8" s="490"/>
      <c r="K8" s="666" t="s">
        <v>1446</v>
      </c>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6"/>
      <c r="AZ8" s="666"/>
      <c r="BA8" s="666"/>
      <c r="BB8" s="666"/>
      <c r="BC8" s="666"/>
      <c r="BD8" s="666"/>
      <c r="BE8" s="666"/>
      <c r="BF8" s="666"/>
      <c r="BG8" s="666"/>
      <c r="BH8" s="666"/>
      <c r="BI8" s="666"/>
      <c r="BJ8" s="666"/>
      <c r="BK8" s="666"/>
      <c r="BL8" s="666"/>
      <c r="BM8" s="666"/>
      <c r="BN8" s="666"/>
      <c r="BO8" s="666"/>
      <c r="BP8" s="666"/>
      <c r="BQ8" s="666"/>
      <c r="BR8" s="666"/>
      <c r="BS8" s="666"/>
      <c r="BT8" s="666"/>
      <c r="BU8" s="666"/>
      <c r="BV8" s="666"/>
      <c r="BW8" s="666"/>
      <c r="BX8" s="666"/>
      <c r="BY8" s="666"/>
      <c r="BZ8" s="666"/>
      <c r="CA8" s="666"/>
      <c r="CB8" s="666"/>
      <c r="CC8" s="667"/>
    </row>
    <row r="9" spans="1:81" ht="18.75" x14ac:dyDescent="0.25">
      <c r="A9" s="668" t="s">
        <v>1381</v>
      </c>
      <c r="B9" s="669"/>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879</v>
      </c>
      <c r="AN9" s="669"/>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72"/>
    </row>
    <row r="10" spans="1:81" ht="15" customHeight="1" x14ac:dyDescent="0.25">
      <c r="A10" s="673" t="s">
        <v>1447</v>
      </c>
      <c r="B10" s="674"/>
      <c r="C10" s="674"/>
      <c r="D10" s="674"/>
      <c r="E10" s="674"/>
      <c r="F10" s="674"/>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5"/>
      <c r="AM10" s="679" t="s">
        <v>1448</v>
      </c>
      <c r="AN10" s="680"/>
      <c r="AO10" s="680"/>
      <c r="AP10" s="680"/>
      <c r="AQ10" s="680"/>
      <c r="AR10" s="680"/>
      <c r="AS10" s="680"/>
      <c r="AT10" s="680"/>
      <c r="AU10" s="680"/>
      <c r="AV10" s="680"/>
      <c r="AW10" s="680"/>
      <c r="AX10" s="680"/>
      <c r="AY10" s="680"/>
      <c r="AZ10" s="680"/>
      <c r="BA10" s="680"/>
      <c r="BB10" s="680"/>
      <c r="BC10" s="680"/>
      <c r="BD10" s="680"/>
      <c r="BE10" s="680"/>
      <c r="BF10" s="680"/>
      <c r="BG10" s="680"/>
      <c r="BH10" s="680"/>
      <c r="BI10" s="680"/>
      <c r="BJ10" s="680"/>
      <c r="BK10" s="680"/>
      <c r="BL10" s="680"/>
      <c r="BM10" s="680"/>
      <c r="BN10" s="680"/>
      <c r="BO10" s="680"/>
      <c r="BP10" s="680"/>
      <c r="BQ10" s="680"/>
      <c r="BR10" s="680"/>
      <c r="BS10" s="680"/>
      <c r="BT10" s="680"/>
      <c r="BU10" s="680"/>
      <c r="BV10" s="680"/>
      <c r="BW10" s="680"/>
      <c r="BX10" s="680"/>
      <c r="BY10" s="680"/>
      <c r="BZ10" s="680"/>
      <c r="CA10" s="680"/>
      <c r="CB10" s="680"/>
      <c r="CC10" s="681"/>
    </row>
    <row r="11" spans="1:81" x14ac:dyDescent="0.25">
      <c r="A11" s="673"/>
      <c r="B11" s="674"/>
      <c r="C11" s="674"/>
      <c r="D11" s="674"/>
      <c r="E11" s="674"/>
      <c r="F11" s="674"/>
      <c r="G11" s="674"/>
      <c r="H11" s="674"/>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4"/>
      <c r="AG11" s="674"/>
      <c r="AH11" s="674"/>
      <c r="AI11" s="674"/>
      <c r="AJ11" s="674"/>
      <c r="AK11" s="674"/>
      <c r="AL11" s="675"/>
      <c r="AM11" s="679"/>
      <c r="AN11" s="680"/>
      <c r="AO11" s="680"/>
      <c r="AP11" s="680"/>
      <c r="AQ11" s="680"/>
      <c r="AR11" s="680"/>
      <c r="AS11" s="680"/>
      <c r="AT11" s="680"/>
      <c r="AU11" s="680"/>
      <c r="AV11" s="680"/>
      <c r="AW11" s="680"/>
      <c r="AX11" s="680"/>
      <c r="AY11" s="680"/>
      <c r="AZ11" s="680"/>
      <c r="BA11" s="680"/>
      <c r="BB11" s="680"/>
      <c r="BC11" s="680"/>
      <c r="BD11" s="680"/>
      <c r="BE11" s="680"/>
      <c r="BF11" s="680"/>
      <c r="BG11" s="680"/>
      <c r="BH11" s="680"/>
      <c r="BI11" s="680"/>
      <c r="BJ11" s="680"/>
      <c r="BK11" s="680"/>
      <c r="BL11" s="680"/>
      <c r="BM11" s="680"/>
      <c r="BN11" s="680"/>
      <c r="BO11" s="680"/>
      <c r="BP11" s="680"/>
      <c r="BQ11" s="680"/>
      <c r="BR11" s="680"/>
      <c r="BS11" s="680"/>
      <c r="BT11" s="680"/>
      <c r="BU11" s="680"/>
      <c r="BV11" s="680"/>
      <c r="BW11" s="680"/>
      <c r="BX11" s="680"/>
      <c r="BY11" s="680"/>
      <c r="BZ11" s="680"/>
      <c r="CA11" s="680"/>
      <c r="CB11" s="680"/>
      <c r="CC11" s="681"/>
    </row>
    <row r="12" spans="1:81" x14ac:dyDescent="0.25">
      <c r="A12" s="673"/>
      <c r="B12" s="674"/>
      <c r="C12" s="674"/>
      <c r="D12" s="674"/>
      <c r="E12" s="674"/>
      <c r="F12" s="674"/>
      <c r="G12" s="674"/>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5"/>
      <c r="AM12" s="679"/>
      <c r="AN12" s="680"/>
      <c r="AO12" s="680"/>
      <c r="AP12" s="680"/>
      <c r="AQ12" s="680"/>
      <c r="AR12" s="680"/>
      <c r="AS12" s="680"/>
      <c r="AT12" s="680"/>
      <c r="AU12" s="680"/>
      <c r="AV12" s="680"/>
      <c r="AW12" s="680"/>
      <c r="AX12" s="680"/>
      <c r="AY12" s="680"/>
      <c r="AZ12" s="680"/>
      <c r="BA12" s="680"/>
      <c r="BB12" s="680"/>
      <c r="BC12" s="680"/>
      <c r="BD12" s="680"/>
      <c r="BE12" s="680"/>
      <c r="BF12" s="680"/>
      <c r="BG12" s="680"/>
      <c r="BH12" s="680"/>
      <c r="BI12" s="680"/>
      <c r="BJ12" s="680"/>
      <c r="BK12" s="680"/>
      <c r="BL12" s="680"/>
      <c r="BM12" s="680"/>
      <c r="BN12" s="680"/>
      <c r="BO12" s="680"/>
      <c r="BP12" s="680"/>
      <c r="BQ12" s="680"/>
      <c r="BR12" s="680"/>
      <c r="BS12" s="680"/>
      <c r="BT12" s="680"/>
      <c r="BU12" s="680"/>
      <c r="BV12" s="680"/>
      <c r="BW12" s="680"/>
      <c r="BX12" s="680"/>
      <c r="BY12" s="680"/>
      <c r="BZ12" s="680"/>
      <c r="CA12" s="680"/>
      <c r="CB12" s="680"/>
      <c r="CC12" s="681"/>
    </row>
    <row r="13" spans="1:81" ht="18.75" x14ac:dyDescent="0.25">
      <c r="A13" s="673"/>
      <c r="B13" s="674"/>
      <c r="C13" s="674"/>
      <c r="D13" s="674"/>
      <c r="E13" s="674"/>
      <c r="F13" s="674"/>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74"/>
      <c r="AI13" s="674"/>
      <c r="AJ13" s="674"/>
      <c r="AK13" s="674"/>
      <c r="AL13" s="675"/>
      <c r="AM13" s="682" t="s">
        <v>1384</v>
      </c>
      <c r="AN13" s="683"/>
      <c r="AO13" s="683"/>
      <c r="AP13" s="683"/>
      <c r="AQ13" s="683"/>
      <c r="AR13" s="683"/>
      <c r="AS13" s="683"/>
      <c r="AT13" s="683"/>
      <c r="AU13" s="683"/>
      <c r="AV13" s="683"/>
      <c r="AW13" s="683"/>
      <c r="AX13" s="683"/>
      <c r="AY13" s="683"/>
      <c r="AZ13" s="683"/>
      <c r="BA13" s="683"/>
      <c r="BB13" s="683"/>
      <c r="BC13" s="683"/>
      <c r="BD13" s="683"/>
      <c r="BE13" s="683"/>
      <c r="BF13" s="683"/>
      <c r="BG13" s="683"/>
      <c r="BH13" s="683"/>
      <c r="BI13" s="683"/>
      <c r="BJ13" s="683"/>
      <c r="BK13" s="683"/>
      <c r="BL13" s="683"/>
      <c r="BM13" s="683"/>
      <c r="BN13" s="683"/>
      <c r="BO13" s="683"/>
      <c r="BP13" s="683"/>
      <c r="BQ13" s="683"/>
      <c r="BR13" s="683"/>
      <c r="BS13" s="683"/>
      <c r="BT13" s="683"/>
      <c r="BU13" s="683"/>
      <c r="BV13" s="683"/>
      <c r="BW13" s="683"/>
      <c r="BX13" s="683"/>
      <c r="BY13" s="683"/>
      <c r="BZ13" s="683"/>
      <c r="CA13" s="683"/>
      <c r="CB13" s="683"/>
      <c r="CC13" s="684"/>
    </row>
    <row r="14" spans="1:81" ht="15" customHeight="1" x14ac:dyDescent="0.25">
      <c r="A14" s="673"/>
      <c r="B14" s="674"/>
      <c r="C14" s="674"/>
      <c r="D14" s="674"/>
      <c r="E14" s="674"/>
      <c r="F14" s="674"/>
      <c r="G14" s="674"/>
      <c r="H14" s="674"/>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4"/>
      <c r="AG14" s="674"/>
      <c r="AH14" s="674"/>
      <c r="AI14" s="674"/>
      <c r="AJ14" s="674"/>
      <c r="AK14" s="674"/>
      <c r="AL14" s="675"/>
      <c r="AM14" s="679" t="s">
        <v>1385</v>
      </c>
      <c r="AN14" s="680"/>
      <c r="AO14" s="680"/>
      <c r="AP14" s="680"/>
      <c r="AQ14" s="680"/>
      <c r="AR14" s="680"/>
      <c r="AS14" s="680"/>
      <c r="AT14" s="680"/>
      <c r="AU14" s="680"/>
      <c r="AV14" s="680"/>
      <c r="AW14" s="680"/>
      <c r="AX14" s="680"/>
      <c r="AY14" s="680"/>
      <c r="AZ14" s="680"/>
      <c r="BA14" s="680"/>
      <c r="BB14" s="680"/>
      <c r="BC14" s="680"/>
      <c r="BD14" s="680"/>
      <c r="BE14" s="680"/>
      <c r="BF14" s="680"/>
      <c r="BG14" s="680"/>
      <c r="BH14" s="680"/>
      <c r="BI14" s="680"/>
      <c r="BJ14" s="680"/>
      <c r="BK14" s="680"/>
      <c r="BL14" s="680"/>
      <c r="BM14" s="680"/>
      <c r="BN14" s="680"/>
      <c r="BO14" s="680"/>
      <c r="BP14" s="680"/>
      <c r="BQ14" s="680"/>
      <c r="BR14" s="680"/>
      <c r="BS14" s="680"/>
      <c r="BT14" s="680"/>
      <c r="BU14" s="680"/>
      <c r="BV14" s="680"/>
      <c r="BW14" s="680"/>
      <c r="BX14" s="680"/>
      <c r="BY14" s="680"/>
      <c r="BZ14" s="680"/>
      <c r="CA14" s="680"/>
      <c r="CB14" s="680"/>
      <c r="CC14" s="681"/>
    </row>
    <row r="15" spans="1:81" x14ac:dyDescent="0.25">
      <c r="A15" s="676"/>
      <c r="B15" s="677"/>
      <c r="C15" s="677"/>
      <c r="D15" s="677"/>
      <c r="E15" s="677"/>
      <c r="F15" s="677"/>
      <c r="G15" s="677"/>
      <c r="H15" s="677"/>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8"/>
      <c r="AM15" s="685"/>
      <c r="AN15" s="686"/>
      <c r="AO15" s="686"/>
      <c r="AP15" s="686"/>
      <c r="AQ15" s="686"/>
      <c r="AR15" s="686"/>
      <c r="AS15" s="686"/>
      <c r="AT15" s="686"/>
      <c r="AU15" s="686"/>
      <c r="AV15" s="686"/>
      <c r="AW15" s="686"/>
      <c r="AX15" s="686"/>
      <c r="AY15" s="686"/>
      <c r="AZ15" s="686"/>
      <c r="BA15" s="686"/>
      <c r="BB15" s="686"/>
      <c r="BC15" s="686"/>
      <c r="BD15" s="686"/>
      <c r="BE15" s="686"/>
      <c r="BF15" s="686"/>
      <c r="BG15" s="686"/>
      <c r="BH15" s="686"/>
      <c r="BI15" s="686"/>
      <c r="BJ15" s="686"/>
      <c r="BK15" s="686"/>
      <c r="BL15" s="686"/>
      <c r="BM15" s="686"/>
      <c r="BN15" s="686"/>
      <c r="BO15" s="686"/>
      <c r="BP15" s="686"/>
      <c r="BQ15" s="686"/>
      <c r="BR15" s="686"/>
      <c r="BS15" s="686"/>
      <c r="BT15" s="686"/>
      <c r="BU15" s="686"/>
      <c r="BV15" s="686"/>
      <c r="BW15" s="686"/>
      <c r="BX15" s="686"/>
      <c r="BY15" s="686"/>
      <c r="BZ15" s="686"/>
      <c r="CA15" s="686"/>
      <c r="CB15" s="686"/>
      <c r="CC15" s="687"/>
    </row>
    <row r="16" spans="1:81" x14ac:dyDescent="0.25">
      <c r="A16" s="688"/>
      <c r="B16" s="689"/>
      <c r="C16" s="689"/>
      <c r="D16" s="689"/>
      <c r="E16" s="689"/>
      <c r="F16" s="689"/>
      <c r="G16" s="689"/>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89"/>
      <c r="BO16" s="689"/>
      <c r="BP16" s="689"/>
      <c r="BQ16" s="689"/>
      <c r="BR16" s="689"/>
      <c r="BS16" s="689"/>
      <c r="BT16" s="689"/>
      <c r="BU16" s="689"/>
      <c r="BV16" s="689"/>
      <c r="BW16" s="689"/>
      <c r="BX16" s="689"/>
      <c r="BY16" s="689"/>
      <c r="BZ16" s="689"/>
      <c r="CA16" s="689"/>
      <c r="CB16" s="689"/>
      <c r="CC16" s="690"/>
    </row>
    <row r="17" spans="1:82" ht="18.75" x14ac:dyDescent="0.3">
      <c r="A17" s="491" t="s">
        <v>1386</v>
      </c>
      <c r="B17" s="492"/>
      <c r="C17" s="492"/>
      <c r="D17" s="492"/>
      <c r="E17" s="492"/>
      <c r="F17" s="492"/>
      <c r="G17" s="492"/>
      <c r="H17" s="492"/>
      <c r="I17" s="492"/>
      <c r="J17" s="492"/>
      <c r="K17" s="492"/>
      <c r="L17" s="492"/>
      <c r="M17" s="492"/>
      <c r="N17" s="691" t="s">
        <v>1449</v>
      </c>
      <c r="O17" s="692"/>
      <c r="P17" s="692"/>
      <c r="Q17" s="692"/>
      <c r="R17" s="692"/>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92"/>
      <c r="AS17" s="692"/>
      <c r="AT17" s="692"/>
      <c r="AU17" s="692"/>
      <c r="AV17" s="692"/>
      <c r="AW17" s="692"/>
      <c r="AX17" s="692"/>
      <c r="AY17" s="692"/>
      <c r="AZ17" s="692"/>
      <c r="BA17" s="692"/>
      <c r="BB17" s="692"/>
      <c r="BC17" s="692"/>
      <c r="BD17" s="692"/>
      <c r="BE17" s="692"/>
      <c r="BF17" s="692"/>
      <c r="BG17" s="692"/>
      <c r="BH17" s="692"/>
      <c r="BI17" s="692"/>
      <c r="BJ17" s="693"/>
      <c r="BK17" s="493" t="s">
        <v>1387</v>
      </c>
      <c r="BL17" s="494"/>
      <c r="BM17" s="495"/>
      <c r="BN17" s="495"/>
      <c r="BO17" s="495"/>
      <c r="BP17" s="495"/>
      <c r="BQ17" s="495"/>
      <c r="BR17" s="495"/>
      <c r="BS17" s="495"/>
      <c r="BT17" s="495"/>
      <c r="BU17" s="495"/>
      <c r="BV17" s="495"/>
      <c r="BW17" s="495"/>
      <c r="BX17" s="495"/>
      <c r="BY17" s="495"/>
      <c r="BZ17" s="495"/>
      <c r="CA17" s="495"/>
      <c r="CB17" s="495"/>
      <c r="CC17" s="496"/>
      <c r="CD17" s="42"/>
    </row>
    <row r="18" spans="1:82" ht="18.75" x14ac:dyDescent="0.3">
      <c r="A18" s="497"/>
      <c r="B18" s="498"/>
      <c r="C18" s="498"/>
      <c r="D18" s="498"/>
      <c r="E18" s="498"/>
      <c r="F18" s="498"/>
      <c r="G18" s="498"/>
      <c r="H18" s="498"/>
      <c r="I18" s="498"/>
      <c r="J18" s="498"/>
      <c r="K18" s="498"/>
      <c r="L18" s="498"/>
      <c r="M18" s="498"/>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694"/>
      <c r="AP18" s="694"/>
      <c r="AQ18" s="694"/>
      <c r="AR18" s="694"/>
      <c r="AS18" s="694"/>
      <c r="AT18" s="694"/>
      <c r="AU18" s="694"/>
      <c r="AV18" s="694"/>
      <c r="AW18" s="694"/>
      <c r="AX18" s="694"/>
      <c r="AY18" s="694"/>
      <c r="AZ18" s="694"/>
      <c r="BA18" s="694"/>
      <c r="BB18" s="694"/>
      <c r="BC18" s="694"/>
      <c r="BD18" s="694"/>
      <c r="BE18" s="694"/>
      <c r="BF18" s="694"/>
      <c r="BG18" s="694"/>
      <c r="BH18" s="694"/>
      <c r="BI18" s="694"/>
      <c r="BJ18" s="695"/>
      <c r="BK18" s="499"/>
      <c r="BL18" s="696" t="s">
        <v>1372</v>
      </c>
      <c r="BM18" s="696"/>
      <c r="BN18" s="696"/>
      <c r="BO18" s="696"/>
      <c r="BP18" s="696"/>
      <c r="BQ18" s="696"/>
      <c r="BR18" s="696"/>
      <c r="BS18" s="696"/>
      <c r="BT18" s="696"/>
      <c r="BU18" s="696"/>
      <c r="BV18" s="696"/>
      <c r="BW18" s="696"/>
      <c r="BX18" s="696"/>
      <c r="BY18" s="696"/>
      <c r="BZ18" s="696"/>
      <c r="CA18" s="696"/>
      <c r="CB18" s="696"/>
      <c r="CC18" s="697"/>
      <c r="CD18" s="42"/>
    </row>
    <row r="19" spans="1:82" x14ac:dyDescent="0.25">
      <c r="A19" s="698"/>
      <c r="B19" s="699"/>
      <c r="C19" s="699"/>
      <c r="D19" s="699"/>
      <c r="E19" s="699"/>
      <c r="F19" s="699"/>
      <c r="G19" s="699"/>
      <c r="H19" s="699"/>
      <c r="I19" s="699"/>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c r="BS19" s="699"/>
      <c r="BT19" s="699"/>
      <c r="BU19" s="699"/>
      <c r="BV19" s="699"/>
      <c r="BW19" s="699"/>
      <c r="BX19" s="699"/>
      <c r="BY19" s="699"/>
      <c r="BZ19" s="699"/>
      <c r="CA19" s="699"/>
      <c r="CB19" s="699"/>
      <c r="CC19" s="700"/>
    </row>
    <row r="20" spans="1:82" ht="18.75" customHeight="1" x14ac:dyDescent="0.3">
      <c r="A20" s="491" t="s">
        <v>1388</v>
      </c>
      <c r="B20" s="492"/>
      <c r="C20" s="492"/>
      <c r="D20" s="492"/>
      <c r="E20" s="492"/>
      <c r="F20" s="492"/>
      <c r="G20" s="492"/>
      <c r="H20" s="492"/>
      <c r="I20" s="492"/>
      <c r="J20" s="492"/>
      <c r="K20" s="492"/>
      <c r="L20" s="492"/>
      <c r="M20" s="701"/>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701"/>
      <c r="AP20" s="701"/>
      <c r="AQ20" s="701"/>
      <c r="AR20" s="701"/>
      <c r="AS20" s="701"/>
      <c r="AT20" s="701"/>
      <c r="AU20" s="701"/>
      <c r="AV20" s="701"/>
      <c r="AW20" s="702"/>
      <c r="AX20" s="500" t="s">
        <v>1389</v>
      </c>
      <c r="AY20" s="501"/>
      <c r="AZ20" s="501"/>
      <c r="BA20" s="501"/>
      <c r="BB20" s="501"/>
      <c r="BC20" s="501"/>
      <c r="BD20" s="501"/>
      <c r="BE20" s="501"/>
      <c r="BF20" s="501"/>
      <c r="BG20" s="501"/>
      <c r="BH20" s="501"/>
      <c r="BI20" s="501"/>
      <c r="BJ20" s="502"/>
      <c r="BK20" s="503" t="s">
        <v>1390</v>
      </c>
      <c r="BL20" s="494"/>
      <c r="BM20" s="495"/>
      <c r="BN20" s="495"/>
      <c r="BO20" s="495"/>
      <c r="BP20" s="495"/>
      <c r="BQ20" s="495"/>
      <c r="BR20" s="495"/>
      <c r="BS20" s="495"/>
      <c r="BT20" s="495"/>
      <c r="BU20" s="495"/>
      <c r="BV20" s="495"/>
      <c r="BW20" s="495"/>
      <c r="BX20" s="495"/>
      <c r="BY20" s="495"/>
      <c r="BZ20" s="495"/>
      <c r="CA20" s="495"/>
      <c r="CB20" s="495"/>
      <c r="CC20" s="496"/>
      <c r="CD20" s="42"/>
    </row>
    <row r="21" spans="1:82" ht="18.75" customHeight="1" x14ac:dyDescent="0.3">
      <c r="A21" s="654" t="s">
        <v>1442</v>
      </c>
      <c r="B21" s="655"/>
      <c r="C21" s="655"/>
      <c r="D21" s="655"/>
      <c r="E21" s="655"/>
      <c r="F21" s="655"/>
      <c r="G21" s="655"/>
      <c r="H21" s="655"/>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5"/>
      <c r="AM21" s="655"/>
      <c r="AN21" s="655"/>
      <c r="AO21" s="655"/>
      <c r="AP21" s="655"/>
      <c r="AQ21" s="655"/>
      <c r="AR21" s="655"/>
      <c r="AS21" s="655"/>
      <c r="AT21" s="655"/>
      <c r="AU21" s="655"/>
      <c r="AV21" s="655"/>
      <c r="AW21" s="656"/>
      <c r="AX21" s="660" t="s">
        <v>1373</v>
      </c>
      <c r="AY21" s="661"/>
      <c r="AZ21" s="661"/>
      <c r="BA21" s="661"/>
      <c r="BB21" s="661"/>
      <c r="BC21" s="661"/>
      <c r="BD21" s="661"/>
      <c r="BE21" s="661"/>
      <c r="BF21" s="661"/>
      <c r="BG21" s="661"/>
      <c r="BH21" s="661"/>
      <c r="BI21" s="661"/>
      <c r="BJ21" s="662"/>
      <c r="BK21" s="504"/>
      <c r="BL21" s="665" t="s">
        <v>5</v>
      </c>
      <c r="BM21" s="665"/>
      <c r="BN21" s="665"/>
      <c r="BO21" s="665"/>
      <c r="BP21" s="665"/>
      <c r="BQ21" s="665"/>
      <c r="BR21" s="665"/>
      <c r="BS21" s="665"/>
      <c r="BT21" s="665"/>
      <c r="BU21" s="665"/>
      <c r="BV21" s="665"/>
      <c r="BW21" s="665"/>
      <c r="BX21" s="665"/>
      <c r="BY21" s="665"/>
      <c r="BZ21" s="505"/>
      <c r="CA21" s="505"/>
      <c r="CB21" s="505"/>
      <c r="CC21" s="506"/>
      <c r="CD21" s="42"/>
    </row>
    <row r="22" spans="1:82" ht="18.75" x14ac:dyDescent="0.25">
      <c r="A22" s="657"/>
      <c r="B22" s="658"/>
      <c r="C22" s="658"/>
      <c r="D22" s="658"/>
      <c r="E22" s="658"/>
      <c r="F22" s="658"/>
      <c r="G22" s="658"/>
      <c r="H22" s="658"/>
      <c r="I22" s="658"/>
      <c r="J22" s="658"/>
      <c r="K22" s="658"/>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658"/>
      <c r="AT22" s="658"/>
      <c r="AU22" s="658"/>
      <c r="AV22" s="658"/>
      <c r="AW22" s="659"/>
      <c r="AX22" s="663"/>
      <c r="AY22" s="663"/>
      <c r="AZ22" s="663"/>
      <c r="BA22" s="663"/>
      <c r="BB22" s="663"/>
      <c r="BC22" s="663"/>
      <c r="BD22" s="663"/>
      <c r="BE22" s="663"/>
      <c r="BF22" s="663"/>
      <c r="BG22" s="663"/>
      <c r="BH22" s="663"/>
      <c r="BI22" s="663"/>
      <c r="BJ22" s="664"/>
      <c r="BK22" s="507"/>
      <c r="BL22" s="507"/>
      <c r="BM22" s="507"/>
      <c r="BN22" s="507"/>
      <c r="BO22" s="507"/>
      <c r="BP22" s="507"/>
      <c r="BQ22" s="507"/>
      <c r="BR22" s="507"/>
      <c r="BS22" s="507"/>
      <c r="BT22" s="507"/>
      <c r="BU22" s="507"/>
      <c r="BV22" s="507"/>
      <c r="BW22" s="507"/>
      <c r="BX22" s="507"/>
      <c r="BY22" s="507"/>
      <c r="BZ22" s="507"/>
      <c r="CA22" s="507"/>
      <c r="CB22" s="507"/>
      <c r="CC22" s="508"/>
    </row>
    <row r="23" spans="1:82" x14ac:dyDescent="0.25">
      <c r="A23" s="753"/>
      <c r="B23" s="754"/>
      <c r="C23" s="754"/>
      <c r="D23" s="754"/>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c r="AT23" s="754"/>
      <c r="AU23" s="754"/>
      <c r="AV23" s="754"/>
      <c r="AW23" s="754"/>
      <c r="AX23" s="754"/>
      <c r="AY23" s="754"/>
      <c r="AZ23" s="754"/>
      <c r="BA23" s="754"/>
      <c r="BB23" s="754"/>
      <c r="BC23" s="754"/>
      <c r="BD23" s="754"/>
      <c r="BE23" s="754"/>
      <c r="BF23" s="754"/>
      <c r="BG23" s="754"/>
      <c r="BH23" s="754"/>
      <c r="BI23" s="754"/>
      <c r="BJ23" s="754"/>
      <c r="BK23" s="754"/>
      <c r="BL23" s="754"/>
      <c r="BM23" s="754"/>
      <c r="BN23" s="754"/>
      <c r="BO23" s="754"/>
      <c r="BP23" s="754"/>
      <c r="BQ23" s="754"/>
      <c r="BR23" s="754"/>
      <c r="BS23" s="754"/>
      <c r="BT23" s="754"/>
      <c r="BU23" s="754"/>
      <c r="BV23" s="754"/>
      <c r="BW23" s="754"/>
      <c r="BX23" s="754"/>
      <c r="BY23" s="754"/>
      <c r="BZ23" s="754"/>
      <c r="CA23" s="754"/>
      <c r="CB23" s="754"/>
      <c r="CC23" s="755"/>
    </row>
    <row r="24" spans="1:82" ht="18.75" x14ac:dyDescent="0.3">
      <c r="A24" s="740" t="s">
        <v>1392</v>
      </c>
      <c r="B24" s="741"/>
      <c r="C24" s="741"/>
      <c r="D24" s="741"/>
      <c r="E24" s="741"/>
      <c r="F24" s="741"/>
      <c r="G24" s="741"/>
      <c r="H24" s="741"/>
      <c r="I24" s="741"/>
      <c r="J24" s="741"/>
      <c r="K24" s="741"/>
      <c r="L24" s="741"/>
      <c r="M24" s="741"/>
      <c r="N24" s="741"/>
      <c r="O24" s="741"/>
      <c r="P24" s="741"/>
      <c r="Q24" s="741"/>
      <c r="R24" s="741"/>
      <c r="S24" s="741"/>
      <c r="T24" s="741"/>
      <c r="U24" s="741"/>
      <c r="V24" s="741"/>
      <c r="W24" s="741"/>
      <c r="X24" s="741"/>
      <c r="Y24" s="741"/>
      <c r="Z24" s="741"/>
      <c r="AA24" s="741"/>
      <c r="AB24" s="741"/>
      <c r="AC24" s="741"/>
      <c r="AD24" s="741"/>
      <c r="AE24" s="741"/>
      <c r="AF24" s="742"/>
      <c r="AG24" s="43"/>
      <c r="AH24" s="743" t="s">
        <v>880</v>
      </c>
      <c r="AI24" s="652"/>
      <c r="AJ24" s="652"/>
      <c r="AK24" s="652"/>
      <c r="AL24" s="652"/>
      <c r="AM24" s="652"/>
      <c r="AN24" s="652"/>
      <c r="AO24" s="652"/>
      <c r="AP24" s="652"/>
      <c r="AQ24" s="652"/>
      <c r="AR24" s="652"/>
      <c r="AS24" s="652"/>
      <c r="AT24" s="652"/>
      <c r="AU24" s="652"/>
      <c r="AV24" s="652"/>
      <c r="AW24" s="652"/>
      <c r="AX24" s="652"/>
      <c r="AY24" s="652"/>
      <c r="AZ24" s="652"/>
      <c r="BA24" s="652"/>
      <c r="BB24" s="652"/>
      <c r="BC24" s="652"/>
      <c r="BD24" s="652"/>
      <c r="BE24" s="652"/>
      <c r="BF24" s="652"/>
      <c r="BG24" s="652"/>
      <c r="BH24" s="652"/>
      <c r="BI24" s="652"/>
      <c r="BJ24" s="652"/>
      <c r="BK24" s="652"/>
      <c r="BL24" s="652"/>
      <c r="BM24" s="652"/>
      <c r="BN24" s="652"/>
      <c r="BO24" s="652"/>
      <c r="BP24" s="652"/>
      <c r="BQ24" s="652"/>
      <c r="BR24" s="652"/>
      <c r="BS24" s="652"/>
      <c r="BT24" s="652"/>
      <c r="BU24" s="652"/>
      <c r="BV24" s="652"/>
      <c r="BW24" s="652"/>
      <c r="BX24" s="652"/>
      <c r="BY24" s="652"/>
      <c r="BZ24" s="652"/>
      <c r="CA24" s="652"/>
      <c r="CB24" s="652"/>
      <c r="CC24" s="653"/>
    </row>
    <row r="25" spans="1:82" ht="18.75" customHeight="1" x14ac:dyDescent="0.25">
      <c r="A25" s="511">
        <v>1</v>
      </c>
      <c r="B25" s="726" t="s">
        <v>1401</v>
      </c>
      <c r="C25" s="727"/>
      <c r="D25" s="727"/>
      <c r="E25" s="727"/>
      <c r="F25" s="727"/>
      <c r="G25" s="727"/>
      <c r="H25" s="727"/>
      <c r="I25" s="727"/>
      <c r="J25" s="727"/>
      <c r="K25" s="727"/>
      <c r="L25" s="727"/>
      <c r="M25" s="727"/>
      <c r="N25" s="727"/>
      <c r="O25" s="727"/>
      <c r="P25" s="727"/>
      <c r="Q25" s="727"/>
      <c r="R25" s="727"/>
      <c r="S25" s="727"/>
      <c r="T25" s="727"/>
      <c r="U25" s="727"/>
      <c r="V25" s="727"/>
      <c r="W25" s="727"/>
      <c r="X25" s="727"/>
      <c r="Y25" s="727"/>
      <c r="Z25" s="727"/>
      <c r="AA25" s="727"/>
      <c r="AB25" s="727"/>
      <c r="AC25" s="727"/>
      <c r="AD25" s="727"/>
      <c r="AE25" s="727"/>
      <c r="AF25" s="728"/>
      <c r="AG25" s="43"/>
      <c r="AH25" s="45" t="s">
        <v>1394</v>
      </c>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737"/>
      <c r="BQ25" s="737"/>
      <c r="BR25" s="737"/>
      <c r="BS25" s="737"/>
      <c r="BT25" s="737"/>
      <c r="BU25" s="737"/>
      <c r="BV25" s="737"/>
      <c r="BW25" s="737"/>
      <c r="BX25" s="737"/>
      <c r="BY25" s="737"/>
      <c r="BZ25" s="737"/>
      <c r="CA25" s="737"/>
      <c r="CB25" s="737"/>
      <c r="CC25" s="738"/>
    </row>
    <row r="26" spans="1:82" ht="34.5" customHeight="1" x14ac:dyDescent="0.25">
      <c r="A26" s="514">
        <v>2</v>
      </c>
      <c r="B26" s="726"/>
      <c r="C26" s="727"/>
      <c r="D26" s="727"/>
      <c r="E26" s="727"/>
      <c r="F26" s="727"/>
      <c r="G26" s="727"/>
      <c r="H26" s="727"/>
      <c r="I26" s="727"/>
      <c r="J26" s="727"/>
      <c r="K26" s="727"/>
      <c r="L26" s="727"/>
      <c r="M26" s="727"/>
      <c r="N26" s="727"/>
      <c r="O26" s="727"/>
      <c r="P26" s="727"/>
      <c r="Q26" s="727"/>
      <c r="R26" s="727"/>
      <c r="S26" s="727"/>
      <c r="T26" s="727"/>
      <c r="U26" s="727"/>
      <c r="V26" s="727"/>
      <c r="W26" s="727"/>
      <c r="X26" s="727"/>
      <c r="Y26" s="727"/>
      <c r="Z26" s="727"/>
      <c r="AA26" s="727"/>
      <c r="AB26" s="727"/>
      <c r="AC26" s="727"/>
      <c r="AD26" s="727"/>
      <c r="AE26" s="727"/>
      <c r="AF26" s="728"/>
      <c r="AG26" s="43"/>
      <c r="AH26" s="45" t="s">
        <v>1396</v>
      </c>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735">
        <v>11242729.749999998</v>
      </c>
      <c r="BQ26" s="735"/>
      <c r="BR26" s="735"/>
      <c r="BS26" s="735"/>
      <c r="BT26" s="735"/>
      <c r="BU26" s="735"/>
      <c r="BV26" s="735"/>
      <c r="BW26" s="735"/>
      <c r="BX26" s="735"/>
      <c r="BY26" s="735"/>
      <c r="BZ26" s="735"/>
      <c r="CA26" s="735"/>
      <c r="CB26" s="735"/>
      <c r="CC26" s="736"/>
    </row>
    <row r="27" spans="1:82" ht="18.75" x14ac:dyDescent="0.25">
      <c r="A27" s="514">
        <v>3</v>
      </c>
      <c r="B27" s="726"/>
      <c r="C27" s="727"/>
      <c r="D27" s="727"/>
      <c r="E27" s="727"/>
      <c r="F27" s="727"/>
      <c r="G27" s="727"/>
      <c r="H27" s="727"/>
      <c r="I27" s="727"/>
      <c r="J27" s="727"/>
      <c r="K27" s="727"/>
      <c r="L27" s="727"/>
      <c r="M27" s="727"/>
      <c r="N27" s="727"/>
      <c r="O27" s="727"/>
      <c r="P27" s="727"/>
      <c r="Q27" s="727"/>
      <c r="R27" s="727"/>
      <c r="S27" s="727"/>
      <c r="T27" s="727"/>
      <c r="U27" s="727"/>
      <c r="V27" s="727"/>
      <c r="W27" s="727"/>
      <c r="X27" s="727"/>
      <c r="Y27" s="727"/>
      <c r="Z27" s="727"/>
      <c r="AA27" s="727"/>
      <c r="AB27" s="727"/>
      <c r="AC27" s="727"/>
      <c r="AD27" s="727"/>
      <c r="AE27" s="727"/>
      <c r="AF27" s="728"/>
      <c r="AG27" s="43"/>
      <c r="AH27" s="45" t="s">
        <v>1398</v>
      </c>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735">
        <v>168386978.5</v>
      </c>
      <c r="BQ27" s="735"/>
      <c r="BR27" s="735"/>
      <c r="BS27" s="735"/>
      <c r="BT27" s="735"/>
      <c r="BU27" s="735"/>
      <c r="BV27" s="735"/>
      <c r="BW27" s="735"/>
      <c r="BX27" s="735"/>
      <c r="BY27" s="735"/>
      <c r="BZ27" s="735"/>
      <c r="CA27" s="735"/>
      <c r="CB27" s="735"/>
      <c r="CC27" s="736"/>
    </row>
    <row r="28" spans="1:82" ht="18.75" x14ac:dyDescent="0.25">
      <c r="A28" s="514">
        <v>4</v>
      </c>
      <c r="B28" s="726"/>
      <c r="C28" s="727"/>
      <c r="D28" s="727"/>
      <c r="E28" s="727"/>
      <c r="F28" s="727"/>
      <c r="G28" s="727"/>
      <c r="H28" s="727"/>
      <c r="I28" s="727"/>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8"/>
      <c r="AG28" s="43"/>
      <c r="AH28" s="45" t="s">
        <v>1400</v>
      </c>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735"/>
      <c r="BQ28" s="735"/>
      <c r="BR28" s="735"/>
      <c r="BS28" s="735"/>
      <c r="BT28" s="735"/>
      <c r="BU28" s="735"/>
      <c r="BV28" s="735"/>
      <c r="BW28" s="735"/>
      <c r="BX28" s="735"/>
      <c r="BY28" s="735"/>
      <c r="BZ28" s="735"/>
      <c r="CA28" s="735"/>
      <c r="CB28" s="735"/>
      <c r="CC28" s="736"/>
    </row>
    <row r="29" spans="1:82" ht="18.75" x14ac:dyDescent="0.25">
      <c r="A29" s="514">
        <v>5</v>
      </c>
      <c r="B29" s="726"/>
      <c r="C29" s="727"/>
      <c r="D29" s="727"/>
      <c r="E29" s="727"/>
      <c r="F29" s="727"/>
      <c r="G29" s="727"/>
      <c r="H29" s="727"/>
      <c r="I29" s="727"/>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8"/>
      <c r="AG29" s="43"/>
      <c r="AH29" s="45" t="s">
        <v>1402</v>
      </c>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735">
        <v>3350000</v>
      </c>
      <c r="BQ29" s="735"/>
      <c r="BR29" s="735"/>
      <c r="BS29" s="735"/>
      <c r="BT29" s="735"/>
      <c r="BU29" s="735"/>
      <c r="BV29" s="735"/>
      <c r="BW29" s="735"/>
      <c r="BX29" s="735"/>
      <c r="BY29" s="735"/>
      <c r="BZ29" s="735"/>
      <c r="CA29" s="735"/>
      <c r="CB29" s="735"/>
      <c r="CC29" s="736"/>
    </row>
    <row r="30" spans="1:82" ht="18.75" x14ac:dyDescent="0.25">
      <c r="A30" s="514">
        <v>6</v>
      </c>
      <c r="B30" s="726"/>
      <c r="C30" s="727"/>
      <c r="D30" s="727"/>
      <c r="E30" s="727"/>
      <c r="F30" s="727"/>
      <c r="G30" s="727"/>
      <c r="H30" s="727"/>
      <c r="I30" s="727"/>
      <c r="J30" s="727"/>
      <c r="K30" s="727"/>
      <c r="L30" s="727"/>
      <c r="M30" s="727"/>
      <c r="N30" s="727"/>
      <c r="O30" s="727"/>
      <c r="P30" s="727"/>
      <c r="Q30" s="727"/>
      <c r="R30" s="727"/>
      <c r="S30" s="727"/>
      <c r="T30" s="727"/>
      <c r="U30" s="727"/>
      <c r="V30" s="727"/>
      <c r="W30" s="727"/>
      <c r="X30" s="727"/>
      <c r="Y30" s="727"/>
      <c r="Z30" s="727"/>
      <c r="AA30" s="727"/>
      <c r="AB30" s="727"/>
      <c r="AC30" s="727"/>
      <c r="AD30" s="727"/>
      <c r="AE30" s="727"/>
      <c r="AF30" s="728"/>
      <c r="AG30" s="43"/>
      <c r="AH30" s="45" t="s">
        <v>1404</v>
      </c>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737"/>
      <c r="BQ30" s="737"/>
      <c r="BR30" s="737"/>
      <c r="BS30" s="737"/>
      <c r="BT30" s="737"/>
      <c r="BU30" s="737"/>
      <c r="BV30" s="737"/>
      <c r="BW30" s="737"/>
      <c r="BX30" s="737"/>
      <c r="BY30" s="737"/>
      <c r="BZ30" s="737"/>
      <c r="CA30" s="737"/>
      <c r="CB30" s="737"/>
      <c r="CC30" s="738"/>
    </row>
    <row r="31" spans="1:82" ht="18.75" x14ac:dyDescent="0.25">
      <c r="A31" s="514">
        <v>7</v>
      </c>
      <c r="B31" s="726"/>
      <c r="C31" s="727"/>
      <c r="D31" s="727"/>
      <c r="E31" s="727"/>
      <c r="F31" s="727"/>
      <c r="G31" s="727"/>
      <c r="H31" s="727"/>
      <c r="I31" s="72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8"/>
      <c r="AG31" s="43"/>
      <c r="AH31" s="45" t="s">
        <v>1406</v>
      </c>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737"/>
      <c r="BQ31" s="737"/>
      <c r="BR31" s="737"/>
      <c r="BS31" s="737"/>
      <c r="BT31" s="737"/>
      <c r="BU31" s="737"/>
      <c r="BV31" s="737"/>
      <c r="BW31" s="737"/>
      <c r="BX31" s="737"/>
      <c r="BY31" s="737"/>
      <c r="BZ31" s="737"/>
      <c r="CA31" s="737"/>
      <c r="CB31" s="737"/>
      <c r="CC31" s="738"/>
    </row>
    <row r="32" spans="1:82" ht="18.75" x14ac:dyDescent="0.25">
      <c r="A32" s="514">
        <v>8</v>
      </c>
      <c r="B32" s="726"/>
      <c r="C32" s="727"/>
      <c r="D32" s="727"/>
      <c r="E32" s="727"/>
      <c r="F32" s="727"/>
      <c r="G32" s="727"/>
      <c r="H32" s="727"/>
      <c r="I32" s="727"/>
      <c r="J32" s="727"/>
      <c r="K32" s="727"/>
      <c r="L32" s="727"/>
      <c r="M32" s="727"/>
      <c r="N32" s="727"/>
      <c r="O32" s="727"/>
      <c r="P32" s="727"/>
      <c r="Q32" s="727"/>
      <c r="R32" s="727"/>
      <c r="S32" s="727"/>
      <c r="T32" s="727"/>
      <c r="U32" s="727"/>
      <c r="V32" s="727"/>
      <c r="W32" s="727"/>
      <c r="X32" s="727"/>
      <c r="Y32" s="727"/>
      <c r="Z32" s="727"/>
      <c r="AA32" s="727"/>
      <c r="AB32" s="727"/>
      <c r="AC32" s="727"/>
      <c r="AD32" s="727"/>
      <c r="AE32" s="727"/>
      <c r="AF32" s="728"/>
      <c r="AG32" s="43"/>
      <c r="AH32" s="45" t="s">
        <v>1408</v>
      </c>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737"/>
      <c r="BQ32" s="737"/>
      <c r="BR32" s="737"/>
      <c r="BS32" s="737"/>
      <c r="BT32" s="737"/>
      <c r="BU32" s="737"/>
      <c r="BV32" s="737"/>
      <c r="BW32" s="737"/>
      <c r="BX32" s="737"/>
      <c r="BY32" s="737"/>
      <c r="BZ32" s="737"/>
      <c r="CA32" s="737"/>
      <c r="CB32" s="737"/>
      <c r="CC32" s="738"/>
    </row>
    <row r="33" spans="1:81" ht="18.75" x14ac:dyDescent="0.3">
      <c r="A33" s="517">
        <v>9</v>
      </c>
      <c r="B33" s="726"/>
      <c r="C33" s="727"/>
      <c r="D33" s="727"/>
      <c r="E33" s="727"/>
      <c r="F33" s="727"/>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8"/>
      <c r="AG33" s="46"/>
      <c r="AH33" s="729" t="s">
        <v>1410</v>
      </c>
      <c r="AI33" s="647"/>
      <c r="AJ33" s="647"/>
      <c r="AK33" s="647"/>
      <c r="AL33" s="647"/>
      <c r="AM33" s="647"/>
      <c r="AN33" s="647"/>
      <c r="AO33" s="647"/>
      <c r="AP33" s="647"/>
      <c r="AQ33" s="647"/>
      <c r="AR33" s="647"/>
      <c r="AS33" s="647"/>
      <c r="AT33" s="647"/>
      <c r="AU33" s="647"/>
      <c r="AV33" s="647"/>
      <c r="AW33" s="647"/>
      <c r="AX33" s="647"/>
      <c r="AY33" s="647"/>
      <c r="AZ33" s="647"/>
      <c r="BA33" s="647"/>
      <c r="BB33" s="647"/>
      <c r="BC33" s="647"/>
      <c r="BD33" s="647"/>
      <c r="BE33" s="647"/>
      <c r="BF33" s="647"/>
      <c r="BG33" s="647"/>
      <c r="BH33" s="647"/>
      <c r="BI33" s="647"/>
      <c r="BJ33" s="647"/>
      <c r="BK33" s="647"/>
      <c r="BL33" s="647"/>
      <c r="BM33" s="647"/>
      <c r="BN33" s="647"/>
      <c r="BO33" s="647"/>
      <c r="BP33" s="730">
        <f>SUM(BP26:CC32)</f>
        <v>182979708.25</v>
      </c>
      <c r="BQ33" s="730"/>
      <c r="BR33" s="730"/>
      <c r="BS33" s="730"/>
      <c r="BT33" s="730"/>
      <c r="BU33" s="730"/>
      <c r="BV33" s="730"/>
      <c r="BW33" s="730"/>
      <c r="BX33" s="730"/>
      <c r="BY33" s="730"/>
      <c r="BZ33" s="730"/>
      <c r="CA33" s="730"/>
      <c r="CB33" s="730"/>
      <c r="CC33" s="731"/>
    </row>
    <row r="34" spans="1:81" ht="15.75" thickBot="1" x14ac:dyDescent="0.3">
      <c r="A34" s="526">
        <v>10</v>
      </c>
      <c r="B34" s="732"/>
      <c r="C34" s="733"/>
      <c r="D34" s="733"/>
      <c r="E34" s="733"/>
      <c r="F34" s="733"/>
      <c r="G34" s="733"/>
      <c r="H34" s="733"/>
      <c r="I34" s="733"/>
      <c r="J34" s="733"/>
      <c r="K34" s="733"/>
      <c r="L34" s="733"/>
      <c r="M34" s="733"/>
      <c r="N34" s="733"/>
      <c r="O34" s="733"/>
      <c r="P34" s="733"/>
      <c r="Q34" s="733"/>
      <c r="R34" s="733"/>
      <c r="S34" s="733"/>
      <c r="T34" s="733"/>
      <c r="U34" s="733"/>
      <c r="V34" s="733"/>
      <c r="W34" s="733"/>
      <c r="X34" s="733"/>
      <c r="Y34" s="733"/>
      <c r="Z34" s="733"/>
      <c r="AA34" s="733"/>
      <c r="AB34" s="733"/>
      <c r="AC34" s="733"/>
      <c r="AD34" s="733"/>
      <c r="AE34" s="733"/>
      <c r="AF34" s="734"/>
      <c r="AG34" s="520"/>
      <c r="AH34" s="527"/>
      <c r="AI34" s="520"/>
      <c r="AJ34" s="520"/>
      <c r="AK34" s="520"/>
      <c r="AL34" s="520"/>
      <c r="AM34" s="520"/>
      <c r="AN34" s="520"/>
      <c r="AO34" s="520"/>
      <c r="AP34" s="520"/>
      <c r="AQ34" s="520"/>
      <c r="AR34" s="520"/>
      <c r="AS34" s="520"/>
      <c r="AT34" s="520"/>
      <c r="AU34" s="520"/>
      <c r="AV34" s="520"/>
      <c r="AW34" s="520"/>
      <c r="AX34" s="520"/>
      <c r="AY34" s="520"/>
      <c r="AZ34" s="520"/>
      <c r="BA34" s="520"/>
      <c r="BB34" s="520"/>
      <c r="BC34" s="520"/>
      <c r="BD34" s="520"/>
      <c r="BE34" s="520"/>
      <c r="BF34" s="520"/>
      <c r="BG34" s="520"/>
      <c r="BH34" s="520"/>
      <c r="BI34" s="520"/>
      <c r="BJ34" s="520"/>
      <c r="BK34" s="520"/>
      <c r="BL34" s="520"/>
      <c r="BM34" s="520"/>
      <c r="BN34" s="520"/>
      <c r="BO34" s="520"/>
      <c r="BP34" s="520"/>
      <c r="BQ34" s="520"/>
      <c r="BR34" s="520"/>
      <c r="BS34" s="520"/>
      <c r="BT34" s="520"/>
      <c r="BU34" s="520"/>
      <c r="BV34" s="520"/>
      <c r="BW34" s="520"/>
      <c r="BX34" s="520"/>
      <c r="BY34" s="520"/>
      <c r="BZ34" s="520"/>
      <c r="CA34" s="520"/>
      <c r="CB34" s="520"/>
      <c r="CC34" s="521"/>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44">
    <mergeCell ref="A7:CC7"/>
    <mergeCell ref="A1:CC2"/>
    <mergeCell ref="A4:CC4"/>
    <mergeCell ref="AL5:AL6"/>
    <mergeCell ref="A6:AK6"/>
    <mergeCell ref="AM6:CC6"/>
    <mergeCell ref="K8:CC8"/>
    <mergeCell ref="A9:AL9"/>
    <mergeCell ref="AM9:CC9"/>
    <mergeCell ref="A10:AL15"/>
    <mergeCell ref="AM10:CC12"/>
    <mergeCell ref="AM13:CC13"/>
    <mergeCell ref="AM14:CC15"/>
    <mergeCell ref="B26:AF26"/>
    <mergeCell ref="BP26:CC26"/>
    <mergeCell ref="A16:CC16"/>
    <mergeCell ref="N17:BJ18"/>
    <mergeCell ref="BL18:CC18"/>
    <mergeCell ref="A19:CC19"/>
    <mergeCell ref="M20:AW20"/>
    <mergeCell ref="A21:AW22"/>
    <mergeCell ref="AX21:BJ22"/>
    <mergeCell ref="BL21:BY21"/>
    <mergeCell ref="A23:CC23"/>
    <mergeCell ref="A24:AF24"/>
    <mergeCell ref="AH24:CC24"/>
    <mergeCell ref="B25:AF25"/>
    <mergeCell ref="BP25:CC25"/>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39370078740157483" right="0.39370078740157483" top="0.39370078740157483" bottom="0.39370078740157483" header="0" footer="0"/>
  <pageSetup scale="8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I8"/>
  <sheetViews>
    <sheetView showGridLines="0" zoomScaleNormal="100" workbookViewId="0">
      <selection activeCell="B3" sqref="B3:CC3"/>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18" width="1.7109375" customWidth="1"/>
    <col min="270" max="270" width="1.42578125" customWidth="1"/>
    <col min="271" max="340" width="1.7109375" customWidth="1"/>
    <col min="526" max="526" width="1.42578125" customWidth="1"/>
    <col min="527" max="596" width="1.7109375" customWidth="1"/>
    <col min="782" max="782" width="1.42578125" customWidth="1"/>
    <col min="783" max="852" width="1.7109375" customWidth="1"/>
    <col min="1038" max="1038" width="1.42578125" customWidth="1"/>
    <col min="1039" max="1108" width="1.7109375" customWidth="1"/>
    <col min="1294" max="1294" width="1.42578125" customWidth="1"/>
    <col min="1295" max="1364" width="1.7109375" customWidth="1"/>
    <col min="1550" max="1550" width="1.42578125" customWidth="1"/>
    <col min="1551" max="1620" width="1.7109375" customWidth="1"/>
    <col min="1806" max="1806" width="1.42578125" customWidth="1"/>
    <col min="1807" max="1876" width="1.7109375" customWidth="1"/>
    <col min="2062" max="2062" width="1.42578125" customWidth="1"/>
    <col min="2063" max="2132" width="1.7109375" customWidth="1"/>
    <col min="2318" max="2318" width="1.42578125" customWidth="1"/>
    <col min="2319" max="2388" width="1.7109375" customWidth="1"/>
    <col min="2574" max="2574" width="1.42578125" customWidth="1"/>
    <col min="2575" max="2644" width="1.7109375" customWidth="1"/>
    <col min="2830" max="2830" width="1.42578125" customWidth="1"/>
    <col min="2831" max="2900" width="1.7109375" customWidth="1"/>
    <col min="3086" max="3086" width="1.42578125" customWidth="1"/>
    <col min="3087" max="3156" width="1.7109375" customWidth="1"/>
    <col min="3342" max="3342" width="1.42578125" customWidth="1"/>
    <col min="3343" max="3412" width="1.7109375" customWidth="1"/>
    <col min="3598" max="3598" width="1.42578125" customWidth="1"/>
    <col min="3599" max="3668" width="1.7109375" customWidth="1"/>
    <col min="3854" max="3854" width="1.42578125" customWidth="1"/>
    <col min="3855" max="3924" width="1.7109375" customWidth="1"/>
    <col min="4110" max="4110" width="1.42578125" customWidth="1"/>
    <col min="4111" max="4180" width="1.7109375" customWidth="1"/>
    <col min="4366" max="4366" width="1.42578125" customWidth="1"/>
    <col min="4367" max="4436" width="1.7109375" customWidth="1"/>
    <col min="4622" max="4622" width="1.42578125" customWidth="1"/>
    <col min="4623" max="4692" width="1.7109375" customWidth="1"/>
    <col min="4878" max="4878" width="1.42578125" customWidth="1"/>
    <col min="4879" max="4948" width="1.7109375" customWidth="1"/>
    <col min="5134" max="5134" width="1.42578125" customWidth="1"/>
    <col min="5135" max="5204" width="1.7109375" customWidth="1"/>
    <col min="5390" max="5390" width="1.42578125" customWidth="1"/>
    <col min="5391" max="5460" width="1.7109375" customWidth="1"/>
    <col min="5646" max="5646" width="1.42578125" customWidth="1"/>
    <col min="5647" max="5716" width="1.7109375" customWidth="1"/>
    <col min="5902" max="5902" width="1.42578125" customWidth="1"/>
    <col min="5903" max="5972" width="1.7109375" customWidth="1"/>
    <col min="6158" max="6158" width="1.42578125" customWidth="1"/>
    <col min="6159" max="6228" width="1.7109375" customWidth="1"/>
    <col min="6414" max="6414" width="1.42578125" customWidth="1"/>
    <col min="6415" max="6484" width="1.7109375" customWidth="1"/>
    <col min="6670" max="6670" width="1.42578125" customWidth="1"/>
    <col min="6671" max="6740" width="1.7109375" customWidth="1"/>
    <col min="6926" max="6926" width="1.42578125" customWidth="1"/>
    <col min="6927" max="6996" width="1.7109375" customWidth="1"/>
    <col min="7182" max="7182" width="1.42578125" customWidth="1"/>
    <col min="7183" max="7252" width="1.7109375" customWidth="1"/>
    <col min="7438" max="7438" width="1.42578125" customWidth="1"/>
    <col min="7439" max="7508" width="1.7109375" customWidth="1"/>
    <col min="7694" max="7694" width="1.42578125" customWidth="1"/>
    <col min="7695" max="7764" width="1.7109375" customWidth="1"/>
    <col min="7950" max="7950" width="1.42578125" customWidth="1"/>
    <col min="7951" max="8020" width="1.7109375" customWidth="1"/>
    <col min="8206" max="8206" width="1.42578125" customWidth="1"/>
    <col min="8207" max="8276" width="1.7109375" customWidth="1"/>
    <col min="8462" max="8462" width="1.42578125" customWidth="1"/>
    <col min="8463" max="8532" width="1.7109375" customWidth="1"/>
    <col min="8718" max="8718" width="1.42578125" customWidth="1"/>
    <col min="8719" max="8788" width="1.7109375" customWidth="1"/>
    <col min="8974" max="8974" width="1.42578125" customWidth="1"/>
    <col min="8975" max="9044" width="1.7109375" customWidth="1"/>
    <col min="9230" max="9230" width="1.42578125" customWidth="1"/>
    <col min="9231" max="9300" width="1.7109375" customWidth="1"/>
    <col min="9486" max="9486" width="1.42578125" customWidth="1"/>
    <col min="9487" max="9556" width="1.7109375" customWidth="1"/>
    <col min="9742" max="9742" width="1.42578125" customWidth="1"/>
    <col min="9743" max="9812" width="1.7109375" customWidth="1"/>
    <col min="9998" max="9998" width="1.42578125" customWidth="1"/>
    <col min="9999" max="10068" width="1.7109375" customWidth="1"/>
    <col min="10254" max="10254" width="1.42578125" customWidth="1"/>
    <col min="10255" max="10324" width="1.7109375" customWidth="1"/>
    <col min="10510" max="10510" width="1.42578125" customWidth="1"/>
    <col min="10511" max="10580" width="1.7109375" customWidth="1"/>
    <col min="10766" max="10766" width="1.42578125" customWidth="1"/>
    <col min="10767" max="10836" width="1.7109375" customWidth="1"/>
    <col min="11022" max="11022" width="1.42578125" customWidth="1"/>
    <col min="11023" max="11092" width="1.7109375" customWidth="1"/>
    <col min="11278" max="11278" width="1.42578125" customWidth="1"/>
    <col min="11279" max="11348" width="1.7109375" customWidth="1"/>
    <col min="11534" max="11534" width="1.42578125" customWidth="1"/>
    <col min="11535" max="11604" width="1.7109375" customWidth="1"/>
    <col min="11790" max="11790" width="1.42578125" customWidth="1"/>
    <col min="11791" max="11860" width="1.7109375" customWidth="1"/>
    <col min="12046" max="12046" width="1.42578125" customWidth="1"/>
    <col min="12047" max="12116" width="1.7109375" customWidth="1"/>
    <col min="12302" max="12302" width="1.42578125" customWidth="1"/>
    <col min="12303" max="12372" width="1.7109375" customWidth="1"/>
    <col min="12558" max="12558" width="1.42578125" customWidth="1"/>
    <col min="12559" max="12628" width="1.7109375" customWidth="1"/>
    <col min="12814" max="12814" width="1.42578125" customWidth="1"/>
    <col min="12815" max="12884" width="1.7109375" customWidth="1"/>
    <col min="13070" max="13070" width="1.42578125" customWidth="1"/>
    <col min="13071" max="13140" width="1.7109375" customWidth="1"/>
    <col min="13326" max="13326" width="1.42578125" customWidth="1"/>
    <col min="13327" max="13396" width="1.7109375" customWidth="1"/>
    <col min="13582" max="13582" width="1.42578125" customWidth="1"/>
    <col min="13583" max="13652" width="1.7109375" customWidth="1"/>
    <col min="13838" max="13838" width="1.42578125" customWidth="1"/>
    <col min="13839" max="13908" width="1.7109375" customWidth="1"/>
    <col min="14094" max="14094" width="1.42578125" customWidth="1"/>
    <col min="14095" max="14164" width="1.7109375" customWidth="1"/>
    <col min="14350" max="14350" width="1.42578125" customWidth="1"/>
    <col min="14351" max="14420" width="1.7109375" customWidth="1"/>
    <col min="14606" max="14606" width="1.42578125" customWidth="1"/>
    <col min="14607" max="14676" width="1.7109375" customWidth="1"/>
    <col min="14862" max="14862" width="1.42578125" customWidth="1"/>
    <col min="14863" max="14932" width="1.7109375" customWidth="1"/>
    <col min="15118" max="15118" width="1.42578125" customWidth="1"/>
    <col min="15119" max="15188" width="1.7109375" customWidth="1"/>
    <col min="15374" max="15374" width="1.42578125" customWidth="1"/>
    <col min="15375" max="15444" width="1.7109375" customWidth="1"/>
    <col min="15630" max="15630" width="1.42578125" customWidth="1"/>
    <col min="15631" max="15700" width="1.7109375" customWidth="1"/>
    <col min="15886" max="15886" width="1.42578125" customWidth="1"/>
    <col min="15887" max="15956" width="1.7109375" customWidth="1"/>
    <col min="16142" max="16142" width="1.42578125" customWidth="1"/>
    <col min="16143" max="16212" width="1.7109375" customWidth="1"/>
  </cols>
  <sheetData>
    <row r="1" spans="2:113" ht="15" customHeight="1" x14ac:dyDescent="0.25">
      <c r="B1" s="629" t="s">
        <v>1357</v>
      </c>
      <c r="C1" s="630"/>
      <c r="D1" s="630"/>
      <c r="E1" s="630"/>
      <c r="F1" s="630"/>
      <c r="G1" s="630"/>
      <c r="H1" s="630"/>
      <c r="I1" s="630"/>
      <c r="J1" s="630"/>
      <c r="K1" s="630"/>
      <c r="L1" s="630"/>
      <c r="M1" s="630"/>
      <c r="N1" s="630"/>
      <c r="O1" s="630"/>
      <c r="P1" s="630"/>
      <c r="Q1" s="630"/>
      <c r="R1" s="630"/>
      <c r="S1" s="630"/>
      <c r="T1" s="630"/>
      <c r="U1" s="630"/>
      <c r="V1" s="630"/>
      <c r="W1" s="630"/>
      <c r="X1" s="630"/>
      <c r="Y1" s="630"/>
      <c r="Z1" s="630"/>
      <c r="AA1" s="630"/>
      <c r="AB1" s="630"/>
      <c r="AC1" s="630"/>
      <c r="AD1" s="630"/>
      <c r="AE1" s="630"/>
      <c r="AF1" s="630"/>
      <c r="AG1" s="630"/>
      <c r="AH1" s="630"/>
      <c r="AI1" s="630"/>
      <c r="AJ1" s="630"/>
      <c r="AK1" s="630"/>
      <c r="AL1" s="630"/>
      <c r="AM1" s="630"/>
      <c r="AN1" s="630"/>
      <c r="AO1" s="630"/>
      <c r="AP1" s="630"/>
      <c r="AQ1" s="630"/>
      <c r="AR1" s="630"/>
      <c r="AS1" s="630"/>
      <c r="AT1" s="630"/>
      <c r="AU1" s="630"/>
      <c r="AV1" s="630"/>
      <c r="AW1" s="630"/>
      <c r="AX1" s="630"/>
      <c r="AY1" s="630"/>
      <c r="AZ1" s="63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1"/>
    </row>
    <row r="2" spans="2:113" ht="15" customHeight="1" x14ac:dyDescent="0.25">
      <c r="B2" s="632"/>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633"/>
      <c r="CD2" s="633"/>
      <c r="CE2" s="633"/>
      <c r="CF2" s="633"/>
      <c r="CG2" s="633"/>
      <c r="CH2" s="633"/>
      <c r="CI2" s="633"/>
      <c r="CJ2" s="633"/>
      <c r="CK2" s="633"/>
      <c r="CL2" s="633"/>
      <c r="CM2" s="633"/>
      <c r="CN2" s="633"/>
      <c r="CO2" s="633"/>
      <c r="CP2" s="633"/>
      <c r="CQ2" s="633"/>
      <c r="CR2" s="633"/>
      <c r="CS2" s="633"/>
      <c r="CT2" s="633"/>
      <c r="CU2" s="633"/>
      <c r="CV2" s="633"/>
      <c r="CW2" s="633"/>
      <c r="CX2" s="633"/>
      <c r="CY2" s="633"/>
      <c r="CZ2" s="633"/>
      <c r="DA2" s="634"/>
    </row>
    <row r="3" spans="2:113" ht="23.25" x14ac:dyDescent="0.25">
      <c r="B3" s="635" t="s">
        <v>1492</v>
      </c>
      <c r="C3" s="636"/>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c r="BH3" s="636"/>
      <c r="BI3" s="636"/>
      <c r="BJ3" s="636"/>
      <c r="BK3" s="636"/>
      <c r="BL3" s="636"/>
      <c r="BM3" s="636"/>
      <c r="BN3" s="636"/>
      <c r="BO3" s="636"/>
      <c r="BP3" s="636"/>
      <c r="BQ3" s="636"/>
      <c r="BR3" s="636"/>
      <c r="BS3" s="636"/>
      <c r="BT3" s="636"/>
      <c r="BU3" s="636"/>
      <c r="BV3" s="636"/>
      <c r="BW3" s="636"/>
      <c r="BX3" s="636"/>
      <c r="BY3" s="636"/>
      <c r="BZ3" s="636"/>
      <c r="CA3" s="636"/>
      <c r="CB3" s="636"/>
      <c r="CC3" s="636"/>
      <c r="CD3" s="478"/>
      <c r="CE3" s="478"/>
      <c r="CF3" s="478"/>
      <c r="CG3" s="478"/>
      <c r="CH3" s="478"/>
      <c r="CI3" s="478"/>
      <c r="CJ3" s="478"/>
      <c r="CK3" s="478"/>
      <c r="CL3" s="478"/>
      <c r="CM3" s="478"/>
      <c r="CN3" s="478"/>
      <c r="CO3" s="478"/>
      <c r="CP3" s="478"/>
      <c r="CQ3" s="478"/>
      <c r="CR3" s="478"/>
      <c r="CS3" s="478"/>
      <c r="CT3" s="478"/>
      <c r="CU3" s="478"/>
      <c r="CV3" s="478"/>
      <c r="CW3" s="478"/>
      <c r="CX3" s="478"/>
      <c r="CY3" s="478"/>
      <c r="CZ3" s="478"/>
      <c r="DA3" s="479"/>
    </row>
    <row r="4" spans="2:113" s="1" customFormat="1" ht="23.25" x14ac:dyDescent="0.25">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row>
    <row r="5" spans="2:113" x14ac:dyDescent="0.25">
      <c r="B5" s="637" t="s">
        <v>1358</v>
      </c>
      <c r="C5" s="637"/>
      <c r="D5" s="637"/>
      <c r="E5" s="637"/>
      <c r="F5" s="637"/>
      <c r="G5" s="637"/>
      <c r="H5" s="637"/>
      <c r="I5" s="637" t="s">
        <v>1359</v>
      </c>
      <c r="J5" s="637"/>
      <c r="K5" s="637"/>
      <c r="L5" s="637"/>
      <c r="M5" s="637"/>
      <c r="N5" s="637"/>
      <c r="O5" s="637"/>
      <c r="P5" s="637"/>
      <c r="Q5" s="637"/>
      <c r="R5" s="637"/>
      <c r="S5" s="637"/>
      <c r="T5" s="637"/>
      <c r="U5" s="638" t="s">
        <v>1360</v>
      </c>
      <c r="V5" s="638"/>
      <c r="W5" s="638"/>
      <c r="X5" s="638"/>
      <c r="Y5" s="638"/>
      <c r="Z5" s="638"/>
      <c r="AA5" s="638"/>
      <c r="AB5" s="638"/>
      <c r="AC5" s="638"/>
      <c r="AD5" s="638"/>
      <c r="AE5" s="638"/>
      <c r="AF5" s="637" t="s">
        <v>1361</v>
      </c>
      <c r="AG5" s="637"/>
      <c r="AH5" s="637"/>
      <c r="AI5" s="637"/>
      <c r="AJ5" s="637"/>
      <c r="AK5" s="637"/>
      <c r="AL5" s="637"/>
      <c r="AM5" s="637" t="s">
        <v>1362</v>
      </c>
      <c r="AN5" s="637"/>
      <c r="AO5" s="637"/>
      <c r="AP5" s="637"/>
      <c r="AQ5" s="637"/>
      <c r="AR5" s="637"/>
      <c r="AS5" s="637"/>
      <c r="AT5" s="637" t="s">
        <v>1363</v>
      </c>
      <c r="AU5" s="637"/>
      <c r="AV5" s="637"/>
      <c r="AW5" s="637"/>
      <c r="AX5" s="637"/>
      <c r="AY5" s="637"/>
      <c r="AZ5" s="615" t="s">
        <v>1364</v>
      </c>
      <c r="BA5" s="615"/>
      <c r="BB5" s="615"/>
      <c r="BC5" s="615"/>
      <c r="BD5" s="615"/>
      <c r="BE5" s="615"/>
      <c r="BF5" s="615"/>
      <c r="BG5" s="615"/>
      <c r="BH5" s="615"/>
      <c r="BI5" s="615"/>
      <c r="BJ5" s="615"/>
      <c r="BK5" s="615"/>
      <c r="BL5" s="615" t="s">
        <v>1365</v>
      </c>
      <c r="BM5" s="615"/>
      <c r="BN5" s="615"/>
      <c r="BO5" s="615"/>
      <c r="BP5" s="615"/>
      <c r="BQ5" s="615"/>
      <c r="BR5" s="615"/>
      <c r="BS5" s="615"/>
      <c r="BT5" s="615"/>
      <c r="BU5" s="615"/>
      <c r="BV5" s="615"/>
      <c r="BW5" s="615"/>
      <c r="BX5" s="615"/>
      <c r="BY5" s="615"/>
      <c r="BZ5" s="615"/>
      <c r="CA5" s="615"/>
      <c r="CB5" s="615"/>
      <c r="CC5" s="615"/>
      <c r="CD5" s="615" t="s">
        <v>878</v>
      </c>
      <c r="CE5" s="615"/>
      <c r="CF5" s="615"/>
      <c r="CG5" s="615"/>
      <c r="CH5" s="615"/>
      <c r="CI5" s="615"/>
      <c r="CJ5" s="615"/>
      <c r="CK5" s="615"/>
      <c r="CL5" s="615"/>
      <c r="CM5" s="615"/>
      <c r="CN5" s="615"/>
      <c r="CO5" s="615"/>
      <c r="CP5" s="615"/>
      <c r="CQ5" s="615"/>
      <c r="CR5" s="615"/>
      <c r="CS5" s="615"/>
      <c r="CT5" s="615"/>
      <c r="CU5" s="615"/>
      <c r="CV5" s="615"/>
      <c r="CW5" s="615"/>
      <c r="CX5" s="615"/>
      <c r="CY5" s="615"/>
      <c r="CZ5" s="615"/>
      <c r="DA5" s="615"/>
      <c r="DB5" s="615"/>
      <c r="DC5" s="615"/>
    </row>
    <row r="6" spans="2:113" x14ac:dyDescent="0.25">
      <c r="B6" s="637"/>
      <c r="C6" s="637"/>
      <c r="D6" s="637"/>
      <c r="E6" s="637"/>
      <c r="F6" s="637"/>
      <c r="G6" s="637"/>
      <c r="H6" s="637"/>
      <c r="I6" s="637"/>
      <c r="J6" s="637"/>
      <c r="K6" s="637"/>
      <c r="L6" s="637"/>
      <c r="M6" s="637"/>
      <c r="N6" s="637"/>
      <c r="O6" s="637"/>
      <c r="P6" s="637"/>
      <c r="Q6" s="637"/>
      <c r="R6" s="637"/>
      <c r="S6" s="637"/>
      <c r="T6" s="637"/>
      <c r="U6" s="638"/>
      <c r="V6" s="638"/>
      <c r="W6" s="638"/>
      <c r="X6" s="638"/>
      <c r="Y6" s="638"/>
      <c r="Z6" s="638"/>
      <c r="AA6" s="638"/>
      <c r="AB6" s="638"/>
      <c r="AC6" s="638"/>
      <c r="AD6" s="638"/>
      <c r="AE6" s="638"/>
      <c r="AF6" s="637"/>
      <c r="AG6" s="637"/>
      <c r="AH6" s="637"/>
      <c r="AI6" s="637"/>
      <c r="AJ6" s="637"/>
      <c r="AK6" s="637"/>
      <c r="AL6" s="637"/>
      <c r="AM6" s="637"/>
      <c r="AN6" s="637"/>
      <c r="AO6" s="637"/>
      <c r="AP6" s="637"/>
      <c r="AQ6" s="637"/>
      <c r="AR6" s="637"/>
      <c r="AS6" s="637"/>
      <c r="AT6" s="637"/>
      <c r="AU6" s="637"/>
      <c r="AV6" s="637"/>
      <c r="AW6" s="637"/>
      <c r="AX6" s="637"/>
      <c r="AY6" s="637"/>
      <c r="AZ6" s="615" t="s">
        <v>1366</v>
      </c>
      <c r="BA6" s="615"/>
      <c r="BB6" s="615"/>
      <c r="BC6" s="615"/>
      <c r="BD6" s="615"/>
      <c r="BE6" s="615"/>
      <c r="BF6" s="615"/>
      <c r="BG6" s="615"/>
      <c r="BH6" s="615" t="s">
        <v>1367</v>
      </c>
      <c r="BI6" s="615"/>
      <c r="BJ6" s="615"/>
      <c r="BK6" s="615"/>
      <c r="BL6" s="615" t="s">
        <v>1368</v>
      </c>
      <c r="BM6" s="615"/>
      <c r="BN6" s="615"/>
      <c r="BO6" s="615"/>
      <c r="BP6" s="615"/>
      <c r="BQ6" s="615"/>
      <c r="BR6" s="615"/>
      <c r="BS6" s="615"/>
      <c r="BT6" s="615"/>
      <c r="BU6" s="615" t="s">
        <v>1369</v>
      </c>
      <c r="BV6" s="615"/>
      <c r="BW6" s="615"/>
      <c r="BX6" s="615"/>
      <c r="BY6" s="615"/>
      <c r="BZ6" s="615"/>
      <c r="CA6" s="615"/>
      <c r="CB6" s="615"/>
      <c r="CC6" s="615"/>
      <c r="CD6" s="615" t="s">
        <v>875</v>
      </c>
      <c r="CE6" s="615"/>
      <c r="CF6" s="615"/>
      <c r="CG6" s="615"/>
      <c r="CH6" s="615"/>
      <c r="CI6" s="615"/>
      <c r="CJ6" s="615"/>
      <c r="CK6" s="615"/>
      <c r="CL6" s="615"/>
      <c r="CM6" s="615" t="s">
        <v>876</v>
      </c>
      <c r="CN6" s="615"/>
      <c r="CO6" s="615"/>
      <c r="CP6" s="615"/>
      <c r="CQ6" s="615"/>
      <c r="CR6" s="615"/>
      <c r="CS6" s="615"/>
      <c r="CT6" s="615"/>
      <c r="CU6" s="615"/>
      <c r="CV6" s="615" t="s">
        <v>877</v>
      </c>
      <c r="CW6" s="615"/>
      <c r="CX6" s="615"/>
      <c r="CY6" s="615"/>
      <c r="CZ6" s="615"/>
      <c r="DA6" s="615"/>
      <c r="DB6" s="615"/>
      <c r="DC6" s="615"/>
      <c r="DI6" s="480"/>
    </row>
    <row r="7" spans="2:113" x14ac:dyDescent="0.25">
      <c r="B7" s="596" t="s">
        <v>1209</v>
      </c>
      <c r="C7" s="597"/>
      <c r="D7" s="597"/>
      <c r="E7" s="597"/>
      <c r="F7" s="597"/>
      <c r="G7" s="597"/>
      <c r="H7" s="598"/>
      <c r="I7" s="720" t="s">
        <v>1450</v>
      </c>
      <c r="J7" s="721"/>
      <c r="K7" s="721"/>
      <c r="L7" s="721"/>
      <c r="M7" s="721"/>
      <c r="N7" s="721"/>
      <c r="O7" s="721"/>
      <c r="P7" s="721"/>
      <c r="Q7" s="721"/>
      <c r="R7" s="721"/>
      <c r="S7" s="721"/>
      <c r="T7" s="722"/>
      <c r="U7" s="602" t="s">
        <v>1451</v>
      </c>
      <c r="V7" s="603"/>
      <c r="W7" s="603"/>
      <c r="X7" s="603"/>
      <c r="Y7" s="603"/>
      <c r="Z7" s="603"/>
      <c r="AA7" s="603"/>
      <c r="AB7" s="603"/>
      <c r="AC7" s="603"/>
      <c r="AD7" s="603"/>
      <c r="AE7" s="604"/>
      <c r="AF7" s="608" t="s">
        <v>1372</v>
      </c>
      <c r="AG7" s="609"/>
      <c r="AH7" s="609"/>
      <c r="AI7" s="609"/>
      <c r="AJ7" s="609"/>
      <c r="AK7" s="609"/>
      <c r="AL7" s="610"/>
      <c r="AM7" s="614" t="s">
        <v>5</v>
      </c>
      <c r="AN7" s="597"/>
      <c r="AO7" s="597"/>
      <c r="AP7" s="597"/>
      <c r="AQ7" s="597"/>
      <c r="AR7" s="597"/>
      <c r="AS7" s="598"/>
      <c r="AT7" s="614" t="s">
        <v>1373</v>
      </c>
      <c r="AU7" s="597"/>
      <c r="AV7" s="597"/>
      <c r="AW7" s="597"/>
      <c r="AX7" s="597"/>
      <c r="AY7" s="598"/>
      <c r="AZ7" s="622">
        <v>0.88</v>
      </c>
      <c r="BA7" s="623"/>
      <c r="BB7" s="623"/>
      <c r="BC7" s="623"/>
      <c r="BD7" s="623"/>
      <c r="BE7" s="623"/>
      <c r="BF7" s="623"/>
      <c r="BG7" s="624"/>
      <c r="BH7" s="628">
        <v>2018</v>
      </c>
      <c r="BI7" s="617"/>
      <c r="BJ7" s="617"/>
      <c r="BK7" s="618"/>
      <c r="BL7" s="622">
        <v>1</v>
      </c>
      <c r="BM7" s="623"/>
      <c r="BN7" s="623"/>
      <c r="BO7" s="623"/>
      <c r="BP7" s="623"/>
      <c r="BQ7" s="623"/>
      <c r="BR7" s="623"/>
      <c r="BS7" s="623"/>
      <c r="BT7" s="624"/>
      <c r="BU7" s="622">
        <v>1</v>
      </c>
      <c r="BV7" s="623"/>
      <c r="BW7" s="623"/>
      <c r="BX7" s="623"/>
      <c r="BY7" s="623"/>
      <c r="BZ7" s="623"/>
      <c r="CA7" s="623"/>
      <c r="CB7" s="623"/>
      <c r="CC7" s="624"/>
      <c r="CD7" s="616">
        <v>1</v>
      </c>
      <c r="CE7" s="617"/>
      <c r="CF7" s="617"/>
      <c r="CG7" s="617"/>
      <c r="CH7" s="617"/>
      <c r="CI7" s="617"/>
      <c r="CJ7" s="617"/>
      <c r="CK7" s="617"/>
      <c r="CL7" s="618"/>
      <c r="CM7" s="616">
        <v>0.8</v>
      </c>
      <c r="CN7" s="617"/>
      <c r="CO7" s="617"/>
      <c r="CP7" s="617"/>
      <c r="CQ7" s="617"/>
      <c r="CR7" s="617"/>
      <c r="CS7" s="617"/>
      <c r="CT7" s="617"/>
      <c r="CU7" s="618"/>
      <c r="CV7" s="616">
        <v>0.7</v>
      </c>
      <c r="CW7" s="617"/>
      <c r="CX7" s="617"/>
      <c r="CY7" s="617"/>
      <c r="CZ7" s="617"/>
      <c r="DA7" s="617"/>
      <c r="DB7" s="617"/>
      <c r="DC7" s="618"/>
    </row>
    <row r="8" spans="2:113" ht="168.75" customHeight="1" x14ac:dyDescent="0.25">
      <c r="B8" s="599"/>
      <c r="C8" s="600"/>
      <c r="D8" s="600"/>
      <c r="E8" s="600"/>
      <c r="F8" s="600"/>
      <c r="G8" s="600"/>
      <c r="H8" s="601"/>
      <c r="I8" s="723"/>
      <c r="J8" s="724"/>
      <c r="K8" s="724"/>
      <c r="L8" s="724"/>
      <c r="M8" s="724"/>
      <c r="N8" s="724"/>
      <c r="O8" s="724"/>
      <c r="P8" s="724"/>
      <c r="Q8" s="724"/>
      <c r="R8" s="724"/>
      <c r="S8" s="724"/>
      <c r="T8" s="725"/>
      <c r="U8" s="605"/>
      <c r="V8" s="606"/>
      <c r="W8" s="606"/>
      <c r="X8" s="606"/>
      <c r="Y8" s="606"/>
      <c r="Z8" s="606"/>
      <c r="AA8" s="606"/>
      <c r="AB8" s="606"/>
      <c r="AC8" s="606"/>
      <c r="AD8" s="606"/>
      <c r="AE8" s="607"/>
      <c r="AF8" s="611"/>
      <c r="AG8" s="612"/>
      <c r="AH8" s="612"/>
      <c r="AI8" s="612"/>
      <c r="AJ8" s="612"/>
      <c r="AK8" s="612"/>
      <c r="AL8" s="613"/>
      <c r="AM8" s="599"/>
      <c r="AN8" s="600"/>
      <c r="AO8" s="600"/>
      <c r="AP8" s="600"/>
      <c r="AQ8" s="600"/>
      <c r="AR8" s="600"/>
      <c r="AS8" s="601"/>
      <c r="AT8" s="599"/>
      <c r="AU8" s="600"/>
      <c r="AV8" s="600"/>
      <c r="AW8" s="600"/>
      <c r="AX8" s="600"/>
      <c r="AY8" s="601"/>
      <c r="AZ8" s="625"/>
      <c r="BA8" s="626"/>
      <c r="BB8" s="626"/>
      <c r="BC8" s="626"/>
      <c r="BD8" s="626"/>
      <c r="BE8" s="626"/>
      <c r="BF8" s="626"/>
      <c r="BG8" s="627"/>
      <c r="BH8" s="619"/>
      <c r="BI8" s="620"/>
      <c r="BJ8" s="620"/>
      <c r="BK8" s="621"/>
      <c r="BL8" s="625"/>
      <c r="BM8" s="626"/>
      <c r="BN8" s="626"/>
      <c r="BO8" s="626"/>
      <c r="BP8" s="626"/>
      <c r="BQ8" s="626"/>
      <c r="BR8" s="626"/>
      <c r="BS8" s="626"/>
      <c r="BT8" s="627"/>
      <c r="BU8" s="625"/>
      <c r="BV8" s="626"/>
      <c r="BW8" s="626"/>
      <c r="BX8" s="626"/>
      <c r="BY8" s="626"/>
      <c r="BZ8" s="626"/>
      <c r="CA8" s="626"/>
      <c r="CB8" s="626"/>
      <c r="CC8" s="627"/>
      <c r="CD8" s="619"/>
      <c r="CE8" s="620"/>
      <c r="CF8" s="620"/>
      <c r="CG8" s="620"/>
      <c r="CH8" s="620"/>
      <c r="CI8" s="620"/>
      <c r="CJ8" s="620"/>
      <c r="CK8" s="620"/>
      <c r="CL8" s="621"/>
      <c r="CM8" s="619"/>
      <c r="CN8" s="620"/>
      <c r="CO8" s="620"/>
      <c r="CP8" s="620"/>
      <c r="CQ8" s="620"/>
      <c r="CR8" s="620"/>
      <c r="CS8" s="620"/>
      <c r="CT8" s="620"/>
      <c r="CU8" s="621"/>
      <c r="CV8" s="619"/>
      <c r="CW8" s="620"/>
      <c r="CX8" s="620"/>
      <c r="CY8" s="620"/>
      <c r="CZ8" s="620"/>
      <c r="DA8" s="620"/>
      <c r="DB8" s="620"/>
      <c r="DC8" s="621"/>
    </row>
  </sheetData>
  <mergeCells count="31">
    <mergeCell ref="B1:DA2"/>
    <mergeCell ref="B3:CC3"/>
    <mergeCell ref="B5:H6"/>
    <mergeCell ref="I5:T6"/>
    <mergeCell ref="U5:AE6"/>
    <mergeCell ref="AF5:AL6"/>
    <mergeCell ref="AM5:AS6"/>
    <mergeCell ref="AT5:AY6"/>
    <mergeCell ref="AZ5:BK5"/>
    <mergeCell ref="BL5:CC5"/>
    <mergeCell ref="AT7:AY8"/>
    <mergeCell ref="CD5:DC5"/>
    <mergeCell ref="AZ6:BG6"/>
    <mergeCell ref="BH6:BK6"/>
    <mergeCell ref="BL6:BT6"/>
    <mergeCell ref="BU6:CC6"/>
    <mergeCell ref="CD6:CL6"/>
    <mergeCell ref="CM6:CU6"/>
    <mergeCell ref="CV6:DC6"/>
    <mergeCell ref="CV7:DC8"/>
    <mergeCell ref="AZ7:BG8"/>
    <mergeCell ref="BH7:BK8"/>
    <mergeCell ref="BL7:BT8"/>
    <mergeCell ref="BU7:CC8"/>
    <mergeCell ref="CD7:CL8"/>
    <mergeCell ref="CM7:CU8"/>
    <mergeCell ref="B7:H8"/>
    <mergeCell ref="I7:T8"/>
    <mergeCell ref="U7:AE8"/>
    <mergeCell ref="AF7:AL8"/>
    <mergeCell ref="AM7:AS8"/>
  </mergeCells>
  <printOptions horizontalCentered="1"/>
  <pageMargins left="0.39370078740157483" right="0.78740157480314965" top="0.39370078740157483" bottom="0.39370078740157483" header="0" footer="0"/>
  <pageSetup scale="6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D35"/>
  <sheetViews>
    <sheetView showGridLines="0" zoomScaleNormal="100" workbookViewId="0">
      <selection activeCell="A3" sqref="A3"/>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thickTop="1" x14ac:dyDescent="0.25">
      <c r="A1" s="706" t="s">
        <v>1374</v>
      </c>
      <c r="B1" s="707"/>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c r="AE1" s="707"/>
      <c r="AF1" s="707"/>
      <c r="AG1" s="707"/>
      <c r="AH1" s="707"/>
      <c r="AI1" s="707"/>
      <c r="AJ1" s="707"/>
      <c r="AK1" s="707"/>
      <c r="AL1" s="707"/>
      <c r="AM1" s="707"/>
      <c r="AN1" s="707"/>
      <c r="AO1" s="707"/>
      <c r="AP1" s="707"/>
      <c r="AQ1" s="707"/>
      <c r="AR1" s="707"/>
      <c r="AS1" s="707"/>
      <c r="AT1" s="707"/>
      <c r="AU1" s="707"/>
      <c r="AV1" s="707"/>
      <c r="AW1" s="707"/>
      <c r="AX1" s="707"/>
      <c r="AY1" s="707"/>
      <c r="AZ1" s="707"/>
      <c r="BA1" s="707"/>
      <c r="BB1" s="707"/>
      <c r="BC1" s="707"/>
      <c r="BD1" s="707"/>
      <c r="BE1" s="707"/>
      <c r="BF1" s="707"/>
      <c r="BG1" s="707"/>
      <c r="BH1" s="707"/>
      <c r="BI1" s="707"/>
      <c r="BJ1" s="707"/>
      <c r="BK1" s="707"/>
      <c r="BL1" s="707"/>
      <c r="BM1" s="707"/>
      <c r="BN1" s="707"/>
      <c r="BO1" s="707"/>
      <c r="BP1" s="707"/>
      <c r="BQ1" s="707"/>
      <c r="BR1" s="707"/>
      <c r="BS1" s="707"/>
      <c r="BT1" s="707"/>
      <c r="BU1" s="707"/>
      <c r="BV1" s="707"/>
      <c r="BW1" s="707"/>
      <c r="BX1" s="707"/>
      <c r="BY1" s="707"/>
      <c r="BZ1" s="707"/>
      <c r="CA1" s="707"/>
      <c r="CB1" s="707"/>
      <c r="CC1" s="708"/>
    </row>
    <row r="2" spans="1:81" ht="15" customHeight="1" x14ac:dyDescent="0.25">
      <c r="A2" s="709"/>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710"/>
    </row>
    <row r="3" spans="1:81" ht="21" x14ac:dyDescent="0.25">
      <c r="A3" s="481" t="s">
        <v>1492</v>
      </c>
      <c r="B3" s="482"/>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82"/>
      <c r="BC3" s="482"/>
      <c r="BD3" s="482"/>
      <c r="BE3" s="482"/>
      <c r="BF3" s="482"/>
      <c r="BG3" s="482"/>
      <c r="BH3" s="482"/>
      <c r="BI3" s="482"/>
      <c r="BJ3" s="482"/>
      <c r="BK3" s="482"/>
      <c r="BL3" s="482"/>
      <c r="BM3" s="482"/>
      <c r="BN3" s="482"/>
      <c r="BO3" s="482"/>
      <c r="BP3" s="482"/>
      <c r="BQ3" s="482"/>
      <c r="BR3" s="482"/>
      <c r="BS3" s="482"/>
      <c r="BT3" s="482"/>
      <c r="BU3" s="482"/>
      <c r="BV3" s="482"/>
      <c r="BW3" s="482"/>
      <c r="BX3" s="482"/>
      <c r="BY3" s="482"/>
      <c r="BZ3" s="482"/>
      <c r="CA3" s="482"/>
      <c r="CB3" s="482"/>
      <c r="CC3" s="483"/>
    </row>
    <row r="4" spans="1:81" x14ac:dyDescent="0.25">
      <c r="A4" s="711"/>
      <c r="B4" s="712"/>
      <c r="C4" s="712"/>
      <c r="D4" s="712"/>
      <c r="E4" s="712"/>
      <c r="F4" s="712"/>
      <c r="G4" s="712"/>
      <c r="H4" s="712"/>
      <c r="I4" s="712"/>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c r="AT4" s="712"/>
      <c r="AU4" s="712"/>
      <c r="AV4" s="712"/>
      <c r="AW4" s="712"/>
      <c r="AX4" s="712"/>
      <c r="AY4" s="712"/>
      <c r="AZ4" s="712"/>
      <c r="BA4" s="712"/>
      <c r="BB4" s="712"/>
      <c r="BC4" s="712"/>
      <c r="BD4" s="712"/>
      <c r="BE4" s="712"/>
      <c r="BF4" s="712"/>
      <c r="BG4" s="712"/>
      <c r="BH4" s="712"/>
      <c r="BI4" s="712"/>
      <c r="BJ4" s="712"/>
      <c r="BK4" s="712"/>
      <c r="BL4" s="712"/>
      <c r="BM4" s="712"/>
      <c r="BN4" s="712"/>
      <c r="BO4" s="712"/>
      <c r="BP4" s="712"/>
      <c r="BQ4" s="712"/>
      <c r="BR4" s="712"/>
      <c r="BS4" s="712"/>
      <c r="BT4" s="712"/>
      <c r="BU4" s="712"/>
      <c r="BV4" s="712"/>
      <c r="BW4" s="712"/>
      <c r="BX4" s="712"/>
      <c r="BY4" s="712"/>
      <c r="BZ4" s="712"/>
      <c r="CA4" s="712"/>
      <c r="CB4" s="712"/>
      <c r="CC4" s="713"/>
    </row>
    <row r="5" spans="1:81" s="2" customFormat="1" ht="18.75" x14ac:dyDescent="0.3">
      <c r="A5" s="484" t="s">
        <v>1375</v>
      </c>
      <c r="B5" s="485"/>
      <c r="C5" s="485"/>
      <c r="D5" s="485"/>
      <c r="E5" s="485"/>
      <c r="F5" s="485"/>
      <c r="G5" s="485"/>
      <c r="H5" s="485"/>
      <c r="I5" s="485"/>
      <c r="J5" s="485"/>
      <c r="K5" s="485"/>
      <c r="L5" s="485"/>
      <c r="M5" s="485"/>
      <c r="N5" s="485"/>
      <c r="O5" s="485"/>
      <c r="P5" s="485"/>
      <c r="Q5" s="485"/>
      <c r="R5" s="485"/>
      <c r="S5" s="485"/>
      <c r="T5" s="485"/>
      <c r="U5" s="485"/>
      <c r="V5" s="485"/>
      <c r="W5" s="485"/>
      <c r="X5" s="485"/>
      <c r="Y5" s="485"/>
      <c r="Z5" s="485"/>
      <c r="AA5" s="485"/>
      <c r="AB5" s="485"/>
      <c r="AC5" s="485"/>
      <c r="AD5" s="485"/>
      <c r="AE5" s="485"/>
      <c r="AF5" s="485"/>
      <c r="AG5" s="485"/>
      <c r="AH5" s="485"/>
      <c r="AI5" s="485"/>
      <c r="AJ5" s="485"/>
      <c r="AK5" s="486"/>
      <c r="AL5" s="714"/>
      <c r="AM5" s="487" t="s">
        <v>1376</v>
      </c>
      <c r="AN5" s="485"/>
      <c r="AO5" s="485"/>
      <c r="AP5" s="485"/>
      <c r="AQ5" s="485"/>
      <c r="AR5" s="485"/>
      <c r="AS5" s="485"/>
      <c r="AT5" s="485"/>
      <c r="AU5" s="485"/>
      <c r="AV5" s="485"/>
      <c r="AW5" s="485"/>
      <c r="AX5" s="485"/>
      <c r="AY5" s="485"/>
      <c r="AZ5" s="485"/>
      <c r="BA5" s="485"/>
      <c r="BB5" s="485"/>
      <c r="BC5" s="485"/>
      <c r="BD5" s="485"/>
      <c r="BE5" s="485"/>
      <c r="BF5" s="485"/>
      <c r="BG5" s="485"/>
      <c r="BH5" s="485"/>
      <c r="BI5" s="485"/>
      <c r="BJ5" s="485"/>
      <c r="BK5" s="485"/>
      <c r="BL5" s="485"/>
      <c r="BM5" s="485"/>
      <c r="BN5" s="485"/>
      <c r="BO5" s="485"/>
      <c r="BP5" s="485"/>
      <c r="BQ5" s="485"/>
      <c r="BR5" s="485"/>
      <c r="BS5" s="485"/>
      <c r="BT5" s="485"/>
      <c r="BU5" s="485"/>
      <c r="BV5" s="485"/>
      <c r="BW5" s="485"/>
      <c r="BX5" s="485"/>
      <c r="BY5" s="485"/>
      <c r="BZ5" s="485"/>
      <c r="CA5" s="485"/>
      <c r="CB5" s="485"/>
      <c r="CC5" s="488"/>
    </row>
    <row r="6" spans="1:81" s="2" customFormat="1" ht="39" customHeight="1" x14ac:dyDescent="0.3">
      <c r="A6" s="715" t="s">
        <v>1452</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696"/>
      <c r="AF6" s="696"/>
      <c r="AG6" s="696"/>
      <c r="AH6" s="696"/>
      <c r="AI6" s="696"/>
      <c r="AJ6" s="696"/>
      <c r="AK6" s="716"/>
      <c r="AL6" s="714"/>
      <c r="AM6" s="717" t="s">
        <v>1445</v>
      </c>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9"/>
    </row>
    <row r="7" spans="1:81" x14ac:dyDescent="0.25">
      <c r="A7" s="703"/>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c r="AT7" s="704"/>
      <c r="AU7" s="704"/>
      <c r="AV7" s="704"/>
      <c r="AW7" s="704"/>
      <c r="AX7" s="704"/>
      <c r="AY7" s="704"/>
      <c r="AZ7" s="704"/>
      <c r="BA7" s="704"/>
      <c r="BB7" s="704"/>
      <c r="BC7" s="704"/>
      <c r="BD7" s="704"/>
      <c r="BE7" s="704"/>
      <c r="BF7" s="704"/>
      <c r="BG7" s="704"/>
      <c r="BH7" s="704"/>
      <c r="BI7" s="704"/>
      <c r="BJ7" s="704"/>
      <c r="BK7" s="704"/>
      <c r="BL7" s="704"/>
      <c r="BM7" s="704"/>
      <c r="BN7" s="704"/>
      <c r="BO7" s="704"/>
      <c r="BP7" s="704"/>
      <c r="BQ7" s="704"/>
      <c r="BR7" s="704"/>
      <c r="BS7" s="704"/>
      <c r="BT7" s="704"/>
      <c r="BU7" s="704"/>
      <c r="BV7" s="704"/>
      <c r="BW7" s="704"/>
      <c r="BX7" s="704"/>
      <c r="BY7" s="704"/>
      <c r="BZ7" s="704"/>
      <c r="CA7" s="704"/>
      <c r="CB7" s="704"/>
      <c r="CC7" s="705"/>
    </row>
    <row r="8" spans="1:81" ht="18.75" x14ac:dyDescent="0.3">
      <c r="A8" s="489" t="s">
        <v>1379</v>
      </c>
      <c r="B8" s="490"/>
      <c r="C8" s="490"/>
      <c r="D8" s="490"/>
      <c r="E8" s="490"/>
      <c r="F8" s="490"/>
      <c r="G8" s="490"/>
      <c r="H8" s="490"/>
      <c r="I8" s="490"/>
      <c r="J8" s="490"/>
      <c r="K8" s="666" t="s">
        <v>1453</v>
      </c>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6"/>
      <c r="AZ8" s="666"/>
      <c r="BA8" s="666"/>
      <c r="BB8" s="666"/>
      <c r="BC8" s="666"/>
      <c r="BD8" s="666"/>
      <c r="BE8" s="666"/>
      <c r="BF8" s="666"/>
      <c r="BG8" s="666"/>
      <c r="BH8" s="666"/>
      <c r="BI8" s="666"/>
      <c r="BJ8" s="666"/>
      <c r="BK8" s="666"/>
      <c r="BL8" s="666"/>
      <c r="BM8" s="666"/>
      <c r="BN8" s="666"/>
      <c r="BO8" s="666"/>
      <c r="BP8" s="666"/>
      <c r="BQ8" s="666"/>
      <c r="BR8" s="666"/>
      <c r="BS8" s="666"/>
      <c r="BT8" s="666"/>
      <c r="BU8" s="666"/>
      <c r="BV8" s="666"/>
      <c r="BW8" s="666"/>
      <c r="BX8" s="666"/>
      <c r="BY8" s="666"/>
      <c r="BZ8" s="666"/>
      <c r="CA8" s="666"/>
      <c r="CB8" s="666"/>
      <c r="CC8" s="667"/>
    </row>
    <row r="9" spans="1:81" ht="18.75" x14ac:dyDescent="0.25">
      <c r="A9" s="668" t="s">
        <v>1381</v>
      </c>
      <c r="B9" s="669"/>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879</v>
      </c>
      <c r="AN9" s="669"/>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72"/>
    </row>
    <row r="10" spans="1:81" ht="15" customHeight="1" x14ac:dyDescent="0.25">
      <c r="A10" s="673" t="s">
        <v>1454</v>
      </c>
      <c r="B10" s="674"/>
      <c r="C10" s="674"/>
      <c r="D10" s="674"/>
      <c r="E10" s="674"/>
      <c r="F10" s="674"/>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5"/>
      <c r="AM10" s="679" t="s">
        <v>1455</v>
      </c>
      <c r="AN10" s="680"/>
      <c r="AO10" s="680"/>
      <c r="AP10" s="680"/>
      <c r="AQ10" s="680"/>
      <c r="AR10" s="680"/>
      <c r="AS10" s="680"/>
      <c r="AT10" s="680"/>
      <c r="AU10" s="680"/>
      <c r="AV10" s="680"/>
      <c r="AW10" s="680"/>
      <c r="AX10" s="680"/>
      <c r="AY10" s="680"/>
      <c r="AZ10" s="680"/>
      <c r="BA10" s="680"/>
      <c r="BB10" s="680"/>
      <c r="BC10" s="680"/>
      <c r="BD10" s="680"/>
      <c r="BE10" s="680"/>
      <c r="BF10" s="680"/>
      <c r="BG10" s="680"/>
      <c r="BH10" s="680"/>
      <c r="BI10" s="680"/>
      <c r="BJ10" s="680"/>
      <c r="BK10" s="680"/>
      <c r="BL10" s="680"/>
      <c r="BM10" s="680"/>
      <c r="BN10" s="680"/>
      <c r="BO10" s="680"/>
      <c r="BP10" s="680"/>
      <c r="BQ10" s="680"/>
      <c r="BR10" s="680"/>
      <c r="BS10" s="680"/>
      <c r="BT10" s="680"/>
      <c r="BU10" s="680"/>
      <c r="BV10" s="680"/>
      <c r="BW10" s="680"/>
      <c r="BX10" s="680"/>
      <c r="BY10" s="680"/>
      <c r="BZ10" s="680"/>
      <c r="CA10" s="680"/>
      <c r="CB10" s="680"/>
      <c r="CC10" s="681"/>
    </row>
    <row r="11" spans="1:81" x14ac:dyDescent="0.25">
      <c r="A11" s="673"/>
      <c r="B11" s="674"/>
      <c r="C11" s="674"/>
      <c r="D11" s="674"/>
      <c r="E11" s="674"/>
      <c r="F11" s="674"/>
      <c r="G11" s="674"/>
      <c r="H11" s="674"/>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4"/>
      <c r="AG11" s="674"/>
      <c r="AH11" s="674"/>
      <c r="AI11" s="674"/>
      <c r="AJ11" s="674"/>
      <c r="AK11" s="674"/>
      <c r="AL11" s="675"/>
      <c r="AM11" s="679"/>
      <c r="AN11" s="680"/>
      <c r="AO11" s="680"/>
      <c r="AP11" s="680"/>
      <c r="AQ11" s="680"/>
      <c r="AR11" s="680"/>
      <c r="AS11" s="680"/>
      <c r="AT11" s="680"/>
      <c r="AU11" s="680"/>
      <c r="AV11" s="680"/>
      <c r="AW11" s="680"/>
      <c r="AX11" s="680"/>
      <c r="AY11" s="680"/>
      <c r="AZ11" s="680"/>
      <c r="BA11" s="680"/>
      <c r="BB11" s="680"/>
      <c r="BC11" s="680"/>
      <c r="BD11" s="680"/>
      <c r="BE11" s="680"/>
      <c r="BF11" s="680"/>
      <c r="BG11" s="680"/>
      <c r="BH11" s="680"/>
      <c r="BI11" s="680"/>
      <c r="BJ11" s="680"/>
      <c r="BK11" s="680"/>
      <c r="BL11" s="680"/>
      <c r="BM11" s="680"/>
      <c r="BN11" s="680"/>
      <c r="BO11" s="680"/>
      <c r="BP11" s="680"/>
      <c r="BQ11" s="680"/>
      <c r="BR11" s="680"/>
      <c r="BS11" s="680"/>
      <c r="BT11" s="680"/>
      <c r="BU11" s="680"/>
      <c r="BV11" s="680"/>
      <c r="BW11" s="680"/>
      <c r="BX11" s="680"/>
      <c r="BY11" s="680"/>
      <c r="BZ11" s="680"/>
      <c r="CA11" s="680"/>
      <c r="CB11" s="680"/>
      <c r="CC11" s="681"/>
    </row>
    <row r="12" spans="1:81" x14ac:dyDescent="0.25">
      <c r="A12" s="673"/>
      <c r="B12" s="674"/>
      <c r="C12" s="674"/>
      <c r="D12" s="674"/>
      <c r="E12" s="674"/>
      <c r="F12" s="674"/>
      <c r="G12" s="674"/>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5"/>
      <c r="AM12" s="679"/>
      <c r="AN12" s="680"/>
      <c r="AO12" s="680"/>
      <c r="AP12" s="680"/>
      <c r="AQ12" s="680"/>
      <c r="AR12" s="680"/>
      <c r="AS12" s="680"/>
      <c r="AT12" s="680"/>
      <c r="AU12" s="680"/>
      <c r="AV12" s="680"/>
      <c r="AW12" s="680"/>
      <c r="AX12" s="680"/>
      <c r="AY12" s="680"/>
      <c r="AZ12" s="680"/>
      <c r="BA12" s="680"/>
      <c r="BB12" s="680"/>
      <c r="BC12" s="680"/>
      <c r="BD12" s="680"/>
      <c r="BE12" s="680"/>
      <c r="BF12" s="680"/>
      <c r="BG12" s="680"/>
      <c r="BH12" s="680"/>
      <c r="BI12" s="680"/>
      <c r="BJ12" s="680"/>
      <c r="BK12" s="680"/>
      <c r="BL12" s="680"/>
      <c r="BM12" s="680"/>
      <c r="BN12" s="680"/>
      <c r="BO12" s="680"/>
      <c r="BP12" s="680"/>
      <c r="BQ12" s="680"/>
      <c r="BR12" s="680"/>
      <c r="BS12" s="680"/>
      <c r="BT12" s="680"/>
      <c r="BU12" s="680"/>
      <c r="BV12" s="680"/>
      <c r="BW12" s="680"/>
      <c r="BX12" s="680"/>
      <c r="BY12" s="680"/>
      <c r="BZ12" s="680"/>
      <c r="CA12" s="680"/>
      <c r="CB12" s="680"/>
      <c r="CC12" s="681"/>
    </row>
    <row r="13" spans="1:81" ht="18.75" x14ac:dyDescent="0.25">
      <c r="A13" s="673"/>
      <c r="B13" s="674"/>
      <c r="C13" s="674"/>
      <c r="D13" s="674"/>
      <c r="E13" s="674"/>
      <c r="F13" s="674"/>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74"/>
      <c r="AI13" s="674"/>
      <c r="AJ13" s="674"/>
      <c r="AK13" s="674"/>
      <c r="AL13" s="675"/>
      <c r="AM13" s="682" t="s">
        <v>1384</v>
      </c>
      <c r="AN13" s="683"/>
      <c r="AO13" s="683"/>
      <c r="AP13" s="683"/>
      <c r="AQ13" s="683"/>
      <c r="AR13" s="683"/>
      <c r="AS13" s="683"/>
      <c r="AT13" s="683"/>
      <c r="AU13" s="683"/>
      <c r="AV13" s="683"/>
      <c r="AW13" s="683"/>
      <c r="AX13" s="683"/>
      <c r="AY13" s="683"/>
      <c r="AZ13" s="683"/>
      <c r="BA13" s="683"/>
      <c r="BB13" s="683"/>
      <c r="BC13" s="683"/>
      <c r="BD13" s="683"/>
      <c r="BE13" s="683"/>
      <c r="BF13" s="683"/>
      <c r="BG13" s="683"/>
      <c r="BH13" s="683"/>
      <c r="BI13" s="683"/>
      <c r="BJ13" s="683"/>
      <c r="BK13" s="683"/>
      <c r="BL13" s="683"/>
      <c r="BM13" s="683"/>
      <c r="BN13" s="683"/>
      <c r="BO13" s="683"/>
      <c r="BP13" s="683"/>
      <c r="BQ13" s="683"/>
      <c r="BR13" s="683"/>
      <c r="BS13" s="683"/>
      <c r="BT13" s="683"/>
      <c r="BU13" s="683"/>
      <c r="BV13" s="683"/>
      <c r="BW13" s="683"/>
      <c r="BX13" s="683"/>
      <c r="BY13" s="683"/>
      <c r="BZ13" s="683"/>
      <c r="CA13" s="683"/>
      <c r="CB13" s="683"/>
      <c r="CC13" s="684"/>
    </row>
    <row r="14" spans="1:81" ht="15" customHeight="1" x14ac:dyDescent="0.25">
      <c r="A14" s="673"/>
      <c r="B14" s="674"/>
      <c r="C14" s="674"/>
      <c r="D14" s="674"/>
      <c r="E14" s="674"/>
      <c r="F14" s="674"/>
      <c r="G14" s="674"/>
      <c r="H14" s="674"/>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4"/>
      <c r="AG14" s="674"/>
      <c r="AH14" s="674"/>
      <c r="AI14" s="674"/>
      <c r="AJ14" s="674"/>
      <c r="AK14" s="674"/>
      <c r="AL14" s="675"/>
      <c r="AM14" s="679" t="s">
        <v>1385</v>
      </c>
      <c r="AN14" s="680"/>
      <c r="AO14" s="680"/>
      <c r="AP14" s="680"/>
      <c r="AQ14" s="680"/>
      <c r="AR14" s="680"/>
      <c r="AS14" s="680"/>
      <c r="AT14" s="680"/>
      <c r="AU14" s="680"/>
      <c r="AV14" s="680"/>
      <c r="AW14" s="680"/>
      <c r="AX14" s="680"/>
      <c r="AY14" s="680"/>
      <c r="AZ14" s="680"/>
      <c r="BA14" s="680"/>
      <c r="BB14" s="680"/>
      <c r="BC14" s="680"/>
      <c r="BD14" s="680"/>
      <c r="BE14" s="680"/>
      <c r="BF14" s="680"/>
      <c r="BG14" s="680"/>
      <c r="BH14" s="680"/>
      <c r="BI14" s="680"/>
      <c r="BJ14" s="680"/>
      <c r="BK14" s="680"/>
      <c r="BL14" s="680"/>
      <c r="BM14" s="680"/>
      <c r="BN14" s="680"/>
      <c r="BO14" s="680"/>
      <c r="BP14" s="680"/>
      <c r="BQ14" s="680"/>
      <c r="BR14" s="680"/>
      <c r="BS14" s="680"/>
      <c r="BT14" s="680"/>
      <c r="BU14" s="680"/>
      <c r="BV14" s="680"/>
      <c r="BW14" s="680"/>
      <c r="BX14" s="680"/>
      <c r="BY14" s="680"/>
      <c r="BZ14" s="680"/>
      <c r="CA14" s="680"/>
      <c r="CB14" s="680"/>
      <c r="CC14" s="681"/>
    </row>
    <row r="15" spans="1:81" x14ac:dyDescent="0.25">
      <c r="A15" s="676"/>
      <c r="B15" s="677"/>
      <c r="C15" s="677"/>
      <c r="D15" s="677"/>
      <c r="E15" s="677"/>
      <c r="F15" s="677"/>
      <c r="G15" s="677"/>
      <c r="H15" s="677"/>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8"/>
      <c r="AM15" s="685"/>
      <c r="AN15" s="686"/>
      <c r="AO15" s="686"/>
      <c r="AP15" s="686"/>
      <c r="AQ15" s="686"/>
      <c r="AR15" s="686"/>
      <c r="AS15" s="686"/>
      <c r="AT15" s="686"/>
      <c r="AU15" s="686"/>
      <c r="AV15" s="686"/>
      <c r="AW15" s="686"/>
      <c r="AX15" s="686"/>
      <c r="AY15" s="686"/>
      <c r="AZ15" s="686"/>
      <c r="BA15" s="686"/>
      <c r="BB15" s="686"/>
      <c r="BC15" s="686"/>
      <c r="BD15" s="686"/>
      <c r="BE15" s="686"/>
      <c r="BF15" s="686"/>
      <c r="BG15" s="686"/>
      <c r="BH15" s="686"/>
      <c r="BI15" s="686"/>
      <c r="BJ15" s="686"/>
      <c r="BK15" s="686"/>
      <c r="BL15" s="686"/>
      <c r="BM15" s="686"/>
      <c r="BN15" s="686"/>
      <c r="BO15" s="686"/>
      <c r="BP15" s="686"/>
      <c r="BQ15" s="686"/>
      <c r="BR15" s="686"/>
      <c r="BS15" s="686"/>
      <c r="BT15" s="686"/>
      <c r="BU15" s="686"/>
      <c r="BV15" s="686"/>
      <c r="BW15" s="686"/>
      <c r="BX15" s="686"/>
      <c r="BY15" s="686"/>
      <c r="BZ15" s="686"/>
      <c r="CA15" s="686"/>
      <c r="CB15" s="686"/>
      <c r="CC15" s="687"/>
    </row>
    <row r="16" spans="1:81" x14ac:dyDescent="0.25">
      <c r="A16" s="688"/>
      <c r="B16" s="689"/>
      <c r="C16" s="689"/>
      <c r="D16" s="689"/>
      <c r="E16" s="689"/>
      <c r="F16" s="689"/>
      <c r="G16" s="689"/>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89"/>
      <c r="BO16" s="689"/>
      <c r="BP16" s="689"/>
      <c r="BQ16" s="689"/>
      <c r="BR16" s="689"/>
      <c r="BS16" s="689"/>
      <c r="BT16" s="689"/>
      <c r="BU16" s="689"/>
      <c r="BV16" s="689"/>
      <c r="BW16" s="689"/>
      <c r="BX16" s="689"/>
      <c r="BY16" s="689"/>
      <c r="BZ16" s="689"/>
      <c r="CA16" s="689"/>
      <c r="CB16" s="689"/>
      <c r="CC16" s="690"/>
    </row>
    <row r="17" spans="1:82" ht="18.75" x14ac:dyDescent="0.3">
      <c r="A17" s="491" t="s">
        <v>1386</v>
      </c>
      <c r="B17" s="492"/>
      <c r="C17" s="492"/>
      <c r="D17" s="492"/>
      <c r="E17" s="492"/>
      <c r="F17" s="492"/>
      <c r="G17" s="492"/>
      <c r="H17" s="492"/>
      <c r="I17" s="492"/>
      <c r="J17" s="492"/>
      <c r="K17" s="492"/>
      <c r="L17" s="492"/>
      <c r="M17" s="492"/>
      <c r="N17" s="691" t="s">
        <v>1450</v>
      </c>
      <c r="O17" s="692"/>
      <c r="P17" s="692"/>
      <c r="Q17" s="692"/>
      <c r="R17" s="692"/>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92"/>
      <c r="AS17" s="692"/>
      <c r="AT17" s="692"/>
      <c r="AU17" s="692"/>
      <c r="AV17" s="692"/>
      <c r="AW17" s="692"/>
      <c r="AX17" s="692"/>
      <c r="AY17" s="692"/>
      <c r="AZ17" s="692"/>
      <c r="BA17" s="692"/>
      <c r="BB17" s="692"/>
      <c r="BC17" s="692"/>
      <c r="BD17" s="692"/>
      <c r="BE17" s="692"/>
      <c r="BF17" s="692"/>
      <c r="BG17" s="692"/>
      <c r="BH17" s="692"/>
      <c r="BI17" s="692"/>
      <c r="BJ17" s="693"/>
      <c r="BK17" s="493" t="s">
        <v>1387</v>
      </c>
      <c r="BL17" s="494"/>
      <c r="BM17" s="495"/>
      <c r="BN17" s="495"/>
      <c r="BO17" s="495"/>
      <c r="BP17" s="495"/>
      <c r="BQ17" s="495"/>
      <c r="BR17" s="495"/>
      <c r="BS17" s="495"/>
      <c r="BT17" s="495"/>
      <c r="BU17" s="495"/>
      <c r="BV17" s="495"/>
      <c r="BW17" s="495"/>
      <c r="BX17" s="495"/>
      <c r="BY17" s="495"/>
      <c r="BZ17" s="495"/>
      <c r="CA17" s="495"/>
      <c r="CB17" s="495"/>
      <c r="CC17" s="496"/>
      <c r="CD17" s="42"/>
    </row>
    <row r="18" spans="1:82" ht="18.75" x14ac:dyDescent="0.3">
      <c r="A18" s="497"/>
      <c r="B18" s="498"/>
      <c r="C18" s="498"/>
      <c r="D18" s="498"/>
      <c r="E18" s="498"/>
      <c r="F18" s="498"/>
      <c r="G18" s="498"/>
      <c r="H18" s="498"/>
      <c r="I18" s="498"/>
      <c r="J18" s="498"/>
      <c r="K18" s="498"/>
      <c r="L18" s="498"/>
      <c r="M18" s="498"/>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694"/>
      <c r="AP18" s="694"/>
      <c r="AQ18" s="694"/>
      <c r="AR18" s="694"/>
      <c r="AS18" s="694"/>
      <c r="AT18" s="694"/>
      <c r="AU18" s="694"/>
      <c r="AV18" s="694"/>
      <c r="AW18" s="694"/>
      <c r="AX18" s="694"/>
      <c r="AY18" s="694"/>
      <c r="AZ18" s="694"/>
      <c r="BA18" s="694"/>
      <c r="BB18" s="694"/>
      <c r="BC18" s="694"/>
      <c r="BD18" s="694"/>
      <c r="BE18" s="694"/>
      <c r="BF18" s="694"/>
      <c r="BG18" s="694"/>
      <c r="BH18" s="694"/>
      <c r="BI18" s="694"/>
      <c r="BJ18" s="695"/>
      <c r="BK18" s="499"/>
      <c r="BL18" s="696" t="s">
        <v>1372</v>
      </c>
      <c r="BM18" s="696"/>
      <c r="BN18" s="696"/>
      <c r="BO18" s="696"/>
      <c r="BP18" s="696"/>
      <c r="BQ18" s="696"/>
      <c r="BR18" s="696"/>
      <c r="BS18" s="696"/>
      <c r="BT18" s="696"/>
      <c r="BU18" s="696"/>
      <c r="BV18" s="696"/>
      <c r="BW18" s="696"/>
      <c r="BX18" s="696"/>
      <c r="BY18" s="696"/>
      <c r="BZ18" s="696"/>
      <c r="CA18" s="696"/>
      <c r="CB18" s="696"/>
      <c r="CC18" s="697"/>
      <c r="CD18" s="42"/>
    </row>
    <row r="19" spans="1:82" x14ac:dyDescent="0.25">
      <c r="A19" s="698"/>
      <c r="B19" s="699"/>
      <c r="C19" s="699"/>
      <c r="D19" s="699"/>
      <c r="E19" s="699"/>
      <c r="F19" s="699"/>
      <c r="G19" s="699"/>
      <c r="H19" s="699"/>
      <c r="I19" s="699"/>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c r="BS19" s="699"/>
      <c r="BT19" s="699"/>
      <c r="BU19" s="699"/>
      <c r="BV19" s="699"/>
      <c r="BW19" s="699"/>
      <c r="BX19" s="699"/>
      <c r="BY19" s="699"/>
      <c r="BZ19" s="699"/>
      <c r="CA19" s="699"/>
      <c r="CB19" s="699"/>
      <c r="CC19" s="700"/>
    </row>
    <row r="20" spans="1:82" ht="18.75" customHeight="1" x14ac:dyDescent="0.3">
      <c r="A20" s="491" t="s">
        <v>1388</v>
      </c>
      <c r="B20" s="492"/>
      <c r="C20" s="492"/>
      <c r="D20" s="492"/>
      <c r="E20" s="492"/>
      <c r="F20" s="492"/>
      <c r="G20" s="492"/>
      <c r="H20" s="492"/>
      <c r="I20" s="492"/>
      <c r="J20" s="492"/>
      <c r="K20" s="492"/>
      <c r="L20" s="492"/>
      <c r="M20" s="701"/>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701"/>
      <c r="AP20" s="701"/>
      <c r="AQ20" s="701"/>
      <c r="AR20" s="701"/>
      <c r="AS20" s="701"/>
      <c r="AT20" s="701"/>
      <c r="AU20" s="701"/>
      <c r="AV20" s="701"/>
      <c r="AW20" s="702"/>
      <c r="AX20" s="500" t="s">
        <v>1389</v>
      </c>
      <c r="AY20" s="501"/>
      <c r="AZ20" s="501"/>
      <c r="BA20" s="501"/>
      <c r="BB20" s="501"/>
      <c r="BC20" s="501"/>
      <c r="BD20" s="501"/>
      <c r="BE20" s="501"/>
      <c r="BF20" s="501"/>
      <c r="BG20" s="501"/>
      <c r="BH20" s="501"/>
      <c r="BI20" s="501"/>
      <c r="BJ20" s="502"/>
      <c r="BK20" s="503" t="s">
        <v>1390</v>
      </c>
      <c r="BL20" s="494"/>
      <c r="BM20" s="495"/>
      <c r="BN20" s="495"/>
      <c r="BO20" s="495"/>
      <c r="BP20" s="495"/>
      <c r="BQ20" s="495"/>
      <c r="BR20" s="495"/>
      <c r="BS20" s="495"/>
      <c r="BT20" s="495"/>
      <c r="BU20" s="495"/>
      <c r="BV20" s="495"/>
      <c r="BW20" s="495"/>
      <c r="BX20" s="495"/>
      <c r="BY20" s="495"/>
      <c r="BZ20" s="495"/>
      <c r="CA20" s="495"/>
      <c r="CB20" s="495"/>
      <c r="CC20" s="496"/>
      <c r="CD20" s="42"/>
    </row>
    <row r="21" spans="1:82" ht="18.75" customHeight="1" x14ac:dyDescent="0.3">
      <c r="A21" s="654" t="s">
        <v>1451</v>
      </c>
      <c r="B21" s="655"/>
      <c r="C21" s="655"/>
      <c r="D21" s="655"/>
      <c r="E21" s="655"/>
      <c r="F21" s="655"/>
      <c r="G21" s="655"/>
      <c r="H21" s="655"/>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5"/>
      <c r="AM21" s="655"/>
      <c r="AN21" s="655"/>
      <c r="AO21" s="655"/>
      <c r="AP21" s="655"/>
      <c r="AQ21" s="655"/>
      <c r="AR21" s="655"/>
      <c r="AS21" s="655"/>
      <c r="AT21" s="655"/>
      <c r="AU21" s="655"/>
      <c r="AV21" s="655"/>
      <c r="AW21" s="656"/>
      <c r="AX21" s="660" t="s">
        <v>1373</v>
      </c>
      <c r="AY21" s="661"/>
      <c r="AZ21" s="661"/>
      <c r="BA21" s="661"/>
      <c r="BB21" s="661"/>
      <c r="BC21" s="661"/>
      <c r="BD21" s="661"/>
      <c r="BE21" s="661"/>
      <c r="BF21" s="661"/>
      <c r="BG21" s="661"/>
      <c r="BH21" s="661"/>
      <c r="BI21" s="661"/>
      <c r="BJ21" s="662"/>
      <c r="BK21" s="504"/>
      <c r="BL21" s="665" t="s">
        <v>5</v>
      </c>
      <c r="BM21" s="665"/>
      <c r="BN21" s="665"/>
      <c r="BO21" s="665"/>
      <c r="BP21" s="665"/>
      <c r="BQ21" s="665"/>
      <c r="BR21" s="665"/>
      <c r="BS21" s="665"/>
      <c r="BT21" s="665"/>
      <c r="BU21" s="665"/>
      <c r="BV21" s="665"/>
      <c r="BW21" s="665"/>
      <c r="BX21" s="665"/>
      <c r="BY21" s="665"/>
      <c r="BZ21" s="505"/>
      <c r="CA21" s="505"/>
      <c r="CB21" s="505"/>
      <c r="CC21" s="506"/>
      <c r="CD21" s="42"/>
    </row>
    <row r="22" spans="1:82" ht="36" customHeight="1" x14ac:dyDescent="0.25">
      <c r="A22" s="657"/>
      <c r="B22" s="658"/>
      <c r="C22" s="658"/>
      <c r="D22" s="658"/>
      <c r="E22" s="658"/>
      <c r="F22" s="658"/>
      <c r="G22" s="658"/>
      <c r="H22" s="658"/>
      <c r="I22" s="658"/>
      <c r="J22" s="658"/>
      <c r="K22" s="658"/>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658"/>
      <c r="AT22" s="658"/>
      <c r="AU22" s="658"/>
      <c r="AV22" s="658"/>
      <c r="AW22" s="659"/>
      <c r="AX22" s="663"/>
      <c r="AY22" s="663"/>
      <c r="AZ22" s="663"/>
      <c r="BA22" s="663"/>
      <c r="BB22" s="663"/>
      <c r="BC22" s="663"/>
      <c r="BD22" s="663"/>
      <c r="BE22" s="663"/>
      <c r="BF22" s="663"/>
      <c r="BG22" s="663"/>
      <c r="BH22" s="663"/>
      <c r="BI22" s="663"/>
      <c r="BJ22" s="664"/>
      <c r="BK22" s="507"/>
      <c r="BL22" s="507"/>
      <c r="BM22" s="507"/>
      <c r="BN22" s="507"/>
      <c r="BO22" s="507"/>
      <c r="BP22" s="507"/>
      <c r="BQ22" s="507"/>
      <c r="BR22" s="507"/>
      <c r="BS22" s="507"/>
      <c r="BT22" s="507"/>
      <c r="BU22" s="507"/>
      <c r="BV22" s="507"/>
      <c r="BW22" s="507"/>
      <c r="BX22" s="507"/>
      <c r="BY22" s="507"/>
      <c r="BZ22" s="507"/>
      <c r="CA22" s="507"/>
      <c r="CB22" s="507"/>
      <c r="CC22" s="508"/>
    </row>
    <row r="23" spans="1:82" x14ac:dyDescent="0.25">
      <c r="A23" s="509"/>
      <c r="B23" s="44"/>
      <c r="C23" s="44"/>
      <c r="D23" s="44"/>
      <c r="E23" s="44"/>
      <c r="F23" s="44"/>
      <c r="G23" s="44"/>
      <c r="H23" s="44"/>
      <c r="I23" s="44"/>
      <c r="J23" s="44"/>
      <c r="K23" s="44"/>
      <c r="L23" s="44"/>
      <c r="M23" s="44"/>
      <c r="N23" s="44"/>
      <c r="O23" s="44"/>
      <c r="P23" s="44"/>
      <c r="Q23" s="44"/>
      <c r="R23" s="44"/>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510"/>
    </row>
    <row r="24" spans="1:82" ht="18.75" x14ac:dyDescent="0.3">
      <c r="A24" s="740" t="s">
        <v>1392</v>
      </c>
      <c r="B24" s="741"/>
      <c r="C24" s="741"/>
      <c r="D24" s="741"/>
      <c r="E24" s="741"/>
      <c r="F24" s="741"/>
      <c r="G24" s="741"/>
      <c r="H24" s="741"/>
      <c r="I24" s="741"/>
      <c r="J24" s="741"/>
      <c r="K24" s="741"/>
      <c r="L24" s="741"/>
      <c r="M24" s="741"/>
      <c r="N24" s="741"/>
      <c r="O24" s="741"/>
      <c r="P24" s="741"/>
      <c r="Q24" s="741"/>
      <c r="R24" s="741"/>
      <c r="S24" s="741"/>
      <c r="T24" s="741"/>
      <c r="U24" s="741"/>
      <c r="V24" s="741"/>
      <c r="W24" s="741"/>
      <c r="X24" s="741"/>
      <c r="Y24" s="741"/>
      <c r="Z24" s="741"/>
      <c r="AA24" s="741"/>
      <c r="AB24" s="741"/>
      <c r="AC24" s="741"/>
      <c r="AD24" s="741"/>
      <c r="AE24" s="741"/>
      <c r="AF24" s="742"/>
      <c r="AG24" s="43"/>
      <c r="AH24" s="743" t="s">
        <v>880</v>
      </c>
      <c r="AI24" s="652"/>
      <c r="AJ24" s="652"/>
      <c r="AK24" s="652"/>
      <c r="AL24" s="652"/>
      <c r="AM24" s="652"/>
      <c r="AN24" s="652"/>
      <c r="AO24" s="652"/>
      <c r="AP24" s="652"/>
      <c r="AQ24" s="652"/>
      <c r="AR24" s="652"/>
      <c r="AS24" s="652"/>
      <c r="AT24" s="652"/>
      <c r="AU24" s="652"/>
      <c r="AV24" s="652"/>
      <c r="AW24" s="652"/>
      <c r="AX24" s="652"/>
      <c r="AY24" s="652"/>
      <c r="AZ24" s="652"/>
      <c r="BA24" s="652"/>
      <c r="BB24" s="652"/>
      <c r="BC24" s="652"/>
      <c r="BD24" s="652"/>
      <c r="BE24" s="652"/>
      <c r="BF24" s="652"/>
      <c r="BG24" s="652"/>
      <c r="BH24" s="652"/>
      <c r="BI24" s="652"/>
      <c r="BJ24" s="652"/>
      <c r="BK24" s="652"/>
      <c r="BL24" s="652"/>
      <c r="BM24" s="652"/>
      <c r="BN24" s="652"/>
      <c r="BO24" s="652"/>
      <c r="BP24" s="652"/>
      <c r="BQ24" s="652"/>
      <c r="BR24" s="652"/>
      <c r="BS24" s="652"/>
      <c r="BT24" s="652"/>
      <c r="BU24" s="652"/>
      <c r="BV24" s="652"/>
      <c r="BW24" s="652"/>
      <c r="BX24" s="652"/>
      <c r="BY24" s="652"/>
      <c r="BZ24" s="652"/>
      <c r="CA24" s="652"/>
      <c r="CB24" s="652"/>
      <c r="CC24" s="653"/>
    </row>
    <row r="25" spans="1:82" ht="30" customHeight="1" x14ac:dyDescent="0.25">
      <c r="A25" s="511">
        <v>1</v>
      </c>
      <c r="B25" s="726" t="s">
        <v>1456</v>
      </c>
      <c r="C25" s="727"/>
      <c r="D25" s="727"/>
      <c r="E25" s="727"/>
      <c r="F25" s="727"/>
      <c r="G25" s="727"/>
      <c r="H25" s="727"/>
      <c r="I25" s="727"/>
      <c r="J25" s="727"/>
      <c r="K25" s="727"/>
      <c r="L25" s="727"/>
      <c r="M25" s="727"/>
      <c r="N25" s="727"/>
      <c r="O25" s="727"/>
      <c r="P25" s="727"/>
      <c r="Q25" s="727"/>
      <c r="R25" s="727"/>
      <c r="S25" s="727"/>
      <c r="T25" s="727"/>
      <c r="U25" s="727"/>
      <c r="V25" s="727"/>
      <c r="W25" s="727"/>
      <c r="X25" s="727"/>
      <c r="Y25" s="727"/>
      <c r="Z25" s="727"/>
      <c r="AA25" s="727"/>
      <c r="AB25" s="727"/>
      <c r="AC25" s="727"/>
      <c r="AD25" s="727"/>
      <c r="AE25" s="727"/>
      <c r="AF25" s="728"/>
      <c r="AG25" s="43"/>
      <c r="AH25" s="45" t="s">
        <v>1394</v>
      </c>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737"/>
      <c r="BQ25" s="737"/>
      <c r="BR25" s="737"/>
      <c r="BS25" s="737"/>
      <c r="BT25" s="737"/>
      <c r="BU25" s="737"/>
      <c r="BV25" s="737"/>
      <c r="BW25" s="737"/>
      <c r="BX25" s="737"/>
      <c r="BY25" s="737"/>
      <c r="BZ25" s="737"/>
      <c r="CA25" s="737"/>
      <c r="CB25" s="737"/>
      <c r="CC25" s="738"/>
    </row>
    <row r="26" spans="1:82" ht="33.75" customHeight="1" x14ac:dyDescent="0.25">
      <c r="A26" s="514">
        <v>2</v>
      </c>
      <c r="B26" s="726" t="s">
        <v>1457</v>
      </c>
      <c r="C26" s="727"/>
      <c r="D26" s="727"/>
      <c r="E26" s="727"/>
      <c r="F26" s="727"/>
      <c r="G26" s="727"/>
      <c r="H26" s="727"/>
      <c r="I26" s="727"/>
      <c r="J26" s="727"/>
      <c r="K26" s="727"/>
      <c r="L26" s="727"/>
      <c r="M26" s="727"/>
      <c r="N26" s="727"/>
      <c r="O26" s="727"/>
      <c r="P26" s="727"/>
      <c r="Q26" s="727"/>
      <c r="R26" s="727"/>
      <c r="S26" s="727"/>
      <c r="T26" s="727"/>
      <c r="U26" s="727"/>
      <c r="V26" s="727"/>
      <c r="W26" s="727"/>
      <c r="X26" s="727"/>
      <c r="Y26" s="727"/>
      <c r="Z26" s="727"/>
      <c r="AA26" s="727"/>
      <c r="AB26" s="727"/>
      <c r="AC26" s="727"/>
      <c r="AD26" s="727"/>
      <c r="AE26" s="727"/>
      <c r="AF26" s="728"/>
      <c r="AG26" s="43"/>
      <c r="AH26" s="45" t="s">
        <v>1396</v>
      </c>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737"/>
      <c r="BQ26" s="737"/>
      <c r="BR26" s="737"/>
      <c r="BS26" s="737"/>
      <c r="BT26" s="737"/>
      <c r="BU26" s="737"/>
      <c r="BV26" s="737"/>
      <c r="BW26" s="737"/>
      <c r="BX26" s="737"/>
      <c r="BY26" s="737"/>
      <c r="BZ26" s="737"/>
      <c r="CA26" s="737"/>
      <c r="CB26" s="737"/>
      <c r="CC26" s="738"/>
    </row>
    <row r="27" spans="1:82" ht="18.75" customHeight="1" x14ac:dyDescent="0.25">
      <c r="A27" s="514">
        <v>3</v>
      </c>
      <c r="B27" s="726" t="s">
        <v>1458</v>
      </c>
      <c r="C27" s="727"/>
      <c r="D27" s="727"/>
      <c r="E27" s="727"/>
      <c r="F27" s="727"/>
      <c r="G27" s="727"/>
      <c r="H27" s="727"/>
      <c r="I27" s="727"/>
      <c r="J27" s="727"/>
      <c r="K27" s="727"/>
      <c r="L27" s="727"/>
      <c r="M27" s="727"/>
      <c r="N27" s="727"/>
      <c r="O27" s="727"/>
      <c r="P27" s="727"/>
      <c r="Q27" s="727"/>
      <c r="R27" s="727"/>
      <c r="S27" s="727"/>
      <c r="T27" s="727"/>
      <c r="U27" s="727"/>
      <c r="V27" s="727"/>
      <c r="W27" s="727"/>
      <c r="X27" s="727"/>
      <c r="Y27" s="727"/>
      <c r="Z27" s="727"/>
      <c r="AA27" s="727"/>
      <c r="AB27" s="727"/>
      <c r="AC27" s="727"/>
      <c r="AD27" s="727"/>
      <c r="AE27" s="727"/>
      <c r="AF27" s="728"/>
      <c r="AG27" s="43"/>
      <c r="AH27" s="45" t="s">
        <v>1398</v>
      </c>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737"/>
      <c r="BQ27" s="737"/>
      <c r="BR27" s="737"/>
      <c r="BS27" s="737"/>
      <c r="BT27" s="737"/>
      <c r="BU27" s="737"/>
      <c r="BV27" s="737"/>
      <c r="BW27" s="737"/>
      <c r="BX27" s="737"/>
      <c r="BY27" s="737"/>
      <c r="BZ27" s="737"/>
      <c r="CA27" s="737"/>
      <c r="CB27" s="737"/>
      <c r="CC27" s="738"/>
    </row>
    <row r="28" spans="1:82" ht="18.75" customHeight="1" x14ac:dyDescent="0.25">
      <c r="A28" s="514">
        <v>4</v>
      </c>
      <c r="B28" s="726"/>
      <c r="C28" s="727"/>
      <c r="D28" s="727"/>
      <c r="E28" s="727"/>
      <c r="F28" s="727"/>
      <c r="G28" s="727"/>
      <c r="H28" s="727"/>
      <c r="I28" s="727"/>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8"/>
      <c r="AG28" s="43"/>
      <c r="AH28" s="45" t="s">
        <v>1400</v>
      </c>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737">
        <v>51933970.189999998</v>
      </c>
      <c r="BQ28" s="737"/>
      <c r="BR28" s="737"/>
      <c r="BS28" s="737"/>
      <c r="BT28" s="737"/>
      <c r="BU28" s="737"/>
      <c r="BV28" s="737"/>
      <c r="BW28" s="737"/>
      <c r="BX28" s="737"/>
      <c r="BY28" s="737"/>
      <c r="BZ28" s="737"/>
      <c r="CA28" s="737"/>
      <c r="CB28" s="737"/>
      <c r="CC28" s="738"/>
    </row>
    <row r="29" spans="1:82" ht="18.75" x14ac:dyDescent="0.25">
      <c r="A29" s="514">
        <v>5</v>
      </c>
      <c r="B29" s="726"/>
      <c r="C29" s="727"/>
      <c r="D29" s="727"/>
      <c r="E29" s="727"/>
      <c r="F29" s="727"/>
      <c r="G29" s="727"/>
      <c r="H29" s="727"/>
      <c r="I29" s="727"/>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8"/>
      <c r="AG29" s="43"/>
      <c r="AH29" s="45" t="s">
        <v>1402</v>
      </c>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737"/>
      <c r="BQ29" s="737"/>
      <c r="BR29" s="737"/>
      <c r="BS29" s="737"/>
      <c r="BT29" s="737"/>
      <c r="BU29" s="737"/>
      <c r="BV29" s="737"/>
      <c r="BW29" s="737"/>
      <c r="BX29" s="737"/>
      <c r="BY29" s="737"/>
      <c r="BZ29" s="737"/>
      <c r="CA29" s="737"/>
      <c r="CB29" s="737"/>
      <c r="CC29" s="738"/>
    </row>
    <row r="30" spans="1:82" ht="18.75" x14ac:dyDescent="0.25">
      <c r="A30" s="514">
        <v>6</v>
      </c>
      <c r="B30" s="726"/>
      <c r="C30" s="727"/>
      <c r="D30" s="727"/>
      <c r="E30" s="727"/>
      <c r="F30" s="727"/>
      <c r="G30" s="727"/>
      <c r="H30" s="727"/>
      <c r="I30" s="727"/>
      <c r="J30" s="727"/>
      <c r="K30" s="727"/>
      <c r="L30" s="727"/>
      <c r="M30" s="727"/>
      <c r="N30" s="727"/>
      <c r="O30" s="727"/>
      <c r="P30" s="727"/>
      <c r="Q30" s="727"/>
      <c r="R30" s="727"/>
      <c r="S30" s="727"/>
      <c r="T30" s="727"/>
      <c r="U30" s="727"/>
      <c r="V30" s="727"/>
      <c r="W30" s="727"/>
      <c r="X30" s="727"/>
      <c r="Y30" s="727"/>
      <c r="Z30" s="727"/>
      <c r="AA30" s="727"/>
      <c r="AB30" s="727"/>
      <c r="AC30" s="727"/>
      <c r="AD30" s="727"/>
      <c r="AE30" s="727"/>
      <c r="AF30" s="728"/>
      <c r="AG30" s="43"/>
      <c r="AH30" s="45" t="s">
        <v>1404</v>
      </c>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737">
        <v>5000000</v>
      </c>
      <c r="BQ30" s="737"/>
      <c r="BR30" s="737"/>
      <c r="BS30" s="737"/>
      <c r="BT30" s="737"/>
      <c r="BU30" s="737"/>
      <c r="BV30" s="737"/>
      <c r="BW30" s="737"/>
      <c r="BX30" s="737"/>
      <c r="BY30" s="737"/>
      <c r="BZ30" s="737"/>
      <c r="CA30" s="737"/>
      <c r="CB30" s="737"/>
      <c r="CC30" s="738"/>
    </row>
    <row r="31" spans="1:82" ht="18.75" x14ac:dyDescent="0.25">
      <c r="A31" s="514">
        <v>7</v>
      </c>
      <c r="B31" s="726"/>
      <c r="C31" s="727"/>
      <c r="D31" s="727"/>
      <c r="E31" s="727"/>
      <c r="F31" s="727"/>
      <c r="G31" s="727"/>
      <c r="H31" s="727"/>
      <c r="I31" s="72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8"/>
      <c r="AG31" s="43"/>
      <c r="AH31" s="45" t="s">
        <v>1406</v>
      </c>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737"/>
      <c r="BQ31" s="737"/>
      <c r="BR31" s="737"/>
      <c r="BS31" s="737"/>
      <c r="BT31" s="737"/>
      <c r="BU31" s="737"/>
      <c r="BV31" s="737"/>
      <c r="BW31" s="737"/>
      <c r="BX31" s="737"/>
      <c r="BY31" s="737"/>
      <c r="BZ31" s="737"/>
      <c r="CA31" s="737"/>
      <c r="CB31" s="737"/>
      <c r="CC31" s="738"/>
    </row>
    <row r="32" spans="1:82" ht="18.75" x14ac:dyDescent="0.25">
      <c r="A32" s="514">
        <v>8</v>
      </c>
      <c r="B32" s="726"/>
      <c r="C32" s="727"/>
      <c r="D32" s="727"/>
      <c r="E32" s="727"/>
      <c r="F32" s="727"/>
      <c r="G32" s="727"/>
      <c r="H32" s="727"/>
      <c r="I32" s="727"/>
      <c r="J32" s="727"/>
      <c r="K32" s="727"/>
      <c r="L32" s="727"/>
      <c r="M32" s="727"/>
      <c r="N32" s="727"/>
      <c r="O32" s="727"/>
      <c r="P32" s="727"/>
      <c r="Q32" s="727"/>
      <c r="R32" s="727"/>
      <c r="S32" s="727"/>
      <c r="T32" s="727"/>
      <c r="U32" s="727"/>
      <c r="V32" s="727"/>
      <c r="W32" s="727"/>
      <c r="X32" s="727"/>
      <c r="Y32" s="727"/>
      <c r="Z32" s="727"/>
      <c r="AA32" s="727"/>
      <c r="AB32" s="727"/>
      <c r="AC32" s="727"/>
      <c r="AD32" s="727"/>
      <c r="AE32" s="727"/>
      <c r="AF32" s="728"/>
      <c r="AG32" s="43"/>
      <c r="AH32" s="45" t="s">
        <v>1408</v>
      </c>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737"/>
      <c r="BQ32" s="737"/>
      <c r="BR32" s="737"/>
      <c r="BS32" s="737"/>
      <c r="BT32" s="737"/>
      <c r="BU32" s="737"/>
      <c r="BV32" s="737"/>
      <c r="BW32" s="737"/>
      <c r="BX32" s="737"/>
      <c r="BY32" s="737"/>
      <c r="BZ32" s="737"/>
      <c r="CA32" s="737"/>
      <c r="CB32" s="737"/>
      <c r="CC32" s="738"/>
    </row>
    <row r="33" spans="1:81" ht="18.75" x14ac:dyDescent="0.3">
      <c r="A33" s="517">
        <v>9</v>
      </c>
      <c r="B33" s="726"/>
      <c r="C33" s="727"/>
      <c r="D33" s="727"/>
      <c r="E33" s="727"/>
      <c r="F33" s="727"/>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8"/>
      <c r="AG33" s="46"/>
      <c r="AH33" s="729" t="s">
        <v>1410</v>
      </c>
      <c r="AI33" s="647"/>
      <c r="AJ33" s="647"/>
      <c r="AK33" s="647"/>
      <c r="AL33" s="647"/>
      <c r="AM33" s="647"/>
      <c r="AN33" s="647"/>
      <c r="AO33" s="647"/>
      <c r="AP33" s="647"/>
      <c r="AQ33" s="647"/>
      <c r="AR33" s="647"/>
      <c r="AS33" s="647"/>
      <c r="AT33" s="647"/>
      <c r="AU33" s="647"/>
      <c r="AV33" s="647"/>
      <c r="AW33" s="647"/>
      <c r="AX33" s="647"/>
      <c r="AY33" s="647"/>
      <c r="AZ33" s="647"/>
      <c r="BA33" s="647"/>
      <c r="BB33" s="647"/>
      <c r="BC33" s="647"/>
      <c r="BD33" s="647"/>
      <c r="BE33" s="647"/>
      <c r="BF33" s="647"/>
      <c r="BG33" s="647"/>
      <c r="BH33" s="647"/>
      <c r="BI33" s="647"/>
      <c r="BJ33" s="647"/>
      <c r="BK33" s="647"/>
      <c r="BL33" s="647"/>
      <c r="BM33" s="647"/>
      <c r="BN33" s="647"/>
      <c r="BO33" s="647"/>
      <c r="BP33" s="730">
        <f>SUM(BP28:CC32)</f>
        <v>56933970.189999998</v>
      </c>
      <c r="BQ33" s="730"/>
      <c r="BR33" s="730"/>
      <c r="BS33" s="730"/>
      <c r="BT33" s="730"/>
      <c r="BU33" s="730"/>
      <c r="BV33" s="730"/>
      <c r="BW33" s="730"/>
      <c r="BX33" s="730"/>
      <c r="BY33" s="730"/>
      <c r="BZ33" s="730"/>
      <c r="CA33" s="730"/>
      <c r="CB33" s="730"/>
      <c r="CC33" s="731"/>
    </row>
    <row r="34" spans="1:81" ht="15.75" thickBot="1" x14ac:dyDescent="0.3">
      <c r="A34" s="526">
        <v>10</v>
      </c>
      <c r="B34" s="732"/>
      <c r="C34" s="733"/>
      <c r="D34" s="733"/>
      <c r="E34" s="733"/>
      <c r="F34" s="733"/>
      <c r="G34" s="733"/>
      <c r="H34" s="733"/>
      <c r="I34" s="733"/>
      <c r="J34" s="733"/>
      <c r="K34" s="733"/>
      <c r="L34" s="733"/>
      <c r="M34" s="733"/>
      <c r="N34" s="733"/>
      <c r="O34" s="733"/>
      <c r="P34" s="733"/>
      <c r="Q34" s="733"/>
      <c r="R34" s="733"/>
      <c r="S34" s="733"/>
      <c r="T34" s="733"/>
      <c r="U34" s="733"/>
      <c r="V34" s="733"/>
      <c r="W34" s="733"/>
      <c r="X34" s="733"/>
      <c r="Y34" s="733"/>
      <c r="Z34" s="733"/>
      <c r="AA34" s="733"/>
      <c r="AB34" s="733"/>
      <c r="AC34" s="733"/>
      <c r="AD34" s="733"/>
      <c r="AE34" s="733"/>
      <c r="AF34" s="734"/>
      <c r="AG34" s="520"/>
      <c r="AH34" s="527"/>
      <c r="AI34" s="520"/>
      <c r="AJ34" s="520"/>
      <c r="AK34" s="520"/>
      <c r="AL34" s="520"/>
      <c r="AM34" s="520"/>
      <c r="AN34" s="520"/>
      <c r="AO34" s="520"/>
      <c r="AP34" s="520"/>
      <c r="AQ34" s="520"/>
      <c r="AR34" s="520"/>
      <c r="AS34" s="520"/>
      <c r="AT34" s="520"/>
      <c r="AU34" s="520"/>
      <c r="AV34" s="520"/>
      <c r="AW34" s="520"/>
      <c r="AX34" s="520"/>
      <c r="AY34" s="520"/>
      <c r="AZ34" s="520"/>
      <c r="BA34" s="520"/>
      <c r="BB34" s="520"/>
      <c r="BC34" s="520"/>
      <c r="BD34" s="520"/>
      <c r="BE34" s="520"/>
      <c r="BF34" s="520"/>
      <c r="BG34" s="520"/>
      <c r="BH34" s="520"/>
      <c r="BI34" s="520"/>
      <c r="BJ34" s="520"/>
      <c r="BK34" s="520"/>
      <c r="BL34" s="520"/>
      <c r="BM34" s="520"/>
      <c r="BN34" s="520"/>
      <c r="BO34" s="520"/>
      <c r="BP34" s="520"/>
      <c r="BQ34" s="520"/>
      <c r="BR34" s="520"/>
      <c r="BS34" s="520"/>
      <c r="BT34" s="520"/>
      <c r="BU34" s="520"/>
      <c r="BV34" s="520"/>
      <c r="BW34" s="520"/>
      <c r="BX34" s="520"/>
      <c r="BY34" s="520"/>
      <c r="BZ34" s="520"/>
      <c r="CA34" s="520"/>
      <c r="CB34" s="520"/>
      <c r="CC34" s="521"/>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43">
    <mergeCell ref="A7:CC7"/>
    <mergeCell ref="A1:CC2"/>
    <mergeCell ref="A4:CC4"/>
    <mergeCell ref="AL5:AL6"/>
    <mergeCell ref="A6:AK6"/>
    <mergeCell ref="AM6:CC6"/>
    <mergeCell ref="A21:AW22"/>
    <mergeCell ref="AX21:BJ22"/>
    <mergeCell ref="BL21:BY21"/>
    <mergeCell ref="K8:CC8"/>
    <mergeCell ref="A9:AL9"/>
    <mergeCell ref="AM9:CC9"/>
    <mergeCell ref="A10:AL15"/>
    <mergeCell ref="AM10:CC12"/>
    <mergeCell ref="AM13:CC13"/>
    <mergeCell ref="AM14:CC15"/>
    <mergeCell ref="A16:CC16"/>
    <mergeCell ref="N17:BJ18"/>
    <mergeCell ref="BL18:CC18"/>
    <mergeCell ref="A19:CC19"/>
    <mergeCell ref="M20:AW20"/>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39370078740157483" right="0.39370078740157483" top="0.39370078740157483" bottom="0.39370078740157483" header="0" footer="0"/>
  <pageSetup scale="8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I8"/>
  <sheetViews>
    <sheetView showGridLines="0" zoomScaleNormal="100" workbookViewId="0">
      <selection activeCell="B3" sqref="B3:CC3"/>
    </sheetView>
  </sheetViews>
  <sheetFormatPr baseColWidth="10" defaultRowHeight="15" x14ac:dyDescent="0.25"/>
  <cols>
    <col min="1" max="1" width="1.42578125" customWidth="1"/>
    <col min="2" max="19" width="1.7109375" customWidth="1"/>
    <col min="20" max="20" width="1.42578125" customWidth="1"/>
    <col min="21" max="30" width="1.7109375" customWidth="1"/>
    <col min="31" max="31" width="1.5703125" customWidth="1"/>
    <col min="32" max="36" width="1.7109375" customWidth="1"/>
    <col min="37" max="37" width="3" customWidth="1"/>
    <col min="38" max="118" width="1.7109375" customWidth="1"/>
    <col min="270" max="270" width="1.42578125" customWidth="1"/>
    <col min="271" max="340" width="1.7109375" customWidth="1"/>
    <col min="526" max="526" width="1.42578125" customWidth="1"/>
    <col min="527" max="596" width="1.7109375" customWidth="1"/>
    <col min="782" max="782" width="1.42578125" customWidth="1"/>
    <col min="783" max="852" width="1.7109375" customWidth="1"/>
    <col min="1038" max="1038" width="1.42578125" customWidth="1"/>
    <col min="1039" max="1108" width="1.7109375" customWidth="1"/>
    <col min="1294" max="1294" width="1.42578125" customWidth="1"/>
    <col min="1295" max="1364" width="1.7109375" customWidth="1"/>
    <col min="1550" max="1550" width="1.42578125" customWidth="1"/>
    <col min="1551" max="1620" width="1.7109375" customWidth="1"/>
    <col min="1806" max="1806" width="1.42578125" customWidth="1"/>
    <col min="1807" max="1876" width="1.7109375" customWidth="1"/>
    <col min="2062" max="2062" width="1.42578125" customWidth="1"/>
    <col min="2063" max="2132" width="1.7109375" customWidth="1"/>
    <col min="2318" max="2318" width="1.42578125" customWidth="1"/>
    <col min="2319" max="2388" width="1.7109375" customWidth="1"/>
    <col min="2574" max="2574" width="1.42578125" customWidth="1"/>
    <col min="2575" max="2644" width="1.7109375" customWidth="1"/>
    <col min="2830" max="2830" width="1.42578125" customWidth="1"/>
    <col min="2831" max="2900" width="1.7109375" customWidth="1"/>
    <col min="3086" max="3086" width="1.42578125" customWidth="1"/>
    <col min="3087" max="3156" width="1.7109375" customWidth="1"/>
    <col min="3342" max="3342" width="1.42578125" customWidth="1"/>
    <col min="3343" max="3412" width="1.7109375" customWidth="1"/>
    <col min="3598" max="3598" width="1.42578125" customWidth="1"/>
    <col min="3599" max="3668" width="1.7109375" customWidth="1"/>
    <col min="3854" max="3854" width="1.42578125" customWidth="1"/>
    <col min="3855" max="3924" width="1.7109375" customWidth="1"/>
    <col min="4110" max="4110" width="1.42578125" customWidth="1"/>
    <col min="4111" max="4180" width="1.7109375" customWidth="1"/>
    <col min="4366" max="4366" width="1.42578125" customWidth="1"/>
    <col min="4367" max="4436" width="1.7109375" customWidth="1"/>
    <col min="4622" max="4622" width="1.42578125" customWidth="1"/>
    <col min="4623" max="4692" width="1.7109375" customWidth="1"/>
    <col min="4878" max="4878" width="1.42578125" customWidth="1"/>
    <col min="4879" max="4948" width="1.7109375" customWidth="1"/>
    <col min="5134" max="5134" width="1.42578125" customWidth="1"/>
    <col min="5135" max="5204" width="1.7109375" customWidth="1"/>
    <col min="5390" max="5390" width="1.42578125" customWidth="1"/>
    <col min="5391" max="5460" width="1.7109375" customWidth="1"/>
    <col min="5646" max="5646" width="1.42578125" customWidth="1"/>
    <col min="5647" max="5716" width="1.7109375" customWidth="1"/>
    <col min="5902" max="5902" width="1.42578125" customWidth="1"/>
    <col min="5903" max="5972" width="1.7109375" customWidth="1"/>
    <col min="6158" max="6158" width="1.42578125" customWidth="1"/>
    <col min="6159" max="6228" width="1.7109375" customWidth="1"/>
    <col min="6414" max="6414" width="1.42578125" customWidth="1"/>
    <col min="6415" max="6484" width="1.7109375" customWidth="1"/>
    <col min="6670" max="6670" width="1.42578125" customWidth="1"/>
    <col min="6671" max="6740" width="1.7109375" customWidth="1"/>
    <col min="6926" max="6926" width="1.42578125" customWidth="1"/>
    <col min="6927" max="6996" width="1.7109375" customWidth="1"/>
    <col min="7182" max="7182" width="1.42578125" customWidth="1"/>
    <col min="7183" max="7252" width="1.7109375" customWidth="1"/>
    <col min="7438" max="7438" width="1.42578125" customWidth="1"/>
    <col min="7439" max="7508" width="1.7109375" customWidth="1"/>
    <col min="7694" max="7694" width="1.42578125" customWidth="1"/>
    <col min="7695" max="7764" width="1.7109375" customWidth="1"/>
    <col min="7950" max="7950" width="1.42578125" customWidth="1"/>
    <col min="7951" max="8020" width="1.7109375" customWidth="1"/>
    <col min="8206" max="8206" width="1.42578125" customWidth="1"/>
    <col min="8207" max="8276" width="1.7109375" customWidth="1"/>
    <col min="8462" max="8462" width="1.42578125" customWidth="1"/>
    <col min="8463" max="8532" width="1.7109375" customWidth="1"/>
    <col min="8718" max="8718" width="1.42578125" customWidth="1"/>
    <col min="8719" max="8788" width="1.7109375" customWidth="1"/>
    <col min="8974" max="8974" width="1.42578125" customWidth="1"/>
    <col min="8975" max="9044" width="1.7109375" customWidth="1"/>
    <col min="9230" max="9230" width="1.42578125" customWidth="1"/>
    <col min="9231" max="9300" width="1.7109375" customWidth="1"/>
    <col min="9486" max="9486" width="1.42578125" customWidth="1"/>
    <col min="9487" max="9556" width="1.7109375" customWidth="1"/>
    <col min="9742" max="9742" width="1.42578125" customWidth="1"/>
    <col min="9743" max="9812" width="1.7109375" customWidth="1"/>
    <col min="9998" max="9998" width="1.42578125" customWidth="1"/>
    <col min="9999" max="10068" width="1.7109375" customWidth="1"/>
    <col min="10254" max="10254" width="1.42578125" customWidth="1"/>
    <col min="10255" max="10324" width="1.7109375" customWidth="1"/>
    <col min="10510" max="10510" width="1.42578125" customWidth="1"/>
    <col min="10511" max="10580" width="1.7109375" customWidth="1"/>
    <col min="10766" max="10766" width="1.42578125" customWidth="1"/>
    <col min="10767" max="10836" width="1.7109375" customWidth="1"/>
    <col min="11022" max="11022" width="1.42578125" customWidth="1"/>
    <col min="11023" max="11092" width="1.7109375" customWidth="1"/>
    <col min="11278" max="11278" width="1.42578125" customWidth="1"/>
    <col min="11279" max="11348" width="1.7109375" customWidth="1"/>
    <col min="11534" max="11534" width="1.42578125" customWidth="1"/>
    <col min="11535" max="11604" width="1.7109375" customWidth="1"/>
    <col min="11790" max="11790" width="1.42578125" customWidth="1"/>
    <col min="11791" max="11860" width="1.7109375" customWidth="1"/>
    <col min="12046" max="12046" width="1.42578125" customWidth="1"/>
    <col min="12047" max="12116" width="1.7109375" customWidth="1"/>
    <col min="12302" max="12302" width="1.42578125" customWidth="1"/>
    <col min="12303" max="12372" width="1.7109375" customWidth="1"/>
    <col min="12558" max="12558" width="1.42578125" customWidth="1"/>
    <col min="12559" max="12628" width="1.7109375" customWidth="1"/>
    <col min="12814" max="12814" width="1.42578125" customWidth="1"/>
    <col min="12815" max="12884" width="1.7109375" customWidth="1"/>
    <col min="13070" max="13070" width="1.42578125" customWidth="1"/>
    <col min="13071" max="13140" width="1.7109375" customWidth="1"/>
    <col min="13326" max="13326" width="1.42578125" customWidth="1"/>
    <col min="13327" max="13396" width="1.7109375" customWidth="1"/>
    <col min="13582" max="13582" width="1.42578125" customWidth="1"/>
    <col min="13583" max="13652" width="1.7109375" customWidth="1"/>
    <col min="13838" max="13838" width="1.42578125" customWidth="1"/>
    <col min="13839" max="13908" width="1.7109375" customWidth="1"/>
    <col min="14094" max="14094" width="1.42578125" customWidth="1"/>
    <col min="14095" max="14164" width="1.7109375" customWidth="1"/>
    <col min="14350" max="14350" width="1.42578125" customWidth="1"/>
    <col min="14351" max="14420" width="1.7109375" customWidth="1"/>
    <col min="14606" max="14606" width="1.42578125" customWidth="1"/>
    <col min="14607" max="14676" width="1.7109375" customWidth="1"/>
    <col min="14862" max="14862" width="1.42578125" customWidth="1"/>
    <col min="14863" max="14932" width="1.7109375" customWidth="1"/>
    <col min="15118" max="15118" width="1.42578125" customWidth="1"/>
    <col min="15119" max="15188" width="1.7109375" customWidth="1"/>
    <col min="15374" max="15374" width="1.42578125" customWidth="1"/>
    <col min="15375" max="15444" width="1.7109375" customWidth="1"/>
    <col min="15630" max="15630" width="1.42578125" customWidth="1"/>
    <col min="15631" max="15700" width="1.7109375" customWidth="1"/>
    <col min="15886" max="15886" width="1.42578125" customWidth="1"/>
    <col min="15887" max="15956" width="1.7109375" customWidth="1"/>
    <col min="16142" max="16142" width="1.42578125" customWidth="1"/>
    <col min="16143" max="16212" width="1.7109375" customWidth="1"/>
  </cols>
  <sheetData>
    <row r="1" spans="2:113" ht="15" customHeight="1" x14ac:dyDescent="0.25">
      <c r="B1" s="629" t="s">
        <v>1357</v>
      </c>
      <c r="C1" s="630"/>
      <c r="D1" s="630"/>
      <c r="E1" s="630"/>
      <c r="F1" s="630"/>
      <c r="G1" s="630"/>
      <c r="H1" s="630"/>
      <c r="I1" s="630"/>
      <c r="J1" s="630"/>
      <c r="K1" s="630"/>
      <c r="L1" s="630"/>
      <c r="M1" s="630"/>
      <c r="N1" s="630"/>
      <c r="O1" s="630"/>
      <c r="P1" s="630"/>
      <c r="Q1" s="630"/>
      <c r="R1" s="630"/>
      <c r="S1" s="630"/>
      <c r="T1" s="630"/>
      <c r="U1" s="630"/>
      <c r="V1" s="630"/>
      <c r="W1" s="630"/>
      <c r="X1" s="630"/>
      <c r="Y1" s="630"/>
      <c r="Z1" s="630"/>
      <c r="AA1" s="630"/>
      <c r="AB1" s="630"/>
      <c r="AC1" s="630"/>
      <c r="AD1" s="630"/>
      <c r="AE1" s="630"/>
      <c r="AF1" s="630"/>
      <c r="AG1" s="630"/>
      <c r="AH1" s="630"/>
      <c r="AI1" s="630"/>
      <c r="AJ1" s="630"/>
      <c r="AK1" s="630"/>
      <c r="AL1" s="630"/>
      <c r="AM1" s="630"/>
      <c r="AN1" s="630"/>
      <c r="AO1" s="630"/>
      <c r="AP1" s="630"/>
      <c r="AQ1" s="630"/>
      <c r="AR1" s="630"/>
      <c r="AS1" s="630"/>
      <c r="AT1" s="630"/>
      <c r="AU1" s="630"/>
      <c r="AV1" s="630"/>
      <c r="AW1" s="630"/>
      <c r="AX1" s="630"/>
      <c r="AY1" s="630"/>
      <c r="AZ1" s="63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1"/>
    </row>
    <row r="2" spans="2:113" ht="15" customHeight="1" x14ac:dyDescent="0.25">
      <c r="B2" s="632"/>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633"/>
      <c r="CD2" s="633"/>
      <c r="CE2" s="633"/>
      <c r="CF2" s="633"/>
      <c r="CG2" s="633"/>
      <c r="CH2" s="633"/>
      <c r="CI2" s="633"/>
      <c r="CJ2" s="633"/>
      <c r="CK2" s="633"/>
      <c r="CL2" s="633"/>
      <c r="CM2" s="633"/>
      <c r="CN2" s="633"/>
      <c r="CO2" s="633"/>
      <c r="CP2" s="633"/>
      <c r="CQ2" s="633"/>
      <c r="CR2" s="633"/>
      <c r="CS2" s="633"/>
      <c r="CT2" s="633"/>
      <c r="CU2" s="633"/>
      <c r="CV2" s="633"/>
      <c r="CW2" s="633"/>
      <c r="CX2" s="633"/>
      <c r="CY2" s="633"/>
      <c r="CZ2" s="633"/>
      <c r="DA2" s="634"/>
    </row>
    <row r="3" spans="2:113" ht="23.25" x14ac:dyDescent="0.25">
      <c r="B3" s="635" t="s">
        <v>1492</v>
      </c>
      <c r="C3" s="636"/>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c r="BH3" s="636"/>
      <c r="BI3" s="636"/>
      <c r="BJ3" s="636"/>
      <c r="BK3" s="636"/>
      <c r="BL3" s="636"/>
      <c r="BM3" s="636"/>
      <c r="BN3" s="636"/>
      <c r="BO3" s="636"/>
      <c r="BP3" s="636"/>
      <c r="BQ3" s="636"/>
      <c r="BR3" s="636"/>
      <c r="BS3" s="636"/>
      <c r="BT3" s="636"/>
      <c r="BU3" s="636"/>
      <c r="BV3" s="636"/>
      <c r="BW3" s="636"/>
      <c r="BX3" s="636"/>
      <c r="BY3" s="636"/>
      <c r="BZ3" s="636"/>
      <c r="CA3" s="636"/>
      <c r="CB3" s="636"/>
      <c r="CC3" s="636"/>
      <c r="CD3" s="478"/>
      <c r="CE3" s="478"/>
      <c r="CF3" s="478"/>
      <c r="CG3" s="478"/>
      <c r="CH3" s="478"/>
      <c r="CI3" s="478"/>
      <c r="CJ3" s="478"/>
      <c r="CK3" s="478"/>
      <c r="CL3" s="478"/>
      <c r="CM3" s="478"/>
      <c r="CN3" s="478"/>
      <c r="CO3" s="478"/>
      <c r="CP3" s="478"/>
      <c r="CQ3" s="478"/>
      <c r="CR3" s="478"/>
      <c r="CS3" s="478"/>
      <c r="CT3" s="478"/>
      <c r="CU3" s="478"/>
      <c r="CV3" s="478"/>
      <c r="CW3" s="478"/>
      <c r="CX3" s="478"/>
      <c r="CY3" s="478"/>
      <c r="CZ3" s="478"/>
      <c r="DA3" s="479"/>
    </row>
    <row r="4" spans="2:113" s="1" customFormat="1" ht="23.25" x14ac:dyDescent="0.25">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row>
    <row r="5" spans="2:113" x14ac:dyDescent="0.25">
      <c r="B5" s="637" t="s">
        <v>1358</v>
      </c>
      <c r="C5" s="637"/>
      <c r="D5" s="637"/>
      <c r="E5" s="637"/>
      <c r="F5" s="637"/>
      <c r="G5" s="637"/>
      <c r="H5" s="637"/>
      <c r="I5" s="637" t="s">
        <v>1359</v>
      </c>
      <c r="J5" s="637"/>
      <c r="K5" s="637"/>
      <c r="L5" s="637"/>
      <c r="M5" s="637"/>
      <c r="N5" s="637"/>
      <c r="O5" s="637"/>
      <c r="P5" s="637"/>
      <c r="Q5" s="637"/>
      <c r="R5" s="637"/>
      <c r="S5" s="637"/>
      <c r="T5" s="637"/>
      <c r="U5" s="638" t="s">
        <v>1360</v>
      </c>
      <c r="V5" s="638"/>
      <c r="W5" s="638"/>
      <c r="X5" s="638"/>
      <c r="Y5" s="638"/>
      <c r="Z5" s="638"/>
      <c r="AA5" s="638"/>
      <c r="AB5" s="638"/>
      <c r="AC5" s="638"/>
      <c r="AD5" s="638"/>
      <c r="AE5" s="638"/>
      <c r="AF5" s="637" t="s">
        <v>1361</v>
      </c>
      <c r="AG5" s="637"/>
      <c r="AH5" s="637"/>
      <c r="AI5" s="637"/>
      <c r="AJ5" s="637"/>
      <c r="AK5" s="637"/>
      <c r="AL5" s="637"/>
      <c r="AM5" s="637" t="s">
        <v>1362</v>
      </c>
      <c r="AN5" s="637"/>
      <c r="AO5" s="637"/>
      <c r="AP5" s="637"/>
      <c r="AQ5" s="637"/>
      <c r="AR5" s="637"/>
      <c r="AS5" s="637"/>
      <c r="AT5" s="637" t="s">
        <v>1363</v>
      </c>
      <c r="AU5" s="637"/>
      <c r="AV5" s="637"/>
      <c r="AW5" s="637"/>
      <c r="AX5" s="637"/>
      <c r="AY5" s="637"/>
      <c r="AZ5" s="615" t="s">
        <v>1364</v>
      </c>
      <c r="BA5" s="615"/>
      <c r="BB5" s="615"/>
      <c r="BC5" s="615"/>
      <c r="BD5" s="615"/>
      <c r="BE5" s="615"/>
      <c r="BF5" s="615"/>
      <c r="BG5" s="615"/>
      <c r="BH5" s="615"/>
      <c r="BI5" s="615"/>
      <c r="BJ5" s="615"/>
      <c r="BK5" s="615"/>
      <c r="BL5" s="615" t="s">
        <v>1365</v>
      </c>
      <c r="BM5" s="615"/>
      <c r="BN5" s="615"/>
      <c r="BO5" s="615"/>
      <c r="BP5" s="615"/>
      <c r="BQ5" s="615"/>
      <c r="BR5" s="615"/>
      <c r="BS5" s="615"/>
      <c r="BT5" s="615"/>
      <c r="BU5" s="615"/>
      <c r="BV5" s="615"/>
      <c r="BW5" s="615"/>
      <c r="BX5" s="615"/>
      <c r="BY5" s="615"/>
      <c r="BZ5" s="615"/>
      <c r="CA5" s="615"/>
      <c r="CB5" s="615"/>
      <c r="CC5" s="615"/>
      <c r="CD5" s="615" t="s">
        <v>878</v>
      </c>
      <c r="CE5" s="615"/>
      <c r="CF5" s="615"/>
      <c r="CG5" s="615"/>
      <c r="CH5" s="615"/>
      <c r="CI5" s="615"/>
      <c r="CJ5" s="615"/>
      <c r="CK5" s="615"/>
      <c r="CL5" s="615"/>
      <c r="CM5" s="615"/>
      <c r="CN5" s="615"/>
      <c r="CO5" s="615"/>
      <c r="CP5" s="615"/>
      <c r="CQ5" s="615"/>
      <c r="CR5" s="615"/>
      <c r="CS5" s="615"/>
      <c r="CT5" s="615"/>
      <c r="CU5" s="615"/>
      <c r="CV5" s="615"/>
      <c r="CW5" s="615"/>
      <c r="CX5" s="615"/>
      <c r="CY5" s="615"/>
      <c r="CZ5" s="615"/>
      <c r="DA5" s="615"/>
      <c r="DB5" s="615"/>
      <c r="DC5" s="615"/>
    </row>
    <row r="6" spans="2:113" x14ac:dyDescent="0.25">
      <c r="B6" s="637"/>
      <c r="C6" s="637"/>
      <c r="D6" s="637"/>
      <c r="E6" s="637"/>
      <c r="F6" s="637"/>
      <c r="G6" s="637"/>
      <c r="H6" s="637"/>
      <c r="I6" s="637"/>
      <c r="J6" s="637"/>
      <c r="K6" s="637"/>
      <c r="L6" s="637"/>
      <c r="M6" s="637"/>
      <c r="N6" s="637"/>
      <c r="O6" s="637"/>
      <c r="P6" s="637"/>
      <c r="Q6" s="637"/>
      <c r="R6" s="637"/>
      <c r="S6" s="637"/>
      <c r="T6" s="637"/>
      <c r="U6" s="638"/>
      <c r="V6" s="638"/>
      <c r="W6" s="638"/>
      <c r="X6" s="638"/>
      <c r="Y6" s="638"/>
      <c r="Z6" s="638"/>
      <c r="AA6" s="638"/>
      <c r="AB6" s="638"/>
      <c r="AC6" s="638"/>
      <c r="AD6" s="638"/>
      <c r="AE6" s="638"/>
      <c r="AF6" s="637"/>
      <c r="AG6" s="637"/>
      <c r="AH6" s="637"/>
      <c r="AI6" s="637"/>
      <c r="AJ6" s="637"/>
      <c r="AK6" s="637"/>
      <c r="AL6" s="637"/>
      <c r="AM6" s="637"/>
      <c r="AN6" s="637"/>
      <c r="AO6" s="637"/>
      <c r="AP6" s="637"/>
      <c r="AQ6" s="637"/>
      <c r="AR6" s="637"/>
      <c r="AS6" s="637"/>
      <c r="AT6" s="637"/>
      <c r="AU6" s="637"/>
      <c r="AV6" s="637"/>
      <c r="AW6" s="637"/>
      <c r="AX6" s="637"/>
      <c r="AY6" s="637"/>
      <c r="AZ6" s="615" t="s">
        <v>1366</v>
      </c>
      <c r="BA6" s="615"/>
      <c r="BB6" s="615"/>
      <c r="BC6" s="615"/>
      <c r="BD6" s="615"/>
      <c r="BE6" s="615"/>
      <c r="BF6" s="615"/>
      <c r="BG6" s="615"/>
      <c r="BH6" s="615" t="s">
        <v>1367</v>
      </c>
      <c r="BI6" s="615"/>
      <c r="BJ6" s="615"/>
      <c r="BK6" s="615"/>
      <c r="BL6" s="615" t="s">
        <v>1368</v>
      </c>
      <c r="BM6" s="615"/>
      <c r="BN6" s="615"/>
      <c r="BO6" s="615"/>
      <c r="BP6" s="615"/>
      <c r="BQ6" s="615"/>
      <c r="BR6" s="615"/>
      <c r="BS6" s="615"/>
      <c r="BT6" s="615"/>
      <c r="BU6" s="615" t="s">
        <v>1369</v>
      </c>
      <c r="BV6" s="615"/>
      <c r="BW6" s="615"/>
      <c r="BX6" s="615"/>
      <c r="BY6" s="615"/>
      <c r="BZ6" s="615"/>
      <c r="CA6" s="615"/>
      <c r="CB6" s="615"/>
      <c r="CC6" s="615"/>
      <c r="CD6" s="615" t="s">
        <v>875</v>
      </c>
      <c r="CE6" s="615"/>
      <c r="CF6" s="615"/>
      <c r="CG6" s="615"/>
      <c r="CH6" s="615"/>
      <c r="CI6" s="615"/>
      <c r="CJ6" s="615"/>
      <c r="CK6" s="615"/>
      <c r="CL6" s="615"/>
      <c r="CM6" s="615" t="s">
        <v>876</v>
      </c>
      <c r="CN6" s="615"/>
      <c r="CO6" s="615"/>
      <c r="CP6" s="615"/>
      <c r="CQ6" s="615"/>
      <c r="CR6" s="615"/>
      <c r="CS6" s="615"/>
      <c r="CT6" s="615"/>
      <c r="CU6" s="615"/>
      <c r="CV6" s="615" t="s">
        <v>877</v>
      </c>
      <c r="CW6" s="615"/>
      <c r="CX6" s="615"/>
      <c r="CY6" s="615"/>
      <c r="CZ6" s="615"/>
      <c r="DA6" s="615"/>
      <c r="DB6" s="615"/>
      <c r="DC6" s="615"/>
      <c r="DI6" s="480"/>
    </row>
    <row r="7" spans="2:113" x14ac:dyDescent="0.25">
      <c r="B7" s="596" t="s">
        <v>1208</v>
      </c>
      <c r="C7" s="597"/>
      <c r="D7" s="597"/>
      <c r="E7" s="597"/>
      <c r="F7" s="597"/>
      <c r="G7" s="597"/>
      <c r="H7" s="598"/>
      <c r="I7" s="602" t="s">
        <v>1459</v>
      </c>
      <c r="J7" s="603"/>
      <c r="K7" s="603"/>
      <c r="L7" s="603"/>
      <c r="M7" s="603"/>
      <c r="N7" s="603"/>
      <c r="O7" s="603"/>
      <c r="P7" s="603"/>
      <c r="Q7" s="603"/>
      <c r="R7" s="603"/>
      <c r="S7" s="603"/>
      <c r="T7" s="604"/>
      <c r="U7" s="602" t="s">
        <v>1460</v>
      </c>
      <c r="V7" s="603"/>
      <c r="W7" s="603"/>
      <c r="X7" s="603"/>
      <c r="Y7" s="603"/>
      <c r="Z7" s="603"/>
      <c r="AA7" s="603"/>
      <c r="AB7" s="603"/>
      <c r="AC7" s="603"/>
      <c r="AD7" s="603"/>
      <c r="AE7" s="604"/>
      <c r="AF7" s="608" t="s">
        <v>1372</v>
      </c>
      <c r="AG7" s="609"/>
      <c r="AH7" s="609"/>
      <c r="AI7" s="609"/>
      <c r="AJ7" s="609"/>
      <c r="AK7" s="609"/>
      <c r="AL7" s="610"/>
      <c r="AM7" s="614" t="s">
        <v>5</v>
      </c>
      <c r="AN7" s="597"/>
      <c r="AO7" s="597"/>
      <c r="AP7" s="597"/>
      <c r="AQ7" s="597"/>
      <c r="AR7" s="597"/>
      <c r="AS7" s="598"/>
      <c r="AT7" s="614" t="s">
        <v>1373</v>
      </c>
      <c r="AU7" s="597"/>
      <c r="AV7" s="597"/>
      <c r="AW7" s="597"/>
      <c r="AX7" s="597"/>
      <c r="AY7" s="598"/>
      <c r="AZ7" s="622">
        <v>0.2</v>
      </c>
      <c r="BA7" s="623"/>
      <c r="BB7" s="623"/>
      <c r="BC7" s="623"/>
      <c r="BD7" s="623"/>
      <c r="BE7" s="623"/>
      <c r="BF7" s="623"/>
      <c r="BG7" s="624"/>
      <c r="BH7" s="628">
        <v>2018</v>
      </c>
      <c r="BI7" s="617"/>
      <c r="BJ7" s="617"/>
      <c r="BK7" s="618"/>
      <c r="BL7" s="622">
        <v>0.2</v>
      </c>
      <c r="BM7" s="623"/>
      <c r="BN7" s="623"/>
      <c r="BO7" s="623"/>
      <c r="BP7" s="623"/>
      <c r="BQ7" s="623"/>
      <c r="BR7" s="623"/>
      <c r="BS7" s="623"/>
      <c r="BT7" s="624"/>
      <c r="BU7" s="622">
        <v>0.2</v>
      </c>
      <c r="BV7" s="623"/>
      <c r="BW7" s="623"/>
      <c r="BX7" s="623"/>
      <c r="BY7" s="623"/>
      <c r="BZ7" s="623"/>
      <c r="CA7" s="623"/>
      <c r="CB7" s="623"/>
      <c r="CC7" s="624"/>
      <c r="CD7" s="616">
        <v>0.2</v>
      </c>
      <c r="CE7" s="617"/>
      <c r="CF7" s="617"/>
      <c r="CG7" s="617"/>
      <c r="CH7" s="617"/>
      <c r="CI7" s="617"/>
      <c r="CJ7" s="617"/>
      <c r="CK7" s="617"/>
      <c r="CL7" s="618"/>
      <c r="CM7" s="616">
        <v>0.1</v>
      </c>
      <c r="CN7" s="617"/>
      <c r="CO7" s="617"/>
      <c r="CP7" s="617"/>
      <c r="CQ7" s="617"/>
      <c r="CR7" s="617"/>
      <c r="CS7" s="617"/>
      <c r="CT7" s="617"/>
      <c r="CU7" s="618"/>
      <c r="CV7" s="616">
        <v>0.05</v>
      </c>
      <c r="CW7" s="617"/>
      <c r="CX7" s="617"/>
      <c r="CY7" s="617"/>
      <c r="CZ7" s="617"/>
      <c r="DA7" s="617"/>
      <c r="DB7" s="617"/>
      <c r="DC7" s="618"/>
    </row>
    <row r="8" spans="2:113" ht="130.5" customHeight="1" x14ac:dyDescent="0.25">
      <c r="B8" s="599"/>
      <c r="C8" s="600"/>
      <c r="D8" s="600"/>
      <c r="E8" s="600"/>
      <c r="F8" s="600"/>
      <c r="G8" s="600"/>
      <c r="H8" s="601"/>
      <c r="I8" s="605"/>
      <c r="J8" s="606"/>
      <c r="K8" s="606"/>
      <c r="L8" s="606"/>
      <c r="M8" s="606"/>
      <c r="N8" s="606"/>
      <c r="O8" s="606"/>
      <c r="P8" s="606"/>
      <c r="Q8" s="606"/>
      <c r="R8" s="606"/>
      <c r="S8" s="606"/>
      <c r="T8" s="607"/>
      <c r="U8" s="605"/>
      <c r="V8" s="606"/>
      <c r="W8" s="606"/>
      <c r="X8" s="606"/>
      <c r="Y8" s="606"/>
      <c r="Z8" s="606"/>
      <c r="AA8" s="606"/>
      <c r="AB8" s="606"/>
      <c r="AC8" s="606"/>
      <c r="AD8" s="606"/>
      <c r="AE8" s="607"/>
      <c r="AF8" s="611"/>
      <c r="AG8" s="612"/>
      <c r="AH8" s="612"/>
      <c r="AI8" s="612"/>
      <c r="AJ8" s="612"/>
      <c r="AK8" s="612"/>
      <c r="AL8" s="613"/>
      <c r="AM8" s="599"/>
      <c r="AN8" s="600"/>
      <c r="AO8" s="600"/>
      <c r="AP8" s="600"/>
      <c r="AQ8" s="600"/>
      <c r="AR8" s="600"/>
      <c r="AS8" s="601"/>
      <c r="AT8" s="599"/>
      <c r="AU8" s="600"/>
      <c r="AV8" s="600"/>
      <c r="AW8" s="600"/>
      <c r="AX8" s="600"/>
      <c r="AY8" s="601"/>
      <c r="AZ8" s="625"/>
      <c r="BA8" s="626"/>
      <c r="BB8" s="626"/>
      <c r="BC8" s="626"/>
      <c r="BD8" s="626"/>
      <c r="BE8" s="626"/>
      <c r="BF8" s="626"/>
      <c r="BG8" s="627"/>
      <c r="BH8" s="619"/>
      <c r="BI8" s="620"/>
      <c r="BJ8" s="620"/>
      <c r="BK8" s="621"/>
      <c r="BL8" s="625"/>
      <c r="BM8" s="626"/>
      <c r="BN8" s="626"/>
      <c r="BO8" s="626"/>
      <c r="BP8" s="626"/>
      <c r="BQ8" s="626"/>
      <c r="BR8" s="626"/>
      <c r="BS8" s="626"/>
      <c r="BT8" s="627"/>
      <c r="BU8" s="625"/>
      <c r="BV8" s="626"/>
      <c r="BW8" s="626"/>
      <c r="BX8" s="626"/>
      <c r="BY8" s="626"/>
      <c r="BZ8" s="626"/>
      <c r="CA8" s="626"/>
      <c r="CB8" s="626"/>
      <c r="CC8" s="627"/>
      <c r="CD8" s="619"/>
      <c r="CE8" s="620"/>
      <c r="CF8" s="620"/>
      <c r="CG8" s="620"/>
      <c r="CH8" s="620"/>
      <c r="CI8" s="620"/>
      <c r="CJ8" s="620"/>
      <c r="CK8" s="620"/>
      <c r="CL8" s="621"/>
      <c r="CM8" s="619"/>
      <c r="CN8" s="620"/>
      <c r="CO8" s="620"/>
      <c r="CP8" s="620"/>
      <c r="CQ8" s="620"/>
      <c r="CR8" s="620"/>
      <c r="CS8" s="620"/>
      <c r="CT8" s="620"/>
      <c r="CU8" s="621"/>
      <c r="CV8" s="619"/>
      <c r="CW8" s="620"/>
      <c r="CX8" s="620"/>
      <c r="CY8" s="620"/>
      <c r="CZ8" s="620"/>
      <c r="DA8" s="620"/>
      <c r="DB8" s="620"/>
      <c r="DC8" s="621"/>
    </row>
  </sheetData>
  <mergeCells count="31">
    <mergeCell ref="B1:DA2"/>
    <mergeCell ref="B3:CC3"/>
    <mergeCell ref="B5:H6"/>
    <mergeCell ref="I5:T6"/>
    <mergeCell ref="U5:AE6"/>
    <mergeCell ref="AF5:AL6"/>
    <mergeCell ref="AM5:AS6"/>
    <mergeCell ref="AT5:AY6"/>
    <mergeCell ref="AZ5:BK5"/>
    <mergeCell ref="BL5:CC5"/>
    <mergeCell ref="AT7:AY8"/>
    <mergeCell ref="CD5:DC5"/>
    <mergeCell ref="AZ6:BG6"/>
    <mergeCell ref="BH6:BK6"/>
    <mergeCell ref="BL6:BT6"/>
    <mergeCell ref="BU6:CC6"/>
    <mergeCell ref="CD6:CL6"/>
    <mergeCell ref="CM6:CU6"/>
    <mergeCell ref="CV6:DC6"/>
    <mergeCell ref="CV7:DC8"/>
    <mergeCell ref="AZ7:BG8"/>
    <mergeCell ref="BH7:BK8"/>
    <mergeCell ref="BL7:BT8"/>
    <mergeCell ref="BU7:CC8"/>
    <mergeCell ref="CD7:CL8"/>
    <mergeCell ref="CM7:CU8"/>
    <mergeCell ref="B7:H8"/>
    <mergeCell ref="I7:T8"/>
    <mergeCell ref="U7:AE8"/>
    <mergeCell ref="AF7:AL8"/>
    <mergeCell ref="AM7:AS8"/>
  </mergeCells>
  <printOptions horizontalCentered="1"/>
  <pageMargins left="0.39370078740157483" right="0.78740157480314965" top="0.39370078740157483" bottom="0.39370078740157483" header="0" footer="0"/>
  <pageSetup scale="6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D35"/>
  <sheetViews>
    <sheetView showGridLines="0" topLeftCell="A19" zoomScaleNormal="100" workbookViewId="0">
      <selection activeCell="A21" sqref="A21:AW22"/>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thickTop="1" x14ac:dyDescent="0.25">
      <c r="A1" s="706" t="s">
        <v>1374</v>
      </c>
      <c r="B1" s="707"/>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c r="AE1" s="707"/>
      <c r="AF1" s="707"/>
      <c r="AG1" s="707"/>
      <c r="AH1" s="707"/>
      <c r="AI1" s="707"/>
      <c r="AJ1" s="707"/>
      <c r="AK1" s="707"/>
      <c r="AL1" s="707"/>
      <c r="AM1" s="707"/>
      <c r="AN1" s="707"/>
      <c r="AO1" s="707"/>
      <c r="AP1" s="707"/>
      <c r="AQ1" s="707"/>
      <c r="AR1" s="707"/>
      <c r="AS1" s="707"/>
      <c r="AT1" s="707"/>
      <c r="AU1" s="707"/>
      <c r="AV1" s="707"/>
      <c r="AW1" s="707"/>
      <c r="AX1" s="707"/>
      <c r="AY1" s="707"/>
      <c r="AZ1" s="707"/>
      <c r="BA1" s="707"/>
      <c r="BB1" s="707"/>
      <c r="BC1" s="707"/>
      <c r="BD1" s="707"/>
      <c r="BE1" s="707"/>
      <c r="BF1" s="707"/>
      <c r="BG1" s="707"/>
      <c r="BH1" s="707"/>
      <c r="BI1" s="707"/>
      <c r="BJ1" s="707"/>
      <c r="BK1" s="707"/>
      <c r="BL1" s="707"/>
      <c r="BM1" s="707"/>
      <c r="BN1" s="707"/>
      <c r="BO1" s="707"/>
      <c r="BP1" s="707"/>
      <c r="BQ1" s="707"/>
      <c r="BR1" s="707"/>
      <c r="BS1" s="707"/>
      <c r="BT1" s="707"/>
      <c r="BU1" s="707"/>
      <c r="BV1" s="707"/>
      <c r="BW1" s="707"/>
      <c r="BX1" s="707"/>
      <c r="BY1" s="707"/>
      <c r="BZ1" s="707"/>
      <c r="CA1" s="707"/>
      <c r="CB1" s="707"/>
      <c r="CC1" s="708"/>
    </row>
    <row r="2" spans="1:81" ht="15" customHeight="1" x14ac:dyDescent="0.25">
      <c r="A2" s="709"/>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710"/>
    </row>
    <row r="3" spans="1:81" ht="21" x14ac:dyDescent="0.25">
      <c r="A3" s="481" t="s">
        <v>1492</v>
      </c>
      <c r="B3" s="482"/>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82"/>
      <c r="BC3" s="482"/>
      <c r="BD3" s="482"/>
      <c r="BE3" s="482"/>
      <c r="BF3" s="482"/>
      <c r="BG3" s="482"/>
      <c r="BH3" s="482"/>
      <c r="BI3" s="482"/>
      <c r="BJ3" s="482"/>
      <c r="BK3" s="482"/>
      <c r="BL3" s="482"/>
      <c r="BM3" s="482"/>
      <c r="BN3" s="482"/>
      <c r="BO3" s="482"/>
      <c r="BP3" s="482"/>
      <c r="BQ3" s="482"/>
      <c r="BR3" s="482"/>
      <c r="BS3" s="482"/>
      <c r="BT3" s="482"/>
      <c r="BU3" s="482"/>
      <c r="BV3" s="482"/>
      <c r="BW3" s="482"/>
      <c r="BX3" s="482"/>
      <c r="BY3" s="482"/>
      <c r="BZ3" s="482"/>
      <c r="CA3" s="482"/>
      <c r="CB3" s="482"/>
      <c r="CC3" s="483"/>
    </row>
    <row r="4" spans="1:81" x14ac:dyDescent="0.25">
      <c r="A4" s="711"/>
      <c r="B4" s="712"/>
      <c r="C4" s="712"/>
      <c r="D4" s="712"/>
      <c r="E4" s="712"/>
      <c r="F4" s="712"/>
      <c r="G4" s="712"/>
      <c r="H4" s="712"/>
      <c r="I4" s="712"/>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c r="AT4" s="712"/>
      <c r="AU4" s="712"/>
      <c r="AV4" s="712"/>
      <c r="AW4" s="712"/>
      <c r="AX4" s="712"/>
      <c r="AY4" s="712"/>
      <c r="AZ4" s="712"/>
      <c r="BA4" s="712"/>
      <c r="BB4" s="712"/>
      <c r="BC4" s="712"/>
      <c r="BD4" s="712"/>
      <c r="BE4" s="712"/>
      <c r="BF4" s="712"/>
      <c r="BG4" s="712"/>
      <c r="BH4" s="712"/>
      <c r="BI4" s="712"/>
      <c r="BJ4" s="712"/>
      <c r="BK4" s="712"/>
      <c r="BL4" s="712"/>
      <c r="BM4" s="712"/>
      <c r="BN4" s="712"/>
      <c r="BO4" s="712"/>
      <c r="BP4" s="712"/>
      <c r="BQ4" s="712"/>
      <c r="BR4" s="712"/>
      <c r="BS4" s="712"/>
      <c r="BT4" s="712"/>
      <c r="BU4" s="712"/>
      <c r="BV4" s="712"/>
      <c r="BW4" s="712"/>
      <c r="BX4" s="712"/>
      <c r="BY4" s="712"/>
      <c r="BZ4" s="712"/>
      <c r="CA4" s="712"/>
      <c r="CB4" s="712"/>
      <c r="CC4" s="713"/>
    </row>
    <row r="5" spans="1:81" s="2" customFormat="1" ht="18.75" x14ac:dyDescent="0.3">
      <c r="A5" s="484" t="s">
        <v>1375</v>
      </c>
      <c r="B5" s="485"/>
      <c r="C5" s="485"/>
      <c r="D5" s="485"/>
      <c r="E5" s="485"/>
      <c r="F5" s="485"/>
      <c r="G5" s="485"/>
      <c r="H5" s="485"/>
      <c r="I5" s="485"/>
      <c r="J5" s="485"/>
      <c r="K5" s="485"/>
      <c r="L5" s="485"/>
      <c r="M5" s="485"/>
      <c r="N5" s="485"/>
      <c r="O5" s="485"/>
      <c r="P5" s="485"/>
      <c r="Q5" s="485"/>
      <c r="R5" s="485"/>
      <c r="S5" s="485"/>
      <c r="T5" s="485"/>
      <c r="U5" s="485"/>
      <c r="V5" s="485"/>
      <c r="W5" s="485"/>
      <c r="X5" s="485"/>
      <c r="Y5" s="485"/>
      <c r="Z5" s="485"/>
      <c r="AA5" s="485"/>
      <c r="AB5" s="485"/>
      <c r="AC5" s="485"/>
      <c r="AD5" s="485"/>
      <c r="AE5" s="485"/>
      <c r="AF5" s="485"/>
      <c r="AG5" s="485"/>
      <c r="AH5" s="485"/>
      <c r="AI5" s="485"/>
      <c r="AJ5" s="485"/>
      <c r="AK5" s="486"/>
      <c r="AL5" s="714"/>
      <c r="AM5" s="487" t="s">
        <v>1376</v>
      </c>
      <c r="AN5" s="485"/>
      <c r="AO5" s="485"/>
      <c r="AP5" s="485"/>
      <c r="AQ5" s="485"/>
      <c r="AR5" s="485"/>
      <c r="AS5" s="485"/>
      <c r="AT5" s="485"/>
      <c r="AU5" s="485"/>
      <c r="AV5" s="485"/>
      <c r="AW5" s="485"/>
      <c r="AX5" s="485"/>
      <c r="AY5" s="485"/>
      <c r="AZ5" s="485"/>
      <c r="BA5" s="485"/>
      <c r="BB5" s="485"/>
      <c r="BC5" s="485"/>
      <c r="BD5" s="485"/>
      <c r="BE5" s="485"/>
      <c r="BF5" s="485"/>
      <c r="BG5" s="485"/>
      <c r="BH5" s="485"/>
      <c r="BI5" s="485"/>
      <c r="BJ5" s="485"/>
      <c r="BK5" s="485"/>
      <c r="BL5" s="485"/>
      <c r="BM5" s="485"/>
      <c r="BN5" s="485"/>
      <c r="BO5" s="485"/>
      <c r="BP5" s="485"/>
      <c r="BQ5" s="485"/>
      <c r="BR5" s="485"/>
      <c r="BS5" s="485"/>
      <c r="BT5" s="485"/>
      <c r="BU5" s="485"/>
      <c r="BV5" s="485"/>
      <c r="BW5" s="485"/>
      <c r="BX5" s="485"/>
      <c r="BY5" s="485"/>
      <c r="BZ5" s="485"/>
      <c r="CA5" s="485"/>
      <c r="CB5" s="485"/>
      <c r="CC5" s="488"/>
    </row>
    <row r="6" spans="1:81" s="2" customFormat="1" ht="91.5" customHeight="1" x14ac:dyDescent="0.3">
      <c r="A6" s="715" t="s">
        <v>1461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696"/>
      <c r="AF6" s="696"/>
      <c r="AG6" s="696"/>
      <c r="AH6" s="696"/>
      <c r="AI6" s="696"/>
      <c r="AJ6" s="696"/>
      <c r="AK6" s="716"/>
      <c r="AL6" s="714"/>
      <c r="AM6" s="717" t="s">
        <v>1462</v>
      </c>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9"/>
    </row>
    <row r="7" spans="1:81" x14ac:dyDescent="0.25">
      <c r="A7" s="703"/>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c r="AT7" s="704"/>
      <c r="AU7" s="704"/>
      <c r="AV7" s="704"/>
      <c r="AW7" s="704"/>
      <c r="AX7" s="704"/>
      <c r="AY7" s="704"/>
      <c r="AZ7" s="704"/>
      <c r="BA7" s="704"/>
      <c r="BB7" s="704"/>
      <c r="BC7" s="704"/>
      <c r="BD7" s="704"/>
      <c r="BE7" s="704"/>
      <c r="BF7" s="704"/>
      <c r="BG7" s="704"/>
      <c r="BH7" s="704"/>
      <c r="BI7" s="704"/>
      <c r="BJ7" s="704"/>
      <c r="BK7" s="704"/>
      <c r="BL7" s="704"/>
      <c r="BM7" s="704"/>
      <c r="BN7" s="704"/>
      <c r="BO7" s="704"/>
      <c r="BP7" s="704"/>
      <c r="BQ7" s="704"/>
      <c r="BR7" s="704"/>
      <c r="BS7" s="704"/>
      <c r="BT7" s="704"/>
      <c r="BU7" s="704"/>
      <c r="BV7" s="704"/>
      <c r="BW7" s="704"/>
      <c r="BX7" s="704"/>
      <c r="BY7" s="704"/>
      <c r="BZ7" s="704"/>
      <c r="CA7" s="704"/>
      <c r="CB7" s="704"/>
      <c r="CC7" s="705"/>
    </row>
    <row r="8" spans="1:81" ht="18.75" x14ac:dyDescent="0.3">
      <c r="A8" s="489" t="s">
        <v>1379</v>
      </c>
      <c r="B8" s="490"/>
      <c r="C8" s="490"/>
      <c r="D8" s="490"/>
      <c r="E8" s="490"/>
      <c r="F8" s="490"/>
      <c r="G8" s="490"/>
      <c r="H8" s="490"/>
      <c r="I8" s="490"/>
      <c r="J8" s="490"/>
      <c r="K8" s="666" t="s">
        <v>1463</v>
      </c>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6"/>
      <c r="AZ8" s="666"/>
      <c r="BA8" s="666"/>
      <c r="BB8" s="666"/>
      <c r="BC8" s="666"/>
      <c r="BD8" s="666"/>
      <c r="BE8" s="666"/>
      <c r="BF8" s="666"/>
      <c r="BG8" s="666"/>
      <c r="BH8" s="666"/>
      <c r="BI8" s="666"/>
      <c r="BJ8" s="666"/>
      <c r="BK8" s="666"/>
      <c r="BL8" s="666"/>
      <c r="BM8" s="666"/>
      <c r="BN8" s="666"/>
      <c r="BO8" s="666"/>
      <c r="BP8" s="666"/>
      <c r="BQ8" s="666"/>
      <c r="BR8" s="666"/>
      <c r="BS8" s="666"/>
      <c r="BT8" s="666"/>
      <c r="BU8" s="666"/>
      <c r="BV8" s="666"/>
      <c r="BW8" s="666"/>
      <c r="BX8" s="666"/>
      <c r="BY8" s="666"/>
      <c r="BZ8" s="666"/>
      <c r="CA8" s="666"/>
      <c r="CB8" s="666"/>
      <c r="CC8" s="667"/>
    </row>
    <row r="9" spans="1:81" ht="18.75" x14ac:dyDescent="0.25">
      <c r="A9" s="668" t="s">
        <v>1381</v>
      </c>
      <c r="B9" s="669"/>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879</v>
      </c>
      <c r="AN9" s="669"/>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72"/>
    </row>
    <row r="10" spans="1:81" x14ac:dyDescent="0.25">
      <c r="A10" s="673" t="s">
        <v>1464</v>
      </c>
      <c r="B10" s="674"/>
      <c r="C10" s="674"/>
      <c r="D10" s="674"/>
      <c r="E10" s="674"/>
      <c r="F10" s="674"/>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5"/>
      <c r="AM10" s="679" t="s">
        <v>1465</v>
      </c>
      <c r="AN10" s="680"/>
      <c r="AO10" s="680"/>
      <c r="AP10" s="680"/>
      <c r="AQ10" s="680"/>
      <c r="AR10" s="680"/>
      <c r="AS10" s="680"/>
      <c r="AT10" s="680"/>
      <c r="AU10" s="680"/>
      <c r="AV10" s="680"/>
      <c r="AW10" s="680"/>
      <c r="AX10" s="680"/>
      <c r="AY10" s="680"/>
      <c r="AZ10" s="680"/>
      <c r="BA10" s="680"/>
      <c r="BB10" s="680"/>
      <c r="BC10" s="680"/>
      <c r="BD10" s="680"/>
      <c r="BE10" s="680"/>
      <c r="BF10" s="680"/>
      <c r="BG10" s="680"/>
      <c r="BH10" s="680"/>
      <c r="BI10" s="680"/>
      <c r="BJ10" s="680"/>
      <c r="BK10" s="680"/>
      <c r="BL10" s="680"/>
      <c r="BM10" s="680"/>
      <c r="BN10" s="680"/>
      <c r="BO10" s="680"/>
      <c r="BP10" s="680"/>
      <c r="BQ10" s="680"/>
      <c r="BR10" s="680"/>
      <c r="BS10" s="680"/>
      <c r="BT10" s="680"/>
      <c r="BU10" s="680"/>
      <c r="BV10" s="680"/>
      <c r="BW10" s="680"/>
      <c r="BX10" s="680"/>
      <c r="BY10" s="680"/>
      <c r="BZ10" s="680"/>
      <c r="CA10" s="680"/>
      <c r="CB10" s="680"/>
      <c r="CC10" s="681"/>
    </row>
    <row r="11" spans="1:81" x14ac:dyDescent="0.25">
      <c r="A11" s="673"/>
      <c r="B11" s="674"/>
      <c r="C11" s="674"/>
      <c r="D11" s="674"/>
      <c r="E11" s="674"/>
      <c r="F11" s="674"/>
      <c r="G11" s="674"/>
      <c r="H11" s="674"/>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4"/>
      <c r="AG11" s="674"/>
      <c r="AH11" s="674"/>
      <c r="AI11" s="674"/>
      <c r="AJ11" s="674"/>
      <c r="AK11" s="674"/>
      <c r="AL11" s="675"/>
      <c r="AM11" s="679"/>
      <c r="AN11" s="680"/>
      <c r="AO11" s="680"/>
      <c r="AP11" s="680"/>
      <c r="AQ11" s="680"/>
      <c r="AR11" s="680"/>
      <c r="AS11" s="680"/>
      <c r="AT11" s="680"/>
      <c r="AU11" s="680"/>
      <c r="AV11" s="680"/>
      <c r="AW11" s="680"/>
      <c r="AX11" s="680"/>
      <c r="AY11" s="680"/>
      <c r="AZ11" s="680"/>
      <c r="BA11" s="680"/>
      <c r="BB11" s="680"/>
      <c r="BC11" s="680"/>
      <c r="BD11" s="680"/>
      <c r="BE11" s="680"/>
      <c r="BF11" s="680"/>
      <c r="BG11" s="680"/>
      <c r="BH11" s="680"/>
      <c r="BI11" s="680"/>
      <c r="BJ11" s="680"/>
      <c r="BK11" s="680"/>
      <c r="BL11" s="680"/>
      <c r="BM11" s="680"/>
      <c r="BN11" s="680"/>
      <c r="BO11" s="680"/>
      <c r="BP11" s="680"/>
      <c r="BQ11" s="680"/>
      <c r="BR11" s="680"/>
      <c r="BS11" s="680"/>
      <c r="BT11" s="680"/>
      <c r="BU11" s="680"/>
      <c r="BV11" s="680"/>
      <c r="BW11" s="680"/>
      <c r="BX11" s="680"/>
      <c r="BY11" s="680"/>
      <c r="BZ11" s="680"/>
      <c r="CA11" s="680"/>
      <c r="CB11" s="680"/>
      <c r="CC11" s="681"/>
    </row>
    <row r="12" spans="1:81" x14ac:dyDescent="0.25">
      <c r="A12" s="673"/>
      <c r="B12" s="674"/>
      <c r="C12" s="674"/>
      <c r="D12" s="674"/>
      <c r="E12" s="674"/>
      <c r="F12" s="674"/>
      <c r="G12" s="674"/>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5"/>
      <c r="AM12" s="679"/>
      <c r="AN12" s="680"/>
      <c r="AO12" s="680"/>
      <c r="AP12" s="680"/>
      <c r="AQ12" s="680"/>
      <c r="AR12" s="680"/>
      <c r="AS12" s="680"/>
      <c r="AT12" s="680"/>
      <c r="AU12" s="680"/>
      <c r="AV12" s="680"/>
      <c r="AW12" s="680"/>
      <c r="AX12" s="680"/>
      <c r="AY12" s="680"/>
      <c r="AZ12" s="680"/>
      <c r="BA12" s="680"/>
      <c r="BB12" s="680"/>
      <c r="BC12" s="680"/>
      <c r="BD12" s="680"/>
      <c r="BE12" s="680"/>
      <c r="BF12" s="680"/>
      <c r="BG12" s="680"/>
      <c r="BH12" s="680"/>
      <c r="BI12" s="680"/>
      <c r="BJ12" s="680"/>
      <c r="BK12" s="680"/>
      <c r="BL12" s="680"/>
      <c r="BM12" s="680"/>
      <c r="BN12" s="680"/>
      <c r="BO12" s="680"/>
      <c r="BP12" s="680"/>
      <c r="BQ12" s="680"/>
      <c r="BR12" s="680"/>
      <c r="BS12" s="680"/>
      <c r="BT12" s="680"/>
      <c r="BU12" s="680"/>
      <c r="BV12" s="680"/>
      <c r="BW12" s="680"/>
      <c r="BX12" s="680"/>
      <c r="BY12" s="680"/>
      <c r="BZ12" s="680"/>
      <c r="CA12" s="680"/>
      <c r="CB12" s="680"/>
      <c r="CC12" s="681"/>
    </row>
    <row r="13" spans="1:81" ht="18.75" x14ac:dyDescent="0.25">
      <c r="A13" s="673"/>
      <c r="B13" s="674"/>
      <c r="C13" s="674"/>
      <c r="D13" s="674"/>
      <c r="E13" s="674"/>
      <c r="F13" s="674"/>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74"/>
      <c r="AI13" s="674"/>
      <c r="AJ13" s="674"/>
      <c r="AK13" s="674"/>
      <c r="AL13" s="675"/>
      <c r="AM13" s="682" t="s">
        <v>1384</v>
      </c>
      <c r="AN13" s="683"/>
      <c r="AO13" s="683"/>
      <c r="AP13" s="683"/>
      <c r="AQ13" s="683"/>
      <c r="AR13" s="683"/>
      <c r="AS13" s="683"/>
      <c r="AT13" s="683"/>
      <c r="AU13" s="683"/>
      <c r="AV13" s="683"/>
      <c r="AW13" s="683"/>
      <c r="AX13" s="683"/>
      <c r="AY13" s="683"/>
      <c r="AZ13" s="683"/>
      <c r="BA13" s="683"/>
      <c r="BB13" s="683"/>
      <c r="BC13" s="683"/>
      <c r="BD13" s="683"/>
      <c r="BE13" s="683"/>
      <c r="BF13" s="683"/>
      <c r="BG13" s="683"/>
      <c r="BH13" s="683"/>
      <c r="BI13" s="683"/>
      <c r="BJ13" s="683"/>
      <c r="BK13" s="683"/>
      <c r="BL13" s="683"/>
      <c r="BM13" s="683"/>
      <c r="BN13" s="683"/>
      <c r="BO13" s="683"/>
      <c r="BP13" s="683"/>
      <c r="BQ13" s="683"/>
      <c r="BR13" s="683"/>
      <c r="BS13" s="683"/>
      <c r="BT13" s="683"/>
      <c r="BU13" s="683"/>
      <c r="BV13" s="683"/>
      <c r="BW13" s="683"/>
      <c r="BX13" s="683"/>
      <c r="BY13" s="683"/>
      <c r="BZ13" s="683"/>
      <c r="CA13" s="683"/>
      <c r="CB13" s="683"/>
      <c r="CC13" s="684"/>
    </row>
    <row r="14" spans="1:81" ht="15" customHeight="1" x14ac:dyDescent="0.25">
      <c r="A14" s="673"/>
      <c r="B14" s="674"/>
      <c r="C14" s="674"/>
      <c r="D14" s="674"/>
      <c r="E14" s="674"/>
      <c r="F14" s="674"/>
      <c r="G14" s="674"/>
      <c r="H14" s="674"/>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4"/>
      <c r="AG14" s="674"/>
      <c r="AH14" s="674"/>
      <c r="AI14" s="674"/>
      <c r="AJ14" s="674"/>
      <c r="AK14" s="674"/>
      <c r="AL14" s="675"/>
      <c r="AM14" s="679" t="s">
        <v>1385</v>
      </c>
      <c r="AN14" s="680"/>
      <c r="AO14" s="680"/>
      <c r="AP14" s="680"/>
      <c r="AQ14" s="680"/>
      <c r="AR14" s="680"/>
      <c r="AS14" s="680"/>
      <c r="AT14" s="680"/>
      <c r="AU14" s="680"/>
      <c r="AV14" s="680"/>
      <c r="AW14" s="680"/>
      <c r="AX14" s="680"/>
      <c r="AY14" s="680"/>
      <c r="AZ14" s="680"/>
      <c r="BA14" s="680"/>
      <c r="BB14" s="680"/>
      <c r="BC14" s="680"/>
      <c r="BD14" s="680"/>
      <c r="BE14" s="680"/>
      <c r="BF14" s="680"/>
      <c r="BG14" s="680"/>
      <c r="BH14" s="680"/>
      <c r="BI14" s="680"/>
      <c r="BJ14" s="680"/>
      <c r="BK14" s="680"/>
      <c r="BL14" s="680"/>
      <c r="BM14" s="680"/>
      <c r="BN14" s="680"/>
      <c r="BO14" s="680"/>
      <c r="BP14" s="680"/>
      <c r="BQ14" s="680"/>
      <c r="BR14" s="680"/>
      <c r="BS14" s="680"/>
      <c r="BT14" s="680"/>
      <c r="BU14" s="680"/>
      <c r="BV14" s="680"/>
      <c r="BW14" s="680"/>
      <c r="BX14" s="680"/>
      <c r="BY14" s="680"/>
      <c r="BZ14" s="680"/>
      <c r="CA14" s="680"/>
      <c r="CB14" s="680"/>
      <c r="CC14" s="681"/>
    </row>
    <row r="15" spans="1:81" x14ac:dyDescent="0.25">
      <c r="A15" s="676"/>
      <c r="B15" s="677"/>
      <c r="C15" s="677"/>
      <c r="D15" s="677"/>
      <c r="E15" s="677"/>
      <c r="F15" s="677"/>
      <c r="G15" s="677"/>
      <c r="H15" s="677"/>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8"/>
      <c r="AM15" s="685"/>
      <c r="AN15" s="686"/>
      <c r="AO15" s="686"/>
      <c r="AP15" s="686"/>
      <c r="AQ15" s="686"/>
      <c r="AR15" s="686"/>
      <c r="AS15" s="686"/>
      <c r="AT15" s="686"/>
      <c r="AU15" s="686"/>
      <c r="AV15" s="686"/>
      <c r="AW15" s="686"/>
      <c r="AX15" s="686"/>
      <c r="AY15" s="686"/>
      <c r="AZ15" s="686"/>
      <c r="BA15" s="686"/>
      <c r="BB15" s="686"/>
      <c r="BC15" s="686"/>
      <c r="BD15" s="686"/>
      <c r="BE15" s="686"/>
      <c r="BF15" s="686"/>
      <c r="BG15" s="686"/>
      <c r="BH15" s="686"/>
      <c r="BI15" s="686"/>
      <c r="BJ15" s="686"/>
      <c r="BK15" s="686"/>
      <c r="BL15" s="686"/>
      <c r="BM15" s="686"/>
      <c r="BN15" s="686"/>
      <c r="BO15" s="686"/>
      <c r="BP15" s="686"/>
      <c r="BQ15" s="686"/>
      <c r="BR15" s="686"/>
      <c r="BS15" s="686"/>
      <c r="BT15" s="686"/>
      <c r="BU15" s="686"/>
      <c r="BV15" s="686"/>
      <c r="BW15" s="686"/>
      <c r="BX15" s="686"/>
      <c r="BY15" s="686"/>
      <c r="BZ15" s="686"/>
      <c r="CA15" s="686"/>
      <c r="CB15" s="686"/>
      <c r="CC15" s="687"/>
    </row>
    <row r="16" spans="1:81" x14ac:dyDescent="0.25">
      <c r="A16" s="688"/>
      <c r="B16" s="689"/>
      <c r="C16" s="689"/>
      <c r="D16" s="689"/>
      <c r="E16" s="689"/>
      <c r="F16" s="689"/>
      <c r="G16" s="689"/>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89"/>
      <c r="BO16" s="689"/>
      <c r="BP16" s="689"/>
      <c r="BQ16" s="689"/>
      <c r="BR16" s="689"/>
      <c r="BS16" s="689"/>
      <c r="BT16" s="689"/>
      <c r="BU16" s="689"/>
      <c r="BV16" s="689"/>
      <c r="BW16" s="689"/>
      <c r="BX16" s="689"/>
      <c r="BY16" s="689"/>
      <c r="BZ16" s="689"/>
      <c r="CA16" s="689"/>
      <c r="CB16" s="689"/>
      <c r="CC16" s="690"/>
    </row>
    <row r="17" spans="1:82" ht="18.75" x14ac:dyDescent="0.3">
      <c r="A17" s="491" t="s">
        <v>1386</v>
      </c>
      <c r="B17" s="492"/>
      <c r="C17" s="492"/>
      <c r="D17" s="492"/>
      <c r="E17" s="492"/>
      <c r="F17" s="492"/>
      <c r="G17" s="492"/>
      <c r="H17" s="492"/>
      <c r="I17" s="492"/>
      <c r="J17" s="492"/>
      <c r="K17" s="492"/>
      <c r="L17" s="492"/>
      <c r="M17" s="492"/>
      <c r="N17" s="691" t="s">
        <v>1459</v>
      </c>
      <c r="O17" s="692"/>
      <c r="P17" s="692"/>
      <c r="Q17" s="692"/>
      <c r="R17" s="692"/>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92"/>
      <c r="AS17" s="692"/>
      <c r="AT17" s="692"/>
      <c r="AU17" s="692"/>
      <c r="AV17" s="692"/>
      <c r="AW17" s="692"/>
      <c r="AX17" s="692"/>
      <c r="AY17" s="692"/>
      <c r="AZ17" s="692"/>
      <c r="BA17" s="692"/>
      <c r="BB17" s="692"/>
      <c r="BC17" s="692"/>
      <c r="BD17" s="692"/>
      <c r="BE17" s="692"/>
      <c r="BF17" s="692"/>
      <c r="BG17" s="692"/>
      <c r="BH17" s="692"/>
      <c r="BI17" s="692"/>
      <c r="BJ17" s="693"/>
      <c r="BK17" s="493" t="s">
        <v>1387</v>
      </c>
      <c r="BL17" s="494"/>
      <c r="BM17" s="495"/>
      <c r="BN17" s="495"/>
      <c r="BO17" s="495"/>
      <c r="BP17" s="495"/>
      <c r="BQ17" s="495"/>
      <c r="BR17" s="495"/>
      <c r="BS17" s="495"/>
      <c r="BT17" s="495"/>
      <c r="BU17" s="495"/>
      <c r="BV17" s="495"/>
      <c r="BW17" s="495"/>
      <c r="BX17" s="495"/>
      <c r="BY17" s="495"/>
      <c r="BZ17" s="495"/>
      <c r="CA17" s="495"/>
      <c r="CB17" s="495"/>
      <c r="CC17" s="496"/>
      <c r="CD17" s="42"/>
    </row>
    <row r="18" spans="1:82" ht="18.75" x14ac:dyDescent="0.3">
      <c r="A18" s="497"/>
      <c r="B18" s="498"/>
      <c r="C18" s="498"/>
      <c r="D18" s="498"/>
      <c r="E18" s="498"/>
      <c r="F18" s="498"/>
      <c r="G18" s="498"/>
      <c r="H18" s="498"/>
      <c r="I18" s="498"/>
      <c r="J18" s="498"/>
      <c r="K18" s="498"/>
      <c r="L18" s="498"/>
      <c r="M18" s="498"/>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694"/>
      <c r="AP18" s="694"/>
      <c r="AQ18" s="694"/>
      <c r="AR18" s="694"/>
      <c r="AS18" s="694"/>
      <c r="AT18" s="694"/>
      <c r="AU18" s="694"/>
      <c r="AV18" s="694"/>
      <c r="AW18" s="694"/>
      <c r="AX18" s="694"/>
      <c r="AY18" s="694"/>
      <c r="AZ18" s="694"/>
      <c r="BA18" s="694"/>
      <c r="BB18" s="694"/>
      <c r="BC18" s="694"/>
      <c r="BD18" s="694"/>
      <c r="BE18" s="694"/>
      <c r="BF18" s="694"/>
      <c r="BG18" s="694"/>
      <c r="BH18" s="694"/>
      <c r="BI18" s="694"/>
      <c r="BJ18" s="695"/>
      <c r="BK18" s="499"/>
      <c r="BL18" s="696" t="s">
        <v>1372</v>
      </c>
      <c r="BM18" s="696"/>
      <c r="BN18" s="696"/>
      <c r="BO18" s="696"/>
      <c r="BP18" s="696"/>
      <c r="BQ18" s="696"/>
      <c r="BR18" s="696"/>
      <c r="BS18" s="696"/>
      <c r="BT18" s="696"/>
      <c r="BU18" s="696"/>
      <c r="BV18" s="696"/>
      <c r="BW18" s="696"/>
      <c r="BX18" s="696"/>
      <c r="BY18" s="696"/>
      <c r="BZ18" s="696"/>
      <c r="CA18" s="696"/>
      <c r="CB18" s="696"/>
      <c r="CC18" s="697"/>
      <c r="CD18" s="42"/>
    </row>
    <row r="19" spans="1:82" x14ac:dyDescent="0.25">
      <c r="A19" s="698"/>
      <c r="B19" s="699"/>
      <c r="C19" s="699"/>
      <c r="D19" s="699"/>
      <c r="E19" s="699"/>
      <c r="F19" s="699"/>
      <c r="G19" s="699"/>
      <c r="H19" s="699"/>
      <c r="I19" s="699"/>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c r="BS19" s="699"/>
      <c r="BT19" s="699"/>
      <c r="BU19" s="699"/>
      <c r="BV19" s="699"/>
      <c r="BW19" s="699"/>
      <c r="BX19" s="699"/>
      <c r="BY19" s="699"/>
      <c r="BZ19" s="699"/>
      <c r="CA19" s="699"/>
      <c r="CB19" s="699"/>
      <c r="CC19" s="700"/>
    </row>
    <row r="20" spans="1:82" ht="18.75" customHeight="1" x14ac:dyDescent="0.3">
      <c r="A20" s="491" t="s">
        <v>1388</v>
      </c>
      <c r="B20" s="492"/>
      <c r="C20" s="492"/>
      <c r="D20" s="492"/>
      <c r="E20" s="492"/>
      <c r="F20" s="492"/>
      <c r="G20" s="492"/>
      <c r="H20" s="492"/>
      <c r="I20" s="492"/>
      <c r="J20" s="492"/>
      <c r="K20" s="492"/>
      <c r="L20" s="492"/>
      <c r="M20" s="701"/>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701"/>
      <c r="AP20" s="701"/>
      <c r="AQ20" s="701"/>
      <c r="AR20" s="701"/>
      <c r="AS20" s="701"/>
      <c r="AT20" s="701"/>
      <c r="AU20" s="701"/>
      <c r="AV20" s="701"/>
      <c r="AW20" s="702"/>
      <c r="AX20" s="500" t="s">
        <v>1389</v>
      </c>
      <c r="AY20" s="501"/>
      <c r="AZ20" s="501"/>
      <c r="BA20" s="501"/>
      <c r="BB20" s="501"/>
      <c r="BC20" s="501"/>
      <c r="BD20" s="501"/>
      <c r="BE20" s="501"/>
      <c r="BF20" s="501"/>
      <c r="BG20" s="501"/>
      <c r="BH20" s="501"/>
      <c r="BI20" s="501"/>
      <c r="BJ20" s="502"/>
      <c r="BK20" s="503" t="s">
        <v>1390</v>
      </c>
      <c r="BL20" s="494"/>
      <c r="BM20" s="495"/>
      <c r="BN20" s="495"/>
      <c r="BO20" s="495"/>
      <c r="BP20" s="495"/>
      <c r="BQ20" s="495"/>
      <c r="BR20" s="495"/>
      <c r="BS20" s="495"/>
      <c r="BT20" s="495"/>
      <c r="BU20" s="495"/>
      <c r="BV20" s="495"/>
      <c r="BW20" s="495"/>
      <c r="BX20" s="495"/>
      <c r="BY20" s="495"/>
      <c r="BZ20" s="495"/>
      <c r="CA20" s="495"/>
      <c r="CB20" s="495"/>
      <c r="CC20" s="496"/>
      <c r="CD20" s="42"/>
    </row>
    <row r="21" spans="1:82" ht="18.75" customHeight="1" x14ac:dyDescent="0.3">
      <c r="A21" s="654" t="s">
        <v>1466</v>
      </c>
      <c r="B21" s="655"/>
      <c r="C21" s="655"/>
      <c r="D21" s="655"/>
      <c r="E21" s="655"/>
      <c r="F21" s="655"/>
      <c r="G21" s="655"/>
      <c r="H21" s="655"/>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5"/>
      <c r="AM21" s="655"/>
      <c r="AN21" s="655"/>
      <c r="AO21" s="655"/>
      <c r="AP21" s="655"/>
      <c r="AQ21" s="655"/>
      <c r="AR21" s="655"/>
      <c r="AS21" s="655"/>
      <c r="AT21" s="655"/>
      <c r="AU21" s="655"/>
      <c r="AV21" s="655"/>
      <c r="AW21" s="656"/>
      <c r="AX21" s="660" t="s">
        <v>1373</v>
      </c>
      <c r="AY21" s="661"/>
      <c r="AZ21" s="661"/>
      <c r="BA21" s="661"/>
      <c r="BB21" s="661"/>
      <c r="BC21" s="661"/>
      <c r="BD21" s="661"/>
      <c r="BE21" s="661"/>
      <c r="BF21" s="661"/>
      <c r="BG21" s="661"/>
      <c r="BH21" s="661"/>
      <c r="BI21" s="661"/>
      <c r="BJ21" s="662"/>
      <c r="BK21" s="504"/>
      <c r="BL21" s="665" t="s">
        <v>5</v>
      </c>
      <c r="BM21" s="665"/>
      <c r="BN21" s="665"/>
      <c r="BO21" s="665"/>
      <c r="BP21" s="665"/>
      <c r="BQ21" s="665"/>
      <c r="BR21" s="665"/>
      <c r="BS21" s="665"/>
      <c r="BT21" s="665"/>
      <c r="BU21" s="665"/>
      <c r="BV21" s="665"/>
      <c r="BW21" s="665"/>
      <c r="BX21" s="665"/>
      <c r="BY21" s="665"/>
      <c r="BZ21" s="505"/>
      <c r="CA21" s="505"/>
      <c r="CB21" s="505"/>
      <c r="CC21" s="506"/>
      <c r="CD21" s="42"/>
    </row>
    <row r="22" spans="1:82" ht="18.75" x14ac:dyDescent="0.25">
      <c r="A22" s="657"/>
      <c r="B22" s="658"/>
      <c r="C22" s="658"/>
      <c r="D22" s="658"/>
      <c r="E22" s="658"/>
      <c r="F22" s="658"/>
      <c r="G22" s="658"/>
      <c r="H22" s="658"/>
      <c r="I22" s="658"/>
      <c r="J22" s="658"/>
      <c r="K22" s="658"/>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658"/>
      <c r="AT22" s="658"/>
      <c r="AU22" s="658"/>
      <c r="AV22" s="658"/>
      <c r="AW22" s="659"/>
      <c r="AX22" s="663"/>
      <c r="AY22" s="663"/>
      <c r="AZ22" s="663"/>
      <c r="BA22" s="663"/>
      <c r="BB22" s="663"/>
      <c r="BC22" s="663"/>
      <c r="BD22" s="663"/>
      <c r="BE22" s="663"/>
      <c r="BF22" s="663"/>
      <c r="BG22" s="663"/>
      <c r="BH22" s="663"/>
      <c r="BI22" s="663"/>
      <c r="BJ22" s="664"/>
      <c r="BK22" s="507"/>
      <c r="BL22" s="507"/>
      <c r="BM22" s="507"/>
      <c r="BN22" s="507"/>
      <c r="BO22" s="507"/>
      <c r="BP22" s="507"/>
      <c r="BQ22" s="507"/>
      <c r="BR22" s="507"/>
      <c r="BS22" s="507"/>
      <c r="BT22" s="507"/>
      <c r="BU22" s="507"/>
      <c r="BV22" s="507"/>
      <c r="BW22" s="507"/>
      <c r="BX22" s="507"/>
      <c r="BY22" s="507"/>
      <c r="BZ22" s="507"/>
      <c r="CA22" s="507"/>
      <c r="CB22" s="507"/>
      <c r="CC22" s="508"/>
    </row>
    <row r="23" spans="1:82" x14ac:dyDescent="0.25">
      <c r="A23" s="509"/>
      <c r="B23" s="44"/>
      <c r="C23" s="44"/>
      <c r="D23" s="44"/>
      <c r="E23" s="44"/>
      <c r="F23" s="44"/>
      <c r="G23" s="44"/>
      <c r="H23" s="44"/>
      <c r="I23" s="44"/>
      <c r="J23" s="44"/>
      <c r="K23" s="44"/>
      <c r="L23" s="44"/>
      <c r="M23" s="44"/>
      <c r="N23" s="44"/>
      <c r="O23" s="44"/>
      <c r="P23" s="44"/>
      <c r="Q23" s="44"/>
      <c r="R23" s="44"/>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510"/>
    </row>
    <row r="24" spans="1:82" ht="18.75" x14ac:dyDescent="0.3">
      <c r="A24" s="740" t="s">
        <v>1392</v>
      </c>
      <c r="B24" s="741"/>
      <c r="C24" s="741"/>
      <c r="D24" s="741"/>
      <c r="E24" s="741"/>
      <c r="F24" s="741"/>
      <c r="G24" s="741"/>
      <c r="H24" s="741"/>
      <c r="I24" s="741"/>
      <c r="J24" s="741"/>
      <c r="K24" s="741"/>
      <c r="L24" s="741"/>
      <c r="M24" s="741"/>
      <c r="N24" s="741"/>
      <c r="O24" s="741"/>
      <c r="P24" s="741"/>
      <c r="Q24" s="741"/>
      <c r="R24" s="741"/>
      <c r="S24" s="741"/>
      <c r="T24" s="741"/>
      <c r="U24" s="741"/>
      <c r="V24" s="741"/>
      <c r="W24" s="741"/>
      <c r="X24" s="741"/>
      <c r="Y24" s="741"/>
      <c r="Z24" s="741"/>
      <c r="AA24" s="741"/>
      <c r="AB24" s="741"/>
      <c r="AC24" s="741"/>
      <c r="AD24" s="741"/>
      <c r="AE24" s="741"/>
      <c r="AF24" s="742"/>
      <c r="AG24" s="43"/>
      <c r="AH24" s="743" t="s">
        <v>880</v>
      </c>
      <c r="AI24" s="652"/>
      <c r="AJ24" s="652"/>
      <c r="AK24" s="652"/>
      <c r="AL24" s="652"/>
      <c r="AM24" s="652"/>
      <c r="AN24" s="652"/>
      <c r="AO24" s="652"/>
      <c r="AP24" s="652"/>
      <c r="AQ24" s="652"/>
      <c r="AR24" s="652"/>
      <c r="AS24" s="652"/>
      <c r="AT24" s="652"/>
      <c r="AU24" s="652"/>
      <c r="AV24" s="652"/>
      <c r="AW24" s="652"/>
      <c r="AX24" s="652"/>
      <c r="AY24" s="652"/>
      <c r="AZ24" s="652"/>
      <c r="BA24" s="652"/>
      <c r="BB24" s="652"/>
      <c r="BC24" s="652"/>
      <c r="BD24" s="652"/>
      <c r="BE24" s="652"/>
      <c r="BF24" s="652"/>
      <c r="BG24" s="652"/>
      <c r="BH24" s="652"/>
      <c r="BI24" s="652"/>
      <c r="BJ24" s="652"/>
      <c r="BK24" s="652"/>
      <c r="BL24" s="652"/>
      <c r="BM24" s="652"/>
      <c r="BN24" s="652"/>
      <c r="BO24" s="652"/>
      <c r="BP24" s="652"/>
      <c r="BQ24" s="652"/>
      <c r="BR24" s="652"/>
      <c r="BS24" s="652"/>
      <c r="BT24" s="652"/>
      <c r="BU24" s="652"/>
      <c r="BV24" s="652"/>
      <c r="BW24" s="652"/>
      <c r="BX24" s="652"/>
      <c r="BY24" s="652"/>
      <c r="BZ24" s="652"/>
      <c r="CA24" s="652"/>
      <c r="CB24" s="652"/>
      <c r="CC24" s="653"/>
    </row>
    <row r="25" spans="1:82" ht="30.75" customHeight="1" x14ac:dyDescent="0.25">
      <c r="A25" s="511">
        <v>1</v>
      </c>
      <c r="B25" s="726" t="s">
        <v>1399</v>
      </c>
      <c r="C25" s="727"/>
      <c r="D25" s="727"/>
      <c r="E25" s="727"/>
      <c r="F25" s="727"/>
      <c r="G25" s="727"/>
      <c r="H25" s="727"/>
      <c r="I25" s="727"/>
      <c r="J25" s="727"/>
      <c r="K25" s="727"/>
      <c r="L25" s="727"/>
      <c r="M25" s="727"/>
      <c r="N25" s="727"/>
      <c r="O25" s="727"/>
      <c r="P25" s="727"/>
      <c r="Q25" s="727"/>
      <c r="R25" s="727"/>
      <c r="S25" s="727"/>
      <c r="T25" s="727"/>
      <c r="U25" s="727"/>
      <c r="V25" s="727"/>
      <c r="W25" s="727"/>
      <c r="X25" s="727"/>
      <c r="Y25" s="727"/>
      <c r="Z25" s="727"/>
      <c r="AA25" s="727"/>
      <c r="AB25" s="727"/>
      <c r="AC25" s="727"/>
      <c r="AD25" s="727"/>
      <c r="AE25" s="727"/>
      <c r="AF25" s="728"/>
      <c r="AG25" s="43"/>
      <c r="AH25" s="45" t="s">
        <v>1394</v>
      </c>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737">
        <v>42698064.200000003</v>
      </c>
      <c r="BQ25" s="737"/>
      <c r="BR25" s="737"/>
      <c r="BS25" s="737"/>
      <c r="BT25" s="737"/>
      <c r="BU25" s="737"/>
      <c r="BV25" s="737"/>
      <c r="BW25" s="737"/>
      <c r="BX25" s="737"/>
      <c r="BY25" s="737"/>
      <c r="BZ25" s="737"/>
      <c r="CA25" s="737"/>
      <c r="CB25" s="737"/>
      <c r="CC25" s="738"/>
    </row>
    <row r="26" spans="1:82" ht="18.75" x14ac:dyDescent="0.25">
      <c r="A26" s="514">
        <v>2</v>
      </c>
      <c r="B26" s="726"/>
      <c r="C26" s="727"/>
      <c r="D26" s="727"/>
      <c r="E26" s="727"/>
      <c r="F26" s="727"/>
      <c r="G26" s="727"/>
      <c r="H26" s="727"/>
      <c r="I26" s="727"/>
      <c r="J26" s="727"/>
      <c r="K26" s="727"/>
      <c r="L26" s="727"/>
      <c r="M26" s="727"/>
      <c r="N26" s="727"/>
      <c r="O26" s="727"/>
      <c r="P26" s="727"/>
      <c r="Q26" s="727"/>
      <c r="R26" s="727"/>
      <c r="S26" s="727"/>
      <c r="T26" s="727"/>
      <c r="U26" s="727"/>
      <c r="V26" s="727"/>
      <c r="W26" s="727"/>
      <c r="X26" s="727"/>
      <c r="Y26" s="727"/>
      <c r="Z26" s="727"/>
      <c r="AA26" s="727"/>
      <c r="AB26" s="727"/>
      <c r="AC26" s="727"/>
      <c r="AD26" s="727"/>
      <c r="AE26" s="727"/>
      <c r="AF26" s="728"/>
      <c r="AG26" s="43"/>
      <c r="AH26" s="45" t="s">
        <v>1396</v>
      </c>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737">
        <v>2319400</v>
      </c>
      <c r="BQ26" s="737"/>
      <c r="BR26" s="737"/>
      <c r="BS26" s="737"/>
      <c r="BT26" s="737"/>
      <c r="BU26" s="737"/>
      <c r="BV26" s="737"/>
      <c r="BW26" s="737"/>
      <c r="BX26" s="737"/>
      <c r="BY26" s="737"/>
      <c r="BZ26" s="737"/>
      <c r="CA26" s="737"/>
      <c r="CB26" s="737"/>
      <c r="CC26" s="738"/>
    </row>
    <row r="27" spans="1:82" ht="18.75" x14ac:dyDescent="0.25">
      <c r="A27" s="514">
        <v>3</v>
      </c>
      <c r="B27" s="726"/>
      <c r="C27" s="727"/>
      <c r="D27" s="727"/>
      <c r="E27" s="727"/>
      <c r="F27" s="727"/>
      <c r="G27" s="727"/>
      <c r="H27" s="727"/>
      <c r="I27" s="727"/>
      <c r="J27" s="727"/>
      <c r="K27" s="727"/>
      <c r="L27" s="727"/>
      <c r="M27" s="727"/>
      <c r="N27" s="727"/>
      <c r="O27" s="727"/>
      <c r="P27" s="727"/>
      <c r="Q27" s="727"/>
      <c r="R27" s="727"/>
      <c r="S27" s="727"/>
      <c r="T27" s="727"/>
      <c r="U27" s="727"/>
      <c r="V27" s="727"/>
      <c r="W27" s="727"/>
      <c r="X27" s="727"/>
      <c r="Y27" s="727"/>
      <c r="Z27" s="727"/>
      <c r="AA27" s="727"/>
      <c r="AB27" s="727"/>
      <c r="AC27" s="727"/>
      <c r="AD27" s="727"/>
      <c r="AE27" s="727"/>
      <c r="AF27" s="728"/>
      <c r="AG27" s="43"/>
      <c r="AH27" s="45" t="s">
        <v>1398</v>
      </c>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737">
        <v>3780000</v>
      </c>
      <c r="BQ27" s="737"/>
      <c r="BR27" s="737"/>
      <c r="BS27" s="737"/>
      <c r="BT27" s="737"/>
      <c r="BU27" s="737"/>
      <c r="BV27" s="737"/>
      <c r="BW27" s="737"/>
      <c r="BX27" s="737"/>
      <c r="BY27" s="737"/>
      <c r="BZ27" s="737"/>
      <c r="CA27" s="737"/>
      <c r="CB27" s="737"/>
      <c r="CC27" s="738"/>
    </row>
    <row r="28" spans="1:82" ht="18.75" x14ac:dyDescent="0.25">
      <c r="A28" s="514">
        <v>4</v>
      </c>
      <c r="B28" s="726"/>
      <c r="C28" s="727"/>
      <c r="D28" s="727"/>
      <c r="E28" s="727"/>
      <c r="F28" s="727"/>
      <c r="G28" s="727"/>
      <c r="H28" s="727"/>
      <c r="I28" s="727"/>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8"/>
      <c r="AG28" s="43"/>
      <c r="AH28" s="45" t="s">
        <v>1400</v>
      </c>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737">
        <v>4562100</v>
      </c>
      <c r="BQ28" s="737"/>
      <c r="BR28" s="737"/>
      <c r="BS28" s="737"/>
      <c r="BT28" s="737"/>
      <c r="BU28" s="737"/>
      <c r="BV28" s="737"/>
      <c r="BW28" s="737"/>
      <c r="BX28" s="737"/>
      <c r="BY28" s="737"/>
      <c r="BZ28" s="737"/>
      <c r="CA28" s="737"/>
      <c r="CB28" s="737"/>
      <c r="CC28" s="738"/>
    </row>
    <row r="29" spans="1:82" ht="18.75" x14ac:dyDescent="0.25">
      <c r="A29" s="514">
        <v>5</v>
      </c>
      <c r="B29" s="726"/>
      <c r="C29" s="727"/>
      <c r="D29" s="727"/>
      <c r="E29" s="727"/>
      <c r="F29" s="727"/>
      <c r="G29" s="727"/>
      <c r="H29" s="727"/>
      <c r="I29" s="727"/>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8"/>
      <c r="AG29" s="43"/>
      <c r="AH29" s="45" t="s">
        <v>1402</v>
      </c>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737"/>
      <c r="BQ29" s="737"/>
      <c r="BR29" s="737"/>
      <c r="BS29" s="737"/>
      <c r="BT29" s="737"/>
      <c r="BU29" s="737"/>
      <c r="BV29" s="737"/>
      <c r="BW29" s="737"/>
      <c r="BX29" s="737"/>
      <c r="BY29" s="737"/>
      <c r="BZ29" s="737"/>
      <c r="CA29" s="737"/>
      <c r="CB29" s="737"/>
      <c r="CC29" s="738"/>
    </row>
    <row r="30" spans="1:82" ht="18.75" x14ac:dyDescent="0.25">
      <c r="A30" s="514">
        <v>6</v>
      </c>
      <c r="B30" s="726"/>
      <c r="C30" s="727"/>
      <c r="D30" s="727"/>
      <c r="E30" s="727"/>
      <c r="F30" s="727"/>
      <c r="G30" s="727"/>
      <c r="H30" s="727"/>
      <c r="I30" s="727"/>
      <c r="J30" s="727"/>
      <c r="K30" s="727"/>
      <c r="L30" s="727"/>
      <c r="M30" s="727"/>
      <c r="N30" s="727"/>
      <c r="O30" s="727"/>
      <c r="P30" s="727"/>
      <c r="Q30" s="727"/>
      <c r="R30" s="727"/>
      <c r="S30" s="727"/>
      <c r="T30" s="727"/>
      <c r="U30" s="727"/>
      <c r="V30" s="727"/>
      <c r="W30" s="727"/>
      <c r="X30" s="727"/>
      <c r="Y30" s="727"/>
      <c r="Z30" s="727"/>
      <c r="AA30" s="727"/>
      <c r="AB30" s="727"/>
      <c r="AC30" s="727"/>
      <c r="AD30" s="727"/>
      <c r="AE30" s="727"/>
      <c r="AF30" s="728"/>
      <c r="AG30" s="43"/>
      <c r="AH30" s="45" t="s">
        <v>1404</v>
      </c>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737">
        <v>1400000</v>
      </c>
      <c r="BQ30" s="737"/>
      <c r="BR30" s="737"/>
      <c r="BS30" s="737"/>
      <c r="BT30" s="737"/>
      <c r="BU30" s="737"/>
      <c r="BV30" s="737"/>
      <c r="BW30" s="737"/>
      <c r="BX30" s="737"/>
      <c r="BY30" s="737"/>
      <c r="BZ30" s="737"/>
      <c r="CA30" s="737"/>
      <c r="CB30" s="737"/>
      <c r="CC30" s="738"/>
    </row>
    <row r="31" spans="1:82" ht="18.75" x14ac:dyDescent="0.25">
      <c r="A31" s="514">
        <v>7</v>
      </c>
      <c r="B31" s="726"/>
      <c r="C31" s="727"/>
      <c r="D31" s="727"/>
      <c r="E31" s="727"/>
      <c r="F31" s="727"/>
      <c r="G31" s="727"/>
      <c r="H31" s="727"/>
      <c r="I31" s="72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8"/>
      <c r="AG31" s="43"/>
      <c r="AH31" s="45" t="s">
        <v>1406</v>
      </c>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737"/>
      <c r="BQ31" s="737"/>
      <c r="BR31" s="737"/>
      <c r="BS31" s="737"/>
      <c r="BT31" s="737"/>
      <c r="BU31" s="737"/>
      <c r="BV31" s="737"/>
      <c r="BW31" s="737"/>
      <c r="BX31" s="737"/>
      <c r="BY31" s="737"/>
      <c r="BZ31" s="737"/>
      <c r="CA31" s="737"/>
      <c r="CB31" s="737"/>
      <c r="CC31" s="738"/>
    </row>
    <row r="32" spans="1:82" ht="18.75" x14ac:dyDescent="0.25">
      <c r="A32" s="514">
        <v>8</v>
      </c>
      <c r="B32" s="726"/>
      <c r="C32" s="727"/>
      <c r="D32" s="727"/>
      <c r="E32" s="727"/>
      <c r="F32" s="727"/>
      <c r="G32" s="727"/>
      <c r="H32" s="727"/>
      <c r="I32" s="727"/>
      <c r="J32" s="727"/>
      <c r="K32" s="727"/>
      <c r="L32" s="727"/>
      <c r="M32" s="727"/>
      <c r="N32" s="727"/>
      <c r="O32" s="727"/>
      <c r="P32" s="727"/>
      <c r="Q32" s="727"/>
      <c r="R32" s="727"/>
      <c r="S32" s="727"/>
      <c r="T32" s="727"/>
      <c r="U32" s="727"/>
      <c r="V32" s="727"/>
      <c r="W32" s="727"/>
      <c r="X32" s="727"/>
      <c r="Y32" s="727"/>
      <c r="Z32" s="727"/>
      <c r="AA32" s="727"/>
      <c r="AB32" s="727"/>
      <c r="AC32" s="727"/>
      <c r="AD32" s="727"/>
      <c r="AE32" s="727"/>
      <c r="AF32" s="728"/>
      <c r="AG32" s="43"/>
      <c r="AH32" s="45" t="s">
        <v>1408</v>
      </c>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737"/>
      <c r="BQ32" s="737"/>
      <c r="BR32" s="737"/>
      <c r="BS32" s="737"/>
      <c r="BT32" s="737"/>
      <c r="BU32" s="737"/>
      <c r="BV32" s="737"/>
      <c r="BW32" s="737"/>
      <c r="BX32" s="737"/>
      <c r="BY32" s="737"/>
      <c r="BZ32" s="737"/>
      <c r="CA32" s="737"/>
      <c r="CB32" s="737"/>
      <c r="CC32" s="738"/>
    </row>
    <row r="33" spans="1:81" ht="18.75" x14ac:dyDescent="0.3">
      <c r="A33" s="517">
        <v>9</v>
      </c>
      <c r="B33" s="726"/>
      <c r="C33" s="727"/>
      <c r="D33" s="727"/>
      <c r="E33" s="727"/>
      <c r="F33" s="727"/>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8"/>
      <c r="AG33" s="46"/>
      <c r="AH33" s="729" t="s">
        <v>1410</v>
      </c>
      <c r="AI33" s="647"/>
      <c r="AJ33" s="647"/>
      <c r="AK33" s="647"/>
      <c r="AL33" s="647"/>
      <c r="AM33" s="647"/>
      <c r="AN33" s="647"/>
      <c r="AO33" s="647"/>
      <c r="AP33" s="647"/>
      <c r="AQ33" s="647"/>
      <c r="AR33" s="647"/>
      <c r="AS33" s="647"/>
      <c r="AT33" s="647"/>
      <c r="AU33" s="647"/>
      <c r="AV33" s="647"/>
      <c r="AW33" s="647"/>
      <c r="AX33" s="647"/>
      <c r="AY33" s="647"/>
      <c r="AZ33" s="647"/>
      <c r="BA33" s="647"/>
      <c r="BB33" s="647"/>
      <c r="BC33" s="647"/>
      <c r="BD33" s="647"/>
      <c r="BE33" s="647"/>
      <c r="BF33" s="647"/>
      <c r="BG33" s="647"/>
      <c r="BH33" s="647"/>
      <c r="BI33" s="647"/>
      <c r="BJ33" s="647"/>
      <c r="BK33" s="647"/>
      <c r="BL33" s="647"/>
      <c r="BM33" s="647"/>
      <c r="BN33" s="647"/>
      <c r="BO33" s="647"/>
      <c r="BP33" s="730">
        <f>SUM(BP25:CC32)</f>
        <v>54759564.200000003</v>
      </c>
      <c r="BQ33" s="730"/>
      <c r="BR33" s="730"/>
      <c r="BS33" s="730"/>
      <c r="BT33" s="730"/>
      <c r="BU33" s="730"/>
      <c r="BV33" s="730"/>
      <c r="BW33" s="730"/>
      <c r="BX33" s="730"/>
      <c r="BY33" s="730"/>
      <c r="BZ33" s="730"/>
      <c r="CA33" s="730"/>
      <c r="CB33" s="730"/>
      <c r="CC33" s="731"/>
    </row>
    <row r="34" spans="1:81" ht="15.75" thickBot="1" x14ac:dyDescent="0.3">
      <c r="A34" s="526">
        <v>10</v>
      </c>
      <c r="B34" s="732"/>
      <c r="C34" s="733"/>
      <c r="D34" s="733"/>
      <c r="E34" s="733"/>
      <c r="F34" s="733"/>
      <c r="G34" s="733"/>
      <c r="H34" s="733"/>
      <c r="I34" s="733"/>
      <c r="J34" s="733"/>
      <c r="K34" s="733"/>
      <c r="L34" s="733"/>
      <c r="M34" s="733"/>
      <c r="N34" s="733"/>
      <c r="O34" s="733"/>
      <c r="P34" s="733"/>
      <c r="Q34" s="733"/>
      <c r="R34" s="733"/>
      <c r="S34" s="733"/>
      <c r="T34" s="733"/>
      <c r="U34" s="733"/>
      <c r="V34" s="733"/>
      <c r="W34" s="733"/>
      <c r="X34" s="733"/>
      <c r="Y34" s="733"/>
      <c r="Z34" s="733"/>
      <c r="AA34" s="733"/>
      <c r="AB34" s="733"/>
      <c r="AC34" s="733"/>
      <c r="AD34" s="733"/>
      <c r="AE34" s="733"/>
      <c r="AF34" s="734"/>
      <c r="AG34" s="520"/>
      <c r="AH34" s="527"/>
      <c r="AI34" s="520"/>
      <c r="AJ34" s="520"/>
      <c r="AK34" s="520"/>
      <c r="AL34" s="520"/>
      <c r="AM34" s="520"/>
      <c r="AN34" s="520"/>
      <c r="AO34" s="520"/>
      <c r="AP34" s="520"/>
      <c r="AQ34" s="520"/>
      <c r="AR34" s="520"/>
      <c r="AS34" s="520"/>
      <c r="AT34" s="520"/>
      <c r="AU34" s="520"/>
      <c r="AV34" s="520"/>
      <c r="AW34" s="520"/>
      <c r="AX34" s="520"/>
      <c r="AY34" s="520"/>
      <c r="AZ34" s="520"/>
      <c r="BA34" s="520"/>
      <c r="BB34" s="520"/>
      <c r="BC34" s="520"/>
      <c r="BD34" s="520"/>
      <c r="BE34" s="520"/>
      <c r="BF34" s="520"/>
      <c r="BG34" s="520"/>
      <c r="BH34" s="520"/>
      <c r="BI34" s="520"/>
      <c r="BJ34" s="520"/>
      <c r="BK34" s="520"/>
      <c r="BL34" s="520"/>
      <c r="BM34" s="520"/>
      <c r="BN34" s="520"/>
      <c r="BO34" s="520"/>
      <c r="BP34" s="520"/>
      <c r="BQ34" s="520"/>
      <c r="BR34" s="520"/>
      <c r="BS34" s="520"/>
      <c r="BT34" s="520"/>
      <c r="BU34" s="520"/>
      <c r="BV34" s="520"/>
      <c r="BW34" s="520"/>
      <c r="BX34" s="520"/>
      <c r="BY34" s="520"/>
      <c r="BZ34" s="520"/>
      <c r="CA34" s="520"/>
      <c r="CB34" s="520"/>
      <c r="CC34" s="521"/>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43">
    <mergeCell ref="A7:CC7"/>
    <mergeCell ref="A1:CC2"/>
    <mergeCell ref="A4:CC4"/>
    <mergeCell ref="AL5:AL6"/>
    <mergeCell ref="A6:AK6"/>
    <mergeCell ref="AM6:CC6"/>
    <mergeCell ref="A21:AW22"/>
    <mergeCell ref="AX21:BJ22"/>
    <mergeCell ref="BL21:BY21"/>
    <mergeCell ref="K8:CC8"/>
    <mergeCell ref="A9:AL9"/>
    <mergeCell ref="AM9:CC9"/>
    <mergeCell ref="A10:AL15"/>
    <mergeCell ref="AM10:CC12"/>
    <mergeCell ref="AM13:CC13"/>
    <mergeCell ref="AM14:CC15"/>
    <mergeCell ref="A16:CC16"/>
    <mergeCell ref="N17:BJ18"/>
    <mergeCell ref="BL18:CC18"/>
    <mergeCell ref="A19:CC19"/>
    <mergeCell ref="M20:AW20"/>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39370078740157483" right="0.39370078740157483" top="0.39370078740157483" bottom="0.39370078740157483" header="0" footer="0"/>
  <pageSetup scale="8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B1:DI8"/>
  <sheetViews>
    <sheetView showGridLines="0" workbookViewId="0">
      <selection activeCell="B3" sqref="B3:CC3"/>
    </sheetView>
  </sheetViews>
  <sheetFormatPr baseColWidth="10" defaultRowHeight="15" x14ac:dyDescent="0.25"/>
  <cols>
    <col min="1" max="1" width="1.42578125" customWidth="1"/>
    <col min="2" max="19" width="1.7109375" customWidth="1"/>
    <col min="20" max="20" width="1.42578125" customWidth="1"/>
    <col min="21" max="30" width="1.7109375" customWidth="1"/>
    <col min="31" max="31" width="1.5703125" customWidth="1"/>
    <col min="32" max="36" width="1.7109375" customWidth="1"/>
    <col min="37" max="37" width="3" customWidth="1"/>
    <col min="38" max="118" width="1.7109375" customWidth="1"/>
    <col min="270" max="270" width="1.42578125" customWidth="1"/>
    <col min="271" max="340" width="1.7109375" customWidth="1"/>
    <col min="526" max="526" width="1.42578125" customWidth="1"/>
    <col min="527" max="596" width="1.7109375" customWidth="1"/>
    <col min="782" max="782" width="1.42578125" customWidth="1"/>
    <col min="783" max="852" width="1.7109375" customWidth="1"/>
    <col min="1038" max="1038" width="1.42578125" customWidth="1"/>
    <col min="1039" max="1108" width="1.7109375" customWidth="1"/>
    <col min="1294" max="1294" width="1.42578125" customWidth="1"/>
    <col min="1295" max="1364" width="1.7109375" customWidth="1"/>
    <col min="1550" max="1550" width="1.42578125" customWidth="1"/>
    <col min="1551" max="1620" width="1.7109375" customWidth="1"/>
    <col min="1806" max="1806" width="1.42578125" customWidth="1"/>
    <col min="1807" max="1876" width="1.7109375" customWidth="1"/>
    <col min="2062" max="2062" width="1.42578125" customWidth="1"/>
    <col min="2063" max="2132" width="1.7109375" customWidth="1"/>
    <col min="2318" max="2318" width="1.42578125" customWidth="1"/>
    <col min="2319" max="2388" width="1.7109375" customWidth="1"/>
    <col min="2574" max="2574" width="1.42578125" customWidth="1"/>
    <col min="2575" max="2644" width="1.7109375" customWidth="1"/>
    <col min="2830" max="2830" width="1.42578125" customWidth="1"/>
    <col min="2831" max="2900" width="1.7109375" customWidth="1"/>
    <col min="3086" max="3086" width="1.42578125" customWidth="1"/>
    <col min="3087" max="3156" width="1.7109375" customWidth="1"/>
    <col min="3342" max="3342" width="1.42578125" customWidth="1"/>
    <col min="3343" max="3412" width="1.7109375" customWidth="1"/>
    <col min="3598" max="3598" width="1.42578125" customWidth="1"/>
    <col min="3599" max="3668" width="1.7109375" customWidth="1"/>
    <col min="3854" max="3854" width="1.42578125" customWidth="1"/>
    <col min="3855" max="3924" width="1.7109375" customWidth="1"/>
    <col min="4110" max="4110" width="1.42578125" customWidth="1"/>
    <col min="4111" max="4180" width="1.7109375" customWidth="1"/>
    <col min="4366" max="4366" width="1.42578125" customWidth="1"/>
    <col min="4367" max="4436" width="1.7109375" customWidth="1"/>
    <col min="4622" max="4622" width="1.42578125" customWidth="1"/>
    <col min="4623" max="4692" width="1.7109375" customWidth="1"/>
    <col min="4878" max="4878" width="1.42578125" customWidth="1"/>
    <col min="4879" max="4948" width="1.7109375" customWidth="1"/>
    <col min="5134" max="5134" width="1.42578125" customWidth="1"/>
    <col min="5135" max="5204" width="1.7109375" customWidth="1"/>
    <col min="5390" max="5390" width="1.42578125" customWidth="1"/>
    <col min="5391" max="5460" width="1.7109375" customWidth="1"/>
    <col min="5646" max="5646" width="1.42578125" customWidth="1"/>
    <col min="5647" max="5716" width="1.7109375" customWidth="1"/>
    <col min="5902" max="5902" width="1.42578125" customWidth="1"/>
    <col min="5903" max="5972" width="1.7109375" customWidth="1"/>
    <col min="6158" max="6158" width="1.42578125" customWidth="1"/>
    <col min="6159" max="6228" width="1.7109375" customWidth="1"/>
    <col min="6414" max="6414" width="1.42578125" customWidth="1"/>
    <col min="6415" max="6484" width="1.7109375" customWidth="1"/>
    <col min="6670" max="6670" width="1.42578125" customWidth="1"/>
    <col min="6671" max="6740" width="1.7109375" customWidth="1"/>
    <col min="6926" max="6926" width="1.42578125" customWidth="1"/>
    <col min="6927" max="6996" width="1.7109375" customWidth="1"/>
    <col min="7182" max="7182" width="1.42578125" customWidth="1"/>
    <col min="7183" max="7252" width="1.7109375" customWidth="1"/>
    <col min="7438" max="7438" width="1.42578125" customWidth="1"/>
    <col min="7439" max="7508" width="1.7109375" customWidth="1"/>
    <col min="7694" max="7694" width="1.42578125" customWidth="1"/>
    <col min="7695" max="7764" width="1.7109375" customWidth="1"/>
    <col min="7950" max="7950" width="1.42578125" customWidth="1"/>
    <col min="7951" max="8020" width="1.7109375" customWidth="1"/>
    <col min="8206" max="8206" width="1.42578125" customWidth="1"/>
    <col min="8207" max="8276" width="1.7109375" customWidth="1"/>
    <col min="8462" max="8462" width="1.42578125" customWidth="1"/>
    <col min="8463" max="8532" width="1.7109375" customWidth="1"/>
    <col min="8718" max="8718" width="1.42578125" customWidth="1"/>
    <col min="8719" max="8788" width="1.7109375" customWidth="1"/>
    <col min="8974" max="8974" width="1.42578125" customWidth="1"/>
    <col min="8975" max="9044" width="1.7109375" customWidth="1"/>
    <col min="9230" max="9230" width="1.42578125" customWidth="1"/>
    <col min="9231" max="9300" width="1.7109375" customWidth="1"/>
    <col min="9486" max="9486" width="1.42578125" customWidth="1"/>
    <col min="9487" max="9556" width="1.7109375" customWidth="1"/>
    <col min="9742" max="9742" width="1.42578125" customWidth="1"/>
    <col min="9743" max="9812" width="1.7109375" customWidth="1"/>
    <col min="9998" max="9998" width="1.42578125" customWidth="1"/>
    <col min="9999" max="10068" width="1.7109375" customWidth="1"/>
    <col min="10254" max="10254" width="1.42578125" customWidth="1"/>
    <col min="10255" max="10324" width="1.7109375" customWidth="1"/>
    <col min="10510" max="10510" width="1.42578125" customWidth="1"/>
    <col min="10511" max="10580" width="1.7109375" customWidth="1"/>
    <col min="10766" max="10766" width="1.42578125" customWidth="1"/>
    <col min="10767" max="10836" width="1.7109375" customWidth="1"/>
    <col min="11022" max="11022" width="1.42578125" customWidth="1"/>
    <col min="11023" max="11092" width="1.7109375" customWidth="1"/>
    <col min="11278" max="11278" width="1.42578125" customWidth="1"/>
    <col min="11279" max="11348" width="1.7109375" customWidth="1"/>
    <col min="11534" max="11534" width="1.42578125" customWidth="1"/>
    <col min="11535" max="11604" width="1.7109375" customWidth="1"/>
    <col min="11790" max="11790" width="1.42578125" customWidth="1"/>
    <col min="11791" max="11860" width="1.7109375" customWidth="1"/>
    <col min="12046" max="12046" width="1.42578125" customWidth="1"/>
    <col min="12047" max="12116" width="1.7109375" customWidth="1"/>
    <col min="12302" max="12302" width="1.42578125" customWidth="1"/>
    <col min="12303" max="12372" width="1.7109375" customWidth="1"/>
    <col min="12558" max="12558" width="1.42578125" customWidth="1"/>
    <col min="12559" max="12628" width="1.7109375" customWidth="1"/>
    <col min="12814" max="12814" width="1.42578125" customWidth="1"/>
    <col min="12815" max="12884" width="1.7109375" customWidth="1"/>
    <col min="13070" max="13070" width="1.42578125" customWidth="1"/>
    <col min="13071" max="13140" width="1.7109375" customWidth="1"/>
    <col min="13326" max="13326" width="1.42578125" customWidth="1"/>
    <col min="13327" max="13396" width="1.7109375" customWidth="1"/>
    <col min="13582" max="13582" width="1.42578125" customWidth="1"/>
    <col min="13583" max="13652" width="1.7109375" customWidth="1"/>
    <col min="13838" max="13838" width="1.42578125" customWidth="1"/>
    <col min="13839" max="13908" width="1.7109375" customWidth="1"/>
    <col min="14094" max="14094" width="1.42578125" customWidth="1"/>
    <col min="14095" max="14164" width="1.7109375" customWidth="1"/>
    <col min="14350" max="14350" width="1.42578125" customWidth="1"/>
    <col min="14351" max="14420" width="1.7109375" customWidth="1"/>
    <col min="14606" max="14606" width="1.42578125" customWidth="1"/>
    <col min="14607" max="14676" width="1.7109375" customWidth="1"/>
    <col min="14862" max="14862" width="1.42578125" customWidth="1"/>
    <col min="14863" max="14932" width="1.7109375" customWidth="1"/>
    <col min="15118" max="15118" width="1.42578125" customWidth="1"/>
    <col min="15119" max="15188" width="1.7109375" customWidth="1"/>
    <col min="15374" max="15374" width="1.42578125" customWidth="1"/>
    <col min="15375" max="15444" width="1.7109375" customWidth="1"/>
    <col min="15630" max="15630" width="1.42578125" customWidth="1"/>
    <col min="15631" max="15700" width="1.7109375" customWidth="1"/>
    <col min="15886" max="15886" width="1.42578125" customWidth="1"/>
    <col min="15887" max="15956" width="1.7109375" customWidth="1"/>
    <col min="16142" max="16142" width="1.42578125" customWidth="1"/>
    <col min="16143" max="16212" width="1.7109375" customWidth="1"/>
  </cols>
  <sheetData>
    <row r="1" spans="2:113" ht="15" customHeight="1" x14ac:dyDescent="0.25">
      <c r="B1" s="629" t="s">
        <v>1357</v>
      </c>
      <c r="C1" s="630"/>
      <c r="D1" s="630"/>
      <c r="E1" s="630"/>
      <c r="F1" s="630"/>
      <c r="G1" s="630"/>
      <c r="H1" s="630"/>
      <c r="I1" s="630"/>
      <c r="J1" s="630"/>
      <c r="K1" s="630"/>
      <c r="L1" s="630"/>
      <c r="M1" s="630"/>
      <c r="N1" s="630"/>
      <c r="O1" s="630"/>
      <c r="P1" s="630"/>
      <c r="Q1" s="630"/>
      <c r="R1" s="630"/>
      <c r="S1" s="630"/>
      <c r="T1" s="630"/>
      <c r="U1" s="630"/>
      <c r="V1" s="630"/>
      <c r="W1" s="630"/>
      <c r="X1" s="630"/>
      <c r="Y1" s="630"/>
      <c r="Z1" s="630"/>
      <c r="AA1" s="630"/>
      <c r="AB1" s="630"/>
      <c r="AC1" s="630"/>
      <c r="AD1" s="630"/>
      <c r="AE1" s="630"/>
      <c r="AF1" s="630"/>
      <c r="AG1" s="630"/>
      <c r="AH1" s="630"/>
      <c r="AI1" s="630"/>
      <c r="AJ1" s="630"/>
      <c r="AK1" s="630"/>
      <c r="AL1" s="630"/>
      <c r="AM1" s="630"/>
      <c r="AN1" s="630"/>
      <c r="AO1" s="630"/>
      <c r="AP1" s="630"/>
      <c r="AQ1" s="630"/>
      <c r="AR1" s="630"/>
      <c r="AS1" s="630"/>
      <c r="AT1" s="630"/>
      <c r="AU1" s="630"/>
      <c r="AV1" s="630"/>
      <c r="AW1" s="630"/>
      <c r="AX1" s="630"/>
      <c r="AY1" s="630"/>
      <c r="AZ1" s="63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1"/>
    </row>
    <row r="2" spans="2:113" ht="15" customHeight="1" x14ac:dyDescent="0.25">
      <c r="B2" s="632"/>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633"/>
      <c r="CD2" s="633"/>
      <c r="CE2" s="633"/>
      <c r="CF2" s="633"/>
      <c r="CG2" s="633"/>
      <c r="CH2" s="633"/>
      <c r="CI2" s="633"/>
      <c r="CJ2" s="633"/>
      <c r="CK2" s="633"/>
      <c r="CL2" s="633"/>
      <c r="CM2" s="633"/>
      <c r="CN2" s="633"/>
      <c r="CO2" s="633"/>
      <c r="CP2" s="633"/>
      <c r="CQ2" s="633"/>
      <c r="CR2" s="633"/>
      <c r="CS2" s="633"/>
      <c r="CT2" s="633"/>
      <c r="CU2" s="633"/>
      <c r="CV2" s="633"/>
      <c r="CW2" s="633"/>
      <c r="CX2" s="633"/>
      <c r="CY2" s="633"/>
      <c r="CZ2" s="633"/>
      <c r="DA2" s="634"/>
    </row>
    <row r="3" spans="2:113" ht="23.25" x14ac:dyDescent="0.25">
      <c r="B3" s="635" t="s">
        <v>1492</v>
      </c>
      <c r="C3" s="636"/>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c r="BH3" s="636"/>
      <c r="BI3" s="636"/>
      <c r="BJ3" s="636"/>
      <c r="BK3" s="636"/>
      <c r="BL3" s="636"/>
      <c r="BM3" s="636"/>
      <c r="BN3" s="636"/>
      <c r="BO3" s="636"/>
      <c r="BP3" s="636"/>
      <c r="BQ3" s="636"/>
      <c r="BR3" s="636"/>
      <c r="BS3" s="636"/>
      <c r="BT3" s="636"/>
      <c r="BU3" s="636"/>
      <c r="BV3" s="636"/>
      <c r="BW3" s="636"/>
      <c r="BX3" s="636"/>
      <c r="BY3" s="636"/>
      <c r="BZ3" s="636"/>
      <c r="CA3" s="636"/>
      <c r="CB3" s="636"/>
      <c r="CC3" s="636"/>
      <c r="CD3" s="478"/>
      <c r="CE3" s="478"/>
      <c r="CF3" s="478"/>
      <c r="CG3" s="478"/>
      <c r="CH3" s="478"/>
      <c r="CI3" s="478"/>
      <c r="CJ3" s="478"/>
      <c r="CK3" s="478"/>
      <c r="CL3" s="478"/>
      <c r="CM3" s="478"/>
      <c r="CN3" s="478"/>
      <c r="CO3" s="478"/>
      <c r="CP3" s="478"/>
      <c r="CQ3" s="478"/>
      <c r="CR3" s="478"/>
      <c r="CS3" s="478"/>
      <c r="CT3" s="478"/>
      <c r="CU3" s="478"/>
      <c r="CV3" s="478"/>
      <c r="CW3" s="478"/>
      <c r="CX3" s="478"/>
      <c r="CY3" s="478"/>
      <c r="CZ3" s="478"/>
      <c r="DA3" s="479"/>
    </row>
    <row r="4" spans="2:113" s="1" customFormat="1" ht="23.25" x14ac:dyDescent="0.25">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row>
    <row r="5" spans="2:113" x14ac:dyDescent="0.25">
      <c r="B5" s="637" t="s">
        <v>1358</v>
      </c>
      <c r="C5" s="637"/>
      <c r="D5" s="637"/>
      <c r="E5" s="637"/>
      <c r="F5" s="637"/>
      <c r="G5" s="637"/>
      <c r="H5" s="637"/>
      <c r="I5" s="637" t="s">
        <v>1359</v>
      </c>
      <c r="J5" s="637"/>
      <c r="K5" s="637"/>
      <c r="L5" s="637"/>
      <c r="M5" s="637"/>
      <c r="N5" s="637"/>
      <c r="O5" s="637"/>
      <c r="P5" s="637"/>
      <c r="Q5" s="637"/>
      <c r="R5" s="637"/>
      <c r="S5" s="637"/>
      <c r="T5" s="637"/>
      <c r="U5" s="638" t="s">
        <v>1360</v>
      </c>
      <c r="V5" s="638"/>
      <c r="W5" s="638"/>
      <c r="X5" s="638"/>
      <c r="Y5" s="638"/>
      <c r="Z5" s="638"/>
      <c r="AA5" s="638"/>
      <c r="AB5" s="638"/>
      <c r="AC5" s="638"/>
      <c r="AD5" s="638"/>
      <c r="AE5" s="638"/>
      <c r="AF5" s="637" t="s">
        <v>1361</v>
      </c>
      <c r="AG5" s="637"/>
      <c r="AH5" s="637"/>
      <c r="AI5" s="637"/>
      <c r="AJ5" s="637"/>
      <c r="AK5" s="637"/>
      <c r="AL5" s="637"/>
      <c r="AM5" s="637" t="s">
        <v>1362</v>
      </c>
      <c r="AN5" s="637"/>
      <c r="AO5" s="637"/>
      <c r="AP5" s="637"/>
      <c r="AQ5" s="637"/>
      <c r="AR5" s="637"/>
      <c r="AS5" s="637"/>
      <c r="AT5" s="637" t="s">
        <v>1363</v>
      </c>
      <c r="AU5" s="637"/>
      <c r="AV5" s="637"/>
      <c r="AW5" s="637"/>
      <c r="AX5" s="637"/>
      <c r="AY5" s="637"/>
      <c r="AZ5" s="615" t="s">
        <v>1364</v>
      </c>
      <c r="BA5" s="615"/>
      <c r="BB5" s="615"/>
      <c r="BC5" s="615"/>
      <c r="BD5" s="615"/>
      <c r="BE5" s="615"/>
      <c r="BF5" s="615"/>
      <c r="BG5" s="615"/>
      <c r="BH5" s="615"/>
      <c r="BI5" s="615"/>
      <c r="BJ5" s="615"/>
      <c r="BK5" s="615"/>
      <c r="BL5" s="615" t="s">
        <v>1365</v>
      </c>
      <c r="BM5" s="615"/>
      <c r="BN5" s="615"/>
      <c r="BO5" s="615"/>
      <c r="BP5" s="615"/>
      <c r="BQ5" s="615"/>
      <c r="BR5" s="615"/>
      <c r="BS5" s="615"/>
      <c r="BT5" s="615"/>
      <c r="BU5" s="615"/>
      <c r="BV5" s="615"/>
      <c r="BW5" s="615"/>
      <c r="BX5" s="615"/>
      <c r="BY5" s="615"/>
      <c r="BZ5" s="615"/>
      <c r="CA5" s="615"/>
      <c r="CB5" s="615"/>
      <c r="CC5" s="615"/>
      <c r="CD5" s="615" t="s">
        <v>878</v>
      </c>
      <c r="CE5" s="615"/>
      <c r="CF5" s="615"/>
      <c r="CG5" s="615"/>
      <c r="CH5" s="615"/>
      <c r="CI5" s="615"/>
      <c r="CJ5" s="615"/>
      <c r="CK5" s="615"/>
      <c r="CL5" s="615"/>
      <c r="CM5" s="615"/>
      <c r="CN5" s="615"/>
      <c r="CO5" s="615"/>
      <c r="CP5" s="615"/>
      <c r="CQ5" s="615"/>
      <c r="CR5" s="615"/>
      <c r="CS5" s="615"/>
      <c r="CT5" s="615"/>
      <c r="CU5" s="615"/>
      <c r="CV5" s="615"/>
      <c r="CW5" s="615"/>
      <c r="CX5" s="615"/>
      <c r="CY5" s="615"/>
      <c r="CZ5" s="615"/>
      <c r="DA5" s="615"/>
      <c r="DB5" s="615"/>
      <c r="DC5" s="615"/>
    </row>
    <row r="6" spans="2:113" x14ac:dyDescent="0.25">
      <c r="B6" s="637"/>
      <c r="C6" s="637"/>
      <c r="D6" s="637"/>
      <c r="E6" s="637"/>
      <c r="F6" s="637"/>
      <c r="G6" s="637"/>
      <c r="H6" s="637"/>
      <c r="I6" s="637"/>
      <c r="J6" s="637"/>
      <c r="K6" s="637"/>
      <c r="L6" s="637"/>
      <c r="M6" s="637"/>
      <c r="N6" s="637"/>
      <c r="O6" s="637"/>
      <c r="P6" s="637"/>
      <c r="Q6" s="637"/>
      <c r="R6" s="637"/>
      <c r="S6" s="637"/>
      <c r="T6" s="637"/>
      <c r="U6" s="638"/>
      <c r="V6" s="638"/>
      <c r="W6" s="638"/>
      <c r="X6" s="638"/>
      <c r="Y6" s="638"/>
      <c r="Z6" s="638"/>
      <c r="AA6" s="638"/>
      <c r="AB6" s="638"/>
      <c r="AC6" s="638"/>
      <c r="AD6" s="638"/>
      <c r="AE6" s="638"/>
      <c r="AF6" s="637"/>
      <c r="AG6" s="637"/>
      <c r="AH6" s="637"/>
      <c r="AI6" s="637"/>
      <c r="AJ6" s="637"/>
      <c r="AK6" s="637"/>
      <c r="AL6" s="637"/>
      <c r="AM6" s="637"/>
      <c r="AN6" s="637"/>
      <c r="AO6" s="637"/>
      <c r="AP6" s="637"/>
      <c r="AQ6" s="637"/>
      <c r="AR6" s="637"/>
      <c r="AS6" s="637"/>
      <c r="AT6" s="637"/>
      <c r="AU6" s="637"/>
      <c r="AV6" s="637"/>
      <c r="AW6" s="637"/>
      <c r="AX6" s="637"/>
      <c r="AY6" s="637"/>
      <c r="AZ6" s="615" t="s">
        <v>1366</v>
      </c>
      <c r="BA6" s="615"/>
      <c r="BB6" s="615"/>
      <c r="BC6" s="615"/>
      <c r="BD6" s="615"/>
      <c r="BE6" s="615"/>
      <c r="BF6" s="615"/>
      <c r="BG6" s="615"/>
      <c r="BH6" s="615" t="s">
        <v>1367</v>
      </c>
      <c r="BI6" s="615"/>
      <c r="BJ6" s="615"/>
      <c r="BK6" s="615"/>
      <c r="BL6" s="615" t="s">
        <v>1368</v>
      </c>
      <c r="BM6" s="615"/>
      <c r="BN6" s="615"/>
      <c r="BO6" s="615"/>
      <c r="BP6" s="615"/>
      <c r="BQ6" s="615"/>
      <c r="BR6" s="615"/>
      <c r="BS6" s="615"/>
      <c r="BT6" s="615"/>
      <c r="BU6" s="615" t="s">
        <v>1369</v>
      </c>
      <c r="BV6" s="615"/>
      <c r="BW6" s="615"/>
      <c r="BX6" s="615"/>
      <c r="BY6" s="615"/>
      <c r="BZ6" s="615"/>
      <c r="CA6" s="615"/>
      <c r="CB6" s="615"/>
      <c r="CC6" s="615"/>
      <c r="CD6" s="615" t="s">
        <v>875</v>
      </c>
      <c r="CE6" s="615"/>
      <c r="CF6" s="615"/>
      <c r="CG6" s="615"/>
      <c r="CH6" s="615"/>
      <c r="CI6" s="615"/>
      <c r="CJ6" s="615"/>
      <c r="CK6" s="615"/>
      <c r="CL6" s="615"/>
      <c r="CM6" s="615" t="s">
        <v>876</v>
      </c>
      <c r="CN6" s="615"/>
      <c r="CO6" s="615"/>
      <c r="CP6" s="615"/>
      <c r="CQ6" s="615"/>
      <c r="CR6" s="615"/>
      <c r="CS6" s="615"/>
      <c r="CT6" s="615"/>
      <c r="CU6" s="615"/>
      <c r="CV6" s="615" t="s">
        <v>877</v>
      </c>
      <c r="CW6" s="615"/>
      <c r="CX6" s="615"/>
      <c r="CY6" s="615"/>
      <c r="CZ6" s="615"/>
      <c r="DA6" s="615"/>
      <c r="DB6" s="615"/>
      <c r="DC6" s="615"/>
      <c r="DI6" s="480"/>
    </row>
    <row r="7" spans="2:113" x14ac:dyDescent="0.25">
      <c r="B7" s="596" t="s">
        <v>1208</v>
      </c>
      <c r="C7" s="597"/>
      <c r="D7" s="597"/>
      <c r="E7" s="597"/>
      <c r="F7" s="597"/>
      <c r="G7" s="597"/>
      <c r="H7" s="598"/>
      <c r="I7" s="602" t="s">
        <v>1467</v>
      </c>
      <c r="J7" s="603"/>
      <c r="K7" s="603"/>
      <c r="L7" s="603"/>
      <c r="M7" s="603"/>
      <c r="N7" s="603"/>
      <c r="O7" s="603"/>
      <c r="P7" s="603"/>
      <c r="Q7" s="603"/>
      <c r="R7" s="603"/>
      <c r="S7" s="603"/>
      <c r="T7" s="604"/>
      <c r="U7" s="602" t="s">
        <v>1468</v>
      </c>
      <c r="V7" s="603"/>
      <c r="W7" s="603"/>
      <c r="X7" s="603"/>
      <c r="Y7" s="603"/>
      <c r="Z7" s="603"/>
      <c r="AA7" s="603"/>
      <c r="AB7" s="603"/>
      <c r="AC7" s="603"/>
      <c r="AD7" s="603"/>
      <c r="AE7" s="604"/>
      <c r="AF7" s="608" t="s">
        <v>1421</v>
      </c>
      <c r="AG7" s="609"/>
      <c r="AH7" s="609"/>
      <c r="AI7" s="609"/>
      <c r="AJ7" s="609"/>
      <c r="AK7" s="609"/>
      <c r="AL7" s="610"/>
      <c r="AM7" s="614" t="s">
        <v>5</v>
      </c>
      <c r="AN7" s="597"/>
      <c r="AO7" s="597"/>
      <c r="AP7" s="597"/>
      <c r="AQ7" s="597"/>
      <c r="AR7" s="597"/>
      <c r="AS7" s="598"/>
      <c r="AT7" s="614" t="s">
        <v>1469</v>
      </c>
      <c r="AU7" s="597"/>
      <c r="AV7" s="597"/>
      <c r="AW7" s="597"/>
      <c r="AX7" s="597"/>
      <c r="AY7" s="598"/>
      <c r="AZ7" s="784">
        <v>12</v>
      </c>
      <c r="BA7" s="772"/>
      <c r="BB7" s="772"/>
      <c r="BC7" s="772"/>
      <c r="BD7" s="772"/>
      <c r="BE7" s="772"/>
      <c r="BF7" s="772"/>
      <c r="BG7" s="773"/>
      <c r="BH7" s="628">
        <v>2018</v>
      </c>
      <c r="BI7" s="617"/>
      <c r="BJ7" s="617"/>
      <c r="BK7" s="618"/>
      <c r="BL7" s="784">
        <v>11</v>
      </c>
      <c r="BM7" s="772"/>
      <c r="BN7" s="772"/>
      <c r="BO7" s="772"/>
      <c r="BP7" s="772"/>
      <c r="BQ7" s="772"/>
      <c r="BR7" s="772"/>
      <c r="BS7" s="772"/>
      <c r="BT7" s="773"/>
      <c r="BU7" s="784">
        <v>7</v>
      </c>
      <c r="BV7" s="772"/>
      <c r="BW7" s="772"/>
      <c r="BX7" s="772"/>
      <c r="BY7" s="772"/>
      <c r="BZ7" s="772"/>
      <c r="CA7" s="772"/>
      <c r="CB7" s="772"/>
      <c r="CC7" s="773"/>
      <c r="CD7" s="783">
        <v>12</v>
      </c>
      <c r="CE7" s="777"/>
      <c r="CF7" s="777"/>
      <c r="CG7" s="777"/>
      <c r="CH7" s="777"/>
      <c r="CI7" s="777"/>
      <c r="CJ7" s="777"/>
      <c r="CK7" s="777"/>
      <c r="CL7" s="778"/>
      <c r="CM7" s="783">
        <v>12.99</v>
      </c>
      <c r="CN7" s="777"/>
      <c r="CO7" s="777"/>
      <c r="CP7" s="777"/>
      <c r="CQ7" s="777"/>
      <c r="CR7" s="777"/>
      <c r="CS7" s="777"/>
      <c r="CT7" s="777"/>
      <c r="CU7" s="778"/>
      <c r="CV7" s="783">
        <v>13</v>
      </c>
      <c r="CW7" s="777"/>
      <c r="CX7" s="777"/>
      <c r="CY7" s="777"/>
      <c r="CZ7" s="777"/>
      <c r="DA7" s="777"/>
      <c r="DB7" s="777"/>
      <c r="DC7" s="778"/>
    </row>
    <row r="8" spans="2:113" ht="130.5" customHeight="1" x14ac:dyDescent="0.25">
      <c r="B8" s="599"/>
      <c r="C8" s="600"/>
      <c r="D8" s="600"/>
      <c r="E8" s="600"/>
      <c r="F8" s="600"/>
      <c r="G8" s="600"/>
      <c r="H8" s="601"/>
      <c r="I8" s="605"/>
      <c r="J8" s="606"/>
      <c r="K8" s="606"/>
      <c r="L8" s="606"/>
      <c r="M8" s="606"/>
      <c r="N8" s="606"/>
      <c r="O8" s="606"/>
      <c r="P8" s="606"/>
      <c r="Q8" s="606"/>
      <c r="R8" s="606"/>
      <c r="S8" s="606"/>
      <c r="T8" s="607"/>
      <c r="U8" s="605"/>
      <c r="V8" s="606"/>
      <c r="W8" s="606"/>
      <c r="X8" s="606"/>
      <c r="Y8" s="606"/>
      <c r="Z8" s="606"/>
      <c r="AA8" s="606"/>
      <c r="AB8" s="606"/>
      <c r="AC8" s="606"/>
      <c r="AD8" s="606"/>
      <c r="AE8" s="607"/>
      <c r="AF8" s="611"/>
      <c r="AG8" s="612"/>
      <c r="AH8" s="612"/>
      <c r="AI8" s="612"/>
      <c r="AJ8" s="612"/>
      <c r="AK8" s="612"/>
      <c r="AL8" s="613"/>
      <c r="AM8" s="599"/>
      <c r="AN8" s="600"/>
      <c r="AO8" s="600"/>
      <c r="AP8" s="600"/>
      <c r="AQ8" s="600"/>
      <c r="AR8" s="600"/>
      <c r="AS8" s="601"/>
      <c r="AT8" s="599"/>
      <c r="AU8" s="600"/>
      <c r="AV8" s="600"/>
      <c r="AW8" s="600"/>
      <c r="AX8" s="600"/>
      <c r="AY8" s="601"/>
      <c r="AZ8" s="774"/>
      <c r="BA8" s="775"/>
      <c r="BB8" s="775"/>
      <c r="BC8" s="775"/>
      <c r="BD8" s="775"/>
      <c r="BE8" s="775"/>
      <c r="BF8" s="775"/>
      <c r="BG8" s="776"/>
      <c r="BH8" s="619"/>
      <c r="BI8" s="620"/>
      <c r="BJ8" s="620"/>
      <c r="BK8" s="621"/>
      <c r="BL8" s="774"/>
      <c r="BM8" s="775"/>
      <c r="BN8" s="775"/>
      <c r="BO8" s="775"/>
      <c r="BP8" s="775"/>
      <c r="BQ8" s="775"/>
      <c r="BR8" s="775"/>
      <c r="BS8" s="775"/>
      <c r="BT8" s="776"/>
      <c r="BU8" s="774"/>
      <c r="BV8" s="775"/>
      <c r="BW8" s="775"/>
      <c r="BX8" s="775"/>
      <c r="BY8" s="775"/>
      <c r="BZ8" s="775"/>
      <c r="CA8" s="775"/>
      <c r="CB8" s="775"/>
      <c r="CC8" s="776"/>
      <c r="CD8" s="779"/>
      <c r="CE8" s="780"/>
      <c r="CF8" s="780"/>
      <c r="CG8" s="780"/>
      <c r="CH8" s="780"/>
      <c r="CI8" s="780"/>
      <c r="CJ8" s="780"/>
      <c r="CK8" s="780"/>
      <c r="CL8" s="781"/>
      <c r="CM8" s="779"/>
      <c r="CN8" s="780"/>
      <c r="CO8" s="780"/>
      <c r="CP8" s="780"/>
      <c r="CQ8" s="780"/>
      <c r="CR8" s="780"/>
      <c r="CS8" s="780"/>
      <c r="CT8" s="780"/>
      <c r="CU8" s="781"/>
      <c r="CV8" s="779"/>
      <c r="CW8" s="780"/>
      <c r="CX8" s="780"/>
      <c r="CY8" s="780"/>
      <c r="CZ8" s="780"/>
      <c r="DA8" s="780"/>
      <c r="DB8" s="780"/>
      <c r="DC8" s="781"/>
    </row>
  </sheetData>
  <mergeCells count="31">
    <mergeCell ref="B1:DA2"/>
    <mergeCell ref="B3:CC3"/>
    <mergeCell ref="B5:H6"/>
    <mergeCell ref="I5:T6"/>
    <mergeCell ref="U5:AE6"/>
    <mergeCell ref="AF5:AL6"/>
    <mergeCell ref="AM5:AS6"/>
    <mergeCell ref="AT5:AY6"/>
    <mergeCell ref="AZ5:BK5"/>
    <mergeCell ref="BL5:CC5"/>
    <mergeCell ref="AT7:AY8"/>
    <mergeCell ref="CD5:DC5"/>
    <mergeCell ref="AZ6:BG6"/>
    <mergeCell ref="BH6:BK6"/>
    <mergeCell ref="BL6:BT6"/>
    <mergeCell ref="BU6:CC6"/>
    <mergeCell ref="CD6:CL6"/>
    <mergeCell ref="CM6:CU6"/>
    <mergeCell ref="CV6:DC6"/>
    <mergeCell ref="CV7:DC8"/>
    <mergeCell ref="AZ7:BG8"/>
    <mergeCell ref="BH7:BK8"/>
    <mergeCell ref="BL7:BT8"/>
    <mergeCell ref="BU7:CC8"/>
    <mergeCell ref="CD7:CL8"/>
    <mergeCell ref="CM7:CU8"/>
    <mergeCell ref="B7:H8"/>
    <mergeCell ref="I7:T8"/>
    <mergeCell ref="U7:AE8"/>
    <mergeCell ref="AF7:AL8"/>
    <mergeCell ref="AM7:AS8"/>
  </mergeCells>
  <printOptions horizontalCentered="1"/>
  <pageMargins left="0.39370078740157483" right="0.78740157480314965" top="0.39370078740157483" bottom="0.39370078740157483" header="0" footer="0"/>
  <pageSetup scale="6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D53"/>
  <sheetViews>
    <sheetView showGridLines="0" zoomScaleNormal="100" workbookViewId="0">
      <selection activeCell="CC57" sqref="CC57"/>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thickTop="1" x14ac:dyDescent="0.25">
      <c r="A1" s="706" t="s">
        <v>1374</v>
      </c>
      <c r="B1" s="707"/>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c r="AE1" s="707"/>
      <c r="AF1" s="707"/>
      <c r="AG1" s="707"/>
      <c r="AH1" s="707"/>
      <c r="AI1" s="707"/>
      <c r="AJ1" s="707"/>
      <c r="AK1" s="707"/>
      <c r="AL1" s="707"/>
      <c r="AM1" s="707"/>
      <c r="AN1" s="707"/>
      <c r="AO1" s="707"/>
      <c r="AP1" s="707"/>
      <c r="AQ1" s="707"/>
      <c r="AR1" s="707"/>
      <c r="AS1" s="707"/>
      <c r="AT1" s="707"/>
      <c r="AU1" s="707"/>
      <c r="AV1" s="707"/>
      <c r="AW1" s="707"/>
      <c r="AX1" s="707"/>
      <c r="AY1" s="707"/>
      <c r="AZ1" s="707"/>
      <c r="BA1" s="707"/>
      <c r="BB1" s="707"/>
      <c r="BC1" s="707"/>
      <c r="BD1" s="707"/>
      <c r="BE1" s="707"/>
      <c r="BF1" s="707"/>
      <c r="BG1" s="707"/>
      <c r="BH1" s="707"/>
      <c r="BI1" s="707"/>
      <c r="BJ1" s="707"/>
      <c r="BK1" s="707"/>
      <c r="BL1" s="707"/>
      <c r="BM1" s="707"/>
      <c r="BN1" s="707"/>
      <c r="BO1" s="707"/>
      <c r="BP1" s="707"/>
      <c r="BQ1" s="707"/>
      <c r="BR1" s="707"/>
      <c r="BS1" s="707"/>
      <c r="BT1" s="707"/>
      <c r="BU1" s="707"/>
      <c r="BV1" s="707"/>
      <c r="BW1" s="707"/>
      <c r="BX1" s="707"/>
      <c r="BY1" s="707"/>
      <c r="BZ1" s="707"/>
      <c r="CA1" s="707"/>
      <c r="CB1" s="707"/>
      <c r="CC1" s="708"/>
    </row>
    <row r="2" spans="1:81" ht="15" customHeight="1" x14ac:dyDescent="0.25">
      <c r="A2" s="709"/>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710"/>
    </row>
    <row r="3" spans="1:81" ht="21" x14ac:dyDescent="0.25">
      <c r="A3" s="481" t="s">
        <v>1492</v>
      </c>
      <c r="B3" s="482"/>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82"/>
      <c r="BC3" s="482"/>
      <c r="BD3" s="482"/>
      <c r="BE3" s="482"/>
      <c r="BF3" s="482"/>
      <c r="BG3" s="482"/>
      <c r="BH3" s="482"/>
      <c r="BI3" s="482"/>
      <c r="BJ3" s="482"/>
      <c r="BK3" s="482"/>
      <c r="BL3" s="482"/>
      <c r="BM3" s="482"/>
      <c r="BN3" s="482"/>
      <c r="BO3" s="482"/>
      <c r="BP3" s="482"/>
      <c r="BQ3" s="482"/>
      <c r="BR3" s="482"/>
      <c r="BS3" s="482"/>
      <c r="BT3" s="482"/>
      <c r="BU3" s="482"/>
      <c r="BV3" s="482"/>
      <c r="BW3" s="482"/>
      <c r="BX3" s="482"/>
      <c r="BY3" s="482"/>
      <c r="BZ3" s="482"/>
      <c r="CA3" s="482"/>
      <c r="CB3" s="482"/>
      <c r="CC3" s="483"/>
    </row>
    <row r="4" spans="1:81" x14ac:dyDescent="0.25">
      <c r="A4" s="711"/>
      <c r="B4" s="712"/>
      <c r="C4" s="712"/>
      <c r="D4" s="712"/>
      <c r="E4" s="712"/>
      <c r="F4" s="712"/>
      <c r="G4" s="712"/>
      <c r="H4" s="712"/>
      <c r="I4" s="712"/>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c r="AT4" s="712"/>
      <c r="AU4" s="712"/>
      <c r="AV4" s="712"/>
      <c r="AW4" s="712"/>
      <c r="AX4" s="712"/>
      <c r="AY4" s="712"/>
      <c r="AZ4" s="712"/>
      <c r="BA4" s="712"/>
      <c r="BB4" s="712"/>
      <c r="BC4" s="712"/>
      <c r="BD4" s="712"/>
      <c r="BE4" s="712"/>
      <c r="BF4" s="712"/>
      <c r="BG4" s="712"/>
      <c r="BH4" s="712"/>
      <c r="BI4" s="712"/>
      <c r="BJ4" s="712"/>
      <c r="BK4" s="712"/>
      <c r="BL4" s="712"/>
      <c r="BM4" s="712"/>
      <c r="BN4" s="712"/>
      <c r="BO4" s="712"/>
      <c r="BP4" s="712"/>
      <c r="BQ4" s="712"/>
      <c r="BR4" s="712"/>
      <c r="BS4" s="712"/>
      <c r="BT4" s="712"/>
      <c r="BU4" s="712"/>
      <c r="BV4" s="712"/>
      <c r="BW4" s="712"/>
      <c r="BX4" s="712"/>
      <c r="BY4" s="712"/>
      <c r="BZ4" s="712"/>
      <c r="CA4" s="712"/>
      <c r="CB4" s="712"/>
      <c r="CC4" s="713"/>
    </row>
    <row r="5" spans="1:81" s="2" customFormat="1" ht="18.75" x14ac:dyDescent="0.3">
      <c r="A5" s="484" t="s">
        <v>1375</v>
      </c>
      <c r="B5" s="485"/>
      <c r="C5" s="485"/>
      <c r="D5" s="485"/>
      <c r="E5" s="485"/>
      <c r="F5" s="485"/>
      <c r="G5" s="485"/>
      <c r="H5" s="485"/>
      <c r="I5" s="485"/>
      <c r="J5" s="485"/>
      <c r="K5" s="485"/>
      <c r="L5" s="485"/>
      <c r="M5" s="485"/>
      <c r="N5" s="485"/>
      <c r="O5" s="485"/>
      <c r="P5" s="485"/>
      <c r="Q5" s="485"/>
      <c r="R5" s="485"/>
      <c r="S5" s="485"/>
      <c r="T5" s="485"/>
      <c r="U5" s="485"/>
      <c r="V5" s="485"/>
      <c r="W5" s="485"/>
      <c r="X5" s="485"/>
      <c r="Y5" s="485"/>
      <c r="Z5" s="485"/>
      <c r="AA5" s="485"/>
      <c r="AB5" s="485"/>
      <c r="AC5" s="485"/>
      <c r="AD5" s="485"/>
      <c r="AE5" s="485"/>
      <c r="AF5" s="485"/>
      <c r="AG5" s="485"/>
      <c r="AH5" s="485"/>
      <c r="AI5" s="485"/>
      <c r="AJ5" s="485"/>
      <c r="AK5" s="486"/>
      <c r="AL5" s="714"/>
      <c r="AM5" s="487" t="s">
        <v>1376</v>
      </c>
      <c r="AN5" s="485"/>
      <c r="AO5" s="485"/>
      <c r="AP5" s="485"/>
      <c r="AQ5" s="485"/>
      <c r="AR5" s="485"/>
      <c r="AS5" s="485"/>
      <c r="AT5" s="485"/>
      <c r="AU5" s="485"/>
      <c r="AV5" s="485"/>
      <c r="AW5" s="485"/>
      <c r="AX5" s="485"/>
      <c r="AY5" s="485"/>
      <c r="AZ5" s="485"/>
      <c r="BA5" s="485"/>
      <c r="BB5" s="485"/>
      <c r="BC5" s="485"/>
      <c r="BD5" s="485"/>
      <c r="BE5" s="485"/>
      <c r="BF5" s="485"/>
      <c r="BG5" s="485"/>
      <c r="BH5" s="485"/>
      <c r="BI5" s="485"/>
      <c r="BJ5" s="485"/>
      <c r="BK5" s="485"/>
      <c r="BL5" s="485"/>
      <c r="BM5" s="485"/>
      <c r="BN5" s="485"/>
      <c r="BO5" s="485"/>
      <c r="BP5" s="485"/>
      <c r="BQ5" s="485"/>
      <c r="BR5" s="485"/>
      <c r="BS5" s="485"/>
      <c r="BT5" s="485"/>
      <c r="BU5" s="485"/>
      <c r="BV5" s="485"/>
      <c r="BW5" s="485"/>
      <c r="BX5" s="485"/>
      <c r="BY5" s="485"/>
      <c r="BZ5" s="485"/>
      <c r="CA5" s="485"/>
      <c r="CB5" s="485"/>
      <c r="CC5" s="488"/>
    </row>
    <row r="6" spans="1:81" s="2" customFormat="1" ht="111" customHeight="1" x14ac:dyDescent="0.3">
      <c r="A6" s="715" t="s">
        <v>1470</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696"/>
      <c r="AF6" s="696"/>
      <c r="AG6" s="696"/>
      <c r="AH6" s="696"/>
      <c r="AI6" s="696"/>
      <c r="AJ6" s="696"/>
      <c r="AK6" s="716"/>
      <c r="AL6" s="714"/>
      <c r="AM6" s="717" t="s">
        <v>1471</v>
      </c>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9"/>
    </row>
    <row r="7" spans="1:81" x14ac:dyDescent="0.25">
      <c r="A7" s="703"/>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c r="AT7" s="704"/>
      <c r="AU7" s="704"/>
      <c r="AV7" s="704"/>
      <c r="AW7" s="704"/>
      <c r="AX7" s="704"/>
      <c r="AY7" s="704"/>
      <c r="AZ7" s="704"/>
      <c r="BA7" s="704"/>
      <c r="BB7" s="704"/>
      <c r="BC7" s="704"/>
      <c r="BD7" s="704"/>
      <c r="BE7" s="704"/>
      <c r="BF7" s="704"/>
      <c r="BG7" s="704"/>
      <c r="BH7" s="704"/>
      <c r="BI7" s="704"/>
      <c r="BJ7" s="704"/>
      <c r="BK7" s="704"/>
      <c r="BL7" s="704"/>
      <c r="BM7" s="704"/>
      <c r="BN7" s="704"/>
      <c r="BO7" s="704"/>
      <c r="BP7" s="704"/>
      <c r="BQ7" s="704"/>
      <c r="BR7" s="704"/>
      <c r="BS7" s="704"/>
      <c r="BT7" s="704"/>
      <c r="BU7" s="704"/>
      <c r="BV7" s="704"/>
      <c r="BW7" s="704"/>
      <c r="BX7" s="704"/>
      <c r="BY7" s="704"/>
      <c r="BZ7" s="704"/>
      <c r="CA7" s="704"/>
      <c r="CB7" s="704"/>
      <c r="CC7" s="705"/>
    </row>
    <row r="8" spans="1:81" ht="18.75" x14ac:dyDescent="0.3">
      <c r="A8" s="489" t="s">
        <v>1379</v>
      </c>
      <c r="B8" s="490"/>
      <c r="C8" s="490"/>
      <c r="D8" s="490"/>
      <c r="E8" s="490"/>
      <c r="F8" s="490"/>
      <c r="G8" s="490"/>
      <c r="H8" s="490"/>
      <c r="I8" s="490"/>
      <c r="J8" s="490"/>
      <c r="K8" s="666" t="s">
        <v>1472</v>
      </c>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6"/>
      <c r="AZ8" s="666"/>
      <c r="BA8" s="666"/>
      <c r="BB8" s="666"/>
      <c r="BC8" s="666"/>
      <c r="BD8" s="666"/>
      <c r="BE8" s="666"/>
      <c r="BF8" s="666"/>
      <c r="BG8" s="666"/>
      <c r="BH8" s="666"/>
      <c r="BI8" s="666"/>
      <c r="BJ8" s="666"/>
      <c r="BK8" s="666"/>
      <c r="BL8" s="666"/>
      <c r="BM8" s="666"/>
      <c r="BN8" s="666"/>
      <c r="BO8" s="666"/>
      <c r="BP8" s="666"/>
      <c r="BQ8" s="666"/>
      <c r="BR8" s="666"/>
      <c r="BS8" s="666"/>
      <c r="BT8" s="666"/>
      <c r="BU8" s="666"/>
      <c r="BV8" s="666"/>
      <c r="BW8" s="666"/>
      <c r="BX8" s="666"/>
      <c r="BY8" s="666"/>
      <c r="BZ8" s="666"/>
      <c r="CA8" s="666"/>
      <c r="CB8" s="666"/>
      <c r="CC8" s="667"/>
    </row>
    <row r="9" spans="1:81" ht="18.75" x14ac:dyDescent="0.25">
      <c r="A9" s="668" t="s">
        <v>1381</v>
      </c>
      <c r="B9" s="669"/>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879</v>
      </c>
      <c r="AN9" s="669"/>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72"/>
    </row>
    <row r="10" spans="1:81" x14ac:dyDescent="0.25">
      <c r="A10" s="673" t="s">
        <v>1473</v>
      </c>
      <c r="B10" s="674"/>
      <c r="C10" s="674"/>
      <c r="D10" s="674"/>
      <c r="E10" s="674"/>
      <c r="F10" s="674"/>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5"/>
      <c r="AM10" s="679" t="s">
        <v>1474</v>
      </c>
      <c r="AN10" s="680"/>
      <c r="AO10" s="680"/>
      <c r="AP10" s="680"/>
      <c r="AQ10" s="680"/>
      <c r="AR10" s="680"/>
      <c r="AS10" s="680"/>
      <c r="AT10" s="680"/>
      <c r="AU10" s="680"/>
      <c r="AV10" s="680"/>
      <c r="AW10" s="680"/>
      <c r="AX10" s="680"/>
      <c r="AY10" s="680"/>
      <c r="AZ10" s="680"/>
      <c r="BA10" s="680"/>
      <c r="BB10" s="680"/>
      <c r="BC10" s="680"/>
      <c r="BD10" s="680"/>
      <c r="BE10" s="680"/>
      <c r="BF10" s="680"/>
      <c r="BG10" s="680"/>
      <c r="BH10" s="680"/>
      <c r="BI10" s="680"/>
      <c r="BJ10" s="680"/>
      <c r="BK10" s="680"/>
      <c r="BL10" s="680"/>
      <c r="BM10" s="680"/>
      <c r="BN10" s="680"/>
      <c r="BO10" s="680"/>
      <c r="BP10" s="680"/>
      <c r="BQ10" s="680"/>
      <c r="BR10" s="680"/>
      <c r="BS10" s="680"/>
      <c r="BT10" s="680"/>
      <c r="BU10" s="680"/>
      <c r="BV10" s="680"/>
      <c r="BW10" s="680"/>
      <c r="BX10" s="680"/>
      <c r="BY10" s="680"/>
      <c r="BZ10" s="680"/>
      <c r="CA10" s="680"/>
      <c r="CB10" s="680"/>
      <c r="CC10" s="681"/>
    </row>
    <row r="11" spans="1:81" x14ac:dyDescent="0.25">
      <c r="A11" s="673"/>
      <c r="B11" s="674"/>
      <c r="C11" s="674"/>
      <c r="D11" s="674"/>
      <c r="E11" s="674"/>
      <c r="F11" s="674"/>
      <c r="G11" s="674"/>
      <c r="H11" s="674"/>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4"/>
      <c r="AG11" s="674"/>
      <c r="AH11" s="674"/>
      <c r="AI11" s="674"/>
      <c r="AJ11" s="674"/>
      <c r="AK11" s="674"/>
      <c r="AL11" s="675"/>
      <c r="AM11" s="679"/>
      <c r="AN11" s="680"/>
      <c r="AO11" s="680"/>
      <c r="AP11" s="680"/>
      <c r="AQ11" s="680"/>
      <c r="AR11" s="680"/>
      <c r="AS11" s="680"/>
      <c r="AT11" s="680"/>
      <c r="AU11" s="680"/>
      <c r="AV11" s="680"/>
      <c r="AW11" s="680"/>
      <c r="AX11" s="680"/>
      <c r="AY11" s="680"/>
      <c r="AZ11" s="680"/>
      <c r="BA11" s="680"/>
      <c r="BB11" s="680"/>
      <c r="BC11" s="680"/>
      <c r="BD11" s="680"/>
      <c r="BE11" s="680"/>
      <c r="BF11" s="680"/>
      <c r="BG11" s="680"/>
      <c r="BH11" s="680"/>
      <c r="BI11" s="680"/>
      <c r="BJ11" s="680"/>
      <c r="BK11" s="680"/>
      <c r="BL11" s="680"/>
      <c r="BM11" s="680"/>
      <c r="BN11" s="680"/>
      <c r="BO11" s="680"/>
      <c r="BP11" s="680"/>
      <c r="BQ11" s="680"/>
      <c r="BR11" s="680"/>
      <c r="BS11" s="680"/>
      <c r="BT11" s="680"/>
      <c r="BU11" s="680"/>
      <c r="BV11" s="680"/>
      <c r="BW11" s="680"/>
      <c r="BX11" s="680"/>
      <c r="BY11" s="680"/>
      <c r="BZ11" s="680"/>
      <c r="CA11" s="680"/>
      <c r="CB11" s="680"/>
      <c r="CC11" s="681"/>
    </row>
    <row r="12" spans="1:81" x14ac:dyDescent="0.25">
      <c r="A12" s="673"/>
      <c r="B12" s="674"/>
      <c r="C12" s="674"/>
      <c r="D12" s="674"/>
      <c r="E12" s="674"/>
      <c r="F12" s="674"/>
      <c r="G12" s="674"/>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5"/>
      <c r="AM12" s="679"/>
      <c r="AN12" s="680"/>
      <c r="AO12" s="680"/>
      <c r="AP12" s="680"/>
      <c r="AQ12" s="680"/>
      <c r="AR12" s="680"/>
      <c r="AS12" s="680"/>
      <c r="AT12" s="680"/>
      <c r="AU12" s="680"/>
      <c r="AV12" s="680"/>
      <c r="AW12" s="680"/>
      <c r="AX12" s="680"/>
      <c r="AY12" s="680"/>
      <c r="AZ12" s="680"/>
      <c r="BA12" s="680"/>
      <c r="BB12" s="680"/>
      <c r="BC12" s="680"/>
      <c r="BD12" s="680"/>
      <c r="BE12" s="680"/>
      <c r="BF12" s="680"/>
      <c r="BG12" s="680"/>
      <c r="BH12" s="680"/>
      <c r="BI12" s="680"/>
      <c r="BJ12" s="680"/>
      <c r="BK12" s="680"/>
      <c r="BL12" s="680"/>
      <c r="BM12" s="680"/>
      <c r="BN12" s="680"/>
      <c r="BO12" s="680"/>
      <c r="BP12" s="680"/>
      <c r="BQ12" s="680"/>
      <c r="BR12" s="680"/>
      <c r="BS12" s="680"/>
      <c r="BT12" s="680"/>
      <c r="BU12" s="680"/>
      <c r="BV12" s="680"/>
      <c r="BW12" s="680"/>
      <c r="BX12" s="680"/>
      <c r="BY12" s="680"/>
      <c r="BZ12" s="680"/>
      <c r="CA12" s="680"/>
      <c r="CB12" s="680"/>
      <c r="CC12" s="681"/>
    </row>
    <row r="13" spans="1:81" ht="18.75" x14ac:dyDescent="0.25">
      <c r="A13" s="673"/>
      <c r="B13" s="674"/>
      <c r="C13" s="674"/>
      <c r="D13" s="674"/>
      <c r="E13" s="674"/>
      <c r="F13" s="674"/>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74"/>
      <c r="AI13" s="674"/>
      <c r="AJ13" s="674"/>
      <c r="AK13" s="674"/>
      <c r="AL13" s="675"/>
      <c r="AM13" s="682" t="s">
        <v>1384</v>
      </c>
      <c r="AN13" s="683"/>
      <c r="AO13" s="683"/>
      <c r="AP13" s="683"/>
      <c r="AQ13" s="683"/>
      <c r="AR13" s="683"/>
      <c r="AS13" s="683"/>
      <c r="AT13" s="683"/>
      <c r="AU13" s="683"/>
      <c r="AV13" s="683"/>
      <c r="AW13" s="683"/>
      <c r="AX13" s="683"/>
      <c r="AY13" s="683"/>
      <c r="AZ13" s="683"/>
      <c r="BA13" s="683"/>
      <c r="BB13" s="683"/>
      <c r="BC13" s="683"/>
      <c r="BD13" s="683"/>
      <c r="BE13" s="683"/>
      <c r="BF13" s="683"/>
      <c r="BG13" s="683"/>
      <c r="BH13" s="683"/>
      <c r="BI13" s="683"/>
      <c r="BJ13" s="683"/>
      <c r="BK13" s="683"/>
      <c r="BL13" s="683"/>
      <c r="BM13" s="683"/>
      <c r="BN13" s="683"/>
      <c r="BO13" s="683"/>
      <c r="BP13" s="683"/>
      <c r="BQ13" s="683"/>
      <c r="BR13" s="683"/>
      <c r="BS13" s="683"/>
      <c r="BT13" s="683"/>
      <c r="BU13" s="683"/>
      <c r="BV13" s="683"/>
      <c r="BW13" s="683"/>
      <c r="BX13" s="683"/>
      <c r="BY13" s="683"/>
      <c r="BZ13" s="683"/>
      <c r="CA13" s="683"/>
      <c r="CB13" s="683"/>
      <c r="CC13" s="684"/>
    </row>
    <row r="14" spans="1:81" ht="15" customHeight="1" x14ac:dyDescent="0.25">
      <c r="A14" s="673"/>
      <c r="B14" s="674"/>
      <c r="C14" s="674"/>
      <c r="D14" s="674"/>
      <c r="E14" s="674"/>
      <c r="F14" s="674"/>
      <c r="G14" s="674"/>
      <c r="H14" s="674"/>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4"/>
      <c r="AG14" s="674"/>
      <c r="AH14" s="674"/>
      <c r="AI14" s="674"/>
      <c r="AJ14" s="674"/>
      <c r="AK14" s="674"/>
      <c r="AL14" s="675"/>
      <c r="AM14" s="679" t="s">
        <v>1385</v>
      </c>
      <c r="AN14" s="680"/>
      <c r="AO14" s="680"/>
      <c r="AP14" s="680"/>
      <c r="AQ14" s="680"/>
      <c r="AR14" s="680"/>
      <c r="AS14" s="680"/>
      <c r="AT14" s="680"/>
      <c r="AU14" s="680"/>
      <c r="AV14" s="680"/>
      <c r="AW14" s="680"/>
      <c r="AX14" s="680"/>
      <c r="AY14" s="680"/>
      <c r="AZ14" s="680"/>
      <c r="BA14" s="680"/>
      <c r="BB14" s="680"/>
      <c r="BC14" s="680"/>
      <c r="BD14" s="680"/>
      <c r="BE14" s="680"/>
      <c r="BF14" s="680"/>
      <c r="BG14" s="680"/>
      <c r="BH14" s="680"/>
      <c r="BI14" s="680"/>
      <c r="BJ14" s="680"/>
      <c r="BK14" s="680"/>
      <c r="BL14" s="680"/>
      <c r="BM14" s="680"/>
      <c r="BN14" s="680"/>
      <c r="BO14" s="680"/>
      <c r="BP14" s="680"/>
      <c r="BQ14" s="680"/>
      <c r="BR14" s="680"/>
      <c r="BS14" s="680"/>
      <c r="BT14" s="680"/>
      <c r="BU14" s="680"/>
      <c r="BV14" s="680"/>
      <c r="BW14" s="680"/>
      <c r="BX14" s="680"/>
      <c r="BY14" s="680"/>
      <c r="BZ14" s="680"/>
      <c r="CA14" s="680"/>
      <c r="CB14" s="680"/>
      <c r="CC14" s="681"/>
    </row>
    <row r="15" spans="1:81" x14ac:dyDescent="0.25">
      <c r="A15" s="676"/>
      <c r="B15" s="677"/>
      <c r="C15" s="677"/>
      <c r="D15" s="677"/>
      <c r="E15" s="677"/>
      <c r="F15" s="677"/>
      <c r="G15" s="677"/>
      <c r="H15" s="677"/>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8"/>
      <c r="AM15" s="685"/>
      <c r="AN15" s="686"/>
      <c r="AO15" s="686"/>
      <c r="AP15" s="686"/>
      <c r="AQ15" s="686"/>
      <c r="AR15" s="686"/>
      <c r="AS15" s="686"/>
      <c r="AT15" s="686"/>
      <c r="AU15" s="686"/>
      <c r="AV15" s="686"/>
      <c r="AW15" s="686"/>
      <c r="AX15" s="686"/>
      <c r="AY15" s="686"/>
      <c r="AZ15" s="686"/>
      <c r="BA15" s="686"/>
      <c r="BB15" s="686"/>
      <c r="BC15" s="686"/>
      <c r="BD15" s="686"/>
      <c r="BE15" s="686"/>
      <c r="BF15" s="686"/>
      <c r="BG15" s="686"/>
      <c r="BH15" s="686"/>
      <c r="BI15" s="686"/>
      <c r="BJ15" s="686"/>
      <c r="BK15" s="686"/>
      <c r="BL15" s="686"/>
      <c r="BM15" s="686"/>
      <c r="BN15" s="686"/>
      <c r="BO15" s="686"/>
      <c r="BP15" s="686"/>
      <c r="BQ15" s="686"/>
      <c r="BR15" s="686"/>
      <c r="BS15" s="686"/>
      <c r="BT15" s="686"/>
      <c r="BU15" s="686"/>
      <c r="BV15" s="686"/>
      <c r="BW15" s="686"/>
      <c r="BX15" s="686"/>
      <c r="BY15" s="686"/>
      <c r="BZ15" s="686"/>
      <c r="CA15" s="686"/>
      <c r="CB15" s="686"/>
      <c r="CC15" s="687"/>
    </row>
    <row r="16" spans="1:81" x14ac:dyDescent="0.25">
      <c r="A16" s="688"/>
      <c r="B16" s="689"/>
      <c r="C16" s="689"/>
      <c r="D16" s="689"/>
      <c r="E16" s="689"/>
      <c r="F16" s="689"/>
      <c r="G16" s="689"/>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89"/>
      <c r="BO16" s="689"/>
      <c r="BP16" s="689"/>
      <c r="BQ16" s="689"/>
      <c r="BR16" s="689"/>
      <c r="BS16" s="689"/>
      <c r="BT16" s="689"/>
      <c r="BU16" s="689"/>
      <c r="BV16" s="689"/>
      <c r="BW16" s="689"/>
      <c r="BX16" s="689"/>
      <c r="BY16" s="689"/>
      <c r="BZ16" s="689"/>
      <c r="CA16" s="689"/>
      <c r="CB16" s="689"/>
      <c r="CC16" s="690"/>
    </row>
    <row r="17" spans="1:82" ht="18.75" x14ac:dyDescent="0.3">
      <c r="A17" s="491" t="s">
        <v>1386</v>
      </c>
      <c r="B17" s="492"/>
      <c r="C17" s="492"/>
      <c r="D17" s="492"/>
      <c r="E17" s="492"/>
      <c r="F17" s="492"/>
      <c r="G17" s="492"/>
      <c r="H17" s="492"/>
      <c r="I17" s="492"/>
      <c r="J17" s="492"/>
      <c r="K17" s="492"/>
      <c r="L17" s="492"/>
      <c r="M17" s="492"/>
      <c r="N17" s="691" t="s">
        <v>1467</v>
      </c>
      <c r="O17" s="692"/>
      <c r="P17" s="692"/>
      <c r="Q17" s="692"/>
      <c r="R17" s="692"/>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92"/>
      <c r="AS17" s="692"/>
      <c r="AT17" s="692"/>
      <c r="AU17" s="692"/>
      <c r="AV17" s="692"/>
      <c r="AW17" s="692"/>
      <c r="AX17" s="692"/>
      <c r="AY17" s="692"/>
      <c r="AZ17" s="692"/>
      <c r="BA17" s="692"/>
      <c r="BB17" s="692"/>
      <c r="BC17" s="692"/>
      <c r="BD17" s="692"/>
      <c r="BE17" s="692"/>
      <c r="BF17" s="692"/>
      <c r="BG17" s="692"/>
      <c r="BH17" s="692"/>
      <c r="BI17" s="692"/>
      <c r="BJ17" s="693"/>
      <c r="BK17" s="493" t="s">
        <v>1387</v>
      </c>
      <c r="BL17" s="494"/>
      <c r="BM17" s="495"/>
      <c r="BN17" s="495"/>
      <c r="BO17" s="495"/>
      <c r="BP17" s="495"/>
      <c r="BQ17" s="495"/>
      <c r="BR17" s="495"/>
      <c r="BS17" s="495"/>
      <c r="BT17" s="495"/>
      <c r="BU17" s="495"/>
      <c r="BV17" s="495"/>
      <c r="BW17" s="495"/>
      <c r="BX17" s="495"/>
      <c r="BY17" s="495"/>
      <c r="BZ17" s="495"/>
      <c r="CA17" s="495"/>
      <c r="CB17" s="495"/>
      <c r="CC17" s="496"/>
      <c r="CD17" s="42"/>
    </row>
    <row r="18" spans="1:82" ht="18.75" x14ac:dyDescent="0.3">
      <c r="A18" s="497"/>
      <c r="B18" s="498"/>
      <c r="C18" s="498"/>
      <c r="D18" s="498"/>
      <c r="E18" s="498"/>
      <c r="F18" s="498"/>
      <c r="G18" s="498"/>
      <c r="H18" s="498"/>
      <c r="I18" s="498"/>
      <c r="J18" s="498"/>
      <c r="K18" s="498"/>
      <c r="L18" s="498"/>
      <c r="M18" s="498"/>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694"/>
      <c r="AP18" s="694"/>
      <c r="AQ18" s="694"/>
      <c r="AR18" s="694"/>
      <c r="AS18" s="694"/>
      <c r="AT18" s="694"/>
      <c r="AU18" s="694"/>
      <c r="AV18" s="694"/>
      <c r="AW18" s="694"/>
      <c r="AX18" s="694"/>
      <c r="AY18" s="694"/>
      <c r="AZ18" s="694"/>
      <c r="BA18" s="694"/>
      <c r="BB18" s="694"/>
      <c r="BC18" s="694"/>
      <c r="BD18" s="694"/>
      <c r="BE18" s="694"/>
      <c r="BF18" s="694"/>
      <c r="BG18" s="694"/>
      <c r="BH18" s="694"/>
      <c r="BI18" s="694"/>
      <c r="BJ18" s="695"/>
      <c r="BK18" s="499"/>
      <c r="BL18" s="696" t="s">
        <v>1421</v>
      </c>
      <c r="BM18" s="696"/>
      <c r="BN18" s="696"/>
      <c r="BO18" s="696"/>
      <c r="BP18" s="696"/>
      <c r="BQ18" s="696"/>
      <c r="BR18" s="696"/>
      <c r="BS18" s="696"/>
      <c r="BT18" s="696"/>
      <c r="BU18" s="696"/>
      <c r="BV18" s="696"/>
      <c r="BW18" s="696"/>
      <c r="BX18" s="696"/>
      <c r="BY18" s="696"/>
      <c r="BZ18" s="696"/>
      <c r="CA18" s="696"/>
      <c r="CB18" s="696"/>
      <c r="CC18" s="697"/>
      <c r="CD18" s="42"/>
    </row>
    <row r="19" spans="1:82" x14ac:dyDescent="0.25">
      <c r="A19" s="698"/>
      <c r="B19" s="699"/>
      <c r="C19" s="699"/>
      <c r="D19" s="699"/>
      <c r="E19" s="699"/>
      <c r="F19" s="699"/>
      <c r="G19" s="699"/>
      <c r="H19" s="699"/>
      <c r="I19" s="699"/>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c r="BS19" s="699"/>
      <c r="BT19" s="699"/>
      <c r="BU19" s="699"/>
      <c r="BV19" s="699"/>
      <c r="BW19" s="699"/>
      <c r="BX19" s="699"/>
      <c r="BY19" s="699"/>
      <c r="BZ19" s="699"/>
      <c r="CA19" s="699"/>
      <c r="CB19" s="699"/>
      <c r="CC19" s="700"/>
    </row>
    <row r="20" spans="1:82" ht="18.75" customHeight="1" x14ac:dyDescent="0.3">
      <c r="A20" s="491" t="s">
        <v>1388</v>
      </c>
      <c r="B20" s="492"/>
      <c r="C20" s="492"/>
      <c r="D20" s="492"/>
      <c r="E20" s="492"/>
      <c r="F20" s="492"/>
      <c r="G20" s="492"/>
      <c r="H20" s="492"/>
      <c r="I20" s="492"/>
      <c r="J20" s="492"/>
      <c r="K20" s="492"/>
      <c r="L20" s="492"/>
      <c r="M20" s="701"/>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701"/>
      <c r="AP20" s="701"/>
      <c r="AQ20" s="701"/>
      <c r="AR20" s="701"/>
      <c r="AS20" s="701"/>
      <c r="AT20" s="701"/>
      <c r="AU20" s="701"/>
      <c r="AV20" s="701"/>
      <c r="AW20" s="702"/>
      <c r="AX20" s="500" t="s">
        <v>1389</v>
      </c>
      <c r="AY20" s="501"/>
      <c r="AZ20" s="501"/>
      <c r="BA20" s="501"/>
      <c r="BB20" s="501"/>
      <c r="BC20" s="501"/>
      <c r="BD20" s="501"/>
      <c r="BE20" s="501"/>
      <c r="BF20" s="501"/>
      <c r="BG20" s="501"/>
      <c r="BH20" s="501"/>
      <c r="BI20" s="501"/>
      <c r="BJ20" s="502"/>
      <c r="BK20" s="503" t="s">
        <v>1390</v>
      </c>
      <c r="BL20" s="494"/>
      <c r="BM20" s="495"/>
      <c r="BN20" s="495"/>
      <c r="BO20" s="495"/>
      <c r="BP20" s="495"/>
      <c r="BQ20" s="495"/>
      <c r="BR20" s="495"/>
      <c r="BS20" s="495"/>
      <c r="BT20" s="495"/>
      <c r="BU20" s="495"/>
      <c r="BV20" s="495"/>
      <c r="BW20" s="495"/>
      <c r="BX20" s="495"/>
      <c r="BY20" s="495"/>
      <c r="BZ20" s="495"/>
      <c r="CA20" s="495"/>
      <c r="CB20" s="495"/>
      <c r="CC20" s="496"/>
      <c r="CD20" s="42"/>
    </row>
    <row r="21" spans="1:82" ht="18.75" customHeight="1" x14ac:dyDescent="0.3">
      <c r="A21" s="654" t="s">
        <v>1468</v>
      </c>
      <c r="B21" s="655"/>
      <c r="C21" s="655"/>
      <c r="D21" s="655"/>
      <c r="E21" s="655"/>
      <c r="F21" s="655"/>
      <c r="G21" s="655"/>
      <c r="H21" s="655"/>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5"/>
      <c r="AM21" s="655"/>
      <c r="AN21" s="655"/>
      <c r="AO21" s="655"/>
      <c r="AP21" s="655"/>
      <c r="AQ21" s="655"/>
      <c r="AR21" s="655"/>
      <c r="AS21" s="655"/>
      <c r="AT21" s="655"/>
      <c r="AU21" s="655"/>
      <c r="AV21" s="655"/>
      <c r="AW21" s="656"/>
      <c r="AX21" s="660" t="s">
        <v>1469</v>
      </c>
      <c r="AY21" s="661"/>
      <c r="AZ21" s="661"/>
      <c r="BA21" s="661"/>
      <c r="BB21" s="661"/>
      <c r="BC21" s="661"/>
      <c r="BD21" s="661"/>
      <c r="BE21" s="661"/>
      <c r="BF21" s="661"/>
      <c r="BG21" s="661"/>
      <c r="BH21" s="661"/>
      <c r="BI21" s="661"/>
      <c r="BJ21" s="662"/>
      <c r="BK21" s="504"/>
      <c r="BL21" s="665" t="s">
        <v>5</v>
      </c>
      <c r="BM21" s="665"/>
      <c r="BN21" s="665"/>
      <c r="BO21" s="665"/>
      <c r="BP21" s="665"/>
      <c r="BQ21" s="665"/>
      <c r="BR21" s="665"/>
      <c r="BS21" s="665"/>
      <c r="BT21" s="665"/>
      <c r="BU21" s="665"/>
      <c r="BV21" s="665"/>
      <c r="BW21" s="665"/>
      <c r="BX21" s="665"/>
      <c r="BY21" s="665"/>
      <c r="BZ21" s="505"/>
      <c r="CA21" s="505"/>
      <c r="CB21" s="505"/>
      <c r="CC21" s="506"/>
      <c r="CD21" s="42"/>
    </row>
    <row r="22" spans="1:82" ht="18.75" x14ac:dyDescent="0.25">
      <c r="A22" s="657"/>
      <c r="B22" s="658"/>
      <c r="C22" s="658"/>
      <c r="D22" s="658"/>
      <c r="E22" s="658"/>
      <c r="F22" s="658"/>
      <c r="G22" s="658"/>
      <c r="H22" s="658"/>
      <c r="I22" s="658"/>
      <c r="J22" s="658"/>
      <c r="K22" s="658"/>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658"/>
      <c r="AT22" s="658"/>
      <c r="AU22" s="658"/>
      <c r="AV22" s="658"/>
      <c r="AW22" s="659"/>
      <c r="AX22" s="663"/>
      <c r="AY22" s="663"/>
      <c r="AZ22" s="663"/>
      <c r="BA22" s="663"/>
      <c r="BB22" s="663"/>
      <c r="BC22" s="663"/>
      <c r="BD22" s="663"/>
      <c r="BE22" s="663"/>
      <c r="BF22" s="663"/>
      <c r="BG22" s="663"/>
      <c r="BH22" s="663"/>
      <c r="BI22" s="663"/>
      <c r="BJ22" s="664"/>
      <c r="BK22" s="507"/>
      <c r="BL22" s="507"/>
      <c r="BM22" s="507"/>
      <c r="BN22" s="507"/>
      <c r="BO22" s="507"/>
      <c r="BP22" s="507"/>
      <c r="BQ22" s="507"/>
      <c r="BR22" s="507"/>
      <c r="BS22" s="507"/>
      <c r="BT22" s="507"/>
      <c r="BU22" s="507"/>
      <c r="BV22" s="507"/>
      <c r="BW22" s="507"/>
      <c r="BX22" s="507"/>
      <c r="BY22" s="507"/>
      <c r="BZ22" s="507"/>
      <c r="CA22" s="507"/>
      <c r="CB22" s="507"/>
      <c r="CC22" s="508"/>
    </row>
    <row r="23" spans="1:82" x14ac:dyDescent="0.25">
      <c r="A23" s="509"/>
      <c r="B23" s="44"/>
      <c r="C23" s="44"/>
      <c r="D23" s="44"/>
      <c r="E23" s="44"/>
      <c r="F23" s="44"/>
      <c r="G23" s="44"/>
      <c r="H23" s="44"/>
      <c r="I23" s="44"/>
      <c r="J23" s="44"/>
      <c r="K23" s="44"/>
      <c r="L23" s="44"/>
      <c r="M23" s="44"/>
      <c r="N23" s="44"/>
      <c r="O23" s="44"/>
      <c r="P23" s="44"/>
      <c r="Q23" s="44"/>
      <c r="R23" s="44"/>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510"/>
    </row>
    <row r="24" spans="1:82" ht="18.75" x14ac:dyDescent="0.3">
      <c r="A24" s="650" t="s">
        <v>1392</v>
      </c>
      <c r="B24" s="651"/>
      <c r="C24" s="651"/>
      <c r="D24" s="651"/>
      <c r="E24" s="651"/>
      <c r="F24" s="651"/>
      <c r="G24" s="651"/>
      <c r="H24" s="651"/>
      <c r="I24" s="651"/>
      <c r="J24" s="651"/>
      <c r="K24" s="651"/>
      <c r="L24" s="651"/>
      <c r="M24" s="651"/>
      <c r="N24" s="651"/>
      <c r="O24" s="651"/>
      <c r="P24" s="651"/>
      <c r="Q24" s="651"/>
      <c r="R24" s="651"/>
      <c r="S24" s="651"/>
      <c r="T24" s="651"/>
      <c r="U24" s="651"/>
      <c r="V24" s="651"/>
      <c r="W24" s="651"/>
      <c r="X24" s="651"/>
      <c r="Y24" s="651"/>
      <c r="Z24" s="651"/>
      <c r="AA24" s="651"/>
      <c r="AB24" s="651"/>
      <c r="AC24" s="651"/>
      <c r="AD24" s="651"/>
      <c r="AE24" s="651"/>
      <c r="AF24" s="651"/>
      <c r="AG24" s="43"/>
      <c r="AH24" s="743" t="s">
        <v>880</v>
      </c>
      <c r="AI24" s="652"/>
      <c r="AJ24" s="652"/>
      <c r="AK24" s="652"/>
      <c r="AL24" s="652"/>
      <c r="AM24" s="652"/>
      <c r="AN24" s="652"/>
      <c r="AO24" s="652"/>
      <c r="AP24" s="652"/>
      <c r="AQ24" s="652"/>
      <c r="AR24" s="652"/>
      <c r="AS24" s="652"/>
      <c r="AT24" s="652"/>
      <c r="AU24" s="652"/>
      <c r="AV24" s="652"/>
      <c r="AW24" s="652"/>
      <c r="AX24" s="652"/>
      <c r="AY24" s="652"/>
      <c r="AZ24" s="652"/>
      <c r="BA24" s="652"/>
      <c r="BB24" s="652"/>
      <c r="BC24" s="652"/>
      <c r="BD24" s="652"/>
      <c r="BE24" s="652"/>
      <c r="BF24" s="652"/>
      <c r="BG24" s="652"/>
      <c r="BH24" s="652"/>
      <c r="BI24" s="652"/>
      <c r="BJ24" s="652"/>
      <c r="BK24" s="652"/>
      <c r="BL24" s="652"/>
      <c r="BM24" s="652"/>
      <c r="BN24" s="652"/>
      <c r="BO24" s="652"/>
      <c r="BP24" s="652"/>
      <c r="BQ24" s="652"/>
      <c r="BR24" s="652"/>
      <c r="BS24" s="652"/>
      <c r="BT24" s="652"/>
      <c r="BU24" s="652"/>
      <c r="BV24" s="652"/>
      <c r="BW24" s="652"/>
      <c r="BX24" s="652"/>
      <c r="BY24" s="652"/>
      <c r="BZ24" s="652"/>
      <c r="CA24" s="652"/>
      <c r="CB24" s="652"/>
      <c r="CC24" s="653"/>
    </row>
    <row r="25" spans="1:82" ht="18.75" x14ac:dyDescent="0.25">
      <c r="A25" s="511">
        <v>1</v>
      </c>
      <c r="B25" s="739" t="s">
        <v>1475</v>
      </c>
      <c r="C25" s="739"/>
      <c r="D25" s="739"/>
      <c r="E25" s="739"/>
      <c r="F25" s="739"/>
      <c r="G25" s="739"/>
      <c r="H25" s="739"/>
      <c r="I25" s="739"/>
      <c r="J25" s="739"/>
      <c r="K25" s="739"/>
      <c r="L25" s="739"/>
      <c r="M25" s="739"/>
      <c r="N25" s="739"/>
      <c r="O25" s="739"/>
      <c r="P25" s="739"/>
      <c r="Q25" s="739"/>
      <c r="R25" s="739"/>
      <c r="S25" s="739"/>
      <c r="T25" s="739"/>
      <c r="U25" s="739"/>
      <c r="V25" s="739"/>
      <c r="W25" s="739"/>
      <c r="X25" s="739"/>
      <c r="Y25" s="739"/>
      <c r="Z25" s="739"/>
      <c r="AA25" s="739"/>
      <c r="AB25" s="739"/>
      <c r="AC25" s="739"/>
      <c r="AD25" s="739"/>
      <c r="AE25" s="739"/>
      <c r="AF25" s="739"/>
      <c r="AG25" s="43"/>
      <c r="AH25" s="45" t="s">
        <v>1394</v>
      </c>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785">
        <v>288393339.88999999</v>
      </c>
      <c r="BQ25" s="785"/>
      <c r="BR25" s="785"/>
      <c r="BS25" s="785"/>
      <c r="BT25" s="785"/>
      <c r="BU25" s="785"/>
      <c r="BV25" s="785"/>
      <c r="BW25" s="785"/>
      <c r="BX25" s="785"/>
      <c r="BY25" s="785"/>
      <c r="BZ25" s="785"/>
      <c r="CA25" s="785"/>
      <c r="CB25" s="785"/>
      <c r="CC25" s="786"/>
    </row>
    <row r="26" spans="1:82" ht="30.75" customHeight="1" x14ac:dyDescent="0.25">
      <c r="A26" s="514">
        <v>2</v>
      </c>
      <c r="B26" s="739" t="s">
        <v>1405</v>
      </c>
      <c r="C26" s="739"/>
      <c r="D26" s="739"/>
      <c r="E26" s="739"/>
      <c r="F26" s="739"/>
      <c r="G26" s="739"/>
      <c r="H26" s="739"/>
      <c r="I26" s="739"/>
      <c r="J26" s="739"/>
      <c r="K26" s="739"/>
      <c r="L26" s="739"/>
      <c r="M26" s="739"/>
      <c r="N26" s="739"/>
      <c r="O26" s="739"/>
      <c r="P26" s="739"/>
      <c r="Q26" s="739"/>
      <c r="R26" s="739"/>
      <c r="S26" s="739"/>
      <c r="T26" s="739"/>
      <c r="U26" s="739"/>
      <c r="V26" s="739"/>
      <c r="W26" s="739"/>
      <c r="X26" s="739"/>
      <c r="Y26" s="739"/>
      <c r="Z26" s="739"/>
      <c r="AA26" s="739"/>
      <c r="AB26" s="739"/>
      <c r="AC26" s="739"/>
      <c r="AD26" s="739"/>
      <c r="AE26" s="739"/>
      <c r="AF26" s="739"/>
      <c r="AG26" s="43"/>
      <c r="AH26" s="45" t="s">
        <v>1396</v>
      </c>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785">
        <v>20177000</v>
      </c>
      <c r="BQ26" s="785"/>
      <c r="BR26" s="785"/>
      <c r="BS26" s="785"/>
      <c r="BT26" s="785"/>
      <c r="BU26" s="785"/>
      <c r="BV26" s="785"/>
      <c r="BW26" s="785"/>
      <c r="BX26" s="785"/>
      <c r="BY26" s="785"/>
      <c r="BZ26" s="785"/>
      <c r="CA26" s="785"/>
      <c r="CB26" s="785"/>
      <c r="CC26" s="786"/>
    </row>
    <row r="27" spans="1:82" ht="18.75" x14ac:dyDescent="0.25">
      <c r="A27" s="514">
        <v>3</v>
      </c>
      <c r="B27" s="739"/>
      <c r="C27" s="739"/>
      <c r="D27" s="739"/>
      <c r="E27" s="739"/>
      <c r="F27" s="739"/>
      <c r="G27" s="739"/>
      <c r="H27" s="739"/>
      <c r="I27" s="739"/>
      <c r="J27" s="739"/>
      <c r="K27" s="739"/>
      <c r="L27" s="739"/>
      <c r="M27" s="739"/>
      <c r="N27" s="739"/>
      <c r="O27" s="739"/>
      <c r="P27" s="739"/>
      <c r="Q27" s="739"/>
      <c r="R27" s="739"/>
      <c r="S27" s="739"/>
      <c r="T27" s="739"/>
      <c r="U27" s="739"/>
      <c r="V27" s="739"/>
      <c r="W27" s="739"/>
      <c r="X27" s="739"/>
      <c r="Y27" s="739"/>
      <c r="Z27" s="739"/>
      <c r="AA27" s="739"/>
      <c r="AB27" s="739"/>
      <c r="AC27" s="739"/>
      <c r="AD27" s="739"/>
      <c r="AE27" s="739"/>
      <c r="AF27" s="739"/>
      <c r="AG27" s="43"/>
      <c r="AH27" s="45" t="s">
        <v>1398</v>
      </c>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785">
        <v>56192344.079999998</v>
      </c>
      <c r="BQ27" s="785"/>
      <c r="BR27" s="785"/>
      <c r="BS27" s="785"/>
      <c r="BT27" s="785"/>
      <c r="BU27" s="785"/>
      <c r="BV27" s="785"/>
      <c r="BW27" s="785"/>
      <c r="BX27" s="785"/>
      <c r="BY27" s="785"/>
      <c r="BZ27" s="785"/>
      <c r="CA27" s="785"/>
      <c r="CB27" s="785"/>
      <c r="CC27" s="786"/>
    </row>
    <row r="28" spans="1:82" ht="18.75" x14ac:dyDescent="0.25">
      <c r="A28" s="514">
        <v>4</v>
      </c>
      <c r="B28" s="726"/>
      <c r="C28" s="727"/>
      <c r="D28" s="727"/>
      <c r="E28" s="727"/>
      <c r="F28" s="727"/>
      <c r="G28" s="727"/>
      <c r="H28" s="727"/>
      <c r="I28" s="727"/>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8"/>
      <c r="AG28" s="43"/>
      <c r="AH28" s="45" t="s">
        <v>1400</v>
      </c>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785"/>
      <c r="BQ28" s="785"/>
      <c r="BR28" s="785"/>
      <c r="BS28" s="785"/>
      <c r="BT28" s="785"/>
      <c r="BU28" s="785"/>
      <c r="BV28" s="785"/>
      <c r="BW28" s="785"/>
      <c r="BX28" s="785"/>
      <c r="BY28" s="785"/>
      <c r="BZ28" s="785"/>
      <c r="CA28" s="785"/>
      <c r="CB28" s="785"/>
      <c r="CC28" s="786"/>
    </row>
    <row r="29" spans="1:82" ht="18.75" x14ac:dyDescent="0.25">
      <c r="A29" s="514">
        <v>5</v>
      </c>
      <c r="B29" s="726"/>
      <c r="C29" s="727"/>
      <c r="D29" s="727"/>
      <c r="E29" s="727"/>
      <c r="F29" s="727"/>
      <c r="G29" s="727"/>
      <c r="H29" s="727"/>
      <c r="I29" s="727"/>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8"/>
      <c r="AG29" s="43"/>
      <c r="AH29" s="45" t="s">
        <v>1402</v>
      </c>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785">
        <v>800000</v>
      </c>
      <c r="BQ29" s="785"/>
      <c r="BR29" s="785"/>
      <c r="BS29" s="785"/>
      <c r="BT29" s="785"/>
      <c r="BU29" s="785"/>
      <c r="BV29" s="785"/>
      <c r="BW29" s="785"/>
      <c r="BX29" s="785"/>
      <c r="BY29" s="785"/>
      <c r="BZ29" s="785"/>
      <c r="CA29" s="785"/>
      <c r="CB29" s="785"/>
      <c r="CC29" s="786"/>
    </row>
    <row r="30" spans="1:82" ht="18.75" x14ac:dyDescent="0.25">
      <c r="A30" s="514">
        <v>6</v>
      </c>
      <c r="B30" s="726"/>
      <c r="C30" s="727"/>
      <c r="D30" s="727"/>
      <c r="E30" s="727"/>
      <c r="F30" s="727"/>
      <c r="G30" s="727"/>
      <c r="H30" s="727"/>
      <c r="I30" s="727"/>
      <c r="J30" s="727"/>
      <c r="K30" s="727"/>
      <c r="L30" s="727"/>
      <c r="M30" s="727"/>
      <c r="N30" s="727"/>
      <c r="O30" s="727"/>
      <c r="P30" s="727"/>
      <c r="Q30" s="727"/>
      <c r="R30" s="727"/>
      <c r="S30" s="727"/>
      <c r="T30" s="727"/>
      <c r="U30" s="727"/>
      <c r="V30" s="727"/>
      <c r="W30" s="727"/>
      <c r="X30" s="727"/>
      <c r="Y30" s="727"/>
      <c r="Z30" s="727"/>
      <c r="AA30" s="727"/>
      <c r="AB30" s="727"/>
      <c r="AC30" s="727"/>
      <c r="AD30" s="727"/>
      <c r="AE30" s="727"/>
      <c r="AF30" s="728"/>
      <c r="AG30" s="43"/>
      <c r="AH30" s="45" t="s">
        <v>1404</v>
      </c>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645"/>
      <c r="BQ30" s="645"/>
      <c r="BR30" s="645"/>
      <c r="BS30" s="645"/>
      <c r="BT30" s="645"/>
      <c r="BU30" s="645"/>
      <c r="BV30" s="645"/>
      <c r="BW30" s="645"/>
      <c r="BX30" s="645"/>
      <c r="BY30" s="645"/>
      <c r="BZ30" s="645"/>
      <c r="CA30" s="645"/>
      <c r="CB30" s="645"/>
      <c r="CC30" s="646"/>
    </row>
    <row r="31" spans="1:82" ht="18.75" x14ac:dyDescent="0.25">
      <c r="A31" s="514">
        <v>7</v>
      </c>
      <c r="B31" s="726"/>
      <c r="C31" s="727"/>
      <c r="D31" s="727"/>
      <c r="E31" s="727"/>
      <c r="F31" s="727"/>
      <c r="G31" s="727"/>
      <c r="H31" s="727"/>
      <c r="I31" s="72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8"/>
      <c r="AG31" s="43"/>
      <c r="AH31" s="45" t="s">
        <v>1406</v>
      </c>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48"/>
      <c r="BQ31" s="48"/>
      <c r="BR31" s="48"/>
      <c r="BS31" s="48"/>
      <c r="BT31" s="48"/>
      <c r="BU31" s="48"/>
      <c r="BV31" s="48"/>
      <c r="BW31" s="48"/>
      <c r="BX31" s="48"/>
      <c r="BY31" s="48"/>
      <c r="BZ31" s="48"/>
      <c r="CA31" s="48"/>
      <c r="CB31" s="48"/>
      <c r="CC31" s="528"/>
    </row>
    <row r="32" spans="1:82" ht="18.75" x14ac:dyDescent="0.25">
      <c r="A32" s="514">
        <v>8</v>
      </c>
      <c r="B32" s="726"/>
      <c r="C32" s="727"/>
      <c r="D32" s="727"/>
      <c r="E32" s="727"/>
      <c r="F32" s="727"/>
      <c r="G32" s="727"/>
      <c r="H32" s="727"/>
      <c r="I32" s="727"/>
      <c r="J32" s="727"/>
      <c r="K32" s="727"/>
      <c r="L32" s="727"/>
      <c r="M32" s="727"/>
      <c r="N32" s="727"/>
      <c r="O32" s="727"/>
      <c r="P32" s="727"/>
      <c r="Q32" s="727"/>
      <c r="R32" s="727"/>
      <c r="S32" s="727"/>
      <c r="T32" s="727"/>
      <c r="U32" s="727"/>
      <c r="V32" s="727"/>
      <c r="W32" s="727"/>
      <c r="X32" s="727"/>
      <c r="Y32" s="727"/>
      <c r="Z32" s="727"/>
      <c r="AA32" s="727"/>
      <c r="AB32" s="727"/>
      <c r="AC32" s="727"/>
      <c r="AD32" s="727"/>
      <c r="AE32" s="727"/>
      <c r="AF32" s="728"/>
      <c r="AG32" s="43"/>
      <c r="AH32" s="45" t="s">
        <v>1408</v>
      </c>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737"/>
      <c r="BQ32" s="737"/>
      <c r="BR32" s="737"/>
      <c r="BS32" s="737"/>
      <c r="BT32" s="737"/>
      <c r="BU32" s="737"/>
      <c r="BV32" s="737"/>
      <c r="BW32" s="737"/>
      <c r="BX32" s="737"/>
      <c r="BY32" s="737"/>
      <c r="BZ32" s="737"/>
      <c r="CA32" s="737"/>
      <c r="CB32" s="737"/>
      <c r="CC32" s="738"/>
    </row>
    <row r="33" spans="1:81" ht="18.75" x14ac:dyDescent="0.3">
      <c r="A33" s="517">
        <v>9</v>
      </c>
      <c r="B33" s="726"/>
      <c r="C33" s="727"/>
      <c r="D33" s="727"/>
      <c r="E33" s="727"/>
      <c r="F33" s="727"/>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8"/>
      <c r="AG33" s="46"/>
      <c r="AH33" s="729" t="s">
        <v>1410</v>
      </c>
      <c r="AI33" s="647"/>
      <c r="AJ33" s="647"/>
      <c r="AK33" s="647"/>
      <c r="AL33" s="647"/>
      <c r="AM33" s="647"/>
      <c r="AN33" s="647"/>
      <c r="AO33" s="647"/>
      <c r="AP33" s="647"/>
      <c r="AQ33" s="647"/>
      <c r="AR33" s="647"/>
      <c r="AS33" s="647"/>
      <c r="AT33" s="647"/>
      <c r="AU33" s="647"/>
      <c r="AV33" s="647"/>
      <c r="AW33" s="647"/>
      <c r="AX33" s="647"/>
      <c r="AY33" s="647"/>
      <c r="AZ33" s="647"/>
      <c r="BA33" s="647"/>
      <c r="BB33" s="647"/>
      <c r="BC33" s="647"/>
      <c r="BD33" s="647"/>
      <c r="BE33" s="647"/>
      <c r="BF33" s="647"/>
      <c r="BG33" s="647"/>
      <c r="BH33" s="647"/>
      <c r="BI33" s="647"/>
      <c r="BJ33" s="647"/>
      <c r="BK33" s="647"/>
      <c r="BL33" s="647"/>
      <c r="BM33" s="647"/>
      <c r="BN33" s="647"/>
      <c r="BO33" s="647"/>
      <c r="BP33" s="730">
        <f>+SUM(BP25:CC29)</f>
        <v>365562683.96999997</v>
      </c>
      <c r="BQ33" s="730"/>
      <c r="BR33" s="730"/>
      <c r="BS33" s="730"/>
      <c r="BT33" s="730"/>
      <c r="BU33" s="730"/>
      <c r="BV33" s="730"/>
      <c r="BW33" s="730"/>
      <c r="BX33" s="730"/>
      <c r="BY33" s="730"/>
      <c r="BZ33" s="730"/>
      <c r="CA33" s="730"/>
      <c r="CB33" s="730"/>
      <c r="CC33" s="731"/>
    </row>
    <row r="34" spans="1:81" ht="15.75" thickBot="1" x14ac:dyDescent="0.3">
      <c r="A34" s="526">
        <v>10</v>
      </c>
      <c r="B34" s="732"/>
      <c r="C34" s="733"/>
      <c r="D34" s="733"/>
      <c r="E34" s="733"/>
      <c r="F34" s="733"/>
      <c r="G34" s="733"/>
      <c r="H34" s="733"/>
      <c r="I34" s="733"/>
      <c r="J34" s="733"/>
      <c r="K34" s="733"/>
      <c r="L34" s="733"/>
      <c r="M34" s="733"/>
      <c r="N34" s="733"/>
      <c r="O34" s="733"/>
      <c r="P34" s="733"/>
      <c r="Q34" s="733"/>
      <c r="R34" s="733"/>
      <c r="S34" s="733"/>
      <c r="T34" s="733"/>
      <c r="U34" s="733"/>
      <c r="V34" s="733"/>
      <c r="W34" s="733"/>
      <c r="X34" s="733"/>
      <c r="Y34" s="733"/>
      <c r="Z34" s="733"/>
      <c r="AA34" s="733"/>
      <c r="AB34" s="733"/>
      <c r="AC34" s="733"/>
      <c r="AD34" s="733"/>
      <c r="AE34" s="733"/>
      <c r="AF34" s="734"/>
      <c r="AG34" s="520"/>
      <c r="AH34" s="527"/>
      <c r="AI34" s="520"/>
      <c r="AJ34" s="520"/>
      <c r="AK34" s="520"/>
      <c r="AL34" s="520"/>
      <c r="AM34" s="520"/>
      <c r="AN34" s="520"/>
      <c r="AO34" s="520"/>
      <c r="AP34" s="520"/>
      <c r="AQ34" s="520"/>
      <c r="AR34" s="520"/>
      <c r="AS34" s="520"/>
      <c r="AT34" s="520"/>
      <c r="AU34" s="520"/>
      <c r="AV34" s="520"/>
      <c r="AW34" s="520"/>
      <c r="AX34" s="520"/>
      <c r="AY34" s="520"/>
      <c r="AZ34" s="520"/>
      <c r="BA34" s="520"/>
      <c r="BB34" s="520"/>
      <c r="BC34" s="520"/>
      <c r="BD34" s="520"/>
      <c r="BE34" s="520"/>
      <c r="BF34" s="520"/>
      <c r="BG34" s="520"/>
      <c r="BH34" s="520"/>
      <c r="BI34" s="520"/>
      <c r="BJ34" s="520"/>
      <c r="BK34" s="520"/>
      <c r="BL34" s="520"/>
      <c r="BM34" s="520"/>
      <c r="BN34" s="520"/>
      <c r="BO34" s="520"/>
      <c r="BP34" s="520"/>
      <c r="BQ34" s="520"/>
      <c r="BR34" s="520"/>
      <c r="BS34" s="520"/>
      <c r="BT34" s="520"/>
      <c r="BU34" s="520"/>
      <c r="BV34" s="520"/>
      <c r="BW34" s="520"/>
      <c r="BX34" s="520"/>
      <c r="BY34" s="520"/>
      <c r="BZ34" s="520"/>
      <c r="CA34" s="520"/>
      <c r="CB34" s="520"/>
      <c r="CC34" s="521"/>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row r="51" spans="68:81" x14ac:dyDescent="0.25">
      <c r="BP51" s="730">
        <f>+BP33+'7 PROG Desarrollo Económico Lo '!BP33:CC33+'6 PROG cultura'!BP33:CC33+'5 PROG agua'!BP33:CC33+'4 PROG Gobierno de Puertas Abie'!BP33:CC33+'3 PROG Combate al Rezago Socia '!BP33:CC33+'2 PROG Tlajomulco Sustentable'!BP33:CC33+'1 PROG Modernización de la Admi'!BP33:CC33</f>
        <v>2878911379.8999996</v>
      </c>
      <c r="BQ51" s="730"/>
      <c r="BR51" s="730"/>
      <c r="BS51" s="730"/>
      <c r="BT51" s="730"/>
      <c r="BU51" s="730"/>
      <c r="BV51" s="730"/>
      <c r="BW51" s="730"/>
      <c r="BX51" s="730"/>
      <c r="BY51" s="730"/>
      <c r="BZ51" s="730"/>
      <c r="CA51" s="730"/>
      <c r="CB51" s="730"/>
      <c r="CC51" s="731"/>
    </row>
    <row r="52" spans="68:81" x14ac:dyDescent="0.25">
      <c r="BP52" s="730">
        <v>2878911379.9000001</v>
      </c>
      <c r="BQ52" s="730"/>
      <c r="BR52" s="730"/>
      <c r="BS52" s="730"/>
      <c r="BT52" s="730"/>
      <c r="BU52" s="730"/>
      <c r="BV52" s="730"/>
      <c r="BW52" s="730"/>
      <c r="BX52" s="730"/>
      <c r="BY52" s="730"/>
      <c r="BZ52" s="730"/>
      <c r="CA52" s="730"/>
      <c r="CB52" s="730"/>
      <c r="CC52" s="731"/>
    </row>
    <row r="53" spans="68:81" x14ac:dyDescent="0.25">
      <c r="BP53" s="730">
        <f>+BP51-BP52</f>
        <v>0</v>
      </c>
      <c r="BQ53" s="730"/>
      <c r="BR53" s="730"/>
      <c r="BS53" s="730"/>
      <c r="BT53" s="730"/>
      <c r="BU53" s="730"/>
      <c r="BV53" s="730"/>
      <c r="BW53" s="730"/>
      <c r="BX53" s="730"/>
      <c r="BY53" s="730"/>
      <c r="BZ53" s="730"/>
      <c r="CA53" s="730"/>
      <c r="CB53" s="730"/>
      <c r="CC53" s="731"/>
    </row>
  </sheetData>
  <mergeCells count="45">
    <mergeCell ref="A7:CC7"/>
    <mergeCell ref="A1:CC2"/>
    <mergeCell ref="A4:CC4"/>
    <mergeCell ref="AL5:AL6"/>
    <mergeCell ref="A6:AK6"/>
    <mergeCell ref="AM6:CC6"/>
    <mergeCell ref="A21:AW22"/>
    <mergeCell ref="AX21:BJ22"/>
    <mergeCell ref="BL21:BY21"/>
    <mergeCell ref="K8:CC8"/>
    <mergeCell ref="A9:AL9"/>
    <mergeCell ref="AM9:CC9"/>
    <mergeCell ref="A10:AL15"/>
    <mergeCell ref="AM10:CC12"/>
    <mergeCell ref="AM13:CC13"/>
    <mergeCell ref="AM14:CC15"/>
    <mergeCell ref="A16:CC16"/>
    <mergeCell ref="N17:BJ18"/>
    <mergeCell ref="BL18:CC18"/>
    <mergeCell ref="A19:CC19"/>
    <mergeCell ref="M20:AW20"/>
    <mergeCell ref="A24:AF24"/>
    <mergeCell ref="AH24:CC24"/>
    <mergeCell ref="B25:AF25"/>
    <mergeCell ref="BP25:CC25"/>
    <mergeCell ref="B26:AF26"/>
    <mergeCell ref="BP26:CC26"/>
    <mergeCell ref="B27:AF27"/>
    <mergeCell ref="BP27:CC27"/>
    <mergeCell ref="B28:AF28"/>
    <mergeCell ref="BP28:CC28"/>
    <mergeCell ref="B29:AF29"/>
    <mergeCell ref="BP29:CC29"/>
    <mergeCell ref="B34:AF34"/>
    <mergeCell ref="BP51:CC51"/>
    <mergeCell ref="BP52:CC52"/>
    <mergeCell ref="BP53:CC53"/>
    <mergeCell ref="B30:AF30"/>
    <mergeCell ref="BP30:CC30"/>
    <mergeCell ref="B31:AF31"/>
    <mergeCell ref="B32:AF32"/>
    <mergeCell ref="BP32:CC32"/>
    <mergeCell ref="B33:AF33"/>
    <mergeCell ref="AH33:BO33"/>
    <mergeCell ref="BP33:CC33"/>
  </mergeCells>
  <printOptions horizontalCentered="1"/>
  <pageMargins left="0.39370078740157483" right="0.39370078740157483" top="0.39370078740157483" bottom="0.39370078740157483" header="0" footer="0"/>
  <pageSetup scale="82"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36F"/>
  </sheetPr>
  <dimension ref="A1:AU83"/>
  <sheetViews>
    <sheetView showGridLines="0" zoomScale="110" zoomScaleNormal="110" workbookViewId="0">
      <pane ySplit="4" topLeftCell="A62" activePane="bottomLeft" state="frozen"/>
      <selection activeCell="F5" sqref="F5"/>
      <selection pane="bottomLeft" activeCell="B10" sqref="B10:D10"/>
    </sheetView>
  </sheetViews>
  <sheetFormatPr baseColWidth="10" defaultColWidth="0" defaultRowHeight="12.75" customHeight="1" x14ac:dyDescent="0.2"/>
  <cols>
    <col min="1" max="1" width="4.85546875" style="5" customWidth="1"/>
    <col min="2" max="2" width="32.85546875" style="4" customWidth="1"/>
    <col min="3" max="3" width="14.28515625" style="12" customWidth="1"/>
    <col min="4" max="4" width="20.85546875" style="13" customWidth="1"/>
    <col min="5" max="5" width="14.85546875" style="4" customWidth="1"/>
    <col min="6" max="6" width="14.5703125" style="4" customWidth="1"/>
    <col min="7" max="7" width="15.5703125" style="4" customWidth="1"/>
    <col min="8" max="8" width="11.28515625" style="4" hidden="1" customWidth="1"/>
    <col min="9" max="9" width="11.42578125" style="38" hidden="1" customWidth="1"/>
    <col min="10" max="224" width="0" style="38" hidden="1" customWidth="1"/>
    <col min="225" max="225" width="11.42578125" style="38" customWidth="1"/>
    <col min="226" max="16384" width="0" style="38" hidden="1"/>
  </cols>
  <sheetData>
    <row r="1" spans="1:47" ht="30" customHeight="1" x14ac:dyDescent="0.2">
      <c r="A1" s="802" t="s">
        <v>1211</v>
      </c>
      <c r="B1" s="803"/>
      <c r="C1" s="803"/>
      <c r="D1" s="803"/>
      <c r="E1" s="803"/>
      <c r="F1" s="803"/>
      <c r="G1" s="803"/>
      <c r="H1" s="804"/>
    </row>
    <row r="2" spans="1:47" ht="27.75" customHeight="1" x14ac:dyDescent="0.2">
      <c r="A2" s="387" t="s">
        <v>2038</v>
      </c>
      <c r="B2" s="283"/>
      <c r="C2" s="283"/>
      <c r="D2" s="283"/>
      <c r="E2" s="283"/>
      <c r="F2" s="283"/>
      <c r="G2" s="283"/>
      <c r="H2" s="388"/>
      <c r="I2" s="149"/>
      <c r="J2" s="149"/>
      <c r="K2" s="149"/>
      <c r="L2" s="149"/>
      <c r="M2" s="149"/>
      <c r="N2" s="149"/>
      <c r="O2" s="149"/>
      <c r="P2" s="149"/>
      <c r="Q2" s="149"/>
      <c r="R2" s="149"/>
      <c r="S2" s="149"/>
      <c r="T2" s="149"/>
      <c r="U2" s="149"/>
      <c r="V2" s="149"/>
      <c r="W2" s="149"/>
      <c r="X2" s="149"/>
      <c r="Y2" s="149"/>
      <c r="Z2" s="149"/>
      <c r="AA2" s="149"/>
      <c r="AB2" s="149"/>
      <c r="AC2" s="149"/>
      <c r="AD2" s="149"/>
      <c r="AE2" s="149"/>
      <c r="AF2" s="149"/>
      <c r="AG2" s="149"/>
      <c r="AH2" s="149"/>
      <c r="AI2" s="149"/>
      <c r="AJ2" s="149"/>
      <c r="AK2" s="149"/>
      <c r="AL2" s="149"/>
      <c r="AM2" s="149"/>
      <c r="AN2" s="149"/>
      <c r="AO2" s="149"/>
      <c r="AP2" s="149"/>
      <c r="AQ2" s="149"/>
      <c r="AR2" s="149"/>
      <c r="AS2" s="149"/>
      <c r="AT2" s="149"/>
      <c r="AU2" s="149"/>
    </row>
    <row r="3" spans="1:47" ht="21" customHeight="1" x14ac:dyDescent="0.2">
      <c r="A3" s="805" t="s">
        <v>6</v>
      </c>
      <c r="B3" s="805"/>
      <c r="C3" s="805"/>
      <c r="D3" s="805"/>
      <c r="E3" s="806" t="s">
        <v>1206</v>
      </c>
      <c r="F3" s="806" t="s">
        <v>2039</v>
      </c>
      <c r="G3" s="806" t="s">
        <v>954</v>
      </c>
      <c r="H3" s="807" t="s">
        <v>955</v>
      </c>
    </row>
    <row r="4" spans="1:47" ht="24.75" customHeight="1" x14ac:dyDescent="0.2">
      <c r="A4" s="805"/>
      <c r="B4" s="805"/>
      <c r="C4" s="805"/>
      <c r="D4" s="805"/>
      <c r="E4" s="806"/>
      <c r="F4" s="806"/>
      <c r="G4" s="806"/>
      <c r="H4" s="807"/>
    </row>
    <row r="5" spans="1:47" ht="21.75" customHeight="1" x14ac:dyDescent="0.2">
      <c r="A5" s="808" t="s">
        <v>7</v>
      </c>
      <c r="B5" s="809"/>
      <c r="C5" s="809"/>
      <c r="D5" s="809"/>
      <c r="E5" s="809"/>
      <c r="F5" s="809"/>
      <c r="G5" s="809"/>
      <c r="H5" s="810"/>
    </row>
    <row r="6" spans="1:47" ht="15" customHeight="1" x14ac:dyDescent="0.2">
      <c r="A6" s="335">
        <v>1</v>
      </c>
      <c r="B6" s="811" t="s">
        <v>8</v>
      </c>
      <c r="C6" s="811"/>
      <c r="D6" s="811"/>
      <c r="E6" s="214">
        <f>SUM(E7:E14)</f>
        <v>724410179</v>
      </c>
      <c r="F6" s="214">
        <f>SUM(F7:F14)</f>
        <v>4708301</v>
      </c>
      <c r="G6" s="214">
        <f>SUM(G7:G14)</f>
        <v>729118480</v>
      </c>
      <c r="H6" s="336">
        <f>F6/E6-1</f>
        <v>-0.99350050408388868</v>
      </c>
    </row>
    <row r="7" spans="1:47" ht="15" customHeight="1" x14ac:dyDescent="0.2">
      <c r="A7" s="337">
        <v>1.1000000000000001</v>
      </c>
      <c r="B7" s="798" t="s">
        <v>9</v>
      </c>
      <c r="C7" s="798"/>
      <c r="D7" s="798"/>
      <c r="E7" s="145">
        <v>1576151</v>
      </c>
      <c r="F7" s="56">
        <v>1189051</v>
      </c>
      <c r="G7" s="145">
        <f>E7+F7</f>
        <v>2765202</v>
      </c>
      <c r="H7" s="338">
        <f>F7/E7-1</f>
        <v>-0.24559829610234041</v>
      </c>
    </row>
    <row r="8" spans="1:47" ht="15" customHeight="1" x14ac:dyDescent="0.2">
      <c r="A8" s="337">
        <v>1.2</v>
      </c>
      <c r="B8" s="798" t="s">
        <v>10</v>
      </c>
      <c r="C8" s="798"/>
      <c r="D8" s="798"/>
      <c r="E8" s="145">
        <v>678035388</v>
      </c>
      <c r="F8" s="56">
        <v>3519250</v>
      </c>
      <c r="G8" s="145">
        <f t="shared" ref="G8:G60" si="0">E8+F8</f>
        <v>681554638</v>
      </c>
      <c r="H8" s="338">
        <f t="shared" ref="H8:H58" si="1">F8/E8-1</f>
        <v>-0.99480963669111622</v>
      </c>
    </row>
    <row r="9" spans="1:47" ht="15" customHeight="1" x14ac:dyDescent="0.2">
      <c r="A9" s="337">
        <v>1.3</v>
      </c>
      <c r="B9" s="798" t="s">
        <v>11</v>
      </c>
      <c r="C9" s="798"/>
      <c r="D9" s="798"/>
      <c r="E9" s="145">
        <v>0</v>
      </c>
      <c r="F9" s="56">
        <v>0</v>
      </c>
      <c r="G9" s="145">
        <f t="shared" si="0"/>
        <v>0</v>
      </c>
      <c r="H9" s="338" t="e">
        <f t="shared" si="1"/>
        <v>#DIV/0!</v>
      </c>
    </row>
    <row r="10" spans="1:47" ht="15" customHeight="1" x14ac:dyDescent="0.2">
      <c r="A10" s="337">
        <v>1.4</v>
      </c>
      <c r="B10" s="798" t="s">
        <v>12</v>
      </c>
      <c r="C10" s="798"/>
      <c r="D10" s="798"/>
      <c r="E10" s="145">
        <v>0</v>
      </c>
      <c r="F10" s="56">
        <v>0</v>
      </c>
      <c r="G10" s="145">
        <f t="shared" si="0"/>
        <v>0</v>
      </c>
      <c r="H10" s="338" t="e">
        <f t="shared" si="1"/>
        <v>#DIV/0!</v>
      </c>
    </row>
    <row r="11" spans="1:47" ht="15" customHeight="1" x14ac:dyDescent="0.2">
      <c r="A11" s="337">
        <v>1.5</v>
      </c>
      <c r="B11" s="798" t="s">
        <v>13</v>
      </c>
      <c r="C11" s="798"/>
      <c r="D11" s="798"/>
      <c r="E11" s="145">
        <v>0</v>
      </c>
      <c r="F11" s="56">
        <v>0</v>
      </c>
      <c r="G11" s="145">
        <f t="shared" si="0"/>
        <v>0</v>
      </c>
      <c r="H11" s="338" t="e">
        <f t="shared" si="1"/>
        <v>#DIV/0!</v>
      </c>
    </row>
    <row r="12" spans="1:47" ht="15" customHeight="1" x14ac:dyDescent="0.2">
      <c r="A12" s="337">
        <v>1.6</v>
      </c>
      <c r="B12" s="798" t="s">
        <v>14</v>
      </c>
      <c r="C12" s="798"/>
      <c r="D12" s="798"/>
      <c r="E12" s="145">
        <v>0</v>
      </c>
      <c r="F12" s="56">
        <v>0</v>
      </c>
      <c r="G12" s="145">
        <f t="shared" si="0"/>
        <v>0</v>
      </c>
      <c r="H12" s="338" t="e">
        <f t="shared" si="1"/>
        <v>#DIV/0!</v>
      </c>
    </row>
    <row r="13" spans="1:47" ht="15" customHeight="1" x14ac:dyDescent="0.2">
      <c r="A13" s="337">
        <v>1.7</v>
      </c>
      <c r="B13" s="799" t="s">
        <v>15</v>
      </c>
      <c r="C13" s="800"/>
      <c r="D13" s="801"/>
      <c r="E13" s="145">
        <v>44798640</v>
      </c>
      <c r="F13" s="56">
        <v>0</v>
      </c>
      <c r="G13" s="145">
        <f t="shared" si="0"/>
        <v>44798640</v>
      </c>
      <c r="H13" s="338">
        <f t="shared" si="1"/>
        <v>-1</v>
      </c>
    </row>
    <row r="14" spans="1:47" ht="15" customHeight="1" x14ac:dyDescent="0.2">
      <c r="A14" s="337">
        <v>1.8</v>
      </c>
      <c r="B14" s="799" t="s">
        <v>16</v>
      </c>
      <c r="C14" s="800"/>
      <c r="D14" s="801"/>
      <c r="E14" s="145">
        <v>0</v>
      </c>
      <c r="F14" s="56">
        <v>0</v>
      </c>
      <c r="G14" s="145">
        <f t="shared" si="0"/>
        <v>0</v>
      </c>
      <c r="H14" s="339" t="e">
        <f t="shared" si="1"/>
        <v>#DIV/0!</v>
      </c>
    </row>
    <row r="15" spans="1:47" ht="15" customHeight="1" x14ac:dyDescent="0.2">
      <c r="A15" s="340">
        <v>2</v>
      </c>
      <c r="B15" s="794" t="s">
        <v>17</v>
      </c>
      <c r="C15" s="794"/>
      <c r="D15" s="794"/>
      <c r="E15" s="215">
        <v>0</v>
      </c>
      <c r="F15" s="215">
        <v>0</v>
      </c>
      <c r="G15" s="215">
        <f>SUM(G16:G20)</f>
        <v>0</v>
      </c>
      <c r="H15" s="341" t="e">
        <f t="shared" si="1"/>
        <v>#DIV/0!</v>
      </c>
    </row>
    <row r="16" spans="1:47" x14ac:dyDescent="0.2">
      <c r="A16" s="337">
        <v>2.1</v>
      </c>
      <c r="B16" s="799" t="s">
        <v>918</v>
      </c>
      <c r="C16" s="800"/>
      <c r="D16" s="801"/>
      <c r="E16" s="150">
        <v>0</v>
      </c>
      <c r="F16" s="56">
        <v>0</v>
      </c>
      <c r="G16" s="145">
        <f t="shared" si="0"/>
        <v>0</v>
      </c>
      <c r="H16" s="338" t="e">
        <f>F16/E16-1</f>
        <v>#DIV/0!</v>
      </c>
    </row>
    <row r="17" spans="1:8" ht="15" customHeight="1" x14ac:dyDescent="0.2">
      <c r="A17" s="337">
        <v>2.2000000000000002</v>
      </c>
      <c r="B17" s="799" t="s">
        <v>919</v>
      </c>
      <c r="C17" s="800"/>
      <c r="D17" s="801"/>
      <c r="E17" s="145">
        <v>0</v>
      </c>
      <c r="F17" s="56">
        <v>0</v>
      </c>
      <c r="G17" s="145">
        <f t="shared" si="0"/>
        <v>0</v>
      </c>
      <c r="H17" s="338" t="e">
        <f>F17/E17-1</f>
        <v>#DIV/0!</v>
      </c>
    </row>
    <row r="18" spans="1:8" ht="15" customHeight="1" x14ac:dyDescent="0.2">
      <c r="A18" s="337">
        <v>2.2999999999999998</v>
      </c>
      <c r="B18" s="799" t="s">
        <v>920</v>
      </c>
      <c r="C18" s="800"/>
      <c r="D18" s="801"/>
      <c r="E18" s="145">
        <v>0</v>
      </c>
      <c r="F18" s="56">
        <v>0</v>
      </c>
      <c r="G18" s="145">
        <f t="shared" si="0"/>
        <v>0</v>
      </c>
      <c r="H18" s="338" t="e">
        <f>F18/E18-1</f>
        <v>#DIV/0!</v>
      </c>
    </row>
    <row r="19" spans="1:8" ht="15" customHeight="1" x14ac:dyDescent="0.2">
      <c r="A19" s="337">
        <v>2.4</v>
      </c>
      <c r="B19" s="799" t="s">
        <v>921</v>
      </c>
      <c r="C19" s="800"/>
      <c r="D19" s="801"/>
      <c r="E19" s="150">
        <v>0</v>
      </c>
      <c r="F19" s="56">
        <v>0</v>
      </c>
      <c r="G19" s="145">
        <f t="shared" si="0"/>
        <v>0</v>
      </c>
      <c r="H19" s="338" t="e">
        <f>F19/E19-1</f>
        <v>#DIV/0!</v>
      </c>
    </row>
    <row r="20" spans="1:8" ht="15" customHeight="1" x14ac:dyDescent="0.2">
      <c r="A20" s="337">
        <v>2.5</v>
      </c>
      <c r="B20" s="799" t="s">
        <v>15</v>
      </c>
      <c r="C20" s="800"/>
      <c r="D20" s="801"/>
      <c r="E20" s="150">
        <v>0</v>
      </c>
      <c r="F20" s="56">
        <v>0</v>
      </c>
      <c r="G20" s="145">
        <f t="shared" si="0"/>
        <v>0</v>
      </c>
      <c r="H20" s="338" t="e">
        <f>F20/E20-1</f>
        <v>#DIV/0!</v>
      </c>
    </row>
    <row r="21" spans="1:8" ht="15" customHeight="1" x14ac:dyDescent="0.2">
      <c r="A21" s="340">
        <v>3</v>
      </c>
      <c r="B21" s="794" t="s">
        <v>18</v>
      </c>
      <c r="C21" s="794"/>
      <c r="D21" s="794"/>
      <c r="E21" s="215">
        <v>0</v>
      </c>
      <c r="F21" s="215">
        <v>0</v>
      </c>
      <c r="G21" s="215">
        <f>SUM(G22)</f>
        <v>0</v>
      </c>
      <c r="H21" s="342" t="e">
        <f t="shared" si="1"/>
        <v>#DIV/0!</v>
      </c>
    </row>
    <row r="22" spans="1:8" ht="15" customHeight="1" x14ac:dyDescent="0.2">
      <c r="A22" s="337">
        <v>3.1</v>
      </c>
      <c r="B22" s="798" t="s">
        <v>19</v>
      </c>
      <c r="C22" s="798"/>
      <c r="D22" s="798"/>
      <c r="E22" s="145">
        <v>0</v>
      </c>
      <c r="F22" s="56">
        <v>0</v>
      </c>
      <c r="G22" s="145">
        <f t="shared" si="0"/>
        <v>0</v>
      </c>
      <c r="H22" s="339" t="e">
        <f t="shared" si="1"/>
        <v>#DIV/0!</v>
      </c>
    </row>
    <row r="23" spans="1:8" ht="15" customHeight="1" x14ac:dyDescent="0.2">
      <c r="A23" s="340">
        <v>4</v>
      </c>
      <c r="B23" s="794" t="s">
        <v>20</v>
      </c>
      <c r="C23" s="794"/>
      <c r="D23" s="794"/>
      <c r="E23" s="215">
        <v>440778686</v>
      </c>
      <c r="F23" s="215">
        <v>10297829.77</v>
      </c>
      <c r="G23" s="215">
        <f>SUM(G24:G28)</f>
        <v>451076515.76999998</v>
      </c>
      <c r="H23" s="342">
        <f t="shared" si="1"/>
        <v>-0.97663718755675044</v>
      </c>
    </row>
    <row r="24" spans="1:8" x14ac:dyDescent="0.2">
      <c r="A24" s="337">
        <v>4.0999999999999996</v>
      </c>
      <c r="B24" s="797" t="s">
        <v>893</v>
      </c>
      <c r="C24" s="797"/>
      <c r="D24" s="797"/>
      <c r="E24" s="150">
        <v>13691876</v>
      </c>
      <c r="F24" s="56">
        <v>1585781</v>
      </c>
      <c r="G24" s="145">
        <f t="shared" si="0"/>
        <v>15277657</v>
      </c>
      <c r="H24" s="338">
        <f t="shared" si="1"/>
        <v>-0.88418088215230695</v>
      </c>
    </row>
    <row r="25" spans="1:8" ht="15" customHeight="1" x14ac:dyDescent="0.2">
      <c r="A25" s="337">
        <v>4.2</v>
      </c>
      <c r="B25" s="797" t="s">
        <v>894</v>
      </c>
      <c r="C25" s="797"/>
      <c r="D25" s="797"/>
      <c r="E25" s="145">
        <v>0</v>
      </c>
      <c r="F25" s="56">
        <v>0</v>
      </c>
      <c r="G25" s="145">
        <f t="shared" si="0"/>
        <v>0</v>
      </c>
      <c r="H25" s="338" t="e">
        <f t="shared" si="1"/>
        <v>#DIV/0!</v>
      </c>
    </row>
    <row r="26" spans="1:8" ht="15" customHeight="1" x14ac:dyDescent="0.2">
      <c r="A26" s="337">
        <v>4.3</v>
      </c>
      <c r="B26" s="791" t="s">
        <v>895</v>
      </c>
      <c r="C26" s="792"/>
      <c r="D26" s="793"/>
      <c r="E26" s="145">
        <v>398594253</v>
      </c>
      <c r="F26" s="56">
        <v>4994684.7699999996</v>
      </c>
      <c r="G26" s="145">
        <f t="shared" si="0"/>
        <v>403588937.76999998</v>
      </c>
      <c r="H26" s="338">
        <f t="shared" si="1"/>
        <v>-0.98746925041591105</v>
      </c>
    </row>
    <row r="27" spans="1:8" ht="15" customHeight="1" x14ac:dyDescent="0.2">
      <c r="A27" s="337">
        <v>4.4000000000000004</v>
      </c>
      <c r="B27" s="797" t="s">
        <v>896</v>
      </c>
      <c r="C27" s="797"/>
      <c r="D27" s="797"/>
      <c r="E27" s="150">
        <v>5997834</v>
      </c>
      <c r="F27" s="56">
        <v>2366503</v>
      </c>
      <c r="G27" s="145">
        <f t="shared" si="0"/>
        <v>8364337</v>
      </c>
      <c r="H27" s="338">
        <f t="shared" si="1"/>
        <v>-0.60544039731676469</v>
      </c>
    </row>
    <row r="28" spans="1:8" ht="15" customHeight="1" x14ac:dyDescent="0.2">
      <c r="A28" s="337">
        <v>4.5</v>
      </c>
      <c r="B28" s="797" t="s">
        <v>15</v>
      </c>
      <c r="C28" s="797"/>
      <c r="D28" s="797"/>
      <c r="E28" s="150">
        <v>22494723</v>
      </c>
      <c r="F28" s="56">
        <v>1350861</v>
      </c>
      <c r="G28" s="145">
        <f t="shared" si="0"/>
        <v>23845584</v>
      </c>
      <c r="H28" s="338">
        <f t="shared" si="1"/>
        <v>-0.93994764905529182</v>
      </c>
    </row>
    <row r="29" spans="1:8" ht="15" customHeight="1" x14ac:dyDescent="0.2">
      <c r="A29" s="340">
        <v>5</v>
      </c>
      <c r="B29" s="794" t="s">
        <v>21</v>
      </c>
      <c r="C29" s="794"/>
      <c r="D29" s="794"/>
      <c r="E29" s="215">
        <v>12536126</v>
      </c>
      <c r="F29" s="215">
        <v>5340003</v>
      </c>
      <c r="G29" s="215">
        <f>SUM(G30:G32)</f>
        <v>17876129</v>
      </c>
      <c r="H29" s="342">
        <f t="shared" si="1"/>
        <v>-0.57403084493566836</v>
      </c>
    </row>
    <row r="30" spans="1:8" ht="15" customHeight="1" x14ac:dyDescent="0.2">
      <c r="A30" s="337">
        <v>5.0999999999999996</v>
      </c>
      <c r="B30" s="797" t="s">
        <v>897</v>
      </c>
      <c r="C30" s="797"/>
      <c r="D30" s="797"/>
      <c r="E30" s="150">
        <v>7614284</v>
      </c>
      <c r="F30" s="56">
        <v>0</v>
      </c>
      <c r="G30" s="145">
        <f t="shared" si="0"/>
        <v>7614284</v>
      </c>
      <c r="H30" s="338">
        <f t="shared" si="1"/>
        <v>-1</v>
      </c>
    </row>
    <row r="31" spans="1:8" ht="15" customHeight="1" x14ac:dyDescent="0.2">
      <c r="A31" s="337">
        <v>5.2</v>
      </c>
      <c r="B31" s="797" t="s">
        <v>898</v>
      </c>
      <c r="C31" s="797"/>
      <c r="D31" s="797"/>
      <c r="E31" s="150">
        <v>4921842</v>
      </c>
      <c r="F31" s="56">
        <v>5340003</v>
      </c>
      <c r="G31" s="145">
        <f t="shared" si="0"/>
        <v>10261845</v>
      </c>
      <c r="H31" s="338">
        <f t="shared" si="1"/>
        <v>8.4960264876442704E-2</v>
      </c>
    </row>
    <row r="32" spans="1:8" ht="15" customHeight="1" x14ac:dyDescent="0.2">
      <c r="A32" s="337">
        <v>5.3</v>
      </c>
      <c r="B32" s="797" t="s">
        <v>15</v>
      </c>
      <c r="C32" s="797"/>
      <c r="D32" s="797"/>
      <c r="E32" s="150">
        <v>0</v>
      </c>
      <c r="F32" s="56">
        <v>0</v>
      </c>
      <c r="G32" s="145">
        <f t="shared" si="0"/>
        <v>0</v>
      </c>
      <c r="H32" s="338" t="e">
        <f t="shared" si="1"/>
        <v>#DIV/0!</v>
      </c>
    </row>
    <row r="33" spans="1:9" ht="15" customHeight="1" x14ac:dyDescent="0.2">
      <c r="A33" s="340">
        <v>6</v>
      </c>
      <c r="B33" s="794" t="s">
        <v>23</v>
      </c>
      <c r="C33" s="794"/>
      <c r="D33" s="794"/>
      <c r="E33" s="215">
        <v>77776976.579999998</v>
      </c>
      <c r="F33" s="215">
        <v>23265459</v>
      </c>
      <c r="G33" s="215">
        <f>SUM(G34:G37)</f>
        <v>101042435.58</v>
      </c>
      <c r="H33" s="342">
        <f t="shared" si="1"/>
        <v>-0.70086958862344606</v>
      </c>
    </row>
    <row r="34" spans="1:9" ht="15" customHeight="1" x14ac:dyDescent="0.2">
      <c r="A34" s="337">
        <v>6.1</v>
      </c>
      <c r="B34" s="797" t="s">
        <v>899</v>
      </c>
      <c r="C34" s="797"/>
      <c r="D34" s="797"/>
      <c r="E34" s="150">
        <v>17029983</v>
      </c>
      <c r="F34" s="56">
        <v>14788241</v>
      </c>
      <c r="G34" s="145">
        <f t="shared" si="0"/>
        <v>31818224</v>
      </c>
      <c r="H34" s="338">
        <f t="shared" si="1"/>
        <v>-0.13163501102731578</v>
      </c>
    </row>
    <row r="35" spans="1:9" ht="15" customHeight="1" x14ac:dyDescent="0.2">
      <c r="A35" s="337">
        <v>6.2</v>
      </c>
      <c r="B35" s="797" t="s">
        <v>900</v>
      </c>
      <c r="C35" s="797"/>
      <c r="D35" s="797"/>
      <c r="E35" s="150">
        <v>0</v>
      </c>
      <c r="F35" s="56">
        <v>0</v>
      </c>
      <c r="G35" s="145">
        <f t="shared" si="0"/>
        <v>0</v>
      </c>
      <c r="H35" s="338" t="e">
        <f t="shared" si="1"/>
        <v>#DIV/0!</v>
      </c>
    </row>
    <row r="36" spans="1:9" ht="15" customHeight="1" x14ac:dyDescent="0.2">
      <c r="A36" s="337">
        <v>6.3</v>
      </c>
      <c r="B36" s="797" t="s">
        <v>901</v>
      </c>
      <c r="C36" s="797"/>
      <c r="D36" s="797"/>
      <c r="E36" s="150">
        <v>60026529.579999998</v>
      </c>
      <c r="F36" s="56">
        <v>0</v>
      </c>
      <c r="G36" s="145">
        <f t="shared" si="0"/>
        <v>60026529.579999998</v>
      </c>
      <c r="H36" s="338">
        <f t="shared" si="1"/>
        <v>-1</v>
      </c>
    </row>
    <row r="37" spans="1:9" ht="15" customHeight="1" x14ac:dyDescent="0.2">
      <c r="A37" s="337">
        <v>6.4</v>
      </c>
      <c r="B37" s="797" t="s">
        <v>15</v>
      </c>
      <c r="C37" s="797"/>
      <c r="D37" s="797"/>
      <c r="E37" s="150">
        <v>720464</v>
      </c>
      <c r="F37" s="56">
        <v>8477218</v>
      </c>
      <c r="G37" s="145">
        <f t="shared" si="0"/>
        <v>9197682</v>
      </c>
      <c r="H37" s="338">
        <f t="shared" si="1"/>
        <v>10.766331142152834</v>
      </c>
    </row>
    <row r="38" spans="1:9" x14ac:dyDescent="0.2">
      <c r="A38" s="340">
        <v>7</v>
      </c>
      <c r="B38" s="794" t="s">
        <v>25</v>
      </c>
      <c r="C38" s="794"/>
      <c r="D38" s="794"/>
      <c r="E38" s="215">
        <v>0</v>
      </c>
      <c r="F38" s="215">
        <v>0</v>
      </c>
      <c r="G38" s="215">
        <f>SUM(G39:G43)</f>
        <v>0</v>
      </c>
      <c r="H38" s="342" t="e">
        <f t="shared" si="1"/>
        <v>#DIV/0!</v>
      </c>
    </row>
    <row r="39" spans="1:9" x14ac:dyDescent="0.2">
      <c r="A39" s="337">
        <v>7.1</v>
      </c>
      <c r="B39" s="797" t="s">
        <v>902</v>
      </c>
      <c r="C39" s="797"/>
      <c r="D39" s="797"/>
      <c r="E39" s="151">
        <v>0</v>
      </c>
      <c r="F39" s="56">
        <v>0</v>
      </c>
      <c r="G39" s="145">
        <f t="shared" si="0"/>
        <v>0</v>
      </c>
      <c r="H39" s="338" t="e">
        <f t="shared" si="1"/>
        <v>#DIV/0!</v>
      </c>
      <c r="I39" s="39"/>
    </row>
    <row r="40" spans="1:9" x14ac:dyDescent="0.2">
      <c r="A40" s="337">
        <v>7.2</v>
      </c>
      <c r="B40" s="797" t="s">
        <v>903</v>
      </c>
      <c r="C40" s="797"/>
      <c r="D40" s="797"/>
      <c r="E40" s="151">
        <v>0</v>
      </c>
      <c r="F40" s="56">
        <v>0</v>
      </c>
      <c r="G40" s="145">
        <f t="shared" si="0"/>
        <v>0</v>
      </c>
      <c r="H40" s="338" t="e">
        <f t="shared" si="1"/>
        <v>#DIV/0!</v>
      </c>
      <c r="I40" s="39"/>
    </row>
    <row r="41" spans="1:9" x14ac:dyDescent="0.2">
      <c r="A41" s="337">
        <v>7.3</v>
      </c>
      <c r="B41" s="797" t="s">
        <v>904</v>
      </c>
      <c r="C41" s="797"/>
      <c r="D41" s="797"/>
      <c r="E41" s="151">
        <v>0</v>
      </c>
      <c r="F41" s="56">
        <v>0</v>
      </c>
      <c r="G41" s="145">
        <f t="shared" si="0"/>
        <v>0</v>
      </c>
      <c r="H41" s="338" t="e">
        <f t="shared" si="1"/>
        <v>#DIV/0!</v>
      </c>
      <c r="I41" s="39"/>
    </row>
    <row r="42" spans="1:9" x14ac:dyDescent="0.2">
      <c r="A42" s="337">
        <v>7.4</v>
      </c>
      <c r="B42" s="797" t="s">
        <v>905</v>
      </c>
      <c r="C42" s="797"/>
      <c r="D42" s="797"/>
      <c r="E42" s="151">
        <v>0</v>
      </c>
      <c r="F42" s="56">
        <v>0</v>
      </c>
      <c r="G42" s="145">
        <f t="shared" si="0"/>
        <v>0</v>
      </c>
      <c r="H42" s="338" t="e">
        <f t="shared" si="1"/>
        <v>#DIV/0!</v>
      </c>
      <c r="I42" s="39"/>
    </row>
    <row r="43" spans="1:9" ht="30" customHeight="1" x14ac:dyDescent="0.2">
      <c r="A43" s="337">
        <v>7.9</v>
      </c>
      <c r="B43" s="791" t="s">
        <v>906</v>
      </c>
      <c r="C43" s="792"/>
      <c r="D43" s="793"/>
      <c r="E43" s="151">
        <v>0</v>
      </c>
      <c r="F43" s="56">
        <v>0</v>
      </c>
      <c r="G43" s="145">
        <f t="shared" si="0"/>
        <v>0</v>
      </c>
      <c r="H43" s="338" t="e">
        <f t="shared" si="1"/>
        <v>#DIV/0!</v>
      </c>
      <c r="I43" s="39"/>
    </row>
    <row r="44" spans="1:9" x14ac:dyDescent="0.2">
      <c r="A44" s="340">
        <v>8</v>
      </c>
      <c r="B44" s="794" t="s">
        <v>26</v>
      </c>
      <c r="C44" s="794"/>
      <c r="D44" s="794"/>
      <c r="E44" s="215">
        <v>1216266150.5599999</v>
      </c>
      <c r="F44" s="215">
        <v>10326069</v>
      </c>
      <c r="G44" s="215">
        <f>SUM(G45:G47)</f>
        <v>1226592219.5599999</v>
      </c>
      <c r="H44" s="342">
        <f t="shared" si="1"/>
        <v>-0.99151002517397557</v>
      </c>
    </row>
    <row r="45" spans="1:9" x14ac:dyDescent="0.2">
      <c r="A45" s="337">
        <v>8.1</v>
      </c>
      <c r="B45" s="797" t="s">
        <v>27</v>
      </c>
      <c r="C45" s="797"/>
      <c r="D45" s="797"/>
      <c r="E45" s="150">
        <v>672704781</v>
      </c>
      <c r="F45" s="56">
        <v>12507284</v>
      </c>
      <c r="G45" s="145">
        <f t="shared" si="0"/>
        <v>685212065</v>
      </c>
      <c r="H45" s="338">
        <f t="shared" si="1"/>
        <v>-0.98140746973522697</v>
      </c>
    </row>
    <row r="46" spans="1:9" x14ac:dyDescent="0.2">
      <c r="A46" s="337">
        <v>8.1999999999999993</v>
      </c>
      <c r="B46" s="797" t="s">
        <v>28</v>
      </c>
      <c r="C46" s="797"/>
      <c r="D46" s="797"/>
      <c r="E46" s="150">
        <v>382171365</v>
      </c>
      <c r="F46" s="56">
        <v>-2181215</v>
      </c>
      <c r="G46" s="145">
        <f t="shared" si="0"/>
        <v>379990150</v>
      </c>
      <c r="H46" s="338">
        <f t="shared" si="1"/>
        <v>-1.0057074265624271</v>
      </c>
    </row>
    <row r="47" spans="1:9" x14ac:dyDescent="0.2">
      <c r="A47" s="337">
        <v>8.3000000000000007</v>
      </c>
      <c r="B47" s="797" t="s">
        <v>29</v>
      </c>
      <c r="C47" s="797"/>
      <c r="D47" s="797"/>
      <c r="E47" s="150">
        <v>161390004.56</v>
      </c>
      <c r="F47" s="56">
        <v>0</v>
      </c>
      <c r="G47" s="145">
        <f t="shared" si="0"/>
        <v>161390004.56</v>
      </c>
      <c r="H47" s="338">
        <f t="shared" si="1"/>
        <v>-1</v>
      </c>
    </row>
    <row r="48" spans="1:9" ht="12.75" customHeight="1" x14ac:dyDescent="0.2">
      <c r="A48" s="340">
        <v>9</v>
      </c>
      <c r="B48" s="794" t="s">
        <v>72</v>
      </c>
      <c r="C48" s="794"/>
      <c r="D48" s="794"/>
      <c r="E48" s="215">
        <v>5363688</v>
      </c>
      <c r="F48" s="215">
        <v>1527020</v>
      </c>
      <c r="G48" s="215">
        <f>SUM(G49:G54)</f>
        <v>6890708</v>
      </c>
      <c r="H48" s="342">
        <f t="shared" si="1"/>
        <v>-0.71530409673344164</v>
      </c>
    </row>
    <row r="49" spans="1:8" x14ac:dyDescent="0.2">
      <c r="A49" s="337">
        <v>9.1</v>
      </c>
      <c r="B49" s="797" t="s">
        <v>907</v>
      </c>
      <c r="C49" s="797"/>
      <c r="D49" s="797"/>
      <c r="E49" s="145">
        <v>0</v>
      </c>
      <c r="F49" s="56">
        <v>0</v>
      </c>
      <c r="G49" s="145">
        <f t="shared" si="0"/>
        <v>0</v>
      </c>
      <c r="H49" s="338" t="e">
        <f t="shared" si="1"/>
        <v>#DIV/0!</v>
      </c>
    </row>
    <row r="50" spans="1:8" x14ac:dyDescent="0.2">
      <c r="A50" s="337">
        <v>9.1999999999999993</v>
      </c>
      <c r="B50" s="797" t="s">
        <v>74</v>
      </c>
      <c r="C50" s="797"/>
      <c r="D50" s="797"/>
      <c r="E50" s="145">
        <v>0</v>
      </c>
      <c r="F50" s="56">
        <v>0</v>
      </c>
      <c r="G50" s="145">
        <f t="shared" si="0"/>
        <v>0</v>
      </c>
      <c r="H50" s="338" t="e">
        <f t="shared" si="1"/>
        <v>#DIV/0!</v>
      </c>
    </row>
    <row r="51" spans="1:8" x14ac:dyDescent="0.2">
      <c r="A51" s="337">
        <v>9.3000000000000007</v>
      </c>
      <c r="B51" s="797" t="s">
        <v>908</v>
      </c>
      <c r="C51" s="797"/>
      <c r="D51" s="797"/>
      <c r="E51" s="145">
        <v>0</v>
      </c>
      <c r="F51" s="56">
        <v>0</v>
      </c>
      <c r="G51" s="145">
        <f t="shared" si="0"/>
        <v>0</v>
      </c>
      <c r="H51" s="338" t="e">
        <f t="shared" si="1"/>
        <v>#DIV/0!</v>
      </c>
    </row>
    <row r="52" spans="1:8" x14ac:dyDescent="0.2">
      <c r="A52" s="337">
        <v>9.4</v>
      </c>
      <c r="B52" s="797" t="s">
        <v>76</v>
      </c>
      <c r="C52" s="797"/>
      <c r="D52" s="797"/>
      <c r="E52" s="145">
        <v>5363688</v>
      </c>
      <c r="F52" s="56">
        <v>1527020</v>
      </c>
      <c r="G52" s="145">
        <f t="shared" si="0"/>
        <v>6890708</v>
      </c>
      <c r="H52" s="338">
        <f t="shared" si="1"/>
        <v>-0.71530409673344164</v>
      </c>
    </row>
    <row r="53" spans="1:8" x14ac:dyDescent="0.2">
      <c r="A53" s="337">
        <v>9.5</v>
      </c>
      <c r="B53" s="797" t="s">
        <v>77</v>
      </c>
      <c r="C53" s="797"/>
      <c r="D53" s="797"/>
      <c r="E53" s="145">
        <v>0</v>
      </c>
      <c r="F53" s="56">
        <v>0</v>
      </c>
      <c r="G53" s="145">
        <f t="shared" si="0"/>
        <v>0</v>
      </c>
      <c r="H53" s="338" t="e">
        <f t="shared" si="1"/>
        <v>#DIV/0!</v>
      </c>
    </row>
    <row r="54" spans="1:8" x14ac:dyDescent="0.2">
      <c r="A54" s="337">
        <v>9.6</v>
      </c>
      <c r="B54" s="797" t="s">
        <v>78</v>
      </c>
      <c r="C54" s="797"/>
      <c r="D54" s="797"/>
      <c r="E54" s="145">
        <v>0</v>
      </c>
      <c r="F54" s="56">
        <v>0</v>
      </c>
      <c r="G54" s="145">
        <f t="shared" si="0"/>
        <v>0</v>
      </c>
      <c r="H54" s="343" t="e">
        <f t="shared" si="1"/>
        <v>#DIV/0!</v>
      </c>
    </row>
    <row r="55" spans="1:8" x14ac:dyDescent="0.2">
      <c r="A55" s="340" t="s">
        <v>881</v>
      </c>
      <c r="B55" s="794" t="s">
        <v>30</v>
      </c>
      <c r="C55" s="794"/>
      <c r="D55" s="794"/>
      <c r="E55" s="215">
        <v>0</v>
      </c>
      <c r="F55" s="215">
        <v>0</v>
      </c>
      <c r="G55" s="215">
        <f>SUM(G56:G58)</f>
        <v>0</v>
      </c>
      <c r="H55" s="342" t="e">
        <f>F55/E55-1</f>
        <v>#DIV/0!</v>
      </c>
    </row>
    <row r="56" spans="1:8" ht="12.75" customHeight="1" x14ac:dyDescent="0.2">
      <c r="A56" s="337">
        <v>10.1</v>
      </c>
      <c r="B56" s="791" t="s">
        <v>909</v>
      </c>
      <c r="C56" s="792"/>
      <c r="D56" s="793"/>
      <c r="E56" s="152">
        <v>0</v>
      </c>
      <c r="F56" s="57">
        <v>0</v>
      </c>
      <c r="G56" s="145">
        <f t="shared" si="0"/>
        <v>0</v>
      </c>
      <c r="H56" s="343" t="e">
        <f t="shared" si="1"/>
        <v>#DIV/0!</v>
      </c>
    </row>
    <row r="57" spans="1:8" x14ac:dyDescent="0.2">
      <c r="A57" s="337">
        <v>10.199999999999999</v>
      </c>
      <c r="B57" s="791" t="s">
        <v>910</v>
      </c>
      <c r="C57" s="792"/>
      <c r="D57" s="793"/>
      <c r="E57" s="152">
        <v>0</v>
      </c>
      <c r="F57" s="57">
        <v>0</v>
      </c>
      <c r="G57" s="145">
        <f t="shared" si="0"/>
        <v>0</v>
      </c>
      <c r="H57" s="343" t="e">
        <f t="shared" si="1"/>
        <v>#DIV/0!</v>
      </c>
    </row>
    <row r="58" spans="1:8" x14ac:dyDescent="0.2">
      <c r="A58" s="337">
        <v>10.3</v>
      </c>
      <c r="B58" s="584" t="s">
        <v>911</v>
      </c>
      <c r="C58" s="585"/>
      <c r="D58" s="586"/>
      <c r="E58" s="152">
        <v>0</v>
      </c>
      <c r="F58" s="57">
        <v>0</v>
      </c>
      <c r="G58" s="145">
        <f t="shared" si="0"/>
        <v>0</v>
      </c>
      <c r="H58" s="343" t="e">
        <f t="shared" si="1"/>
        <v>#DIV/0!</v>
      </c>
    </row>
    <row r="59" spans="1:8" x14ac:dyDescent="0.2">
      <c r="A59" s="344" t="s">
        <v>882</v>
      </c>
      <c r="B59" s="794" t="s">
        <v>31</v>
      </c>
      <c r="C59" s="794"/>
      <c r="D59" s="794"/>
      <c r="E59" s="216">
        <v>0</v>
      </c>
      <c r="F59" s="216">
        <v>0</v>
      </c>
      <c r="G59" s="216">
        <f>SUM(G60)</f>
        <v>0</v>
      </c>
      <c r="H59" s="345" t="e">
        <f>F59/E59-1</f>
        <v>#DIV/0!</v>
      </c>
    </row>
    <row r="60" spans="1:8" x14ac:dyDescent="0.2">
      <c r="A60" s="337">
        <v>11.1</v>
      </c>
      <c r="B60" s="791" t="s">
        <v>912</v>
      </c>
      <c r="C60" s="792"/>
      <c r="D60" s="793"/>
      <c r="E60" s="153">
        <v>0</v>
      </c>
      <c r="F60" s="56">
        <v>0</v>
      </c>
      <c r="G60" s="145">
        <f t="shared" si="0"/>
        <v>0</v>
      </c>
      <c r="H60" s="346" t="e">
        <f>F60/E60-1</f>
        <v>#DIV/0!</v>
      </c>
    </row>
    <row r="61" spans="1:8" x14ac:dyDescent="0.2">
      <c r="A61" s="344" t="s">
        <v>1476</v>
      </c>
      <c r="B61" s="794" t="s">
        <v>1477</v>
      </c>
      <c r="C61" s="794"/>
      <c r="D61" s="794"/>
      <c r="E61" s="216">
        <f>+E62+E63+E64</f>
        <v>188531178.73000023</v>
      </c>
      <c r="F61" s="216">
        <f t="shared" ref="F61:G61" si="2">+F62+F63+F64</f>
        <v>157783713.26296329</v>
      </c>
      <c r="G61" s="216">
        <f t="shared" si="2"/>
        <v>346314891.99296355</v>
      </c>
      <c r="H61" s="345">
        <f>F61/E61-1</f>
        <v>-0.16308955194658314</v>
      </c>
    </row>
    <row r="62" spans="1:8" x14ac:dyDescent="0.2">
      <c r="A62" s="337">
        <v>12.1</v>
      </c>
      <c r="B62" s="791" t="s">
        <v>874</v>
      </c>
      <c r="C62" s="792"/>
      <c r="D62" s="793"/>
      <c r="E62" s="153">
        <v>179938914.76000023</v>
      </c>
      <c r="F62" s="56">
        <v>157767944.06296331</v>
      </c>
      <c r="G62" s="145">
        <f t="shared" ref="G62:G64" si="3">E62+F62</f>
        <v>337706858.82296354</v>
      </c>
      <c r="H62" s="346">
        <f t="shared" ref="H62:H63" si="4">F62/E62-1</f>
        <v>-0.12321387358931346</v>
      </c>
    </row>
    <row r="63" spans="1:8" x14ac:dyDescent="0.2">
      <c r="A63" s="337">
        <v>12.2</v>
      </c>
      <c r="B63" s="791" t="str">
        <f>+'[1]MODIFICACION INGRESOS '!B295</f>
        <v>RECURSOS FEDERALES</v>
      </c>
      <c r="C63" s="792"/>
      <c r="D63" s="793"/>
      <c r="E63" s="153">
        <v>3366684.25</v>
      </c>
      <c r="F63" s="56">
        <v>0</v>
      </c>
      <c r="G63" s="145">
        <f t="shared" si="3"/>
        <v>3366684.25</v>
      </c>
      <c r="H63" s="346">
        <f t="shared" si="4"/>
        <v>-1</v>
      </c>
    </row>
    <row r="64" spans="1:8" x14ac:dyDescent="0.2">
      <c r="A64" s="337">
        <v>12.3</v>
      </c>
      <c r="B64" s="791" t="str">
        <f>+'[1]MODIFICACION INGRESOS '!B296</f>
        <v>RECURSOS ESTATALES</v>
      </c>
      <c r="C64" s="792"/>
      <c r="D64" s="793"/>
      <c r="E64" s="153">
        <v>5225579.72</v>
      </c>
      <c r="F64" s="56">
        <v>15769.200000000004</v>
      </c>
      <c r="G64" s="145">
        <f t="shared" si="3"/>
        <v>5241348.92</v>
      </c>
      <c r="H64" s="346">
        <f>F64/E64-1</f>
        <v>-0.99698230610861294</v>
      </c>
    </row>
    <row r="65" spans="1:8" x14ac:dyDescent="0.2">
      <c r="A65" s="795" t="s">
        <v>340</v>
      </c>
      <c r="B65" s="796"/>
      <c r="C65" s="796"/>
      <c r="D65" s="796"/>
      <c r="E65" s="347">
        <f>E6+E15+E21+E23+E29+E33+E38+E44+E48+E55+E59+E61</f>
        <v>2665662984.8699999</v>
      </c>
      <c r="F65" s="347">
        <f t="shared" ref="F65:G65" si="5">F6+F15+F21+F23+F29+F33+F38+F44+F48+F55+F59+F61</f>
        <v>213248395.03296328</v>
      </c>
      <c r="G65" s="347">
        <f t="shared" si="5"/>
        <v>2878911379.9029636</v>
      </c>
      <c r="H65" s="348">
        <f>F65/E65-1</f>
        <v>-0.9200017420644182</v>
      </c>
    </row>
    <row r="66" spans="1:8" ht="11.25" customHeight="1" x14ac:dyDescent="0.2">
      <c r="A66" s="787"/>
      <c r="B66" s="788"/>
      <c r="C66" s="788"/>
      <c r="D66" s="788"/>
      <c r="E66" s="788"/>
      <c r="F66" s="788"/>
      <c r="G66" s="788"/>
      <c r="H66" s="788"/>
    </row>
    <row r="67" spans="1:8" ht="12" customHeight="1" x14ac:dyDescent="0.2">
      <c r="A67" s="88"/>
      <c r="B67" s="88"/>
      <c r="C67" s="88"/>
      <c r="D67" s="88"/>
      <c r="E67" s="88"/>
      <c r="F67" s="88"/>
      <c r="G67" s="88"/>
      <c r="H67" s="88"/>
    </row>
    <row r="68" spans="1:8" ht="15" customHeight="1" x14ac:dyDescent="0.2">
      <c r="A68" s="88"/>
      <c r="B68" s="88"/>
      <c r="C68" s="88"/>
      <c r="D68" s="88"/>
      <c r="E68" s="88"/>
      <c r="F68" s="88"/>
      <c r="G68" s="88"/>
      <c r="H68" s="88"/>
    </row>
    <row r="69" spans="1:8" ht="46.5" customHeight="1" x14ac:dyDescent="0.2">
      <c r="A69" s="789" t="s">
        <v>917</v>
      </c>
      <c r="B69" s="789"/>
      <c r="C69" s="789"/>
      <c r="D69" s="789"/>
      <c r="E69" s="55"/>
      <c r="F69" s="55"/>
      <c r="G69" s="55"/>
      <c r="H69" s="55"/>
    </row>
    <row r="70" spans="1:8" x14ac:dyDescent="0.2">
      <c r="A70" s="217" t="s">
        <v>32</v>
      </c>
      <c r="B70" s="218" t="s">
        <v>4</v>
      </c>
      <c r="C70" s="219" t="s">
        <v>884</v>
      </c>
      <c r="D70" s="220" t="s">
        <v>33</v>
      </c>
      <c r="E70" s="5"/>
      <c r="F70" s="5"/>
      <c r="G70" s="5"/>
      <c r="H70" s="5"/>
    </row>
    <row r="71" spans="1:8" ht="18.75" customHeight="1" x14ac:dyDescent="0.2">
      <c r="A71" s="6">
        <v>1</v>
      </c>
      <c r="B71" s="7" t="s">
        <v>34</v>
      </c>
      <c r="C71" s="8">
        <f>G6+G15+G21+G23+G29+G33+G38</f>
        <v>1299113560.3499999</v>
      </c>
      <c r="D71" s="9">
        <f>C71/C74</f>
        <v>0.4512516673555223</v>
      </c>
    </row>
    <row r="72" spans="1:8" ht="38.25" x14ac:dyDescent="0.2">
      <c r="A72" s="6">
        <v>2</v>
      </c>
      <c r="B72" s="7" t="s">
        <v>35</v>
      </c>
      <c r="C72" s="8">
        <f>G44+G48</f>
        <v>1233482927.5599999</v>
      </c>
      <c r="D72" s="9">
        <f>C72/C74</f>
        <v>0.42845463607204737</v>
      </c>
    </row>
    <row r="73" spans="1:8" x14ac:dyDescent="0.2">
      <c r="A73" s="6">
        <v>3</v>
      </c>
      <c r="B73" s="7" t="s">
        <v>36</v>
      </c>
      <c r="C73" s="8">
        <f>+G61</f>
        <v>346314891.99296355</v>
      </c>
      <c r="D73" s="9">
        <f>C73/C74</f>
        <v>0.12029369657243025</v>
      </c>
    </row>
    <row r="74" spans="1:8" x14ac:dyDescent="0.2">
      <c r="A74" s="221"/>
      <c r="B74" s="222" t="s">
        <v>883</v>
      </c>
      <c r="C74" s="223">
        <f>SUM(C71:C73)</f>
        <v>2878911379.9029636</v>
      </c>
      <c r="D74" s="224">
        <f>SUM(D71:D73)</f>
        <v>0.99999999999999989</v>
      </c>
    </row>
    <row r="75" spans="1:8" ht="33" customHeight="1" x14ac:dyDescent="0.2">
      <c r="A75" s="790" t="s">
        <v>916</v>
      </c>
      <c r="B75" s="790"/>
      <c r="C75" s="790"/>
      <c r="D75" s="790"/>
      <c r="E75" s="55"/>
      <c r="F75" s="55"/>
      <c r="G75" s="55"/>
      <c r="H75" s="55"/>
    </row>
    <row r="76" spans="1:8" x14ac:dyDescent="0.2">
      <c r="A76" s="225" t="s">
        <v>37</v>
      </c>
      <c r="B76" s="225" t="s">
        <v>4</v>
      </c>
      <c r="C76" s="226" t="s">
        <v>884</v>
      </c>
      <c r="D76" s="227" t="s">
        <v>33</v>
      </c>
      <c r="E76" s="5"/>
      <c r="F76" s="5"/>
      <c r="G76" s="5"/>
      <c r="H76" s="5"/>
    </row>
    <row r="77" spans="1:8" x14ac:dyDescent="0.2">
      <c r="A77" s="6">
        <v>100</v>
      </c>
      <c r="B77" s="60" t="s">
        <v>874</v>
      </c>
      <c r="C77" s="11">
        <v>1643711127.1729634</v>
      </c>
      <c r="D77" s="9">
        <f>C77/C83</f>
        <v>0.57094884498610943</v>
      </c>
    </row>
    <row r="78" spans="1:8" x14ac:dyDescent="0.2">
      <c r="A78" s="6">
        <v>200</v>
      </c>
      <c r="B78" s="10" t="s">
        <v>38</v>
      </c>
      <c r="C78" s="11">
        <v>0</v>
      </c>
      <c r="D78" s="9">
        <f>C78/C83</f>
        <v>0</v>
      </c>
    </row>
    <row r="79" spans="1:8" x14ac:dyDescent="0.2">
      <c r="A79" s="6">
        <v>400</v>
      </c>
      <c r="B79" s="10" t="s">
        <v>39</v>
      </c>
      <c r="C79" s="11">
        <v>0</v>
      </c>
      <c r="D79" s="9">
        <f>C79/C83</f>
        <v>0</v>
      </c>
    </row>
    <row r="80" spans="1:8" x14ac:dyDescent="0.2">
      <c r="A80" s="6">
        <v>500</v>
      </c>
      <c r="B80" s="10" t="s">
        <v>40</v>
      </c>
      <c r="C80" s="11">
        <v>1015548879.25</v>
      </c>
      <c r="D80" s="9">
        <f>C80/C83</f>
        <v>0.35275447738312465</v>
      </c>
    </row>
    <row r="81" spans="1:4" x14ac:dyDescent="0.2">
      <c r="A81" s="6">
        <v>600</v>
      </c>
      <c r="B81" s="10" t="s">
        <v>41</v>
      </c>
      <c r="C81" s="11">
        <v>219651373.47999999</v>
      </c>
      <c r="D81" s="9">
        <f>C81/C83</f>
        <v>7.6296677630765961E-2</v>
      </c>
    </row>
    <row r="82" spans="1:4" x14ac:dyDescent="0.2">
      <c r="A82" s="6">
        <v>700</v>
      </c>
      <c r="B82" s="10" t="s">
        <v>42</v>
      </c>
      <c r="C82" s="11">
        <v>0</v>
      </c>
      <c r="D82" s="9">
        <f>C82/C83</f>
        <v>0</v>
      </c>
    </row>
    <row r="83" spans="1:4" x14ac:dyDescent="0.2">
      <c r="A83" s="221"/>
      <c r="B83" s="222" t="s">
        <v>883</v>
      </c>
      <c r="C83" s="223">
        <f>SUM(C77:C82)</f>
        <v>2878911379.9029632</v>
      </c>
      <c r="D83" s="228">
        <f>SUM(D77:D82)</f>
        <v>1</v>
      </c>
    </row>
  </sheetData>
  <mergeCells count="69">
    <mergeCell ref="B10:D10"/>
    <mergeCell ref="A1:H1"/>
    <mergeCell ref="A3:D4"/>
    <mergeCell ref="E3:E4"/>
    <mergeCell ref="F3:F4"/>
    <mergeCell ref="G3:G4"/>
    <mergeCell ref="H3:H4"/>
    <mergeCell ref="A5:H5"/>
    <mergeCell ref="B6:D6"/>
    <mergeCell ref="B7:D7"/>
    <mergeCell ref="B8:D8"/>
    <mergeCell ref="B9:D9"/>
    <mergeCell ref="B22:D22"/>
    <mergeCell ref="B11:D11"/>
    <mergeCell ref="B12:D12"/>
    <mergeCell ref="B13:D13"/>
    <mergeCell ref="B14:D14"/>
    <mergeCell ref="B15:D15"/>
    <mergeCell ref="B16:D16"/>
    <mergeCell ref="B17:D17"/>
    <mergeCell ref="B18:D18"/>
    <mergeCell ref="B19:D19"/>
    <mergeCell ref="B20:D20"/>
    <mergeCell ref="B21:D21"/>
    <mergeCell ref="B34:D34"/>
    <mergeCell ref="B23:D23"/>
    <mergeCell ref="B24:D24"/>
    <mergeCell ref="B25:D25"/>
    <mergeCell ref="B26:D26"/>
    <mergeCell ref="B27:D27"/>
    <mergeCell ref="B28:D28"/>
    <mergeCell ref="B29:D29"/>
    <mergeCell ref="B30:D30"/>
    <mergeCell ref="B31:D31"/>
    <mergeCell ref="B32:D32"/>
    <mergeCell ref="B33:D33"/>
    <mergeCell ref="B46:D46"/>
    <mergeCell ref="B35:D35"/>
    <mergeCell ref="B36:D36"/>
    <mergeCell ref="B37:D37"/>
    <mergeCell ref="B38:D38"/>
    <mergeCell ref="B39:D39"/>
    <mergeCell ref="B40:D40"/>
    <mergeCell ref="B41:D41"/>
    <mergeCell ref="B42:D42"/>
    <mergeCell ref="B43:D43"/>
    <mergeCell ref="B44:D44"/>
    <mergeCell ref="B45:D45"/>
    <mergeCell ref="B59:D59"/>
    <mergeCell ref="B47:D47"/>
    <mergeCell ref="B48:D48"/>
    <mergeCell ref="B49:D49"/>
    <mergeCell ref="B50:D50"/>
    <mergeCell ref="B51:D51"/>
    <mergeCell ref="B52:D52"/>
    <mergeCell ref="B53:D53"/>
    <mergeCell ref="B54:D54"/>
    <mergeCell ref="B55:D55"/>
    <mergeCell ref="B56:D56"/>
    <mergeCell ref="B57:D57"/>
    <mergeCell ref="A66:H66"/>
    <mergeCell ref="A69:D69"/>
    <mergeCell ref="A75:D75"/>
    <mergeCell ref="B60:D60"/>
    <mergeCell ref="B61:D61"/>
    <mergeCell ref="B62:D62"/>
    <mergeCell ref="B63:D63"/>
    <mergeCell ref="B64:D64"/>
    <mergeCell ref="A65:D65"/>
  </mergeCells>
  <dataValidations disablePrompts="1" count="1">
    <dataValidation type="whole" operator="greaterThanOrEqual" allowBlank="1" showInputMessage="1" showErrorMessage="1" sqref="E44:G44 G55 E45:E47 E38:G38 E30:E32 E6:G6 E34:E37 G59 E33:G33 E29:G29 E23:G23 E21:G21 E16:E20 F52 E48:G48 E24:E28 F55:F59 E49:E64 F61:G61">
      <formula1>0</formula1>
    </dataValidation>
  </dataValidations>
  <printOptions horizontalCentered="1"/>
  <pageMargins left="0.39370078740157483" right="0.35433070866141736" top="0.55118110236220474" bottom="1.0236220472440944" header="0.35433070866141736" footer="0.59055118110236227"/>
  <pageSetup scale="75" orientation="portrait" horizontalDpi="4294967295" verticalDpi="4294967295" r:id="rId1"/>
  <headerFooter>
    <oddFooter xml:space="preserve">&amp;LEjercicio Fiscal 2018
&amp;R&amp;10Página &amp;P de &amp;N&amp;K00+000--&amp;11---------    </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00736F"/>
  </sheetPr>
  <dimension ref="A1:IV219"/>
  <sheetViews>
    <sheetView showGridLines="0" zoomScale="90" zoomScaleNormal="90" workbookViewId="0">
      <pane ySplit="4" topLeftCell="A62" activePane="bottomLeft" state="frozen"/>
      <selection activeCell="F5" sqref="F5"/>
      <selection pane="bottomLeft" activeCell="KB76" sqref="KB76"/>
    </sheetView>
  </sheetViews>
  <sheetFormatPr baseColWidth="10" defaultColWidth="1" defaultRowHeight="15" customHeight="1" zeroHeight="1" x14ac:dyDescent="0.25"/>
  <cols>
    <col min="1" max="1" width="8.42578125" style="22" customWidth="1"/>
    <col min="2" max="2" width="32.85546875" style="20" customWidth="1"/>
    <col min="3" max="3" width="17.140625" style="27" customWidth="1"/>
    <col min="4" max="4" width="15.42578125" style="28" customWidth="1"/>
    <col min="5" max="5" width="21.42578125" style="20" customWidth="1"/>
    <col min="6" max="6" width="20.7109375" style="20" customWidth="1"/>
    <col min="7" max="7" width="19.140625" style="20" bestFit="1" customWidth="1"/>
    <col min="8" max="8" width="14.85546875" style="20" customWidth="1"/>
    <col min="9" max="16" width="0" style="20" hidden="1" customWidth="1"/>
    <col min="17" max="17" width="11.42578125" style="20" hidden="1" customWidth="1"/>
    <col min="18" max="18" width="0" style="20" hidden="1" customWidth="1"/>
    <col min="19" max="254" width="11.42578125" style="20" hidden="1" customWidth="1"/>
    <col min="255" max="255" width="7" style="20" hidden="1" customWidth="1"/>
    <col min="256" max="16384" width="1" style="20"/>
  </cols>
  <sheetData>
    <row r="1" spans="1:48" ht="25.5" customHeight="1" x14ac:dyDescent="0.25">
      <c r="A1" s="802" t="s">
        <v>1212</v>
      </c>
      <c r="B1" s="833"/>
      <c r="C1" s="833"/>
      <c r="D1" s="833"/>
      <c r="E1" s="833"/>
      <c r="F1" s="833"/>
      <c r="G1" s="833"/>
      <c r="H1" s="833"/>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50"/>
    </row>
    <row r="2" spans="1:48" ht="18" customHeight="1" x14ac:dyDescent="0.25">
      <c r="A2" s="831" t="str">
        <f>+'S.H-INGRESOS'!A2</f>
        <v>Entidad Pública:   Tlajomulco de Zúñiga, Jalisco</v>
      </c>
      <c r="B2" s="832"/>
      <c r="C2" s="832"/>
      <c r="D2" s="832"/>
      <c r="E2" s="832"/>
      <c r="F2" s="832"/>
      <c r="G2" s="832"/>
      <c r="H2" s="832"/>
      <c r="I2" s="832"/>
      <c r="J2" s="832"/>
      <c r="K2" s="832"/>
      <c r="L2" s="832"/>
      <c r="M2" s="832"/>
      <c r="N2" s="832"/>
      <c r="O2" s="832"/>
      <c r="P2" s="832"/>
      <c r="Q2" s="832"/>
      <c r="R2" s="832"/>
      <c r="S2" s="832"/>
      <c r="T2" s="832"/>
      <c r="U2" s="832"/>
      <c r="V2" s="832"/>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32"/>
      <c r="AV2" s="350"/>
    </row>
    <row r="3" spans="1:48" s="14" customFormat="1" ht="15.75" customHeight="1" x14ac:dyDescent="0.25">
      <c r="A3" s="834" t="s">
        <v>6</v>
      </c>
      <c r="B3" s="834"/>
      <c r="C3" s="834"/>
      <c r="D3" s="834"/>
      <c r="E3" s="835" t="s">
        <v>956</v>
      </c>
      <c r="F3" s="835" t="s">
        <v>2039</v>
      </c>
      <c r="G3" s="836" t="s">
        <v>957</v>
      </c>
      <c r="H3" s="838" t="s">
        <v>1478</v>
      </c>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c r="AL3" s="351"/>
      <c r="AM3" s="351"/>
      <c r="AN3" s="351"/>
      <c r="AO3" s="351"/>
      <c r="AP3" s="351"/>
      <c r="AQ3" s="351"/>
      <c r="AR3" s="351"/>
      <c r="AS3" s="351"/>
      <c r="AT3" s="351"/>
      <c r="AU3" s="351"/>
      <c r="AV3" s="352"/>
    </row>
    <row r="4" spans="1:48" s="14" customFormat="1" ht="16.5" customHeight="1" x14ac:dyDescent="0.25">
      <c r="A4" s="834"/>
      <c r="B4" s="834"/>
      <c r="C4" s="834"/>
      <c r="D4" s="834"/>
      <c r="E4" s="835"/>
      <c r="F4" s="835"/>
      <c r="G4" s="836"/>
      <c r="H4" s="838"/>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T4" s="351"/>
      <c r="AU4" s="351"/>
      <c r="AV4" s="352"/>
    </row>
    <row r="5" spans="1:48" s="14" customFormat="1" ht="15.75" x14ac:dyDescent="0.25">
      <c r="A5" s="353" t="s">
        <v>43</v>
      </c>
      <c r="B5" s="89"/>
      <c r="C5" s="89"/>
      <c r="D5" s="89"/>
      <c r="E5" s="89"/>
      <c r="F5" s="89"/>
      <c r="G5" s="89"/>
      <c r="H5" s="147"/>
      <c r="I5" s="351"/>
      <c r="J5" s="351"/>
      <c r="K5" s="351"/>
      <c r="L5" s="351"/>
      <c r="M5" s="351"/>
      <c r="N5" s="351"/>
      <c r="O5" s="351"/>
      <c r="P5" s="351"/>
      <c r="Q5" s="351"/>
      <c r="R5" s="351"/>
      <c r="S5" s="351"/>
      <c r="T5" s="351"/>
      <c r="U5" s="351"/>
      <c r="V5" s="351"/>
      <c r="W5" s="351"/>
      <c r="X5" s="351"/>
      <c r="Y5" s="351"/>
      <c r="Z5" s="351"/>
      <c r="AA5" s="351"/>
      <c r="AB5" s="351"/>
      <c r="AC5" s="351"/>
      <c r="AD5" s="351"/>
      <c r="AE5" s="351"/>
      <c r="AF5" s="351"/>
      <c r="AG5" s="351"/>
      <c r="AH5" s="351"/>
      <c r="AI5" s="351"/>
      <c r="AJ5" s="351"/>
      <c r="AK5" s="351"/>
      <c r="AL5" s="351"/>
      <c r="AM5" s="351"/>
      <c r="AN5" s="351"/>
      <c r="AO5" s="351"/>
      <c r="AP5" s="351"/>
      <c r="AQ5" s="351"/>
      <c r="AR5" s="351"/>
      <c r="AS5" s="351"/>
      <c r="AT5" s="351"/>
      <c r="AU5" s="351"/>
      <c r="AV5" s="352"/>
    </row>
    <row r="6" spans="1:48" s="14" customFormat="1" ht="15" customHeight="1" x14ac:dyDescent="0.25">
      <c r="A6" s="229">
        <v>1000</v>
      </c>
      <c r="B6" s="837" t="s">
        <v>44</v>
      </c>
      <c r="C6" s="837"/>
      <c r="D6" s="837"/>
      <c r="E6" s="230">
        <f>SUM(E7:E13)</f>
        <v>1132840933.9999998</v>
      </c>
      <c r="F6" s="231">
        <f>SUM(F7:F13)</f>
        <v>2544618.9800000042</v>
      </c>
      <c r="G6" s="232">
        <f>SUM(G7:G13)</f>
        <v>1135385552.98</v>
      </c>
      <c r="H6" s="237">
        <f>G6/E6-1</f>
        <v>2.2462279598383095E-3</v>
      </c>
      <c r="I6" s="351"/>
      <c r="J6" s="351"/>
      <c r="K6" s="351"/>
      <c r="L6" s="351"/>
      <c r="M6" s="351"/>
      <c r="N6" s="351"/>
      <c r="O6" s="351"/>
      <c r="P6" s="351"/>
      <c r="Q6" s="351"/>
      <c r="R6" s="351"/>
      <c r="S6" s="351"/>
      <c r="T6" s="351"/>
      <c r="U6" s="351"/>
      <c r="V6" s="351"/>
      <c r="W6" s="351"/>
      <c r="X6" s="351"/>
      <c r="Y6" s="351"/>
      <c r="Z6" s="351"/>
      <c r="AA6" s="351"/>
      <c r="AB6" s="351"/>
      <c r="AC6" s="351"/>
      <c r="AD6" s="351"/>
      <c r="AE6" s="351"/>
      <c r="AF6" s="351"/>
      <c r="AG6" s="351"/>
      <c r="AH6" s="351"/>
      <c r="AI6" s="351"/>
      <c r="AJ6" s="351"/>
      <c r="AK6" s="351"/>
      <c r="AL6" s="351"/>
      <c r="AM6" s="351"/>
      <c r="AN6" s="351"/>
      <c r="AO6" s="351"/>
      <c r="AP6" s="351"/>
      <c r="AQ6" s="351"/>
      <c r="AR6" s="351"/>
      <c r="AS6" s="351"/>
      <c r="AT6" s="351"/>
      <c r="AU6" s="351"/>
      <c r="AV6" s="352"/>
    </row>
    <row r="7" spans="1:48" s="14" customFormat="1" ht="15" customHeight="1" x14ac:dyDescent="0.25">
      <c r="A7" s="47">
        <v>1100</v>
      </c>
      <c r="B7" s="823" t="s">
        <v>45</v>
      </c>
      <c r="C7" s="823"/>
      <c r="D7" s="823"/>
      <c r="E7" s="15">
        <v>610105285.75999999</v>
      </c>
      <c r="F7" s="58">
        <f>G7-E7</f>
        <v>0</v>
      </c>
      <c r="G7" s="146">
        <f>'PRESUP. EGRESOS MODIFICADO F.F.'!M6</f>
        <v>610105285.75999999</v>
      </c>
      <c r="H7" s="148">
        <f t="shared" ref="H7:H69" si="0">G7/E7-1</f>
        <v>0</v>
      </c>
      <c r="I7" s="351"/>
      <c r="J7" s="351"/>
      <c r="K7" s="351"/>
      <c r="L7" s="351"/>
      <c r="M7" s="351"/>
      <c r="N7" s="351"/>
      <c r="O7" s="351"/>
      <c r="P7" s="351"/>
      <c r="Q7" s="351"/>
      <c r="R7" s="351"/>
      <c r="S7" s="351"/>
      <c r="T7" s="351"/>
      <c r="U7" s="351"/>
      <c r="V7" s="351"/>
      <c r="W7" s="351"/>
      <c r="X7" s="351"/>
      <c r="Y7" s="351"/>
      <c r="Z7" s="351"/>
      <c r="AA7" s="351"/>
      <c r="AB7" s="351"/>
      <c r="AC7" s="351"/>
      <c r="AD7" s="351"/>
      <c r="AE7" s="351"/>
      <c r="AF7" s="351"/>
      <c r="AG7" s="351"/>
      <c r="AH7" s="351"/>
      <c r="AI7" s="351"/>
      <c r="AJ7" s="351"/>
      <c r="AK7" s="351"/>
      <c r="AL7" s="351"/>
      <c r="AM7" s="351"/>
      <c r="AN7" s="351"/>
      <c r="AO7" s="351"/>
      <c r="AP7" s="351"/>
      <c r="AQ7" s="351"/>
      <c r="AR7" s="351"/>
      <c r="AS7" s="351"/>
      <c r="AT7" s="351"/>
      <c r="AU7" s="351"/>
      <c r="AV7" s="352"/>
    </row>
    <row r="8" spans="1:48" s="14" customFormat="1" ht="15" customHeight="1" x14ac:dyDescent="0.25">
      <c r="A8" s="47">
        <v>1200</v>
      </c>
      <c r="B8" s="823" t="s">
        <v>46</v>
      </c>
      <c r="C8" s="823"/>
      <c r="D8" s="823"/>
      <c r="E8" s="15">
        <v>113940300</v>
      </c>
      <c r="F8" s="58">
        <f t="shared" ref="F8:F65" si="1">G8-E8</f>
        <v>-22392744.920000002</v>
      </c>
      <c r="G8" s="146">
        <f>'PRESUP. EGRESOS MODIFICADO F.F.'!M11</f>
        <v>91547555.079999998</v>
      </c>
      <c r="H8" s="148">
        <f t="shared" si="0"/>
        <v>-0.19653050694091556</v>
      </c>
      <c r="I8" s="351"/>
      <c r="J8" s="351"/>
      <c r="K8" s="351"/>
      <c r="L8" s="351"/>
      <c r="M8" s="351"/>
      <c r="N8" s="351"/>
      <c r="O8" s="351"/>
      <c r="P8" s="351"/>
      <c r="Q8" s="351"/>
      <c r="R8" s="351"/>
      <c r="S8" s="351"/>
      <c r="T8" s="351"/>
      <c r="U8" s="351"/>
      <c r="V8" s="351"/>
      <c r="W8" s="351"/>
      <c r="X8" s="351"/>
      <c r="Y8" s="351"/>
      <c r="Z8" s="351"/>
      <c r="AA8" s="351"/>
      <c r="AB8" s="351"/>
      <c r="AC8" s="351"/>
      <c r="AD8" s="351"/>
      <c r="AE8" s="351"/>
      <c r="AF8" s="351"/>
      <c r="AG8" s="351"/>
      <c r="AH8" s="351"/>
      <c r="AI8" s="351"/>
      <c r="AJ8" s="351"/>
      <c r="AK8" s="351"/>
      <c r="AL8" s="351"/>
      <c r="AM8" s="351"/>
      <c r="AN8" s="351"/>
      <c r="AO8" s="351"/>
      <c r="AP8" s="351"/>
      <c r="AQ8" s="351"/>
      <c r="AR8" s="351"/>
      <c r="AS8" s="351"/>
      <c r="AT8" s="351"/>
      <c r="AU8" s="351"/>
      <c r="AV8" s="352"/>
    </row>
    <row r="9" spans="1:48" s="14" customFormat="1" ht="15" customHeight="1" x14ac:dyDescent="0.25">
      <c r="A9" s="47">
        <v>1300</v>
      </c>
      <c r="B9" s="823" t="s">
        <v>47</v>
      </c>
      <c r="C9" s="823"/>
      <c r="D9" s="823"/>
      <c r="E9" s="16">
        <v>94717857.030000001</v>
      </c>
      <c r="F9" s="58">
        <f t="shared" si="1"/>
        <v>16251897.859999999</v>
      </c>
      <c r="G9" s="146">
        <f>'PRESUP. EGRESOS MODIFICADO F.F.'!M16</f>
        <v>110969754.89</v>
      </c>
      <c r="H9" s="148">
        <f t="shared" si="0"/>
        <v>0.1715821954761132</v>
      </c>
      <c r="I9" s="351"/>
      <c r="J9" s="351"/>
      <c r="K9" s="351"/>
      <c r="L9" s="351"/>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2"/>
    </row>
    <row r="10" spans="1:48" s="14" customFormat="1" ht="15" customHeight="1" x14ac:dyDescent="0.25">
      <c r="A10" s="47">
        <v>1400</v>
      </c>
      <c r="B10" s="823" t="s">
        <v>48</v>
      </c>
      <c r="C10" s="823"/>
      <c r="D10" s="823"/>
      <c r="E10" s="16">
        <v>189683873.33999997</v>
      </c>
      <c r="F10" s="58">
        <f t="shared" si="1"/>
        <v>6570847.0600000024</v>
      </c>
      <c r="G10" s="146">
        <f>'PRESUP. EGRESOS MODIFICADO F.F.'!M25</f>
        <v>196254720.39999998</v>
      </c>
      <c r="H10" s="148">
        <f t="shared" si="0"/>
        <v>3.4641042194567762E-2</v>
      </c>
      <c r="I10" s="351"/>
      <c r="J10" s="351"/>
      <c r="K10" s="351"/>
      <c r="L10" s="351"/>
      <c r="M10" s="351"/>
      <c r="N10" s="351"/>
      <c r="O10" s="351"/>
      <c r="P10" s="351"/>
      <c r="Q10" s="351"/>
      <c r="R10" s="351"/>
      <c r="S10" s="351"/>
      <c r="T10" s="351"/>
      <c r="U10" s="351"/>
      <c r="V10" s="351"/>
      <c r="W10" s="351"/>
      <c r="X10" s="351"/>
      <c r="Y10" s="351"/>
      <c r="Z10" s="351"/>
      <c r="AA10" s="351"/>
      <c r="AB10" s="351"/>
      <c r="AC10" s="351"/>
      <c r="AD10" s="351"/>
      <c r="AE10" s="351"/>
      <c r="AF10" s="351"/>
      <c r="AG10" s="351"/>
      <c r="AH10" s="351"/>
      <c r="AI10" s="351"/>
      <c r="AJ10" s="351"/>
      <c r="AK10" s="351"/>
      <c r="AL10" s="351"/>
      <c r="AM10" s="351"/>
      <c r="AN10" s="351"/>
      <c r="AO10" s="351"/>
      <c r="AP10" s="351"/>
      <c r="AQ10" s="351"/>
      <c r="AR10" s="351"/>
      <c r="AS10" s="351"/>
      <c r="AT10" s="351"/>
      <c r="AU10" s="351"/>
      <c r="AV10" s="352"/>
    </row>
    <row r="11" spans="1:48" s="14" customFormat="1" ht="15" customHeight="1" x14ac:dyDescent="0.25">
      <c r="A11" s="47">
        <v>1500</v>
      </c>
      <c r="B11" s="823" t="s">
        <v>49</v>
      </c>
      <c r="C11" s="823"/>
      <c r="D11" s="823"/>
      <c r="E11" s="16">
        <v>67986112.849999994</v>
      </c>
      <c r="F11" s="58">
        <f t="shared" si="1"/>
        <v>2114618.9800000042</v>
      </c>
      <c r="G11" s="146">
        <f>'PRESUP. EGRESOS MODIFICADO F.F.'!M30</f>
        <v>70100731.829999998</v>
      </c>
      <c r="H11" s="148">
        <f t="shared" si="0"/>
        <v>3.1103690023660535E-2</v>
      </c>
      <c r="I11" s="351"/>
      <c r="J11" s="351"/>
      <c r="K11" s="351"/>
      <c r="L11" s="351"/>
      <c r="M11" s="351"/>
      <c r="N11" s="351"/>
      <c r="O11" s="351"/>
      <c r="P11" s="351"/>
      <c r="Q11" s="351"/>
      <c r="R11" s="351"/>
      <c r="S11" s="351"/>
      <c r="T11" s="351"/>
      <c r="U11" s="351"/>
      <c r="V11" s="351"/>
      <c r="W11" s="351"/>
      <c r="X11" s="351"/>
      <c r="Y11" s="351"/>
      <c r="Z11" s="351"/>
      <c r="AA11" s="351"/>
      <c r="AB11" s="351"/>
      <c r="AC11" s="351"/>
      <c r="AD11" s="351"/>
      <c r="AE11" s="351"/>
      <c r="AF11" s="351"/>
      <c r="AG11" s="351"/>
      <c r="AH11" s="351"/>
      <c r="AI11" s="351"/>
      <c r="AJ11" s="351"/>
      <c r="AK11" s="351"/>
      <c r="AL11" s="351"/>
      <c r="AM11" s="351"/>
      <c r="AN11" s="351"/>
      <c r="AO11" s="351"/>
      <c r="AP11" s="351"/>
      <c r="AQ11" s="351"/>
      <c r="AR11" s="351"/>
      <c r="AS11" s="351"/>
      <c r="AT11" s="351"/>
      <c r="AU11" s="351"/>
      <c r="AV11" s="352"/>
    </row>
    <row r="12" spans="1:48" s="14" customFormat="1" ht="15" customHeight="1" x14ac:dyDescent="0.25">
      <c r="A12" s="47">
        <v>1600</v>
      </c>
      <c r="B12" s="823" t="s">
        <v>50</v>
      </c>
      <c r="C12" s="823"/>
      <c r="D12" s="823"/>
      <c r="E12" s="16">
        <v>53907505.019999996</v>
      </c>
      <c r="F12" s="58">
        <f t="shared" si="1"/>
        <v>0</v>
      </c>
      <c r="G12" s="146">
        <f>'PRESUP. EGRESOS MODIFICADO F.F.'!M37</f>
        <v>53907505.019999996</v>
      </c>
      <c r="H12" s="148">
        <f t="shared" si="0"/>
        <v>0</v>
      </c>
      <c r="I12" s="351"/>
      <c r="J12" s="351"/>
      <c r="K12" s="351"/>
      <c r="L12" s="351"/>
      <c r="M12" s="351"/>
      <c r="N12" s="351"/>
      <c r="O12" s="351"/>
      <c r="P12" s="351"/>
      <c r="Q12" s="351"/>
      <c r="R12" s="351"/>
      <c r="S12" s="351"/>
      <c r="T12" s="351"/>
      <c r="U12" s="351"/>
      <c r="V12" s="351"/>
      <c r="W12" s="351"/>
      <c r="X12" s="351"/>
      <c r="Y12" s="351"/>
      <c r="Z12" s="351"/>
      <c r="AA12" s="351"/>
      <c r="AB12" s="351"/>
      <c r="AC12" s="351"/>
      <c r="AD12" s="351"/>
      <c r="AE12" s="351"/>
      <c r="AF12" s="351"/>
      <c r="AG12" s="351"/>
      <c r="AH12" s="351"/>
      <c r="AI12" s="351"/>
      <c r="AJ12" s="351"/>
      <c r="AK12" s="351"/>
      <c r="AL12" s="351"/>
      <c r="AM12" s="351"/>
      <c r="AN12" s="351"/>
      <c r="AO12" s="351"/>
      <c r="AP12" s="351"/>
      <c r="AQ12" s="351"/>
      <c r="AR12" s="351"/>
      <c r="AS12" s="351"/>
      <c r="AT12" s="351"/>
      <c r="AU12" s="351"/>
      <c r="AV12" s="352"/>
    </row>
    <row r="13" spans="1:48" s="14" customFormat="1" ht="15" customHeight="1" x14ac:dyDescent="0.25">
      <c r="A13" s="47">
        <v>1700</v>
      </c>
      <c r="B13" s="824" t="s">
        <v>51</v>
      </c>
      <c r="C13" s="825"/>
      <c r="D13" s="826"/>
      <c r="E13" s="15">
        <v>2500000</v>
      </c>
      <c r="F13" s="58">
        <f t="shared" si="1"/>
        <v>0</v>
      </c>
      <c r="G13" s="146">
        <f>'PRESUP. EGRESOS MODIFICADO F.F.'!M39</f>
        <v>2500000</v>
      </c>
      <c r="H13" s="148">
        <f t="shared" si="0"/>
        <v>0</v>
      </c>
      <c r="I13" s="351"/>
      <c r="J13" s="351"/>
      <c r="K13" s="351"/>
      <c r="L13" s="351"/>
      <c r="M13" s="351"/>
      <c r="N13" s="351"/>
      <c r="O13" s="351"/>
      <c r="P13" s="351"/>
      <c r="Q13" s="351"/>
      <c r="R13" s="351"/>
      <c r="S13" s="351"/>
      <c r="T13" s="351"/>
      <c r="U13" s="351"/>
      <c r="V13" s="351"/>
      <c r="W13" s="351"/>
      <c r="X13" s="351"/>
      <c r="Y13" s="351"/>
      <c r="Z13" s="351"/>
      <c r="AA13" s="351"/>
      <c r="AB13" s="351"/>
      <c r="AC13" s="351"/>
      <c r="AD13" s="351"/>
      <c r="AE13" s="351"/>
      <c r="AF13" s="351"/>
      <c r="AG13" s="351"/>
      <c r="AH13" s="351"/>
      <c r="AI13" s="351"/>
      <c r="AJ13" s="351"/>
      <c r="AK13" s="351"/>
      <c r="AL13" s="351"/>
      <c r="AM13" s="351"/>
      <c r="AN13" s="351"/>
      <c r="AO13" s="351"/>
      <c r="AP13" s="351"/>
      <c r="AQ13" s="351"/>
      <c r="AR13" s="351"/>
      <c r="AS13" s="351"/>
      <c r="AT13" s="351"/>
      <c r="AU13" s="351"/>
      <c r="AV13" s="352"/>
    </row>
    <row r="14" spans="1:48" s="14" customFormat="1" ht="15" customHeight="1" x14ac:dyDescent="0.25">
      <c r="A14" s="233">
        <v>2000</v>
      </c>
      <c r="B14" s="817" t="s">
        <v>52</v>
      </c>
      <c r="C14" s="817"/>
      <c r="D14" s="817"/>
      <c r="E14" s="235">
        <f>SUM(E15:E23)</f>
        <v>122499005.25</v>
      </c>
      <c r="F14" s="235">
        <f>SUM(F15:F23)</f>
        <v>2990999.9999999944</v>
      </c>
      <c r="G14" s="236">
        <f>SUM(G15:G23)</f>
        <v>125490005.25</v>
      </c>
      <c r="H14" s="237">
        <f t="shared" si="0"/>
        <v>2.4416524802759465E-2</v>
      </c>
      <c r="I14" s="351"/>
      <c r="J14" s="351"/>
      <c r="K14" s="351"/>
      <c r="L14" s="351"/>
      <c r="M14" s="351"/>
      <c r="N14" s="351"/>
      <c r="O14" s="351"/>
      <c r="P14" s="351"/>
      <c r="Q14" s="351"/>
      <c r="R14" s="351"/>
      <c r="S14" s="351"/>
      <c r="T14" s="351"/>
      <c r="U14" s="351"/>
      <c r="V14" s="351"/>
      <c r="W14" s="351"/>
      <c r="X14" s="351"/>
      <c r="Y14" s="351"/>
      <c r="Z14" s="351"/>
      <c r="AA14" s="351"/>
      <c r="AB14" s="351"/>
      <c r="AC14" s="351"/>
      <c r="AD14" s="351"/>
      <c r="AE14" s="351"/>
      <c r="AF14" s="351"/>
      <c r="AG14" s="351"/>
      <c r="AH14" s="351"/>
      <c r="AI14" s="351"/>
      <c r="AJ14" s="351"/>
      <c r="AK14" s="351"/>
      <c r="AL14" s="351"/>
      <c r="AM14" s="351"/>
      <c r="AN14" s="351"/>
      <c r="AO14" s="351"/>
      <c r="AP14" s="351"/>
      <c r="AQ14" s="351"/>
      <c r="AR14" s="351"/>
      <c r="AS14" s="351"/>
      <c r="AT14" s="351"/>
      <c r="AU14" s="351"/>
      <c r="AV14" s="352"/>
    </row>
    <row r="15" spans="1:48" s="14" customFormat="1" ht="15" customHeight="1" x14ac:dyDescent="0.25">
      <c r="A15" s="47">
        <v>2100</v>
      </c>
      <c r="B15" s="823" t="s">
        <v>53</v>
      </c>
      <c r="C15" s="823"/>
      <c r="D15" s="823"/>
      <c r="E15" s="15">
        <v>12596737</v>
      </c>
      <c r="F15" s="58">
        <f t="shared" si="1"/>
        <v>-101708.38000000082</v>
      </c>
      <c r="G15" s="146">
        <f>'PRESUP. EGRESOS MODIFICADO F.F.'!M43</f>
        <v>12495028.619999999</v>
      </c>
      <c r="H15" s="148">
        <f t="shared" si="0"/>
        <v>-8.0741846082839075E-3</v>
      </c>
      <c r="I15" s="351"/>
      <c r="J15" s="351"/>
      <c r="K15" s="351"/>
      <c r="L15" s="351"/>
      <c r="M15" s="351"/>
      <c r="N15" s="351"/>
      <c r="O15" s="351"/>
      <c r="P15" s="351"/>
      <c r="Q15" s="351"/>
      <c r="R15" s="351"/>
      <c r="S15" s="351"/>
      <c r="T15" s="351"/>
      <c r="U15" s="351"/>
      <c r="V15" s="351"/>
      <c r="W15" s="351"/>
      <c r="X15" s="351"/>
      <c r="Y15" s="351"/>
      <c r="Z15" s="351"/>
      <c r="AA15" s="351"/>
      <c r="AB15" s="351"/>
      <c r="AC15" s="351"/>
      <c r="AD15" s="351"/>
      <c r="AE15" s="351"/>
      <c r="AF15" s="351"/>
      <c r="AG15" s="351"/>
      <c r="AH15" s="351"/>
      <c r="AI15" s="351"/>
      <c r="AJ15" s="351"/>
      <c r="AK15" s="351"/>
      <c r="AL15" s="351"/>
      <c r="AM15" s="351"/>
      <c r="AN15" s="351"/>
      <c r="AO15" s="351"/>
      <c r="AP15" s="351"/>
      <c r="AQ15" s="351"/>
      <c r="AR15" s="351"/>
      <c r="AS15" s="351"/>
      <c r="AT15" s="351"/>
      <c r="AU15" s="351"/>
      <c r="AV15" s="352"/>
    </row>
    <row r="16" spans="1:48" s="14" customFormat="1" ht="15" customHeight="1" x14ac:dyDescent="0.25">
      <c r="A16" s="47">
        <v>2200</v>
      </c>
      <c r="B16" s="823" t="s">
        <v>54</v>
      </c>
      <c r="C16" s="823"/>
      <c r="D16" s="823"/>
      <c r="E16" s="15">
        <v>2271300</v>
      </c>
      <c r="F16" s="58">
        <f t="shared" si="1"/>
        <v>25000</v>
      </c>
      <c r="G16" s="146">
        <f>'PRESUP. EGRESOS MODIFICADO F.F.'!M52</f>
        <v>2296300</v>
      </c>
      <c r="H16" s="148">
        <f t="shared" si="0"/>
        <v>1.1006912340950192E-2</v>
      </c>
      <c r="I16" s="351"/>
      <c r="J16" s="351"/>
      <c r="K16" s="351"/>
      <c r="L16" s="351"/>
      <c r="M16" s="351"/>
      <c r="N16" s="351"/>
      <c r="O16" s="351"/>
      <c r="P16" s="351"/>
      <c r="Q16" s="351"/>
      <c r="R16" s="351"/>
      <c r="S16" s="351"/>
      <c r="T16" s="351"/>
      <c r="U16" s="351"/>
      <c r="V16" s="351"/>
      <c r="W16" s="351"/>
      <c r="X16" s="351"/>
      <c r="Y16" s="351"/>
      <c r="Z16" s="351"/>
      <c r="AA16" s="351"/>
      <c r="AB16" s="351"/>
      <c r="AC16" s="351"/>
      <c r="AD16" s="351"/>
      <c r="AE16" s="351"/>
      <c r="AF16" s="351"/>
      <c r="AG16" s="351"/>
      <c r="AH16" s="351"/>
      <c r="AI16" s="351"/>
      <c r="AJ16" s="351"/>
      <c r="AK16" s="351"/>
      <c r="AL16" s="351"/>
      <c r="AM16" s="351"/>
      <c r="AN16" s="351"/>
      <c r="AO16" s="351"/>
      <c r="AP16" s="351"/>
      <c r="AQ16" s="351"/>
      <c r="AR16" s="351"/>
      <c r="AS16" s="351"/>
      <c r="AT16" s="351"/>
      <c r="AU16" s="351"/>
      <c r="AV16" s="352"/>
    </row>
    <row r="17" spans="1:48" s="14" customFormat="1" ht="15" customHeight="1" x14ac:dyDescent="0.25">
      <c r="A17" s="47">
        <v>2300</v>
      </c>
      <c r="B17" s="823" t="s">
        <v>55</v>
      </c>
      <c r="C17" s="823"/>
      <c r="D17" s="823"/>
      <c r="E17" s="16">
        <v>1784134</v>
      </c>
      <c r="F17" s="58">
        <f t="shared" si="1"/>
        <v>0</v>
      </c>
      <c r="G17" s="146">
        <f>'PRESUP. EGRESOS MODIFICADO F.F.'!M56</f>
        <v>1784134</v>
      </c>
      <c r="H17" s="148">
        <f t="shared" si="0"/>
        <v>0</v>
      </c>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2"/>
    </row>
    <row r="18" spans="1:48" s="14" customFormat="1" ht="15" customHeight="1" x14ac:dyDescent="0.25">
      <c r="A18" s="47">
        <v>2400</v>
      </c>
      <c r="B18" s="823" t="s">
        <v>56</v>
      </c>
      <c r="C18" s="823"/>
      <c r="D18" s="823"/>
      <c r="E18" s="16">
        <v>25873248</v>
      </c>
      <c r="F18" s="58">
        <f t="shared" si="1"/>
        <v>127358</v>
      </c>
      <c r="G18" s="146">
        <f>'PRESUP. EGRESOS MODIFICADO F.F.'!M66</f>
        <v>26000606</v>
      </c>
      <c r="H18" s="148">
        <f t="shared" si="0"/>
        <v>4.9223816043506563E-3</v>
      </c>
      <c r="I18" s="351"/>
      <c r="J18" s="351"/>
      <c r="K18" s="351"/>
      <c r="L18" s="351"/>
      <c r="M18" s="351"/>
      <c r="N18" s="351"/>
      <c r="O18" s="351"/>
      <c r="P18" s="351"/>
      <c r="Q18" s="351"/>
      <c r="R18" s="351"/>
      <c r="S18" s="351"/>
      <c r="T18" s="351"/>
      <c r="U18" s="351"/>
      <c r="V18" s="351"/>
      <c r="W18" s="351"/>
      <c r="X18" s="351"/>
      <c r="Y18" s="351"/>
      <c r="Z18" s="351"/>
      <c r="AA18" s="351"/>
      <c r="AB18" s="351"/>
      <c r="AC18" s="351"/>
      <c r="AD18" s="351"/>
      <c r="AE18" s="351"/>
      <c r="AF18" s="351"/>
      <c r="AG18" s="351"/>
      <c r="AH18" s="351"/>
      <c r="AI18" s="351"/>
      <c r="AJ18" s="351"/>
      <c r="AK18" s="351"/>
      <c r="AL18" s="351"/>
      <c r="AM18" s="351"/>
      <c r="AN18" s="351"/>
      <c r="AO18" s="351"/>
      <c r="AP18" s="351"/>
      <c r="AQ18" s="351"/>
      <c r="AR18" s="351"/>
      <c r="AS18" s="351"/>
      <c r="AT18" s="351"/>
      <c r="AU18" s="351"/>
      <c r="AV18" s="352"/>
    </row>
    <row r="19" spans="1:48" s="14" customFormat="1" ht="15" customHeight="1" x14ac:dyDescent="0.25">
      <c r="A19" s="47">
        <v>2500</v>
      </c>
      <c r="B19" s="823" t="s">
        <v>57</v>
      </c>
      <c r="C19" s="823"/>
      <c r="D19" s="823"/>
      <c r="E19" s="16">
        <v>11256135.25</v>
      </c>
      <c r="F19" s="58">
        <f t="shared" si="1"/>
        <v>1195000</v>
      </c>
      <c r="G19" s="146">
        <f>'PRESUP. EGRESOS MODIFICADO F.F.'!M76</f>
        <v>12451135.25</v>
      </c>
      <c r="H19" s="148">
        <f t="shared" si="0"/>
        <v>0.10616432491782657</v>
      </c>
      <c r="I19" s="351"/>
      <c r="J19" s="351"/>
      <c r="K19" s="351"/>
      <c r="L19" s="351"/>
      <c r="M19" s="351"/>
      <c r="N19" s="351"/>
      <c r="O19" s="351"/>
      <c r="P19" s="351"/>
      <c r="Q19" s="351"/>
      <c r="R19" s="351"/>
      <c r="S19" s="351"/>
      <c r="T19" s="351"/>
      <c r="U19" s="351"/>
      <c r="V19" s="351"/>
      <c r="W19" s="351"/>
      <c r="X19" s="351"/>
      <c r="Y19" s="351"/>
      <c r="Z19" s="351"/>
      <c r="AA19" s="351"/>
      <c r="AB19" s="351"/>
      <c r="AC19" s="351"/>
      <c r="AD19" s="351"/>
      <c r="AE19" s="351"/>
      <c r="AF19" s="351"/>
      <c r="AG19" s="351"/>
      <c r="AH19" s="351"/>
      <c r="AI19" s="351"/>
      <c r="AJ19" s="351"/>
      <c r="AK19" s="351"/>
      <c r="AL19" s="351"/>
      <c r="AM19" s="351"/>
      <c r="AN19" s="351"/>
      <c r="AO19" s="351"/>
      <c r="AP19" s="351"/>
      <c r="AQ19" s="351"/>
      <c r="AR19" s="351"/>
      <c r="AS19" s="351"/>
      <c r="AT19" s="351"/>
      <c r="AU19" s="351"/>
      <c r="AV19" s="352"/>
    </row>
    <row r="20" spans="1:48" s="14" customFormat="1" ht="15" customHeight="1" x14ac:dyDescent="0.25">
      <c r="A20" s="47">
        <v>2600</v>
      </c>
      <c r="B20" s="823" t="s">
        <v>58</v>
      </c>
      <c r="C20" s="823"/>
      <c r="D20" s="823"/>
      <c r="E20" s="16">
        <v>50718151</v>
      </c>
      <c r="F20" s="58">
        <f t="shared" si="1"/>
        <v>203350.37999999523</v>
      </c>
      <c r="G20" s="146">
        <f>'PRESUP. EGRESOS MODIFICADO F.F.'!M84</f>
        <v>50921501.379999995</v>
      </c>
      <c r="H20" s="148">
        <f t="shared" si="0"/>
        <v>4.0094202172313853E-3</v>
      </c>
      <c r="I20" s="351"/>
      <c r="J20" s="351"/>
      <c r="K20" s="351"/>
      <c r="L20" s="351"/>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2"/>
    </row>
    <row r="21" spans="1:48" s="14" customFormat="1" ht="15" customHeight="1" x14ac:dyDescent="0.25">
      <c r="A21" s="47">
        <v>2700</v>
      </c>
      <c r="B21" s="824" t="s">
        <v>59</v>
      </c>
      <c r="C21" s="825"/>
      <c r="D21" s="826"/>
      <c r="E21" s="16">
        <v>5263300</v>
      </c>
      <c r="F21" s="58">
        <f t="shared" si="1"/>
        <v>298000</v>
      </c>
      <c r="G21" s="146">
        <f>'PRESUP. EGRESOS MODIFICADO F.F.'!M87</f>
        <v>5561300</v>
      </c>
      <c r="H21" s="148">
        <f t="shared" si="0"/>
        <v>5.6618471301274953E-2</v>
      </c>
      <c r="I21" s="351"/>
      <c r="J21" s="351"/>
      <c r="K21" s="351"/>
      <c r="L21" s="351"/>
      <c r="M21" s="351"/>
      <c r="N21" s="351"/>
      <c r="O21" s="351"/>
      <c r="P21" s="351"/>
      <c r="Q21" s="351"/>
      <c r="R21" s="351"/>
      <c r="S21" s="351"/>
      <c r="T21" s="351"/>
      <c r="U21" s="351"/>
      <c r="V21" s="351"/>
      <c r="W21" s="351"/>
      <c r="X21" s="351"/>
      <c r="Y21" s="351"/>
      <c r="Z21" s="351"/>
      <c r="AA21" s="351"/>
      <c r="AB21" s="351"/>
      <c r="AC21" s="351"/>
      <c r="AD21" s="351"/>
      <c r="AE21" s="351"/>
      <c r="AF21" s="351"/>
      <c r="AG21" s="351"/>
      <c r="AH21" s="351"/>
      <c r="AI21" s="351"/>
      <c r="AJ21" s="351"/>
      <c r="AK21" s="351"/>
      <c r="AL21" s="351"/>
      <c r="AM21" s="351"/>
      <c r="AN21" s="351"/>
      <c r="AO21" s="351"/>
      <c r="AP21" s="351"/>
      <c r="AQ21" s="351"/>
      <c r="AR21" s="351"/>
      <c r="AS21" s="351"/>
      <c r="AT21" s="351"/>
      <c r="AU21" s="351"/>
      <c r="AV21" s="352"/>
    </row>
    <row r="22" spans="1:48" s="14" customFormat="1" ht="15" customHeight="1" x14ac:dyDescent="0.25">
      <c r="A22" s="47">
        <v>2800</v>
      </c>
      <c r="B22" s="824" t="s">
        <v>60</v>
      </c>
      <c r="C22" s="825"/>
      <c r="D22" s="826"/>
      <c r="E22" s="16">
        <v>335000</v>
      </c>
      <c r="F22" s="58">
        <f t="shared" si="1"/>
        <v>0</v>
      </c>
      <c r="G22" s="146">
        <f>'PRESUP. EGRESOS MODIFICADO F.F.'!M93</f>
        <v>335000</v>
      </c>
      <c r="H22" s="148">
        <f t="shared" si="0"/>
        <v>0</v>
      </c>
      <c r="I22" s="351"/>
      <c r="J22" s="351"/>
      <c r="K22" s="351"/>
      <c r="L22" s="351"/>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2"/>
    </row>
    <row r="23" spans="1:48" s="14" customFormat="1" ht="15" customHeight="1" x14ac:dyDescent="0.25">
      <c r="A23" s="47">
        <v>2900</v>
      </c>
      <c r="B23" s="823" t="s">
        <v>61</v>
      </c>
      <c r="C23" s="823"/>
      <c r="D23" s="823"/>
      <c r="E23" s="16">
        <v>12401000</v>
      </c>
      <c r="F23" s="58">
        <f t="shared" si="1"/>
        <v>1244000</v>
      </c>
      <c r="G23" s="146">
        <f>'PRESUP. EGRESOS MODIFICADO F.F.'!M97</f>
        <v>13645000</v>
      </c>
      <c r="H23" s="148">
        <f t="shared" si="0"/>
        <v>0.1003144907668736</v>
      </c>
      <c r="I23" s="351"/>
      <c r="J23" s="351"/>
      <c r="K23" s="351"/>
      <c r="L23" s="351"/>
      <c r="M23" s="351"/>
      <c r="N23" s="351"/>
      <c r="O23" s="351"/>
      <c r="P23" s="351"/>
      <c r="Q23" s="351"/>
      <c r="R23" s="351"/>
      <c r="S23" s="351"/>
      <c r="T23" s="351"/>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351"/>
      <c r="AR23" s="351"/>
      <c r="AS23" s="351"/>
      <c r="AT23" s="351"/>
      <c r="AU23" s="351"/>
      <c r="AV23" s="352"/>
    </row>
    <row r="24" spans="1:48" s="14" customFormat="1" ht="15" customHeight="1" x14ac:dyDescent="0.25">
      <c r="A24" s="233">
        <v>3000</v>
      </c>
      <c r="B24" s="817" t="s">
        <v>62</v>
      </c>
      <c r="C24" s="817"/>
      <c r="D24" s="817"/>
      <c r="E24" s="235">
        <f>SUM(E25:E33)</f>
        <v>642815484.01999998</v>
      </c>
      <c r="F24" s="235">
        <f>SUM(F25:F33)</f>
        <v>38580673.98999998</v>
      </c>
      <c r="G24" s="236">
        <f>SUM(G25:G33)</f>
        <v>681396158.00999999</v>
      </c>
      <c r="H24" s="237">
        <f t="shared" si="0"/>
        <v>6.0018271104371301E-2</v>
      </c>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c r="AT24" s="351"/>
      <c r="AU24" s="351"/>
      <c r="AV24" s="352"/>
    </row>
    <row r="25" spans="1:48" s="14" customFormat="1" ht="15" customHeight="1" x14ac:dyDescent="0.25">
      <c r="A25" s="47">
        <v>3100</v>
      </c>
      <c r="B25" s="823" t="s">
        <v>63</v>
      </c>
      <c r="C25" s="823"/>
      <c r="D25" s="823"/>
      <c r="E25" s="15">
        <v>129064140.58</v>
      </c>
      <c r="F25" s="58">
        <f t="shared" si="1"/>
        <v>12002999.999999985</v>
      </c>
      <c r="G25" s="146">
        <f>'PRESUP. EGRESOS MODIFICADO F.F.'!M108</f>
        <v>141067140.57999998</v>
      </c>
      <c r="H25" s="148">
        <f t="shared" si="0"/>
        <v>9.3000270610100078E-2</v>
      </c>
      <c r="I25" s="351"/>
      <c r="J25" s="351"/>
      <c r="K25" s="351"/>
      <c r="L25" s="351"/>
      <c r="M25" s="351"/>
      <c r="N25" s="351"/>
      <c r="O25" s="351"/>
      <c r="P25" s="351"/>
      <c r="Q25" s="351"/>
      <c r="R25" s="351"/>
      <c r="S25" s="351"/>
      <c r="T25" s="351"/>
      <c r="U25" s="351"/>
      <c r="V25" s="351"/>
      <c r="W25" s="351"/>
      <c r="X25" s="351"/>
      <c r="Y25" s="351"/>
      <c r="Z25" s="351"/>
      <c r="AA25" s="351"/>
      <c r="AB25" s="351"/>
      <c r="AC25" s="351"/>
      <c r="AD25" s="351"/>
      <c r="AE25" s="351"/>
      <c r="AF25" s="351"/>
      <c r="AG25" s="351"/>
      <c r="AH25" s="351"/>
      <c r="AI25" s="351"/>
      <c r="AJ25" s="351"/>
      <c r="AK25" s="351"/>
      <c r="AL25" s="351"/>
      <c r="AM25" s="351"/>
      <c r="AN25" s="351"/>
      <c r="AO25" s="351"/>
      <c r="AP25" s="351"/>
      <c r="AQ25" s="351"/>
      <c r="AR25" s="351"/>
      <c r="AS25" s="351"/>
      <c r="AT25" s="351"/>
      <c r="AU25" s="351"/>
      <c r="AV25" s="352"/>
    </row>
    <row r="26" spans="1:48" s="14" customFormat="1" ht="15" customHeight="1" x14ac:dyDescent="0.25">
      <c r="A26" s="47">
        <v>3200</v>
      </c>
      <c r="B26" s="823" t="s">
        <v>64</v>
      </c>
      <c r="C26" s="823"/>
      <c r="D26" s="823"/>
      <c r="E26" s="15">
        <v>112696178</v>
      </c>
      <c r="F26" s="58">
        <f t="shared" si="1"/>
        <v>5134000</v>
      </c>
      <c r="G26" s="146">
        <f>'PRESUP. EGRESOS MODIFICADO F.F.'!M118</f>
        <v>117830178</v>
      </c>
      <c r="H26" s="148">
        <f t="shared" si="0"/>
        <v>4.5556114600443731E-2</v>
      </c>
      <c r="I26" s="351"/>
      <c r="J26" s="351"/>
      <c r="K26" s="351"/>
      <c r="L26" s="351"/>
      <c r="M26" s="351"/>
      <c r="N26" s="351"/>
      <c r="O26" s="351"/>
      <c r="P26" s="351"/>
      <c r="Q26" s="351"/>
      <c r="R26" s="351"/>
      <c r="S26" s="351"/>
      <c r="T26" s="351"/>
      <c r="U26" s="351"/>
      <c r="V26" s="351"/>
      <c r="W26" s="351"/>
      <c r="X26" s="351"/>
      <c r="Y26" s="351"/>
      <c r="Z26" s="351"/>
      <c r="AA26" s="351"/>
      <c r="AB26" s="351"/>
      <c r="AC26" s="351"/>
      <c r="AD26" s="351"/>
      <c r="AE26" s="351"/>
      <c r="AF26" s="351"/>
      <c r="AG26" s="351"/>
      <c r="AH26" s="351"/>
      <c r="AI26" s="351"/>
      <c r="AJ26" s="351"/>
      <c r="AK26" s="351"/>
      <c r="AL26" s="351"/>
      <c r="AM26" s="351"/>
      <c r="AN26" s="351"/>
      <c r="AO26" s="351"/>
      <c r="AP26" s="351"/>
      <c r="AQ26" s="351"/>
      <c r="AR26" s="351"/>
      <c r="AS26" s="351"/>
      <c r="AT26" s="351"/>
      <c r="AU26" s="351"/>
      <c r="AV26" s="352"/>
    </row>
    <row r="27" spans="1:48" s="14" customFormat="1" ht="15" customHeight="1" x14ac:dyDescent="0.25">
      <c r="A27" s="47">
        <v>3300</v>
      </c>
      <c r="B27" s="823" t="s">
        <v>65</v>
      </c>
      <c r="C27" s="823"/>
      <c r="D27" s="823"/>
      <c r="E27" s="16">
        <v>82686222</v>
      </c>
      <c r="F27" s="58">
        <f t="shared" si="1"/>
        <v>7571900</v>
      </c>
      <c r="G27" s="146">
        <f>'PRESUP. EGRESOS MODIFICADO F.F.'!M128</f>
        <v>90258122</v>
      </c>
      <c r="H27" s="148">
        <f t="shared" si="0"/>
        <v>9.1573902118783357E-2</v>
      </c>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2"/>
    </row>
    <row r="28" spans="1:48" s="14" customFormat="1" ht="15" customHeight="1" x14ac:dyDescent="0.25">
      <c r="A28" s="47">
        <v>3400</v>
      </c>
      <c r="B28" s="823" t="s">
        <v>66</v>
      </c>
      <c r="C28" s="823"/>
      <c r="D28" s="823"/>
      <c r="E28" s="16">
        <v>49840000</v>
      </c>
      <c r="F28" s="58">
        <f t="shared" si="1"/>
        <v>431000</v>
      </c>
      <c r="G28" s="146">
        <f>'PRESUP. EGRESOS MODIFICADO F.F.'!M138</f>
        <v>50271000</v>
      </c>
      <c r="H28" s="148">
        <f t="shared" si="0"/>
        <v>8.6476725521669184E-3</v>
      </c>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2"/>
    </row>
    <row r="29" spans="1:48" s="14" customFormat="1" ht="15" customHeight="1" x14ac:dyDescent="0.25">
      <c r="A29" s="47">
        <v>3500</v>
      </c>
      <c r="B29" s="823" t="s">
        <v>67</v>
      </c>
      <c r="C29" s="823"/>
      <c r="D29" s="823"/>
      <c r="E29" s="16">
        <v>167618930.53</v>
      </c>
      <c r="F29" s="58">
        <f t="shared" si="1"/>
        <v>14437000</v>
      </c>
      <c r="G29" s="146">
        <f>'PRESUP. EGRESOS MODIFICADO F.F.'!M148</f>
        <v>182055930.53</v>
      </c>
      <c r="H29" s="148">
        <f t="shared" si="0"/>
        <v>8.6129889710852892E-2</v>
      </c>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351"/>
      <c r="AG29" s="351"/>
      <c r="AH29" s="351"/>
      <c r="AI29" s="351"/>
      <c r="AJ29" s="351"/>
      <c r="AK29" s="351"/>
      <c r="AL29" s="351"/>
      <c r="AM29" s="351"/>
      <c r="AN29" s="351"/>
      <c r="AO29" s="351"/>
      <c r="AP29" s="351"/>
      <c r="AQ29" s="351"/>
      <c r="AR29" s="351"/>
      <c r="AS29" s="351"/>
      <c r="AT29" s="351"/>
      <c r="AU29" s="351"/>
      <c r="AV29" s="352"/>
    </row>
    <row r="30" spans="1:48" s="14" customFormat="1" ht="15" customHeight="1" x14ac:dyDescent="0.25">
      <c r="A30" s="47">
        <v>3600</v>
      </c>
      <c r="B30" s="823" t="s">
        <v>68</v>
      </c>
      <c r="C30" s="823"/>
      <c r="D30" s="823"/>
      <c r="E30" s="16">
        <v>33599131.289999999</v>
      </c>
      <c r="F30" s="58">
        <f t="shared" si="1"/>
        <v>-1691000</v>
      </c>
      <c r="G30" s="146">
        <f>'PRESUP. EGRESOS MODIFICADO F.F.'!M158</f>
        <v>31908131.289999999</v>
      </c>
      <c r="H30" s="148">
        <f t="shared" si="0"/>
        <v>-5.032868217349673E-2</v>
      </c>
      <c r="I30" s="351"/>
      <c r="J30" s="351"/>
      <c r="K30" s="351"/>
      <c r="L30" s="351"/>
      <c r="M30" s="351"/>
      <c r="N30" s="351"/>
      <c r="O30" s="351"/>
      <c r="P30" s="351"/>
      <c r="Q30" s="351"/>
      <c r="R30" s="351"/>
      <c r="S30" s="351"/>
      <c r="T30" s="351"/>
      <c r="U30" s="351"/>
      <c r="V30" s="351"/>
      <c r="W30" s="351"/>
      <c r="X30" s="351"/>
      <c r="Y30" s="351"/>
      <c r="Z30" s="351"/>
      <c r="AA30" s="351"/>
      <c r="AB30" s="351"/>
      <c r="AC30" s="351"/>
      <c r="AD30" s="351"/>
      <c r="AE30" s="351"/>
      <c r="AF30" s="351"/>
      <c r="AG30" s="351"/>
      <c r="AH30" s="351"/>
      <c r="AI30" s="351"/>
      <c r="AJ30" s="351"/>
      <c r="AK30" s="351"/>
      <c r="AL30" s="351"/>
      <c r="AM30" s="351"/>
      <c r="AN30" s="351"/>
      <c r="AO30" s="351"/>
      <c r="AP30" s="351"/>
      <c r="AQ30" s="351"/>
      <c r="AR30" s="351"/>
      <c r="AS30" s="351"/>
      <c r="AT30" s="351"/>
      <c r="AU30" s="351"/>
      <c r="AV30" s="352"/>
    </row>
    <row r="31" spans="1:48" s="14" customFormat="1" ht="15" customHeight="1" x14ac:dyDescent="0.25">
      <c r="A31" s="47">
        <v>3700</v>
      </c>
      <c r="B31" s="824" t="s">
        <v>69</v>
      </c>
      <c r="C31" s="825"/>
      <c r="D31" s="826"/>
      <c r="E31" s="16">
        <v>1353057.65</v>
      </c>
      <c r="F31" s="58">
        <f t="shared" si="1"/>
        <v>30000</v>
      </c>
      <c r="G31" s="146">
        <f>'PRESUP. EGRESOS MODIFICADO F.F.'!M166</f>
        <v>1383057.65</v>
      </c>
      <c r="H31" s="148">
        <f t="shared" si="0"/>
        <v>2.2172004274910284E-2</v>
      </c>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351"/>
      <c r="AK31" s="351"/>
      <c r="AL31" s="351"/>
      <c r="AM31" s="351"/>
      <c r="AN31" s="351"/>
      <c r="AO31" s="351"/>
      <c r="AP31" s="351"/>
      <c r="AQ31" s="351"/>
      <c r="AR31" s="351"/>
      <c r="AS31" s="351"/>
      <c r="AT31" s="351"/>
      <c r="AU31" s="351"/>
      <c r="AV31" s="352"/>
    </row>
    <row r="32" spans="1:48" s="14" customFormat="1" ht="15" customHeight="1" x14ac:dyDescent="0.25">
      <c r="A32" s="47">
        <v>3800</v>
      </c>
      <c r="B32" s="824" t="s">
        <v>70</v>
      </c>
      <c r="C32" s="825"/>
      <c r="D32" s="826"/>
      <c r="E32" s="16">
        <v>8027000</v>
      </c>
      <c r="F32" s="58">
        <f t="shared" si="1"/>
        <v>228800</v>
      </c>
      <c r="G32" s="146">
        <f>'PRESUP. EGRESOS MODIFICADO F.F.'!M176</f>
        <v>8255800</v>
      </c>
      <c r="H32" s="148">
        <f t="shared" si="0"/>
        <v>2.8503799676093289E-2</v>
      </c>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c r="AQ32" s="351"/>
      <c r="AR32" s="351"/>
      <c r="AS32" s="351"/>
      <c r="AT32" s="351"/>
      <c r="AU32" s="351"/>
      <c r="AV32" s="352"/>
    </row>
    <row r="33" spans="1:48" s="14" customFormat="1" ht="15" customHeight="1" x14ac:dyDescent="0.25">
      <c r="A33" s="47">
        <v>3900</v>
      </c>
      <c r="B33" s="823" t="s">
        <v>71</v>
      </c>
      <c r="C33" s="823"/>
      <c r="D33" s="823"/>
      <c r="E33" s="16">
        <v>57930823.969999999</v>
      </c>
      <c r="F33" s="58">
        <f t="shared" si="1"/>
        <v>435973.98999999464</v>
      </c>
      <c r="G33" s="146">
        <f>'PRESUP. EGRESOS MODIFICADO F.F.'!M182</f>
        <v>58366797.959999993</v>
      </c>
      <c r="H33" s="148">
        <f t="shared" si="0"/>
        <v>7.5257688415715229E-3</v>
      </c>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c r="AI33" s="351"/>
      <c r="AJ33" s="351"/>
      <c r="AK33" s="351"/>
      <c r="AL33" s="351"/>
      <c r="AM33" s="351"/>
      <c r="AN33" s="351"/>
      <c r="AO33" s="351"/>
      <c r="AP33" s="351"/>
      <c r="AQ33" s="351"/>
      <c r="AR33" s="351"/>
      <c r="AS33" s="351"/>
      <c r="AT33" s="351"/>
      <c r="AU33" s="351"/>
      <c r="AV33" s="352"/>
    </row>
    <row r="34" spans="1:48" s="14" customFormat="1" ht="15" customHeight="1" x14ac:dyDescent="0.25">
      <c r="A34" s="233">
        <v>4000</v>
      </c>
      <c r="B34" s="817" t="s">
        <v>72</v>
      </c>
      <c r="C34" s="817"/>
      <c r="D34" s="817"/>
      <c r="E34" s="235">
        <f>SUM(E35:E43)</f>
        <v>198178668.69999999</v>
      </c>
      <c r="F34" s="235">
        <f>SUM(F35:F43)</f>
        <v>1185325.450000003</v>
      </c>
      <c r="G34" s="236">
        <f>SUM(G35:G43)</f>
        <v>199363994.15000001</v>
      </c>
      <c r="H34" s="237">
        <f t="shared" si="0"/>
        <v>5.9810950279131081E-3</v>
      </c>
      <c r="I34" s="351"/>
      <c r="J34" s="351"/>
      <c r="K34" s="351"/>
      <c r="L34" s="351"/>
      <c r="M34" s="351"/>
      <c r="N34" s="351"/>
      <c r="O34" s="351"/>
      <c r="P34" s="351"/>
      <c r="Q34" s="351"/>
      <c r="R34" s="351"/>
      <c r="S34" s="351"/>
      <c r="T34" s="351"/>
      <c r="U34" s="351"/>
      <c r="V34" s="351"/>
      <c r="W34" s="351"/>
      <c r="X34" s="351"/>
      <c r="Y34" s="351"/>
      <c r="Z34" s="351"/>
      <c r="AA34" s="351"/>
      <c r="AB34" s="351"/>
      <c r="AC34" s="351"/>
      <c r="AD34" s="351"/>
      <c r="AE34" s="351"/>
      <c r="AF34" s="351"/>
      <c r="AG34" s="351"/>
      <c r="AH34" s="351"/>
      <c r="AI34" s="351"/>
      <c r="AJ34" s="351"/>
      <c r="AK34" s="351"/>
      <c r="AL34" s="351"/>
      <c r="AM34" s="351"/>
      <c r="AN34" s="351"/>
      <c r="AO34" s="351"/>
      <c r="AP34" s="351"/>
      <c r="AQ34" s="351"/>
      <c r="AR34" s="351"/>
      <c r="AS34" s="351"/>
      <c r="AT34" s="351"/>
      <c r="AU34" s="351"/>
      <c r="AV34" s="352"/>
    </row>
    <row r="35" spans="1:48" s="14" customFormat="1" ht="15.75" x14ac:dyDescent="0.25">
      <c r="A35" s="35">
        <v>4100</v>
      </c>
      <c r="B35" s="812" t="s">
        <v>73</v>
      </c>
      <c r="C35" s="812"/>
      <c r="D35" s="812"/>
      <c r="E35" s="15">
        <v>0</v>
      </c>
      <c r="F35" s="58">
        <f t="shared" si="1"/>
        <v>0</v>
      </c>
      <c r="G35" s="146">
        <f>'PRESUP. EGRESOS MODIFICADO F.F.'!M193</f>
        <v>0</v>
      </c>
      <c r="H35" s="148">
        <v>0</v>
      </c>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2"/>
    </row>
    <row r="36" spans="1:48" s="14" customFormat="1" ht="15" customHeight="1" x14ac:dyDescent="0.25">
      <c r="A36" s="35">
        <v>4200</v>
      </c>
      <c r="B36" s="812" t="s">
        <v>74</v>
      </c>
      <c r="C36" s="812"/>
      <c r="D36" s="812"/>
      <c r="E36" s="16">
        <v>108805369.14</v>
      </c>
      <c r="F36" s="58">
        <f t="shared" si="1"/>
        <v>2491325.450000003</v>
      </c>
      <c r="G36" s="146">
        <f>'PRESUP. EGRESOS MODIFICADO F.F.'!M203</f>
        <v>111296694.59</v>
      </c>
      <c r="H36" s="148">
        <f t="shared" si="0"/>
        <v>2.2897081915088213E-2</v>
      </c>
      <c r="I36" s="351"/>
      <c r="J36" s="351"/>
      <c r="K36" s="351"/>
      <c r="L36" s="351"/>
      <c r="M36" s="351"/>
      <c r="N36" s="351"/>
      <c r="O36" s="351"/>
      <c r="P36" s="351"/>
      <c r="Q36" s="351"/>
      <c r="R36" s="351"/>
      <c r="S36" s="351"/>
      <c r="T36" s="351"/>
      <c r="U36" s="351"/>
      <c r="V36" s="351"/>
      <c r="W36" s="351"/>
      <c r="X36" s="351"/>
      <c r="Y36" s="351"/>
      <c r="Z36" s="351"/>
      <c r="AA36" s="351"/>
      <c r="AB36" s="351"/>
      <c r="AC36" s="351"/>
      <c r="AD36" s="351"/>
      <c r="AE36" s="351"/>
      <c r="AF36" s="351"/>
      <c r="AG36" s="351"/>
      <c r="AH36" s="351"/>
      <c r="AI36" s="351"/>
      <c r="AJ36" s="351"/>
      <c r="AK36" s="351"/>
      <c r="AL36" s="351"/>
      <c r="AM36" s="351"/>
      <c r="AN36" s="351"/>
      <c r="AO36" s="351"/>
      <c r="AP36" s="351"/>
      <c r="AQ36" s="351"/>
      <c r="AR36" s="351"/>
      <c r="AS36" s="351"/>
      <c r="AT36" s="351"/>
      <c r="AU36" s="351"/>
      <c r="AV36" s="352"/>
    </row>
    <row r="37" spans="1:48" s="14" customFormat="1" ht="15" customHeight="1" x14ac:dyDescent="0.25">
      <c r="A37" s="35">
        <v>4300</v>
      </c>
      <c r="B37" s="828" t="s">
        <v>75</v>
      </c>
      <c r="C37" s="829"/>
      <c r="D37" s="830"/>
      <c r="E37" s="16">
        <v>7172100</v>
      </c>
      <c r="F37" s="58">
        <f t="shared" si="1"/>
        <v>-1500000</v>
      </c>
      <c r="G37" s="146">
        <f>'PRESUP. EGRESOS MODIFICADO F.F.'!M209</f>
        <v>5672100</v>
      </c>
      <c r="H37" s="148">
        <f t="shared" si="0"/>
        <v>-0.20914376542435265</v>
      </c>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2"/>
    </row>
    <row r="38" spans="1:48" s="14" customFormat="1" ht="15" customHeight="1" x14ac:dyDescent="0.25">
      <c r="A38" s="35">
        <v>4400</v>
      </c>
      <c r="B38" s="812" t="s">
        <v>76</v>
      </c>
      <c r="C38" s="812"/>
      <c r="D38" s="812"/>
      <c r="E38" s="15">
        <v>82201199.560000002</v>
      </c>
      <c r="F38" s="58">
        <f t="shared" si="1"/>
        <v>194000</v>
      </c>
      <c r="G38" s="146">
        <f>'PRESUP. EGRESOS MODIFICADO F.F.'!M219</f>
        <v>82395199.560000002</v>
      </c>
      <c r="H38" s="148">
        <f t="shared" si="0"/>
        <v>2.3600628827611381E-3</v>
      </c>
      <c r="I38" s="351"/>
      <c r="J38" s="351"/>
      <c r="K38" s="351"/>
      <c r="L38" s="351"/>
      <c r="M38" s="351"/>
      <c r="N38" s="351"/>
      <c r="O38" s="351"/>
      <c r="P38" s="351"/>
      <c r="Q38" s="351"/>
      <c r="R38" s="351"/>
      <c r="S38" s="351"/>
      <c r="T38" s="351"/>
      <c r="U38" s="351"/>
      <c r="V38" s="351"/>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351"/>
      <c r="AV38" s="352"/>
    </row>
    <row r="39" spans="1:48" s="14" customFormat="1" ht="15" customHeight="1" x14ac:dyDescent="0.25">
      <c r="A39" s="35">
        <v>4500</v>
      </c>
      <c r="B39" s="823" t="s">
        <v>77</v>
      </c>
      <c r="C39" s="823"/>
      <c r="D39" s="823"/>
      <c r="E39" s="16">
        <v>0</v>
      </c>
      <c r="F39" s="58">
        <f t="shared" si="1"/>
        <v>0</v>
      </c>
      <c r="G39" s="146">
        <f>'PRESUP. EGRESOS MODIFICADO F.F.'!M228</f>
        <v>0</v>
      </c>
      <c r="H39" s="148">
        <v>0</v>
      </c>
      <c r="I39" s="351"/>
      <c r="J39" s="351"/>
      <c r="K39" s="351"/>
      <c r="L39" s="351"/>
      <c r="M39" s="351"/>
      <c r="N39" s="351"/>
      <c r="O39" s="351"/>
      <c r="P39" s="351"/>
      <c r="Q39" s="351"/>
      <c r="R39" s="351"/>
      <c r="S39" s="351"/>
      <c r="T39" s="351"/>
      <c r="U39" s="351"/>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351"/>
      <c r="AV39" s="352"/>
    </row>
    <row r="40" spans="1:48" s="14" customFormat="1" ht="15" customHeight="1" x14ac:dyDescent="0.25">
      <c r="A40" s="35">
        <v>4600</v>
      </c>
      <c r="B40" s="824" t="s">
        <v>78</v>
      </c>
      <c r="C40" s="825"/>
      <c r="D40" s="826"/>
      <c r="E40" s="16">
        <v>0</v>
      </c>
      <c r="F40" s="58">
        <f t="shared" si="1"/>
        <v>0</v>
      </c>
      <c r="G40" s="146">
        <f>'PRESUP. EGRESOS MODIFICADO F.F.'!M232</f>
        <v>0</v>
      </c>
      <c r="H40" s="148">
        <v>0</v>
      </c>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2"/>
    </row>
    <row r="41" spans="1:48" s="14" customFormat="1" ht="15" customHeight="1" x14ac:dyDescent="0.25">
      <c r="A41" s="35">
        <v>4700</v>
      </c>
      <c r="B41" s="824" t="s">
        <v>79</v>
      </c>
      <c r="C41" s="825"/>
      <c r="D41" s="826"/>
      <c r="E41" s="16">
        <v>0</v>
      </c>
      <c r="F41" s="58">
        <f t="shared" si="1"/>
        <v>0</v>
      </c>
      <c r="G41" s="146">
        <f>'PRESUP. EGRESOS MODIFICADO F.F.'!M239</f>
        <v>0</v>
      </c>
      <c r="H41" s="148">
        <v>0</v>
      </c>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2"/>
    </row>
    <row r="42" spans="1:48" s="14" customFormat="1" ht="15" customHeight="1" x14ac:dyDescent="0.25">
      <c r="A42" s="35">
        <v>4800</v>
      </c>
      <c r="B42" s="823" t="s">
        <v>80</v>
      </c>
      <c r="C42" s="823"/>
      <c r="D42" s="823"/>
      <c r="E42" s="16">
        <v>0</v>
      </c>
      <c r="F42" s="58">
        <f t="shared" si="1"/>
        <v>0</v>
      </c>
      <c r="G42" s="146">
        <f>'PRESUP. EGRESOS MODIFICADO F.F.'!M241</f>
        <v>0</v>
      </c>
      <c r="H42" s="148">
        <v>0</v>
      </c>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2"/>
    </row>
    <row r="43" spans="1:48" s="14" customFormat="1" ht="15" customHeight="1" x14ac:dyDescent="0.25">
      <c r="A43" s="35">
        <v>4900</v>
      </c>
      <c r="B43" s="812" t="s">
        <v>81</v>
      </c>
      <c r="C43" s="812"/>
      <c r="D43" s="812"/>
      <c r="E43" s="15">
        <v>0</v>
      </c>
      <c r="F43" s="58">
        <f t="shared" si="1"/>
        <v>0</v>
      </c>
      <c r="G43" s="146">
        <f>'PRESUP. EGRESOS MODIFICADO F.F.'!M247</f>
        <v>0</v>
      </c>
      <c r="H43" s="148">
        <v>0</v>
      </c>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2"/>
    </row>
    <row r="44" spans="1:48" s="14" customFormat="1" ht="15" customHeight="1" x14ac:dyDescent="0.25">
      <c r="A44" s="233">
        <v>5000</v>
      </c>
      <c r="B44" s="817" t="s">
        <v>82</v>
      </c>
      <c r="C44" s="817"/>
      <c r="D44" s="817"/>
      <c r="E44" s="235">
        <f>SUM(E45:E53)</f>
        <v>68817356.120000005</v>
      </c>
      <c r="F44" s="235">
        <f>SUM(F45:F53)</f>
        <v>72607340.189999998</v>
      </c>
      <c r="G44" s="236">
        <f>SUM(G45:G53)</f>
        <v>141424696.31</v>
      </c>
      <c r="H44" s="237">
        <f t="shared" si="0"/>
        <v>1.0550730845194232</v>
      </c>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51"/>
      <c r="AT44" s="351"/>
      <c r="AU44" s="351"/>
      <c r="AV44" s="352"/>
    </row>
    <row r="45" spans="1:48" s="14" customFormat="1" ht="15" customHeight="1" x14ac:dyDescent="0.25">
      <c r="A45" s="35">
        <v>5100</v>
      </c>
      <c r="B45" s="812" t="s">
        <v>83</v>
      </c>
      <c r="C45" s="812"/>
      <c r="D45" s="812"/>
      <c r="E45" s="15">
        <v>7601100</v>
      </c>
      <c r="F45" s="58">
        <f t="shared" si="1"/>
        <v>4662000</v>
      </c>
      <c r="G45" s="146">
        <f>'PRESUP. EGRESOS MODIFICADO F.F.'!M252</f>
        <v>12263100</v>
      </c>
      <c r="H45" s="148">
        <f t="shared" si="0"/>
        <v>0.61333228085408686</v>
      </c>
      <c r="I45" s="351"/>
      <c r="J45" s="351"/>
      <c r="K45" s="351"/>
      <c r="L45" s="351"/>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2"/>
    </row>
    <row r="46" spans="1:48" s="14" customFormat="1" ht="15" customHeight="1" x14ac:dyDescent="0.25">
      <c r="A46" s="35">
        <v>5200</v>
      </c>
      <c r="B46" s="812" t="s">
        <v>84</v>
      </c>
      <c r="C46" s="812"/>
      <c r="D46" s="812"/>
      <c r="E46" s="15">
        <v>3433132</v>
      </c>
      <c r="F46" s="58">
        <f t="shared" si="1"/>
        <v>90000</v>
      </c>
      <c r="G46" s="146">
        <f>'PRESUP. EGRESOS MODIFICADO F.F.'!M259</f>
        <v>3523132</v>
      </c>
      <c r="H46" s="148">
        <f t="shared" si="0"/>
        <v>2.6215129508565305E-2</v>
      </c>
      <c r="I46" s="351"/>
      <c r="J46" s="351"/>
      <c r="K46" s="351"/>
      <c r="L46" s="351"/>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2"/>
    </row>
    <row r="47" spans="1:48" s="14" customFormat="1" ht="15" customHeight="1" x14ac:dyDescent="0.25">
      <c r="A47" s="35">
        <v>5300</v>
      </c>
      <c r="B47" s="812" t="s">
        <v>85</v>
      </c>
      <c r="C47" s="812"/>
      <c r="D47" s="812"/>
      <c r="E47" s="15">
        <v>1045000</v>
      </c>
      <c r="F47" s="58">
        <f t="shared" si="1"/>
        <v>-50000</v>
      </c>
      <c r="G47" s="146">
        <f>'PRESUP. EGRESOS MODIFICADO F.F.'!M264</f>
        <v>995000</v>
      </c>
      <c r="H47" s="148">
        <f t="shared" si="0"/>
        <v>-4.7846889952153138E-2</v>
      </c>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2"/>
    </row>
    <row r="48" spans="1:48" s="14" customFormat="1" ht="15" customHeight="1" x14ac:dyDescent="0.25">
      <c r="A48" s="35">
        <v>5400</v>
      </c>
      <c r="B48" s="812" t="s">
        <v>86</v>
      </c>
      <c r="C48" s="812"/>
      <c r="D48" s="812"/>
      <c r="E48" s="15">
        <v>17654000</v>
      </c>
      <c r="F48" s="58">
        <f t="shared" si="1"/>
        <v>357000</v>
      </c>
      <c r="G48" s="146">
        <f>'PRESUP. EGRESOS MODIFICADO F.F.'!M267</f>
        <v>18011000</v>
      </c>
      <c r="H48" s="148">
        <f t="shared" si="0"/>
        <v>2.02220459952418E-2</v>
      </c>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c r="AH48" s="351"/>
      <c r="AI48" s="351"/>
      <c r="AJ48" s="351"/>
      <c r="AK48" s="351"/>
      <c r="AL48" s="351"/>
      <c r="AM48" s="351"/>
      <c r="AN48" s="351"/>
      <c r="AO48" s="351"/>
      <c r="AP48" s="351"/>
      <c r="AQ48" s="351"/>
      <c r="AR48" s="351"/>
      <c r="AS48" s="351"/>
      <c r="AT48" s="351"/>
      <c r="AU48" s="351"/>
      <c r="AV48" s="352"/>
    </row>
    <row r="49" spans="1:256" s="14" customFormat="1" ht="15" customHeight="1" x14ac:dyDescent="0.25">
      <c r="A49" s="35">
        <v>5500</v>
      </c>
      <c r="B49" s="823" t="s">
        <v>87</v>
      </c>
      <c r="C49" s="823"/>
      <c r="D49" s="823"/>
      <c r="E49" s="16">
        <v>800000</v>
      </c>
      <c r="F49" s="58">
        <f t="shared" si="1"/>
        <v>50000</v>
      </c>
      <c r="G49" s="146">
        <f>'PRESUP. EGRESOS MODIFICADO F.F.'!M274</f>
        <v>850000</v>
      </c>
      <c r="H49" s="148">
        <f t="shared" si="0"/>
        <v>6.25E-2</v>
      </c>
      <c r="I49" s="351"/>
      <c r="J49" s="351"/>
      <c r="K49" s="351"/>
      <c r="L49" s="351"/>
      <c r="M49" s="351"/>
      <c r="N49" s="351"/>
      <c r="O49" s="351"/>
      <c r="P49" s="351"/>
      <c r="Q49" s="351"/>
      <c r="R49" s="351"/>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51"/>
      <c r="AT49" s="351"/>
      <c r="AU49" s="351"/>
      <c r="AV49" s="352"/>
    </row>
    <row r="50" spans="1:256" s="14" customFormat="1" ht="15" customHeight="1" x14ac:dyDescent="0.25">
      <c r="A50" s="35">
        <v>5600</v>
      </c>
      <c r="B50" s="824" t="s">
        <v>88</v>
      </c>
      <c r="C50" s="825"/>
      <c r="D50" s="826"/>
      <c r="E50" s="16">
        <v>9936399.5600000005</v>
      </c>
      <c r="F50" s="58">
        <f t="shared" si="1"/>
        <v>90000</v>
      </c>
      <c r="G50" s="146">
        <f>'PRESUP. EGRESOS MODIFICADO F.F.'!M276</f>
        <v>10026399.560000001</v>
      </c>
      <c r="H50" s="148">
        <f t="shared" si="0"/>
        <v>9.0576067776404479E-3</v>
      </c>
      <c r="I50" s="351"/>
      <c r="J50" s="351"/>
      <c r="K50" s="351"/>
      <c r="L50" s="351"/>
      <c r="M50" s="351"/>
      <c r="N50" s="351"/>
      <c r="O50" s="351"/>
      <c r="P50" s="351"/>
      <c r="Q50" s="351"/>
      <c r="R50" s="351"/>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351"/>
      <c r="AU50" s="351"/>
      <c r="AV50" s="352"/>
    </row>
    <row r="51" spans="1:256" s="14" customFormat="1" ht="15" customHeight="1" x14ac:dyDescent="0.25">
      <c r="A51" s="35">
        <v>5700</v>
      </c>
      <c r="B51" s="824" t="s">
        <v>89</v>
      </c>
      <c r="C51" s="825"/>
      <c r="D51" s="826"/>
      <c r="E51" s="16">
        <v>1628901</v>
      </c>
      <c r="F51" s="58">
        <f t="shared" si="1"/>
        <v>0</v>
      </c>
      <c r="G51" s="146">
        <f>'PRESUP. EGRESOS MODIFICADO F.F.'!M285</f>
        <v>1628901</v>
      </c>
      <c r="H51" s="148">
        <f t="shared" si="0"/>
        <v>0</v>
      </c>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1"/>
      <c r="AP51" s="351"/>
      <c r="AQ51" s="351"/>
      <c r="AR51" s="351"/>
      <c r="AS51" s="351"/>
      <c r="AT51" s="351"/>
      <c r="AU51" s="351"/>
      <c r="AV51" s="352"/>
    </row>
    <row r="52" spans="1:256" s="14" customFormat="1" ht="15" customHeight="1" x14ac:dyDescent="0.25">
      <c r="A52" s="35">
        <v>5800</v>
      </c>
      <c r="B52" s="823" t="s">
        <v>90</v>
      </c>
      <c r="C52" s="823"/>
      <c r="D52" s="823"/>
      <c r="E52" s="16">
        <v>18852823.559999999</v>
      </c>
      <c r="F52" s="58">
        <f t="shared" si="1"/>
        <v>67408340.189999998</v>
      </c>
      <c r="G52" s="146">
        <f>'PRESUP. EGRESOS MODIFICADO F.F.'!M295</f>
        <v>86261163.75</v>
      </c>
      <c r="H52" s="148">
        <f t="shared" si="0"/>
        <v>3.5755036891672907</v>
      </c>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1"/>
      <c r="AP52" s="351"/>
      <c r="AQ52" s="351"/>
      <c r="AR52" s="351"/>
      <c r="AS52" s="351"/>
      <c r="AT52" s="351"/>
      <c r="AU52" s="351"/>
      <c r="AV52" s="352"/>
    </row>
    <row r="53" spans="1:256" s="14" customFormat="1" ht="15" customHeight="1" x14ac:dyDescent="0.25">
      <c r="A53" s="35">
        <v>5900</v>
      </c>
      <c r="B53" s="812" t="s">
        <v>91</v>
      </c>
      <c r="C53" s="812"/>
      <c r="D53" s="812"/>
      <c r="E53" s="15">
        <v>7866000</v>
      </c>
      <c r="F53" s="58">
        <f t="shared" si="1"/>
        <v>0</v>
      </c>
      <c r="G53" s="146">
        <f>'PRESUP. EGRESOS MODIFICADO F.F.'!M300</f>
        <v>7866000</v>
      </c>
      <c r="H53" s="148">
        <f t="shared" si="0"/>
        <v>0</v>
      </c>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1"/>
      <c r="AP53" s="351"/>
      <c r="AQ53" s="351"/>
      <c r="AR53" s="351"/>
      <c r="AS53" s="351"/>
      <c r="AT53" s="351"/>
      <c r="AU53" s="351"/>
      <c r="AV53" s="352"/>
    </row>
    <row r="54" spans="1:256" s="14" customFormat="1" ht="15" customHeight="1" x14ac:dyDescent="0.25">
      <c r="A54" s="233">
        <v>6000</v>
      </c>
      <c r="B54" s="817" t="s">
        <v>92</v>
      </c>
      <c r="C54" s="817"/>
      <c r="D54" s="817"/>
      <c r="E54" s="235">
        <f>SUM(E55:E57)</f>
        <v>470046536.99959999</v>
      </c>
      <c r="F54" s="235">
        <f>SUM(F55:F57)</f>
        <v>95339436.200400054</v>
      </c>
      <c r="G54" s="236">
        <f>SUM(G55:G57)</f>
        <v>565385973.20000005</v>
      </c>
      <c r="H54" s="237">
        <f t="shared" si="0"/>
        <v>0.20282978108714622</v>
      </c>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1"/>
      <c r="AP54" s="351"/>
      <c r="AQ54" s="351"/>
      <c r="AR54" s="351"/>
      <c r="AS54" s="351"/>
      <c r="AT54" s="351"/>
      <c r="AU54" s="351"/>
      <c r="AV54" s="352"/>
    </row>
    <row r="55" spans="1:256" s="14" customFormat="1" ht="15" customHeight="1" x14ac:dyDescent="0.25">
      <c r="A55" s="49">
        <v>6100</v>
      </c>
      <c r="B55" s="827" t="s">
        <v>93</v>
      </c>
      <c r="C55" s="827"/>
      <c r="D55" s="827"/>
      <c r="E55" s="50">
        <v>401466181.91960001</v>
      </c>
      <c r="F55" s="58">
        <f t="shared" si="1"/>
        <v>79449436.200400054</v>
      </c>
      <c r="G55" s="146">
        <f>'PRESUP. EGRESOS MODIFICADO F.F.'!M311</f>
        <v>480915618.12000006</v>
      </c>
      <c r="H55" s="148">
        <f t="shared" si="0"/>
        <v>0.19789820358097088</v>
      </c>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1"/>
      <c r="AP55" s="351"/>
      <c r="AQ55" s="351"/>
      <c r="AR55" s="351"/>
      <c r="AS55" s="351"/>
      <c r="AT55" s="351"/>
      <c r="AU55" s="351"/>
      <c r="AV55" s="352"/>
    </row>
    <row r="56" spans="1:256" s="14" customFormat="1" ht="15" customHeight="1" x14ac:dyDescent="0.25">
      <c r="A56" s="35">
        <v>6200</v>
      </c>
      <c r="B56" s="812" t="s">
        <v>94</v>
      </c>
      <c r="C56" s="812"/>
      <c r="D56" s="812"/>
      <c r="E56" s="15">
        <v>0</v>
      </c>
      <c r="F56" s="58">
        <f t="shared" si="1"/>
        <v>0</v>
      </c>
      <c r="G56" s="146">
        <f>'PRESUP. EGRESOS MODIFICADO F.F.'!M320</f>
        <v>0</v>
      </c>
      <c r="H56" s="148">
        <v>0</v>
      </c>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51"/>
      <c r="AV56" s="352"/>
    </row>
    <row r="57" spans="1:256" s="14" customFormat="1" ht="15" customHeight="1" x14ac:dyDescent="0.25">
      <c r="A57" s="35">
        <v>6300</v>
      </c>
      <c r="B57" s="812" t="s">
        <v>95</v>
      </c>
      <c r="C57" s="812"/>
      <c r="D57" s="812"/>
      <c r="E57" s="15">
        <v>68580355.079999998</v>
      </c>
      <c r="F57" s="58">
        <f t="shared" si="1"/>
        <v>15890000</v>
      </c>
      <c r="G57" s="146">
        <f>'PRESUP. EGRESOS MODIFICADO F.F.'!M329</f>
        <v>84470355.079999998</v>
      </c>
      <c r="H57" s="148">
        <f t="shared" si="0"/>
        <v>0.23169900449573477</v>
      </c>
      <c r="I57" s="351"/>
      <c r="J57" s="351"/>
      <c r="K57" s="351"/>
      <c r="L57" s="351"/>
      <c r="M57" s="351"/>
      <c r="N57" s="351"/>
      <c r="O57" s="351"/>
      <c r="P57" s="351"/>
      <c r="Q57" s="351"/>
      <c r="R57" s="351"/>
      <c r="S57" s="351"/>
      <c r="T57" s="351"/>
      <c r="U57" s="351"/>
      <c r="V57" s="351"/>
      <c r="W57" s="351"/>
      <c r="X57" s="351"/>
      <c r="Y57" s="351"/>
      <c r="Z57" s="351"/>
      <c r="AA57" s="351"/>
      <c r="AB57" s="351"/>
      <c r="AC57" s="351"/>
      <c r="AD57" s="351"/>
      <c r="AE57" s="351"/>
      <c r="AF57" s="351"/>
      <c r="AG57" s="351"/>
      <c r="AH57" s="351"/>
      <c r="AI57" s="351"/>
      <c r="AJ57" s="351"/>
      <c r="AK57" s="351"/>
      <c r="AL57" s="351"/>
      <c r="AM57" s="351"/>
      <c r="AN57" s="351"/>
      <c r="AO57" s="351"/>
      <c r="AP57" s="351"/>
      <c r="AQ57" s="351"/>
      <c r="AR57" s="351"/>
      <c r="AS57" s="351"/>
      <c r="AT57" s="351"/>
      <c r="AU57" s="351"/>
      <c r="AV57" s="352"/>
    </row>
    <row r="58" spans="1:256" s="14" customFormat="1" ht="15.75" customHeight="1" x14ac:dyDescent="0.25">
      <c r="A58" s="233">
        <v>7000</v>
      </c>
      <c r="B58" s="817" t="s">
        <v>96</v>
      </c>
      <c r="C58" s="817"/>
      <c r="D58" s="817"/>
      <c r="E58" s="235">
        <f>SUM(E59:E65)</f>
        <v>0</v>
      </c>
      <c r="F58" s="235">
        <f>SUM(F59:F65)</f>
        <v>0</v>
      </c>
      <c r="G58" s="236">
        <f>SUM(G59:G65)</f>
        <v>0</v>
      </c>
      <c r="H58" s="237">
        <v>0</v>
      </c>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c r="AF58" s="351"/>
      <c r="AG58" s="351"/>
      <c r="AH58" s="351"/>
      <c r="AI58" s="351"/>
      <c r="AJ58" s="351"/>
      <c r="AK58" s="351"/>
      <c r="AL58" s="351"/>
      <c r="AM58" s="351"/>
      <c r="AN58" s="351"/>
      <c r="AO58" s="351"/>
      <c r="AP58" s="351"/>
      <c r="AQ58" s="351"/>
      <c r="AR58" s="351"/>
      <c r="AS58" s="351"/>
      <c r="AT58" s="351"/>
      <c r="AU58" s="351"/>
      <c r="AV58" s="352"/>
    </row>
    <row r="59" spans="1:256" s="14" customFormat="1" ht="15.75" x14ac:dyDescent="0.25">
      <c r="A59" s="35">
        <v>7100</v>
      </c>
      <c r="B59" s="812" t="s">
        <v>97</v>
      </c>
      <c r="C59" s="812"/>
      <c r="D59" s="812"/>
      <c r="E59" s="36">
        <v>0</v>
      </c>
      <c r="F59" s="58">
        <f t="shared" si="1"/>
        <v>0</v>
      </c>
      <c r="G59" s="146">
        <f>'PRESUP. EGRESOS MODIFICADO F.F.'!M333</f>
        <v>0</v>
      </c>
      <c r="H59" s="148">
        <v>0</v>
      </c>
      <c r="I59" s="349">
        <v>61</v>
      </c>
      <c r="J59" s="813"/>
      <c r="K59" s="813"/>
      <c r="L59" s="814"/>
      <c r="M59" s="354">
        <v>61</v>
      </c>
      <c r="N59" s="813"/>
      <c r="O59" s="813"/>
      <c r="P59" s="814"/>
      <c r="Q59" s="354">
        <v>61</v>
      </c>
      <c r="R59" s="813"/>
      <c r="S59" s="813"/>
      <c r="T59" s="814"/>
      <c r="U59" s="354">
        <v>61</v>
      </c>
      <c r="V59" s="813"/>
      <c r="W59" s="813"/>
      <c r="X59" s="814"/>
      <c r="Y59" s="354">
        <v>61</v>
      </c>
      <c r="Z59" s="813"/>
      <c r="AA59" s="813"/>
      <c r="AB59" s="814"/>
      <c r="AC59" s="354">
        <v>61</v>
      </c>
      <c r="AD59" s="813"/>
      <c r="AE59" s="813"/>
      <c r="AF59" s="814"/>
      <c r="AG59" s="354">
        <v>61</v>
      </c>
      <c r="AH59" s="813"/>
      <c r="AI59" s="813"/>
      <c r="AJ59" s="814"/>
      <c r="AK59" s="354">
        <v>61</v>
      </c>
      <c r="AL59" s="813"/>
      <c r="AM59" s="813"/>
      <c r="AN59" s="814"/>
      <c r="AO59" s="354">
        <v>61</v>
      </c>
      <c r="AP59" s="813"/>
      <c r="AQ59" s="813"/>
      <c r="AR59" s="814"/>
      <c r="AS59" s="354">
        <v>61</v>
      </c>
      <c r="AT59" s="813"/>
      <c r="AU59" s="813"/>
      <c r="AV59" s="814"/>
      <c r="AW59" s="349">
        <v>61</v>
      </c>
      <c r="AX59" s="813"/>
      <c r="AY59" s="813"/>
      <c r="AZ59" s="814"/>
      <c r="BA59" s="17">
        <v>61</v>
      </c>
      <c r="BB59" s="813"/>
      <c r="BC59" s="813"/>
      <c r="BD59" s="814"/>
      <c r="BE59" s="17">
        <v>61</v>
      </c>
      <c r="BF59" s="813"/>
      <c r="BG59" s="813"/>
      <c r="BH59" s="814"/>
      <c r="BI59" s="17">
        <v>61</v>
      </c>
      <c r="BJ59" s="813"/>
      <c r="BK59" s="813"/>
      <c r="BL59" s="814"/>
      <c r="BM59" s="17">
        <v>61</v>
      </c>
      <c r="BN59" s="813"/>
      <c r="BO59" s="813"/>
      <c r="BP59" s="814"/>
      <c r="BQ59" s="17">
        <v>61</v>
      </c>
      <c r="BR59" s="813"/>
      <c r="BS59" s="813"/>
      <c r="BT59" s="814"/>
      <c r="BU59" s="17">
        <v>61</v>
      </c>
      <c r="BV59" s="813"/>
      <c r="BW59" s="813"/>
      <c r="BX59" s="814"/>
      <c r="BY59" s="17">
        <v>61</v>
      </c>
      <c r="BZ59" s="813"/>
      <c r="CA59" s="813"/>
      <c r="CB59" s="814"/>
      <c r="CC59" s="17">
        <v>61</v>
      </c>
      <c r="CD59" s="813"/>
      <c r="CE59" s="813"/>
      <c r="CF59" s="814"/>
      <c r="CG59" s="17">
        <v>61</v>
      </c>
      <c r="CH59" s="813"/>
      <c r="CI59" s="813"/>
      <c r="CJ59" s="814"/>
      <c r="CK59" s="17">
        <v>61</v>
      </c>
      <c r="CL59" s="813"/>
      <c r="CM59" s="813"/>
      <c r="CN59" s="814"/>
      <c r="CO59" s="17">
        <v>61</v>
      </c>
      <c r="CP59" s="813"/>
      <c r="CQ59" s="813"/>
      <c r="CR59" s="814"/>
      <c r="CS59" s="17">
        <v>61</v>
      </c>
      <c r="CT59" s="813"/>
      <c r="CU59" s="813"/>
      <c r="CV59" s="814"/>
      <c r="CW59" s="17">
        <v>61</v>
      </c>
      <c r="CX59" s="813"/>
      <c r="CY59" s="813"/>
      <c r="CZ59" s="814"/>
      <c r="DA59" s="17">
        <v>61</v>
      </c>
      <c r="DB59" s="813"/>
      <c r="DC59" s="813"/>
      <c r="DD59" s="814"/>
      <c r="DE59" s="17">
        <v>61</v>
      </c>
      <c r="DF59" s="813"/>
      <c r="DG59" s="813"/>
      <c r="DH59" s="814"/>
      <c r="DI59" s="17">
        <v>61</v>
      </c>
      <c r="DJ59" s="813"/>
      <c r="DK59" s="813"/>
      <c r="DL59" s="814"/>
      <c r="DM59" s="17">
        <v>61</v>
      </c>
      <c r="DN59" s="813"/>
      <c r="DO59" s="813"/>
      <c r="DP59" s="814"/>
      <c r="DQ59" s="17">
        <v>61</v>
      </c>
      <c r="DR59" s="813"/>
      <c r="DS59" s="813"/>
      <c r="DT59" s="814"/>
      <c r="DU59" s="17">
        <v>61</v>
      </c>
      <c r="DV59" s="813"/>
      <c r="DW59" s="813"/>
      <c r="DX59" s="814"/>
      <c r="DY59" s="17">
        <v>61</v>
      </c>
      <c r="DZ59" s="813"/>
      <c r="EA59" s="813"/>
      <c r="EB59" s="814"/>
      <c r="EC59" s="17">
        <v>61</v>
      </c>
      <c r="ED59" s="813"/>
      <c r="EE59" s="813"/>
      <c r="EF59" s="814"/>
      <c r="EG59" s="17">
        <v>61</v>
      </c>
      <c r="EH59" s="813"/>
      <c r="EI59" s="813"/>
      <c r="EJ59" s="814"/>
      <c r="EK59" s="17">
        <v>61</v>
      </c>
      <c r="EL59" s="813"/>
      <c r="EM59" s="813"/>
      <c r="EN59" s="814"/>
      <c r="EO59" s="17">
        <v>61</v>
      </c>
      <c r="EP59" s="813"/>
      <c r="EQ59" s="813"/>
      <c r="ER59" s="814"/>
      <c r="ES59" s="17">
        <v>61</v>
      </c>
      <c r="ET59" s="813"/>
      <c r="EU59" s="813"/>
      <c r="EV59" s="814"/>
      <c r="EW59" s="17">
        <v>61</v>
      </c>
      <c r="EX59" s="813"/>
      <c r="EY59" s="813"/>
      <c r="EZ59" s="814"/>
      <c r="FA59" s="17">
        <v>61</v>
      </c>
      <c r="FB59" s="813"/>
      <c r="FC59" s="813"/>
      <c r="FD59" s="814"/>
      <c r="FE59" s="17">
        <v>61</v>
      </c>
      <c r="FF59" s="813"/>
      <c r="FG59" s="813"/>
      <c r="FH59" s="814"/>
      <c r="FI59" s="17">
        <v>61</v>
      </c>
      <c r="FJ59" s="813"/>
      <c r="FK59" s="813"/>
      <c r="FL59" s="814"/>
      <c r="FM59" s="17">
        <v>61</v>
      </c>
      <c r="FN59" s="813"/>
      <c r="FO59" s="813"/>
      <c r="FP59" s="814"/>
      <c r="FQ59" s="17">
        <v>61</v>
      </c>
      <c r="FR59" s="813"/>
      <c r="FS59" s="813"/>
      <c r="FT59" s="814"/>
      <c r="FU59" s="17">
        <v>61</v>
      </c>
      <c r="FV59" s="813"/>
      <c r="FW59" s="813"/>
      <c r="FX59" s="814"/>
      <c r="FY59" s="17">
        <v>61</v>
      </c>
      <c r="FZ59" s="813"/>
      <c r="GA59" s="813"/>
      <c r="GB59" s="814"/>
      <c r="GC59" s="17">
        <v>61</v>
      </c>
      <c r="GD59" s="813"/>
      <c r="GE59" s="813"/>
      <c r="GF59" s="814"/>
      <c r="GG59" s="17">
        <v>61</v>
      </c>
      <c r="GH59" s="813"/>
      <c r="GI59" s="813"/>
      <c r="GJ59" s="814"/>
      <c r="GK59" s="17">
        <v>61</v>
      </c>
      <c r="GL59" s="813"/>
      <c r="GM59" s="813"/>
      <c r="GN59" s="814"/>
      <c r="GO59" s="17">
        <v>61</v>
      </c>
      <c r="GP59" s="813"/>
      <c r="GQ59" s="813"/>
      <c r="GR59" s="814"/>
      <c r="GS59" s="17">
        <v>61</v>
      </c>
      <c r="GT59" s="813"/>
      <c r="GU59" s="813"/>
      <c r="GV59" s="814"/>
      <c r="GW59" s="17">
        <v>61</v>
      </c>
      <c r="GX59" s="813"/>
      <c r="GY59" s="813"/>
      <c r="GZ59" s="814"/>
      <c r="HA59" s="17">
        <v>61</v>
      </c>
      <c r="HB59" s="813"/>
      <c r="HC59" s="813"/>
      <c r="HD59" s="814"/>
      <c r="HE59" s="17">
        <v>61</v>
      </c>
      <c r="HF59" s="813"/>
      <c r="HG59" s="813"/>
      <c r="HH59" s="814"/>
      <c r="HI59" s="17">
        <v>61</v>
      </c>
      <c r="HJ59" s="813"/>
      <c r="HK59" s="813"/>
      <c r="HL59" s="814"/>
      <c r="HM59" s="17">
        <v>61</v>
      </c>
      <c r="HN59" s="813"/>
      <c r="HO59" s="813"/>
      <c r="HP59" s="814"/>
      <c r="HQ59" s="17">
        <v>61</v>
      </c>
      <c r="HR59" s="813"/>
      <c r="HS59" s="813"/>
      <c r="HT59" s="814"/>
      <c r="HU59" s="17">
        <v>61</v>
      </c>
      <c r="HV59" s="813"/>
      <c r="HW59" s="813"/>
      <c r="HX59" s="814"/>
      <c r="HY59" s="17">
        <v>61</v>
      </c>
      <c r="HZ59" s="813"/>
      <c r="IA59" s="813"/>
      <c r="IB59" s="814"/>
      <c r="IC59" s="17">
        <v>61</v>
      </c>
      <c r="ID59" s="813"/>
      <c r="IE59" s="813"/>
      <c r="IF59" s="814"/>
      <c r="IG59" s="17">
        <v>61</v>
      </c>
      <c r="IH59" s="813"/>
      <c r="II59" s="813"/>
      <c r="IJ59" s="814"/>
      <c r="IK59" s="17">
        <v>61</v>
      </c>
      <c r="IL59" s="813"/>
      <c r="IM59" s="813"/>
      <c r="IN59" s="814"/>
      <c r="IO59" s="17">
        <v>61</v>
      </c>
      <c r="IP59" s="813"/>
      <c r="IQ59" s="813"/>
      <c r="IR59" s="814"/>
      <c r="IS59" s="17">
        <v>61</v>
      </c>
      <c r="IT59" s="813"/>
      <c r="IU59" s="813"/>
      <c r="IV59" s="815"/>
    </row>
    <row r="60" spans="1:256" s="14" customFormat="1" ht="15.75" x14ac:dyDescent="0.25">
      <c r="A60" s="35">
        <v>7200</v>
      </c>
      <c r="B60" s="812" t="s">
        <v>98</v>
      </c>
      <c r="C60" s="812"/>
      <c r="D60" s="812"/>
      <c r="E60" s="36">
        <v>0</v>
      </c>
      <c r="F60" s="58">
        <f t="shared" si="1"/>
        <v>0</v>
      </c>
      <c r="G60" s="146">
        <f>'PRESUP. EGRESOS MODIFICADO F.F.'!M336</f>
        <v>0</v>
      </c>
      <c r="H60" s="148">
        <v>0</v>
      </c>
      <c r="I60" s="349"/>
      <c r="J60" s="355"/>
      <c r="K60" s="355"/>
      <c r="L60" s="356"/>
      <c r="M60" s="354"/>
      <c r="N60" s="355"/>
      <c r="O60" s="355"/>
      <c r="P60" s="356"/>
      <c r="Q60" s="354"/>
      <c r="R60" s="355"/>
      <c r="S60" s="355"/>
      <c r="T60" s="356"/>
      <c r="U60" s="354"/>
      <c r="V60" s="355"/>
      <c r="W60" s="355"/>
      <c r="X60" s="356"/>
      <c r="Y60" s="354"/>
      <c r="Z60" s="355"/>
      <c r="AA60" s="355"/>
      <c r="AB60" s="356"/>
      <c r="AC60" s="354"/>
      <c r="AD60" s="355"/>
      <c r="AE60" s="355"/>
      <c r="AF60" s="356"/>
      <c r="AG60" s="354"/>
      <c r="AH60" s="355"/>
      <c r="AI60" s="355"/>
      <c r="AJ60" s="356"/>
      <c r="AK60" s="354"/>
      <c r="AL60" s="355"/>
      <c r="AM60" s="355"/>
      <c r="AN60" s="356"/>
      <c r="AO60" s="354"/>
      <c r="AP60" s="355"/>
      <c r="AQ60" s="355"/>
      <c r="AR60" s="356"/>
      <c r="AS60" s="354"/>
      <c r="AT60" s="355"/>
      <c r="AU60" s="355"/>
      <c r="AV60" s="356"/>
      <c r="AW60" s="349"/>
      <c r="AX60" s="18"/>
      <c r="AY60" s="18"/>
      <c r="AZ60" s="19"/>
      <c r="BA60" s="17"/>
      <c r="BB60" s="18"/>
      <c r="BC60" s="18"/>
      <c r="BD60" s="19"/>
      <c r="BE60" s="17"/>
      <c r="BF60" s="18"/>
      <c r="BG60" s="18"/>
      <c r="BH60" s="19"/>
      <c r="BI60" s="17"/>
      <c r="BJ60" s="18"/>
      <c r="BK60" s="18"/>
      <c r="BL60" s="19"/>
      <c r="BM60" s="17"/>
      <c r="BN60" s="18"/>
      <c r="BO60" s="18"/>
      <c r="BP60" s="19"/>
      <c r="BQ60" s="17"/>
      <c r="BR60" s="18"/>
      <c r="BS60" s="18"/>
      <c r="BT60" s="19"/>
      <c r="BU60" s="17"/>
      <c r="BV60" s="18"/>
      <c r="BW60" s="18"/>
      <c r="BX60" s="19"/>
      <c r="BY60" s="17"/>
      <c r="BZ60" s="18"/>
      <c r="CA60" s="18"/>
      <c r="CB60" s="19"/>
      <c r="CC60" s="17"/>
      <c r="CD60" s="18"/>
      <c r="CE60" s="18"/>
      <c r="CF60" s="19"/>
      <c r="CG60" s="17"/>
      <c r="CH60" s="18"/>
      <c r="CI60" s="18"/>
      <c r="CJ60" s="19"/>
      <c r="CK60" s="17"/>
      <c r="CL60" s="18"/>
      <c r="CM60" s="18"/>
      <c r="CN60" s="19"/>
      <c r="CO60" s="17"/>
      <c r="CP60" s="18"/>
      <c r="CQ60" s="18"/>
      <c r="CR60" s="19"/>
      <c r="CS60" s="17"/>
      <c r="CT60" s="18"/>
      <c r="CU60" s="18"/>
      <c r="CV60" s="19"/>
      <c r="CW60" s="17"/>
      <c r="CX60" s="18"/>
      <c r="CY60" s="18"/>
      <c r="CZ60" s="19"/>
      <c r="DA60" s="17"/>
      <c r="DB60" s="18"/>
      <c r="DC60" s="18"/>
      <c r="DD60" s="19"/>
      <c r="DE60" s="17"/>
      <c r="DF60" s="18"/>
      <c r="DG60" s="18"/>
      <c r="DH60" s="19"/>
      <c r="DI60" s="17"/>
      <c r="DJ60" s="18"/>
      <c r="DK60" s="18"/>
      <c r="DL60" s="19"/>
      <c r="DM60" s="17"/>
      <c r="DN60" s="18"/>
      <c r="DO60" s="18"/>
      <c r="DP60" s="19"/>
      <c r="DQ60" s="17"/>
      <c r="DR60" s="18"/>
      <c r="DS60" s="18"/>
      <c r="DT60" s="19"/>
      <c r="DU60" s="17"/>
      <c r="DV60" s="18"/>
      <c r="DW60" s="18"/>
      <c r="DX60" s="19"/>
      <c r="DY60" s="17"/>
      <c r="DZ60" s="18"/>
      <c r="EA60" s="18"/>
      <c r="EB60" s="19"/>
      <c r="EC60" s="17"/>
      <c r="ED60" s="18"/>
      <c r="EE60" s="18"/>
      <c r="EF60" s="19"/>
      <c r="EG60" s="17"/>
      <c r="EH60" s="18"/>
      <c r="EI60" s="18"/>
      <c r="EJ60" s="19"/>
      <c r="EK60" s="17"/>
      <c r="EL60" s="18"/>
      <c r="EM60" s="18"/>
      <c r="EN60" s="19"/>
      <c r="EO60" s="17"/>
      <c r="EP60" s="18"/>
      <c r="EQ60" s="18"/>
      <c r="ER60" s="19"/>
      <c r="ES60" s="17"/>
      <c r="ET60" s="18"/>
      <c r="EU60" s="18"/>
      <c r="EV60" s="19"/>
      <c r="EW60" s="17"/>
      <c r="EX60" s="18"/>
      <c r="EY60" s="18"/>
      <c r="EZ60" s="19"/>
      <c r="FA60" s="17"/>
      <c r="FB60" s="18"/>
      <c r="FC60" s="18"/>
      <c r="FD60" s="19"/>
      <c r="FE60" s="17"/>
      <c r="FF60" s="18"/>
      <c r="FG60" s="18"/>
      <c r="FH60" s="19"/>
      <c r="FI60" s="17"/>
      <c r="FJ60" s="18"/>
      <c r="FK60" s="18"/>
      <c r="FL60" s="19"/>
      <c r="FM60" s="17"/>
      <c r="FN60" s="18"/>
      <c r="FO60" s="18"/>
      <c r="FP60" s="19"/>
      <c r="FQ60" s="17"/>
      <c r="FR60" s="18"/>
      <c r="FS60" s="18"/>
      <c r="FT60" s="19"/>
      <c r="FU60" s="17"/>
      <c r="FV60" s="18"/>
      <c r="FW60" s="18"/>
      <c r="FX60" s="19"/>
      <c r="FY60" s="17"/>
      <c r="FZ60" s="18"/>
      <c r="GA60" s="18"/>
      <c r="GB60" s="19"/>
      <c r="GC60" s="17"/>
      <c r="GD60" s="18"/>
      <c r="GE60" s="18"/>
      <c r="GF60" s="19"/>
      <c r="GG60" s="17"/>
      <c r="GH60" s="18"/>
      <c r="GI60" s="18"/>
      <c r="GJ60" s="19"/>
      <c r="GK60" s="17"/>
      <c r="GL60" s="18"/>
      <c r="GM60" s="18"/>
      <c r="GN60" s="19"/>
      <c r="GO60" s="17"/>
      <c r="GP60" s="18"/>
      <c r="GQ60" s="18"/>
      <c r="GR60" s="19"/>
      <c r="GS60" s="17"/>
      <c r="GT60" s="18"/>
      <c r="GU60" s="18"/>
      <c r="GV60" s="19"/>
      <c r="GW60" s="17"/>
      <c r="GX60" s="18"/>
      <c r="GY60" s="18"/>
      <c r="GZ60" s="19"/>
      <c r="HA60" s="17"/>
      <c r="HB60" s="18"/>
      <c r="HC60" s="18"/>
      <c r="HD60" s="19"/>
      <c r="HE60" s="17"/>
      <c r="HF60" s="18"/>
      <c r="HG60" s="18"/>
      <c r="HH60" s="19"/>
      <c r="HI60" s="17"/>
      <c r="HJ60" s="18"/>
      <c r="HK60" s="18"/>
      <c r="HL60" s="19"/>
      <c r="HM60" s="17"/>
      <c r="HN60" s="18"/>
      <c r="HO60" s="18"/>
      <c r="HP60" s="19"/>
      <c r="HQ60" s="17"/>
      <c r="HR60" s="18"/>
      <c r="HS60" s="18"/>
      <c r="HT60" s="19"/>
      <c r="HU60" s="17"/>
      <c r="HV60" s="18"/>
      <c r="HW60" s="18"/>
      <c r="HX60" s="19"/>
      <c r="HY60" s="17"/>
      <c r="HZ60" s="18"/>
      <c r="IA60" s="18"/>
      <c r="IB60" s="19"/>
      <c r="IC60" s="17"/>
      <c r="ID60" s="18"/>
      <c r="IE60" s="18"/>
      <c r="IF60" s="19"/>
      <c r="IG60" s="17"/>
      <c r="IH60" s="18"/>
      <c r="II60" s="18"/>
      <c r="IJ60" s="19"/>
      <c r="IK60" s="17"/>
      <c r="IL60" s="18"/>
      <c r="IM60" s="18"/>
      <c r="IN60" s="19"/>
      <c r="IO60" s="17"/>
      <c r="IP60" s="18"/>
      <c r="IQ60" s="18"/>
      <c r="IR60" s="19"/>
      <c r="IS60" s="17"/>
      <c r="IT60" s="18"/>
      <c r="IU60" s="18"/>
    </row>
    <row r="61" spans="1:256" s="14" customFormat="1" ht="15.75" x14ac:dyDescent="0.25">
      <c r="A61" s="35">
        <v>7300</v>
      </c>
      <c r="B61" s="812" t="s">
        <v>99</v>
      </c>
      <c r="C61" s="812"/>
      <c r="D61" s="812"/>
      <c r="E61" s="36">
        <v>0</v>
      </c>
      <c r="F61" s="58">
        <f t="shared" si="1"/>
        <v>0</v>
      </c>
      <c r="G61" s="146">
        <f>'PRESUP. EGRESOS MODIFICADO F.F.'!M346</f>
        <v>0</v>
      </c>
      <c r="H61" s="148">
        <v>0</v>
      </c>
      <c r="I61" s="349"/>
      <c r="J61" s="355"/>
      <c r="K61" s="355"/>
      <c r="L61" s="356"/>
      <c r="M61" s="354"/>
      <c r="N61" s="355"/>
      <c r="O61" s="355"/>
      <c r="P61" s="356"/>
      <c r="Q61" s="354"/>
      <c r="R61" s="355"/>
      <c r="S61" s="355"/>
      <c r="T61" s="356"/>
      <c r="U61" s="354"/>
      <c r="V61" s="355"/>
      <c r="W61" s="355"/>
      <c r="X61" s="356"/>
      <c r="Y61" s="354"/>
      <c r="Z61" s="355"/>
      <c r="AA61" s="355"/>
      <c r="AB61" s="356"/>
      <c r="AC61" s="354"/>
      <c r="AD61" s="355"/>
      <c r="AE61" s="355"/>
      <c r="AF61" s="356"/>
      <c r="AG61" s="354"/>
      <c r="AH61" s="355"/>
      <c r="AI61" s="355"/>
      <c r="AJ61" s="356"/>
      <c r="AK61" s="354"/>
      <c r="AL61" s="355"/>
      <c r="AM61" s="355"/>
      <c r="AN61" s="356"/>
      <c r="AO61" s="354"/>
      <c r="AP61" s="355"/>
      <c r="AQ61" s="355"/>
      <c r="AR61" s="356"/>
      <c r="AS61" s="354"/>
      <c r="AT61" s="355"/>
      <c r="AU61" s="355"/>
      <c r="AV61" s="356"/>
      <c r="AW61" s="349"/>
      <c r="AX61" s="18"/>
      <c r="AY61" s="18"/>
      <c r="AZ61" s="19"/>
      <c r="BA61" s="17"/>
      <c r="BB61" s="18"/>
      <c r="BC61" s="18"/>
      <c r="BD61" s="19"/>
      <c r="BE61" s="17"/>
      <c r="BF61" s="18"/>
      <c r="BG61" s="18"/>
      <c r="BH61" s="19"/>
      <c r="BI61" s="17"/>
      <c r="BJ61" s="18"/>
      <c r="BK61" s="18"/>
      <c r="BL61" s="19"/>
      <c r="BM61" s="17"/>
      <c r="BN61" s="18"/>
      <c r="BO61" s="18"/>
      <c r="BP61" s="19"/>
      <c r="BQ61" s="17"/>
      <c r="BR61" s="18"/>
      <c r="BS61" s="18"/>
      <c r="BT61" s="19"/>
      <c r="BU61" s="17"/>
      <c r="BV61" s="18"/>
      <c r="BW61" s="18"/>
      <c r="BX61" s="19"/>
      <c r="BY61" s="17"/>
      <c r="BZ61" s="18"/>
      <c r="CA61" s="18"/>
      <c r="CB61" s="19"/>
      <c r="CC61" s="17"/>
      <c r="CD61" s="18"/>
      <c r="CE61" s="18"/>
      <c r="CF61" s="19"/>
      <c r="CG61" s="17"/>
      <c r="CH61" s="18"/>
      <c r="CI61" s="18"/>
      <c r="CJ61" s="19"/>
      <c r="CK61" s="17"/>
      <c r="CL61" s="18"/>
      <c r="CM61" s="18"/>
      <c r="CN61" s="19"/>
      <c r="CO61" s="17"/>
      <c r="CP61" s="18"/>
      <c r="CQ61" s="18"/>
      <c r="CR61" s="19"/>
      <c r="CS61" s="17"/>
      <c r="CT61" s="18"/>
      <c r="CU61" s="18"/>
      <c r="CV61" s="19"/>
      <c r="CW61" s="17"/>
      <c r="CX61" s="18"/>
      <c r="CY61" s="18"/>
      <c r="CZ61" s="19"/>
      <c r="DA61" s="17"/>
      <c r="DB61" s="18"/>
      <c r="DC61" s="18"/>
      <c r="DD61" s="19"/>
      <c r="DE61" s="17"/>
      <c r="DF61" s="18"/>
      <c r="DG61" s="18"/>
      <c r="DH61" s="19"/>
      <c r="DI61" s="17"/>
      <c r="DJ61" s="18"/>
      <c r="DK61" s="18"/>
      <c r="DL61" s="19"/>
      <c r="DM61" s="17"/>
      <c r="DN61" s="18"/>
      <c r="DO61" s="18"/>
      <c r="DP61" s="19"/>
      <c r="DQ61" s="17"/>
      <c r="DR61" s="18"/>
      <c r="DS61" s="18"/>
      <c r="DT61" s="19"/>
      <c r="DU61" s="17"/>
      <c r="DV61" s="18"/>
      <c r="DW61" s="18"/>
      <c r="DX61" s="19"/>
      <c r="DY61" s="17"/>
      <c r="DZ61" s="18"/>
      <c r="EA61" s="18"/>
      <c r="EB61" s="19"/>
      <c r="EC61" s="17"/>
      <c r="ED61" s="18"/>
      <c r="EE61" s="18"/>
      <c r="EF61" s="19"/>
      <c r="EG61" s="17"/>
      <c r="EH61" s="18"/>
      <c r="EI61" s="18"/>
      <c r="EJ61" s="19"/>
      <c r="EK61" s="17"/>
      <c r="EL61" s="18"/>
      <c r="EM61" s="18"/>
      <c r="EN61" s="19"/>
      <c r="EO61" s="17"/>
      <c r="EP61" s="18"/>
      <c r="EQ61" s="18"/>
      <c r="ER61" s="19"/>
      <c r="ES61" s="17"/>
      <c r="ET61" s="18"/>
      <c r="EU61" s="18"/>
      <c r="EV61" s="19"/>
      <c r="EW61" s="17"/>
      <c r="EX61" s="18"/>
      <c r="EY61" s="18"/>
      <c r="EZ61" s="19"/>
      <c r="FA61" s="17"/>
      <c r="FB61" s="18"/>
      <c r="FC61" s="18"/>
      <c r="FD61" s="19"/>
      <c r="FE61" s="17"/>
      <c r="FF61" s="18"/>
      <c r="FG61" s="18"/>
      <c r="FH61" s="19"/>
      <c r="FI61" s="17"/>
      <c r="FJ61" s="18"/>
      <c r="FK61" s="18"/>
      <c r="FL61" s="19"/>
      <c r="FM61" s="17"/>
      <c r="FN61" s="18"/>
      <c r="FO61" s="18"/>
      <c r="FP61" s="19"/>
      <c r="FQ61" s="17"/>
      <c r="FR61" s="18"/>
      <c r="FS61" s="18"/>
      <c r="FT61" s="19"/>
      <c r="FU61" s="17"/>
      <c r="FV61" s="18"/>
      <c r="FW61" s="18"/>
      <c r="FX61" s="19"/>
      <c r="FY61" s="17"/>
      <c r="FZ61" s="18"/>
      <c r="GA61" s="18"/>
      <c r="GB61" s="19"/>
      <c r="GC61" s="17"/>
      <c r="GD61" s="18"/>
      <c r="GE61" s="18"/>
      <c r="GF61" s="19"/>
      <c r="GG61" s="17"/>
      <c r="GH61" s="18"/>
      <c r="GI61" s="18"/>
      <c r="GJ61" s="19"/>
      <c r="GK61" s="17"/>
      <c r="GL61" s="18"/>
      <c r="GM61" s="18"/>
      <c r="GN61" s="19"/>
      <c r="GO61" s="17"/>
      <c r="GP61" s="18"/>
      <c r="GQ61" s="18"/>
      <c r="GR61" s="19"/>
      <c r="GS61" s="17"/>
      <c r="GT61" s="18"/>
      <c r="GU61" s="18"/>
      <c r="GV61" s="19"/>
      <c r="GW61" s="17"/>
      <c r="GX61" s="18"/>
      <c r="GY61" s="18"/>
      <c r="GZ61" s="19"/>
      <c r="HA61" s="17"/>
      <c r="HB61" s="18"/>
      <c r="HC61" s="18"/>
      <c r="HD61" s="19"/>
      <c r="HE61" s="17"/>
      <c r="HF61" s="18"/>
      <c r="HG61" s="18"/>
      <c r="HH61" s="19"/>
      <c r="HI61" s="17"/>
      <c r="HJ61" s="18"/>
      <c r="HK61" s="18"/>
      <c r="HL61" s="19"/>
      <c r="HM61" s="17"/>
      <c r="HN61" s="18"/>
      <c r="HO61" s="18"/>
      <c r="HP61" s="19"/>
      <c r="HQ61" s="17"/>
      <c r="HR61" s="18"/>
      <c r="HS61" s="18"/>
      <c r="HT61" s="19"/>
      <c r="HU61" s="17"/>
      <c r="HV61" s="18"/>
      <c r="HW61" s="18"/>
      <c r="HX61" s="19"/>
      <c r="HY61" s="17"/>
      <c r="HZ61" s="18"/>
      <c r="IA61" s="18"/>
      <c r="IB61" s="19"/>
      <c r="IC61" s="17"/>
      <c r="ID61" s="18"/>
      <c r="IE61" s="18"/>
      <c r="IF61" s="19"/>
      <c r="IG61" s="17"/>
      <c r="IH61" s="18"/>
      <c r="II61" s="18"/>
      <c r="IJ61" s="19"/>
      <c r="IK61" s="17"/>
      <c r="IL61" s="18"/>
      <c r="IM61" s="18"/>
      <c r="IN61" s="19"/>
      <c r="IO61" s="17"/>
      <c r="IP61" s="18"/>
      <c r="IQ61" s="18"/>
      <c r="IR61" s="19"/>
      <c r="IS61" s="17"/>
      <c r="IT61" s="18"/>
      <c r="IU61" s="18"/>
    </row>
    <row r="62" spans="1:256" s="14" customFormat="1" ht="15.75" x14ac:dyDescent="0.25">
      <c r="A62" s="35">
        <v>7400</v>
      </c>
      <c r="B62" s="812" t="s">
        <v>100</v>
      </c>
      <c r="C62" s="812"/>
      <c r="D62" s="812"/>
      <c r="E62" s="36">
        <v>0</v>
      </c>
      <c r="F62" s="58">
        <f t="shared" si="1"/>
        <v>0</v>
      </c>
      <c r="G62" s="146">
        <f>'PRESUP. EGRESOS MODIFICADO F.F.'!M353</f>
        <v>0</v>
      </c>
      <c r="H62" s="148">
        <v>0</v>
      </c>
      <c r="I62" s="349">
        <v>62</v>
      </c>
      <c r="J62" s="813"/>
      <c r="K62" s="813"/>
      <c r="L62" s="814"/>
      <c r="M62" s="354">
        <v>62</v>
      </c>
      <c r="N62" s="813"/>
      <c r="O62" s="813"/>
      <c r="P62" s="814"/>
      <c r="Q62" s="354">
        <v>62</v>
      </c>
      <c r="R62" s="813"/>
      <c r="S62" s="813"/>
      <c r="T62" s="814"/>
      <c r="U62" s="354">
        <v>62</v>
      </c>
      <c r="V62" s="813"/>
      <c r="W62" s="813"/>
      <c r="X62" s="814"/>
      <c r="Y62" s="354">
        <v>62</v>
      </c>
      <c r="Z62" s="813"/>
      <c r="AA62" s="813"/>
      <c r="AB62" s="814"/>
      <c r="AC62" s="354">
        <v>62</v>
      </c>
      <c r="AD62" s="813"/>
      <c r="AE62" s="813"/>
      <c r="AF62" s="814"/>
      <c r="AG62" s="354">
        <v>62</v>
      </c>
      <c r="AH62" s="813"/>
      <c r="AI62" s="813"/>
      <c r="AJ62" s="814"/>
      <c r="AK62" s="354">
        <v>62</v>
      </c>
      <c r="AL62" s="813"/>
      <c r="AM62" s="813"/>
      <c r="AN62" s="814"/>
      <c r="AO62" s="354">
        <v>62</v>
      </c>
      <c r="AP62" s="813"/>
      <c r="AQ62" s="813"/>
      <c r="AR62" s="814"/>
      <c r="AS62" s="354">
        <v>62</v>
      </c>
      <c r="AT62" s="813"/>
      <c r="AU62" s="813"/>
      <c r="AV62" s="814"/>
      <c r="AW62" s="349">
        <v>62</v>
      </c>
      <c r="AX62" s="813"/>
      <c r="AY62" s="813"/>
      <c r="AZ62" s="814"/>
      <c r="BA62" s="17">
        <v>62</v>
      </c>
      <c r="BB62" s="813"/>
      <c r="BC62" s="813"/>
      <c r="BD62" s="814"/>
      <c r="BE62" s="17">
        <v>62</v>
      </c>
      <c r="BF62" s="813"/>
      <c r="BG62" s="813"/>
      <c r="BH62" s="814"/>
      <c r="BI62" s="17">
        <v>62</v>
      </c>
      <c r="BJ62" s="813"/>
      <c r="BK62" s="813"/>
      <c r="BL62" s="814"/>
      <c r="BM62" s="17">
        <v>62</v>
      </c>
      <c r="BN62" s="813"/>
      <c r="BO62" s="813"/>
      <c r="BP62" s="814"/>
      <c r="BQ62" s="17">
        <v>62</v>
      </c>
      <c r="BR62" s="813"/>
      <c r="BS62" s="813"/>
      <c r="BT62" s="814"/>
      <c r="BU62" s="17">
        <v>62</v>
      </c>
      <c r="BV62" s="813"/>
      <c r="BW62" s="813"/>
      <c r="BX62" s="814"/>
      <c r="BY62" s="17">
        <v>62</v>
      </c>
      <c r="BZ62" s="813"/>
      <c r="CA62" s="813"/>
      <c r="CB62" s="814"/>
      <c r="CC62" s="17">
        <v>62</v>
      </c>
      <c r="CD62" s="813"/>
      <c r="CE62" s="813"/>
      <c r="CF62" s="814"/>
      <c r="CG62" s="17">
        <v>62</v>
      </c>
      <c r="CH62" s="813"/>
      <c r="CI62" s="813"/>
      <c r="CJ62" s="814"/>
      <c r="CK62" s="17">
        <v>62</v>
      </c>
      <c r="CL62" s="813"/>
      <c r="CM62" s="813"/>
      <c r="CN62" s="814"/>
      <c r="CO62" s="17">
        <v>62</v>
      </c>
      <c r="CP62" s="813"/>
      <c r="CQ62" s="813"/>
      <c r="CR62" s="814"/>
      <c r="CS62" s="17">
        <v>62</v>
      </c>
      <c r="CT62" s="813"/>
      <c r="CU62" s="813"/>
      <c r="CV62" s="814"/>
      <c r="CW62" s="17">
        <v>62</v>
      </c>
      <c r="CX62" s="813"/>
      <c r="CY62" s="813"/>
      <c r="CZ62" s="814"/>
      <c r="DA62" s="17">
        <v>62</v>
      </c>
      <c r="DB62" s="813"/>
      <c r="DC62" s="813"/>
      <c r="DD62" s="814"/>
      <c r="DE62" s="17">
        <v>62</v>
      </c>
      <c r="DF62" s="813"/>
      <c r="DG62" s="813"/>
      <c r="DH62" s="814"/>
      <c r="DI62" s="17">
        <v>62</v>
      </c>
      <c r="DJ62" s="813"/>
      <c r="DK62" s="813"/>
      <c r="DL62" s="814"/>
      <c r="DM62" s="17">
        <v>62</v>
      </c>
      <c r="DN62" s="813"/>
      <c r="DO62" s="813"/>
      <c r="DP62" s="814"/>
      <c r="DQ62" s="17">
        <v>62</v>
      </c>
      <c r="DR62" s="813"/>
      <c r="DS62" s="813"/>
      <c r="DT62" s="814"/>
      <c r="DU62" s="17">
        <v>62</v>
      </c>
      <c r="DV62" s="813"/>
      <c r="DW62" s="813"/>
      <c r="DX62" s="814"/>
      <c r="DY62" s="17">
        <v>62</v>
      </c>
      <c r="DZ62" s="813"/>
      <c r="EA62" s="813"/>
      <c r="EB62" s="814"/>
      <c r="EC62" s="17">
        <v>62</v>
      </c>
      <c r="ED62" s="813"/>
      <c r="EE62" s="813"/>
      <c r="EF62" s="814"/>
      <c r="EG62" s="17">
        <v>62</v>
      </c>
      <c r="EH62" s="813"/>
      <c r="EI62" s="813"/>
      <c r="EJ62" s="814"/>
      <c r="EK62" s="17">
        <v>62</v>
      </c>
      <c r="EL62" s="813"/>
      <c r="EM62" s="813"/>
      <c r="EN62" s="814"/>
      <c r="EO62" s="17">
        <v>62</v>
      </c>
      <c r="EP62" s="813"/>
      <c r="EQ62" s="813"/>
      <c r="ER62" s="814"/>
      <c r="ES62" s="17">
        <v>62</v>
      </c>
      <c r="ET62" s="813"/>
      <c r="EU62" s="813"/>
      <c r="EV62" s="814"/>
      <c r="EW62" s="17">
        <v>62</v>
      </c>
      <c r="EX62" s="813"/>
      <c r="EY62" s="813"/>
      <c r="EZ62" s="814"/>
      <c r="FA62" s="17">
        <v>62</v>
      </c>
      <c r="FB62" s="813"/>
      <c r="FC62" s="813"/>
      <c r="FD62" s="814"/>
      <c r="FE62" s="17">
        <v>62</v>
      </c>
      <c r="FF62" s="813"/>
      <c r="FG62" s="813"/>
      <c r="FH62" s="814"/>
      <c r="FI62" s="17">
        <v>62</v>
      </c>
      <c r="FJ62" s="813"/>
      <c r="FK62" s="813"/>
      <c r="FL62" s="814"/>
      <c r="FM62" s="17">
        <v>62</v>
      </c>
      <c r="FN62" s="813"/>
      <c r="FO62" s="813"/>
      <c r="FP62" s="814"/>
      <c r="FQ62" s="17">
        <v>62</v>
      </c>
      <c r="FR62" s="813"/>
      <c r="FS62" s="813"/>
      <c r="FT62" s="814"/>
      <c r="FU62" s="17">
        <v>62</v>
      </c>
      <c r="FV62" s="813"/>
      <c r="FW62" s="813"/>
      <c r="FX62" s="814"/>
      <c r="FY62" s="17">
        <v>62</v>
      </c>
      <c r="FZ62" s="813"/>
      <c r="GA62" s="813"/>
      <c r="GB62" s="814"/>
      <c r="GC62" s="17">
        <v>62</v>
      </c>
      <c r="GD62" s="813"/>
      <c r="GE62" s="813"/>
      <c r="GF62" s="814"/>
      <c r="GG62" s="17">
        <v>62</v>
      </c>
      <c r="GH62" s="813"/>
      <c r="GI62" s="813"/>
      <c r="GJ62" s="814"/>
      <c r="GK62" s="17">
        <v>62</v>
      </c>
      <c r="GL62" s="813"/>
      <c r="GM62" s="813"/>
      <c r="GN62" s="814"/>
      <c r="GO62" s="17">
        <v>62</v>
      </c>
      <c r="GP62" s="813"/>
      <c r="GQ62" s="813"/>
      <c r="GR62" s="814"/>
      <c r="GS62" s="17">
        <v>62</v>
      </c>
      <c r="GT62" s="813"/>
      <c r="GU62" s="813"/>
      <c r="GV62" s="814"/>
      <c r="GW62" s="17">
        <v>62</v>
      </c>
      <c r="GX62" s="813"/>
      <c r="GY62" s="813"/>
      <c r="GZ62" s="814"/>
      <c r="HA62" s="17">
        <v>62</v>
      </c>
      <c r="HB62" s="813"/>
      <c r="HC62" s="813"/>
      <c r="HD62" s="814"/>
      <c r="HE62" s="17">
        <v>62</v>
      </c>
      <c r="HF62" s="813"/>
      <c r="HG62" s="813"/>
      <c r="HH62" s="814"/>
      <c r="HI62" s="17">
        <v>62</v>
      </c>
      <c r="HJ62" s="813"/>
      <c r="HK62" s="813"/>
      <c r="HL62" s="814"/>
      <c r="HM62" s="17">
        <v>62</v>
      </c>
      <c r="HN62" s="813"/>
      <c r="HO62" s="813"/>
      <c r="HP62" s="814"/>
      <c r="HQ62" s="17">
        <v>62</v>
      </c>
      <c r="HR62" s="813"/>
      <c r="HS62" s="813"/>
      <c r="HT62" s="814"/>
      <c r="HU62" s="17">
        <v>62</v>
      </c>
      <c r="HV62" s="813"/>
      <c r="HW62" s="813"/>
      <c r="HX62" s="814"/>
      <c r="HY62" s="17">
        <v>62</v>
      </c>
      <c r="HZ62" s="813"/>
      <c r="IA62" s="813"/>
      <c r="IB62" s="814"/>
      <c r="IC62" s="17">
        <v>62</v>
      </c>
      <c r="ID62" s="813"/>
      <c r="IE62" s="813"/>
      <c r="IF62" s="814"/>
      <c r="IG62" s="17">
        <v>62</v>
      </c>
      <c r="IH62" s="813"/>
      <c r="II62" s="813"/>
      <c r="IJ62" s="814"/>
      <c r="IK62" s="17">
        <v>62</v>
      </c>
      <c r="IL62" s="813"/>
      <c r="IM62" s="813"/>
      <c r="IN62" s="814"/>
      <c r="IO62" s="17">
        <v>62</v>
      </c>
      <c r="IP62" s="813"/>
      <c r="IQ62" s="813"/>
      <c r="IR62" s="814"/>
      <c r="IS62" s="17">
        <v>62</v>
      </c>
      <c r="IT62" s="813"/>
      <c r="IU62" s="813"/>
      <c r="IV62" s="815"/>
    </row>
    <row r="63" spans="1:256" s="14" customFormat="1" ht="15" customHeight="1" x14ac:dyDescent="0.25">
      <c r="A63" s="35">
        <v>7500</v>
      </c>
      <c r="B63" s="812" t="s">
        <v>101</v>
      </c>
      <c r="C63" s="812"/>
      <c r="D63" s="812"/>
      <c r="E63" s="15">
        <v>0</v>
      </c>
      <c r="F63" s="58">
        <f t="shared" si="1"/>
        <v>0</v>
      </c>
      <c r="G63" s="146">
        <f>'PRESUP. EGRESOS MODIFICADO F.F.'!M363</f>
        <v>0</v>
      </c>
      <c r="H63" s="148">
        <v>0</v>
      </c>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1"/>
      <c r="AV63" s="352"/>
    </row>
    <row r="64" spans="1:256" s="14" customFormat="1" ht="15" customHeight="1" x14ac:dyDescent="0.25">
      <c r="A64" s="35">
        <v>7600</v>
      </c>
      <c r="B64" s="812" t="s">
        <v>102</v>
      </c>
      <c r="C64" s="812"/>
      <c r="D64" s="812"/>
      <c r="E64" s="15">
        <v>0</v>
      </c>
      <c r="F64" s="58">
        <f t="shared" si="1"/>
        <v>0</v>
      </c>
      <c r="G64" s="146">
        <f>'PRESUP. EGRESOS MODIFICADO F.F.'!M373</f>
        <v>0</v>
      </c>
      <c r="H64" s="148">
        <v>0</v>
      </c>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51"/>
      <c r="AV64" s="352"/>
    </row>
    <row r="65" spans="1:48" s="14" customFormat="1" ht="15" customHeight="1" x14ac:dyDescent="0.25">
      <c r="A65" s="35">
        <v>7900</v>
      </c>
      <c r="B65" s="812" t="s">
        <v>103</v>
      </c>
      <c r="C65" s="812"/>
      <c r="D65" s="812"/>
      <c r="E65" s="15">
        <v>0</v>
      </c>
      <c r="F65" s="58">
        <f t="shared" si="1"/>
        <v>0</v>
      </c>
      <c r="G65" s="146">
        <f>'PRESUP. EGRESOS MODIFICADO F.F.'!M376</f>
        <v>0</v>
      </c>
      <c r="H65" s="148">
        <v>0</v>
      </c>
      <c r="I65" s="351"/>
      <c r="J65" s="351"/>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2"/>
    </row>
    <row r="66" spans="1:48" s="14" customFormat="1" ht="15.75" customHeight="1" x14ac:dyDescent="0.25">
      <c r="A66" s="233">
        <v>8000</v>
      </c>
      <c r="B66" s="817" t="s">
        <v>26</v>
      </c>
      <c r="C66" s="817"/>
      <c r="D66" s="817"/>
      <c r="E66" s="234">
        <v>0</v>
      </c>
      <c r="F66" s="235">
        <f>G66-E66</f>
        <v>0</v>
      </c>
      <c r="G66" s="236">
        <f>'PRESUP. EGRESOS MODIFICADO F.F.'!M380</f>
        <v>0</v>
      </c>
      <c r="H66" s="237">
        <v>0</v>
      </c>
      <c r="I66" s="351"/>
      <c r="J66" s="351"/>
      <c r="K66" s="351"/>
      <c r="L66" s="351"/>
      <c r="M66" s="351"/>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2"/>
    </row>
    <row r="67" spans="1:48" s="14" customFormat="1" ht="15.75" x14ac:dyDescent="0.25">
      <c r="A67" s="233">
        <v>9000</v>
      </c>
      <c r="B67" s="817" t="s">
        <v>104</v>
      </c>
      <c r="C67" s="817"/>
      <c r="D67" s="817"/>
      <c r="E67" s="235">
        <f>SUM(E68:E74)</f>
        <v>30465000</v>
      </c>
      <c r="F67" s="235">
        <f>SUM(F68:F74)</f>
        <v>0</v>
      </c>
      <c r="G67" s="236">
        <f>SUM(G68:G74)</f>
        <v>30465000</v>
      </c>
      <c r="H67" s="237">
        <f t="shared" si="0"/>
        <v>0</v>
      </c>
      <c r="I67" s="351"/>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2"/>
    </row>
    <row r="68" spans="1:48" s="14" customFormat="1" ht="15.75" x14ac:dyDescent="0.25">
      <c r="A68" s="35">
        <v>9100</v>
      </c>
      <c r="B68" s="812" t="s">
        <v>105</v>
      </c>
      <c r="C68" s="812"/>
      <c r="D68" s="812"/>
      <c r="E68" s="15">
        <v>15259000</v>
      </c>
      <c r="F68" s="58">
        <f t="shared" ref="F68:F74" si="2">G68-E68</f>
        <v>0</v>
      </c>
      <c r="G68" s="146">
        <f>'PRESUP. EGRESOS MODIFICADO F.F.'!M399</f>
        <v>15259000</v>
      </c>
      <c r="H68" s="148">
        <f t="shared" si="0"/>
        <v>0</v>
      </c>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2"/>
    </row>
    <row r="69" spans="1:48" s="14" customFormat="1" ht="15.75" x14ac:dyDescent="0.25">
      <c r="A69" s="35">
        <v>9200</v>
      </c>
      <c r="B69" s="812" t="s">
        <v>106</v>
      </c>
      <c r="C69" s="812"/>
      <c r="D69" s="812"/>
      <c r="E69" s="16">
        <v>15206000</v>
      </c>
      <c r="F69" s="58">
        <f t="shared" si="2"/>
        <v>0</v>
      </c>
      <c r="G69" s="146">
        <f>'PRESUP. EGRESOS MODIFICADO F.F.'!M408</f>
        <v>15206000</v>
      </c>
      <c r="H69" s="148">
        <f t="shared" si="0"/>
        <v>0</v>
      </c>
      <c r="I69" s="351"/>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2"/>
    </row>
    <row r="70" spans="1:48" s="14" customFormat="1" ht="15.75" x14ac:dyDescent="0.25">
      <c r="A70" s="35">
        <v>9300</v>
      </c>
      <c r="B70" s="812" t="s">
        <v>107</v>
      </c>
      <c r="C70" s="812"/>
      <c r="D70" s="812"/>
      <c r="E70" s="16">
        <v>0</v>
      </c>
      <c r="F70" s="58">
        <f t="shared" si="2"/>
        <v>0</v>
      </c>
      <c r="G70" s="146">
        <f>'PRESUP. EGRESOS MODIFICADO F.F.'!M417</f>
        <v>0</v>
      </c>
      <c r="H70" s="148">
        <v>0</v>
      </c>
      <c r="I70" s="351"/>
      <c r="J70" s="351"/>
      <c r="K70" s="351"/>
      <c r="L70" s="351"/>
      <c r="M70" s="351"/>
      <c r="N70" s="351"/>
      <c r="O70" s="351"/>
      <c r="P70" s="351"/>
      <c r="Q70" s="351"/>
      <c r="R70" s="351"/>
      <c r="S70" s="351"/>
      <c r="T70" s="351"/>
      <c r="U70" s="351"/>
      <c r="V70" s="351"/>
      <c r="W70" s="351"/>
      <c r="X70" s="351"/>
      <c r="Y70" s="351"/>
      <c r="Z70" s="351"/>
      <c r="AA70" s="351"/>
      <c r="AB70" s="351"/>
      <c r="AC70" s="351"/>
      <c r="AD70" s="351"/>
      <c r="AE70" s="351"/>
      <c r="AF70" s="351"/>
      <c r="AG70" s="351"/>
      <c r="AH70" s="351"/>
      <c r="AI70" s="351"/>
      <c r="AJ70" s="351"/>
      <c r="AK70" s="351"/>
      <c r="AL70" s="351"/>
      <c r="AM70" s="351"/>
      <c r="AN70" s="351"/>
      <c r="AO70" s="351"/>
      <c r="AP70" s="351"/>
      <c r="AQ70" s="351"/>
      <c r="AR70" s="351"/>
      <c r="AS70" s="351"/>
      <c r="AT70" s="351"/>
      <c r="AU70" s="351"/>
      <c r="AV70" s="352"/>
    </row>
    <row r="71" spans="1:48" s="14" customFormat="1" ht="15.75" x14ac:dyDescent="0.25">
      <c r="A71" s="35">
        <v>9400</v>
      </c>
      <c r="B71" s="812" t="s">
        <v>108</v>
      </c>
      <c r="C71" s="812"/>
      <c r="D71" s="812"/>
      <c r="E71" s="16">
        <v>0</v>
      </c>
      <c r="F71" s="58">
        <f t="shared" si="2"/>
        <v>0</v>
      </c>
      <c r="G71" s="146">
        <f>'PRESUP. EGRESOS MODIFICADO F.F.'!M420</f>
        <v>0</v>
      </c>
      <c r="H71" s="148">
        <v>0</v>
      </c>
      <c r="I71" s="351"/>
      <c r="J71" s="351"/>
      <c r="K71" s="351"/>
      <c r="L71" s="351"/>
      <c r="M71" s="351"/>
      <c r="N71" s="351"/>
      <c r="O71" s="351"/>
      <c r="P71" s="351"/>
      <c r="Q71" s="351"/>
      <c r="R71" s="351"/>
      <c r="S71" s="351"/>
      <c r="T71" s="351"/>
      <c r="U71" s="351"/>
      <c r="V71" s="351"/>
      <c r="W71" s="351"/>
      <c r="X71" s="351"/>
      <c r="Y71" s="351"/>
      <c r="Z71" s="351"/>
      <c r="AA71" s="351"/>
      <c r="AB71" s="351"/>
      <c r="AC71" s="351"/>
      <c r="AD71" s="351"/>
      <c r="AE71" s="351"/>
      <c r="AF71" s="351"/>
      <c r="AG71" s="351"/>
      <c r="AH71" s="351"/>
      <c r="AI71" s="351"/>
      <c r="AJ71" s="351"/>
      <c r="AK71" s="351"/>
      <c r="AL71" s="351"/>
      <c r="AM71" s="351"/>
      <c r="AN71" s="351"/>
      <c r="AO71" s="351"/>
      <c r="AP71" s="351"/>
      <c r="AQ71" s="351"/>
      <c r="AR71" s="351"/>
      <c r="AS71" s="351"/>
      <c r="AT71" s="351"/>
      <c r="AU71" s="351"/>
      <c r="AV71" s="352"/>
    </row>
    <row r="72" spans="1:48" s="14" customFormat="1" ht="15.75" x14ac:dyDescent="0.25">
      <c r="A72" s="35">
        <v>9500</v>
      </c>
      <c r="B72" s="812" t="s">
        <v>109</v>
      </c>
      <c r="C72" s="812"/>
      <c r="D72" s="812"/>
      <c r="E72" s="16">
        <v>0</v>
      </c>
      <c r="F72" s="58">
        <f t="shared" si="2"/>
        <v>0</v>
      </c>
      <c r="G72" s="146">
        <f>'PRESUP. EGRESOS MODIFICADO F.F.'!M423</f>
        <v>0</v>
      </c>
      <c r="H72" s="148">
        <v>0</v>
      </c>
      <c r="I72" s="351"/>
      <c r="J72" s="351"/>
      <c r="K72" s="351"/>
      <c r="L72" s="351"/>
      <c r="M72" s="351"/>
      <c r="N72" s="351"/>
      <c r="O72" s="351"/>
      <c r="P72" s="351"/>
      <c r="Q72" s="351"/>
      <c r="R72" s="351"/>
      <c r="S72" s="351"/>
      <c r="T72" s="351"/>
      <c r="U72" s="351"/>
      <c r="V72" s="351"/>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1"/>
      <c r="AV72" s="352"/>
    </row>
    <row r="73" spans="1:48" s="14" customFormat="1" ht="15.75" x14ac:dyDescent="0.25">
      <c r="A73" s="35">
        <v>9600</v>
      </c>
      <c r="B73" s="812" t="s">
        <v>915</v>
      </c>
      <c r="C73" s="812"/>
      <c r="D73" s="812"/>
      <c r="E73" s="16">
        <v>0</v>
      </c>
      <c r="F73" s="58">
        <f t="shared" si="2"/>
        <v>0</v>
      </c>
      <c r="G73" s="146">
        <f>'PRESUP. EGRESOS MODIFICADO F.F.'!M425</f>
        <v>0</v>
      </c>
      <c r="H73" s="148">
        <v>0</v>
      </c>
      <c r="I73" s="351"/>
      <c r="J73" s="351"/>
      <c r="K73" s="351"/>
      <c r="L73" s="351"/>
      <c r="M73" s="351"/>
      <c r="N73" s="351"/>
      <c r="O73" s="351"/>
      <c r="P73" s="351"/>
      <c r="Q73" s="351"/>
      <c r="R73" s="351"/>
      <c r="S73" s="351"/>
      <c r="T73" s="351"/>
      <c r="U73" s="351"/>
      <c r="V73" s="351"/>
      <c r="W73" s="351"/>
      <c r="X73" s="351"/>
      <c r="Y73" s="351"/>
      <c r="Z73" s="351"/>
      <c r="AA73" s="351"/>
      <c r="AB73" s="351"/>
      <c r="AC73" s="351"/>
      <c r="AD73" s="351"/>
      <c r="AE73" s="351"/>
      <c r="AF73" s="351"/>
      <c r="AG73" s="351"/>
      <c r="AH73" s="351"/>
      <c r="AI73" s="351"/>
      <c r="AJ73" s="351"/>
      <c r="AK73" s="351"/>
      <c r="AL73" s="351"/>
      <c r="AM73" s="351"/>
      <c r="AN73" s="351"/>
      <c r="AO73" s="351"/>
      <c r="AP73" s="351"/>
      <c r="AQ73" s="351"/>
      <c r="AR73" s="351"/>
      <c r="AS73" s="351"/>
      <c r="AT73" s="351"/>
      <c r="AU73" s="351"/>
      <c r="AV73" s="352"/>
    </row>
    <row r="74" spans="1:48" s="14" customFormat="1" ht="15.75" x14ac:dyDescent="0.25">
      <c r="A74" s="51">
        <v>9900</v>
      </c>
      <c r="B74" s="820" t="s">
        <v>110</v>
      </c>
      <c r="C74" s="820"/>
      <c r="D74" s="820"/>
      <c r="E74" s="52">
        <v>0</v>
      </c>
      <c r="F74" s="58">
        <f t="shared" si="2"/>
        <v>0</v>
      </c>
      <c r="G74" s="146">
        <f>'PRESUP. EGRESOS MODIFICADO F.F.'!M428</f>
        <v>0</v>
      </c>
      <c r="H74" s="148">
        <v>0</v>
      </c>
      <c r="I74" s="351"/>
      <c r="J74" s="351"/>
      <c r="K74" s="351"/>
      <c r="L74" s="351"/>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351"/>
      <c r="AN74" s="351"/>
      <c r="AO74" s="351"/>
      <c r="AP74" s="351"/>
      <c r="AQ74" s="351"/>
      <c r="AR74" s="351"/>
      <c r="AS74" s="351"/>
      <c r="AT74" s="351"/>
      <c r="AU74" s="351"/>
      <c r="AV74" s="352"/>
    </row>
    <row r="75" spans="1:48" s="14" customFormat="1" ht="15.75" x14ac:dyDescent="0.25">
      <c r="A75" s="821" t="s">
        <v>748</v>
      </c>
      <c r="B75" s="822"/>
      <c r="C75" s="822"/>
      <c r="D75" s="822"/>
      <c r="E75" s="238">
        <f>E6+E14+E24+E34+E44+E54+E58+E66+E67</f>
        <v>2665662985.0895996</v>
      </c>
      <c r="F75" s="239">
        <f>F6+F14+F24+F34+F44+F54+F58+F66+F67</f>
        <v>213248394.81040004</v>
      </c>
      <c r="G75" s="239">
        <f>G6+G14+G24+G34+G44+G54+G58+G66+G67</f>
        <v>2878911379.9000006</v>
      </c>
      <c r="H75" s="240">
        <f t="shared" ref="H75" si="3">G75/E75-1</f>
        <v>7.9998257845499188E-2</v>
      </c>
      <c r="I75" s="357"/>
      <c r="J75" s="357"/>
      <c r="K75" s="357"/>
      <c r="L75" s="357"/>
      <c r="M75" s="357"/>
      <c r="N75" s="357"/>
      <c r="O75" s="357"/>
      <c r="P75" s="357"/>
      <c r="Q75" s="357"/>
      <c r="R75" s="357"/>
      <c r="S75" s="357"/>
      <c r="T75" s="357"/>
      <c r="U75" s="357"/>
      <c r="V75" s="357"/>
      <c r="W75" s="35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8"/>
    </row>
    <row r="76" spans="1:48" ht="30.75" customHeight="1" x14ac:dyDescent="0.25">
      <c r="A76" s="818" t="s">
        <v>922</v>
      </c>
      <c r="B76" s="818"/>
      <c r="C76" s="818"/>
      <c r="D76" s="818"/>
    </row>
    <row r="77" spans="1:48" ht="18" customHeight="1" x14ac:dyDescent="0.25">
      <c r="A77" s="819"/>
      <c r="B77" s="819"/>
      <c r="C77" s="819"/>
      <c r="D77" s="819"/>
      <c r="E77" s="21"/>
      <c r="F77" s="21"/>
      <c r="G77" s="21"/>
      <c r="H77" s="21"/>
    </row>
    <row r="78" spans="1:48" ht="32.1" customHeight="1" x14ac:dyDescent="0.25">
      <c r="A78" s="241" t="s">
        <v>111</v>
      </c>
      <c r="B78" s="242" t="s">
        <v>4</v>
      </c>
      <c r="C78" s="243" t="s">
        <v>884</v>
      </c>
      <c r="D78" s="244" t="s">
        <v>33</v>
      </c>
      <c r="E78" s="22"/>
      <c r="F78" s="22"/>
      <c r="G78" s="22"/>
      <c r="H78" s="22"/>
    </row>
    <row r="79" spans="1:48" ht="32.1" customHeight="1" x14ac:dyDescent="0.25">
      <c r="A79" s="6">
        <v>1</v>
      </c>
      <c r="B79" s="7" t="s">
        <v>112</v>
      </c>
      <c r="C79" s="23">
        <f>(G6+G14+G24+G34)-G39</f>
        <v>2141635710.3900001</v>
      </c>
      <c r="D79" s="24">
        <f>C79/C84</f>
        <v>0.74390470138903353</v>
      </c>
    </row>
    <row r="80" spans="1:48" ht="32.1" customHeight="1" x14ac:dyDescent="0.25">
      <c r="A80" s="6">
        <v>2</v>
      </c>
      <c r="B80" s="7" t="s">
        <v>113</v>
      </c>
      <c r="C80" s="23">
        <f>G44+G54+G58</f>
        <v>706810669.50999999</v>
      </c>
      <c r="D80" s="24">
        <f>C80/C84</f>
        <v>0.24551317364084729</v>
      </c>
    </row>
    <row r="81" spans="1:255" ht="32.1" customHeight="1" x14ac:dyDescent="0.25">
      <c r="A81" s="6">
        <v>3</v>
      </c>
      <c r="B81" s="7" t="s">
        <v>114</v>
      </c>
      <c r="C81" s="23">
        <f>G67</f>
        <v>30465000</v>
      </c>
      <c r="D81" s="24">
        <f>C81/C84</f>
        <v>1.058212497011916E-2</v>
      </c>
    </row>
    <row r="82" spans="1:255" ht="32.1" customHeight="1" x14ac:dyDescent="0.25">
      <c r="A82" s="6">
        <v>4</v>
      </c>
      <c r="B82" s="7" t="s">
        <v>324</v>
      </c>
      <c r="C82" s="23">
        <f>G39</f>
        <v>0</v>
      </c>
      <c r="D82" s="73">
        <f>C82/C84</f>
        <v>0</v>
      </c>
    </row>
    <row r="83" spans="1:255" ht="32.1" customHeight="1" x14ac:dyDescent="0.25">
      <c r="A83" s="6">
        <v>5</v>
      </c>
      <c r="B83" s="7" t="s">
        <v>302</v>
      </c>
      <c r="C83" s="23">
        <f>G66</f>
        <v>0</v>
      </c>
      <c r="D83" s="73">
        <f>C83/C84</f>
        <v>0</v>
      </c>
    </row>
    <row r="84" spans="1:255" ht="32.1" customHeight="1" x14ac:dyDescent="0.25">
      <c r="A84" s="245"/>
      <c r="B84" s="246" t="s">
        <v>883</v>
      </c>
      <c r="C84" s="247">
        <f>SUM(C79:C83)</f>
        <v>2878911379.9000001</v>
      </c>
      <c r="D84" s="248">
        <f>SUM(D79:D83)</f>
        <v>0.99999999999999989</v>
      </c>
    </row>
    <row r="85" spans="1:255" ht="24.75" customHeight="1" x14ac:dyDescent="0.25">
      <c r="A85" s="816" t="s">
        <v>923</v>
      </c>
      <c r="B85" s="816"/>
      <c r="C85" s="816"/>
      <c r="D85" s="816"/>
      <c r="E85" s="21"/>
      <c r="F85" s="21"/>
      <c r="G85" s="21"/>
      <c r="H85" s="21"/>
    </row>
    <row r="86" spans="1:255" ht="12" customHeight="1" x14ac:dyDescent="0.25">
      <c r="A86" s="25"/>
      <c r="B86" s="25"/>
      <c r="C86" s="25"/>
      <c r="D86" s="25"/>
      <c r="E86" s="25"/>
      <c r="F86" s="25"/>
      <c r="G86" s="25"/>
      <c r="H86" s="25"/>
    </row>
    <row r="87" spans="1:255" ht="32.1" customHeight="1" x14ac:dyDescent="0.25">
      <c r="A87" s="249" t="s">
        <v>37</v>
      </c>
      <c r="B87" s="249" t="s">
        <v>4</v>
      </c>
      <c r="C87" s="250" t="s">
        <v>884</v>
      </c>
      <c r="D87" s="251" t="s">
        <v>33</v>
      </c>
      <c r="E87" s="22"/>
      <c r="F87" s="22"/>
      <c r="G87" s="22"/>
      <c r="H87" s="22"/>
    </row>
    <row r="88" spans="1:255" ht="32.1" customHeight="1" x14ac:dyDescent="0.25">
      <c r="A88" s="6">
        <v>100</v>
      </c>
      <c r="B88" s="10" t="s">
        <v>874</v>
      </c>
      <c r="C88" s="26">
        <f>'PRESUP. EGRESOS MODIFICADO F.F.'!C430</f>
        <v>1638347439.1700003</v>
      </c>
      <c r="D88" s="24">
        <f>C88/C94</f>
        <v>0.5690857490816229</v>
      </c>
    </row>
    <row r="89" spans="1:255" ht="32.1" customHeight="1" x14ac:dyDescent="0.25">
      <c r="A89" s="6">
        <v>200</v>
      </c>
      <c r="B89" s="10" t="s">
        <v>38</v>
      </c>
      <c r="C89" s="26">
        <f>'PRESUP. EGRESOS MODIFICADO F.F.'!K430</f>
        <v>0</v>
      </c>
      <c r="D89" s="24">
        <f>C89/C94</f>
        <v>0</v>
      </c>
    </row>
    <row r="90" spans="1:255" ht="32.1" customHeight="1" x14ac:dyDescent="0.25">
      <c r="A90" s="6">
        <v>400</v>
      </c>
      <c r="B90" s="10" t="s">
        <v>39</v>
      </c>
      <c r="C90" s="26">
        <f>'PRESUP. EGRESOS MODIFICADO F.F.'!D430</f>
        <v>0</v>
      </c>
      <c r="D90" s="24">
        <f>C90/C94</f>
        <v>0</v>
      </c>
    </row>
    <row r="91" spans="1:255" ht="32.1" customHeight="1" x14ac:dyDescent="0.25">
      <c r="A91" s="6">
        <v>500</v>
      </c>
      <c r="B91" s="10" t="s">
        <v>40</v>
      </c>
      <c r="C91" s="26">
        <f>'PRESUP. EGRESOS MODIFICADO F.F.'!E430+'PRESUP. EGRESOS MODIFICADO F.F.'!F430+'PRESUP. EGRESOS MODIFICADO F.F.'!G430+'PRESUP. EGRESOS MODIFICADO F.F.'!H430</f>
        <v>1015492517.7299999</v>
      </c>
      <c r="D91" s="24">
        <f>C91/C94</f>
        <v>0.35273490001115398</v>
      </c>
    </row>
    <row r="92" spans="1:255" ht="32.1" customHeight="1" x14ac:dyDescent="0.25">
      <c r="A92" s="6">
        <v>600</v>
      </c>
      <c r="B92" s="10" t="s">
        <v>41</v>
      </c>
      <c r="C92" s="26">
        <f>'PRESUP. EGRESOS MODIFICADO F.F.'!I430+'PRESUP. EGRESOS MODIFICADO F.F.'!J430</f>
        <v>219707735</v>
      </c>
      <c r="D92" s="24">
        <f>C92/C94</f>
        <v>7.6316255003178193E-2</v>
      </c>
    </row>
    <row r="93" spans="1:255" ht="32.1" customHeight="1" x14ac:dyDescent="0.25">
      <c r="A93" s="6">
        <v>700</v>
      </c>
      <c r="B93" s="10" t="s">
        <v>42</v>
      </c>
      <c r="C93" s="26">
        <f>'PRESUP. EGRESOS MODIFICADO F.F.'!L430</f>
        <v>5363688</v>
      </c>
      <c r="D93" s="24">
        <f>C93/C94</f>
        <v>1.8630959040449205E-3</v>
      </c>
    </row>
    <row r="94" spans="1:255" ht="32.1" customHeight="1" x14ac:dyDescent="0.25">
      <c r="A94" s="245"/>
      <c r="B94" s="246" t="s">
        <v>883</v>
      </c>
      <c r="C94" s="247">
        <f>SUM(C88:C93)</f>
        <v>2878911379.9000001</v>
      </c>
      <c r="D94" s="252">
        <f>SUM(D88:D93)</f>
        <v>1</v>
      </c>
    </row>
    <row r="95" spans="1:255" ht="18" customHeight="1" x14ac:dyDescent="0.25"/>
    <row r="96" spans="1:255" s="22" customFormat="1" x14ac:dyDescent="0.25">
      <c r="B96" s="20"/>
      <c r="C96" s="27"/>
      <c r="D96" s="28"/>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R96" s="20"/>
      <c r="BS96" s="20"/>
      <c r="BT96" s="20"/>
      <c r="BU96" s="20"/>
      <c r="BV96" s="20"/>
      <c r="BW96" s="20"/>
      <c r="BX96" s="20"/>
      <c r="BY96" s="20"/>
      <c r="BZ96" s="20"/>
      <c r="CA96" s="20"/>
      <c r="CB96" s="20"/>
      <c r="CC96" s="20"/>
      <c r="CD96" s="20"/>
      <c r="CE96" s="20"/>
      <c r="CF96" s="20"/>
      <c r="CG96" s="20"/>
      <c r="CH96" s="20"/>
      <c r="CI96" s="20"/>
      <c r="CJ96" s="20"/>
      <c r="CK96" s="20"/>
      <c r="CL96" s="20"/>
      <c r="CM96" s="20"/>
      <c r="CN96" s="20"/>
      <c r="CO96" s="20"/>
      <c r="CP96" s="20"/>
      <c r="CQ96" s="20"/>
      <c r="CR96" s="20"/>
      <c r="CS96" s="20"/>
      <c r="CT96" s="20"/>
      <c r="CU96" s="20"/>
      <c r="CV96" s="20"/>
      <c r="CW96" s="20"/>
      <c r="CX96" s="20"/>
      <c r="CY96" s="20"/>
      <c r="CZ96" s="20"/>
      <c r="DA96" s="20"/>
      <c r="DB96" s="20"/>
      <c r="DC96" s="20"/>
      <c r="DD96" s="20"/>
      <c r="DE96" s="20"/>
      <c r="DF96" s="20"/>
      <c r="DG96" s="20"/>
      <c r="DH96" s="20"/>
      <c r="DI96" s="20"/>
      <c r="DJ96" s="20"/>
      <c r="DK96" s="20"/>
      <c r="DL96" s="20"/>
      <c r="DM96" s="20"/>
      <c r="DN96" s="20"/>
      <c r="DO96" s="20"/>
      <c r="DP96" s="20"/>
      <c r="DQ96" s="20"/>
      <c r="DR96" s="20"/>
      <c r="DS96" s="20"/>
      <c r="DT96" s="20"/>
      <c r="DU96" s="20"/>
      <c r="DV96" s="20"/>
      <c r="DW96" s="20"/>
      <c r="DX96" s="20"/>
      <c r="DY96" s="20"/>
      <c r="DZ96" s="20"/>
      <c r="EA96" s="20"/>
      <c r="EB96" s="20"/>
      <c r="EC96" s="20"/>
      <c r="ED96" s="20"/>
      <c r="EE96" s="20"/>
      <c r="EF96" s="20"/>
      <c r="EG96" s="20"/>
      <c r="EH96" s="20"/>
      <c r="EI96" s="20"/>
      <c r="EJ96" s="20"/>
      <c r="EK96" s="20"/>
      <c r="EL96" s="20"/>
      <c r="EM96" s="20"/>
      <c r="EN96" s="20"/>
      <c r="EO96" s="20"/>
      <c r="EP96" s="20"/>
      <c r="EQ96" s="20"/>
      <c r="ER96" s="20"/>
      <c r="ES96" s="20"/>
      <c r="ET96" s="20"/>
      <c r="EU96" s="20"/>
      <c r="EV96" s="20"/>
      <c r="EW96" s="20"/>
      <c r="EX96" s="20"/>
      <c r="EY96" s="20"/>
      <c r="EZ96" s="20"/>
      <c r="FA96" s="20"/>
      <c r="FB96" s="20"/>
      <c r="FC96" s="20"/>
      <c r="FD96" s="20"/>
      <c r="FE96" s="20"/>
      <c r="FF96" s="20"/>
      <c r="FG96" s="20"/>
      <c r="FH96" s="20"/>
      <c r="FI96" s="20"/>
      <c r="FJ96" s="20"/>
      <c r="FK96" s="20"/>
      <c r="FL96" s="20"/>
      <c r="FM96" s="20"/>
      <c r="FN96" s="20"/>
      <c r="FO96" s="20"/>
      <c r="FP96" s="20"/>
      <c r="FQ96" s="20"/>
      <c r="FR96" s="20"/>
      <c r="FS96" s="20"/>
      <c r="FT96" s="20"/>
      <c r="FU96" s="20"/>
      <c r="FV96" s="20"/>
      <c r="FW96" s="20"/>
      <c r="FX96" s="20"/>
      <c r="FY96" s="20"/>
      <c r="FZ96" s="20"/>
      <c r="GA96" s="20"/>
      <c r="GB96" s="20"/>
      <c r="GC96" s="20"/>
      <c r="GD96" s="20"/>
      <c r="GE96" s="20"/>
      <c r="GF96" s="20"/>
      <c r="GG96" s="20"/>
      <c r="GH96" s="20"/>
      <c r="GI96" s="20"/>
      <c r="GJ96" s="20"/>
      <c r="GK96" s="20"/>
      <c r="GL96" s="20"/>
      <c r="GM96" s="20"/>
      <c r="GN96" s="20"/>
      <c r="GO96" s="20"/>
      <c r="GP96" s="20"/>
      <c r="GQ96" s="20"/>
      <c r="GR96" s="20"/>
      <c r="GS96" s="20"/>
      <c r="GT96" s="20"/>
      <c r="GU96" s="20"/>
      <c r="GV96" s="20"/>
      <c r="GW96" s="20"/>
      <c r="GX96" s="20"/>
      <c r="GY96" s="20"/>
      <c r="GZ96" s="20"/>
      <c r="HA96" s="20"/>
      <c r="HB96" s="20"/>
      <c r="HC96" s="20"/>
      <c r="HD96" s="20"/>
      <c r="HE96" s="20"/>
      <c r="HF96" s="20"/>
      <c r="HG96" s="20"/>
      <c r="HH96" s="20"/>
      <c r="HI96" s="20"/>
      <c r="HJ96" s="20"/>
      <c r="HK96" s="20"/>
      <c r="HL96" s="20"/>
      <c r="HM96" s="20"/>
      <c r="HN96" s="20"/>
      <c r="HO96" s="20"/>
      <c r="HP96" s="20"/>
      <c r="HQ96" s="20"/>
      <c r="HR96" s="20"/>
      <c r="HS96" s="20"/>
      <c r="HT96" s="20"/>
      <c r="HU96" s="20"/>
      <c r="HV96" s="20"/>
      <c r="HW96" s="20"/>
      <c r="HX96" s="20"/>
      <c r="HY96" s="20"/>
      <c r="HZ96" s="20"/>
      <c r="IA96" s="20"/>
      <c r="IB96" s="20"/>
      <c r="IC96" s="20"/>
      <c r="ID96" s="20"/>
      <c r="IE96" s="20"/>
      <c r="IF96" s="20"/>
      <c r="IG96" s="20"/>
      <c r="IH96" s="20"/>
      <c r="II96" s="20"/>
      <c r="IJ96" s="20"/>
      <c r="IK96" s="20"/>
      <c r="IL96" s="20"/>
      <c r="IM96" s="20"/>
      <c r="IN96" s="20"/>
      <c r="IO96" s="20"/>
      <c r="IP96" s="20"/>
      <c r="IQ96" s="20"/>
      <c r="IR96" s="20"/>
      <c r="IS96" s="20"/>
      <c r="IT96" s="20"/>
      <c r="IU96" s="20"/>
    </row>
    <row r="97" spans="2:255" s="22" customFormat="1" x14ac:dyDescent="0.25">
      <c r="B97" s="20"/>
      <c r="C97" s="27"/>
      <c r="D97" s="28"/>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20"/>
      <c r="BU97" s="20"/>
      <c r="BV97" s="20"/>
      <c r="BW97" s="20"/>
      <c r="BX97" s="20"/>
      <c r="BY97" s="20"/>
      <c r="BZ97" s="20"/>
      <c r="CA97" s="20"/>
      <c r="CB97" s="20"/>
      <c r="CC97" s="20"/>
      <c r="CD97" s="20"/>
      <c r="CE97" s="20"/>
      <c r="CF97" s="20"/>
      <c r="CG97" s="20"/>
      <c r="CH97" s="20"/>
      <c r="CI97" s="20"/>
      <c r="CJ97" s="20"/>
      <c r="CK97" s="20"/>
      <c r="CL97" s="20"/>
      <c r="CM97" s="20"/>
      <c r="CN97" s="20"/>
      <c r="CO97" s="20"/>
      <c r="CP97" s="20"/>
      <c r="CQ97" s="20"/>
      <c r="CR97" s="20"/>
      <c r="CS97" s="20"/>
      <c r="CT97" s="20"/>
      <c r="CU97" s="20"/>
      <c r="CV97" s="20"/>
      <c r="CW97" s="20"/>
      <c r="CX97" s="20"/>
      <c r="CY97" s="20"/>
      <c r="CZ97" s="20"/>
      <c r="DA97" s="20"/>
      <c r="DB97" s="20"/>
      <c r="DC97" s="20"/>
      <c r="DD97" s="20"/>
      <c r="DE97" s="20"/>
      <c r="DF97" s="20"/>
      <c r="DG97" s="20"/>
      <c r="DH97" s="20"/>
      <c r="DI97" s="20"/>
      <c r="DJ97" s="20"/>
      <c r="DK97" s="20"/>
      <c r="DL97" s="20"/>
      <c r="DM97" s="20"/>
      <c r="DN97" s="20"/>
      <c r="DO97" s="20"/>
      <c r="DP97" s="20"/>
      <c r="DQ97" s="20"/>
      <c r="DR97" s="20"/>
      <c r="DS97" s="20"/>
      <c r="DT97" s="20"/>
      <c r="DU97" s="20"/>
      <c r="DV97" s="20"/>
      <c r="DW97" s="20"/>
      <c r="DX97" s="20"/>
      <c r="DY97" s="20"/>
      <c r="DZ97" s="20"/>
      <c r="EA97" s="20"/>
      <c r="EB97" s="20"/>
      <c r="EC97" s="20"/>
      <c r="ED97" s="20"/>
      <c r="EE97" s="20"/>
      <c r="EF97" s="20"/>
      <c r="EG97" s="20"/>
      <c r="EH97" s="20"/>
      <c r="EI97" s="20"/>
      <c r="EJ97" s="20"/>
      <c r="EK97" s="20"/>
      <c r="EL97" s="20"/>
      <c r="EM97" s="20"/>
      <c r="EN97" s="20"/>
      <c r="EO97" s="20"/>
      <c r="EP97" s="20"/>
      <c r="EQ97" s="20"/>
      <c r="ER97" s="20"/>
      <c r="ES97" s="20"/>
      <c r="ET97" s="20"/>
      <c r="EU97" s="20"/>
      <c r="EV97" s="20"/>
      <c r="EW97" s="20"/>
      <c r="EX97" s="20"/>
      <c r="EY97" s="20"/>
      <c r="EZ97" s="20"/>
      <c r="FA97" s="20"/>
      <c r="FB97" s="20"/>
      <c r="FC97" s="20"/>
      <c r="FD97" s="20"/>
      <c r="FE97" s="20"/>
      <c r="FF97" s="20"/>
      <c r="FG97" s="20"/>
      <c r="FH97" s="20"/>
      <c r="FI97" s="20"/>
      <c r="FJ97" s="20"/>
      <c r="FK97" s="20"/>
      <c r="FL97" s="20"/>
      <c r="FM97" s="20"/>
      <c r="FN97" s="20"/>
      <c r="FO97" s="20"/>
      <c r="FP97" s="20"/>
      <c r="FQ97" s="20"/>
      <c r="FR97" s="20"/>
      <c r="FS97" s="20"/>
      <c r="FT97" s="20"/>
      <c r="FU97" s="20"/>
      <c r="FV97" s="20"/>
      <c r="FW97" s="20"/>
      <c r="FX97" s="20"/>
      <c r="FY97" s="20"/>
      <c r="FZ97" s="20"/>
      <c r="GA97" s="20"/>
      <c r="GB97" s="20"/>
      <c r="GC97" s="20"/>
      <c r="GD97" s="20"/>
      <c r="GE97" s="20"/>
      <c r="GF97" s="20"/>
      <c r="GG97" s="20"/>
      <c r="GH97" s="20"/>
      <c r="GI97" s="20"/>
      <c r="GJ97" s="20"/>
      <c r="GK97" s="20"/>
      <c r="GL97" s="20"/>
      <c r="GM97" s="20"/>
      <c r="GN97" s="20"/>
      <c r="GO97" s="20"/>
      <c r="GP97" s="20"/>
      <c r="GQ97" s="20"/>
      <c r="GR97" s="20"/>
      <c r="GS97" s="20"/>
      <c r="GT97" s="20"/>
      <c r="GU97" s="20"/>
      <c r="GV97" s="20"/>
      <c r="GW97" s="20"/>
      <c r="GX97" s="20"/>
      <c r="GY97" s="20"/>
      <c r="GZ97" s="20"/>
      <c r="HA97" s="20"/>
      <c r="HB97" s="20"/>
      <c r="HC97" s="20"/>
      <c r="HD97" s="20"/>
      <c r="HE97" s="20"/>
      <c r="HF97" s="20"/>
      <c r="HG97" s="20"/>
      <c r="HH97" s="20"/>
      <c r="HI97" s="20"/>
      <c r="HJ97" s="20"/>
      <c r="HK97" s="20"/>
      <c r="HL97" s="20"/>
      <c r="HM97" s="20"/>
      <c r="HN97" s="20"/>
      <c r="HO97" s="20"/>
      <c r="HP97" s="20"/>
      <c r="HQ97" s="20"/>
      <c r="HR97" s="20"/>
      <c r="HS97" s="20"/>
      <c r="HT97" s="20"/>
      <c r="HU97" s="20"/>
      <c r="HV97" s="20"/>
      <c r="HW97" s="20"/>
      <c r="HX97" s="20"/>
      <c r="HY97" s="20"/>
      <c r="HZ97" s="20"/>
      <c r="IA97" s="20"/>
      <c r="IB97" s="20"/>
      <c r="IC97" s="20"/>
      <c r="ID97" s="20"/>
      <c r="IE97" s="20"/>
      <c r="IF97" s="20"/>
      <c r="IG97" s="20"/>
      <c r="IH97" s="20"/>
      <c r="II97" s="20"/>
      <c r="IJ97" s="20"/>
      <c r="IK97" s="20"/>
      <c r="IL97" s="20"/>
      <c r="IM97" s="20"/>
      <c r="IN97" s="20"/>
      <c r="IO97" s="20"/>
      <c r="IP97" s="20"/>
      <c r="IQ97" s="20"/>
      <c r="IR97" s="20"/>
      <c r="IS97" s="20"/>
      <c r="IT97" s="20"/>
      <c r="IU97" s="20"/>
    </row>
    <row r="98" spans="2:255" s="22" customFormat="1" x14ac:dyDescent="0.25">
      <c r="B98" s="20"/>
      <c r="C98" s="27"/>
      <c r="D98" s="28"/>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R98" s="20"/>
      <c r="BS98" s="20"/>
      <c r="BT98" s="20"/>
      <c r="BU98" s="20"/>
      <c r="BV98" s="20"/>
      <c r="BW98" s="20"/>
      <c r="BX98" s="20"/>
      <c r="BY98" s="20"/>
      <c r="BZ98" s="20"/>
      <c r="CA98" s="20"/>
      <c r="CB98" s="20"/>
      <c r="CC98" s="20"/>
      <c r="CD98" s="20"/>
      <c r="CE98" s="20"/>
      <c r="CF98" s="20"/>
      <c r="CG98" s="20"/>
      <c r="CH98" s="20"/>
      <c r="CI98" s="20"/>
      <c r="CJ98" s="20"/>
      <c r="CK98" s="20"/>
      <c r="CL98" s="20"/>
      <c r="CM98" s="20"/>
      <c r="CN98" s="20"/>
      <c r="CO98" s="20"/>
      <c r="CP98" s="20"/>
      <c r="CQ98" s="20"/>
      <c r="CR98" s="20"/>
      <c r="CS98" s="20"/>
      <c r="CT98" s="20"/>
      <c r="CU98" s="20"/>
      <c r="CV98" s="20"/>
      <c r="CW98" s="20"/>
      <c r="CX98" s="20"/>
      <c r="CY98" s="20"/>
      <c r="CZ98" s="20"/>
      <c r="DA98" s="20"/>
      <c r="DB98" s="20"/>
      <c r="DC98" s="20"/>
      <c r="DD98" s="20"/>
      <c r="DE98" s="20"/>
      <c r="DF98" s="20"/>
      <c r="DG98" s="20"/>
      <c r="DH98" s="20"/>
      <c r="DI98" s="20"/>
      <c r="DJ98" s="20"/>
      <c r="DK98" s="20"/>
      <c r="DL98" s="20"/>
      <c r="DM98" s="20"/>
      <c r="DN98" s="20"/>
      <c r="DO98" s="20"/>
      <c r="DP98" s="20"/>
      <c r="DQ98" s="20"/>
      <c r="DR98" s="20"/>
      <c r="DS98" s="20"/>
      <c r="DT98" s="20"/>
      <c r="DU98" s="20"/>
      <c r="DV98" s="20"/>
      <c r="DW98" s="20"/>
      <c r="DX98" s="20"/>
      <c r="DY98" s="20"/>
      <c r="DZ98" s="20"/>
      <c r="EA98" s="20"/>
      <c r="EB98" s="20"/>
      <c r="EC98" s="20"/>
      <c r="ED98" s="20"/>
      <c r="EE98" s="20"/>
      <c r="EF98" s="20"/>
      <c r="EG98" s="20"/>
      <c r="EH98" s="20"/>
      <c r="EI98" s="20"/>
      <c r="EJ98" s="20"/>
      <c r="EK98" s="20"/>
      <c r="EL98" s="20"/>
      <c r="EM98" s="20"/>
      <c r="EN98" s="20"/>
      <c r="EO98" s="20"/>
      <c r="EP98" s="20"/>
      <c r="EQ98" s="20"/>
      <c r="ER98" s="20"/>
      <c r="ES98" s="20"/>
      <c r="ET98" s="20"/>
      <c r="EU98" s="20"/>
      <c r="EV98" s="20"/>
      <c r="EW98" s="20"/>
      <c r="EX98" s="20"/>
      <c r="EY98" s="20"/>
      <c r="EZ98" s="20"/>
      <c r="FA98" s="20"/>
      <c r="FB98" s="20"/>
      <c r="FC98" s="20"/>
      <c r="FD98" s="20"/>
      <c r="FE98" s="20"/>
      <c r="FF98" s="20"/>
      <c r="FG98" s="20"/>
      <c r="FH98" s="20"/>
      <c r="FI98" s="20"/>
      <c r="FJ98" s="20"/>
      <c r="FK98" s="20"/>
      <c r="FL98" s="20"/>
      <c r="FM98" s="20"/>
      <c r="FN98" s="20"/>
      <c r="FO98" s="20"/>
      <c r="FP98" s="20"/>
      <c r="FQ98" s="20"/>
      <c r="FR98" s="20"/>
      <c r="FS98" s="20"/>
      <c r="FT98" s="20"/>
      <c r="FU98" s="20"/>
      <c r="FV98" s="20"/>
      <c r="FW98" s="20"/>
      <c r="FX98" s="20"/>
      <c r="FY98" s="20"/>
      <c r="FZ98" s="20"/>
      <c r="GA98" s="20"/>
      <c r="GB98" s="20"/>
      <c r="GC98" s="20"/>
      <c r="GD98" s="20"/>
      <c r="GE98" s="20"/>
      <c r="GF98" s="20"/>
      <c r="GG98" s="20"/>
      <c r="GH98" s="20"/>
      <c r="GI98" s="20"/>
      <c r="GJ98" s="20"/>
      <c r="GK98" s="20"/>
      <c r="GL98" s="20"/>
      <c r="GM98" s="20"/>
      <c r="GN98" s="20"/>
      <c r="GO98" s="20"/>
      <c r="GP98" s="20"/>
      <c r="GQ98" s="20"/>
      <c r="GR98" s="20"/>
      <c r="GS98" s="20"/>
      <c r="GT98" s="20"/>
      <c r="GU98" s="20"/>
      <c r="GV98" s="20"/>
      <c r="GW98" s="20"/>
      <c r="GX98" s="20"/>
      <c r="GY98" s="20"/>
      <c r="GZ98" s="20"/>
      <c r="HA98" s="20"/>
      <c r="HB98" s="20"/>
      <c r="HC98" s="20"/>
      <c r="HD98" s="20"/>
      <c r="HE98" s="20"/>
      <c r="HF98" s="20"/>
      <c r="HG98" s="20"/>
      <c r="HH98" s="20"/>
      <c r="HI98" s="20"/>
      <c r="HJ98" s="20"/>
      <c r="HK98" s="20"/>
      <c r="HL98" s="20"/>
      <c r="HM98" s="20"/>
      <c r="HN98" s="20"/>
      <c r="HO98" s="20"/>
      <c r="HP98" s="20"/>
      <c r="HQ98" s="20"/>
      <c r="HR98" s="20"/>
      <c r="HS98" s="20"/>
      <c r="HT98" s="20"/>
      <c r="HU98" s="20"/>
      <c r="HV98" s="20"/>
      <c r="HW98" s="20"/>
      <c r="HX98" s="20"/>
      <c r="HY98" s="20"/>
      <c r="HZ98" s="20"/>
      <c r="IA98" s="20"/>
      <c r="IB98" s="20"/>
      <c r="IC98" s="20"/>
      <c r="ID98" s="20"/>
      <c r="IE98" s="20"/>
      <c r="IF98" s="20"/>
      <c r="IG98" s="20"/>
      <c r="IH98" s="20"/>
      <c r="II98" s="20"/>
      <c r="IJ98" s="20"/>
      <c r="IK98" s="20"/>
      <c r="IL98" s="20"/>
      <c r="IM98" s="20"/>
      <c r="IN98" s="20"/>
      <c r="IO98" s="20"/>
      <c r="IP98" s="20"/>
      <c r="IQ98" s="20"/>
      <c r="IR98" s="20"/>
      <c r="IS98" s="20"/>
      <c r="IT98" s="20"/>
      <c r="IU98" s="20"/>
    </row>
    <row r="99" spans="2:255" s="22" customFormat="1" x14ac:dyDescent="0.25">
      <c r="B99" s="20"/>
      <c r="C99" s="27"/>
      <c r="D99" s="28"/>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c r="BT99" s="20"/>
      <c r="BU99" s="20"/>
      <c r="BV99" s="20"/>
      <c r="BW99" s="20"/>
      <c r="BX99" s="20"/>
      <c r="BY99" s="20"/>
      <c r="BZ99" s="20"/>
      <c r="CA99" s="20"/>
      <c r="CB99" s="20"/>
      <c r="CC99" s="20"/>
      <c r="CD99" s="20"/>
      <c r="CE99" s="20"/>
      <c r="CF99" s="20"/>
      <c r="CG99" s="20"/>
      <c r="CH99" s="20"/>
      <c r="CI99" s="20"/>
      <c r="CJ99" s="20"/>
      <c r="CK99" s="20"/>
      <c r="CL99" s="20"/>
      <c r="CM99" s="20"/>
      <c r="CN99" s="20"/>
      <c r="CO99" s="20"/>
      <c r="CP99" s="20"/>
      <c r="CQ99" s="20"/>
      <c r="CR99" s="20"/>
      <c r="CS99" s="20"/>
      <c r="CT99" s="20"/>
      <c r="CU99" s="20"/>
      <c r="CV99" s="20"/>
      <c r="CW99" s="20"/>
      <c r="CX99" s="20"/>
      <c r="CY99" s="20"/>
      <c r="CZ99" s="20"/>
      <c r="DA99" s="20"/>
      <c r="DB99" s="20"/>
      <c r="DC99" s="20"/>
      <c r="DD99" s="20"/>
      <c r="DE99" s="20"/>
      <c r="DF99" s="20"/>
      <c r="DG99" s="20"/>
      <c r="DH99" s="20"/>
      <c r="DI99" s="20"/>
      <c r="DJ99" s="20"/>
      <c r="DK99" s="20"/>
      <c r="DL99" s="20"/>
      <c r="DM99" s="20"/>
      <c r="DN99" s="20"/>
      <c r="DO99" s="20"/>
      <c r="DP99" s="20"/>
      <c r="DQ99" s="20"/>
      <c r="DR99" s="20"/>
      <c r="DS99" s="20"/>
      <c r="DT99" s="20"/>
      <c r="DU99" s="20"/>
      <c r="DV99" s="20"/>
      <c r="DW99" s="20"/>
      <c r="DX99" s="20"/>
      <c r="DY99" s="20"/>
      <c r="DZ99" s="20"/>
      <c r="EA99" s="20"/>
      <c r="EB99" s="20"/>
      <c r="EC99" s="20"/>
      <c r="ED99" s="20"/>
      <c r="EE99" s="20"/>
      <c r="EF99" s="20"/>
      <c r="EG99" s="20"/>
      <c r="EH99" s="20"/>
      <c r="EI99" s="20"/>
      <c r="EJ99" s="20"/>
      <c r="EK99" s="20"/>
      <c r="EL99" s="20"/>
      <c r="EM99" s="20"/>
      <c r="EN99" s="20"/>
      <c r="EO99" s="20"/>
      <c r="EP99" s="20"/>
      <c r="EQ99" s="20"/>
      <c r="ER99" s="20"/>
      <c r="ES99" s="20"/>
      <c r="ET99" s="20"/>
      <c r="EU99" s="20"/>
      <c r="EV99" s="20"/>
      <c r="EW99" s="20"/>
      <c r="EX99" s="20"/>
      <c r="EY99" s="20"/>
      <c r="EZ99" s="20"/>
      <c r="FA99" s="20"/>
      <c r="FB99" s="20"/>
      <c r="FC99" s="20"/>
      <c r="FD99" s="20"/>
      <c r="FE99" s="20"/>
      <c r="FF99" s="20"/>
      <c r="FG99" s="20"/>
      <c r="FH99" s="20"/>
      <c r="FI99" s="20"/>
      <c r="FJ99" s="20"/>
      <c r="FK99" s="20"/>
      <c r="FL99" s="20"/>
      <c r="FM99" s="20"/>
      <c r="FN99" s="20"/>
      <c r="FO99" s="20"/>
      <c r="FP99" s="20"/>
      <c r="FQ99" s="20"/>
      <c r="FR99" s="20"/>
      <c r="FS99" s="20"/>
      <c r="FT99" s="20"/>
      <c r="FU99" s="20"/>
      <c r="FV99" s="20"/>
      <c r="FW99" s="20"/>
      <c r="FX99" s="20"/>
      <c r="FY99" s="20"/>
      <c r="FZ99" s="20"/>
      <c r="GA99" s="20"/>
      <c r="GB99" s="20"/>
      <c r="GC99" s="20"/>
      <c r="GD99" s="20"/>
      <c r="GE99" s="20"/>
      <c r="GF99" s="20"/>
      <c r="GG99" s="20"/>
      <c r="GH99" s="20"/>
      <c r="GI99" s="20"/>
      <c r="GJ99" s="20"/>
      <c r="GK99" s="20"/>
      <c r="GL99" s="20"/>
      <c r="GM99" s="20"/>
      <c r="GN99" s="20"/>
      <c r="GO99" s="20"/>
      <c r="GP99" s="20"/>
      <c r="GQ99" s="20"/>
      <c r="GR99" s="20"/>
      <c r="GS99" s="20"/>
      <c r="GT99" s="20"/>
      <c r="GU99" s="20"/>
      <c r="GV99" s="20"/>
      <c r="GW99" s="20"/>
      <c r="GX99" s="20"/>
      <c r="GY99" s="20"/>
      <c r="GZ99" s="20"/>
      <c r="HA99" s="20"/>
      <c r="HB99" s="20"/>
      <c r="HC99" s="20"/>
      <c r="HD99" s="20"/>
      <c r="HE99" s="20"/>
      <c r="HF99" s="20"/>
      <c r="HG99" s="20"/>
      <c r="HH99" s="20"/>
      <c r="HI99" s="20"/>
      <c r="HJ99" s="20"/>
      <c r="HK99" s="20"/>
      <c r="HL99" s="20"/>
      <c r="HM99" s="20"/>
      <c r="HN99" s="20"/>
      <c r="HO99" s="20"/>
      <c r="HP99" s="20"/>
      <c r="HQ99" s="20"/>
      <c r="HR99" s="20"/>
      <c r="HS99" s="20"/>
      <c r="HT99" s="20"/>
      <c r="HU99" s="20"/>
      <c r="HV99" s="20"/>
      <c r="HW99" s="20"/>
      <c r="HX99" s="20"/>
      <c r="HY99" s="20"/>
      <c r="HZ99" s="20"/>
      <c r="IA99" s="20"/>
      <c r="IB99" s="20"/>
      <c r="IC99" s="20"/>
      <c r="ID99" s="20"/>
      <c r="IE99" s="20"/>
      <c r="IF99" s="20"/>
      <c r="IG99" s="20"/>
      <c r="IH99" s="20"/>
      <c r="II99" s="20"/>
      <c r="IJ99" s="20"/>
      <c r="IK99" s="20"/>
      <c r="IL99" s="20"/>
      <c r="IM99" s="20"/>
      <c r="IN99" s="20"/>
      <c r="IO99" s="20"/>
      <c r="IP99" s="20"/>
      <c r="IQ99" s="20"/>
      <c r="IR99" s="20"/>
      <c r="IS99" s="20"/>
      <c r="IT99" s="20"/>
      <c r="IU99" s="20"/>
    </row>
    <row r="100" spans="2:255" s="22" customFormat="1" x14ac:dyDescent="0.25">
      <c r="B100" s="20"/>
      <c r="C100" s="27"/>
      <c r="D100" s="28"/>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20"/>
      <c r="BV100" s="20"/>
      <c r="BW100" s="20"/>
      <c r="BX100" s="20"/>
      <c r="BY100" s="20"/>
      <c r="BZ100" s="20"/>
      <c r="CA100" s="20"/>
      <c r="CB100" s="20"/>
      <c r="CC100" s="20"/>
      <c r="CD100" s="20"/>
      <c r="CE100" s="20"/>
      <c r="CF100" s="20"/>
      <c r="CG100" s="20"/>
      <c r="CH100" s="20"/>
      <c r="CI100" s="20"/>
      <c r="CJ100" s="20"/>
      <c r="CK100" s="20"/>
      <c r="CL100" s="20"/>
      <c r="CM100" s="20"/>
      <c r="CN100" s="20"/>
      <c r="CO100" s="20"/>
      <c r="CP100" s="20"/>
      <c r="CQ100" s="20"/>
      <c r="CR100" s="20"/>
      <c r="CS100" s="20"/>
      <c r="CT100" s="20"/>
      <c r="CU100" s="20"/>
      <c r="CV100" s="20"/>
      <c r="CW100" s="20"/>
      <c r="CX100" s="20"/>
      <c r="CY100" s="20"/>
      <c r="CZ100" s="20"/>
      <c r="DA100" s="20"/>
      <c r="DB100" s="20"/>
      <c r="DC100" s="20"/>
      <c r="DD100" s="20"/>
      <c r="DE100" s="20"/>
      <c r="DF100" s="20"/>
      <c r="DG100" s="20"/>
      <c r="DH100" s="20"/>
      <c r="DI100" s="20"/>
      <c r="DJ100" s="20"/>
      <c r="DK100" s="20"/>
      <c r="DL100" s="20"/>
      <c r="DM100" s="20"/>
      <c r="DN100" s="20"/>
      <c r="DO100" s="20"/>
      <c r="DP100" s="20"/>
      <c r="DQ100" s="20"/>
      <c r="DR100" s="20"/>
      <c r="DS100" s="20"/>
      <c r="DT100" s="20"/>
      <c r="DU100" s="20"/>
      <c r="DV100" s="20"/>
      <c r="DW100" s="20"/>
      <c r="DX100" s="20"/>
      <c r="DY100" s="20"/>
      <c r="DZ100" s="20"/>
      <c r="EA100" s="20"/>
      <c r="EB100" s="20"/>
      <c r="EC100" s="20"/>
      <c r="ED100" s="20"/>
      <c r="EE100" s="20"/>
      <c r="EF100" s="20"/>
      <c r="EG100" s="20"/>
      <c r="EH100" s="20"/>
      <c r="EI100" s="20"/>
      <c r="EJ100" s="20"/>
      <c r="EK100" s="20"/>
      <c r="EL100" s="20"/>
      <c r="EM100" s="20"/>
      <c r="EN100" s="20"/>
      <c r="EO100" s="20"/>
      <c r="EP100" s="20"/>
      <c r="EQ100" s="20"/>
      <c r="ER100" s="20"/>
      <c r="ES100" s="20"/>
      <c r="ET100" s="20"/>
      <c r="EU100" s="20"/>
      <c r="EV100" s="20"/>
      <c r="EW100" s="20"/>
      <c r="EX100" s="20"/>
      <c r="EY100" s="20"/>
      <c r="EZ100" s="20"/>
      <c r="FA100" s="20"/>
      <c r="FB100" s="20"/>
      <c r="FC100" s="20"/>
      <c r="FD100" s="20"/>
      <c r="FE100" s="20"/>
      <c r="FF100" s="20"/>
      <c r="FG100" s="20"/>
      <c r="FH100" s="20"/>
      <c r="FI100" s="20"/>
      <c r="FJ100" s="20"/>
      <c r="FK100" s="20"/>
      <c r="FL100" s="20"/>
      <c r="FM100" s="20"/>
      <c r="FN100" s="20"/>
      <c r="FO100" s="20"/>
      <c r="FP100" s="20"/>
      <c r="FQ100" s="20"/>
      <c r="FR100" s="20"/>
      <c r="FS100" s="20"/>
      <c r="FT100" s="20"/>
      <c r="FU100" s="20"/>
      <c r="FV100" s="20"/>
      <c r="FW100" s="20"/>
      <c r="FX100" s="20"/>
      <c r="FY100" s="20"/>
      <c r="FZ100" s="20"/>
      <c r="GA100" s="20"/>
      <c r="GB100" s="20"/>
      <c r="GC100" s="20"/>
      <c r="GD100" s="20"/>
      <c r="GE100" s="20"/>
      <c r="GF100" s="20"/>
      <c r="GG100" s="20"/>
      <c r="GH100" s="20"/>
      <c r="GI100" s="20"/>
      <c r="GJ100" s="20"/>
      <c r="GK100" s="20"/>
      <c r="GL100" s="20"/>
      <c r="GM100" s="20"/>
      <c r="GN100" s="20"/>
      <c r="GO100" s="20"/>
      <c r="GP100" s="20"/>
      <c r="GQ100" s="20"/>
      <c r="GR100" s="20"/>
      <c r="GS100" s="20"/>
      <c r="GT100" s="20"/>
      <c r="GU100" s="20"/>
      <c r="GV100" s="20"/>
      <c r="GW100" s="20"/>
      <c r="GX100" s="20"/>
      <c r="GY100" s="20"/>
      <c r="GZ100" s="20"/>
      <c r="HA100" s="20"/>
      <c r="HB100" s="20"/>
      <c r="HC100" s="20"/>
      <c r="HD100" s="20"/>
      <c r="HE100" s="20"/>
      <c r="HF100" s="20"/>
      <c r="HG100" s="20"/>
      <c r="HH100" s="20"/>
      <c r="HI100" s="20"/>
      <c r="HJ100" s="20"/>
      <c r="HK100" s="20"/>
      <c r="HL100" s="20"/>
      <c r="HM100" s="20"/>
      <c r="HN100" s="20"/>
      <c r="HO100" s="20"/>
      <c r="HP100" s="20"/>
      <c r="HQ100" s="20"/>
      <c r="HR100" s="20"/>
      <c r="HS100" s="20"/>
      <c r="HT100" s="20"/>
      <c r="HU100" s="20"/>
      <c r="HV100" s="20"/>
      <c r="HW100" s="20"/>
      <c r="HX100" s="20"/>
      <c r="HY100" s="20"/>
      <c r="HZ100" s="20"/>
      <c r="IA100" s="20"/>
      <c r="IB100" s="20"/>
      <c r="IC100" s="20"/>
      <c r="ID100" s="20"/>
      <c r="IE100" s="20"/>
      <c r="IF100" s="20"/>
      <c r="IG100" s="20"/>
      <c r="IH100" s="20"/>
      <c r="II100" s="20"/>
      <c r="IJ100" s="20"/>
      <c r="IK100" s="20"/>
      <c r="IL100" s="20"/>
      <c r="IM100" s="20"/>
      <c r="IN100" s="20"/>
      <c r="IO100" s="20"/>
      <c r="IP100" s="20"/>
      <c r="IQ100" s="20"/>
      <c r="IR100" s="20"/>
      <c r="IS100" s="20"/>
      <c r="IT100" s="20"/>
      <c r="IU100" s="20"/>
    </row>
    <row r="101" spans="2:255" s="22" customFormat="1" x14ac:dyDescent="0.25">
      <c r="B101" s="20"/>
      <c r="C101" s="27"/>
      <c r="D101" s="28"/>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20"/>
      <c r="BV101" s="20"/>
      <c r="BW101" s="20"/>
      <c r="BX101" s="20"/>
      <c r="BY101" s="20"/>
      <c r="BZ101" s="20"/>
      <c r="CA101" s="20"/>
      <c r="CB101" s="20"/>
      <c r="CC101" s="20"/>
      <c r="CD101" s="20"/>
      <c r="CE101" s="20"/>
      <c r="CF101" s="20"/>
      <c r="CG101" s="20"/>
      <c r="CH101" s="20"/>
      <c r="CI101" s="20"/>
      <c r="CJ101" s="20"/>
      <c r="CK101" s="20"/>
      <c r="CL101" s="20"/>
      <c r="CM101" s="20"/>
      <c r="CN101" s="20"/>
      <c r="CO101" s="20"/>
      <c r="CP101" s="20"/>
      <c r="CQ101" s="20"/>
      <c r="CR101" s="20"/>
      <c r="CS101" s="20"/>
      <c r="CT101" s="20"/>
      <c r="CU101" s="20"/>
      <c r="CV101" s="20"/>
      <c r="CW101" s="20"/>
      <c r="CX101" s="20"/>
      <c r="CY101" s="20"/>
      <c r="CZ101" s="20"/>
      <c r="DA101" s="20"/>
      <c r="DB101" s="20"/>
      <c r="DC101" s="20"/>
      <c r="DD101" s="20"/>
      <c r="DE101" s="20"/>
      <c r="DF101" s="20"/>
      <c r="DG101" s="20"/>
      <c r="DH101" s="20"/>
      <c r="DI101" s="20"/>
      <c r="DJ101" s="20"/>
      <c r="DK101" s="20"/>
      <c r="DL101" s="20"/>
      <c r="DM101" s="20"/>
      <c r="DN101" s="20"/>
      <c r="DO101" s="20"/>
      <c r="DP101" s="20"/>
      <c r="DQ101" s="20"/>
      <c r="DR101" s="20"/>
      <c r="DS101" s="20"/>
      <c r="DT101" s="20"/>
      <c r="DU101" s="20"/>
      <c r="DV101" s="20"/>
      <c r="DW101" s="20"/>
      <c r="DX101" s="20"/>
      <c r="DY101" s="20"/>
      <c r="DZ101" s="20"/>
      <c r="EA101" s="20"/>
      <c r="EB101" s="20"/>
      <c r="EC101" s="20"/>
      <c r="ED101" s="20"/>
      <c r="EE101" s="20"/>
      <c r="EF101" s="20"/>
      <c r="EG101" s="20"/>
      <c r="EH101" s="20"/>
      <c r="EI101" s="20"/>
      <c r="EJ101" s="20"/>
      <c r="EK101" s="20"/>
      <c r="EL101" s="20"/>
      <c r="EM101" s="20"/>
      <c r="EN101" s="20"/>
      <c r="EO101" s="20"/>
      <c r="EP101" s="20"/>
      <c r="EQ101" s="20"/>
      <c r="ER101" s="20"/>
      <c r="ES101" s="20"/>
      <c r="ET101" s="20"/>
      <c r="EU101" s="20"/>
      <c r="EV101" s="20"/>
      <c r="EW101" s="20"/>
      <c r="EX101" s="20"/>
      <c r="EY101" s="20"/>
      <c r="EZ101" s="20"/>
      <c r="FA101" s="20"/>
      <c r="FB101" s="20"/>
      <c r="FC101" s="20"/>
      <c r="FD101" s="20"/>
      <c r="FE101" s="20"/>
      <c r="FF101" s="20"/>
      <c r="FG101" s="20"/>
      <c r="FH101" s="20"/>
      <c r="FI101" s="20"/>
      <c r="FJ101" s="20"/>
      <c r="FK101" s="20"/>
      <c r="FL101" s="20"/>
      <c r="FM101" s="20"/>
      <c r="FN101" s="20"/>
      <c r="FO101" s="20"/>
      <c r="FP101" s="20"/>
      <c r="FQ101" s="20"/>
      <c r="FR101" s="20"/>
      <c r="FS101" s="20"/>
      <c r="FT101" s="20"/>
      <c r="FU101" s="20"/>
      <c r="FV101" s="20"/>
      <c r="FW101" s="20"/>
      <c r="FX101" s="20"/>
      <c r="FY101" s="20"/>
      <c r="FZ101" s="20"/>
      <c r="GA101" s="20"/>
      <c r="GB101" s="20"/>
      <c r="GC101" s="20"/>
      <c r="GD101" s="20"/>
      <c r="GE101" s="20"/>
      <c r="GF101" s="20"/>
      <c r="GG101" s="20"/>
      <c r="GH101" s="20"/>
      <c r="GI101" s="20"/>
      <c r="GJ101" s="20"/>
      <c r="GK101" s="20"/>
      <c r="GL101" s="20"/>
      <c r="GM101" s="20"/>
      <c r="GN101" s="20"/>
      <c r="GO101" s="20"/>
      <c r="GP101" s="20"/>
      <c r="GQ101" s="20"/>
      <c r="GR101" s="20"/>
      <c r="GS101" s="20"/>
      <c r="GT101" s="20"/>
      <c r="GU101" s="20"/>
      <c r="GV101" s="20"/>
      <c r="GW101" s="20"/>
      <c r="GX101" s="20"/>
      <c r="GY101" s="20"/>
      <c r="GZ101" s="20"/>
      <c r="HA101" s="20"/>
      <c r="HB101" s="20"/>
      <c r="HC101" s="20"/>
      <c r="HD101" s="20"/>
      <c r="HE101" s="20"/>
      <c r="HF101" s="20"/>
      <c r="HG101" s="20"/>
      <c r="HH101" s="20"/>
      <c r="HI101" s="20"/>
      <c r="HJ101" s="20"/>
      <c r="HK101" s="20"/>
      <c r="HL101" s="20"/>
      <c r="HM101" s="20"/>
      <c r="HN101" s="20"/>
      <c r="HO101" s="20"/>
      <c r="HP101" s="20"/>
      <c r="HQ101" s="20"/>
      <c r="HR101" s="20"/>
      <c r="HS101" s="20"/>
      <c r="HT101" s="20"/>
      <c r="HU101" s="20"/>
      <c r="HV101" s="20"/>
      <c r="HW101" s="20"/>
      <c r="HX101" s="20"/>
      <c r="HY101" s="20"/>
      <c r="HZ101" s="20"/>
      <c r="IA101" s="20"/>
      <c r="IB101" s="20"/>
      <c r="IC101" s="20"/>
      <c r="ID101" s="20"/>
      <c r="IE101" s="20"/>
      <c r="IF101" s="20"/>
      <c r="IG101" s="20"/>
      <c r="IH101" s="20"/>
      <c r="II101" s="20"/>
      <c r="IJ101" s="20"/>
      <c r="IK101" s="20"/>
      <c r="IL101" s="20"/>
      <c r="IM101" s="20"/>
      <c r="IN101" s="20"/>
      <c r="IO101" s="20"/>
      <c r="IP101" s="20"/>
      <c r="IQ101" s="20"/>
      <c r="IR101" s="20"/>
      <c r="IS101" s="20"/>
      <c r="IT101" s="20"/>
      <c r="IU101" s="20"/>
    </row>
    <row r="102" spans="2:255" s="22" customFormat="1" x14ac:dyDescent="0.25">
      <c r="B102" s="20"/>
      <c r="C102" s="27"/>
      <c r="D102" s="28"/>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20"/>
      <c r="BV102" s="20"/>
      <c r="BW102" s="20"/>
      <c r="BX102" s="20"/>
      <c r="BY102" s="20"/>
      <c r="BZ102" s="20"/>
      <c r="CA102" s="20"/>
      <c r="CB102" s="20"/>
      <c r="CC102" s="20"/>
      <c r="CD102" s="20"/>
      <c r="CE102" s="20"/>
      <c r="CF102" s="20"/>
      <c r="CG102" s="20"/>
      <c r="CH102" s="20"/>
      <c r="CI102" s="20"/>
      <c r="CJ102" s="20"/>
      <c r="CK102" s="20"/>
      <c r="CL102" s="20"/>
      <c r="CM102" s="20"/>
      <c r="CN102" s="20"/>
      <c r="CO102" s="20"/>
      <c r="CP102" s="20"/>
      <c r="CQ102" s="20"/>
      <c r="CR102" s="20"/>
      <c r="CS102" s="20"/>
      <c r="CT102" s="20"/>
      <c r="CU102" s="20"/>
      <c r="CV102" s="20"/>
      <c r="CW102" s="20"/>
      <c r="CX102" s="20"/>
      <c r="CY102" s="20"/>
      <c r="CZ102" s="20"/>
      <c r="DA102" s="20"/>
      <c r="DB102" s="20"/>
      <c r="DC102" s="20"/>
      <c r="DD102" s="20"/>
      <c r="DE102" s="20"/>
      <c r="DF102" s="20"/>
      <c r="DG102" s="20"/>
      <c r="DH102" s="20"/>
      <c r="DI102" s="20"/>
      <c r="DJ102" s="20"/>
      <c r="DK102" s="20"/>
      <c r="DL102" s="20"/>
      <c r="DM102" s="20"/>
      <c r="DN102" s="20"/>
      <c r="DO102" s="20"/>
      <c r="DP102" s="20"/>
      <c r="DQ102" s="20"/>
      <c r="DR102" s="20"/>
      <c r="DS102" s="20"/>
      <c r="DT102" s="20"/>
      <c r="DU102" s="20"/>
      <c r="DV102" s="20"/>
      <c r="DW102" s="20"/>
      <c r="DX102" s="20"/>
      <c r="DY102" s="20"/>
      <c r="DZ102" s="20"/>
      <c r="EA102" s="20"/>
      <c r="EB102" s="20"/>
      <c r="EC102" s="20"/>
      <c r="ED102" s="20"/>
      <c r="EE102" s="20"/>
      <c r="EF102" s="20"/>
      <c r="EG102" s="20"/>
      <c r="EH102" s="20"/>
      <c r="EI102" s="20"/>
      <c r="EJ102" s="20"/>
      <c r="EK102" s="20"/>
      <c r="EL102" s="20"/>
      <c r="EM102" s="20"/>
      <c r="EN102" s="20"/>
      <c r="EO102" s="20"/>
      <c r="EP102" s="20"/>
      <c r="EQ102" s="20"/>
      <c r="ER102" s="20"/>
      <c r="ES102" s="20"/>
      <c r="ET102" s="20"/>
      <c r="EU102" s="20"/>
      <c r="EV102" s="20"/>
      <c r="EW102" s="20"/>
      <c r="EX102" s="20"/>
      <c r="EY102" s="20"/>
      <c r="EZ102" s="20"/>
      <c r="FA102" s="20"/>
      <c r="FB102" s="20"/>
      <c r="FC102" s="20"/>
      <c r="FD102" s="20"/>
      <c r="FE102" s="20"/>
      <c r="FF102" s="20"/>
      <c r="FG102" s="20"/>
      <c r="FH102" s="20"/>
      <c r="FI102" s="20"/>
      <c r="FJ102" s="20"/>
      <c r="FK102" s="20"/>
      <c r="FL102" s="20"/>
      <c r="FM102" s="20"/>
      <c r="FN102" s="20"/>
      <c r="FO102" s="20"/>
      <c r="FP102" s="20"/>
      <c r="FQ102" s="20"/>
      <c r="FR102" s="20"/>
      <c r="FS102" s="20"/>
      <c r="FT102" s="20"/>
      <c r="FU102" s="20"/>
      <c r="FV102" s="20"/>
      <c r="FW102" s="20"/>
      <c r="FX102" s="20"/>
      <c r="FY102" s="20"/>
      <c r="FZ102" s="20"/>
      <c r="GA102" s="20"/>
      <c r="GB102" s="20"/>
      <c r="GC102" s="20"/>
      <c r="GD102" s="20"/>
      <c r="GE102" s="20"/>
      <c r="GF102" s="20"/>
      <c r="GG102" s="20"/>
      <c r="GH102" s="20"/>
      <c r="GI102" s="20"/>
      <c r="GJ102" s="20"/>
      <c r="GK102" s="20"/>
      <c r="GL102" s="20"/>
      <c r="GM102" s="20"/>
      <c r="GN102" s="20"/>
      <c r="GO102" s="20"/>
      <c r="GP102" s="20"/>
      <c r="GQ102" s="20"/>
      <c r="GR102" s="20"/>
      <c r="GS102" s="20"/>
      <c r="GT102" s="20"/>
      <c r="GU102" s="20"/>
      <c r="GV102" s="20"/>
      <c r="GW102" s="20"/>
      <c r="GX102" s="20"/>
      <c r="GY102" s="20"/>
      <c r="GZ102" s="20"/>
      <c r="HA102" s="20"/>
      <c r="HB102" s="20"/>
      <c r="HC102" s="20"/>
      <c r="HD102" s="20"/>
      <c r="HE102" s="20"/>
      <c r="HF102" s="20"/>
      <c r="HG102" s="20"/>
      <c r="HH102" s="20"/>
      <c r="HI102" s="20"/>
      <c r="HJ102" s="20"/>
      <c r="HK102" s="20"/>
      <c r="HL102" s="20"/>
      <c r="HM102" s="20"/>
      <c r="HN102" s="20"/>
      <c r="HO102" s="20"/>
      <c r="HP102" s="20"/>
      <c r="HQ102" s="20"/>
      <c r="HR102" s="20"/>
      <c r="HS102" s="20"/>
      <c r="HT102" s="20"/>
      <c r="HU102" s="20"/>
      <c r="HV102" s="20"/>
      <c r="HW102" s="20"/>
      <c r="HX102" s="20"/>
      <c r="HY102" s="20"/>
      <c r="HZ102" s="20"/>
      <c r="IA102" s="20"/>
      <c r="IB102" s="20"/>
      <c r="IC102" s="20"/>
      <c r="ID102" s="20"/>
      <c r="IE102" s="20"/>
      <c r="IF102" s="20"/>
      <c r="IG102" s="20"/>
      <c r="IH102" s="20"/>
      <c r="II102" s="20"/>
      <c r="IJ102" s="20"/>
      <c r="IK102" s="20"/>
      <c r="IL102" s="20"/>
      <c r="IM102" s="20"/>
      <c r="IN102" s="20"/>
      <c r="IO102" s="20"/>
      <c r="IP102" s="20"/>
      <c r="IQ102" s="20"/>
      <c r="IR102" s="20"/>
      <c r="IS102" s="20"/>
      <c r="IT102" s="20"/>
      <c r="IU102" s="20"/>
    </row>
    <row r="103" spans="2:255" s="22" customFormat="1" x14ac:dyDescent="0.25">
      <c r="B103" s="20"/>
      <c r="C103" s="27"/>
      <c r="D103" s="28"/>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20"/>
      <c r="BV103" s="20"/>
      <c r="BW103" s="20"/>
      <c r="BX103" s="20"/>
      <c r="BY103" s="20"/>
      <c r="BZ103" s="20"/>
      <c r="CA103" s="20"/>
      <c r="CB103" s="20"/>
      <c r="CC103" s="20"/>
      <c r="CD103" s="20"/>
      <c r="CE103" s="20"/>
      <c r="CF103" s="20"/>
      <c r="CG103" s="20"/>
      <c r="CH103" s="20"/>
      <c r="CI103" s="20"/>
      <c r="CJ103" s="20"/>
      <c r="CK103" s="20"/>
      <c r="CL103" s="20"/>
      <c r="CM103" s="20"/>
      <c r="CN103" s="20"/>
      <c r="CO103" s="20"/>
      <c r="CP103" s="20"/>
      <c r="CQ103" s="20"/>
      <c r="CR103" s="20"/>
      <c r="CS103" s="20"/>
      <c r="CT103" s="20"/>
      <c r="CU103" s="20"/>
      <c r="CV103" s="20"/>
      <c r="CW103" s="20"/>
      <c r="CX103" s="20"/>
      <c r="CY103" s="20"/>
      <c r="CZ103" s="20"/>
      <c r="DA103" s="20"/>
      <c r="DB103" s="20"/>
      <c r="DC103" s="20"/>
      <c r="DD103" s="20"/>
      <c r="DE103" s="20"/>
      <c r="DF103" s="20"/>
      <c r="DG103" s="20"/>
      <c r="DH103" s="20"/>
      <c r="DI103" s="20"/>
      <c r="DJ103" s="20"/>
      <c r="DK103" s="20"/>
      <c r="DL103" s="20"/>
      <c r="DM103" s="20"/>
      <c r="DN103" s="20"/>
      <c r="DO103" s="20"/>
      <c r="DP103" s="20"/>
      <c r="DQ103" s="20"/>
      <c r="DR103" s="20"/>
      <c r="DS103" s="20"/>
      <c r="DT103" s="20"/>
      <c r="DU103" s="20"/>
      <c r="DV103" s="20"/>
      <c r="DW103" s="20"/>
      <c r="DX103" s="20"/>
      <c r="DY103" s="20"/>
      <c r="DZ103" s="20"/>
      <c r="EA103" s="20"/>
      <c r="EB103" s="20"/>
      <c r="EC103" s="20"/>
      <c r="ED103" s="20"/>
      <c r="EE103" s="20"/>
      <c r="EF103" s="20"/>
      <c r="EG103" s="20"/>
      <c r="EH103" s="20"/>
      <c r="EI103" s="20"/>
      <c r="EJ103" s="20"/>
      <c r="EK103" s="20"/>
      <c r="EL103" s="20"/>
      <c r="EM103" s="20"/>
      <c r="EN103" s="20"/>
      <c r="EO103" s="20"/>
      <c r="EP103" s="20"/>
      <c r="EQ103" s="20"/>
      <c r="ER103" s="20"/>
      <c r="ES103" s="20"/>
      <c r="ET103" s="20"/>
      <c r="EU103" s="20"/>
      <c r="EV103" s="20"/>
      <c r="EW103" s="20"/>
      <c r="EX103" s="20"/>
      <c r="EY103" s="20"/>
      <c r="EZ103" s="20"/>
      <c r="FA103" s="20"/>
      <c r="FB103" s="20"/>
      <c r="FC103" s="20"/>
      <c r="FD103" s="20"/>
      <c r="FE103" s="20"/>
      <c r="FF103" s="20"/>
      <c r="FG103" s="20"/>
      <c r="FH103" s="20"/>
      <c r="FI103" s="20"/>
      <c r="FJ103" s="20"/>
      <c r="FK103" s="20"/>
      <c r="FL103" s="20"/>
      <c r="FM103" s="20"/>
      <c r="FN103" s="20"/>
      <c r="FO103" s="20"/>
      <c r="FP103" s="20"/>
      <c r="FQ103" s="20"/>
      <c r="FR103" s="20"/>
      <c r="FS103" s="20"/>
      <c r="FT103" s="20"/>
      <c r="FU103" s="20"/>
      <c r="FV103" s="20"/>
      <c r="FW103" s="20"/>
      <c r="FX103" s="20"/>
      <c r="FY103" s="20"/>
      <c r="FZ103" s="20"/>
      <c r="GA103" s="20"/>
      <c r="GB103" s="20"/>
      <c r="GC103" s="20"/>
      <c r="GD103" s="20"/>
      <c r="GE103" s="20"/>
      <c r="GF103" s="20"/>
      <c r="GG103" s="20"/>
      <c r="GH103" s="20"/>
      <c r="GI103" s="20"/>
      <c r="GJ103" s="20"/>
      <c r="GK103" s="20"/>
      <c r="GL103" s="20"/>
      <c r="GM103" s="20"/>
      <c r="GN103" s="20"/>
      <c r="GO103" s="20"/>
      <c r="GP103" s="20"/>
      <c r="GQ103" s="20"/>
      <c r="GR103" s="20"/>
      <c r="GS103" s="20"/>
      <c r="GT103" s="20"/>
      <c r="GU103" s="20"/>
      <c r="GV103" s="20"/>
      <c r="GW103" s="20"/>
      <c r="GX103" s="20"/>
      <c r="GY103" s="20"/>
      <c r="GZ103" s="20"/>
      <c r="HA103" s="20"/>
      <c r="HB103" s="20"/>
      <c r="HC103" s="20"/>
      <c r="HD103" s="20"/>
      <c r="HE103" s="20"/>
      <c r="HF103" s="20"/>
      <c r="HG103" s="20"/>
      <c r="HH103" s="20"/>
      <c r="HI103" s="20"/>
      <c r="HJ103" s="20"/>
      <c r="HK103" s="20"/>
      <c r="HL103" s="20"/>
      <c r="HM103" s="20"/>
      <c r="HN103" s="20"/>
      <c r="HO103" s="20"/>
      <c r="HP103" s="20"/>
      <c r="HQ103" s="20"/>
      <c r="HR103" s="20"/>
      <c r="HS103" s="20"/>
      <c r="HT103" s="20"/>
      <c r="HU103" s="20"/>
      <c r="HV103" s="20"/>
      <c r="HW103" s="20"/>
      <c r="HX103" s="20"/>
      <c r="HY103" s="20"/>
      <c r="HZ103" s="20"/>
      <c r="IA103" s="20"/>
      <c r="IB103" s="20"/>
      <c r="IC103" s="20"/>
      <c r="ID103" s="20"/>
      <c r="IE103" s="20"/>
      <c r="IF103" s="20"/>
      <c r="IG103" s="20"/>
      <c r="IH103" s="20"/>
      <c r="II103" s="20"/>
      <c r="IJ103" s="20"/>
      <c r="IK103" s="20"/>
      <c r="IL103" s="20"/>
      <c r="IM103" s="20"/>
      <c r="IN103" s="20"/>
      <c r="IO103" s="20"/>
      <c r="IP103" s="20"/>
      <c r="IQ103" s="20"/>
      <c r="IR103" s="20"/>
      <c r="IS103" s="20"/>
      <c r="IT103" s="20"/>
      <c r="IU103" s="20"/>
    </row>
    <row r="104" spans="2:255" s="22" customFormat="1" x14ac:dyDescent="0.25">
      <c r="B104" s="20"/>
      <c r="C104" s="27"/>
      <c r="D104" s="28"/>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20"/>
      <c r="BV104" s="20"/>
      <c r="BW104" s="20"/>
      <c r="BX104" s="20"/>
      <c r="BY104" s="20"/>
      <c r="BZ104" s="20"/>
      <c r="CA104" s="20"/>
      <c r="CB104" s="20"/>
      <c r="CC104" s="20"/>
      <c r="CD104" s="20"/>
      <c r="CE104" s="20"/>
      <c r="CF104" s="20"/>
      <c r="CG104" s="20"/>
      <c r="CH104" s="20"/>
      <c r="CI104" s="20"/>
      <c r="CJ104" s="20"/>
      <c r="CK104" s="20"/>
      <c r="CL104" s="20"/>
      <c r="CM104" s="20"/>
      <c r="CN104" s="20"/>
      <c r="CO104" s="20"/>
      <c r="CP104" s="20"/>
      <c r="CQ104" s="20"/>
      <c r="CR104" s="20"/>
      <c r="CS104" s="20"/>
      <c r="CT104" s="20"/>
      <c r="CU104" s="20"/>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c r="EV104" s="20"/>
      <c r="EW104" s="20"/>
      <c r="EX104" s="20"/>
      <c r="EY104" s="20"/>
      <c r="EZ104" s="20"/>
      <c r="FA104" s="20"/>
      <c r="FB104" s="20"/>
      <c r="FC104" s="20"/>
      <c r="FD104" s="20"/>
      <c r="FE104" s="20"/>
      <c r="FF104" s="20"/>
      <c r="FG104" s="20"/>
      <c r="FH104" s="20"/>
      <c r="FI104" s="20"/>
      <c r="FJ104" s="20"/>
      <c r="FK104" s="20"/>
      <c r="FL104" s="20"/>
      <c r="FM104" s="20"/>
      <c r="FN104" s="20"/>
      <c r="FO104" s="20"/>
      <c r="FP104" s="20"/>
      <c r="FQ104" s="20"/>
      <c r="FR104" s="20"/>
      <c r="FS104" s="20"/>
      <c r="FT104" s="20"/>
      <c r="FU104" s="20"/>
      <c r="FV104" s="20"/>
      <c r="FW104" s="20"/>
      <c r="FX104" s="20"/>
      <c r="FY104" s="20"/>
      <c r="FZ104" s="20"/>
      <c r="GA104" s="20"/>
      <c r="GB104" s="20"/>
      <c r="GC104" s="20"/>
      <c r="GD104" s="20"/>
      <c r="GE104" s="20"/>
      <c r="GF104" s="20"/>
      <c r="GG104" s="20"/>
      <c r="GH104" s="20"/>
      <c r="GI104" s="20"/>
      <c r="GJ104" s="20"/>
      <c r="GK104" s="20"/>
      <c r="GL104" s="20"/>
      <c r="GM104" s="20"/>
      <c r="GN104" s="20"/>
      <c r="GO104" s="20"/>
      <c r="GP104" s="20"/>
      <c r="GQ104" s="20"/>
      <c r="GR104" s="20"/>
      <c r="GS104" s="20"/>
      <c r="GT104" s="20"/>
      <c r="GU104" s="20"/>
      <c r="GV104" s="20"/>
      <c r="GW104" s="20"/>
      <c r="GX104" s="20"/>
      <c r="GY104" s="20"/>
      <c r="GZ104" s="20"/>
      <c r="HA104" s="20"/>
      <c r="HB104" s="20"/>
      <c r="HC104" s="20"/>
      <c r="HD104" s="20"/>
      <c r="HE104" s="20"/>
      <c r="HF104" s="20"/>
      <c r="HG104" s="20"/>
      <c r="HH104" s="20"/>
      <c r="HI104" s="20"/>
      <c r="HJ104" s="20"/>
      <c r="HK104" s="20"/>
      <c r="HL104" s="20"/>
      <c r="HM104" s="20"/>
      <c r="HN104" s="20"/>
      <c r="HO104" s="20"/>
      <c r="HP104" s="20"/>
      <c r="HQ104" s="20"/>
      <c r="HR104" s="20"/>
      <c r="HS104" s="20"/>
      <c r="HT104" s="20"/>
      <c r="HU104" s="20"/>
      <c r="HV104" s="20"/>
      <c r="HW104" s="20"/>
      <c r="HX104" s="20"/>
      <c r="HY104" s="20"/>
      <c r="HZ104" s="20"/>
      <c r="IA104" s="20"/>
      <c r="IB104" s="20"/>
      <c r="IC104" s="20"/>
      <c r="ID104" s="20"/>
      <c r="IE104" s="20"/>
      <c r="IF104" s="20"/>
      <c r="IG104" s="20"/>
      <c r="IH104" s="20"/>
      <c r="II104" s="20"/>
      <c r="IJ104" s="20"/>
      <c r="IK104" s="20"/>
      <c r="IL104" s="20"/>
      <c r="IM104" s="20"/>
      <c r="IN104" s="20"/>
      <c r="IO104" s="20"/>
      <c r="IP104" s="20"/>
      <c r="IQ104" s="20"/>
      <c r="IR104" s="20"/>
      <c r="IS104" s="20"/>
      <c r="IT104" s="20"/>
      <c r="IU104" s="20"/>
    </row>
    <row r="105" spans="2:255" s="22" customFormat="1" x14ac:dyDescent="0.25">
      <c r="B105" s="20"/>
      <c r="C105" s="27"/>
      <c r="D105" s="28"/>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20"/>
      <c r="BV105" s="20"/>
      <c r="BW105" s="20"/>
      <c r="BX105" s="20"/>
      <c r="BY105" s="20"/>
      <c r="BZ105" s="20"/>
      <c r="CA105" s="20"/>
      <c r="CB105" s="20"/>
      <c r="CC105" s="20"/>
      <c r="CD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c r="EU105" s="20"/>
      <c r="EV105" s="20"/>
      <c r="EW105" s="20"/>
      <c r="EX105" s="20"/>
      <c r="EY105" s="20"/>
      <c r="EZ105" s="20"/>
      <c r="FA105" s="20"/>
      <c r="FB105" s="20"/>
      <c r="FC105" s="20"/>
      <c r="FD105" s="20"/>
      <c r="FE105" s="20"/>
      <c r="FF105" s="20"/>
      <c r="FG105" s="20"/>
      <c r="FH105" s="20"/>
      <c r="FI105" s="20"/>
      <c r="FJ105" s="20"/>
      <c r="FK105" s="20"/>
      <c r="FL105" s="20"/>
      <c r="FM105" s="20"/>
      <c r="FN105" s="20"/>
      <c r="FO105" s="20"/>
      <c r="FP105" s="20"/>
      <c r="FQ105" s="20"/>
      <c r="FR105" s="20"/>
      <c r="FS105" s="20"/>
      <c r="FT105" s="20"/>
      <c r="FU105" s="20"/>
      <c r="FV105" s="20"/>
      <c r="FW105" s="20"/>
      <c r="FX105" s="20"/>
      <c r="FY105" s="20"/>
      <c r="FZ105" s="20"/>
      <c r="GA105" s="20"/>
      <c r="GB105" s="20"/>
      <c r="GC105" s="20"/>
      <c r="GD105" s="20"/>
      <c r="GE105" s="20"/>
      <c r="GF105" s="20"/>
      <c r="GG105" s="20"/>
      <c r="GH105" s="20"/>
      <c r="GI105" s="20"/>
      <c r="GJ105" s="20"/>
      <c r="GK105" s="20"/>
      <c r="GL105" s="20"/>
      <c r="GM105" s="20"/>
      <c r="GN105" s="20"/>
      <c r="GO105" s="20"/>
      <c r="GP105" s="20"/>
      <c r="GQ105" s="20"/>
      <c r="GR105" s="20"/>
      <c r="GS105" s="20"/>
      <c r="GT105" s="20"/>
      <c r="GU105" s="20"/>
      <c r="GV105" s="20"/>
      <c r="GW105" s="20"/>
      <c r="GX105" s="20"/>
      <c r="GY105" s="20"/>
      <c r="GZ105" s="20"/>
      <c r="HA105" s="20"/>
      <c r="HB105" s="20"/>
      <c r="HC105" s="20"/>
      <c r="HD105" s="20"/>
      <c r="HE105" s="20"/>
      <c r="HF105" s="20"/>
      <c r="HG105" s="20"/>
      <c r="HH105" s="20"/>
      <c r="HI105" s="20"/>
      <c r="HJ105" s="20"/>
      <c r="HK105" s="20"/>
      <c r="HL105" s="20"/>
      <c r="HM105" s="20"/>
      <c r="HN105" s="20"/>
      <c r="HO105" s="20"/>
      <c r="HP105" s="20"/>
      <c r="HQ105" s="20"/>
      <c r="HR105" s="20"/>
      <c r="HS105" s="20"/>
      <c r="HT105" s="20"/>
      <c r="HU105" s="20"/>
      <c r="HV105" s="20"/>
      <c r="HW105" s="20"/>
      <c r="HX105" s="20"/>
      <c r="HY105" s="20"/>
      <c r="HZ105" s="20"/>
      <c r="IA105" s="20"/>
      <c r="IB105" s="20"/>
      <c r="IC105" s="20"/>
      <c r="ID105" s="20"/>
      <c r="IE105" s="20"/>
      <c r="IF105" s="20"/>
      <c r="IG105" s="20"/>
      <c r="IH105" s="20"/>
      <c r="II105" s="20"/>
      <c r="IJ105" s="20"/>
      <c r="IK105" s="20"/>
      <c r="IL105" s="20"/>
      <c r="IM105" s="20"/>
      <c r="IN105" s="20"/>
      <c r="IO105" s="20"/>
      <c r="IP105" s="20"/>
      <c r="IQ105" s="20"/>
      <c r="IR105" s="20"/>
      <c r="IS105" s="20"/>
      <c r="IT105" s="20"/>
      <c r="IU105" s="20"/>
    </row>
    <row r="106" spans="2:255" s="22" customFormat="1" x14ac:dyDescent="0.25">
      <c r="B106" s="20"/>
      <c r="C106" s="27"/>
      <c r="D106" s="28"/>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20"/>
      <c r="BV106" s="20"/>
      <c r="BW106" s="20"/>
      <c r="BX106" s="20"/>
      <c r="BY106" s="20"/>
      <c r="BZ106" s="20"/>
      <c r="CA106" s="20"/>
      <c r="CB106" s="20"/>
      <c r="CC106" s="20"/>
      <c r="CD106" s="20"/>
      <c r="CE106" s="20"/>
      <c r="CF106" s="20"/>
      <c r="CG106" s="20"/>
      <c r="CH106" s="20"/>
      <c r="CI106" s="20"/>
      <c r="CJ106" s="20"/>
      <c r="CK106" s="20"/>
      <c r="CL106" s="20"/>
      <c r="CM106" s="20"/>
      <c r="CN106" s="20"/>
      <c r="CO106" s="20"/>
      <c r="CP106" s="20"/>
      <c r="CQ106" s="20"/>
      <c r="CR106" s="20"/>
      <c r="CS106" s="20"/>
      <c r="CT106" s="20"/>
      <c r="CU106" s="20"/>
      <c r="CV106" s="20"/>
      <c r="CW106" s="20"/>
      <c r="CX106" s="20"/>
      <c r="CY106" s="20"/>
      <c r="CZ106" s="20"/>
      <c r="DA106" s="20"/>
      <c r="DB106" s="20"/>
      <c r="DC106" s="20"/>
      <c r="DD106" s="20"/>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K106" s="20"/>
      <c r="EL106" s="20"/>
      <c r="EM106" s="20"/>
      <c r="EN106" s="20"/>
      <c r="EO106" s="20"/>
      <c r="EP106" s="20"/>
      <c r="EQ106" s="20"/>
      <c r="ER106" s="20"/>
      <c r="ES106" s="20"/>
      <c r="ET106" s="20"/>
      <c r="EU106" s="20"/>
      <c r="EV106" s="20"/>
      <c r="EW106" s="20"/>
      <c r="EX106" s="20"/>
      <c r="EY106" s="20"/>
      <c r="EZ106" s="20"/>
      <c r="FA106" s="20"/>
      <c r="FB106" s="20"/>
      <c r="FC106" s="20"/>
      <c r="FD106" s="20"/>
      <c r="FE106" s="20"/>
      <c r="FF106" s="20"/>
      <c r="FG106" s="20"/>
      <c r="FH106" s="20"/>
      <c r="FI106" s="20"/>
      <c r="FJ106" s="20"/>
      <c r="FK106" s="20"/>
      <c r="FL106" s="20"/>
      <c r="FM106" s="20"/>
      <c r="FN106" s="20"/>
      <c r="FO106" s="20"/>
      <c r="FP106" s="20"/>
      <c r="FQ106" s="20"/>
      <c r="FR106" s="20"/>
      <c r="FS106" s="20"/>
      <c r="FT106" s="20"/>
      <c r="FU106" s="20"/>
      <c r="FV106" s="20"/>
      <c r="FW106" s="20"/>
      <c r="FX106" s="20"/>
      <c r="FY106" s="20"/>
      <c r="FZ106" s="20"/>
      <c r="GA106" s="20"/>
      <c r="GB106" s="20"/>
      <c r="GC106" s="20"/>
      <c r="GD106" s="20"/>
      <c r="GE106" s="20"/>
      <c r="GF106" s="20"/>
      <c r="GG106" s="20"/>
      <c r="GH106" s="20"/>
      <c r="GI106" s="20"/>
      <c r="GJ106" s="20"/>
      <c r="GK106" s="20"/>
      <c r="GL106" s="20"/>
      <c r="GM106" s="20"/>
      <c r="GN106" s="20"/>
      <c r="GO106" s="20"/>
      <c r="GP106" s="20"/>
      <c r="GQ106" s="20"/>
      <c r="GR106" s="20"/>
      <c r="GS106" s="20"/>
      <c r="GT106" s="20"/>
      <c r="GU106" s="20"/>
      <c r="GV106" s="20"/>
      <c r="GW106" s="20"/>
      <c r="GX106" s="20"/>
      <c r="GY106" s="20"/>
      <c r="GZ106" s="20"/>
      <c r="HA106" s="20"/>
      <c r="HB106" s="20"/>
      <c r="HC106" s="20"/>
      <c r="HD106" s="20"/>
      <c r="HE106" s="20"/>
      <c r="HF106" s="20"/>
      <c r="HG106" s="20"/>
      <c r="HH106" s="20"/>
      <c r="HI106" s="20"/>
      <c r="HJ106" s="20"/>
      <c r="HK106" s="20"/>
      <c r="HL106" s="20"/>
      <c r="HM106" s="20"/>
      <c r="HN106" s="20"/>
      <c r="HO106" s="20"/>
      <c r="HP106" s="20"/>
      <c r="HQ106" s="20"/>
      <c r="HR106" s="20"/>
      <c r="HS106" s="20"/>
      <c r="HT106" s="20"/>
      <c r="HU106" s="20"/>
      <c r="HV106" s="20"/>
      <c r="HW106" s="20"/>
      <c r="HX106" s="20"/>
      <c r="HY106" s="20"/>
      <c r="HZ106" s="20"/>
      <c r="IA106" s="20"/>
      <c r="IB106" s="20"/>
      <c r="IC106" s="20"/>
      <c r="ID106" s="20"/>
      <c r="IE106" s="20"/>
      <c r="IF106" s="20"/>
      <c r="IG106" s="20"/>
      <c r="IH106" s="20"/>
      <c r="II106" s="20"/>
      <c r="IJ106" s="20"/>
      <c r="IK106" s="20"/>
      <c r="IL106" s="20"/>
      <c r="IM106" s="20"/>
      <c r="IN106" s="20"/>
      <c r="IO106" s="20"/>
      <c r="IP106" s="20"/>
      <c r="IQ106" s="20"/>
      <c r="IR106" s="20"/>
      <c r="IS106" s="20"/>
      <c r="IT106" s="20"/>
      <c r="IU106" s="20"/>
    </row>
    <row r="107" spans="2:255" s="22" customFormat="1" x14ac:dyDescent="0.25">
      <c r="B107" s="20"/>
      <c r="C107" s="27"/>
      <c r="D107" s="28"/>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20"/>
      <c r="BV107" s="20"/>
      <c r="BW107" s="20"/>
      <c r="BX107" s="20"/>
      <c r="BY107" s="20"/>
      <c r="BZ107" s="20"/>
      <c r="CA107" s="20"/>
      <c r="CB107" s="20"/>
      <c r="CC107" s="20"/>
      <c r="CD107" s="20"/>
      <c r="CE107" s="20"/>
      <c r="CF107" s="20"/>
      <c r="CG107" s="20"/>
      <c r="CH107" s="20"/>
      <c r="CI107" s="20"/>
      <c r="CJ107" s="20"/>
      <c r="CK107" s="20"/>
      <c r="CL107" s="20"/>
      <c r="CM107" s="20"/>
      <c r="CN107" s="20"/>
      <c r="CO107" s="20"/>
      <c r="CP107" s="20"/>
      <c r="CQ107" s="20"/>
      <c r="CR107" s="20"/>
      <c r="CS107" s="20"/>
      <c r="CT107" s="20"/>
      <c r="CU107" s="20"/>
      <c r="CV107" s="20"/>
      <c r="CW107" s="20"/>
      <c r="CX107" s="20"/>
      <c r="CY107" s="20"/>
      <c r="CZ107" s="20"/>
      <c r="DA107" s="20"/>
      <c r="DB107" s="20"/>
      <c r="DC107" s="20"/>
      <c r="DD107" s="20"/>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K107" s="20"/>
      <c r="EL107" s="20"/>
      <c r="EM107" s="20"/>
      <c r="EN107" s="20"/>
      <c r="EO107" s="20"/>
      <c r="EP107" s="20"/>
      <c r="EQ107" s="20"/>
      <c r="ER107" s="20"/>
      <c r="ES107" s="20"/>
      <c r="ET107" s="20"/>
      <c r="EU107" s="20"/>
      <c r="EV107" s="20"/>
      <c r="EW107" s="20"/>
      <c r="EX107" s="20"/>
      <c r="EY107" s="20"/>
      <c r="EZ107" s="20"/>
      <c r="FA107" s="20"/>
      <c r="FB107" s="20"/>
      <c r="FC107" s="20"/>
      <c r="FD107" s="20"/>
      <c r="FE107" s="20"/>
      <c r="FF107" s="20"/>
      <c r="FG107" s="20"/>
      <c r="FH107" s="20"/>
      <c r="FI107" s="20"/>
      <c r="FJ107" s="20"/>
      <c r="FK107" s="20"/>
      <c r="FL107" s="20"/>
      <c r="FM107" s="20"/>
      <c r="FN107" s="20"/>
      <c r="FO107" s="20"/>
      <c r="FP107" s="20"/>
      <c r="FQ107" s="20"/>
      <c r="FR107" s="20"/>
      <c r="FS107" s="20"/>
      <c r="FT107" s="20"/>
      <c r="FU107" s="20"/>
      <c r="FV107" s="20"/>
      <c r="FW107" s="20"/>
      <c r="FX107" s="20"/>
      <c r="FY107" s="20"/>
      <c r="FZ107" s="20"/>
      <c r="GA107" s="20"/>
      <c r="GB107" s="20"/>
      <c r="GC107" s="20"/>
      <c r="GD107" s="20"/>
      <c r="GE107" s="20"/>
      <c r="GF107" s="20"/>
      <c r="GG107" s="20"/>
      <c r="GH107" s="20"/>
      <c r="GI107" s="20"/>
      <c r="GJ107" s="20"/>
      <c r="GK107" s="20"/>
      <c r="GL107" s="20"/>
      <c r="GM107" s="20"/>
      <c r="GN107" s="20"/>
      <c r="GO107" s="20"/>
      <c r="GP107" s="20"/>
      <c r="GQ107" s="20"/>
      <c r="GR107" s="20"/>
      <c r="GS107" s="20"/>
      <c r="GT107" s="20"/>
      <c r="GU107" s="20"/>
      <c r="GV107" s="20"/>
      <c r="GW107" s="20"/>
      <c r="GX107" s="20"/>
      <c r="GY107" s="20"/>
      <c r="GZ107" s="20"/>
      <c r="HA107" s="20"/>
      <c r="HB107" s="20"/>
      <c r="HC107" s="20"/>
      <c r="HD107" s="20"/>
      <c r="HE107" s="20"/>
      <c r="HF107" s="20"/>
      <c r="HG107" s="20"/>
      <c r="HH107" s="20"/>
      <c r="HI107" s="20"/>
      <c r="HJ107" s="20"/>
      <c r="HK107" s="20"/>
      <c r="HL107" s="20"/>
      <c r="HM107" s="20"/>
      <c r="HN107" s="20"/>
      <c r="HO107" s="20"/>
      <c r="HP107" s="20"/>
      <c r="HQ107" s="20"/>
      <c r="HR107" s="20"/>
      <c r="HS107" s="20"/>
      <c r="HT107" s="20"/>
      <c r="HU107" s="20"/>
      <c r="HV107" s="20"/>
      <c r="HW107" s="20"/>
      <c r="HX107" s="20"/>
      <c r="HY107" s="20"/>
      <c r="HZ107" s="20"/>
      <c r="IA107" s="20"/>
      <c r="IB107" s="20"/>
      <c r="IC107" s="20"/>
      <c r="ID107" s="20"/>
      <c r="IE107" s="20"/>
      <c r="IF107" s="20"/>
      <c r="IG107" s="20"/>
      <c r="IH107" s="20"/>
      <c r="II107" s="20"/>
      <c r="IJ107" s="20"/>
      <c r="IK107" s="20"/>
      <c r="IL107" s="20"/>
      <c r="IM107" s="20"/>
      <c r="IN107" s="20"/>
      <c r="IO107" s="20"/>
      <c r="IP107" s="20"/>
      <c r="IQ107" s="20"/>
      <c r="IR107" s="20"/>
      <c r="IS107" s="20"/>
      <c r="IT107" s="20"/>
      <c r="IU107" s="20"/>
    </row>
    <row r="108" spans="2:255" s="22" customFormat="1" x14ac:dyDescent="0.25">
      <c r="B108" s="20"/>
      <c r="C108" s="27"/>
      <c r="D108" s="28"/>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20"/>
      <c r="BV108" s="20"/>
      <c r="BW108" s="20"/>
      <c r="BX108" s="20"/>
      <c r="BY108" s="20"/>
      <c r="BZ108" s="20"/>
      <c r="CA108" s="20"/>
      <c r="CB108" s="20"/>
      <c r="CC108" s="20"/>
      <c r="CD108" s="20"/>
      <c r="CE108" s="20"/>
      <c r="CF108" s="20"/>
      <c r="CG108" s="20"/>
      <c r="CH108" s="20"/>
      <c r="CI108" s="20"/>
      <c r="CJ108" s="20"/>
      <c r="CK108" s="20"/>
      <c r="CL108" s="20"/>
      <c r="CM108" s="20"/>
      <c r="CN108" s="20"/>
      <c r="CO108" s="20"/>
      <c r="CP108" s="20"/>
      <c r="CQ108" s="20"/>
      <c r="CR108" s="20"/>
      <c r="CS108" s="20"/>
      <c r="CT108" s="20"/>
      <c r="CU108" s="20"/>
      <c r="CV108" s="20"/>
      <c r="CW108" s="20"/>
      <c r="CX108" s="20"/>
      <c r="CY108" s="20"/>
      <c r="CZ108" s="20"/>
      <c r="DA108" s="20"/>
      <c r="DB108" s="20"/>
      <c r="DC108" s="20"/>
      <c r="DD108" s="20"/>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U108" s="20"/>
      <c r="EV108" s="20"/>
      <c r="EW108" s="20"/>
      <c r="EX108" s="20"/>
      <c r="EY108" s="20"/>
      <c r="EZ108" s="20"/>
      <c r="FA108" s="20"/>
      <c r="FB108" s="20"/>
      <c r="FC108" s="20"/>
      <c r="FD108" s="20"/>
      <c r="FE108" s="20"/>
      <c r="FF108" s="20"/>
      <c r="FG108" s="20"/>
      <c r="FH108" s="20"/>
      <c r="FI108" s="20"/>
      <c r="FJ108" s="20"/>
      <c r="FK108" s="20"/>
      <c r="FL108" s="20"/>
      <c r="FM108" s="20"/>
      <c r="FN108" s="20"/>
      <c r="FO108" s="20"/>
      <c r="FP108" s="20"/>
      <c r="FQ108" s="20"/>
      <c r="FR108" s="20"/>
      <c r="FS108" s="20"/>
      <c r="FT108" s="20"/>
      <c r="FU108" s="20"/>
      <c r="FV108" s="20"/>
      <c r="FW108" s="20"/>
      <c r="FX108" s="20"/>
      <c r="FY108" s="20"/>
      <c r="FZ108" s="20"/>
      <c r="GA108" s="20"/>
      <c r="GB108" s="20"/>
      <c r="GC108" s="20"/>
      <c r="GD108" s="20"/>
      <c r="GE108" s="20"/>
      <c r="GF108" s="20"/>
      <c r="GG108" s="20"/>
      <c r="GH108" s="20"/>
      <c r="GI108" s="20"/>
      <c r="GJ108" s="20"/>
      <c r="GK108" s="20"/>
      <c r="GL108" s="20"/>
      <c r="GM108" s="20"/>
      <c r="GN108" s="20"/>
      <c r="GO108" s="20"/>
      <c r="GP108" s="20"/>
      <c r="GQ108" s="20"/>
      <c r="GR108" s="20"/>
      <c r="GS108" s="20"/>
      <c r="GT108" s="20"/>
      <c r="GU108" s="20"/>
      <c r="GV108" s="20"/>
      <c r="GW108" s="20"/>
      <c r="GX108" s="20"/>
      <c r="GY108" s="20"/>
      <c r="GZ108" s="20"/>
      <c r="HA108" s="20"/>
      <c r="HB108" s="20"/>
      <c r="HC108" s="20"/>
      <c r="HD108" s="20"/>
      <c r="HE108" s="20"/>
      <c r="HF108" s="20"/>
      <c r="HG108" s="20"/>
      <c r="HH108" s="20"/>
      <c r="HI108" s="20"/>
      <c r="HJ108" s="20"/>
      <c r="HK108" s="20"/>
      <c r="HL108" s="20"/>
      <c r="HM108" s="20"/>
      <c r="HN108" s="20"/>
      <c r="HO108" s="20"/>
      <c r="HP108" s="20"/>
      <c r="HQ108" s="20"/>
      <c r="HR108" s="20"/>
      <c r="HS108" s="20"/>
      <c r="HT108" s="20"/>
      <c r="HU108" s="20"/>
      <c r="HV108" s="20"/>
      <c r="HW108" s="20"/>
      <c r="HX108" s="20"/>
      <c r="HY108" s="20"/>
      <c r="HZ108" s="20"/>
      <c r="IA108" s="20"/>
      <c r="IB108" s="20"/>
      <c r="IC108" s="20"/>
      <c r="ID108" s="20"/>
      <c r="IE108" s="20"/>
      <c r="IF108" s="20"/>
      <c r="IG108" s="20"/>
      <c r="IH108" s="20"/>
      <c r="II108" s="20"/>
      <c r="IJ108" s="20"/>
      <c r="IK108" s="20"/>
      <c r="IL108" s="20"/>
      <c r="IM108" s="20"/>
      <c r="IN108" s="20"/>
      <c r="IO108" s="20"/>
      <c r="IP108" s="20"/>
      <c r="IQ108" s="20"/>
      <c r="IR108" s="20"/>
      <c r="IS108" s="20"/>
      <c r="IT108" s="20"/>
      <c r="IU108" s="20"/>
    </row>
    <row r="109" spans="2:255" s="22" customFormat="1" x14ac:dyDescent="0.25">
      <c r="B109" s="20"/>
      <c r="C109" s="27"/>
      <c r="D109" s="28"/>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20"/>
      <c r="BV109" s="20"/>
      <c r="BW109" s="20"/>
      <c r="BX109" s="20"/>
      <c r="BY109" s="20"/>
      <c r="BZ109" s="20"/>
      <c r="CA109" s="20"/>
      <c r="CB109" s="20"/>
      <c r="CC109" s="20"/>
      <c r="CD109" s="20"/>
      <c r="CE109" s="20"/>
      <c r="CF109" s="20"/>
      <c r="CG109" s="20"/>
      <c r="CH109" s="20"/>
      <c r="CI109" s="20"/>
      <c r="CJ109" s="20"/>
      <c r="CK109" s="20"/>
      <c r="CL109" s="20"/>
      <c r="CM109" s="20"/>
      <c r="CN109" s="20"/>
      <c r="CO109" s="20"/>
      <c r="CP109" s="20"/>
      <c r="CQ109" s="20"/>
      <c r="CR109" s="20"/>
      <c r="CS109" s="20"/>
      <c r="CT109" s="20"/>
      <c r="CU109" s="20"/>
      <c r="CV109" s="20"/>
      <c r="CW109" s="20"/>
      <c r="CX109" s="20"/>
      <c r="CY109" s="20"/>
      <c r="CZ109" s="20"/>
      <c r="DA109" s="20"/>
      <c r="DB109" s="20"/>
      <c r="DC109" s="20"/>
      <c r="DD109" s="20"/>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c r="EU109" s="20"/>
      <c r="EV109" s="20"/>
      <c r="EW109" s="20"/>
      <c r="EX109" s="20"/>
      <c r="EY109" s="20"/>
      <c r="EZ109" s="20"/>
      <c r="FA109" s="20"/>
      <c r="FB109" s="20"/>
      <c r="FC109" s="20"/>
      <c r="FD109" s="20"/>
      <c r="FE109" s="20"/>
      <c r="FF109" s="20"/>
      <c r="FG109" s="20"/>
      <c r="FH109" s="20"/>
      <c r="FI109" s="20"/>
      <c r="FJ109" s="20"/>
      <c r="FK109" s="20"/>
      <c r="FL109" s="20"/>
      <c r="FM109" s="20"/>
      <c r="FN109" s="20"/>
      <c r="FO109" s="20"/>
      <c r="FP109" s="20"/>
      <c r="FQ109" s="20"/>
      <c r="FR109" s="20"/>
      <c r="FS109" s="20"/>
      <c r="FT109" s="20"/>
      <c r="FU109" s="20"/>
      <c r="FV109" s="20"/>
      <c r="FW109" s="20"/>
      <c r="FX109" s="20"/>
      <c r="FY109" s="20"/>
      <c r="FZ109" s="20"/>
      <c r="GA109" s="20"/>
      <c r="GB109" s="20"/>
      <c r="GC109" s="20"/>
      <c r="GD109" s="20"/>
      <c r="GE109" s="20"/>
      <c r="GF109" s="20"/>
      <c r="GG109" s="20"/>
      <c r="GH109" s="20"/>
      <c r="GI109" s="20"/>
      <c r="GJ109" s="20"/>
      <c r="GK109" s="20"/>
      <c r="GL109" s="20"/>
      <c r="GM109" s="20"/>
      <c r="GN109" s="20"/>
      <c r="GO109" s="20"/>
      <c r="GP109" s="20"/>
      <c r="GQ109" s="20"/>
      <c r="GR109" s="20"/>
      <c r="GS109" s="20"/>
      <c r="GT109" s="20"/>
      <c r="GU109" s="20"/>
      <c r="GV109" s="20"/>
      <c r="GW109" s="20"/>
      <c r="GX109" s="20"/>
      <c r="GY109" s="20"/>
      <c r="GZ109" s="20"/>
      <c r="HA109" s="20"/>
      <c r="HB109" s="20"/>
      <c r="HC109" s="20"/>
      <c r="HD109" s="20"/>
      <c r="HE109" s="20"/>
      <c r="HF109" s="20"/>
      <c r="HG109" s="20"/>
      <c r="HH109" s="20"/>
      <c r="HI109" s="20"/>
      <c r="HJ109" s="20"/>
      <c r="HK109" s="20"/>
      <c r="HL109" s="20"/>
      <c r="HM109" s="20"/>
      <c r="HN109" s="20"/>
      <c r="HO109" s="20"/>
      <c r="HP109" s="20"/>
      <c r="HQ109" s="20"/>
      <c r="HR109" s="20"/>
      <c r="HS109" s="20"/>
      <c r="HT109" s="20"/>
      <c r="HU109" s="20"/>
      <c r="HV109" s="20"/>
      <c r="HW109" s="20"/>
      <c r="HX109" s="20"/>
      <c r="HY109" s="20"/>
      <c r="HZ109" s="20"/>
      <c r="IA109" s="20"/>
      <c r="IB109" s="20"/>
      <c r="IC109" s="20"/>
      <c r="ID109" s="20"/>
      <c r="IE109" s="20"/>
      <c r="IF109" s="20"/>
      <c r="IG109" s="20"/>
      <c r="IH109" s="20"/>
      <c r="II109" s="20"/>
      <c r="IJ109" s="20"/>
      <c r="IK109" s="20"/>
      <c r="IL109" s="20"/>
      <c r="IM109" s="20"/>
      <c r="IN109" s="20"/>
      <c r="IO109" s="20"/>
      <c r="IP109" s="20"/>
      <c r="IQ109" s="20"/>
      <c r="IR109" s="20"/>
      <c r="IS109" s="20"/>
      <c r="IT109" s="20"/>
      <c r="IU109" s="20"/>
    </row>
    <row r="110" spans="2:255" s="22" customFormat="1" x14ac:dyDescent="0.25">
      <c r="B110" s="20"/>
      <c r="C110" s="27"/>
      <c r="D110" s="28"/>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20"/>
      <c r="BV110" s="20"/>
      <c r="BW110" s="20"/>
      <c r="BX110" s="20"/>
      <c r="BY110" s="20"/>
      <c r="BZ110" s="20"/>
      <c r="CA110" s="20"/>
      <c r="CB110" s="20"/>
      <c r="CC110" s="20"/>
      <c r="CD110" s="20"/>
      <c r="CE110" s="20"/>
      <c r="CF110" s="20"/>
      <c r="CG110" s="20"/>
      <c r="CH110" s="20"/>
      <c r="CI110" s="20"/>
      <c r="CJ110" s="20"/>
      <c r="CK110" s="20"/>
      <c r="CL110" s="20"/>
      <c r="CM110" s="20"/>
      <c r="CN110" s="20"/>
      <c r="CO110" s="20"/>
      <c r="CP110" s="20"/>
      <c r="CQ110" s="20"/>
      <c r="CR110" s="20"/>
      <c r="CS110" s="20"/>
      <c r="CT110" s="20"/>
      <c r="CU110" s="20"/>
      <c r="CV110" s="20"/>
      <c r="CW110" s="20"/>
      <c r="CX110" s="20"/>
      <c r="CY110" s="20"/>
      <c r="CZ110" s="20"/>
      <c r="DA110" s="20"/>
      <c r="DB110" s="20"/>
      <c r="DC110" s="20"/>
      <c r="DD110" s="20"/>
      <c r="DE110" s="20"/>
      <c r="DF110" s="20"/>
      <c r="DG110" s="20"/>
      <c r="DH110" s="20"/>
      <c r="DI110" s="20"/>
      <c r="DJ110" s="20"/>
      <c r="DK110" s="20"/>
      <c r="DL110" s="20"/>
      <c r="DM110" s="20"/>
      <c r="DN110" s="20"/>
      <c r="DO110" s="20"/>
      <c r="DP110" s="20"/>
      <c r="DQ110" s="20"/>
      <c r="DR110" s="20"/>
      <c r="DS110" s="20"/>
      <c r="DT110" s="20"/>
      <c r="DU110" s="20"/>
      <c r="DV110" s="20"/>
      <c r="DW110" s="20"/>
      <c r="DX110" s="20"/>
      <c r="DY110" s="20"/>
      <c r="DZ110" s="20"/>
      <c r="EA110" s="20"/>
      <c r="EB110" s="20"/>
      <c r="EC110" s="20"/>
      <c r="ED110" s="20"/>
      <c r="EE110" s="20"/>
      <c r="EF110" s="20"/>
      <c r="EG110" s="20"/>
      <c r="EH110" s="20"/>
      <c r="EI110" s="20"/>
      <c r="EJ110" s="20"/>
      <c r="EK110" s="20"/>
      <c r="EL110" s="20"/>
      <c r="EM110" s="20"/>
      <c r="EN110" s="20"/>
      <c r="EO110" s="20"/>
      <c r="EP110" s="20"/>
      <c r="EQ110" s="20"/>
      <c r="ER110" s="20"/>
      <c r="ES110" s="20"/>
      <c r="ET110" s="20"/>
      <c r="EU110" s="20"/>
      <c r="EV110" s="20"/>
      <c r="EW110" s="20"/>
      <c r="EX110" s="20"/>
      <c r="EY110" s="20"/>
      <c r="EZ110" s="20"/>
      <c r="FA110" s="20"/>
      <c r="FB110" s="20"/>
      <c r="FC110" s="20"/>
      <c r="FD110" s="20"/>
      <c r="FE110" s="20"/>
      <c r="FF110" s="20"/>
      <c r="FG110" s="20"/>
      <c r="FH110" s="20"/>
      <c r="FI110" s="20"/>
      <c r="FJ110" s="20"/>
      <c r="FK110" s="20"/>
      <c r="FL110" s="20"/>
      <c r="FM110" s="20"/>
      <c r="FN110" s="20"/>
      <c r="FO110" s="20"/>
      <c r="FP110" s="20"/>
      <c r="FQ110" s="20"/>
      <c r="FR110" s="20"/>
      <c r="FS110" s="20"/>
      <c r="FT110" s="20"/>
      <c r="FU110" s="20"/>
      <c r="FV110" s="20"/>
      <c r="FW110" s="20"/>
      <c r="FX110" s="20"/>
      <c r="FY110" s="20"/>
      <c r="FZ110" s="20"/>
      <c r="GA110" s="20"/>
      <c r="GB110" s="20"/>
      <c r="GC110" s="20"/>
      <c r="GD110" s="20"/>
      <c r="GE110" s="20"/>
      <c r="GF110" s="20"/>
      <c r="GG110" s="20"/>
      <c r="GH110" s="20"/>
      <c r="GI110" s="20"/>
      <c r="GJ110" s="20"/>
      <c r="GK110" s="20"/>
      <c r="GL110" s="20"/>
      <c r="GM110" s="20"/>
      <c r="GN110" s="20"/>
      <c r="GO110" s="20"/>
      <c r="GP110" s="20"/>
      <c r="GQ110" s="20"/>
      <c r="GR110" s="20"/>
      <c r="GS110" s="20"/>
      <c r="GT110" s="20"/>
      <c r="GU110" s="20"/>
      <c r="GV110" s="20"/>
      <c r="GW110" s="20"/>
      <c r="GX110" s="20"/>
      <c r="GY110" s="20"/>
      <c r="GZ110" s="20"/>
      <c r="HA110" s="20"/>
      <c r="HB110" s="20"/>
      <c r="HC110" s="20"/>
      <c r="HD110" s="20"/>
      <c r="HE110" s="20"/>
      <c r="HF110" s="20"/>
      <c r="HG110" s="20"/>
      <c r="HH110" s="20"/>
      <c r="HI110" s="20"/>
      <c r="HJ110" s="20"/>
      <c r="HK110" s="20"/>
      <c r="HL110" s="20"/>
      <c r="HM110" s="20"/>
      <c r="HN110" s="20"/>
      <c r="HO110" s="20"/>
      <c r="HP110" s="20"/>
      <c r="HQ110" s="20"/>
      <c r="HR110" s="20"/>
      <c r="HS110" s="20"/>
      <c r="HT110" s="20"/>
      <c r="HU110" s="20"/>
      <c r="HV110" s="20"/>
      <c r="HW110" s="20"/>
      <c r="HX110" s="20"/>
      <c r="HY110" s="20"/>
      <c r="HZ110" s="20"/>
      <c r="IA110" s="20"/>
      <c r="IB110" s="20"/>
      <c r="IC110" s="20"/>
      <c r="ID110" s="20"/>
      <c r="IE110" s="20"/>
      <c r="IF110" s="20"/>
      <c r="IG110" s="20"/>
      <c r="IH110" s="20"/>
      <c r="II110" s="20"/>
      <c r="IJ110" s="20"/>
      <c r="IK110" s="20"/>
      <c r="IL110" s="20"/>
      <c r="IM110" s="20"/>
      <c r="IN110" s="20"/>
      <c r="IO110" s="20"/>
      <c r="IP110" s="20"/>
      <c r="IQ110" s="20"/>
      <c r="IR110" s="20"/>
      <c r="IS110" s="20"/>
      <c r="IT110" s="20"/>
      <c r="IU110" s="20"/>
    </row>
    <row r="111" spans="2:255" s="22" customFormat="1" x14ac:dyDescent="0.25">
      <c r="B111" s="20"/>
      <c r="C111" s="27"/>
      <c r="D111" s="28"/>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20"/>
      <c r="BV111" s="20"/>
      <c r="BW111" s="20"/>
      <c r="BX111" s="20"/>
      <c r="BY111" s="20"/>
      <c r="BZ111" s="20"/>
      <c r="CA111" s="20"/>
      <c r="CB111" s="20"/>
      <c r="CC111" s="20"/>
      <c r="CD111" s="20"/>
      <c r="CE111" s="20"/>
      <c r="CF111" s="20"/>
      <c r="CG111" s="20"/>
      <c r="CH111" s="20"/>
      <c r="CI111" s="20"/>
      <c r="CJ111" s="20"/>
      <c r="CK111" s="20"/>
      <c r="CL111" s="20"/>
      <c r="CM111" s="20"/>
      <c r="CN111" s="20"/>
      <c r="CO111" s="20"/>
      <c r="CP111" s="20"/>
      <c r="CQ111" s="20"/>
      <c r="CR111" s="20"/>
      <c r="CS111" s="20"/>
      <c r="CT111" s="20"/>
      <c r="CU111" s="20"/>
      <c r="CV111" s="20"/>
      <c r="CW111" s="20"/>
      <c r="CX111" s="20"/>
      <c r="CY111" s="20"/>
      <c r="CZ111" s="20"/>
      <c r="DA111" s="20"/>
      <c r="DB111" s="20"/>
      <c r="DC111" s="20"/>
      <c r="DD111" s="20"/>
      <c r="DE111" s="20"/>
      <c r="DF111" s="20"/>
      <c r="DG111" s="20"/>
      <c r="DH111" s="20"/>
      <c r="DI111" s="20"/>
      <c r="DJ111" s="20"/>
      <c r="DK111" s="20"/>
      <c r="DL111" s="20"/>
      <c r="DM111" s="20"/>
      <c r="DN111" s="20"/>
      <c r="DO111" s="20"/>
      <c r="DP111" s="20"/>
      <c r="DQ111" s="20"/>
      <c r="DR111" s="20"/>
      <c r="DS111" s="20"/>
      <c r="DT111" s="20"/>
      <c r="DU111" s="20"/>
      <c r="DV111" s="20"/>
      <c r="DW111" s="20"/>
      <c r="DX111" s="20"/>
      <c r="DY111" s="20"/>
      <c r="DZ111" s="20"/>
      <c r="EA111" s="20"/>
      <c r="EB111" s="20"/>
      <c r="EC111" s="20"/>
      <c r="ED111" s="20"/>
      <c r="EE111" s="20"/>
      <c r="EF111" s="20"/>
      <c r="EG111" s="20"/>
      <c r="EH111" s="20"/>
      <c r="EI111" s="20"/>
      <c r="EJ111" s="20"/>
      <c r="EK111" s="20"/>
      <c r="EL111" s="20"/>
      <c r="EM111" s="20"/>
      <c r="EN111" s="20"/>
      <c r="EO111" s="20"/>
      <c r="EP111" s="20"/>
      <c r="EQ111" s="20"/>
      <c r="ER111" s="20"/>
      <c r="ES111" s="20"/>
      <c r="ET111" s="20"/>
      <c r="EU111" s="20"/>
      <c r="EV111" s="20"/>
      <c r="EW111" s="20"/>
      <c r="EX111" s="20"/>
      <c r="EY111" s="20"/>
      <c r="EZ111" s="20"/>
      <c r="FA111" s="20"/>
      <c r="FB111" s="20"/>
      <c r="FC111" s="20"/>
      <c r="FD111" s="20"/>
      <c r="FE111" s="20"/>
      <c r="FF111" s="20"/>
      <c r="FG111" s="20"/>
      <c r="FH111" s="20"/>
      <c r="FI111" s="20"/>
      <c r="FJ111" s="20"/>
      <c r="FK111" s="20"/>
      <c r="FL111" s="20"/>
      <c r="FM111" s="20"/>
      <c r="FN111" s="20"/>
      <c r="FO111" s="20"/>
      <c r="FP111" s="20"/>
      <c r="FQ111" s="20"/>
      <c r="FR111" s="20"/>
      <c r="FS111" s="20"/>
      <c r="FT111" s="20"/>
      <c r="FU111" s="20"/>
      <c r="FV111" s="20"/>
      <c r="FW111" s="20"/>
      <c r="FX111" s="20"/>
      <c r="FY111" s="20"/>
      <c r="FZ111" s="20"/>
      <c r="GA111" s="20"/>
      <c r="GB111" s="20"/>
      <c r="GC111" s="20"/>
      <c r="GD111" s="20"/>
      <c r="GE111" s="20"/>
      <c r="GF111" s="20"/>
      <c r="GG111" s="20"/>
      <c r="GH111" s="20"/>
      <c r="GI111" s="20"/>
      <c r="GJ111" s="20"/>
      <c r="GK111" s="20"/>
      <c r="GL111" s="20"/>
      <c r="GM111" s="20"/>
      <c r="GN111" s="20"/>
      <c r="GO111" s="20"/>
      <c r="GP111" s="20"/>
      <c r="GQ111" s="20"/>
      <c r="GR111" s="20"/>
      <c r="GS111" s="20"/>
      <c r="GT111" s="20"/>
      <c r="GU111" s="20"/>
      <c r="GV111" s="20"/>
      <c r="GW111" s="20"/>
      <c r="GX111" s="20"/>
      <c r="GY111" s="20"/>
      <c r="GZ111" s="20"/>
      <c r="HA111" s="20"/>
      <c r="HB111" s="20"/>
      <c r="HC111" s="20"/>
      <c r="HD111" s="20"/>
      <c r="HE111" s="20"/>
      <c r="HF111" s="20"/>
      <c r="HG111" s="20"/>
      <c r="HH111" s="20"/>
      <c r="HI111" s="20"/>
      <c r="HJ111" s="20"/>
      <c r="HK111" s="20"/>
      <c r="HL111" s="20"/>
      <c r="HM111" s="20"/>
      <c r="HN111" s="20"/>
      <c r="HO111" s="20"/>
      <c r="HP111" s="20"/>
      <c r="HQ111" s="20"/>
      <c r="HR111" s="20"/>
      <c r="HS111" s="20"/>
      <c r="HT111" s="20"/>
      <c r="HU111" s="20"/>
      <c r="HV111" s="20"/>
      <c r="HW111" s="20"/>
      <c r="HX111" s="20"/>
      <c r="HY111" s="20"/>
      <c r="HZ111" s="20"/>
      <c r="IA111" s="20"/>
      <c r="IB111" s="20"/>
      <c r="IC111" s="20"/>
      <c r="ID111" s="20"/>
      <c r="IE111" s="20"/>
      <c r="IF111" s="20"/>
      <c r="IG111" s="20"/>
      <c r="IH111" s="20"/>
      <c r="II111" s="20"/>
      <c r="IJ111" s="20"/>
      <c r="IK111" s="20"/>
      <c r="IL111" s="20"/>
      <c r="IM111" s="20"/>
      <c r="IN111" s="20"/>
      <c r="IO111" s="20"/>
      <c r="IP111" s="20"/>
      <c r="IQ111" s="20"/>
      <c r="IR111" s="20"/>
      <c r="IS111" s="20"/>
      <c r="IT111" s="20"/>
      <c r="IU111" s="20"/>
    </row>
    <row r="112" spans="2:255" s="22" customFormat="1" x14ac:dyDescent="0.25">
      <c r="B112" s="20"/>
      <c r="C112" s="27"/>
      <c r="D112" s="28"/>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20"/>
      <c r="BV112" s="20"/>
      <c r="BW112" s="20"/>
      <c r="BX112" s="20"/>
      <c r="BY112" s="20"/>
      <c r="BZ112" s="20"/>
      <c r="CA112" s="20"/>
      <c r="CB112" s="20"/>
      <c r="CC112" s="20"/>
      <c r="CD112" s="20"/>
      <c r="CE112" s="20"/>
      <c r="CF112" s="20"/>
      <c r="CG112" s="20"/>
      <c r="CH112" s="20"/>
      <c r="CI112" s="20"/>
      <c r="CJ112" s="20"/>
      <c r="CK112" s="20"/>
      <c r="CL112" s="20"/>
      <c r="CM112" s="20"/>
      <c r="CN112" s="20"/>
      <c r="CO112" s="20"/>
      <c r="CP112" s="20"/>
      <c r="CQ112" s="20"/>
      <c r="CR112" s="20"/>
      <c r="CS112" s="20"/>
      <c r="CT112" s="20"/>
      <c r="CU112" s="20"/>
      <c r="CV112" s="20"/>
      <c r="CW112" s="20"/>
      <c r="CX112" s="20"/>
      <c r="CY112" s="20"/>
      <c r="CZ112" s="20"/>
      <c r="DA112" s="20"/>
      <c r="DB112" s="20"/>
      <c r="DC112" s="20"/>
      <c r="DD112" s="20"/>
      <c r="DE112" s="20"/>
      <c r="DF112" s="20"/>
      <c r="DG112" s="20"/>
      <c r="DH112" s="20"/>
      <c r="DI112" s="20"/>
      <c r="DJ112" s="20"/>
      <c r="DK112" s="20"/>
      <c r="DL112" s="20"/>
      <c r="DM112" s="20"/>
      <c r="DN112" s="20"/>
      <c r="DO112" s="20"/>
      <c r="DP112" s="20"/>
      <c r="DQ112" s="20"/>
      <c r="DR112" s="20"/>
      <c r="DS112" s="20"/>
      <c r="DT112" s="20"/>
      <c r="DU112" s="20"/>
      <c r="DV112" s="20"/>
      <c r="DW112" s="20"/>
      <c r="DX112" s="20"/>
      <c r="DY112" s="20"/>
      <c r="DZ112" s="20"/>
      <c r="EA112" s="20"/>
      <c r="EB112" s="20"/>
      <c r="EC112" s="20"/>
      <c r="ED112" s="20"/>
      <c r="EE112" s="20"/>
      <c r="EF112" s="20"/>
      <c r="EG112" s="20"/>
      <c r="EH112" s="20"/>
      <c r="EI112" s="20"/>
      <c r="EJ112" s="20"/>
      <c r="EK112" s="20"/>
      <c r="EL112" s="20"/>
      <c r="EM112" s="20"/>
      <c r="EN112" s="20"/>
      <c r="EO112" s="20"/>
      <c r="EP112" s="20"/>
      <c r="EQ112" s="20"/>
      <c r="ER112" s="20"/>
      <c r="ES112" s="20"/>
      <c r="ET112" s="20"/>
      <c r="EU112" s="20"/>
      <c r="EV112" s="20"/>
      <c r="EW112" s="20"/>
      <c r="EX112" s="20"/>
      <c r="EY112" s="20"/>
      <c r="EZ112" s="20"/>
      <c r="FA112" s="20"/>
      <c r="FB112" s="20"/>
      <c r="FC112" s="20"/>
      <c r="FD112" s="20"/>
      <c r="FE112" s="20"/>
      <c r="FF112" s="20"/>
      <c r="FG112" s="20"/>
      <c r="FH112" s="20"/>
      <c r="FI112" s="20"/>
      <c r="FJ112" s="20"/>
      <c r="FK112" s="20"/>
      <c r="FL112" s="20"/>
      <c r="FM112" s="20"/>
      <c r="FN112" s="20"/>
      <c r="FO112" s="20"/>
      <c r="FP112" s="20"/>
      <c r="FQ112" s="20"/>
      <c r="FR112" s="20"/>
      <c r="FS112" s="20"/>
      <c r="FT112" s="20"/>
      <c r="FU112" s="20"/>
      <c r="FV112" s="20"/>
      <c r="FW112" s="20"/>
      <c r="FX112" s="20"/>
      <c r="FY112" s="20"/>
      <c r="FZ112" s="20"/>
      <c r="GA112" s="20"/>
      <c r="GB112" s="20"/>
      <c r="GC112" s="20"/>
      <c r="GD112" s="20"/>
      <c r="GE112" s="20"/>
      <c r="GF112" s="20"/>
      <c r="GG112" s="20"/>
      <c r="GH112" s="20"/>
      <c r="GI112" s="20"/>
      <c r="GJ112" s="20"/>
      <c r="GK112" s="20"/>
      <c r="GL112" s="20"/>
      <c r="GM112" s="20"/>
      <c r="GN112" s="20"/>
      <c r="GO112" s="20"/>
      <c r="GP112" s="20"/>
      <c r="GQ112" s="20"/>
      <c r="GR112" s="20"/>
      <c r="GS112" s="20"/>
      <c r="GT112" s="20"/>
      <c r="GU112" s="20"/>
      <c r="GV112" s="20"/>
      <c r="GW112" s="20"/>
      <c r="GX112" s="20"/>
      <c r="GY112" s="20"/>
      <c r="GZ112" s="20"/>
      <c r="HA112" s="20"/>
      <c r="HB112" s="20"/>
      <c r="HC112" s="20"/>
      <c r="HD112" s="20"/>
      <c r="HE112" s="20"/>
      <c r="HF112" s="20"/>
      <c r="HG112" s="20"/>
      <c r="HH112" s="20"/>
      <c r="HI112" s="20"/>
      <c r="HJ112" s="20"/>
      <c r="HK112" s="20"/>
      <c r="HL112" s="20"/>
      <c r="HM112" s="20"/>
      <c r="HN112" s="20"/>
      <c r="HO112" s="20"/>
      <c r="HP112" s="20"/>
      <c r="HQ112" s="20"/>
      <c r="HR112" s="20"/>
      <c r="HS112" s="20"/>
      <c r="HT112" s="20"/>
      <c r="HU112" s="20"/>
      <c r="HV112" s="20"/>
      <c r="HW112" s="20"/>
      <c r="HX112" s="20"/>
      <c r="HY112" s="20"/>
      <c r="HZ112" s="20"/>
      <c r="IA112" s="20"/>
      <c r="IB112" s="20"/>
      <c r="IC112" s="20"/>
      <c r="ID112" s="20"/>
      <c r="IE112" s="20"/>
      <c r="IF112" s="20"/>
      <c r="IG112" s="20"/>
      <c r="IH112" s="20"/>
      <c r="II112" s="20"/>
      <c r="IJ112" s="20"/>
      <c r="IK112" s="20"/>
      <c r="IL112" s="20"/>
      <c r="IM112" s="20"/>
      <c r="IN112" s="20"/>
      <c r="IO112" s="20"/>
      <c r="IP112" s="20"/>
      <c r="IQ112" s="20"/>
      <c r="IR112" s="20"/>
      <c r="IS112" s="20"/>
      <c r="IT112" s="20"/>
      <c r="IU112" s="20"/>
    </row>
    <row r="113" spans="2:255" s="22" customFormat="1" x14ac:dyDescent="0.25">
      <c r="B113" s="20"/>
      <c r="C113" s="27"/>
      <c r="D113" s="28"/>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20"/>
      <c r="BV113" s="20"/>
      <c r="BW113" s="20"/>
      <c r="BX113" s="20"/>
      <c r="BY113" s="20"/>
      <c r="BZ113" s="20"/>
      <c r="CA113" s="20"/>
      <c r="CB113" s="20"/>
      <c r="CC113" s="20"/>
      <c r="CD113" s="20"/>
      <c r="CE113" s="20"/>
      <c r="CF113" s="20"/>
      <c r="CG113" s="20"/>
      <c r="CH113" s="20"/>
      <c r="CI113" s="20"/>
      <c r="CJ113" s="20"/>
      <c r="CK113" s="20"/>
      <c r="CL113" s="20"/>
      <c r="CM113" s="20"/>
      <c r="CN113" s="20"/>
      <c r="CO113" s="20"/>
      <c r="CP113" s="20"/>
      <c r="CQ113" s="20"/>
      <c r="CR113" s="20"/>
      <c r="CS113" s="20"/>
      <c r="CT113" s="20"/>
      <c r="CU113" s="20"/>
      <c r="CV113" s="20"/>
      <c r="CW113" s="20"/>
      <c r="CX113" s="20"/>
      <c r="CY113" s="20"/>
      <c r="CZ113" s="20"/>
      <c r="DA113" s="20"/>
      <c r="DB113" s="20"/>
      <c r="DC113" s="20"/>
      <c r="DD113" s="20"/>
      <c r="DE113" s="20"/>
      <c r="DF113" s="20"/>
      <c r="DG113" s="20"/>
      <c r="DH113" s="20"/>
      <c r="DI113" s="20"/>
      <c r="DJ113" s="20"/>
      <c r="DK113" s="20"/>
      <c r="DL113" s="20"/>
      <c r="DM113" s="20"/>
      <c r="DN113" s="20"/>
      <c r="DO113" s="20"/>
      <c r="DP113" s="20"/>
      <c r="DQ113" s="20"/>
      <c r="DR113" s="20"/>
      <c r="DS113" s="20"/>
      <c r="DT113" s="20"/>
      <c r="DU113" s="20"/>
      <c r="DV113" s="20"/>
      <c r="DW113" s="20"/>
      <c r="DX113" s="20"/>
      <c r="DY113" s="20"/>
      <c r="DZ113" s="20"/>
      <c r="EA113" s="20"/>
      <c r="EB113" s="20"/>
      <c r="EC113" s="20"/>
      <c r="ED113" s="20"/>
      <c r="EE113" s="20"/>
      <c r="EF113" s="20"/>
      <c r="EG113" s="20"/>
      <c r="EH113" s="20"/>
      <c r="EI113" s="20"/>
      <c r="EJ113" s="20"/>
      <c r="EK113" s="20"/>
      <c r="EL113" s="20"/>
      <c r="EM113" s="20"/>
      <c r="EN113" s="20"/>
      <c r="EO113" s="20"/>
      <c r="EP113" s="20"/>
      <c r="EQ113" s="20"/>
      <c r="ER113" s="20"/>
      <c r="ES113" s="20"/>
      <c r="ET113" s="20"/>
      <c r="EU113" s="20"/>
      <c r="EV113" s="20"/>
      <c r="EW113" s="20"/>
      <c r="EX113" s="20"/>
      <c r="EY113" s="20"/>
      <c r="EZ113" s="20"/>
      <c r="FA113" s="20"/>
      <c r="FB113" s="20"/>
      <c r="FC113" s="20"/>
      <c r="FD113" s="20"/>
      <c r="FE113" s="20"/>
      <c r="FF113" s="20"/>
      <c r="FG113" s="20"/>
      <c r="FH113" s="20"/>
      <c r="FI113" s="20"/>
      <c r="FJ113" s="20"/>
      <c r="FK113" s="20"/>
      <c r="FL113" s="20"/>
      <c r="FM113" s="20"/>
      <c r="FN113" s="20"/>
      <c r="FO113" s="20"/>
      <c r="FP113" s="20"/>
      <c r="FQ113" s="20"/>
      <c r="FR113" s="20"/>
      <c r="FS113" s="20"/>
      <c r="FT113" s="20"/>
      <c r="FU113" s="20"/>
      <c r="FV113" s="20"/>
      <c r="FW113" s="20"/>
      <c r="FX113" s="20"/>
      <c r="FY113" s="20"/>
      <c r="FZ113" s="20"/>
      <c r="GA113" s="20"/>
      <c r="GB113" s="20"/>
      <c r="GC113" s="20"/>
      <c r="GD113" s="20"/>
      <c r="GE113" s="20"/>
      <c r="GF113" s="20"/>
      <c r="GG113" s="20"/>
      <c r="GH113" s="20"/>
      <c r="GI113" s="20"/>
      <c r="GJ113" s="20"/>
      <c r="GK113" s="20"/>
      <c r="GL113" s="20"/>
      <c r="GM113" s="20"/>
      <c r="GN113" s="20"/>
      <c r="GO113" s="20"/>
      <c r="GP113" s="20"/>
      <c r="GQ113" s="20"/>
      <c r="GR113" s="20"/>
      <c r="GS113" s="20"/>
      <c r="GT113" s="20"/>
      <c r="GU113" s="20"/>
      <c r="GV113" s="20"/>
      <c r="GW113" s="20"/>
      <c r="GX113" s="20"/>
      <c r="GY113" s="20"/>
      <c r="GZ113" s="20"/>
      <c r="HA113" s="20"/>
      <c r="HB113" s="20"/>
      <c r="HC113" s="20"/>
      <c r="HD113" s="20"/>
      <c r="HE113" s="20"/>
      <c r="HF113" s="20"/>
      <c r="HG113" s="20"/>
      <c r="HH113" s="20"/>
      <c r="HI113" s="20"/>
      <c r="HJ113" s="20"/>
      <c r="HK113" s="20"/>
      <c r="HL113" s="20"/>
      <c r="HM113" s="20"/>
      <c r="HN113" s="20"/>
      <c r="HO113" s="20"/>
      <c r="HP113" s="20"/>
      <c r="HQ113" s="20"/>
      <c r="HR113" s="20"/>
      <c r="HS113" s="20"/>
      <c r="HT113" s="20"/>
      <c r="HU113" s="20"/>
      <c r="HV113" s="20"/>
      <c r="HW113" s="20"/>
      <c r="HX113" s="20"/>
      <c r="HY113" s="20"/>
      <c r="HZ113" s="20"/>
      <c r="IA113" s="20"/>
      <c r="IB113" s="20"/>
      <c r="IC113" s="20"/>
      <c r="ID113" s="20"/>
      <c r="IE113" s="20"/>
      <c r="IF113" s="20"/>
      <c r="IG113" s="20"/>
      <c r="IH113" s="20"/>
      <c r="II113" s="20"/>
      <c r="IJ113" s="20"/>
      <c r="IK113" s="20"/>
      <c r="IL113" s="20"/>
      <c r="IM113" s="20"/>
      <c r="IN113" s="20"/>
      <c r="IO113" s="20"/>
      <c r="IP113" s="20"/>
      <c r="IQ113" s="20"/>
      <c r="IR113" s="20"/>
      <c r="IS113" s="20"/>
      <c r="IT113" s="20"/>
      <c r="IU113" s="20"/>
    </row>
    <row r="114" spans="2:255" s="22" customFormat="1" x14ac:dyDescent="0.25">
      <c r="B114" s="20"/>
      <c r="C114" s="27"/>
      <c r="D114" s="28"/>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20"/>
      <c r="BV114" s="20"/>
      <c r="BW114" s="20"/>
      <c r="BX114" s="20"/>
      <c r="BY114" s="20"/>
      <c r="BZ114" s="20"/>
      <c r="CA114" s="20"/>
      <c r="CB114" s="20"/>
      <c r="CC114" s="20"/>
      <c r="CD114" s="20"/>
      <c r="CE114" s="20"/>
      <c r="CF114" s="20"/>
      <c r="CG114" s="20"/>
      <c r="CH114" s="20"/>
      <c r="CI114" s="20"/>
      <c r="CJ114" s="20"/>
      <c r="CK114" s="20"/>
      <c r="CL114" s="20"/>
      <c r="CM114" s="20"/>
      <c r="CN114" s="20"/>
      <c r="CO114" s="20"/>
      <c r="CP114" s="20"/>
      <c r="CQ114" s="20"/>
      <c r="CR114" s="20"/>
      <c r="CS114" s="20"/>
      <c r="CT114" s="20"/>
      <c r="CU114" s="20"/>
      <c r="CV114" s="20"/>
      <c r="CW114" s="20"/>
      <c r="CX114" s="20"/>
      <c r="CY114" s="20"/>
      <c r="CZ114" s="20"/>
      <c r="DA114" s="20"/>
      <c r="DB114" s="20"/>
      <c r="DC114" s="20"/>
      <c r="DD114" s="20"/>
      <c r="DE114" s="20"/>
      <c r="DF114" s="20"/>
      <c r="DG114" s="20"/>
      <c r="DH114" s="20"/>
      <c r="DI114" s="20"/>
      <c r="DJ114" s="20"/>
      <c r="DK114" s="20"/>
      <c r="DL114" s="20"/>
      <c r="DM114" s="20"/>
      <c r="DN114" s="20"/>
      <c r="DO114" s="20"/>
      <c r="DP114" s="20"/>
      <c r="DQ114" s="20"/>
      <c r="DR114" s="20"/>
      <c r="DS114" s="20"/>
      <c r="DT114" s="20"/>
      <c r="DU114" s="20"/>
      <c r="DV114" s="20"/>
      <c r="DW114" s="20"/>
      <c r="DX114" s="20"/>
      <c r="DY114" s="20"/>
      <c r="DZ114" s="20"/>
      <c r="EA114" s="20"/>
      <c r="EB114" s="20"/>
      <c r="EC114" s="20"/>
      <c r="ED114" s="20"/>
      <c r="EE114" s="20"/>
      <c r="EF114" s="20"/>
      <c r="EG114" s="20"/>
      <c r="EH114" s="20"/>
      <c r="EI114" s="20"/>
      <c r="EJ114" s="20"/>
      <c r="EK114" s="20"/>
      <c r="EL114" s="20"/>
      <c r="EM114" s="20"/>
      <c r="EN114" s="20"/>
      <c r="EO114" s="20"/>
      <c r="EP114" s="20"/>
      <c r="EQ114" s="20"/>
      <c r="ER114" s="20"/>
      <c r="ES114" s="20"/>
      <c r="ET114" s="20"/>
      <c r="EU114" s="20"/>
      <c r="EV114" s="20"/>
      <c r="EW114" s="20"/>
      <c r="EX114" s="20"/>
      <c r="EY114" s="20"/>
      <c r="EZ114" s="20"/>
      <c r="FA114" s="20"/>
      <c r="FB114" s="20"/>
      <c r="FC114" s="20"/>
      <c r="FD114" s="20"/>
      <c r="FE114" s="20"/>
      <c r="FF114" s="20"/>
      <c r="FG114" s="20"/>
      <c r="FH114" s="20"/>
      <c r="FI114" s="20"/>
      <c r="FJ114" s="20"/>
      <c r="FK114" s="20"/>
      <c r="FL114" s="20"/>
      <c r="FM114" s="20"/>
      <c r="FN114" s="20"/>
      <c r="FO114" s="20"/>
      <c r="FP114" s="20"/>
      <c r="FQ114" s="20"/>
      <c r="FR114" s="20"/>
      <c r="FS114" s="20"/>
      <c r="FT114" s="20"/>
      <c r="FU114" s="20"/>
      <c r="FV114" s="20"/>
      <c r="FW114" s="20"/>
      <c r="FX114" s="20"/>
      <c r="FY114" s="20"/>
      <c r="FZ114" s="20"/>
      <c r="GA114" s="20"/>
      <c r="GB114" s="20"/>
      <c r="GC114" s="20"/>
      <c r="GD114" s="20"/>
      <c r="GE114" s="20"/>
      <c r="GF114" s="20"/>
      <c r="GG114" s="20"/>
      <c r="GH114" s="20"/>
      <c r="GI114" s="20"/>
      <c r="GJ114" s="20"/>
      <c r="GK114" s="20"/>
      <c r="GL114" s="20"/>
      <c r="GM114" s="20"/>
      <c r="GN114" s="20"/>
      <c r="GO114" s="20"/>
      <c r="GP114" s="20"/>
      <c r="GQ114" s="20"/>
      <c r="GR114" s="20"/>
      <c r="GS114" s="20"/>
      <c r="GT114" s="20"/>
      <c r="GU114" s="20"/>
      <c r="GV114" s="20"/>
      <c r="GW114" s="20"/>
      <c r="GX114" s="20"/>
      <c r="GY114" s="20"/>
      <c r="GZ114" s="20"/>
      <c r="HA114" s="20"/>
      <c r="HB114" s="20"/>
      <c r="HC114" s="20"/>
      <c r="HD114" s="20"/>
      <c r="HE114" s="20"/>
      <c r="HF114" s="20"/>
      <c r="HG114" s="20"/>
      <c r="HH114" s="20"/>
      <c r="HI114" s="20"/>
      <c r="HJ114" s="20"/>
      <c r="HK114" s="20"/>
      <c r="HL114" s="20"/>
      <c r="HM114" s="20"/>
      <c r="HN114" s="20"/>
      <c r="HO114" s="20"/>
      <c r="HP114" s="20"/>
      <c r="HQ114" s="20"/>
      <c r="HR114" s="20"/>
      <c r="HS114" s="20"/>
      <c r="HT114" s="20"/>
      <c r="HU114" s="20"/>
      <c r="HV114" s="20"/>
      <c r="HW114" s="20"/>
      <c r="HX114" s="20"/>
      <c r="HY114" s="20"/>
      <c r="HZ114" s="20"/>
      <c r="IA114" s="20"/>
      <c r="IB114" s="20"/>
      <c r="IC114" s="20"/>
      <c r="ID114" s="20"/>
      <c r="IE114" s="20"/>
      <c r="IF114" s="20"/>
      <c r="IG114" s="20"/>
      <c r="IH114" s="20"/>
      <c r="II114" s="20"/>
      <c r="IJ114" s="20"/>
      <c r="IK114" s="20"/>
      <c r="IL114" s="20"/>
      <c r="IM114" s="20"/>
      <c r="IN114" s="20"/>
      <c r="IO114" s="20"/>
      <c r="IP114" s="20"/>
      <c r="IQ114" s="20"/>
      <c r="IR114" s="20"/>
      <c r="IS114" s="20"/>
      <c r="IT114" s="20"/>
      <c r="IU114" s="20"/>
    </row>
    <row r="115" spans="2:255" s="22" customFormat="1" x14ac:dyDescent="0.25">
      <c r="B115" s="20"/>
      <c r="C115" s="27"/>
      <c r="D115" s="28"/>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20"/>
      <c r="BV115" s="20"/>
      <c r="BW115" s="20"/>
      <c r="BX115" s="20"/>
      <c r="BY115" s="20"/>
      <c r="BZ115" s="20"/>
      <c r="CA115" s="20"/>
      <c r="CB115" s="20"/>
      <c r="CC115" s="20"/>
      <c r="CD115" s="20"/>
      <c r="CE115" s="20"/>
      <c r="CF115" s="20"/>
      <c r="CG115" s="20"/>
      <c r="CH115" s="20"/>
      <c r="CI115" s="20"/>
      <c r="CJ115" s="20"/>
      <c r="CK115" s="20"/>
      <c r="CL115" s="20"/>
      <c r="CM115" s="20"/>
      <c r="CN115" s="20"/>
      <c r="CO115" s="20"/>
      <c r="CP115" s="20"/>
      <c r="CQ115" s="20"/>
      <c r="CR115" s="20"/>
      <c r="CS115" s="20"/>
      <c r="CT115" s="20"/>
      <c r="CU115" s="20"/>
      <c r="CV115" s="20"/>
      <c r="CW115" s="20"/>
      <c r="CX115" s="20"/>
      <c r="CY115" s="20"/>
      <c r="CZ115" s="20"/>
      <c r="DA115" s="20"/>
      <c r="DB115" s="20"/>
      <c r="DC115" s="20"/>
      <c r="DD115" s="20"/>
      <c r="DE115" s="20"/>
      <c r="DF115" s="20"/>
      <c r="DG115" s="20"/>
      <c r="DH115" s="20"/>
      <c r="DI115" s="20"/>
      <c r="DJ115" s="20"/>
      <c r="DK115" s="20"/>
      <c r="DL115" s="20"/>
      <c r="DM115" s="20"/>
      <c r="DN115" s="20"/>
      <c r="DO115" s="20"/>
      <c r="DP115" s="20"/>
      <c r="DQ115" s="20"/>
      <c r="DR115" s="20"/>
      <c r="DS115" s="20"/>
      <c r="DT115" s="20"/>
      <c r="DU115" s="20"/>
      <c r="DV115" s="20"/>
      <c r="DW115" s="20"/>
      <c r="DX115" s="20"/>
      <c r="DY115" s="20"/>
      <c r="DZ115" s="20"/>
      <c r="EA115" s="20"/>
      <c r="EB115" s="20"/>
      <c r="EC115" s="20"/>
      <c r="ED115" s="20"/>
      <c r="EE115" s="20"/>
      <c r="EF115" s="20"/>
      <c r="EG115" s="20"/>
      <c r="EH115" s="20"/>
      <c r="EI115" s="20"/>
      <c r="EJ115" s="20"/>
      <c r="EK115" s="20"/>
      <c r="EL115" s="20"/>
      <c r="EM115" s="20"/>
      <c r="EN115" s="20"/>
      <c r="EO115" s="20"/>
      <c r="EP115" s="20"/>
      <c r="EQ115" s="20"/>
      <c r="ER115" s="20"/>
      <c r="ES115" s="20"/>
      <c r="ET115" s="20"/>
      <c r="EU115" s="20"/>
      <c r="EV115" s="20"/>
      <c r="EW115" s="20"/>
      <c r="EX115" s="20"/>
      <c r="EY115" s="20"/>
      <c r="EZ115" s="20"/>
      <c r="FA115" s="20"/>
      <c r="FB115" s="20"/>
      <c r="FC115" s="20"/>
      <c r="FD115" s="20"/>
      <c r="FE115" s="20"/>
      <c r="FF115" s="20"/>
      <c r="FG115" s="20"/>
      <c r="FH115" s="20"/>
      <c r="FI115" s="20"/>
      <c r="FJ115" s="20"/>
      <c r="FK115" s="20"/>
      <c r="FL115" s="20"/>
      <c r="FM115" s="20"/>
      <c r="FN115" s="20"/>
      <c r="FO115" s="20"/>
      <c r="FP115" s="20"/>
      <c r="FQ115" s="20"/>
      <c r="FR115" s="20"/>
      <c r="FS115" s="20"/>
      <c r="FT115" s="20"/>
      <c r="FU115" s="20"/>
      <c r="FV115" s="20"/>
      <c r="FW115" s="20"/>
      <c r="FX115" s="20"/>
      <c r="FY115" s="20"/>
      <c r="FZ115" s="20"/>
      <c r="GA115" s="20"/>
      <c r="GB115" s="20"/>
      <c r="GC115" s="20"/>
      <c r="GD115" s="20"/>
      <c r="GE115" s="20"/>
      <c r="GF115" s="20"/>
      <c r="GG115" s="20"/>
      <c r="GH115" s="20"/>
      <c r="GI115" s="20"/>
      <c r="GJ115" s="20"/>
      <c r="GK115" s="20"/>
      <c r="GL115" s="20"/>
      <c r="GM115" s="20"/>
      <c r="GN115" s="20"/>
      <c r="GO115" s="20"/>
      <c r="GP115" s="20"/>
      <c r="GQ115" s="20"/>
      <c r="GR115" s="20"/>
      <c r="GS115" s="20"/>
      <c r="GT115" s="20"/>
      <c r="GU115" s="20"/>
      <c r="GV115" s="20"/>
      <c r="GW115" s="20"/>
      <c r="GX115" s="20"/>
      <c r="GY115" s="20"/>
      <c r="GZ115" s="20"/>
      <c r="HA115" s="20"/>
      <c r="HB115" s="20"/>
      <c r="HC115" s="20"/>
      <c r="HD115" s="20"/>
      <c r="HE115" s="20"/>
      <c r="HF115" s="20"/>
      <c r="HG115" s="20"/>
      <c r="HH115" s="20"/>
      <c r="HI115" s="20"/>
      <c r="HJ115" s="20"/>
      <c r="HK115" s="20"/>
      <c r="HL115" s="20"/>
      <c r="HM115" s="20"/>
      <c r="HN115" s="20"/>
      <c r="HO115" s="20"/>
      <c r="HP115" s="20"/>
      <c r="HQ115" s="20"/>
      <c r="HR115" s="20"/>
      <c r="HS115" s="20"/>
      <c r="HT115" s="20"/>
      <c r="HU115" s="20"/>
      <c r="HV115" s="20"/>
      <c r="HW115" s="20"/>
      <c r="HX115" s="20"/>
      <c r="HY115" s="20"/>
      <c r="HZ115" s="20"/>
      <c r="IA115" s="20"/>
      <c r="IB115" s="20"/>
      <c r="IC115" s="20"/>
      <c r="ID115" s="20"/>
      <c r="IE115" s="20"/>
      <c r="IF115" s="20"/>
      <c r="IG115" s="20"/>
      <c r="IH115" s="20"/>
      <c r="II115" s="20"/>
      <c r="IJ115" s="20"/>
      <c r="IK115" s="20"/>
      <c r="IL115" s="20"/>
      <c r="IM115" s="20"/>
      <c r="IN115" s="20"/>
      <c r="IO115" s="20"/>
      <c r="IP115" s="20"/>
      <c r="IQ115" s="20"/>
      <c r="IR115" s="20"/>
      <c r="IS115" s="20"/>
      <c r="IT115" s="20"/>
      <c r="IU115" s="20"/>
    </row>
    <row r="116" spans="2:255" s="22" customFormat="1" x14ac:dyDescent="0.25">
      <c r="B116" s="20"/>
      <c r="C116" s="27"/>
      <c r="D116" s="28"/>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20"/>
      <c r="BV116" s="20"/>
      <c r="BW116" s="20"/>
      <c r="BX116" s="20"/>
      <c r="BY116" s="20"/>
      <c r="BZ116" s="20"/>
      <c r="CA116" s="20"/>
      <c r="CB116" s="20"/>
      <c r="CC116" s="20"/>
      <c r="CD116" s="20"/>
      <c r="CE116" s="20"/>
      <c r="CF116" s="20"/>
      <c r="CG116" s="20"/>
      <c r="CH116" s="20"/>
      <c r="CI116" s="20"/>
      <c r="CJ116" s="20"/>
      <c r="CK116" s="20"/>
      <c r="CL116" s="20"/>
      <c r="CM116" s="20"/>
      <c r="CN116" s="20"/>
      <c r="CO116" s="20"/>
      <c r="CP116" s="20"/>
      <c r="CQ116" s="20"/>
      <c r="CR116" s="20"/>
      <c r="CS116" s="20"/>
      <c r="CT116" s="20"/>
      <c r="CU116" s="20"/>
      <c r="CV116" s="20"/>
      <c r="CW116" s="20"/>
      <c r="CX116" s="20"/>
      <c r="CY116" s="20"/>
      <c r="CZ116" s="20"/>
      <c r="DA116" s="20"/>
      <c r="DB116" s="20"/>
      <c r="DC116" s="20"/>
      <c r="DD116" s="20"/>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c r="EU116" s="20"/>
      <c r="EV116" s="20"/>
      <c r="EW116" s="20"/>
      <c r="EX116" s="20"/>
      <c r="EY116" s="20"/>
      <c r="EZ116" s="20"/>
      <c r="FA116" s="20"/>
      <c r="FB116" s="20"/>
      <c r="FC116" s="20"/>
      <c r="FD116" s="20"/>
      <c r="FE116" s="20"/>
      <c r="FF116" s="20"/>
      <c r="FG116" s="20"/>
      <c r="FH116" s="20"/>
      <c r="FI116" s="20"/>
      <c r="FJ116" s="20"/>
      <c r="FK116" s="20"/>
      <c r="FL116" s="20"/>
      <c r="FM116" s="20"/>
      <c r="FN116" s="20"/>
      <c r="FO116" s="20"/>
      <c r="FP116" s="20"/>
      <c r="FQ116" s="20"/>
      <c r="FR116" s="20"/>
      <c r="FS116" s="20"/>
      <c r="FT116" s="20"/>
      <c r="FU116" s="20"/>
      <c r="FV116" s="20"/>
      <c r="FW116" s="20"/>
      <c r="FX116" s="20"/>
      <c r="FY116" s="20"/>
      <c r="FZ116" s="20"/>
      <c r="GA116" s="20"/>
      <c r="GB116" s="20"/>
      <c r="GC116" s="20"/>
      <c r="GD116" s="20"/>
      <c r="GE116" s="20"/>
      <c r="GF116" s="20"/>
      <c r="GG116" s="20"/>
      <c r="GH116" s="20"/>
      <c r="GI116" s="20"/>
      <c r="GJ116" s="20"/>
      <c r="GK116" s="20"/>
      <c r="GL116" s="20"/>
      <c r="GM116" s="20"/>
      <c r="GN116" s="20"/>
      <c r="GO116" s="20"/>
      <c r="GP116" s="20"/>
      <c r="GQ116" s="20"/>
      <c r="GR116" s="20"/>
      <c r="GS116" s="20"/>
      <c r="GT116" s="20"/>
      <c r="GU116" s="20"/>
      <c r="GV116" s="20"/>
      <c r="GW116" s="20"/>
      <c r="GX116" s="20"/>
      <c r="GY116" s="20"/>
      <c r="GZ116" s="20"/>
      <c r="HA116" s="20"/>
      <c r="HB116" s="20"/>
      <c r="HC116" s="20"/>
      <c r="HD116" s="20"/>
      <c r="HE116" s="20"/>
      <c r="HF116" s="20"/>
      <c r="HG116" s="20"/>
      <c r="HH116" s="20"/>
      <c r="HI116" s="20"/>
      <c r="HJ116" s="20"/>
      <c r="HK116" s="20"/>
      <c r="HL116" s="20"/>
      <c r="HM116" s="20"/>
      <c r="HN116" s="20"/>
      <c r="HO116" s="20"/>
      <c r="HP116" s="20"/>
      <c r="HQ116" s="20"/>
      <c r="HR116" s="20"/>
      <c r="HS116" s="20"/>
      <c r="HT116" s="20"/>
      <c r="HU116" s="20"/>
      <c r="HV116" s="20"/>
      <c r="HW116" s="20"/>
      <c r="HX116" s="20"/>
      <c r="HY116" s="20"/>
      <c r="HZ116" s="20"/>
      <c r="IA116" s="20"/>
      <c r="IB116" s="20"/>
      <c r="IC116" s="20"/>
      <c r="ID116" s="20"/>
      <c r="IE116" s="20"/>
      <c r="IF116" s="20"/>
      <c r="IG116" s="20"/>
      <c r="IH116" s="20"/>
      <c r="II116" s="20"/>
      <c r="IJ116" s="20"/>
      <c r="IK116" s="20"/>
      <c r="IL116" s="20"/>
      <c r="IM116" s="20"/>
      <c r="IN116" s="20"/>
      <c r="IO116" s="20"/>
      <c r="IP116" s="20"/>
      <c r="IQ116" s="20"/>
      <c r="IR116" s="20"/>
      <c r="IS116" s="20"/>
      <c r="IT116" s="20"/>
      <c r="IU116" s="20"/>
    </row>
    <row r="117" spans="2:255" s="22" customFormat="1" x14ac:dyDescent="0.25">
      <c r="B117" s="20"/>
      <c r="C117" s="27"/>
      <c r="D117" s="28"/>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c r="FL117" s="20"/>
      <c r="FM117" s="20"/>
      <c r="FN117" s="20"/>
      <c r="FO117" s="20"/>
      <c r="FP117" s="20"/>
      <c r="FQ117" s="20"/>
      <c r="FR117" s="20"/>
      <c r="FS117" s="20"/>
      <c r="FT117" s="20"/>
      <c r="FU117" s="20"/>
      <c r="FV117" s="20"/>
      <c r="FW117" s="20"/>
      <c r="FX117" s="20"/>
      <c r="FY117" s="20"/>
      <c r="FZ117" s="20"/>
      <c r="GA117" s="20"/>
      <c r="GB117" s="20"/>
      <c r="GC117" s="20"/>
      <c r="GD117" s="20"/>
      <c r="GE117" s="20"/>
      <c r="GF117" s="20"/>
      <c r="GG117" s="20"/>
      <c r="GH117" s="20"/>
      <c r="GI117" s="20"/>
      <c r="GJ117" s="20"/>
      <c r="GK117" s="20"/>
      <c r="GL117" s="20"/>
      <c r="GM117" s="20"/>
      <c r="GN117" s="20"/>
      <c r="GO117" s="20"/>
      <c r="GP117" s="20"/>
      <c r="GQ117" s="20"/>
      <c r="GR117" s="20"/>
      <c r="GS117" s="20"/>
      <c r="GT117" s="20"/>
      <c r="GU117" s="20"/>
      <c r="GV117" s="20"/>
      <c r="GW117" s="20"/>
      <c r="GX117" s="20"/>
      <c r="GY117" s="20"/>
      <c r="GZ117" s="20"/>
      <c r="HA117" s="20"/>
      <c r="HB117" s="20"/>
      <c r="HC117" s="20"/>
      <c r="HD117" s="20"/>
      <c r="HE117" s="20"/>
      <c r="HF117" s="20"/>
      <c r="HG117" s="20"/>
      <c r="HH117" s="20"/>
      <c r="HI117" s="20"/>
      <c r="HJ117" s="20"/>
      <c r="HK117" s="20"/>
      <c r="HL117" s="20"/>
      <c r="HM117" s="20"/>
      <c r="HN117" s="20"/>
      <c r="HO117" s="20"/>
      <c r="HP117" s="20"/>
      <c r="HQ117" s="20"/>
      <c r="HR117" s="20"/>
      <c r="HS117" s="20"/>
      <c r="HT117" s="20"/>
      <c r="HU117" s="20"/>
      <c r="HV117" s="20"/>
      <c r="HW117" s="20"/>
      <c r="HX117" s="20"/>
      <c r="HY117" s="20"/>
      <c r="HZ117" s="20"/>
      <c r="IA117" s="20"/>
      <c r="IB117" s="20"/>
      <c r="IC117" s="20"/>
      <c r="ID117" s="20"/>
      <c r="IE117" s="20"/>
      <c r="IF117" s="20"/>
      <c r="IG117" s="20"/>
      <c r="IH117" s="20"/>
      <c r="II117" s="20"/>
      <c r="IJ117" s="20"/>
      <c r="IK117" s="20"/>
      <c r="IL117" s="20"/>
      <c r="IM117" s="20"/>
      <c r="IN117" s="20"/>
      <c r="IO117" s="20"/>
      <c r="IP117" s="20"/>
      <c r="IQ117" s="20"/>
      <c r="IR117" s="20"/>
      <c r="IS117" s="20"/>
      <c r="IT117" s="20"/>
      <c r="IU117" s="20"/>
    </row>
    <row r="118" spans="2:255" s="22" customFormat="1" x14ac:dyDescent="0.25">
      <c r="B118" s="20"/>
      <c r="C118" s="27"/>
      <c r="D118" s="28"/>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c r="FL118" s="20"/>
      <c r="FM118" s="20"/>
      <c r="FN118" s="20"/>
      <c r="FO118" s="20"/>
      <c r="FP118" s="20"/>
      <c r="FQ118" s="20"/>
      <c r="FR118" s="20"/>
      <c r="FS118" s="20"/>
      <c r="FT118" s="20"/>
      <c r="FU118" s="20"/>
      <c r="FV118" s="20"/>
      <c r="FW118" s="20"/>
      <c r="FX118" s="20"/>
      <c r="FY118" s="20"/>
      <c r="FZ118" s="20"/>
      <c r="GA118" s="20"/>
      <c r="GB118" s="20"/>
      <c r="GC118" s="20"/>
      <c r="GD118" s="20"/>
      <c r="GE118" s="20"/>
      <c r="GF118" s="20"/>
      <c r="GG118" s="20"/>
      <c r="GH118" s="20"/>
      <c r="GI118" s="20"/>
      <c r="GJ118" s="20"/>
      <c r="GK118" s="20"/>
      <c r="GL118" s="20"/>
      <c r="GM118" s="20"/>
      <c r="GN118" s="20"/>
      <c r="GO118" s="20"/>
      <c r="GP118" s="20"/>
      <c r="GQ118" s="20"/>
      <c r="GR118" s="20"/>
      <c r="GS118" s="20"/>
      <c r="GT118" s="20"/>
      <c r="GU118" s="20"/>
      <c r="GV118" s="20"/>
      <c r="GW118" s="20"/>
      <c r="GX118" s="20"/>
      <c r="GY118" s="20"/>
      <c r="GZ118" s="20"/>
      <c r="HA118" s="20"/>
      <c r="HB118" s="20"/>
      <c r="HC118" s="20"/>
      <c r="HD118" s="20"/>
      <c r="HE118" s="20"/>
      <c r="HF118" s="20"/>
      <c r="HG118" s="20"/>
      <c r="HH118" s="20"/>
      <c r="HI118" s="20"/>
      <c r="HJ118" s="20"/>
      <c r="HK118" s="20"/>
      <c r="HL118" s="20"/>
      <c r="HM118" s="20"/>
      <c r="HN118" s="20"/>
      <c r="HO118" s="20"/>
      <c r="HP118" s="20"/>
      <c r="HQ118" s="20"/>
      <c r="HR118" s="20"/>
      <c r="HS118" s="20"/>
      <c r="HT118" s="20"/>
      <c r="HU118" s="20"/>
      <c r="HV118" s="20"/>
      <c r="HW118" s="20"/>
      <c r="HX118" s="20"/>
      <c r="HY118" s="20"/>
      <c r="HZ118" s="20"/>
      <c r="IA118" s="20"/>
      <c r="IB118" s="20"/>
      <c r="IC118" s="20"/>
      <c r="ID118" s="20"/>
      <c r="IE118" s="20"/>
      <c r="IF118" s="20"/>
      <c r="IG118" s="20"/>
      <c r="IH118" s="20"/>
      <c r="II118" s="20"/>
      <c r="IJ118" s="20"/>
      <c r="IK118" s="20"/>
      <c r="IL118" s="20"/>
      <c r="IM118" s="20"/>
      <c r="IN118" s="20"/>
      <c r="IO118" s="20"/>
      <c r="IP118" s="20"/>
      <c r="IQ118" s="20"/>
      <c r="IR118" s="20"/>
      <c r="IS118" s="20"/>
      <c r="IT118" s="20"/>
      <c r="IU118" s="20"/>
    </row>
    <row r="119" spans="2:255" s="22" customFormat="1" x14ac:dyDescent="0.25">
      <c r="B119" s="20"/>
      <c r="C119" s="27"/>
      <c r="D119" s="28"/>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20"/>
      <c r="BV119" s="20"/>
      <c r="BW119" s="20"/>
      <c r="BX119" s="20"/>
      <c r="BY119" s="20"/>
      <c r="BZ119" s="20"/>
      <c r="CA119" s="20"/>
      <c r="CB119" s="20"/>
      <c r="CC119" s="20"/>
      <c r="CD119" s="20"/>
      <c r="CE119" s="20"/>
      <c r="CF119" s="20"/>
      <c r="CG119" s="20"/>
      <c r="CH119" s="20"/>
      <c r="CI119" s="20"/>
      <c r="CJ119" s="20"/>
      <c r="CK119" s="20"/>
      <c r="CL119" s="20"/>
      <c r="CM119" s="20"/>
      <c r="CN119" s="20"/>
      <c r="CO119" s="20"/>
      <c r="CP119" s="20"/>
      <c r="CQ119" s="20"/>
      <c r="CR119" s="20"/>
      <c r="CS119" s="20"/>
      <c r="CT119" s="20"/>
      <c r="CU119" s="20"/>
      <c r="CV119" s="20"/>
      <c r="CW119" s="20"/>
      <c r="CX119" s="20"/>
      <c r="CY119" s="20"/>
      <c r="CZ119" s="20"/>
      <c r="DA119" s="20"/>
      <c r="DB119" s="20"/>
      <c r="DC119" s="20"/>
      <c r="DD119" s="20"/>
      <c r="DE119" s="20"/>
      <c r="DF119" s="20"/>
      <c r="DG119" s="20"/>
      <c r="DH119" s="20"/>
      <c r="DI119" s="20"/>
      <c r="DJ119" s="20"/>
      <c r="DK119" s="20"/>
      <c r="DL119" s="20"/>
      <c r="DM119" s="20"/>
      <c r="DN119" s="20"/>
      <c r="DO119" s="20"/>
      <c r="DP119" s="20"/>
      <c r="DQ119" s="20"/>
      <c r="DR119" s="20"/>
      <c r="DS119" s="20"/>
      <c r="DT119" s="20"/>
      <c r="DU119" s="20"/>
      <c r="DV119" s="20"/>
      <c r="DW119" s="20"/>
      <c r="DX119" s="20"/>
      <c r="DY119" s="20"/>
      <c r="DZ119" s="20"/>
      <c r="EA119" s="20"/>
      <c r="EB119" s="20"/>
      <c r="EC119" s="20"/>
      <c r="ED119" s="20"/>
      <c r="EE119" s="20"/>
      <c r="EF119" s="20"/>
      <c r="EG119" s="20"/>
      <c r="EH119" s="20"/>
      <c r="EI119" s="20"/>
      <c r="EJ119" s="20"/>
      <c r="EK119" s="20"/>
      <c r="EL119" s="20"/>
      <c r="EM119" s="20"/>
      <c r="EN119" s="20"/>
      <c r="EO119" s="20"/>
      <c r="EP119" s="20"/>
      <c r="EQ119" s="20"/>
      <c r="ER119" s="20"/>
      <c r="ES119" s="20"/>
      <c r="ET119" s="20"/>
      <c r="EU119" s="20"/>
      <c r="EV119" s="20"/>
      <c r="EW119" s="20"/>
      <c r="EX119" s="20"/>
      <c r="EY119" s="20"/>
      <c r="EZ119" s="20"/>
      <c r="FA119" s="20"/>
      <c r="FB119" s="20"/>
      <c r="FC119" s="20"/>
      <c r="FD119" s="20"/>
      <c r="FE119" s="20"/>
      <c r="FF119" s="20"/>
      <c r="FG119" s="20"/>
      <c r="FH119" s="20"/>
      <c r="FI119" s="20"/>
      <c r="FJ119" s="20"/>
      <c r="FK119" s="20"/>
      <c r="FL119" s="20"/>
      <c r="FM119" s="20"/>
      <c r="FN119" s="20"/>
      <c r="FO119" s="20"/>
      <c r="FP119" s="20"/>
      <c r="FQ119" s="20"/>
      <c r="FR119" s="20"/>
      <c r="FS119" s="20"/>
      <c r="FT119" s="20"/>
      <c r="FU119" s="20"/>
      <c r="FV119" s="20"/>
      <c r="FW119" s="20"/>
      <c r="FX119" s="20"/>
      <c r="FY119" s="20"/>
      <c r="FZ119" s="20"/>
      <c r="GA119" s="20"/>
      <c r="GB119" s="20"/>
      <c r="GC119" s="20"/>
      <c r="GD119" s="20"/>
      <c r="GE119" s="20"/>
      <c r="GF119" s="20"/>
      <c r="GG119" s="20"/>
      <c r="GH119" s="20"/>
      <c r="GI119" s="20"/>
      <c r="GJ119" s="20"/>
      <c r="GK119" s="20"/>
      <c r="GL119" s="20"/>
      <c r="GM119" s="20"/>
      <c r="GN119" s="20"/>
      <c r="GO119" s="20"/>
      <c r="GP119" s="20"/>
      <c r="GQ119" s="20"/>
      <c r="GR119" s="20"/>
      <c r="GS119" s="20"/>
      <c r="GT119" s="20"/>
      <c r="GU119" s="20"/>
      <c r="GV119" s="20"/>
      <c r="GW119" s="20"/>
      <c r="GX119" s="20"/>
      <c r="GY119" s="20"/>
      <c r="GZ119" s="20"/>
      <c r="HA119" s="20"/>
      <c r="HB119" s="20"/>
      <c r="HC119" s="20"/>
      <c r="HD119" s="20"/>
      <c r="HE119" s="20"/>
      <c r="HF119" s="20"/>
      <c r="HG119" s="20"/>
      <c r="HH119" s="20"/>
      <c r="HI119" s="20"/>
      <c r="HJ119" s="20"/>
      <c r="HK119" s="20"/>
      <c r="HL119" s="20"/>
      <c r="HM119" s="20"/>
      <c r="HN119" s="20"/>
      <c r="HO119" s="20"/>
      <c r="HP119" s="20"/>
      <c r="HQ119" s="20"/>
      <c r="HR119" s="20"/>
      <c r="HS119" s="20"/>
      <c r="HT119" s="20"/>
      <c r="HU119" s="20"/>
      <c r="HV119" s="20"/>
      <c r="HW119" s="20"/>
      <c r="HX119" s="20"/>
      <c r="HY119" s="20"/>
      <c r="HZ119" s="20"/>
      <c r="IA119" s="20"/>
      <c r="IB119" s="20"/>
      <c r="IC119" s="20"/>
      <c r="ID119" s="20"/>
      <c r="IE119" s="20"/>
      <c r="IF119" s="20"/>
      <c r="IG119" s="20"/>
      <c r="IH119" s="20"/>
      <c r="II119" s="20"/>
      <c r="IJ119" s="20"/>
      <c r="IK119" s="20"/>
      <c r="IL119" s="20"/>
      <c r="IM119" s="20"/>
      <c r="IN119" s="20"/>
      <c r="IO119" s="20"/>
      <c r="IP119" s="20"/>
      <c r="IQ119" s="20"/>
      <c r="IR119" s="20"/>
      <c r="IS119" s="20"/>
      <c r="IT119" s="20"/>
      <c r="IU119" s="20"/>
    </row>
    <row r="120" spans="2:255" s="22" customFormat="1" x14ac:dyDescent="0.25">
      <c r="B120" s="20"/>
      <c r="C120" s="27"/>
      <c r="D120" s="28"/>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c r="BN120" s="20"/>
      <c r="BO120" s="20"/>
      <c r="BP120" s="20"/>
      <c r="BQ120" s="20"/>
      <c r="BR120" s="20"/>
      <c r="BS120" s="20"/>
      <c r="BT120" s="20"/>
      <c r="BU120" s="20"/>
      <c r="BV120" s="20"/>
      <c r="BW120" s="20"/>
      <c r="BX120" s="20"/>
      <c r="BY120" s="20"/>
      <c r="BZ120" s="20"/>
      <c r="CA120" s="20"/>
      <c r="CB120" s="20"/>
      <c r="CC120" s="20"/>
      <c r="CD120" s="20"/>
      <c r="CE120" s="20"/>
      <c r="CF120" s="20"/>
      <c r="CG120" s="20"/>
      <c r="CH120" s="20"/>
      <c r="CI120" s="20"/>
      <c r="CJ120" s="20"/>
      <c r="CK120" s="20"/>
      <c r="CL120" s="20"/>
      <c r="CM120" s="20"/>
      <c r="CN120" s="20"/>
      <c r="CO120" s="20"/>
      <c r="CP120" s="20"/>
      <c r="CQ120" s="20"/>
      <c r="CR120" s="20"/>
      <c r="CS120" s="20"/>
      <c r="CT120" s="20"/>
      <c r="CU120" s="20"/>
      <c r="CV120" s="20"/>
      <c r="CW120" s="20"/>
      <c r="CX120" s="20"/>
      <c r="CY120" s="20"/>
      <c r="CZ120" s="20"/>
      <c r="DA120" s="20"/>
      <c r="DB120" s="20"/>
      <c r="DC120" s="20"/>
      <c r="DD120" s="20"/>
      <c r="DE120" s="20"/>
      <c r="DF120" s="20"/>
      <c r="DG120" s="20"/>
      <c r="DH120" s="20"/>
      <c r="DI120" s="20"/>
      <c r="DJ120" s="20"/>
      <c r="DK120" s="20"/>
      <c r="DL120" s="20"/>
      <c r="DM120" s="20"/>
      <c r="DN120" s="20"/>
      <c r="DO120" s="20"/>
      <c r="DP120" s="20"/>
      <c r="DQ120" s="20"/>
      <c r="DR120" s="20"/>
      <c r="DS120" s="20"/>
      <c r="DT120" s="20"/>
      <c r="DU120" s="20"/>
      <c r="DV120" s="20"/>
      <c r="DW120" s="20"/>
      <c r="DX120" s="20"/>
      <c r="DY120" s="20"/>
      <c r="DZ120" s="20"/>
      <c r="EA120" s="20"/>
      <c r="EB120" s="20"/>
      <c r="EC120" s="20"/>
      <c r="ED120" s="20"/>
      <c r="EE120" s="20"/>
      <c r="EF120" s="20"/>
      <c r="EG120" s="20"/>
      <c r="EH120" s="20"/>
      <c r="EI120" s="20"/>
      <c r="EJ120" s="20"/>
      <c r="EK120" s="20"/>
      <c r="EL120" s="20"/>
      <c r="EM120" s="20"/>
      <c r="EN120" s="20"/>
      <c r="EO120" s="20"/>
      <c r="EP120" s="20"/>
      <c r="EQ120" s="20"/>
      <c r="ER120" s="20"/>
      <c r="ES120" s="20"/>
      <c r="ET120" s="20"/>
      <c r="EU120" s="20"/>
      <c r="EV120" s="20"/>
      <c r="EW120" s="20"/>
      <c r="EX120" s="20"/>
      <c r="EY120" s="20"/>
      <c r="EZ120" s="20"/>
      <c r="FA120" s="20"/>
      <c r="FB120" s="20"/>
      <c r="FC120" s="20"/>
      <c r="FD120" s="20"/>
      <c r="FE120" s="20"/>
      <c r="FF120" s="20"/>
      <c r="FG120" s="20"/>
      <c r="FH120" s="20"/>
      <c r="FI120" s="20"/>
      <c r="FJ120" s="20"/>
      <c r="FK120" s="20"/>
      <c r="FL120" s="20"/>
      <c r="FM120" s="20"/>
      <c r="FN120" s="20"/>
      <c r="FO120" s="20"/>
      <c r="FP120" s="20"/>
      <c r="FQ120" s="20"/>
      <c r="FR120" s="20"/>
      <c r="FS120" s="20"/>
      <c r="FT120" s="20"/>
      <c r="FU120" s="20"/>
      <c r="FV120" s="20"/>
      <c r="FW120" s="20"/>
      <c r="FX120" s="20"/>
      <c r="FY120" s="20"/>
      <c r="FZ120" s="20"/>
      <c r="GA120" s="20"/>
      <c r="GB120" s="20"/>
      <c r="GC120" s="20"/>
      <c r="GD120" s="20"/>
      <c r="GE120" s="20"/>
      <c r="GF120" s="20"/>
      <c r="GG120" s="20"/>
      <c r="GH120" s="20"/>
      <c r="GI120" s="20"/>
      <c r="GJ120" s="20"/>
      <c r="GK120" s="20"/>
      <c r="GL120" s="20"/>
      <c r="GM120" s="20"/>
      <c r="GN120" s="20"/>
      <c r="GO120" s="20"/>
      <c r="GP120" s="20"/>
      <c r="GQ120" s="20"/>
      <c r="GR120" s="20"/>
      <c r="GS120" s="20"/>
      <c r="GT120" s="20"/>
      <c r="GU120" s="20"/>
      <c r="GV120" s="20"/>
      <c r="GW120" s="20"/>
      <c r="GX120" s="20"/>
      <c r="GY120" s="20"/>
      <c r="GZ120" s="20"/>
      <c r="HA120" s="20"/>
      <c r="HB120" s="20"/>
      <c r="HC120" s="20"/>
      <c r="HD120" s="20"/>
      <c r="HE120" s="20"/>
      <c r="HF120" s="20"/>
      <c r="HG120" s="20"/>
      <c r="HH120" s="20"/>
      <c r="HI120" s="20"/>
      <c r="HJ120" s="20"/>
      <c r="HK120" s="20"/>
      <c r="HL120" s="20"/>
      <c r="HM120" s="20"/>
      <c r="HN120" s="20"/>
      <c r="HO120" s="20"/>
      <c r="HP120" s="20"/>
      <c r="HQ120" s="20"/>
      <c r="HR120" s="20"/>
      <c r="HS120" s="20"/>
      <c r="HT120" s="20"/>
      <c r="HU120" s="20"/>
      <c r="HV120" s="20"/>
      <c r="HW120" s="20"/>
      <c r="HX120" s="20"/>
      <c r="HY120" s="20"/>
      <c r="HZ120" s="20"/>
      <c r="IA120" s="20"/>
      <c r="IB120" s="20"/>
      <c r="IC120" s="20"/>
      <c r="ID120" s="20"/>
      <c r="IE120" s="20"/>
      <c r="IF120" s="20"/>
      <c r="IG120" s="20"/>
      <c r="IH120" s="20"/>
      <c r="II120" s="20"/>
      <c r="IJ120" s="20"/>
      <c r="IK120" s="20"/>
      <c r="IL120" s="20"/>
      <c r="IM120" s="20"/>
      <c r="IN120" s="20"/>
      <c r="IO120" s="20"/>
      <c r="IP120" s="20"/>
      <c r="IQ120" s="20"/>
      <c r="IR120" s="20"/>
      <c r="IS120" s="20"/>
      <c r="IT120" s="20"/>
      <c r="IU120" s="20"/>
    </row>
    <row r="121" spans="2:255" s="22" customFormat="1" x14ac:dyDescent="0.25">
      <c r="B121" s="20"/>
      <c r="C121" s="27"/>
      <c r="D121" s="28"/>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c r="BN121" s="20"/>
      <c r="BO121" s="20"/>
      <c r="BP121" s="20"/>
      <c r="BQ121" s="20"/>
      <c r="BR121" s="20"/>
      <c r="BS121" s="20"/>
      <c r="BT121" s="20"/>
      <c r="BU121" s="20"/>
      <c r="BV121" s="20"/>
      <c r="BW121" s="20"/>
      <c r="BX121" s="20"/>
      <c r="BY121" s="20"/>
      <c r="BZ121" s="20"/>
      <c r="CA121" s="20"/>
      <c r="CB121" s="20"/>
      <c r="CC121" s="20"/>
      <c r="CD121" s="20"/>
      <c r="CE121" s="20"/>
      <c r="CF121" s="20"/>
      <c r="CG121" s="20"/>
      <c r="CH121" s="20"/>
      <c r="CI121" s="20"/>
      <c r="CJ121" s="20"/>
      <c r="CK121" s="20"/>
      <c r="CL121" s="20"/>
      <c r="CM121" s="20"/>
      <c r="CN121" s="20"/>
      <c r="CO121" s="20"/>
      <c r="CP121" s="20"/>
      <c r="CQ121" s="20"/>
      <c r="CR121" s="20"/>
      <c r="CS121" s="20"/>
      <c r="CT121" s="20"/>
      <c r="CU121" s="20"/>
      <c r="CV121" s="20"/>
      <c r="CW121" s="20"/>
      <c r="CX121" s="20"/>
      <c r="CY121" s="20"/>
      <c r="CZ121" s="20"/>
      <c r="DA121" s="20"/>
      <c r="DB121" s="20"/>
      <c r="DC121" s="20"/>
      <c r="DD121" s="20"/>
      <c r="DE121" s="20"/>
      <c r="DF121" s="20"/>
      <c r="DG121" s="20"/>
      <c r="DH121" s="20"/>
      <c r="DI121" s="20"/>
      <c r="DJ121" s="20"/>
      <c r="DK121" s="20"/>
      <c r="DL121" s="20"/>
      <c r="DM121" s="20"/>
      <c r="DN121" s="20"/>
      <c r="DO121" s="20"/>
      <c r="DP121" s="20"/>
      <c r="DQ121" s="20"/>
      <c r="DR121" s="20"/>
      <c r="DS121" s="20"/>
      <c r="DT121" s="20"/>
      <c r="DU121" s="20"/>
      <c r="DV121" s="20"/>
      <c r="DW121" s="20"/>
      <c r="DX121" s="20"/>
      <c r="DY121" s="20"/>
      <c r="DZ121" s="20"/>
      <c r="EA121" s="20"/>
      <c r="EB121" s="20"/>
      <c r="EC121" s="20"/>
      <c r="ED121" s="20"/>
      <c r="EE121" s="20"/>
      <c r="EF121" s="20"/>
      <c r="EG121" s="20"/>
      <c r="EH121" s="20"/>
      <c r="EI121" s="20"/>
      <c r="EJ121" s="20"/>
      <c r="EK121" s="20"/>
      <c r="EL121" s="20"/>
      <c r="EM121" s="20"/>
      <c r="EN121" s="20"/>
      <c r="EO121" s="20"/>
      <c r="EP121" s="20"/>
      <c r="EQ121" s="20"/>
      <c r="ER121" s="20"/>
      <c r="ES121" s="20"/>
      <c r="ET121" s="20"/>
      <c r="EU121" s="20"/>
      <c r="EV121" s="20"/>
      <c r="EW121" s="20"/>
      <c r="EX121" s="20"/>
      <c r="EY121" s="20"/>
      <c r="EZ121" s="20"/>
      <c r="FA121" s="20"/>
      <c r="FB121" s="20"/>
      <c r="FC121" s="20"/>
      <c r="FD121" s="20"/>
      <c r="FE121" s="20"/>
      <c r="FF121" s="20"/>
      <c r="FG121" s="20"/>
      <c r="FH121" s="20"/>
      <c r="FI121" s="20"/>
      <c r="FJ121" s="20"/>
      <c r="FK121" s="20"/>
      <c r="FL121" s="20"/>
      <c r="FM121" s="20"/>
      <c r="FN121" s="20"/>
      <c r="FO121" s="20"/>
      <c r="FP121" s="20"/>
      <c r="FQ121" s="20"/>
      <c r="FR121" s="20"/>
      <c r="FS121" s="20"/>
      <c r="FT121" s="20"/>
      <c r="FU121" s="20"/>
      <c r="FV121" s="20"/>
      <c r="FW121" s="20"/>
      <c r="FX121" s="20"/>
      <c r="FY121" s="20"/>
      <c r="FZ121" s="20"/>
      <c r="GA121" s="20"/>
      <c r="GB121" s="20"/>
      <c r="GC121" s="20"/>
      <c r="GD121" s="20"/>
      <c r="GE121" s="20"/>
      <c r="GF121" s="20"/>
      <c r="GG121" s="20"/>
      <c r="GH121" s="20"/>
      <c r="GI121" s="20"/>
      <c r="GJ121" s="20"/>
      <c r="GK121" s="20"/>
      <c r="GL121" s="20"/>
      <c r="GM121" s="20"/>
      <c r="GN121" s="20"/>
      <c r="GO121" s="20"/>
      <c r="GP121" s="20"/>
      <c r="GQ121" s="20"/>
      <c r="GR121" s="20"/>
      <c r="GS121" s="20"/>
      <c r="GT121" s="20"/>
      <c r="GU121" s="20"/>
      <c r="GV121" s="20"/>
      <c r="GW121" s="20"/>
      <c r="GX121" s="20"/>
      <c r="GY121" s="20"/>
      <c r="GZ121" s="20"/>
      <c r="HA121" s="20"/>
      <c r="HB121" s="20"/>
      <c r="HC121" s="20"/>
      <c r="HD121" s="20"/>
      <c r="HE121" s="20"/>
      <c r="HF121" s="20"/>
      <c r="HG121" s="20"/>
      <c r="HH121" s="20"/>
      <c r="HI121" s="20"/>
      <c r="HJ121" s="20"/>
      <c r="HK121" s="20"/>
      <c r="HL121" s="20"/>
      <c r="HM121" s="20"/>
      <c r="HN121" s="20"/>
      <c r="HO121" s="20"/>
      <c r="HP121" s="20"/>
      <c r="HQ121" s="20"/>
      <c r="HR121" s="20"/>
      <c r="HS121" s="20"/>
      <c r="HT121" s="20"/>
      <c r="HU121" s="20"/>
      <c r="HV121" s="20"/>
      <c r="HW121" s="20"/>
      <c r="HX121" s="20"/>
      <c r="HY121" s="20"/>
      <c r="HZ121" s="20"/>
      <c r="IA121" s="20"/>
      <c r="IB121" s="20"/>
      <c r="IC121" s="20"/>
      <c r="ID121" s="20"/>
      <c r="IE121" s="20"/>
      <c r="IF121" s="20"/>
      <c r="IG121" s="20"/>
      <c r="IH121" s="20"/>
      <c r="II121" s="20"/>
      <c r="IJ121" s="20"/>
      <c r="IK121" s="20"/>
      <c r="IL121" s="20"/>
      <c r="IM121" s="20"/>
      <c r="IN121" s="20"/>
      <c r="IO121" s="20"/>
      <c r="IP121" s="20"/>
      <c r="IQ121" s="20"/>
      <c r="IR121" s="20"/>
      <c r="IS121" s="20"/>
      <c r="IT121" s="20"/>
      <c r="IU121" s="20"/>
    </row>
    <row r="122" spans="2:255" s="22" customFormat="1" x14ac:dyDescent="0.25">
      <c r="B122" s="20"/>
      <c r="C122" s="27"/>
      <c r="D122" s="28"/>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20"/>
      <c r="BU122" s="20"/>
      <c r="BV122" s="20"/>
      <c r="BW122" s="20"/>
      <c r="BX122" s="20"/>
      <c r="BY122" s="20"/>
      <c r="BZ122" s="20"/>
      <c r="CA122" s="20"/>
      <c r="CB122" s="20"/>
      <c r="CC122" s="20"/>
      <c r="CD122" s="20"/>
      <c r="CE122" s="20"/>
      <c r="CF122" s="20"/>
      <c r="CG122" s="20"/>
      <c r="CH122" s="20"/>
      <c r="CI122" s="20"/>
      <c r="CJ122" s="20"/>
      <c r="CK122" s="20"/>
      <c r="CL122" s="20"/>
      <c r="CM122" s="20"/>
      <c r="CN122" s="20"/>
      <c r="CO122" s="20"/>
      <c r="CP122" s="20"/>
      <c r="CQ122" s="20"/>
      <c r="CR122" s="20"/>
      <c r="CS122" s="20"/>
      <c r="CT122" s="20"/>
      <c r="CU122" s="20"/>
      <c r="CV122" s="20"/>
      <c r="CW122" s="20"/>
      <c r="CX122" s="20"/>
      <c r="CY122" s="20"/>
      <c r="CZ122" s="20"/>
      <c r="DA122" s="20"/>
      <c r="DB122" s="20"/>
      <c r="DC122" s="20"/>
      <c r="DD122" s="20"/>
      <c r="DE122" s="20"/>
      <c r="DF122" s="20"/>
      <c r="DG122" s="20"/>
      <c r="DH122" s="20"/>
      <c r="DI122" s="20"/>
      <c r="DJ122" s="20"/>
      <c r="DK122" s="20"/>
      <c r="DL122" s="20"/>
      <c r="DM122" s="20"/>
      <c r="DN122" s="20"/>
      <c r="DO122" s="20"/>
      <c r="DP122" s="20"/>
      <c r="DQ122" s="20"/>
      <c r="DR122" s="20"/>
      <c r="DS122" s="20"/>
      <c r="DT122" s="20"/>
      <c r="DU122" s="20"/>
      <c r="DV122" s="20"/>
      <c r="DW122" s="20"/>
      <c r="DX122" s="20"/>
      <c r="DY122" s="20"/>
      <c r="DZ122" s="20"/>
      <c r="EA122" s="20"/>
      <c r="EB122" s="20"/>
      <c r="EC122" s="20"/>
      <c r="ED122" s="20"/>
      <c r="EE122" s="20"/>
      <c r="EF122" s="20"/>
      <c r="EG122" s="20"/>
      <c r="EH122" s="20"/>
      <c r="EI122" s="20"/>
      <c r="EJ122" s="20"/>
      <c r="EK122" s="20"/>
      <c r="EL122" s="20"/>
      <c r="EM122" s="20"/>
      <c r="EN122" s="20"/>
      <c r="EO122" s="20"/>
      <c r="EP122" s="20"/>
      <c r="EQ122" s="20"/>
      <c r="ER122" s="20"/>
      <c r="ES122" s="20"/>
      <c r="ET122" s="20"/>
      <c r="EU122" s="20"/>
      <c r="EV122" s="20"/>
      <c r="EW122" s="20"/>
      <c r="EX122" s="20"/>
      <c r="EY122" s="20"/>
      <c r="EZ122" s="20"/>
      <c r="FA122" s="20"/>
      <c r="FB122" s="20"/>
      <c r="FC122" s="20"/>
      <c r="FD122" s="20"/>
      <c r="FE122" s="20"/>
      <c r="FF122" s="20"/>
      <c r="FG122" s="20"/>
      <c r="FH122" s="20"/>
      <c r="FI122" s="20"/>
      <c r="FJ122" s="20"/>
      <c r="FK122" s="20"/>
      <c r="FL122" s="20"/>
      <c r="FM122" s="20"/>
      <c r="FN122" s="20"/>
      <c r="FO122" s="20"/>
      <c r="FP122" s="20"/>
      <c r="FQ122" s="20"/>
      <c r="FR122" s="20"/>
      <c r="FS122" s="20"/>
      <c r="FT122" s="20"/>
      <c r="FU122" s="20"/>
      <c r="FV122" s="20"/>
      <c r="FW122" s="20"/>
      <c r="FX122" s="20"/>
      <c r="FY122" s="20"/>
      <c r="FZ122" s="20"/>
      <c r="GA122" s="20"/>
      <c r="GB122" s="20"/>
      <c r="GC122" s="20"/>
      <c r="GD122" s="20"/>
      <c r="GE122" s="20"/>
      <c r="GF122" s="20"/>
      <c r="GG122" s="20"/>
      <c r="GH122" s="20"/>
      <c r="GI122" s="20"/>
      <c r="GJ122" s="20"/>
      <c r="GK122" s="20"/>
      <c r="GL122" s="20"/>
      <c r="GM122" s="20"/>
      <c r="GN122" s="20"/>
      <c r="GO122" s="20"/>
      <c r="GP122" s="20"/>
      <c r="GQ122" s="20"/>
      <c r="GR122" s="20"/>
      <c r="GS122" s="20"/>
      <c r="GT122" s="20"/>
      <c r="GU122" s="20"/>
      <c r="GV122" s="20"/>
      <c r="GW122" s="20"/>
      <c r="GX122" s="20"/>
      <c r="GY122" s="20"/>
      <c r="GZ122" s="20"/>
      <c r="HA122" s="20"/>
      <c r="HB122" s="20"/>
      <c r="HC122" s="20"/>
      <c r="HD122" s="20"/>
      <c r="HE122" s="20"/>
      <c r="HF122" s="20"/>
      <c r="HG122" s="20"/>
      <c r="HH122" s="20"/>
      <c r="HI122" s="20"/>
      <c r="HJ122" s="20"/>
      <c r="HK122" s="20"/>
      <c r="HL122" s="20"/>
      <c r="HM122" s="20"/>
      <c r="HN122" s="20"/>
      <c r="HO122" s="20"/>
      <c r="HP122" s="20"/>
      <c r="HQ122" s="20"/>
      <c r="HR122" s="20"/>
      <c r="HS122" s="20"/>
      <c r="HT122" s="20"/>
      <c r="HU122" s="20"/>
      <c r="HV122" s="20"/>
      <c r="HW122" s="20"/>
      <c r="HX122" s="20"/>
      <c r="HY122" s="20"/>
      <c r="HZ122" s="20"/>
      <c r="IA122" s="20"/>
      <c r="IB122" s="20"/>
      <c r="IC122" s="20"/>
      <c r="ID122" s="20"/>
      <c r="IE122" s="20"/>
      <c r="IF122" s="20"/>
      <c r="IG122" s="20"/>
      <c r="IH122" s="20"/>
      <c r="II122" s="20"/>
      <c r="IJ122" s="20"/>
      <c r="IK122" s="20"/>
      <c r="IL122" s="20"/>
      <c r="IM122" s="20"/>
      <c r="IN122" s="20"/>
      <c r="IO122" s="20"/>
      <c r="IP122" s="20"/>
      <c r="IQ122" s="20"/>
      <c r="IR122" s="20"/>
      <c r="IS122" s="20"/>
      <c r="IT122" s="20"/>
      <c r="IU122" s="20"/>
    </row>
    <row r="123" spans="2:255" s="22" customFormat="1" x14ac:dyDescent="0.25">
      <c r="B123" s="20"/>
      <c r="C123" s="27"/>
      <c r="D123" s="28"/>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20"/>
      <c r="BV123" s="20"/>
      <c r="BW123" s="20"/>
      <c r="BX123" s="20"/>
      <c r="BY123" s="20"/>
      <c r="BZ123" s="20"/>
      <c r="CA123" s="20"/>
      <c r="CB123" s="20"/>
      <c r="CC123" s="20"/>
      <c r="CD123" s="20"/>
      <c r="CE123" s="20"/>
      <c r="CF123" s="20"/>
      <c r="CG123" s="20"/>
      <c r="CH123" s="20"/>
      <c r="CI123" s="20"/>
      <c r="CJ123" s="20"/>
      <c r="CK123" s="20"/>
      <c r="CL123" s="20"/>
      <c r="CM123" s="20"/>
      <c r="CN123" s="20"/>
      <c r="CO123" s="20"/>
      <c r="CP123" s="20"/>
      <c r="CQ123" s="20"/>
      <c r="CR123" s="20"/>
      <c r="CS123" s="20"/>
      <c r="CT123" s="20"/>
      <c r="CU123" s="20"/>
      <c r="CV123" s="20"/>
      <c r="CW123" s="20"/>
      <c r="CX123" s="20"/>
      <c r="CY123" s="20"/>
      <c r="CZ123" s="20"/>
      <c r="DA123" s="20"/>
      <c r="DB123" s="20"/>
      <c r="DC123" s="20"/>
      <c r="DD123" s="20"/>
      <c r="DE123" s="20"/>
      <c r="DF123" s="20"/>
      <c r="DG123" s="20"/>
      <c r="DH123" s="20"/>
      <c r="DI123" s="20"/>
      <c r="DJ123" s="20"/>
      <c r="DK123" s="20"/>
      <c r="DL123" s="20"/>
      <c r="DM123" s="20"/>
      <c r="DN123" s="20"/>
      <c r="DO123" s="20"/>
      <c r="DP123" s="20"/>
      <c r="DQ123" s="20"/>
      <c r="DR123" s="20"/>
      <c r="DS123" s="20"/>
      <c r="DT123" s="20"/>
      <c r="DU123" s="20"/>
      <c r="DV123" s="20"/>
      <c r="DW123" s="20"/>
      <c r="DX123" s="20"/>
      <c r="DY123" s="20"/>
      <c r="DZ123" s="20"/>
      <c r="EA123" s="20"/>
      <c r="EB123" s="20"/>
      <c r="EC123" s="20"/>
      <c r="ED123" s="20"/>
      <c r="EE123" s="20"/>
      <c r="EF123" s="20"/>
      <c r="EG123" s="20"/>
      <c r="EH123" s="20"/>
      <c r="EI123" s="20"/>
      <c r="EJ123" s="20"/>
      <c r="EK123" s="20"/>
      <c r="EL123" s="20"/>
      <c r="EM123" s="20"/>
      <c r="EN123" s="20"/>
      <c r="EO123" s="20"/>
      <c r="EP123" s="20"/>
      <c r="EQ123" s="20"/>
      <c r="ER123" s="20"/>
      <c r="ES123" s="20"/>
      <c r="ET123" s="20"/>
      <c r="EU123" s="20"/>
      <c r="EV123" s="20"/>
      <c r="EW123" s="20"/>
      <c r="EX123" s="20"/>
      <c r="EY123" s="20"/>
      <c r="EZ123" s="20"/>
      <c r="FA123" s="20"/>
      <c r="FB123" s="20"/>
      <c r="FC123" s="20"/>
      <c r="FD123" s="20"/>
      <c r="FE123" s="20"/>
      <c r="FF123" s="20"/>
      <c r="FG123" s="20"/>
      <c r="FH123" s="20"/>
      <c r="FI123" s="20"/>
      <c r="FJ123" s="20"/>
      <c r="FK123" s="20"/>
      <c r="FL123" s="20"/>
      <c r="FM123" s="20"/>
      <c r="FN123" s="20"/>
      <c r="FO123" s="20"/>
      <c r="FP123" s="20"/>
      <c r="FQ123" s="20"/>
      <c r="FR123" s="20"/>
      <c r="FS123" s="20"/>
      <c r="FT123" s="20"/>
      <c r="FU123" s="20"/>
      <c r="FV123" s="20"/>
      <c r="FW123" s="20"/>
      <c r="FX123" s="20"/>
      <c r="FY123" s="20"/>
      <c r="FZ123" s="20"/>
      <c r="GA123" s="20"/>
      <c r="GB123" s="20"/>
      <c r="GC123" s="20"/>
      <c r="GD123" s="20"/>
      <c r="GE123" s="20"/>
      <c r="GF123" s="20"/>
      <c r="GG123" s="20"/>
      <c r="GH123" s="20"/>
      <c r="GI123" s="20"/>
      <c r="GJ123" s="20"/>
      <c r="GK123" s="20"/>
      <c r="GL123" s="20"/>
      <c r="GM123" s="20"/>
      <c r="GN123" s="20"/>
      <c r="GO123" s="20"/>
      <c r="GP123" s="20"/>
      <c r="GQ123" s="20"/>
      <c r="GR123" s="20"/>
      <c r="GS123" s="20"/>
      <c r="GT123" s="20"/>
      <c r="GU123" s="20"/>
      <c r="GV123" s="20"/>
      <c r="GW123" s="20"/>
      <c r="GX123" s="20"/>
      <c r="GY123" s="20"/>
      <c r="GZ123" s="20"/>
      <c r="HA123" s="20"/>
      <c r="HB123" s="20"/>
      <c r="HC123" s="20"/>
      <c r="HD123" s="20"/>
      <c r="HE123" s="20"/>
      <c r="HF123" s="20"/>
      <c r="HG123" s="20"/>
      <c r="HH123" s="20"/>
      <c r="HI123" s="20"/>
      <c r="HJ123" s="20"/>
      <c r="HK123" s="20"/>
      <c r="HL123" s="20"/>
      <c r="HM123" s="20"/>
      <c r="HN123" s="20"/>
      <c r="HO123" s="20"/>
      <c r="HP123" s="20"/>
      <c r="HQ123" s="20"/>
      <c r="HR123" s="20"/>
      <c r="HS123" s="20"/>
      <c r="HT123" s="20"/>
      <c r="HU123" s="20"/>
      <c r="HV123" s="20"/>
      <c r="HW123" s="20"/>
      <c r="HX123" s="20"/>
      <c r="HY123" s="20"/>
      <c r="HZ123" s="20"/>
      <c r="IA123" s="20"/>
      <c r="IB123" s="20"/>
      <c r="IC123" s="20"/>
      <c r="ID123" s="20"/>
      <c r="IE123" s="20"/>
      <c r="IF123" s="20"/>
      <c r="IG123" s="20"/>
      <c r="IH123" s="20"/>
      <c r="II123" s="20"/>
      <c r="IJ123" s="20"/>
      <c r="IK123" s="20"/>
      <c r="IL123" s="20"/>
      <c r="IM123" s="20"/>
      <c r="IN123" s="20"/>
      <c r="IO123" s="20"/>
      <c r="IP123" s="20"/>
      <c r="IQ123" s="20"/>
      <c r="IR123" s="20"/>
      <c r="IS123" s="20"/>
      <c r="IT123" s="20"/>
      <c r="IU123" s="20"/>
    </row>
    <row r="124" spans="2:255" s="22" customFormat="1" x14ac:dyDescent="0.25">
      <c r="B124" s="20"/>
      <c r="C124" s="27"/>
      <c r="D124" s="28"/>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20"/>
      <c r="BV124" s="20"/>
      <c r="BW124" s="20"/>
      <c r="BX124" s="20"/>
      <c r="BY124" s="20"/>
      <c r="BZ124" s="20"/>
      <c r="CA124" s="20"/>
      <c r="CB124" s="20"/>
      <c r="CC124" s="20"/>
      <c r="CD124" s="20"/>
      <c r="CE124" s="20"/>
      <c r="CF124" s="20"/>
      <c r="CG124" s="20"/>
      <c r="CH124" s="20"/>
      <c r="CI124" s="20"/>
      <c r="CJ124" s="20"/>
      <c r="CK124" s="20"/>
      <c r="CL124" s="20"/>
      <c r="CM124" s="20"/>
      <c r="CN124" s="20"/>
      <c r="CO124" s="20"/>
      <c r="CP124" s="20"/>
      <c r="CQ124" s="20"/>
      <c r="CR124" s="20"/>
      <c r="CS124" s="20"/>
      <c r="CT124" s="20"/>
      <c r="CU124" s="20"/>
      <c r="CV124" s="20"/>
      <c r="CW124" s="20"/>
      <c r="CX124" s="20"/>
      <c r="CY124" s="20"/>
      <c r="CZ124" s="20"/>
      <c r="DA124" s="20"/>
      <c r="DB124" s="20"/>
      <c r="DC124" s="20"/>
      <c r="DD124" s="20"/>
      <c r="DE124" s="20"/>
      <c r="DF124" s="20"/>
      <c r="DG124" s="20"/>
      <c r="DH124" s="20"/>
      <c r="DI124" s="20"/>
      <c r="DJ124" s="20"/>
      <c r="DK124" s="20"/>
      <c r="DL124" s="20"/>
      <c r="DM124" s="20"/>
      <c r="DN124" s="20"/>
      <c r="DO124" s="20"/>
      <c r="DP124" s="20"/>
      <c r="DQ124" s="20"/>
      <c r="DR124" s="20"/>
      <c r="DS124" s="20"/>
      <c r="DT124" s="20"/>
      <c r="DU124" s="20"/>
      <c r="DV124" s="20"/>
      <c r="DW124" s="20"/>
      <c r="DX124" s="20"/>
      <c r="DY124" s="20"/>
      <c r="DZ124" s="20"/>
      <c r="EA124" s="20"/>
      <c r="EB124" s="20"/>
      <c r="EC124" s="20"/>
      <c r="ED124" s="20"/>
      <c r="EE124" s="20"/>
      <c r="EF124" s="20"/>
      <c r="EG124" s="20"/>
      <c r="EH124" s="20"/>
      <c r="EI124" s="20"/>
      <c r="EJ124" s="20"/>
      <c r="EK124" s="20"/>
      <c r="EL124" s="20"/>
      <c r="EM124" s="20"/>
      <c r="EN124" s="20"/>
      <c r="EO124" s="20"/>
      <c r="EP124" s="20"/>
      <c r="EQ124" s="20"/>
      <c r="ER124" s="20"/>
      <c r="ES124" s="20"/>
      <c r="ET124" s="20"/>
      <c r="EU124" s="20"/>
      <c r="EV124" s="20"/>
      <c r="EW124" s="20"/>
      <c r="EX124" s="20"/>
      <c r="EY124" s="20"/>
      <c r="EZ124" s="20"/>
      <c r="FA124" s="20"/>
      <c r="FB124" s="20"/>
      <c r="FC124" s="20"/>
      <c r="FD124" s="20"/>
      <c r="FE124" s="20"/>
      <c r="FF124" s="20"/>
      <c r="FG124" s="20"/>
      <c r="FH124" s="20"/>
      <c r="FI124" s="20"/>
      <c r="FJ124" s="20"/>
      <c r="FK124" s="20"/>
      <c r="FL124" s="20"/>
      <c r="FM124" s="20"/>
      <c r="FN124" s="20"/>
      <c r="FO124" s="20"/>
      <c r="FP124" s="20"/>
      <c r="FQ124" s="20"/>
      <c r="FR124" s="20"/>
      <c r="FS124" s="20"/>
      <c r="FT124" s="20"/>
      <c r="FU124" s="20"/>
      <c r="FV124" s="20"/>
      <c r="FW124" s="20"/>
      <c r="FX124" s="20"/>
      <c r="FY124" s="20"/>
      <c r="FZ124" s="20"/>
      <c r="GA124" s="20"/>
      <c r="GB124" s="20"/>
      <c r="GC124" s="20"/>
      <c r="GD124" s="20"/>
      <c r="GE124" s="20"/>
      <c r="GF124" s="20"/>
      <c r="GG124" s="20"/>
      <c r="GH124" s="20"/>
      <c r="GI124" s="20"/>
      <c r="GJ124" s="20"/>
      <c r="GK124" s="20"/>
      <c r="GL124" s="20"/>
      <c r="GM124" s="20"/>
      <c r="GN124" s="20"/>
      <c r="GO124" s="20"/>
      <c r="GP124" s="20"/>
      <c r="GQ124" s="20"/>
      <c r="GR124" s="20"/>
      <c r="GS124" s="20"/>
      <c r="GT124" s="20"/>
      <c r="GU124" s="20"/>
      <c r="GV124" s="20"/>
      <c r="GW124" s="20"/>
      <c r="GX124" s="20"/>
      <c r="GY124" s="20"/>
      <c r="GZ124" s="20"/>
      <c r="HA124" s="20"/>
      <c r="HB124" s="20"/>
      <c r="HC124" s="20"/>
      <c r="HD124" s="20"/>
      <c r="HE124" s="20"/>
      <c r="HF124" s="20"/>
      <c r="HG124" s="20"/>
      <c r="HH124" s="20"/>
      <c r="HI124" s="20"/>
      <c r="HJ124" s="20"/>
      <c r="HK124" s="20"/>
      <c r="HL124" s="20"/>
      <c r="HM124" s="20"/>
      <c r="HN124" s="20"/>
      <c r="HO124" s="20"/>
      <c r="HP124" s="20"/>
      <c r="HQ124" s="20"/>
      <c r="HR124" s="20"/>
      <c r="HS124" s="20"/>
      <c r="HT124" s="20"/>
      <c r="HU124" s="20"/>
      <c r="HV124" s="20"/>
      <c r="HW124" s="20"/>
      <c r="HX124" s="20"/>
      <c r="HY124" s="20"/>
      <c r="HZ124" s="20"/>
      <c r="IA124" s="20"/>
      <c r="IB124" s="20"/>
      <c r="IC124" s="20"/>
      <c r="ID124" s="20"/>
      <c r="IE124" s="20"/>
      <c r="IF124" s="20"/>
      <c r="IG124" s="20"/>
      <c r="IH124" s="20"/>
      <c r="II124" s="20"/>
      <c r="IJ124" s="20"/>
      <c r="IK124" s="20"/>
      <c r="IL124" s="20"/>
      <c r="IM124" s="20"/>
      <c r="IN124" s="20"/>
      <c r="IO124" s="20"/>
      <c r="IP124" s="20"/>
      <c r="IQ124" s="20"/>
      <c r="IR124" s="20"/>
      <c r="IS124" s="20"/>
      <c r="IT124" s="20"/>
      <c r="IU124" s="20"/>
    </row>
    <row r="125" spans="2:255" s="22" customFormat="1" x14ac:dyDescent="0.25">
      <c r="B125" s="20"/>
      <c r="C125" s="27"/>
      <c r="D125" s="28"/>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20"/>
      <c r="BV125" s="20"/>
      <c r="BW125" s="20"/>
      <c r="BX125" s="20"/>
      <c r="BY125" s="20"/>
      <c r="BZ125" s="20"/>
      <c r="CA125" s="20"/>
      <c r="CB125" s="20"/>
      <c r="CC125" s="20"/>
      <c r="CD125" s="20"/>
      <c r="CE125" s="20"/>
      <c r="CF125" s="20"/>
      <c r="CG125" s="20"/>
      <c r="CH125" s="20"/>
      <c r="CI125" s="20"/>
      <c r="CJ125" s="20"/>
      <c r="CK125" s="20"/>
      <c r="CL125" s="20"/>
      <c r="CM125" s="20"/>
      <c r="CN125" s="20"/>
      <c r="CO125" s="20"/>
      <c r="CP125" s="20"/>
      <c r="CQ125" s="20"/>
      <c r="CR125" s="20"/>
      <c r="CS125" s="20"/>
      <c r="CT125" s="20"/>
      <c r="CU125" s="20"/>
      <c r="CV125" s="20"/>
      <c r="CW125" s="20"/>
      <c r="CX125" s="20"/>
      <c r="CY125" s="20"/>
      <c r="CZ125" s="20"/>
      <c r="DA125" s="20"/>
      <c r="DB125" s="20"/>
      <c r="DC125" s="20"/>
      <c r="DD125" s="20"/>
      <c r="DE125" s="20"/>
      <c r="DF125" s="20"/>
      <c r="DG125" s="20"/>
      <c r="DH125" s="20"/>
      <c r="DI125" s="20"/>
      <c r="DJ125" s="20"/>
      <c r="DK125" s="20"/>
      <c r="DL125" s="20"/>
      <c r="DM125" s="20"/>
      <c r="DN125" s="20"/>
      <c r="DO125" s="20"/>
      <c r="DP125" s="20"/>
      <c r="DQ125" s="20"/>
      <c r="DR125" s="20"/>
      <c r="DS125" s="20"/>
      <c r="DT125" s="20"/>
      <c r="DU125" s="20"/>
      <c r="DV125" s="20"/>
      <c r="DW125" s="20"/>
      <c r="DX125" s="20"/>
      <c r="DY125" s="20"/>
      <c r="DZ125" s="20"/>
      <c r="EA125" s="20"/>
      <c r="EB125" s="20"/>
      <c r="EC125" s="20"/>
      <c r="ED125" s="20"/>
      <c r="EE125" s="20"/>
      <c r="EF125" s="20"/>
      <c r="EG125" s="20"/>
      <c r="EH125" s="20"/>
      <c r="EI125" s="20"/>
      <c r="EJ125" s="20"/>
      <c r="EK125" s="20"/>
      <c r="EL125" s="20"/>
      <c r="EM125" s="20"/>
      <c r="EN125" s="20"/>
      <c r="EO125" s="20"/>
      <c r="EP125" s="20"/>
      <c r="EQ125" s="20"/>
      <c r="ER125" s="20"/>
      <c r="ES125" s="20"/>
      <c r="ET125" s="20"/>
      <c r="EU125" s="20"/>
      <c r="EV125" s="20"/>
      <c r="EW125" s="20"/>
      <c r="EX125" s="20"/>
      <c r="EY125" s="20"/>
      <c r="EZ125" s="20"/>
      <c r="FA125" s="20"/>
      <c r="FB125" s="20"/>
      <c r="FC125" s="20"/>
      <c r="FD125" s="20"/>
      <c r="FE125" s="20"/>
      <c r="FF125" s="20"/>
      <c r="FG125" s="20"/>
      <c r="FH125" s="20"/>
      <c r="FI125" s="20"/>
      <c r="FJ125" s="20"/>
      <c r="FK125" s="20"/>
      <c r="FL125" s="20"/>
      <c r="FM125" s="20"/>
      <c r="FN125" s="20"/>
      <c r="FO125" s="20"/>
      <c r="FP125" s="20"/>
      <c r="FQ125" s="20"/>
      <c r="FR125" s="20"/>
      <c r="FS125" s="20"/>
      <c r="FT125" s="20"/>
      <c r="FU125" s="20"/>
      <c r="FV125" s="20"/>
      <c r="FW125" s="20"/>
      <c r="FX125" s="20"/>
      <c r="FY125" s="20"/>
      <c r="FZ125" s="20"/>
      <c r="GA125" s="20"/>
      <c r="GB125" s="20"/>
      <c r="GC125" s="20"/>
      <c r="GD125" s="20"/>
      <c r="GE125" s="20"/>
      <c r="GF125" s="20"/>
      <c r="GG125" s="20"/>
      <c r="GH125" s="20"/>
      <c r="GI125" s="20"/>
      <c r="GJ125" s="20"/>
      <c r="GK125" s="20"/>
      <c r="GL125" s="20"/>
      <c r="GM125" s="20"/>
      <c r="GN125" s="20"/>
      <c r="GO125" s="20"/>
      <c r="GP125" s="20"/>
      <c r="GQ125" s="20"/>
      <c r="GR125" s="20"/>
      <c r="GS125" s="20"/>
      <c r="GT125" s="20"/>
      <c r="GU125" s="20"/>
      <c r="GV125" s="20"/>
      <c r="GW125" s="20"/>
      <c r="GX125" s="20"/>
      <c r="GY125" s="20"/>
      <c r="GZ125" s="20"/>
      <c r="HA125" s="20"/>
      <c r="HB125" s="20"/>
      <c r="HC125" s="20"/>
      <c r="HD125" s="20"/>
      <c r="HE125" s="20"/>
      <c r="HF125" s="20"/>
      <c r="HG125" s="20"/>
      <c r="HH125" s="20"/>
      <c r="HI125" s="20"/>
      <c r="HJ125" s="20"/>
      <c r="HK125" s="20"/>
      <c r="HL125" s="20"/>
      <c r="HM125" s="20"/>
      <c r="HN125" s="20"/>
      <c r="HO125" s="20"/>
      <c r="HP125" s="20"/>
      <c r="HQ125" s="20"/>
      <c r="HR125" s="20"/>
      <c r="HS125" s="20"/>
      <c r="HT125" s="20"/>
      <c r="HU125" s="20"/>
      <c r="HV125" s="20"/>
      <c r="HW125" s="20"/>
      <c r="HX125" s="20"/>
      <c r="HY125" s="20"/>
      <c r="HZ125" s="20"/>
      <c r="IA125" s="20"/>
      <c r="IB125" s="20"/>
      <c r="IC125" s="20"/>
      <c r="ID125" s="20"/>
      <c r="IE125" s="20"/>
      <c r="IF125" s="20"/>
      <c r="IG125" s="20"/>
      <c r="IH125" s="20"/>
      <c r="II125" s="20"/>
      <c r="IJ125" s="20"/>
      <c r="IK125" s="20"/>
      <c r="IL125" s="20"/>
      <c r="IM125" s="20"/>
      <c r="IN125" s="20"/>
      <c r="IO125" s="20"/>
      <c r="IP125" s="20"/>
      <c r="IQ125" s="20"/>
      <c r="IR125" s="20"/>
      <c r="IS125" s="20"/>
      <c r="IT125" s="20"/>
      <c r="IU125" s="20"/>
    </row>
    <row r="126" spans="2:255" s="22" customFormat="1" x14ac:dyDescent="0.25">
      <c r="B126" s="20"/>
      <c r="C126" s="27"/>
      <c r="D126" s="28"/>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0"/>
      <c r="BW126" s="20"/>
      <c r="BX126" s="20"/>
      <c r="BY126" s="20"/>
      <c r="BZ126" s="20"/>
      <c r="CA126" s="20"/>
      <c r="CB126" s="20"/>
      <c r="CC126" s="20"/>
      <c r="CD126" s="20"/>
      <c r="CE126" s="20"/>
      <c r="CF126" s="20"/>
      <c r="CG126" s="20"/>
      <c r="CH126" s="20"/>
      <c r="CI126" s="20"/>
      <c r="CJ126" s="20"/>
      <c r="CK126" s="20"/>
      <c r="CL126" s="20"/>
      <c r="CM126" s="20"/>
      <c r="CN126" s="20"/>
      <c r="CO126" s="20"/>
      <c r="CP126" s="20"/>
      <c r="CQ126" s="20"/>
      <c r="CR126" s="20"/>
      <c r="CS126" s="20"/>
      <c r="CT126" s="20"/>
      <c r="CU126" s="20"/>
      <c r="CV126" s="20"/>
      <c r="CW126" s="20"/>
      <c r="CX126" s="20"/>
      <c r="CY126" s="20"/>
      <c r="CZ126" s="20"/>
      <c r="DA126" s="20"/>
      <c r="DB126" s="20"/>
      <c r="DC126" s="20"/>
      <c r="DD126" s="20"/>
      <c r="DE126" s="20"/>
      <c r="DF126" s="20"/>
      <c r="DG126" s="20"/>
      <c r="DH126" s="20"/>
      <c r="DI126" s="20"/>
      <c r="DJ126" s="20"/>
      <c r="DK126" s="20"/>
      <c r="DL126" s="20"/>
      <c r="DM126" s="20"/>
      <c r="DN126" s="20"/>
      <c r="DO126" s="20"/>
      <c r="DP126" s="20"/>
      <c r="DQ126" s="20"/>
      <c r="DR126" s="20"/>
      <c r="DS126" s="20"/>
      <c r="DT126" s="20"/>
      <c r="DU126" s="20"/>
      <c r="DV126" s="20"/>
      <c r="DW126" s="20"/>
      <c r="DX126" s="20"/>
      <c r="DY126" s="20"/>
      <c r="DZ126" s="20"/>
      <c r="EA126" s="20"/>
      <c r="EB126" s="20"/>
      <c r="EC126" s="20"/>
      <c r="ED126" s="20"/>
      <c r="EE126" s="20"/>
      <c r="EF126" s="20"/>
      <c r="EG126" s="20"/>
      <c r="EH126" s="20"/>
      <c r="EI126" s="20"/>
      <c r="EJ126" s="20"/>
      <c r="EK126" s="20"/>
      <c r="EL126" s="20"/>
      <c r="EM126" s="20"/>
      <c r="EN126" s="20"/>
      <c r="EO126" s="20"/>
      <c r="EP126" s="20"/>
      <c r="EQ126" s="20"/>
      <c r="ER126" s="20"/>
      <c r="ES126" s="20"/>
      <c r="ET126" s="20"/>
      <c r="EU126" s="20"/>
      <c r="EV126" s="20"/>
      <c r="EW126" s="20"/>
      <c r="EX126" s="20"/>
      <c r="EY126" s="20"/>
      <c r="EZ126" s="20"/>
      <c r="FA126" s="20"/>
      <c r="FB126" s="20"/>
      <c r="FC126" s="20"/>
      <c r="FD126" s="20"/>
      <c r="FE126" s="20"/>
      <c r="FF126" s="20"/>
      <c r="FG126" s="20"/>
      <c r="FH126" s="20"/>
      <c r="FI126" s="20"/>
      <c r="FJ126" s="20"/>
      <c r="FK126" s="20"/>
      <c r="FL126" s="20"/>
      <c r="FM126" s="20"/>
      <c r="FN126" s="20"/>
      <c r="FO126" s="20"/>
      <c r="FP126" s="20"/>
      <c r="FQ126" s="20"/>
      <c r="FR126" s="20"/>
      <c r="FS126" s="20"/>
      <c r="FT126" s="20"/>
      <c r="FU126" s="20"/>
      <c r="FV126" s="20"/>
      <c r="FW126" s="20"/>
      <c r="FX126" s="20"/>
      <c r="FY126" s="20"/>
      <c r="FZ126" s="20"/>
      <c r="GA126" s="20"/>
      <c r="GB126" s="20"/>
      <c r="GC126" s="20"/>
      <c r="GD126" s="20"/>
      <c r="GE126" s="20"/>
      <c r="GF126" s="20"/>
      <c r="GG126" s="20"/>
      <c r="GH126" s="20"/>
      <c r="GI126" s="20"/>
      <c r="GJ126" s="20"/>
      <c r="GK126" s="20"/>
      <c r="GL126" s="20"/>
      <c r="GM126" s="20"/>
      <c r="GN126" s="20"/>
      <c r="GO126" s="20"/>
      <c r="GP126" s="20"/>
      <c r="GQ126" s="20"/>
      <c r="GR126" s="20"/>
      <c r="GS126" s="20"/>
      <c r="GT126" s="20"/>
      <c r="GU126" s="20"/>
      <c r="GV126" s="20"/>
      <c r="GW126" s="20"/>
      <c r="GX126" s="20"/>
      <c r="GY126" s="20"/>
      <c r="GZ126" s="20"/>
      <c r="HA126" s="20"/>
      <c r="HB126" s="20"/>
      <c r="HC126" s="20"/>
      <c r="HD126" s="20"/>
      <c r="HE126" s="20"/>
      <c r="HF126" s="20"/>
      <c r="HG126" s="20"/>
      <c r="HH126" s="20"/>
      <c r="HI126" s="20"/>
      <c r="HJ126" s="20"/>
      <c r="HK126" s="20"/>
      <c r="HL126" s="20"/>
      <c r="HM126" s="20"/>
      <c r="HN126" s="20"/>
      <c r="HO126" s="20"/>
      <c r="HP126" s="20"/>
      <c r="HQ126" s="20"/>
      <c r="HR126" s="20"/>
      <c r="HS126" s="20"/>
      <c r="HT126" s="20"/>
      <c r="HU126" s="20"/>
      <c r="HV126" s="20"/>
      <c r="HW126" s="20"/>
      <c r="HX126" s="20"/>
      <c r="HY126" s="20"/>
      <c r="HZ126" s="20"/>
      <c r="IA126" s="20"/>
      <c r="IB126" s="20"/>
      <c r="IC126" s="20"/>
      <c r="ID126" s="20"/>
      <c r="IE126" s="20"/>
      <c r="IF126" s="20"/>
      <c r="IG126" s="20"/>
      <c r="IH126" s="20"/>
      <c r="II126" s="20"/>
      <c r="IJ126" s="20"/>
      <c r="IK126" s="20"/>
      <c r="IL126" s="20"/>
      <c r="IM126" s="20"/>
      <c r="IN126" s="20"/>
      <c r="IO126" s="20"/>
      <c r="IP126" s="20"/>
      <c r="IQ126" s="20"/>
      <c r="IR126" s="20"/>
      <c r="IS126" s="20"/>
      <c r="IT126" s="20"/>
      <c r="IU126" s="20"/>
    </row>
    <row r="127" spans="2:255" s="22" customFormat="1" x14ac:dyDescent="0.25">
      <c r="B127" s="20"/>
      <c r="C127" s="27"/>
      <c r="D127" s="28"/>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0"/>
      <c r="BW127" s="20"/>
      <c r="BX127" s="20"/>
      <c r="BY127" s="20"/>
      <c r="BZ127" s="20"/>
      <c r="CA127" s="20"/>
      <c r="CB127" s="20"/>
      <c r="CC127" s="20"/>
      <c r="CD127" s="20"/>
      <c r="CE127" s="20"/>
      <c r="CF127" s="20"/>
      <c r="CG127" s="20"/>
      <c r="CH127" s="20"/>
      <c r="CI127" s="20"/>
      <c r="CJ127" s="20"/>
      <c r="CK127" s="20"/>
      <c r="CL127" s="20"/>
      <c r="CM127" s="20"/>
      <c r="CN127" s="20"/>
      <c r="CO127" s="20"/>
      <c r="CP127" s="20"/>
      <c r="CQ127" s="20"/>
      <c r="CR127" s="20"/>
      <c r="CS127" s="20"/>
      <c r="CT127" s="20"/>
      <c r="CU127" s="20"/>
      <c r="CV127" s="20"/>
      <c r="CW127" s="20"/>
      <c r="CX127" s="20"/>
      <c r="CY127" s="20"/>
      <c r="CZ127" s="20"/>
      <c r="DA127" s="20"/>
      <c r="DB127" s="20"/>
      <c r="DC127" s="20"/>
      <c r="DD127" s="20"/>
      <c r="DE127" s="20"/>
      <c r="DF127" s="20"/>
      <c r="DG127" s="20"/>
      <c r="DH127" s="20"/>
      <c r="DI127" s="20"/>
      <c r="DJ127" s="20"/>
      <c r="DK127" s="20"/>
      <c r="DL127" s="20"/>
      <c r="DM127" s="20"/>
      <c r="DN127" s="20"/>
      <c r="DO127" s="20"/>
      <c r="DP127" s="20"/>
      <c r="DQ127" s="20"/>
      <c r="DR127" s="20"/>
      <c r="DS127" s="20"/>
      <c r="DT127" s="20"/>
      <c r="DU127" s="20"/>
      <c r="DV127" s="20"/>
      <c r="DW127" s="20"/>
      <c r="DX127" s="20"/>
      <c r="DY127" s="20"/>
      <c r="DZ127" s="20"/>
      <c r="EA127" s="20"/>
      <c r="EB127" s="20"/>
      <c r="EC127" s="20"/>
      <c r="ED127" s="20"/>
      <c r="EE127" s="20"/>
      <c r="EF127" s="20"/>
      <c r="EG127" s="20"/>
      <c r="EH127" s="20"/>
      <c r="EI127" s="20"/>
      <c r="EJ127" s="20"/>
      <c r="EK127" s="20"/>
      <c r="EL127" s="20"/>
      <c r="EM127" s="20"/>
      <c r="EN127" s="20"/>
      <c r="EO127" s="20"/>
      <c r="EP127" s="20"/>
      <c r="EQ127" s="20"/>
      <c r="ER127" s="20"/>
      <c r="ES127" s="20"/>
      <c r="ET127" s="20"/>
      <c r="EU127" s="20"/>
      <c r="EV127" s="20"/>
      <c r="EW127" s="20"/>
      <c r="EX127" s="20"/>
      <c r="EY127" s="20"/>
      <c r="EZ127" s="20"/>
      <c r="FA127" s="20"/>
      <c r="FB127" s="20"/>
      <c r="FC127" s="20"/>
      <c r="FD127" s="20"/>
      <c r="FE127" s="20"/>
      <c r="FF127" s="20"/>
      <c r="FG127" s="20"/>
      <c r="FH127" s="20"/>
      <c r="FI127" s="20"/>
      <c r="FJ127" s="20"/>
      <c r="FK127" s="20"/>
      <c r="FL127" s="20"/>
      <c r="FM127" s="20"/>
      <c r="FN127" s="20"/>
      <c r="FO127" s="20"/>
      <c r="FP127" s="20"/>
      <c r="FQ127" s="20"/>
      <c r="FR127" s="20"/>
      <c r="FS127" s="20"/>
      <c r="FT127" s="20"/>
      <c r="FU127" s="20"/>
      <c r="FV127" s="20"/>
      <c r="FW127" s="20"/>
      <c r="FX127" s="20"/>
      <c r="FY127" s="20"/>
      <c r="FZ127" s="20"/>
      <c r="GA127" s="20"/>
      <c r="GB127" s="20"/>
      <c r="GC127" s="20"/>
      <c r="GD127" s="20"/>
      <c r="GE127" s="20"/>
      <c r="GF127" s="20"/>
      <c r="GG127" s="20"/>
      <c r="GH127" s="20"/>
      <c r="GI127" s="20"/>
      <c r="GJ127" s="20"/>
      <c r="GK127" s="20"/>
      <c r="GL127" s="20"/>
      <c r="GM127" s="20"/>
      <c r="GN127" s="20"/>
      <c r="GO127" s="20"/>
      <c r="GP127" s="20"/>
      <c r="GQ127" s="20"/>
      <c r="GR127" s="20"/>
      <c r="GS127" s="20"/>
      <c r="GT127" s="20"/>
      <c r="GU127" s="20"/>
      <c r="GV127" s="20"/>
      <c r="GW127" s="20"/>
      <c r="GX127" s="20"/>
      <c r="GY127" s="20"/>
      <c r="GZ127" s="20"/>
      <c r="HA127" s="20"/>
      <c r="HB127" s="20"/>
      <c r="HC127" s="20"/>
      <c r="HD127" s="20"/>
      <c r="HE127" s="20"/>
      <c r="HF127" s="20"/>
      <c r="HG127" s="20"/>
      <c r="HH127" s="20"/>
      <c r="HI127" s="20"/>
      <c r="HJ127" s="20"/>
      <c r="HK127" s="20"/>
      <c r="HL127" s="20"/>
      <c r="HM127" s="20"/>
      <c r="HN127" s="20"/>
      <c r="HO127" s="20"/>
      <c r="HP127" s="20"/>
      <c r="HQ127" s="20"/>
      <c r="HR127" s="20"/>
      <c r="HS127" s="20"/>
      <c r="HT127" s="20"/>
      <c r="HU127" s="20"/>
      <c r="HV127" s="20"/>
      <c r="HW127" s="20"/>
      <c r="HX127" s="20"/>
      <c r="HY127" s="20"/>
      <c r="HZ127" s="20"/>
      <c r="IA127" s="20"/>
      <c r="IB127" s="20"/>
      <c r="IC127" s="20"/>
      <c r="ID127" s="20"/>
      <c r="IE127" s="20"/>
      <c r="IF127" s="20"/>
      <c r="IG127" s="20"/>
      <c r="IH127" s="20"/>
      <c r="II127" s="20"/>
      <c r="IJ127" s="20"/>
      <c r="IK127" s="20"/>
      <c r="IL127" s="20"/>
      <c r="IM127" s="20"/>
      <c r="IN127" s="20"/>
      <c r="IO127" s="20"/>
      <c r="IP127" s="20"/>
      <c r="IQ127" s="20"/>
      <c r="IR127" s="20"/>
      <c r="IS127" s="20"/>
      <c r="IT127" s="20"/>
      <c r="IU127" s="20"/>
    </row>
    <row r="128" spans="2:255" s="22" customFormat="1" x14ac:dyDescent="0.25">
      <c r="B128" s="20"/>
      <c r="C128" s="27"/>
      <c r="D128" s="28"/>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0"/>
      <c r="BW128" s="20"/>
      <c r="BX128" s="20"/>
      <c r="BY128" s="20"/>
      <c r="BZ128" s="20"/>
      <c r="CA128" s="20"/>
      <c r="CB128" s="20"/>
      <c r="CC128" s="20"/>
      <c r="CD128" s="20"/>
      <c r="CE128" s="20"/>
      <c r="CF128" s="20"/>
      <c r="CG128" s="20"/>
      <c r="CH128" s="20"/>
      <c r="CI128" s="20"/>
      <c r="CJ128" s="20"/>
      <c r="CK128" s="20"/>
      <c r="CL128" s="20"/>
      <c r="CM128" s="20"/>
      <c r="CN128" s="20"/>
      <c r="CO128" s="20"/>
      <c r="CP128" s="20"/>
      <c r="CQ128" s="20"/>
      <c r="CR128" s="20"/>
      <c r="CS128" s="20"/>
      <c r="CT128" s="20"/>
      <c r="CU128" s="20"/>
      <c r="CV128" s="20"/>
      <c r="CW128" s="20"/>
      <c r="CX128" s="20"/>
      <c r="CY128" s="20"/>
      <c r="CZ128" s="20"/>
      <c r="DA128" s="20"/>
      <c r="DB128" s="20"/>
      <c r="DC128" s="20"/>
      <c r="DD128" s="20"/>
      <c r="DE128" s="20"/>
      <c r="DF128" s="20"/>
      <c r="DG128" s="20"/>
      <c r="DH128" s="20"/>
      <c r="DI128" s="20"/>
      <c r="DJ128" s="20"/>
      <c r="DK128" s="20"/>
      <c r="DL128" s="20"/>
      <c r="DM128" s="20"/>
      <c r="DN128" s="20"/>
      <c r="DO128" s="20"/>
      <c r="DP128" s="20"/>
      <c r="DQ128" s="20"/>
      <c r="DR128" s="20"/>
      <c r="DS128" s="20"/>
      <c r="DT128" s="20"/>
      <c r="DU128" s="20"/>
      <c r="DV128" s="20"/>
      <c r="DW128" s="20"/>
      <c r="DX128" s="20"/>
      <c r="DY128" s="20"/>
      <c r="DZ128" s="20"/>
      <c r="EA128" s="20"/>
      <c r="EB128" s="20"/>
      <c r="EC128" s="20"/>
      <c r="ED128" s="20"/>
      <c r="EE128" s="20"/>
      <c r="EF128" s="20"/>
      <c r="EG128" s="20"/>
      <c r="EH128" s="20"/>
      <c r="EI128" s="20"/>
      <c r="EJ128" s="20"/>
      <c r="EK128" s="20"/>
      <c r="EL128" s="20"/>
      <c r="EM128" s="20"/>
      <c r="EN128" s="20"/>
      <c r="EO128" s="20"/>
      <c r="EP128" s="20"/>
      <c r="EQ128" s="20"/>
      <c r="ER128" s="20"/>
      <c r="ES128" s="20"/>
      <c r="ET128" s="20"/>
      <c r="EU128" s="20"/>
      <c r="EV128" s="20"/>
      <c r="EW128" s="20"/>
      <c r="EX128" s="20"/>
      <c r="EY128" s="20"/>
      <c r="EZ128" s="20"/>
      <c r="FA128" s="20"/>
      <c r="FB128" s="20"/>
      <c r="FC128" s="20"/>
      <c r="FD128" s="20"/>
      <c r="FE128" s="20"/>
      <c r="FF128" s="20"/>
      <c r="FG128" s="20"/>
      <c r="FH128" s="20"/>
      <c r="FI128" s="20"/>
      <c r="FJ128" s="20"/>
      <c r="FK128" s="20"/>
      <c r="FL128" s="20"/>
      <c r="FM128" s="20"/>
      <c r="FN128" s="20"/>
      <c r="FO128" s="20"/>
      <c r="FP128" s="20"/>
      <c r="FQ128" s="20"/>
      <c r="FR128" s="20"/>
      <c r="FS128" s="20"/>
      <c r="FT128" s="20"/>
      <c r="FU128" s="20"/>
      <c r="FV128" s="20"/>
      <c r="FW128" s="20"/>
      <c r="FX128" s="20"/>
      <c r="FY128" s="20"/>
      <c r="FZ128" s="20"/>
      <c r="GA128" s="20"/>
      <c r="GB128" s="20"/>
      <c r="GC128" s="20"/>
      <c r="GD128" s="20"/>
      <c r="GE128" s="20"/>
      <c r="GF128" s="20"/>
      <c r="GG128" s="20"/>
      <c r="GH128" s="20"/>
      <c r="GI128" s="20"/>
      <c r="GJ128" s="20"/>
      <c r="GK128" s="20"/>
      <c r="GL128" s="20"/>
      <c r="GM128" s="20"/>
      <c r="GN128" s="20"/>
      <c r="GO128" s="20"/>
      <c r="GP128" s="20"/>
      <c r="GQ128" s="20"/>
      <c r="GR128" s="20"/>
      <c r="GS128" s="20"/>
      <c r="GT128" s="20"/>
      <c r="GU128" s="20"/>
      <c r="GV128" s="20"/>
      <c r="GW128" s="20"/>
      <c r="GX128" s="20"/>
      <c r="GY128" s="20"/>
      <c r="GZ128" s="20"/>
      <c r="HA128" s="20"/>
      <c r="HB128" s="20"/>
      <c r="HC128" s="20"/>
      <c r="HD128" s="20"/>
      <c r="HE128" s="20"/>
      <c r="HF128" s="20"/>
      <c r="HG128" s="20"/>
      <c r="HH128" s="20"/>
      <c r="HI128" s="20"/>
      <c r="HJ128" s="20"/>
      <c r="HK128" s="20"/>
      <c r="HL128" s="20"/>
      <c r="HM128" s="20"/>
      <c r="HN128" s="20"/>
      <c r="HO128" s="20"/>
      <c r="HP128" s="20"/>
      <c r="HQ128" s="20"/>
      <c r="HR128" s="20"/>
      <c r="HS128" s="20"/>
      <c r="HT128" s="20"/>
      <c r="HU128" s="20"/>
      <c r="HV128" s="20"/>
      <c r="HW128" s="20"/>
      <c r="HX128" s="20"/>
      <c r="HY128" s="20"/>
      <c r="HZ128" s="20"/>
      <c r="IA128" s="20"/>
      <c r="IB128" s="20"/>
      <c r="IC128" s="20"/>
      <c r="ID128" s="20"/>
      <c r="IE128" s="20"/>
      <c r="IF128" s="20"/>
      <c r="IG128" s="20"/>
      <c r="IH128" s="20"/>
      <c r="II128" s="20"/>
      <c r="IJ128" s="20"/>
      <c r="IK128" s="20"/>
      <c r="IL128" s="20"/>
      <c r="IM128" s="20"/>
      <c r="IN128" s="20"/>
      <c r="IO128" s="20"/>
      <c r="IP128" s="20"/>
      <c r="IQ128" s="20"/>
      <c r="IR128" s="20"/>
      <c r="IS128" s="20"/>
      <c r="IT128" s="20"/>
      <c r="IU128" s="20"/>
    </row>
    <row r="129" spans="2:255" s="22" customFormat="1" x14ac:dyDescent="0.25">
      <c r="B129" s="20"/>
      <c r="C129" s="27"/>
      <c r="D129" s="28"/>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0"/>
      <c r="BW129" s="20"/>
      <c r="BX129" s="20"/>
      <c r="BY129" s="20"/>
      <c r="BZ129" s="20"/>
      <c r="CA129" s="20"/>
      <c r="CB129" s="20"/>
      <c r="CC129" s="20"/>
      <c r="CD129" s="20"/>
      <c r="CE129" s="20"/>
      <c r="CF129" s="20"/>
      <c r="CG129" s="20"/>
      <c r="CH129" s="20"/>
      <c r="CI129" s="20"/>
      <c r="CJ129" s="20"/>
      <c r="CK129" s="20"/>
      <c r="CL129" s="20"/>
      <c r="CM129" s="20"/>
      <c r="CN129" s="20"/>
      <c r="CO129" s="20"/>
      <c r="CP129" s="20"/>
      <c r="CQ129" s="20"/>
      <c r="CR129" s="20"/>
      <c r="CS129" s="20"/>
      <c r="CT129" s="20"/>
      <c r="CU129" s="20"/>
      <c r="CV129" s="20"/>
      <c r="CW129" s="20"/>
      <c r="CX129" s="20"/>
      <c r="CY129" s="20"/>
      <c r="CZ129" s="20"/>
      <c r="DA129" s="20"/>
      <c r="DB129" s="20"/>
      <c r="DC129" s="20"/>
      <c r="DD129" s="20"/>
      <c r="DE129" s="20"/>
      <c r="DF129" s="20"/>
      <c r="DG129" s="20"/>
      <c r="DH129" s="20"/>
      <c r="DI129" s="20"/>
      <c r="DJ129" s="20"/>
      <c r="DK129" s="20"/>
      <c r="DL129" s="20"/>
      <c r="DM129" s="20"/>
      <c r="DN129" s="20"/>
      <c r="DO129" s="20"/>
      <c r="DP129" s="20"/>
      <c r="DQ129" s="20"/>
      <c r="DR129" s="20"/>
      <c r="DS129" s="20"/>
      <c r="DT129" s="20"/>
      <c r="DU129" s="20"/>
      <c r="DV129" s="20"/>
      <c r="DW129" s="20"/>
      <c r="DX129" s="20"/>
      <c r="DY129" s="20"/>
      <c r="DZ129" s="20"/>
      <c r="EA129" s="20"/>
      <c r="EB129" s="20"/>
      <c r="EC129" s="20"/>
      <c r="ED129" s="20"/>
      <c r="EE129" s="20"/>
      <c r="EF129" s="20"/>
      <c r="EG129" s="20"/>
      <c r="EH129" s="20"/>
      <c r="EI129" s="20"/>
      <c r="EJ129" s="20"/>
      <c r="EK129" s="20"/>
      <c r="EL129" s="20"/>
      <c r="EM129" s="20"/>
      <c r="EN129" s="20"/>
      <c r="EO129" s="20"/>
      <c r="EP129" s="20"/>
      <c r="EQ129" s="20"/>
      <c r="ER129" s="20"/>
      <c r="ES129" s="20"/>
      <c r="ET129" s="20"/>
      <c r="EU129" s="20"/>
      <c r="EV129" s="20"/>
      <c r="EW129" s="20"/>
      <c r="EX129" s="20"/>
      <c r="EY129" s="20"/>
      <c r="EZ129" s="20"/>
      <c r="FA129" s="20"/>
      <c r="FB129" s="20"/>
      <c r="FC129" s="20"/>
      <c r="FD129" s="20"/>
      <c r="FE129" s="20"/>
      <c r="FF129" s="20"/>
      <c r="FG129" s="20"/>
      <c r="FH129" s="20"/>
      <c r="FI129" s="20"/>
      <c r="FJ129" s="20"/>
      <c r="FK129" s="20"/>
      <c r="FL129" s="20"/>
      <c r="FM129" s="20"/>
      <c r="FN129" s="20"/>
      <c r="FO129" s="20"/>
      <c r="FP129" s="20"/>
      <c r="FQ129" s="20"/>
      <c r="FR129" s="20"/>
      <c r="FS129" s="20"/>
      <c r="FT129" s="20"/>
      <c r="FU129" s="20"/>
      <c r="FV129" s="20"/>
      <c r="FW129" s="20"/>
      <c r="FX129" s="20"/>
      <c r="FY129" s="20"/>
      <c r="FZ129" s="20"/>
      <c r="GA129" s="20"/>
      <c r="GB129" s="20"/>
      <c r="GC129" s="20"/>
      <c r="GD129" s="20"/>
      <c r="GE129" s="20"/>
      <c r="GF129" s="20"/>
      <c r="GG129" s="20"/>
      <c r="GH129" s="20"/>
      <c r="GI129" s="20"/>
      <c r="GJ129" s="20"/>
      <c r="GK129" s="20"/>
      <c r="GL129" s="20"/>
      <c r="GM129" s="20"/>
      <c r="GN129" s="20"/>
      <c r="GO129" s="20"/>
      <c r="GP129" s="20"/>
      <c r="GQ129" s="20"/>
      <c r="GR129" s="20"/>
      <c r="GS129" s="20"/>
      <c r="GT129" s="20"/>
      <c r="GU129" s="20"/>
      <c r="GV129" s="20"/>
      <c r="GW129" s="20"/>
      <c r="GX129" s="20"/>
      <c r="GY129" s="20"/>
      <c r="GZ129" s="20"/>
      <c r="HA129" s="20"/>
      <c r="HB129" s="20"/>
      <c r="HC129" s="20"/>
      <c r="HD129" s="20"/>
      <c r="HE129" s="20"/>
      <c r="HF129" s="20"/>
      <c r="HG129" s="20"/>
      <c r="HH129" s="20"/>
      <c r="HI129" s="20"/>
      <c r="HJ129" s="20"/>
      <c r="HK129" s="20"/>
      <c r="HL129" s="20"/>
      <c r="HM129" s="20"/>
      <c r="HN129" s="20"/>
      <c r="HO129" s="20"/>
      <c r="HP129" s="20"/>
      <c r="HQ129" s="20"/>
      <c r="HR129" s="20"/>
      <c r="HS129" s="20"/>
      <c r="HT129" s="20"/>
      <c r="HU129" s="20"/>
      <c r="HV129" s="20"/>
      <c r="HW129" s="20"/>
      <c r="HX129" s="20"/>
      <c r="HY129" s="20"/>
      <c r="HZ129" s="20"/>
      <c r="IA129" s="20"/>
      <c r="IB129" s="20"/>
      <c r="IC129" s="20"/>
      <c r="ID129" s="20"/>
      <c r="IE129" s="20"/>
      <c r="IF129" s="20"/>
      <c r="IG129" s="20"/>
      <c r="IH129" s="20"/>
      <c r="II129" s="20"/>
      <c r="IJ129" s="20"/>
      <c r="IK129" s="20"/>
      <c r="IL129" s="20"/>
      <c r="IM129" s="20"/>
      <c r="IN129" s="20"/>
      <c r="IO129" s="20"/>
      <c r="IP129" s="20"/>
      <c r="IQ129" s="20"/>
      <c r="IR129" s="20"/>
      <c r="IS129" s="20"/>
      <c r="IT129" s="20"/>
      <c r="IU129" s="20"/>
    </row>
    <row r="130" spans="2:255" s="22" customFormat="1" x14ac:dyDescent="0.25">
      <c r="B130" s="20"/>
      <c r="C130" s="27"/>
      <c r="D130" s="28"/>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0"/>
      <c r="BW130" s="20"/>
      <c r="BX130" s="20"/>
      <c r="BY130" s="20"/>
      <c r="BZ130" s="20"/>
      <c r="CA130" s="20"/>
      <c r="CB130" s="20"/>
      <c r="CC130" s="20"/>
      <c r="CD130" s="20"/>
      <c r="CE130" s="20"/>
      <c r="CF130" s="20"/>
      <c r="CG130" s="20"/>
      <c r="CH130" s="20"/>
      <c r="CI130" s="20"/>
      <c r="CJ130" s="20"/>
      <c r="CK130" s="20"/>
      <c r="CL130" s="20"/>
      <c r="CM130" s="20"/>
      <c r="CN130" s="20"/>
      <c r="CO130" s="20"/>
      <c r="CP130" s="20"/>
      <c r="CQ130" s="20"/>
      <c r="CR130" s="20"/>
      <c r="CS130" s="20"/>
      <c r="CT130" s="20"/>
      <c r="CU130" s="20"/>
      <c r="CV130" s="20"/>
      <c r="CW130" s="20"/>
      <c r="CX130" s="20"/>
      <c r="CY130" s="20"/>
      <c r="CZ130" s="20"/>
      <c r="DA130" s="20"/>
      <c r="DB130" s="20"/>
      <c r="DC130" s="20"/>
      <c r="DD130" s="20"/>
      <c r="DE130" s="20"/>
      <c r="DF130" s="20"/>
      <c r="DG130" s="20"/>
      <c r="DH130" s="20"/>
      <c r="DI130" s="20"/>
      <c r="DJ130" s="20"/>
      <c r="DK130" s="20"/>
      <c r="DL130" s="20"/>
      <c r="DM130" s="20"/>
      <c r="DN130" s="20"/>
      <c r="DO130" s="20"/>
      <c r="DP130" s="20"/>
      <c r="DQ130" s="20"/>
      <c r="DR130" s="20"/>
      <c r="DS130" s="20"/>
      <c r="DT130" s="20"/>
      <c r="DU130" s="20"/>
      <c r="DV130" s="20"/>
      <c r="DW130" s="20"/>
      <c r="DX130" s="20"/>
      <c r="DY130" s="20"/>
      <c r="DZ130" s="20"/>
      <c r="EA130" s="20"/>
      <c r="EB130" s="20"/>
      <c r="EC130" s="20"/>
      <c r="ED130" s="20"/>
      <c r="EE130" s="20"/>
      <c r="EF130" s="20"/>
      <c r="EG130" s="20"/>
      <c r="EH130" s="20"/>
      <c r="EI130" s="20"/>
      <c r="EJ130" s="20"/>
      <c r="EK130" s="20"/>
      <c r="EL130" s="20"/>
      <c r="EM130" s="20"/>
      <c r="EN130" s="20"/>
      <c r="EO130" s="20"/>
      <c r="EP130" s="20"/>
      <c r="EQ130" s="20"/>
      <c r="ER130" s="20"/>
      <c r="ES130" s="20"/>
      <c r="ET130" s="20"/>
      <c r="EU130" s="20"/>
      <c r="EV130" s="20"/>
      <c r="EW130" s="20"/>
      <c r="EX130" s="20"/>
      <c r="EY130" s="20"/>
      <c r="EZ130" s="20"/>
      <c r="FA130" s="20"/>
      <c r="FB130" s="20"/>
      <c r="FC130" s="20"/>
      <c r="FD130" s="20"/>
      <c r="FE130" s="20"/>
      <c r="FF130" s="20"/>
      <c r="FG130" s="20"/>
      <c r="FH130" s="20"/>
      <c r="FI130" s="20"/>
      <c r="FJ130" s="20"/>
      <c r="FK130" s="20"/>
      <c r="FL130" s="20"/>
      <c r="FM130" s="20"/>
      <c r="FN130" s="20"/>
      <c r="FO130" s="20"/>
      <c r="FP130" s="20"/>
      <c r="FQ130" s="20"/>
      <c r="FR130" s="20"/>
      <c r="FS130" s="20"/>
      <c r="FT130" s="20"/>
      <c r="FU130" s="20"/>
      <c r="FV130" s="20"/>
      <c r="FW130" s="20"/>
      <c r="FX130" s="20"/>
      <c r="FY130" s="20"/>
      <c r="FZ130" s="20"/>
      <c r="GA130" s="20"/>
      <c r="GB130" s="20"/>
      <c r="GC130" s="20"/>
      <c r="GD130" s="20"/>
      <c r="GE130" s="20"/>
      <c r="GF130" s="20"/>
      <c r="GG130" s="20"/>
      <c r="GH130" s="20"/>
      <c r="GI130" s="20"/>
      <c r="GJ130" s="20"/>
      <c r="GK130" s="20"/>
      <c r="GL130" s="20"/>
      <c r="GM130" s="20"/>
      <c r="GN130" s="20"/>
      <c r="GO130" s="20"/>
      <c r="GP130" s="20"/>
      <c r="GQ130" s="20"/>
      <c r="GR130" s="20"/>
      <c r="GS130" s="20"/>
      <c r="GT130" s="20"/>
      <c r="GU130" s="20"/>
      <c r="GV130" s="20"/>
      <c r="GW130" s="20"/>
      <c r="GX130" s="20"/>
      <c r="GY130" s="20"/>
      <c r="GZ130" s="20"/>
      <c r="HA130" s="20"/>
      <c r="HB130" s="20"/>
      <c r="HC130" s="20"/>
      <c r="HD130" s="20"/>
      <c r="HE130" s="20"/>
      <c r="HF130" s="20"/>
      <c r="HG130" s="20"/>
      <c r="HH130" s="20"/>
      <c r="HI130" s="20"/>
      <c r="HJ130" s="20"/>
      <c r="HK130" s="20"/>
      <c r="HL130" s="20"/>
      <c r="HM130" s="20"/>
      <c r="HN130" s="20"/>
      <c r="HO130" s="20"/>
      <c r="HP130" s="20"/>
      <c r="HQ130" s="20"/>
      <c r="HR130" s="20"/>
      <c r="HS130" s="20"/>
      <c r="HT130" s="20"/>
      <c r="HU130" s="20"/>
      <c r="HV130" s="20"/>
      <c r="HW130" s="20"/>
      <c r="HX130" s="20"/>
      <c r="HY130" s="20"/>
      <c r="HZ130" s="20"/>
      <c r="IA130" s="20"/>
      <c r="IB130" s="20"/>
      <c r="IC130" s="20"/>
      <c r="ID130" s="20"/>
      <c r="IE130" s="20"/>
      <c r="IF130" s="20"/>
      <c r="IG130" s="20"/>
      <c r="IH130" s="20"/>
      <c r="II130" s="20"/>
      <c r="IJ130" s="20"/>
      <c r="IK130" s="20"/>
      <c r="IL130" s="20"/>
      <c r="IM130" s="20"/>
      <c r="IN130" s="20"/>
      <c r="IO130" s="20"/>
      <c r="IP130" s="20"/>
      <c r="IQ130" s="20"/>
      <c r="IR130" s="20"/>
      <c r="IS130" s="20"/>
      <c r="IT130" s="20"/>
      <c r="IU130" s="20"/>
    </row>
    <row r="131" spans="2:255" s="22" customFormat="1" x14ac:dyDescent="0.25">
      <c r="B131" s="20"/>
      <c r="C131" s="27"/>
      <c r="D131" s="28"/>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0"/>
      <c r="BW131" s="20"/>
      <c r="BX131" s="20"/>
      <c r="BY131" s="20"/>
      <c r="BZ131" s="20"/>
      <c r="CA131" s="20"/>
      <c r="CB131" s="20"/>
      <c r="CC131" s="20"/>
      <c r="CD131" s="20"/>
      <c r="CE131" s="20"/>
      <c r="CF131" s="20"/>
      <c r="CG131" s="20"/>
      <c r="CH131" s="20"/>
      <c r="CI131" s="20"/>
      <c r="CJ131" s="20"/>
      <c r="CK131" s="20"/>
      <c r="CL131" s="20"/>
      <c r="CM131" s="20"/>
      <c r="CN131" s="20"/>
      <c r="CO131" s="20"/>
      <c r="CP131" s="20"/>
      <c r="CQ131" s="20"/>
      <c r="CR131" s="20"/>
      <c r="CS131" s="20"/>
      <c r="CT131" s="20"/>
      <c r="CU131" s="20"/>
      <c r="CV131" s="20"/>
      <c r="CW131" s="20"/>
      <c r="CX131" s="20"/>
      <c r="CY131" s="20"/>
      <c r="CZ131" s="20"/>
      <c r="DA131" s="20"/>
      <c r="DB131" s="20"/>
      <c r="DC131" s="20"/>
      <c r="DD131" s="20"/>
      <c r="DE131" s="20"/>
      <c r="DF131" s="20"/>
      <c r="DG131" s="20"/>
      <c r="DH131" s="20"/>
      <c r="DI131" s="20"/>
      <c r="DJ131" s="20"/>
      <c r="DK131" s="20"/>
      <c r="DL131" s="20"/>
      <c r="DM131" s="20"/>
      <c r="DN131" s="20"/>
      <c r="DO131" s="20"/>
      <c r="DP131" s="20"/>
      <c r="DQ131" s="20"/>
      <c r="DR131" s="20"/>
      <c r="DS131" s="20"/>
      <c r="DT131" s="20"/>
      <c r="DU131" s="20"/>
      <c r="DV131" s="20"/>
      <c r="DW131" s="20"/>
      <c r="DX131" s="20"/>
      <c r="DY131" s="20"/>
      <c r="DZ131" s="20"/>
      <c r="EA131" s="20"/>
      <c r="EB131" s="20"/>
      <c r="EC131" s="20"/>
      <c r="ED131" s="20"/>
      <c r="EE131" s="20"/>
      <c r="EF131" s="20"/>
      <c r="EG131" s="20"/>
      <c r="EH131" s="20"/>
      <c r="EI131" s="20"/>
      <c r="EJ131" s="20"/>
      <c r="EK131" s="20"/>
      <c r="EL131" s="20"/>
      <c r="EM131" s="20"/>
      <c r="EN131" s="20"/>
      <c r="EO131" s="20"/>
      <c r="EP131" s="20"/>
      <c r="EQ131" s="20"/>
      <c r="ER131" s="20"/>
      <c r="ES131" s="20"/>
      <c r="ET131" s="20"/>
      <c r="EU131" s="20"/>
      <c r="EV131" s="20"/>
      <c r="EW131" s="20"/>
      <c r="EX131" s="20"/>
      <c r="EY131" s="20"/>
      <c r="EZ131" s="20"/>
      <c r="FA131" s="20"/>
      <c r="FB131" s="20"/>
      <c r="FC131" s="20"/>
      <c r="FD131" s="20"/>
      <c r="FE131" s="20"/>
      <c r="FF131" s="20"/>
      <c r="FG131" s="20"/>
      <c r="FH131" s="20"/>
      <c r="FI131" s="20"/>
      <c r="FJ131" s="20"/>
      <c r="FK131" s="20"/>
      <c r="FL131" s="20"/>
      <c r="FM131" s="20"/>
      <c r="FN131" s="20"/>
      <c r="FO131" s="20"/>
      <c r="FP131" s="20"/>
      <c r="FQ131" s="20"/>
      <c r="FR131" s="20"/>
      <c r="FS131" s="20"/>
      <c r="FT131" s="20"/>
      <c r="FU131" s="20"/>
      <c r="FV131" s="20"/>
      <c r="FW131" s="20"/>
      <c r="FX131" s="20"/>
      <c r="FY131" s="20"/>
      <c r="FZ131" s="20"/>
      <c r="GA131" s="20"/>
      <c r="GB131" s="20"/>
      <c r="GC131" s="20"/>
      <c r="GD131" s="20"/>
      <c r="GE131" s="20"/>
      <c r="GF131" s="20"/>
      <c r="GG131" s="20"/>
      <c r="GH131" s="20"/>
      <c r="GI131" s="20"/>
      <c r="GJ131" s="20"/>
      <c r="GK131" s="20"/>
      <c r="GL131" s="20"/>
      <c r="GM131" s="20"/>
      <c r="GN131" s="20"/>
      <c r="GO131" s="20"/>
      <c r="GP131" s="20"/>
      <c r="GQ131" s="20"/>
      <c r="GR131" s="20"/>
      <c r="GS131" s="20"/>
      <c r="GT131" s="20"/>
      <c r="GU131" s="20"/>
      <c r="GV131" s="20"/>
      <c r="GW131" s="20"/>
      <c r="GX131" s="20"/>
      <c r="GY131" s="20"/>
      <c r="GZ131" s="20"/>
      <c r="HA131" s="20"/>
      <c r="HB131" s="20"/>
      <c r="HC131" s="20"/>
      <c r="HD131" s="20"/>
      <c r="HE131" s="20"/>
      <c r="HF131" s="20"/>
      <c r="HG131" s="20"/>
      <c r="HH131" s="20"/>
      <c r="HI131" s="20"/>
      <c r="HJ131" s="20"/>
      <c r="HK131" s="20"/>
      <c r="HL131" s="20"/>
      <c r="HM131" s="20"/>
      <c r="HN131" s="20"/>
      <c r="HO131" s="20"/>
      <c r="HP131" s="20"/>
      <c r="HQ131" s="20"/>
      <c r="HR131" s="20"/>
      <c r="HS131" s="20"/>
      <c r="HT131" s="20"/>
      <c r="HU131" s="20"/>
      <c r="HV131" s="20"/>
      <c r="HW131" s="20"/>
      <c r="HX131" s="20"/>
      <c r="HY131" s="20"/>
      <c r="HZ131" s="20"/>
      <c r="IA131" s="20"/>
      <c r="IB131" s="20"/>
      <c r="IC131" s="20"/>
      <c r="ID131" s="20"/>
      <c r="IE131" s="20"/>
      <c r="IF131" s="20"/>
      <c r="IG131" s="20"/>
      <c r="IH131" s="20"/>
      <c r="II131" s="20"/>
      <c r="IJ131" s="20"/>
      <c r="IK131" s="20"/>
      <c r="IL131" s="20"/>
      <c r="IM131" s="20"/>
      <c r="IN131" s="20"/>
      <c r="IO131" s="20"/>
      <c r="IP131" s="20"/>
      <c r="IQ131" s="20"/>
      <c r="IR131" s="20"/>
      <c r="IS131" s="20"/>
      <c r="IT131" s="20"/>
      <c r="IU131" s="20"/>
    </row>
    <row r="132" spans="2:255" s="22" customFormat="1" x14ac:dyDescent="0.25">
      <c r="B132" s="20"/>
      <c r="C132" s="27"/>
      <c r="D132" s="28"/>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0"/>
      <c r="BW132" s="20"/>
      <c r="BX132" s="20"/>
      <c r="BY132" s="20"/>
      <c r="BZ132" s="20"/>
      <c r="CA132" s="20"/>
      <c r="CB132" s="20"/>
      <c r="CC132" s="20"/>
      <c r="CD132" s="20"/>
      <c r="CE132" s="20"/>
      <c r="CF132" s="20"/>
      <c r="CG132" s="20"/>
      <c r="CH132" s="20"/>
      <c r="CI132" s="20"/>
      <c r="CJ132" s="20"/>
      <c r="CK132" s="20"/>
      <c r="CL132" s="20"/>
      <c r="CM132" s="20"/>
      <c r="CN132" s="20"/>
      <c r="CO132" s="20"/>
      <c r="CP132" s="20"/>
      <c r="CQ132" s="20"/>
      <c r="CR132" s="20"/>
      <c r="CS132" s="20"/>
      <c r="CT132" s="20"/>
      <c r="CU132" s="20"/>
      <c r="CV132" s="20"/>
      <c r="CW132" s="20"/>
      <c r="CX132" s="20"/>
      <c r="CY132" s="20"/>
      <c r="CZ132" s="20"/>
      <c r="DA132" s="20"/>
      <c r="DB132" s="20"/>
      <c r="DC132" s="20"/>
      <c r="DD132" s="20"/>
      <c r="DE132" s="20"/>
      <c r="DF132" s="20"/>
      <c r="DG132" s="20"/>
      <c r="DH132" s="20"/>
      <c r="DI132" s="20"/>
      <c r="DJ132" s="20"/>
      <c r="DK132" s="20"/>
      <c r="DL132" s="20"/>
      <c r="DM132" s="20"/>
      <c r="DN132" s="20"/>
      <c r="DO132" s="20"/>
      <c r="DP132" s="20"/>
      <c r="DQ132" s="20"/>
      <c r="DR132" s="20"/>
      <c r="DS132" s="20"/>
      <c r="DT132" s="20"/>
      <c r="DU132" s="20"/>
      <c r="DV132" s="20"/>
      <c r="DW132" s="20"/>
      <c r="DX132" s="20"/>
      <c r="DY132" s="20"/>
      <c r="DZ132" s="20"/>
      <c r="EA132" s="20"/>
      <c r="EB132" s="20"/>
      <c r="EC132" s="20"/>
      <c r="ED132" s="20"/>
      <c r="EE132" s="20"/>
      <c r="EF132" s="20"/>
      <c r="EG132" s="20"/>
      <c r="EH132" s="20"/>
      <c r="EI132" s="20"/>
      <c r="EJ132" s="20"/>
      <c r="EK132" s="20"/>
      <c r="EL132" s="20"/>
      <c r="EM132" s="20"/>
      <c r="EN132" s="20"/>
      <c r="EO132" s="20"/>
      <c r="EP132" s="20"/>
      <c r="EQ132" s="20"/>
      <c r="ER132" s="20"/>
      <c r="ES132" s="20"/>
      <c r="ET132" s="20"/>
      <c r="EU132" s="20"/>
      <c r="EV132" s="20"/>
      <c r="EW132" s="20"/>
      <c r="EX132" s="20"/>
      <c r="EY132" s="20"/>
      <c r="EZ132" s="20"/>
      <c r="FA132" s="20"/>
      <c r="FB132" s="20"/>
      <c r="FC132" s="20"/>
      <c r="FD132" s="20"/>
      <c r="FE132" s="20"/>
      <c r="FF132" s="20"/>
      <c r="FG132" s="20"/>
      <c r="FH132" s="20"/>
      <c r="FI132" s="20"/>
      <c r="FJ132" s="20"/>
      <c r="FK132" s="20"/>
      <c r="FL132" s="20"/>
      <c r="FM132" s="20"/>
      <c r="FN132" s="20"/>
      <c r="FO132" s="20"/>
      <c r="FP132" s="20"/>
      <c r="FQ132" s="20"/>
      <c r="FR132" s="20"/>
      <c r="FS132" s="20"/>
      <c r="FT132" s="20"/>
      <c r="FU132" s="20"/>
      <c r="FV132" s="20"/>
      <c r="FW132" s="20"/>
      <c r="FX132" s="20"/>
      <c r="FY132" s="20"/>
      <c r="FZ132" s="20"/>
      <c r="GA132" s="20"/>
      <c r="GB132" s="20"/>
      <c r="GC132" s="20"/>
      <c r="GD132" s="20"/>
      <c r="GE132" s="20"/>
      <c r="GF132" s="20"/>
      <c r="GG132" s="20"/>
      <c r="GH132" s="20"/>
      <c r="GI132" s="20"/>
      <c r="GJ132" s="20"/>
      <c r="GK132" s="20"/>
      <c r="GL132" s="20"/>
      <c r="GM132" s="20"/>
      <c r="GN132" s="20"/>
      <c r="GO132" s="20"/>
      <c r="GP132" s="20"/>
      <c r="GQ132" s="20"/>
      <c r="GR132" s="20"/>
      <c r="GS132" s="20"/>
      <c r="GT132" s="20"/>
      <c r="GU132" s="20"/>
      <c r="GV132" s="20"/>
      <c r="GW132" s="20"/>
      <c r="GX132" s="20"/>
      <c r="GY132" s="20"/>
      <c r="GZ132" s="20"/>
      <c r="HA132" s="20"/>
      <c r="HB132" s="20"/>
      <c r="HC132" s="20"/>
      <c r="HD132" s="20"/>
      <c r="HE132" s="20"/>
      <c r="HF132" s="20"/>
      <c r="HG132" s="20"/>
      <c r="HH132" s="20"/>
      <c r="HI132" s="20"/>
      <c r="HJ132" s="20"/>
      <c r="HK132" s="20"/>
      <c r="HL132" s="20"/>
      <c r="HM132" s="20"/>
      <c r="HN132" s="20"/>
      <c r="HO132" s="20"/>
      <c r="HP132" s="20"/>
      <c r="HQ132" s="20"/>
      <c r="HR132" s="20"/>
      <c r="HS132" s="20"/>
      <c r="HT132" s="20"/>
      <c r="HU132" s="20"/>
      <c r="HV132" s="20"/>
      <c r="HW132" s="20"/>
      <c r="HX132" s="20"/>
      <c r="HY132" s="20"/>
      <c r="HZ132" s="20"/>
      <c r="IA132" s="20"/>
      <c r="IB132" s="20"/>
      <c r="IC132" s="20"/>
      <c r="ID132" s="20"/>
      <c r="IE132" s="20"/>
      <c r="IF132" s="20"/>
      <c r="IG132" s="20"/>
      <c r="IH132" s="20"/>
      <c r="II132" s="20"/>
      <c r="IJ132" s="20"/>
      <c r="IK132" s="20"/>
      <c r="IL132" s="20"/>
      <c r="IM132" s="20"/>
      <c r="IN132" s="20"/>
      <c r="IO132" s="20"/>
      <c r="IP132" s="20"/>
      <c r="IQ132" s="20"/>
      <c r="IR132" s="20"/>
      <c r="IS132" s="20"/>
      <c r="IT132" s="20"/>
      <c r="IU132" s="20"/>
    </row>
    <row r="133" spans="2:255" s="22" customFormat="1" x14ac:dyDescent="0.25">
      <c r="B133" s="20"/>
      <c r="C133" s="27"/>
      <c r="D133" s="28"/>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20"/>
      <c r="BV133" s="20"/>
      <c r="BW133" s="20"/>
      <c r="BX133" s="20"/>
      <c r="BY133" s="20"/>
      <c r="BZ133" s="20"/>
      <c r="CA133" s="20"/>
      <c r="CB133" s="20"/>
      <c r="CC133" s="20"/>
      <c r="CD133" s="20"/>
      <c r="CE133" s="20"/>
      <c r="CF133" s="20"/>
      <c r="CG133" s="20"/>
      <c r="CH133" s="20"/>
      <c r="CI133" s="20"/>
      <c r="CJ133" s="20"/>
      <c r="CK133" s="20"/>
      <c r="CL133" s="20"/>
      <c r="CM133" s="20"/>
      <c r="CN133" s="20"/>
      <c r="CO133" s="20"/>
      <c r="CP133" s="20"/>
      <c r="CQ133" s="20"/>
      <c r="CR133" s="20"/>
      <c r="CS133" s="20"/>
      <c r="CT133" s="20"/>
      <c r="CU133" s="20"/>
      <c r="CV133" s="20"/>
      <c r="CW133" s="20"/>
      <c r="CX133" s="20"/>
      <c r="CY133" s="20"/>
      <c r="CZ133" s="20"/>
      <c r="DA133" s="20"/>
      <c r="DB133" s="20"/>
      <c r="DC133" s="20"/>
      <c r="DD133" s="20"/>
      <c r="DE133" s="20"/>
      <c r="DF133" s="20"/>
      <c r="DG133" s="20"/>
      <c r="DH133" s="20"/>
      <c r="DI133" s="20"/>
      <c r="DJ133" s="20"/>
      <c r="DK133" s="20"/>
      <c r="DL133" s="20"/>
      <c r="DM133" s="20"/>
      <c r="DN133" s="20"/>
      <c r="DO133" s="20"/>
      <c r="DP133" s="20"/>
      <c r="DQ133" s="20"/>
      <c r="DR133" s="20"/>
      <c r="DS133" s="20"/>
      <c r="DT133" s="20"/>
      <c r="DU133" s="20"/>
      <c r="DV133" s="20"/>
      <c r="DW133" s="20"/>
      <c r="DX133" s="20"/>
      <c r="DY133" s="20"/>
      <c r="DZ133" s="20"/>
      <c r="EA133" s="20"/>
      <c r="EB133" s="20"/>
      <c r="EC133" s="20"/>
      <c r="ED133" s="20"/>
      <c r="EE133" s="20"/>
      <c r="EF133" s="20"/>
      <c r="EG133" s="20"/>
      <c r="EH133" s="20"/>
      <c r="EI133" s="20"/>
      <c r="EJ133" s="20"/>
      <c r="EK133" s="20"/>
      <c r="EL133" s="20"/>
      <c r="EM133" s="20"/>
      <c r="EN133" s="20"/>
      <c r="EO133" s="20"/>
      <c r="EP133" s="20"/>
      <c r="EQ133" s="20"/>
      <c r="ER133" s="20"/>
      <c r="ES133" s="20"/>
      <c r="ET133" s="20"/>
      <c r="EU133" s="20"/>
      <c r="EV133" s="20"/>
      <c r="EW133" s="20"/>
      <c r="EX133" s="20"/>
      <c r="EY133" s="20"/>
      <c r="EZ133" s="20"/>
      <c r="FA133" s="20"/>
      <c r="FB133" s="20"/>
      <c r="FC133" s="20"/>
      <c r="FD133" s="20"/>
      <c r="FE133" s="20"/>
      <c r="FF133" s="20"/>
      <c r="FG133" s="20"/>
      <c r="FH133" s="20"/>
      <c r="FI133" s="20"/>
      <c r="FJ133" s="20"/>
      <c r="FK133" s="20"/>
      <c r="FL133" s="20"/>
      <c r="FM133" s="20"/>
      <c r="FN133" s="20"/>
      <c r="FO133" s="20"/>
      <c r="FP133" s="20"/>
      <c r="FQ133" s="20"/>
      <c r="FR133" s="20"/>
      <c r="FS133" s="20"/>
      <c r="FT133" s="20"/>
      <c r="FU133" s="20"/>
      <c r="FV133" s="20"/>
      <c r="FW133" s="20"/>
      <c r="FX133" s="20"/>
      <c r="FY133" s="20"/>
      <c r="FZ133" s="20"/>
      <c r="GA133" s="20"/>
      <c r="GB133" s="20"/>
      <c r="GC133" s="20"/>
      <c r="GD133" s="20"/>
      <c r="GE133" s="20"/>
      <c r="GF133" s="20"/>
      <c r="GG133" s="20"/>
      <c r="GH133" s="20"/>
      <c r="GI133" s="20"/>
      <c r="GJ133" s="20"/>
      <c r="GK133" s="20"/>
      <c r="GL133" s="20"/>
      <c r="GM133" s="20"/>
      <c r="GN133" s="20"/>
      <c r="GO133" s="20"/>
      <c r="GP133" s="20"/>
      <c r="GQ133" s="20"/>
      <c r="GR133" s="20"/>
      <c r="GS133" s="20"/>
      <c r="GT133" s="20"/>
      <c r="GU133" s="20"/>
      <c r="GV133" s="20"/>
      <c r="GW133" s="20"/>
      <c r="GX133" s="20"/>
      <c r="GY133" s="20"/>
      <c r="GZ133" s="20"/>
      <c r="HA133" s="20"/>
      <c r="HB133" s="20"/>
      <c r="HC133" s="20"/>
      <c r="HD133" s="20"/>
      <c r="HE133" s="20"/>
      <c r="HF133" s="20"/>
      <c r="HG133" s="20"/>
      <c r="HH133" s="20"/>
      <c r="HI133" s="20"/>
      <c r="HJ133" s="20"/>
      <c r="HK133" s="20"/>
      <c r="HL133" s="20"/>
      <c r="HM133" s="20"/>
      <c r="HN133" s="20"/>
      <c r="HO133" s="20"/>
      <c r="HP133" s="20"/>
      <c r="HQ133" s="20"/>
      <c r="HR133" s="20"/>
      <c r="HS133" s="20"/>
      <c r="HT133" s="20"/>
      <c r="HU133" s="20"/>
      <c r="HV133" s="20"/>
      <c r="HW133" s="20"/>
      <c r="HX133" s="20"/>
      <c r="HY133" s="20"/>
      <c r="HZ133" s="20"/>
      <c r="IA133" s="20"/>
      <c r="IB133" s="20"/>
      <c r="IC133" s="20"/>
      <c r="ID133" s="20"/>
      <c r="IE133" s="20"/>
      <c r="IF133" s="20"/>
      <c r="IG133" s="20"/>
      <c r="IH133" s="20"/>
      <c r="II133" s="20"/>
      <c r="IJ133" s="20"/>
      <c r="IK133" s="20"/>
      <c r="IL133" s="20"/>
      <c r="IM133" s="20"/>
      <c r="IN133" s="20"/>
      <c r="IO133" s="20"/>
      <c r="IP133" s="20"/>
      <c r="IQ133" s="20"/>
      <c r="IR133" s="20"/>
      <c r="IS133" s="20"/>
      <c r="IT133" s="20"/>
      <c r="IU133" s="20"/>
    </row>
    <row r="134" spans="2:255" s="22" customFormat="1" x14ac:dyDescent="0.25">
      <c r="B134" s="20"/>
      <c r="C134" s="27"/>
      <c r="D134" s="28"/>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0"/>
      <c r="BW134" s="20"/>
      <c r="BX134" s="20"/>
      <c r="BY134" s="20"/>
      <c r="BZ134" s="20"/>
      <c r="CA134" s="20"/>
      <c r="CB134" s="20"/>
      <c r="CC134" s="20"/>
      <c r="CD134" s="20"/>
      <c r="CE134" s="20"/>
      <c r="CF134" s="20"/>
      <c r="CG134" s="20"/>
      <c r="CH134" s="20"/>
      <c r="CI134" s="20"/>
      <c r="CJ134" s="20"/>
      <c r="CK134" s="20"/>
      <c r="CL134" s="20"/>
      <c r="CM134" s="20"/>
      <c r="CN134" s="20"/>
      <c r="CO134" s="20"/>
      <c r="CP134" s="20"/>
      <c r="CQ134" s="20"/>
      <c r="CR134" s="20"/>
      <c r="CS134" s="20"/>
      <c r="CT134" s="20"/>
      <c r="CU134" s="20"/>
      <c r="CV134" s="20"/>
      <c r="CW134" s="20"/>
      <c r="CX134" s="20"/>
      <c r="CY134" s="20"/>
      <c r="CZ134" s="20"/>
      <c r="DA134" s="20"/>
      <c r="DB134" s="20"/>
      <c r="DC134" s="20"/>
      <c r="DD134" s="20"/>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c r="EU134" s="20"/>
      <c r="EV134" s="20"/>
      <c r="EW134" s="20"/>
      <c r="EX134" s="20"/>
      <c r="EY134" s="20"/>
      <c r="EZ134" s="20"/>
      <c r="FA134" s="20"/>
      <c r="FB134" s="20"/>
      <c r="FC134" s="20"/>
      <c r="FD134" s="20"/>
      <c r="FE134" s="20"/>
      <c r="FF134" s="20"/>
      <c r="FG134" s="20"/>
      <c r="FH134" s="20"/>
      <c r="FI134" s="20"/>
      <c r="FJ134" s="20"/>
      <c r="FK134" s="20"/>
      <c r="FL134" s="20"/>
      <c r="FM134" s="20"/>
      <c r="FN134" s="20"/>
      <c r="FO134" s="20"/>
      <c r="FP134" s="20"/>
      <c r="FQ134" s="20"/>
      <c r="FR134" s="20"/>
      <c r="FS134" s="20"/>
      <c r="FT134" s="20"/>
      <c r="FU134" s="20"/>
      <c r="FV134" s="20"/>
      <c r="FW134" s="20"/>
      <c r="FX134" s="20"/>
      <c r="FY134" s="20"/>
      <c r="FZ134" s="20"/>
      <c r="GA134" s="20"/>
      <c r="GB134" s="20"/>
      <c r="GC134" s="20"/>
      <c r="GD134" s="20"/>
      <c r="GE134" s="20"/>
      <c r="GF134" s="20"/>
      <c r="GG134" s="20"/>
      <c r="GH134" s="20"/>
      <c r="GI134" s="20"/>
      <c r="GJ134" s="20"/>
      <c r="GK134" s="20"/>
      <c r="GL134" s="20"/>
      <c r="GM134" s="20"/>
      <c r="GN134" s="20"/>
      <c r="GO134" s="20"/>
      <c r="GP134" s="20"/>
      <c r="GQ134" s="20"/>
      <c r="GR134" s="20"/>
      <c r="GS134" s="20"/>
      <c r="GT134" s="20"/>
      <c r="GU134" s="20"/>
      <c r="GV134" s="20"/>
      <c r="GW134" s="20"/>
      <c r="GX134" s="20"/>
      <c r="GY134" s="20"/>
      <c r="GZ134" s="20"/>
      <c r="HA134" s="20"/>
      <c r="HB134" s="20"/>
      <c r="HC134" s="20"/>
      <c r="HD134" s="20"/>
      <c r="HE134" s="20"/>
      <c r="HF134" s="20"/>
      <c r="HG134" s="20"/>
      <c r="HH134" s="20"/>
      <c r="HI134" s="20"/>
      <c r="HJ134" s="20"/>
      <c r="HK134" s="20"/>
      <c r="HL134" s="20"/>
      <c r="HM134" s="20"/>
      <c r="HN134" s="20"/>
      <c r="HO134" s="20"/>
      <c r="HP134" s="20"/>
      <c r="HQ134" s="20"/>
      <c r="HR134" s="20"/>
      <c r="HS134" s="20"/>
      <c r="HT134" s="20"/>
      <c r="HU134" s="20"/>
      <c r="HV134" s="20"/>
      <c r="HW134" s="20"/>
      <c r="HX134" s="20"/>
      <c r="HY134" s="20"/>
      <c r="HZ134" s="20"/>
      <c r="IA134" s="20"/>
      <c r="IB134" s="20"/>
      <c r="IC134" s="20"/>
      <c r="ID134" s="20"/>
      <c r="IE134" s="20"/>
      <c r="IF134" s="20"/>
      <c r="IG134" s="20"/>
      <c r="IH134" s="20"/>
      <c r="II134" s="20"/>
      <c r="IJ134" s="20"/>
      <c r="IK134" s="20"/>
      <c r="IL134" s="20"/>
      <c r="IM134" s="20"/>
      <c r="IN134" s="20"/>
      <c r="IO134" s="20"/>
      <c r="IP134" s="20"/>
      <c r="IQ134" s="20"/>
      <c r="IR134" s="20"/>
      <c r="IS134" s="20"/>
      <c r="IT134" s="20"/>
      <c r="IU134" s="20"/>
    </row>
    <row r="135" spans="2:255" s="22" customFormat="1" x14ac:dyDescent="0.25">
      <c r="B135" s="20"/>
      <c r="C135" s="27"/>
      <c r="D135" s="28"/>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0"/>
      <c r="BW135" s="20"/>
      <c r="BX135" s="20"/>
      <c r="BY135" s="20"/>
      <c r="BZ135" s="20"/>
      <c r="CA135" s="20"/>
      <c r="CB135" s="20"/>
      <c r="CC135" s="20"/>
      <c r="CD135" s="20"/>
      <c r="CE135" s="20"/>
      <c r="CF135" s="20"/>
      <c r="CG135" s="20"/>
      <c r="CH135" s="20"/>
      <c r="CI135" s="20"/>
      <c r="CJ135" s="20"/>
      <c r="CK135" s="20"/>
      <c r="CL135" s="20"/>
      <c r="CM135" s="20"/>
      <c r="CN135" s="20"/>
      <c r="CO135" s="20"/>
      <c r="CP135" s="20"/>
      <c r="CQ135" s="20"/>
      <c r="CR135" s="20"/>
      <c r="CS135" s="20"/>
      <c r="CT135" s="20"/>
      <c r="CU135" s="20"/>
      <c r="CV135" s="20"/>
      <c r="CW135" s="20"/>
      <c r="CX135" s="20"/>
      <c r="CY135" s="20"/>
      <c r="CZ135" s="20"/>
      <c r="DA135" s="20"/>
      <c r="DB135" s="20"/>
      <c r="DC135" s="20"/>
      <c r="DD135" s="20"/>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c r="EU135" s="20"/>
      <c r="EV135" s="20"/>
      <c r="EW135" s="20"/>
      <c r="EX135" s="20"/>
      <c r="EY135" s="20"/>
      <c r="EZ135" s="20"/>
      <c r="FA135" s="20"/>
      <c r="FB135" s="20"/>
      <c r="FC135" s="20"/>
      <c r="FD135" s="20"/>
      <c r="FE135" s="20"/>
      <c r="FF135" s="20"/>
      <c r="FG135" s="20"/>
      <c r="FH135" s="20"/>
      <c r="FI135" s="20"/>
      <c r="FJ135" s="20"/>
      <c r="FK135" s="20"/>
      <c r="FL135" s="20"/>
      <c r="FM135" s="20"/>
      <c r="FN135" s="20"/>
      <c r="FO135" s="20"/>
      <c r="FP135" s="20"/>
      <c r="FQ135" s="20"/>
      <c r="FR135" s="20"/>
      <c r="FS135" s="20"/>
      <c r="FT135" s="20"/>
      <c r="FU135" s="20"/>
      <c r="FV135" s="20"/>
      <c r="FW135" s="20"/>
      <c r="FX135" s="20"/>
      <c r="FY135" s="20"/>
      <c r="FZ135" s="20"/>
      <c r="GA135" s="20"/>
      <c r="GB135" s="20"/>
      <c r="GC135" s="20"/>
      <c r="GD135" s="20"/>
      <c r="GE135" s="20"/>
      <c r="GF135" s="20"/>
      <c r="GG135" s="20"/>
      <c r="GH135" s="20"/>
      <c r="GI135" s="20"/>
      <c r="GJ135" s="20"/>
      <c r="GK135" s="20"/>
      <c r="GL135" s="20"/>
      <c r="GM135" s="20"/>
      <c r="GN135" s="20"/>
      <c r="GO135" s="20"/>
      <c r="GP135" s="20"/>
      <c r="GQ135" s="20"/>
      <c r="GR135" s="20"/>
      <c r="GS135" s="20"/>
      <c r="GT135" s="20"/>
      <c r="GU135" s="20"/>
      <c r="GV135" s="20"/>
      <c r="GW135" s="20"/>
      <c r="GX135" s="20"/>
      <c r="GY135" s="20"/>
      <c r="GZ135" s="20"/>
      <c r="HA135" s="20"/>
      <c r="HB135" s="20"/>
      <c r="HC135" s="20"/>
      <c r="HD135" s="20"/>
      <c r="HE135" s="20"/>
      <c r="HF135" s="20"/>
      <c r="HG135" s="20"/>
      <c r="HH135" s="20"/>
      <c r="HI135" s="20"/>
      <c r="HJ135" s="20"/>
      <c r="HK135" s="20"/>
      <c r="HL135" s="20"/>
      <c r="HM135" s="20"/>
      <c r="HN135" s="20"/>
      <c r="HO135" s="20"/>
      <c r="HP135" s="20"/>
      <c r="HQ135" s="20"/>
      <c r="HR135" s="20"/>
      <c r="HS135" s="20"/>
      <c r="HT135" s="20"/>
      <c r="HU135" s="20"/>
      <c r="HV135" s="20"/>
      <c r="HW135" s="20"/>
      <c r="HX135" s="20"/>
      <c r="HY135" s="20"/>
      <c r="HZ135" s="20"/>
      <c r="IA135" s="20"/>
      <c r="IB135" s="20"/>
      <c r="IC135" s="20"/>
      <c r="ID135" s="20"/>
      <c r="IE135" s="20"/>
      <c r="IF135" s="20"/>
      <c r="IG135" s="20"/>
      <c r="IH135" s="20"/>
      <c r="II135" s="20"/>
      <c r="IJ135" s="20"/>
      <c r="IK135" s="20"/>
      <c r="IL135" s="20"/>
      <c r="IM135" s="20"/>
      <c r="IN135" s="20"/>
      <c r="IO135" s="20"/>
      <c r="IP135" s="20"/>
      <c r="IQ135" s="20"/>
      <c r="IR135" s="20"/>
      <c r="IS135" s="20"/>
      <c r="IT135" s="20"/>
      <c r="IU135" s="20"/>
    </row>
    <row r="136" spans="2:255" s="22" customFormat="1" x14ac:dyDescent="0.25">
      <c r="B136" s="20"/>
      <c r="C136" s="27"/>
      <c r="D136" s="28"/>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20"/>
      <c r="BV136" s="20"/>
      <c r="BW136" s="20"/>
      <c r="BX136" s="20"/>
      <c r="BY136" s="20"/>
      <c r="BZ136" s="20"/>
      <c r="CA136" s="20"/>
      <c r="CB136" s="20"/>
      <c r="CC136" s="20"/>
      <c r="CD136" s="20"/>
      <c r="CE136" s="20"/>
      <c r="CF136" s="20"/>
      <c r="CG136" s="20"/>
      <c r="CH136" s="20"/>
      <c r="CI136" s="20"/>
      <c r="CJ136" s="20"/>
      <c r="CK136" s="20"/>
      <c r="CL136" s="20"/>
      <c r="CM136" s="20"/>
      <c r="CN136" s="20"/>
      <c r="CO136" s="20"/>
      <c r="CP136" s="20"/>
      <c r="CQ136" s="20"/>
      <c r="CR136" s="20"/>
      <c r="CS136" s="20"/>
      <c r="CT136" s="20"/>
      <c r="CU136" s="20"/>
      <c r="CV136" s="20"/>
      <c r="CW136" s="20"/>
      <c r="CX136" s="20"/>
      <c r="CY136" s="20"/>
      <c r="CZ136" s="20"/>
      <c r="DA136" s="20"/>
      <c r="DB136" s="20"/>
      <c r="DC136" s="20"/>
      <c r="DD136" s="20"/>
      <c r="DE136" s="20"/>
      <c r="DF136" s="20"/>
      <c r="DG136" s="20"/>
      <c r="DH136" s="20"/>
      <c r="DI136" s="20"/>
      <c r="DJ136" s="20"/>
      <c r="DK136" s="20"/>
      <c r="DL136" s="20"/>
      <c r="DM136" s="20"/>
      <c r="DN136" s="20"/>
      <c r="DO136" s="20"/>
      <c r="DP136" s="20"/>
      <c r="DQ136" s="20"/>
      <c r="DR136" s="20"/>
      <c r="DS136" s="20"/>
      <c r="DT136" s="20"/>
      <c r="DU136" s="20"/>
      <c r="DV136" s="20"/>
      <c r="DW136" s="20"/>
      <c r="DX136" s="20"/>
      <c r="DY136" s="20"/>
      <c r="DZ136" s="20"/>
      <c r="EA136" s="20"/>
      <c r="EB136" s="20"/>
      <c r="EC136" s="20"/>
      <c r="ED136" s="20"/>
      <c r="EE136" s="20"/>
      <c r="EF136" s="20"/>
      <c r="EG136" s="20"/>
      <c r="EH136" s="20"/>
      <c r="EI136" s="20"/>
      <c r="EJ136" s="20"/>
      <c r="EK136" s="20"/>
      <c r="EL136" s="20"/>
      <c r="EM136" s="20"/>
      <c r="EN136" s="20"/>
      <c r="EO136" s="20"/>
      <c r="EP136" s="20"/>
      <c r="EQ136" s="20"/>
      <c r="ER136" s="20"/>
      <c r="ES136" s="20"/>
      <c r="ET136" s="20"/>
      <c r="EU136" s="20"/>
      <c r="EV136" s="20"/>
      <c r="EW136" s="20"/>
      <c r="EX136" s="20"/>
      <c r="EY136" s="20"/>
      <c r="EZ136" s="20"/>
      <c r="FA136" s="20"/>
      <c r="FB136" s="20"/>
      <c r="FC136" s="20"/>
      <c r="FD136" s="20"/>
      <c r="FE136" s="20"/>
      <c r="FF136" s="20"/>
      <c r="FG136" s="20"/>
      <c r="FH136" s="20"/>
      <c r="FI136" s="20"/>
      <c r="FJ136" s="20"/>
      <c r="FK136" s="20"/>
      <c r="FL136" s="20"/>
      <c r="FM136" s="20"/>
      <c r="FN136" s="20"/>
      <c r="FO136" s="20"/>
      <c r="FP136" s="20"/>
      <c r="FQ136" s="20"/>
      <c r="FR136" s="20"/>
      <c r="FS136" s="20"/>
      <c r="FT136" s="20"/>
      <c r="FU136" s="20"/>
      <c r="FV136" s="20"/>
      <c r="FW136" s="20"/>
      <c r="FX136" s="20"/>
      <c r="FY136" s="20"/>
      <c r="FZ136" s="20"/>
      <c r="GA136" s="20"/>
      <c r="GB136" s="20"/>
      <c r="GC136" s="20"/>
      <c r="GD136" s="20"/>
      <c r="GE136" s="20"/>
      <c r="GF136" s="20"/>
      <c r="GG136" s="20"/>
      <c r="GH136" s="20"/>
      <c r="GI136" s="20"/>
      <c r="GJ136" s="20"/>
      <c r="GK136" s="20"/>
      <c r="GL136" s="20"/>
      <c r="GM136" s="20"/>
      <c r="GN136" s="20"/>
      <c r="GO136" s="20"/>
      <c r="GP136" s="20"/>
      <c r="GQ136" s="20"/>
      <c r="GR136" s="20"/>
      <c r="GS136" s="20"/>
      <c r="GT136" s="20"/>
      <c r="GU136" s="20"/>
      <c r="GV136" s="20"/>
      <c r="GW136" s="20"/>
      <c r="GX136" s="20"/>
      <c r="GY136" s="20"/>
      <c r="GZ136" s="20"/>
      <c r="HA136" s="20"/>
      <c r="HB136" s="20"/>
      <c r="HC136" s="20"/>
      <c r="HD136" s="20"/>
      <c r="HE136" s="20"/>
      <c r="HF136" s="20"/>
      <c r="HG136" s="20"/>
      <c r="HH136" s="20"/>
      <c r="HI136" s="20"/>
      <c r="HJ136" s="20"/>
      <c r="HK136" s="20"/>
      <c r="HL136" s="20"/>
      <c r="HM136" s="20"/>
      <c r="HN136" s="20"/>
      <c r="HO136" s="20"/>
      <c r="HP136" s="20"/>
      <c r="HQ136" s="20"/>
      <c r="HR136" s="20"/>
      <c r="HS136" s="20"/>
      <c r="HT136" s="20"/>
      <c r="HU136" s="20"/>
      <c r="HV136" s="20"/>
      <c r="HW136" s="20"/>
      <c r="HX136" s="20"/>
      <c r="HY136" s="20"/>
      <c r="HZ136" s="20"/>
      <c r="IA136" s="20"/>
      <c r="IB136" s="20"/>
      <c r="IC136" s="20"/>
      <c r="ID136" s="20"/>
      <c r="IE136" s="20"/>
      <c r="IF136" s="20"/>
      <c r="IG136" s="20"/>
      <c r="IH136" s="20"/>
      <c r="II136" s="20"/>
      <c r="IJ136" s="20"/>
      <c r="IK136" s="20"/>
      <c r="IL136" s="20"/>
      <c r="IM136" s="20"/>
      <c r="IN136" s="20"/>
      <c r="IO136" s="20"/>
      <c r="IP136" s="20"/>
      <c r="IQ136" s="20"/>
      <c r="IR136" s="20"/>
      <c r="IS136" s="20"/>
      <c r="IT136" s="20"/>
      <c r="IU136" s="20"/>
    </row>
    <row r="137" spans="2:255" s="22" customFormat="1" x14ac:dyDescent="0.25">
      <c r="B137" s="20"/>
      <c r="C137" s="27"/>
      <c r="D137" s="28"/>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0"/>
      <c r="BW137" s="20"/>
      <c r="BX137" s="20"/>
      <c r="BY137" s="20"/>
      <c r="BZ137" s="20"/>
      <c r="CA137" s="20"/>
      <c r="CB137" s="20"/>
      <c r="CC137" s="20"/>
      <c r="CD137" s="20"/>
      <c r="CE137" s="20"/>
      <c r="CF137" s="20"/>
      <c r="CG137" s="20"/>
      <c r="CH137" s="20"/>
      <c r="CI137" s="20"/>
      <c r="CJ137" s="20"/>
      <c r="CK137" s="20"/>
      <c r="CL137" s="20"/>
      <c r="CM137" s="20"/>
      <c r="CN137" s="20"/>
      <c r="CO137" s="20"/>
      <c r="CP137" s="20"/>
      <c r="CQ137" s="20"/>
      <c r="CR137" s="20"/>
      <c r="CS137" s="20"/>
      <c r="CT137" s="20"/>
      <c r="CU137" s="20"/>
      <c r="CV137" s="20"/>
      <c r="CW137" s="20"/>
      <c r="CX137" s="20"/>
      <c r="CY137" s="20"/>
      <c r="CZ137" s="20"/>
      <c r="DA137" s="20"/>
      <c r="DB137" s="20"/>
      <c r="DC137" s="20"/>
      <c r="DD137" s="20"/>
      <c r="DE137" s="20"/>
      <c r="DF137" s="20"/>
      <c r="DG137" s="20"/>
      <c r="DH137" s="20"/>
      <c r="DI137" s="20"/>
      <c r="DJ137" s="20"/>
      <c r="DK137" s="20"/>
      <c r="DL137" s="20"/>
      <c r="DM137" s="20"/>
      <c r="DN137" s="20"/>
      <c r="DO137" s="20"/>
      <c r="DP137" s="20"/>
      <c r="DQ137" s="20"/>
      <c r="DR137" s="20"/>
      <c r="DS137" s="20"/>
      <c r="DT137" s="20"/>
      <c r="DU137" s="20"/>
      <c r="DV137" s="20"/>
      <c r="DW137" s="20"/>
      <c r="DX137" s="20"/>
      <c r="DY137" s="20"/>
      <c r="DZ137" s="20"/>
      <c r="EA137" s="20"/>
      <c r="EB137" s="20"/>
      <c r="EC137" s="20"/>
      <c r="ED137" s="20"/>
      <c r="EE137" s="20"/>
      <c r="EF137" s="20"/>
      <c r="EG137" s="20"/>
      <c r="EH137" s="20"/>
      <c r="EI137" s="20"/>
      <c r="EJ137" s="20"/>
      <c r="EK137" s="20"/>
      <c r="EL137" s="20"/>
      <c r="EM137" s="20"/>
      <c r="EN137" s="20"/>
      <c r="EO137" s="20"/>
      <c r="EP137" s="20"/>
      <c r="EQ137" s="20"/>
      <c r="ER137" s="20"/>
      <c r="ES137" s="20"/>
      <c r="ET137" s="20"/>
      <c r="EU137" s="20"/>
      <c r="EV137" s="20"/>
      <c r="EW137" s="20"/>
      <c r="EX137" s="20"/>
      <c r="EY137" s="20"/>
      <c r="EZ137" s="20"/>
      <c r="FA137" s="20"/>
      <c r="FB137" s="20"/>
      <c r="FC137" s="20"/>
      <c r="FD137" s="20"/>
      <c r="FE137" s="20"/>
      <c r="FF137" s="20"/>
      <c r="FG137" s="20"/>
      <c r="FH137" s="20"/>
      <c r="FI137" s="20"/>
      <c r="FJ137" s="20"/>
      <c r="FK137" s="20"/>
      <c r="FL137" s="20"/>
      <c r="FM137" s="20"/>
      <c r="FN137" s="20"/>
      <c r="FO137" s="20"/>
      <c r="FP137" s="20"/>
      <c r="FQ137" s="20"/>
      <c r="FR137" s="20"/>
      <c r="FS137" s="20"/>
      <c r="FT137" s="20"/>
      <c r="FU137" s="20"/>
      <c r="FV137" s="20"/>
      <c r="FW137" s="20"/>
      <c r="FX137" s="20"/>
      <c r="FY137" s="20"/>
      <c r="FZ137" s="20"/>
      <c r="GA137" s="20"/>
      <c r="GB137" s="20"/>
      <c r="GC137" s="20"/>
      <c r="GD137" s="20"/>
      <c r="GE137" s="20"/>
      <c r="GF137" s="20"/>
      <c r="GG137" s="20"/>
      <c r="GH137" s="20"/>
      <c r="GI137" s="20"/>
      <c r="GJ137" s="20"/>
      <c r="GK137" s="20"/>
      <c r="GL137" s="20"/>
      <c r="GM137" s="20"/>
      <c r="GN137" s="20"/>
      <c r="GO137" s="20"/>
      <c r="GP137" s="20"/>
      <c r="GQ137" s="20"/>
      <c r="GR137" s="20"/>
      <c r="GS137" s="20"/>
      <c r="GT137" s="20"/>
      <c r="GU137" s="20"/>
      <c r="GV137" s="20"/>
      <c r="GW137" s="20"/>
      <c r="GX137" s="20"/>
      <c r="GY137" s="20"/>
      <c r="GZ137" s="20"/>
      <c r="HA137" s="20"/>
      <c r="HB137" s="20"/>
      <c r="HC137" s="20"/>
      <c r="HD137" s="20"/>
      <c r="HE137" s="20"/>
      <c r="HF137" s="20"/>
      <c r="HG137" s="20"/>
      <c r="HH137" s="20"/>
      <c r="HI137" s="20"/>
      <c r="HJ137" s="20"/>
      <c r="HK137" s="20"/>
      <c r="HL137" s="20"/>
      <c r="HM137" s="20"/>
      <c r="HN137" s="20"/>
      <c r="HO137" s="20"/>
      <c r="HP137" s="20"/>
      <c r="HQ137" s="20"/>
      <c r="HR137" s="20"/>
      <c r="HS137" s="20"/>
      <c r="HT137" s="20"/>
      <c r="HU137" s="20"/>
      <c r="HV137" s="20"/>
      <c r="HW137" s="20"/>
      <c r="HX137" s="20"/>
      <c r="HY137" s="20"/>
      <c r="HZ137" s="20"/>
      <c r="IA137" s="20"/>
      <c r="IB137" s="20"/>
      <c r="IC137" s="20"/>
      <c r="ID137" s="20"/>
      <c r="IE137" s="20"/>
      <c r="IF137" s="20"/>
      <c r="IG137" s="20"/>
      <c r="IH137" s="20"/>
      <c r="II137" s="20"/>
      <c r="IJ137" s="20"/>
      <c r="IK137" s="20"/>
      <c r="IL137" s="20"/>
      <c r="IM137" s="20"/>
      <c r="IN137" s="20"/>
      <c r="IO137" s="20"/>
      <c r="IP137" s="20"/>
      <c r="IQ137" s="20"/>
      <c r="IR137" s="20"/>
      <c r="IS137" s="20"/>
      <c r="IT137" s="20"/>
      <c r="IU137" s="20"/>
    </row>
    <row r="138" spans="2:255" s="22" customFormat="1" x14ac:dyDescent="0.25">
      <c r="B138" s="20"/>
      <c r="C138" s="27"/>
      <c r="D138" s="28"/>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0"/>
      <c r="BW138" s="20"/>
      <c r="BX138" s="20"/>
      <c r="BY138" s="20"/>
      <c r="BZ138" s="20"/>
      <c r="CA138" s="20"/>
      <c r="CB138" s="20"/>
      <c r="CC138" s="20"/>
      <c r="CD138" s="20"/>
      <c r="CE138" s="20"/>
      <c r="CF138" s="20"/>
      <c r="CG138" s="20"/>
      <c r="CH138" s="20"/>
      <c r="CI138" s="20"/>
      <c r="CJ138" s="20"/>
      <c r="CK138" s="20"/>
      <c r="CL138" s="20"/>
      <c r="CM138" s="20"/>
      <c r="CN138" s="20"/>
      <c r="CO138" s="20"/>
      <c r="CP138" s="20"/>
      <c r="CQ138" s="20"/>
      <c r="CR138" s="20"/>
      <c r="CS138" s="20"/>
      <c r="CT138" s="20"/>
      <c r="CU138" s="20"/>
      <c r="CV138" s="20"/>
      <c r="CW138" s="20"/>
      <c r="CX138" s="20"/>
      <c r="CY138" s="20"/>
      <c r="CZ138" s="20"/>
      <c r="DA138" s="20"/>
      <c r="DB138" s="20"/>
      <c r="DC138" s="20"/>
      <c r="DD138" s="20"/>
      <c r="DE138" s="20"/>
      <c r="DF138" s="20"/>
      <c r="DG138" s="20"/>
      <c r="DH138" s="20"/>
      <c r="DI138" s="20"/>
      <c r="DJ138" s="20"/>
      <c r="DK138" s="20"/>
      <c r="DL138" s="20"/>
      <c r="DM138" s="20"/>
      <c r="DN138" s="20"/>
      <c r="DO138" s="20"/>
      <c r="DP138" s="20"/>
      <c r="DQ138" s="20"/>
      <c r="DR138" s="20"/>
      <c r="DS138" s="20"/>
      <c r="DT138" s="20"/>
      <c r="DU138" s="20"/>
      <c r="DV138" s="20"/>
      <c r="DW138" s="20"/>
      <c r="DX138" s="20"/>
      <c r="DY138" s="20"/>
      <c r="DZ138" s="20"/>
      <c r="EA138" s="20"/>
      <c r="EB138" s="20"/>
      <c r="EC138" s="20"/>
      <c r="ED138" s="20"/>
      <c r="EE138" s="20"/>
      <c r="EF138" s="20"/>
      <c r="EG138" s="20"/>
      <c r="EH138" s="20"/>
      <c r="EI138" s="20"/>
      <c r="EJ138" s="20"/>
      <c r="EK138" s="20"/>
      <c r="EL138" s="20"/>
      <c r="EM138" s="20"/>
      <c r="EN138" s="20"/>
      <c r="EO138" s="20"/>
      <c r="EP138" s="20"/>
      <c r="EQ138" s="20"/>
      <c r="ER138" s="20"/>
      <c r="ES138" s="20"/>
      <c r="ET138" s="20"/>
      <c r="EU138" s="20"/>
      <c r="EV138" s="20"/>
      <c r="EW138" s="20"/>
      <c r="EX138" s="20"/>
      <c r="EY138" s="20"/>
      <c r="EZ138" s="20"/>
      <c r="FA138" s="20"/>
      <c r="FB138" s="20"/>
      <c r="FC138" s="20"/>
      <c r="FD138" s="20"/>
      <c r="FE138" s="20"/>
      <c r="FF138" s="20"/>
      <c r="FG138" s="20"/>
      <c r="FH138" s="20"/>
      <c r="FI138" s="20"/>
      <c r="FJ138" s="20"/>
      <c r="FK138" s="20"/>
      <c r="FL138" s="20"/>
      <c r="FM138" s="20"/>
      <c r="FN138" s="20"/>
      <c r="FO138" s="20"/>
      <c r="FP138" s="20"/>
      <c r="FQ138" s="20"/>
      <c r="FR138" s="20"/>
      <c r="FS138" s="20"/>
      <c r="FT138" s="20"/>
      <c r="FU138" s="20"/>
      <c r="FV138" s="20"/>
      <c r="FW138" s="20"/>
      <c r="FX138" s="20"/>
      <c r="FY138" s="20"/>
      <c r="FZ138" s="20"/>
      <c r="GA138" s="20"/>
      <c r="GB138" s="20"/>
      <c r="GC138" s="20"/>
      <c r="GD138" s="20"/>
      <c r="GE138" s="20"/>
      <c r="GF138" s="20"/>
      <c r="GG138" s="20"/>
      <c r="GH138" s="20"/>
      <c r="GI138" s="20"/>
      <c r="GJ138" s="20"/>
      <c r="GK138" s="20"/>
      <c r="GL138" s="20"/>
      <c r="GM138" s="20"/>
      <c r="GN138" s="20"/>
      <c r="GO138" s="20"/>
      <c r="GP138" s="20"/>
      <c r="GQ138" s="20"/>
      <c r="GR138" s="20"/>
      <c r="GS138" s="20"/>
      <c r="GT138" s="20"/>
      <c r="GU138" s="20"/>
      <c r="GV138" s="20"/>
      <c r="GW138" s="20"/>
      <c r="GX138" s="20"/>
      <c r="GY138" s="20"/>
      <c r="GZ138" s="20"/>
      <c r="HA138" s="20"/>
      <c r="HB138" s="20"/>
      <c r="HC138" s="20"/>
      <c r="HD138" s="20"/>
      <c r="HE138" s="20"/>
      <c r="HF138" s="20"/>
      <c r="HG138" s="20"/>
      <c r="HH138" s="20"/>
      <c r="HI138" s="20"/>
      <c r="HJ138" s="20"/>
      <c r="HK138" s="20"/>
      <c r="HL138" s="20"/>
      <c r="HM138" s="20"/>
      <c r="HN138" s="20"/>
      <c r="HO138" s="20"/>
      <c r="HP138" s="20"/>
      <c r="HQ138" s="20"/>
      <c r="HR138" s="20"/>
      <c r="HS138" s="20"/>
      <c r="HT138" s="20"/>
      <c r="HU138" s="20"/>
      <c r="HV138" s="20"/>
      <c r="HW138" s="20"/>
      <c r="HX138" s="20"/>
      <c r="HY138" s="20"/>
      <c r="HZ138" s="20"/>
      <c r="IA138" s="20"/>
      <c r="IB138" s="20"/>
      <c r="IC138" s="20"/>
      <c r="ID138" s="20"/>
      <c r="IE138" s="20"/>
      <c r="IF138" s="20"/>
      <c r="IG138" s="20"/>
      <c r="IH138" s="20"/>
      <c r="II138" s="20"/>
      <c r="IJ138" s="20"/>
      <c r="IK138" s="20"/>
      <c r="IL138" s="20"/>
      <c r="IM138" s="20"/>
      <c r="IN138" s="20"/>
      <c r="IO138" s="20"/>
      <c r="IP138" s="20"/>
      <c r="IQ138" s="20"/>
      <c r="IR138" s="20"/>
      <c r="IS138" s="20"/>
      <c r="IT138" s="20"/>
      <c r="IU138" s="20"/>
    </row>
    <row r="139" spans="2:255" s="22" customFormat="1" x14ac:dyDescent="0.25">
      <c r="B139" s="20"/>
      <c r="C139" s="27"/>
      <c r="D139" s="28"/>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0"/>
      <c r="BW139" s="20"/>
      <c r="BX139" s="20"/>
      <c r="BY139" s="20"/>
      <c r="BZ139" s="20"/>
      <c r="CA139" s="20"/>
      <c r="CB139" s="20"/>
      <c r="CC139" s="20"/>
      <c r="CD139" s="20"/>
      <c r="CE139" s="20"/>
      <c r="CF139" s="20"/>
      <c r="CG139" s="20"/>
      <c r="CH139" s="20"/>
      <c r="CI139" s="20"/>
      <c r="CJ139" s="20"/>
      <c r="CK139" s="20"/>
      <c r="CL139" s="20"/>
      <c r="CM139" s="20"/>
      <c r="CN139" s="20"/>
      <c r="CO139" s="20"/>
      <c r="CP139" s="20"/>
      <c r="CQ139" s="20"/>
      <c r="CR139" s="20"/>
      <c r="CS139" s="20"/>
      <c r="CT139" s="20"/>
      <c r="CU139" s="20"/>
      <c r="CV139" s="20"/>
      <c r="CW139" s="20"/>
      <c r="CX139" s="20"/>
      <c r="CY139" s="20"/>
      <c r="CZ139" s="20"/>
      <c r="DA139" s="20"/>
      <c r="DB139" s="20"/>
      <c r="DC139" s="20"/>
      <c r="DD139" s="20"/>
      <c r="DE139" s="20"/>
      <c r="DF139" s="20"/>
      <c r="DG139" s="20"/>
      <c r="DH139" s="20"/>
      <c r="DI139" s="20"/>
      <c r="DJ139" s="20"/>
      <c r="DK139" s="20"/>
      <c r="DL139" s="20"/>
      <c r="DM139" s="20"/>
      <c r="DN139" s="20"/>
      <c r="DO139" s="20"/>
      <c r="DP139" s="20"/>
      <c r="DQ139" s="20"/>
      <c r="DR139" s="20"/>
      <c r="DS139" s="20"/>
      <c r="DT139" s="20"/>
      <c r="DU139" s="20"/>
      <c r="DV139" s="20"/>
      <c r="DW139" s="20"/>
      <c r="DX139" s="20"/>
      <c r="DY139" s="20"/>
      <c r="DZ139" s="20"/>
      <c r="EA139" s="20"/>
      <c r="EB139" s="20"/>
      <c r="EC139" s="20"/>
      <c r="ED139" s="20"/>
      <c r="EE139" s="20"/>
      <c r="EF139" s="20"/>
      <c r="EG139" s="20"/>
      <c r="EH139" s="20"/>
      <c r="EI139" s="20"/>
      <c r="EJ139" s="20"/>
      <c r="EK139" s="20"/>
      <c r="EL139" s="20"/>
      <c r="EM139" s="20"/>
      <c r="EN139" s="20"/>
      <c r="EO139" s="20"/>
      <c r="EP139" s="20"/>
      <c r="EQ139" s="20"/>
      <c r="ER139" s="20"/>
      <c r="ES139" s="20"/>
      <c r="ET139" s="20"/>
      <c r="EU139" s="20"/>
      <c r="EV139" s="20"/>
      <c r="EW139" s="20"/>
      <c r="EX139" s="20"/>
      <c r="EY139" s="20"/>
      <c r="EZ139" s="20"/>
      <c r="FA139" s="20"/>
      <c r="FB139" s="20"/>
      <c r="FC139" s="20"/>
      <c r="FD139" s="20"/>
      <c r="FE139" s="20"/>
      <c r="FF139" s="20"/>
      <c r="FG139" s="20"/>
      <c r="FH139" s="20"/>
      <c r="FI139" s="20"/>
      <c r="FJ139" s="20"/>
      <c r="FK139" s="20"/>
      <c r="FL139" s="20"/>
      <c r="FM139" s="20"/>
      <c r="FN139" s="20"/>
      <c r="FO139" s="20"/>
      <c r="FP139" s="20"/>
      <c r="FQ139" s="20"/>
      <c r="FR139" s="20"/>
      <c r="FS139" s="20"/>
      <c r="FT139" s="20"/>
      <c r="FU139" s="20"/>
      <c r="FV139" s="20"/>
      <c r="FW139" s="20"/>
      <c r="FX139" s="20"/>
      <c r="FY139" s="20"/>
      <c r="FZ139" s="20"/>
      <c r="GA139" s="20"/>
      <c r="GB139" s="20"/>
      <c r="GC139" s="20"/>
      <c r="GD139" s="20"/>
      <c r="GE139" s="20"/>
      <c r="GF139" s="20"/>
      <c r="GG139" s="20"/>
      <c r="GH139" s="20"/>
      <c r="GI139" s="20"/>
      <c r="GJ139" s="20"/>
      <c r="GK139" s="20"/>
      <c r="GL139" s="20"/>
      <c r="GM139" s="20"/>
      <c r="GN139" s="20"/>
      <c r="GO139" s="20"/>
      <c r="GP139" s="20"/>
      <c r="GQ139" s="20"/>
      <c r="GR139" s="20"/>
      <c r="GS139" s="20"/>
      <c r="GT139" s="20"/>
      <c r="GU139" s="20"/>
      <c r="GV139" s="20"/>
      <c r="GW139" s="20"/>
      <c r="GX139" s="20"/>
      <c r="GY139" s="20"/>
      <c r="GZ139" s="20"/>
      <c r="HA139" s="20"/>
      <c r="HB139" s="20"/>
      <c r="HC139" s="20"/>
      <c r="HD139" s="20"/>
      <c r="HE139" s="20"/>
      <c r="HF139" s="20"/>
      <c r="HG139" s="20"/>
      <c r="HH139" s="20"/>
      <c r="HI139" s="20"/>
      <c r="HJ139" s="20"/>
      <c r="HK139" s="20"/>
      <c r="HL139" s="20"/>
      <c r="HM139" s="20"/>
      <c r="HN139" s="20"/>
      <c r="HO139" s="20"/>
      <c r="HP139" s="20"/>
      <c r="HQ139" s="20"/>
      <c r="HR139" s="20"/>
      <c r="HS139" s="20"/>
      <c r="HT139" s="20"/>
      <c r="HU139" s="20"/>
      <c r="HV139" s="20"/>
      <c r="HW139" s="20"/>
      <c r="HX139" s="20"/>
      <c r="HY139" s="20"/>
      <c r="HZ139" s="20"/>
      <c r="IA139" s="20"/>
      <c r="IB139" s="20"/>
      <c r="IC139" s="20"/>
      <c r="ID139" s="20"/>
      <c r="IE139" s="20"/>
      <c r="IF139" s="20"/>
      <c r="IG139" s="20"/>
      <c r="IH139" s="20"/>
      <c r="II139" s="20"/>
      <c r="IJ139" s="20"/>
      <c r="IK139" s="20"/>
      <c r="IL139" s="20"/>
      <c r="IM139" s="20"/>
      <c r="IN139" s="20"/>
      <c r="IO139" s="20"/>
      <c r="IP139" s="20"/>
      <c r="IQ139" s="20"/>
      <c r="IR139" s="20"/>
      <c r="IS139" s="20"/>
      <c r="IT139" s="20"/>
      <c r="IU139" s="20"/>
    </row>
    <row r="140" spans="2:255" s="22" customFormat="1" x14ac:dyDescent="0.25">
      <c r="B140" s="20"/>
      <c r="C140" s="27"/>
      <c r="D140" s="28"/>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0"/>
      <c r="BW140" s="20"/>
      <c r="BX140" s="20"/>
      <c r="BY140" s="20"/>
      <c r="BZ140" s="20"/>
      <c r="CA140" s="20"/>
      <c r="CB140" s="20"/>
      <c r="CC140" s="20"/>
      <c r="CD140" s="20"/>
      <c r="CE140" s="20"/>
      <c r="CF140" s="20"/>
      <c r="CG140" s="20"/>
      <c r="CH140" s="20"/>
      <c r="CI140" s="20"/>
      <c r="CJ140" s="20"/>
      <c r="CK140" s="20"/>
      <c r="CL140" s="20"/>
      <c r="CM140" s="20"/>
      <c r="CN140" s="20"/>
      <c r="CO140" s="20"/>
      <c r="CP140" s="20"/>
      <c r="CQ140" s="20"/>
      <c r="CR140" s="20"/>
      <c r="CS140" s="20"/>
      <c r="CT140" s="20"/>
      <c r="CU140" s="20"/>
      <c r="CV140" s="20"/>
      <c r="CW140" s="20"/>
      <c r="CX140" s="20"/>
      <c r="CY140" s="20"/>
      <c r="CZ140" s="20"/>
      <c r="DA140" s="20"/>
      <c r="DB140" s="20"/>
      <c r="DC140" s="20"/>
      <c r="DD140" s="20"/>
      <c r="DE140" s="20"/>
      <c r="DF140" s="20"/>
      <c r="DG140" s="20"/>
      <c r="DH140" s="20"/>
      <c r="DI140" s="20"/>
      <c r="DJ140" s="20"/>
      <c r="DK140" s="20"/>
      <c r="DL140" s="20"/>
      <c r="DM140" s="20"/>
      <c r="DN140" s="20"/>
      <c r="DO140" s="20"/>
      <c r="DP140" s="20"/>
      <c r="DQ140" s="20"/>
      <c r="DR140" s="20"/>
      <c r="DS140" s="20"/>
      <c r="DT140" s="20"/>
      <c r="DU140" s="20"/>
      <c r="DV140" s="20"/>
      <c r="DW140" s="20"/>
      <c r="DX140" s="20"/>
      <c r="DY140" s="20"/>
      <c r="DZ140" s="20"/>
      <c r="EA140" s="20"/>
      <c r="EB140" s="20"/>
      <c r="EC140" s="20"/>
      <c r="ED140" s="20"/>
      <c r="EE140" s="20"/>
      <c r="EF140" s="20"/>
      <c r="EG140" s="20"/>
      <c r="EH140" s="20"/>
      <c r="EI140" s="20"/>
      <c r="EJ140" s="20"/>
      <c r="EK140" s="20"/>
      <c r="EL140" s="20"/>
      <c r="EM140" s="20"/>
      <c r="EN140" s="20"/>
      <c r="EO140" s="20"/>
      <c r="EP140" s="20"/>
      <c r="EQ140" s="20"/>
      <c r="ER140" s="20"/>
      <c r="ES140" s="20"/>
      <c r="ET140" s="20"/>
      <c r="EU140" s="20"/>
      <c r="EV140" s="20"/>
      <c r="EW140" s="20"/>
      <c r="EX140" s="20"/>
      <c r="EY140" s="20"/>
      <c r="EZ140" s="20"/>
      <c r="FA140" s="20"/>
      <c r="FB140" s="20"/>
      <c r="FC140" s="20"/>
      <c r="FD140" s="20"/>
      <c r="FE140" s="20"/>
      <c r="FF140" s="20"/>
      <c r="FG140" s="20"/>
      <c r="FH140" s="20"/>
      <c r="FI140" s="20"/>
      <c r="FJ140" s="20"/>
      <c r="FK140" s="20"/>
      <c r="FL140" s="20"/>
      <c r="FM140" s="20"/>
      <c r="FN140" s="20"/>
      <c r="FO140" s="20"/>
      <c r="FP140" s="20"/>
      <c r="FQ140" s="20"/>
      <c r="FR140" s="20"/>
      <c r="FS140" s="20"/>
      <c r="FT140" s="20"/>
      <c r="FU140" s="20"/>
      <c r="FV140" s="20"/>
      <c r="FW140" s="20"/>
      <c r="FX140" s="20"/>
      <c r="FY140" s="20"/>
      <c r="FZ140" s="20"/>
      <c r="GA140" s="20"/>
      <c r="GB140" s="20"/>
      <c r="GC140" s="20"/>
      <c r="GD140" s="20"/>
      <c r="GE140" s="20"/>
      <c r="GF140" s="20"/>
      <c r="GG140" s="20"/>
      <c r="GH140" s="20"/>
      <c r="GI140" s="20"/>
      <c r="GJ140" s="20"/>
      <c r="GK140" s="20"/>
      <c r="GL140" s="20"/>
      <c r="GM140" s="20"/>
      <c r="GN140" s="20"/>
      <c r="GO140" s="20"/>
      <c r="GP140" s="20"/>
      <c r="GQ140" s="20"/>
      <c r="GR140" s="20"/>
      <c r="GS140" s="20"/>
      <c r="GT140" s="20"/>
      <c r="GU140" s="20"/>
      <c r="GV140" s="20"/>
      <c r="GW140" s="20"/>
      <c r="GX140" s="20"/>
      <c r="GY140" s="20"/>
      <c r="GZ140" s="20"/>
      <c r="HA140" s="20"/>
      <c r="HB140" s="20"/>
      <c r="HC140" s="20"/>
      <c r="HD140" s="20"/>
      <c r="HE140" s="20"/>
      <c r="HF140" s="20"/>
      <c r="HG140" s="20"/>
      <c r="HH140" s="20"/>
      <c r="HI140" s="20"/>
      <c r="HJ140" s="20"/>
      <c r="HK140" s="20"/>
      <c r="HL140" s="20"/>
      <c r="HM140" s="20"/>
      <c r="HN140" s="20"/>
      <c r="HO140" s="20"/>
      <c r="HP140" s="20"/>
      <c r="HQ140" s="20"/>
      <c r="HR140" s="20"/>
      <c r="HS140" s="20"/>
      <c r="HT140" s="20"/>
      <c r="HU140" s="20"/>
      <c r="HV140" s="20"/>
      <c r="HW140" s="20"/>
      <c r="HX140" s="20"/>
      <c r="HY140" s="20"/>
      <c r="HZ140" s="20"/>
      <c r="IA140" s="20"/>
      <c r="IB140" s="20"/>
      <c r="IC140" s="20"/>
      <c r="ID140" s="20"/>
      <c r="IE140" s="20"/>
      <c r="IF140" s="20"/>
      <c r="IG140" s="20"/>
      <c r="IH140" s="20"/>
      <c r="II140" s="20"/>
      <c r="IJ140" s="20"/>
      <c r="IK140" s="20"/>
      <c r="IL140" s="20"/>
      <c r="IM140" s="20"/>
      <c r="IN140" s="20"/>
      <c r="IO140" s="20"/>
      <c r="IP140" s="20"/>
      <c r="IQ140" s="20"/>
      <c r="IR140" s="20"/>
      <c r="IS140" s="20"/>
      <c r="IT140" s="20"/>
      <c r="IU140" s="20"/>
    </row>
    <row r="141" spans="2:255" s="22" customFormat="1" x14ac:dyDescent="0.25">
      <c r="B141" s="20"/>
      <c r="C141" s="27"/>
      <c r="D141" s="28"/>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0"/>
      <c r="BW141" s="20"/>
      <c r="BX141" s="20"/>
      <c r="BY141" s="20"/>
      <c r="BZ141" s="20"/>
      <c r="CA141" s="20"/>
      <c r="CB141" s="20"/>
      <c r="CC141" s="20"/>
      <c r="CD141" s="20"/>
      <c r="CE141" s="20"/>
      <c r="CF141" s="20"/>
      <c r="CG141" s="20"/>
      <c r="CH141" s="20"/>
      <c r="CI141" s="20"/>
      <c r="CJ141" s="20"/>
      <c r="CK141" s="20"/>
      <c r="CL141" s="20"/>
      <c r="CM141" s="20"/>
      <c r="CN141" s="20"/>
      <c r="CO141" s="20"/>
      <c r="CP141" s="20"/>
      <c r="CQ141" s="20"/>
      <c r="CR141" s="20"/>
      <c r="CS141" s="20"/>
      <c r="CT141" s="20"/>
      <c r="CU141" s="20"/>
      <c r="CV141" s="20"/>
      <c r="CW141" s="20"/>
      <c r="CX141" s="20"/>
      <c r="CY141" s="20"/>
      <c r="CZ141" s="20"/>
      <c r="DA141" s="20"/>
      <c r="DB141" s="20"/>
      <c r="DC141" s="20"/>
      <c r="DD141" s="20"/>
      <c r="DE141" s="20"/>
      <c r="DF141" s="20"/>
      <c r="DG141" s="20"/>
      <c r="DH141" s="20"/>
      <c r="DI141" s="20"/>
      <c r="DJ141" s="20"/>
      <c r="DK141" s="20"/>
      <c r="DL141" s="20"/>
      <c r="DM141" s="20"/>
      <c r="DN141" s="20"/>
      <c r="DO141" s="20"/>
      <c r="DP141" s="20"/>
      <c r="DQ141" s="20"/>
      <c r="DR141" s="20"/>
      <c r="DS141" s="20"/>
      <c r="DT141" s="20"/>
      <c r="DU141" s="20"/>
      <c r="DV141" s="20"/>
      <c r="DW141" s="20"/>
      <c r="DX141" s="20"/>
      <c r="DY141" s="20"/>
      <c r="DZ141" s="20"/>
      <c r="EA141" s="20"/>
      <c r="EB141" s="20"/>
      <c r="EC141" s="20"/>
      <c r="ED141" s="20"/>
      <c r="EE141" s="20"/>
      <c r="EF141" s="20"/>
      <c r="EG141" s="20"/>
      <c r="EH141" s="20"/>
      <c r="EI141" s="20"/>
      <c r="EJ141" s="20"/>
      <c r="EK141" s="20"/>
      <c r="EL141" s="20"/>
      <c r="EM141" s="20"/>
      <c r="EN141" s="20"/>
      <c r="EO141" s="20"/>
      <c r="EP141" s="20"/>
      <c r="EQ141" s="20"/>
      <c r="ER141" s="20"/>
      <c r="ES141" s="20"/>
      <c r="ET141" s="20"/>
      <c r="EU141" s="20"/>
      <c r="EV141" s="20"/>
      <c r="EW141" s="20"/>
      <c r="EX141" s="20"/>
      <c r="EY141" s="20"/>
      <c r="EZ141" s="20"/>
      <c r="FA141" s="20"/>
      <c r="FB141" s="20"/>
      <c r="FC141" s="20"/>
      <c r="FD141" s="20"/>
      <c r="FE141" s="20"/>
      <c r="FF141" s="20"/>
      <c r="FG141" s="20"/>
      <c r="FH141" s="20"/>
      <c r="FI141" s="20"/>
      <c r="FJ141" s="20"/>
      <c r="FK141" s="20"/>
      <c r="FL141" s="20"/>
      <c r="FM141" s="20"/>
      <c r="FN141" s="20"/>
      <c r="FO141" s="20"/>
      <c r="FP141" s="20"/>
      <c r="FQ141" s="20"/>
      <c r="FR141" s="20"/>
      <c r="FS141" s="20"/>
      <c r="FT141" s="20"/>
      <c r="FU141" s="20"/>
      <c r="FV141" s="20"/>
      <c r="FW141" s="20"/>
      <c r="FX141" s="20"/>
      <c r="FY141" s="20"/>
      <c r="FZ141" s="20"/>
      <c r="GA141" s="20"/>
      <c r="GB141" s="20"/>
      <c r="GC141" s="20"/>
      <c r="GD141" s="20"/>
      <c r="GE141" s="20"/>
      <c r="GF141" s="20"/>
      <c r="GG141" s="20"/>
      <c r="GH141" s="20"/>
      <c r="GI141" s="20"/>
      <c r="GJ141" s="20"/>
      <c r="GK141" s="20"/>
      <c r="GL141" s="20"/>
      <c r="GM141" s="20"/>
      <c r="GN141" s="20"/>
      <c r="GO141" s="20"/>
      <c r="GP141" s="20"/>
      <c r="GQ141" s="20"/>
      <c r="GR141" s="20"/>
      <c r="GS141" s="20"/>
      <c r="GT141" s="20"/>
      <c r="GU141" s="20"/>
      <c r="GV141" s="20"/>
      <c r="GW141" s="20"/>
      <c r="GX141" s="20"/>
      <c r="GY141" s="20"/>
      <c r="GZ141" s="20"/>
      <c r="HA141" s="20"/>
      <c r="HB141" s="20"/>
      <c r="HC141" s="20"/>
      <c r="HD141" s="20"/>
      <c r="HE141" s="20"/>
      <c r="HF141" s="20"/>
      <c r="HG141" s="20"/>
      <c r="HH141" s="20"/>
      <c r="HI141" s="20"/>
      <c r="HJ141" s="20"/>
      <c r="HK141" s="20"/>
      <c r="HL141" s="20"/>
      <c r="HM141" s="20"/>
      <c r="HN141" s="20"/>
      <c r="HO141" s="20"/>
      <c r="HP141" s="20"/>
      <c r="HQ141" s="20"/>
      <c r="HR141" s="20"/>
      <c r="HS141" s="20"/>
      <c r="HT141" s="20"/>
      <c r="HU141" s="20"/>
      <c r="HV141" s="20"/>
      <c r="HW141" s="20"/>
      <c r="HX141" s="20"/>
      <c r="HY141" s="20"/>
      <c r="HZ141" s="20"/>
      <c r="IA141" s="20"/>
      <c r="IB141" s="20"/>
      <c r="IC141" s="20"/>
      <c r="ID141" s="20"/>
      <c r="IE141" s="20"/>
      <c r="IF141" s="20"/>
      <c r="IG141" s="20"/>
      <c r="IH141" s="20"/>
      <c r="II141" s="20"/>
      <c r="IJ141" s="20"/>
      <c r="IK141" s="20"/>
      <c r="IL141" s="20"/>
      <c r="IM141" s="20"/>
      <c r="IN141" s="20"/>
      <c r="IO141" s="20"/>
      <c r="IP141" s="20"/>
      <c r="IQ141" s="20"/>
      <c r="IR141" s="20"/>
      <c r="IS141" s="20"/>
      <c r="IT141" s="20"/>
      <c r="IU141" s="20"/>
    </row>
    <row r="142" spans="2:255" s="22" customFormat="1" x14ac:dyDescent="0.25">
      <c r="B142" s="20"/>
      <c r="C142" s="27"/>
      <c r="D142" s="28"/>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0"/>
      <c r="BW142" s="20"/>
      <c r="BX142" s="20"/>
      <c r="BY142" s="20"/>
      <c r="BZ142" s="20"/>
      <c r="CA142" s="20"/>
      <c r="CB142" s="20"/>
      <c r="CC142" s="20"/>
      <c r="CD142" s="20"/>
      <c r="CE142" s="20"/>
      <c r="CF142" s="20"/>
      <c r="CG142" s="20"/>
      <c r="CH142" s="20"/>
      <c r="CI142" s="20"/>
      <c r="CJ142" s="20"/>
      <c r="CK142" s="20"/>
      <c r="CL142" s="20"/>
      <c r="CM142" s="20"/>
      <c r="CN142" s="20"/>
      <c r="CO142" s="20"/>
      <c r="CP142" s="20"/>
      <c r="CQ142" s="20"/>
      <c r="CR142" s="20"/>
      <c r="CS142" s="20"/>
      <c r="CT142" s="20"/>
      <c r="CU142" s="20"/>
      <c r="CV142" s="20"/>
      <c r="CW142" s="20"/>
      <c r="CX142" s="20"/>
      <c r="CY142" s="20"/>
      <c r="CZ142" s="20"/>
      <c r="DA142" s="20"/>
      <c r="DB142" s="20"/>
      <c r="DC142" s="20"/>
      <c r="DD142" s="20"/>
      <c r="DE142" s="20"/>
      <c r="DF142" s="20"/>
      <c r="DG142" s="20"/>
      <c r="DH142" s="20"/>
      <c r="DI142" s="20"/>
      <c r="DJ142" s="20"/>
      <c r="DK142" s="20"/>
      <c r="DL142" s="20"/>
      <c r="DM142" s="20"/>
      <c r="DN142" s="20"/>
      <c r="DO142" s="20"/>
      <c r="DP142" s="20"/>
      <c r="DQ142" s="20"/>
      <c r="DR142" s="20"/>
      <c r="DS142" s="20"/>
      <c r="DT142" s="20"/>
      <c r="DU142" s="20"/>
      <c r="DV142" s="20"/>
      <c r="DW142" s="20"/>
      <c r="DX142" s="20"/>
      <c r="DY142" s="20"/>
      <c r="DZ142" s="20"/>
      <c r="EA142" s="20"/>
      <c r="EB142" s="20"/>
      <c r="EC142" s="20"/>
      <c r="ED142" s="20"/>
      <c r="EE142" s="20"/>
      <c r="EF142" s="20"/>
      <c r="EG142" s="20"/>
      <c r="EH142" s="20"/>
      <c r="EI142" s="20"/>
      <c r="EJ142" s="20"/>
      <c r="EK142" s="20"/>
      <c r="EL142" s="20"/>
      <c r="EM142" s="20"/>
      <c r="EN142" s="20"/>
      <c r="EO142" s="20"/>
      <c r="EP142" s="20"/>
      <c r="EQ142" s="20"/>
      <c r="ER142" s="20"/>
      <c r="ES142" s="20"/>
      <c r="ET142" s="20"/>
      <c r="EU142" s="20"/>
      <c r="EV142" s="20"/>
      <c r="EW142" s="20"/>
      <c r="EX142" s="20"/>
      <c r="EY142" s="20"/>
      <c r="EZ142" s="20"/>
      <c r="FA142" s="20"/>
      <c r="FB142" s="20"/>
      <c r="FC142" s="20"/>
      <c r="FD142" s="20"/>
      <c r="FE142" s="20"/>
      <c r="FF142" s="20"/>
      <c r="FG142" s="20"/>
      <c r="FH142" s="20"/>
      <c r="FI142" s="20"/>
      <c r="FJ142" s="20"/>
      <c r="FK142" s="20"/>
      <c r="FL142" s="20"/>
      <c r="FM142" s="20"/>
      <c r="FN142" s="20"/>
      <c r="FO142" s="20"/>
      <c r="FP142" s="20"/>
      <c r="FQ142" s="20"/>
      <c r="FR142" s="20"/>
      <c r="FS142" s="20"/>
      <c r="FT142" s="20"/>
      <c r="FU142" s="20"/>
      <c r="FV142" s="20"/>
      <c r="FW142" s="20"/>
      <c r="FX142" s="20"/>
      <c r="FY142" s="20"/>
      <c r="FZ142" s="20"/>
      <c r="GA142" s="20"/>
      <c r="GB142" s="20"/>
      <c r="GC142" s="20"/>
      <c r="GD142" s="20"/>
      <c r="GE142" s="20"/>
      <c r="GF142" s="20"/>
      <c r="GG142" s="20"/>
      <c r="GH142" s="20"/>
      <c r="GI142" s="20"/>
      <c r="GJ142" s="20"/>
      <c r="GK142" s="20"/>
      <c r="GL142" s="20"/>
      <c r="GM142" s="20"/>
      <c r="GN142" s="20"/>
      <c r="GO142" s="20"/>
      <c r="GP142" s="20"/>
      <c r="GQ142" s="20"/>
      <c r="GR142" s="20"/>
      <c r="GS142" s="20"/>
      <c r="GT142" s="20"/>
      <c r="GU142" s="20"/>
      <c r="GV142" s="20"/>
      <c r="GW142" s="20"/>
      <c r="GX142" s="20"/>
      <c r="GY142" s="20"/>
      <c r="GZ142" s="20"/>
      <c r="HA142" s="20"/>
      <c r="HB142" s="20"/>
      <c r="HC142" s="20"/>
      <c r="HD142" s="20"/>
      <c r="HE142" s="20"/>
      <c r="HF142" s="20"/>
      <c r="HG142" s="20"/>
      <c r="HH142" s="20"/>
      <c r="HI142" s="20"/>
      <c r="HJ142" s="20"/>
      <c r="HK142" s="20"/>
      <c r="HL142" s="20"/>
      <c r="HM142" s="20"/>
      <c r="HN142" s="20"/>
      <c r="HO142" s="20"/>
      <c r="HP142" s="20"/>
      <c r="HQ142" s="20"/>
      <c r="HR142" s="20"/>
      <c r="HS142" s="20"/>
      <c r="HT142" s="20"/>
      <c r="HU142" s="20"/>
      <c r="HV142" s="20"/>
      <c r="HW142" s="20"/>
      <c r="HX142" s="20"/>
      <c r="HY142" s="20"/>
      <c r="HZ142" s="20"/>
      <c r="IA142" s="20"/>
      <c r="IB142" s="20"/>
      <c r="IC142" s="20"/>
      <c r="ID142" s="20"/>
      <c r="IE142" s="20"/>
      <c r="IF142" s="20"/>
      <c r="IG142" s="20"/>
      <c r="IH142" s="20"/>
      <c r="II142" s="20"/>
      <c r="IJ142" s="20"/>
      <c r="IK142" s="20"/>
      <c r="IL142" s="20"/>
      <c r="IM142" s="20"/>
      <c r="IN142" s="20"/>
      <c r="IO142" s="20"/>
      <c r="IP142" s="20"/>
      <c r="IQ142" s="20"/>
      <c r="IR142" s="20"/>
      <c r="IS142" s="20"/>
      <c r="IT142" s="20"/>
      <c r="IU142" s="20"/>
    </row>
    <row r="143" spans="2:255" s="22" customFormat="1" x14ac:dyDescent="0.25">
      <c r="B143" s="20"/>
      <c r="C143" s="27"/>
      <c r="D143" s="28"/>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0"/>
      <c r="BW143" s="20"/>
      <c r="BX143" s="20"/>
      <c r="BY143" s="20"/>
      <c r="BZ143" s="20"/>
      <c r="CA143" s="20"/>
      <c r="CB143" s="20"/>
      <c r="CC143" s="20"/>
      <c r="CD143" s="20"/>
      <c r="CE143" s="20"/>
      <c r="CF143" s="20"/>
      <c r="CG143" s="20"/>
      <c r="CH143" s="20"/>
      <c r="CI143" s="20"/>
      <c r="CJ143" s="20"/>
      <c r="CK143" s="20"/>
      <c r="CL143" s="20"/>
      <c r="CM143" s="20"/>
      <c r="CN143" s="20"/>
      <c r="CO143" s="20"/>
      <c r="CP143" s="20"/>
      <c r="CQ143" s="20"/>
      <c r="CR143" s="20"/>
      <c r="CS143" s="20"/>
      <c r="CT143" s="20"/>
      <c r="CU143" s="20"/>
      <c r="CV143" s="20"/>
      <c r="CW143" s="20"/>
      <c r="CX143" s="20"/>
      <c r="CY143" s="20"/>
      <c r="CZ143" s="20"/>
      <c r="DA143" s="20"/>
      <c r="DB143" s="20"/>
      <c r="DC143" s="20"/>
      <c r="DD143" s="20"/>
      <c r="DE143" s="20"/>
      <c r="DF143" s="20"/>
      <c r="DG143" s="20"/>
      <c r="DH143" s="20"/>
      <c r="DI143" s="20"/>
      <c r="DJ143" s="20"/>
      <c r="DK143" s="20"/>
      <c r="DL143" s="20"/>
      <c r="DM143" s="20"/>
      <c r="DN143" s="20"/>
      <c r="DO143" s="20"/>
      <c r="DP143" s="20"/>
      <c r="DQ143" s="20"/>
      <c r="DR143" s="20"/>
      <c r="DS143" s="20"/>
      <c r="DT143" s="20"/>
      <c r="DU143" s="20"/>
      <c r="DV143" s="20"/>
      <c r="DW143" s="20"/>
      <c r="DX143" s="20"/>
      <c r="DY143" s="20"/>
      <c r="DZ143" s="20"/>
      <c r="EA143" s="20"/>
      <c r="EB143" s="20"/>
      <c r="EC143" s="20"/>
      <c r="ED143" s="20"/>
      <c r="EE143" s="20"/>
      <c r="EF143" s="20"/>
      <c r="EG143" s="20"/>
      <c r="EH143" s="20"/>
      <c r="EI143" s="20"/>
      <c r="EJ143" s="20"/>
      <c r="EK143" s="20"/>
      <c r="EL143" s="20"/>
      <c r="EM143" s="20"/>
      <c r="EN143" s="20"/>
      <c r="EO143" s="20"/>
      <c r="EP143" s="20"/>
      <c r="EQ143" s="20"/>
      <c r="ER143" s="20"/>
      <c r="ES143" s="20"/>
      <c r="ET143" s="20"/>
      <c r="EU143" s="20"/>
      <c r="EV143" s="20"/>
      <c r="EW143" s="20"/>
      <c r="EX143" s="20"/>
      <c r="EY143" s="20"/>
      <c r="EZ143" s="20"/>
      <c r="FA143" s="20"/>
      <c r="FB143" s="20"/>
      <c r="FC143" s="20"/>
      <c r="FD143" s="20"/>
      <c r="FE143" s="20"/>
      <c r="FF143" s="20"/>
      <c r="FG143" s="20"/>
      <c r="FH143" s="20"/>
      <c r="FI143" s="20"/>
      <c r="FJ143" s="20"/>
      <c r="FK143" s="20"/>
      <c r="FL143" s="20"/>
      <c r="FM143" s="20"/>
      <c r="FN143" s="20"/>
      <c r="FO143" s="20"/>
      <c r="FP143" s="20"/>
      <c r="FQ143" s="20"/>
      <c r="FR143" s="20"/>
      <c r="FS143" s="20"/>
      <c r="FT143" s="20"/>
      <c r="FU143" s="20"/>
      <c r="FV143" s="20"/>
      <c r="FW143" s="20"/>
      <c r="FX143" s="20"/>
      <c r="FY143" s="20"/>
      <c r="FZ143" s="20"/>
      <c r="GA143" s="20"/>
      <c r="GB143" s="20"/>
      <c r="GC143" s="20"/>
      <c r="GD143" s="20"/>
      <c r="GE143" s="20"/>
      <c r="GF143" s="20"/>
      <c r="GG143" s="20"/>
      <c r="GH143" s="20"/>
      <c r="GI143" s="20"/>
      <c r="GJ143" s="20"/>
      <c r="GK143" s="20"/>
      <c r="GL143" s="20"/>
      <c r="GM143" s="20"/>
      <c r="GN143" s="20"/>
      <c r="GO143" s="20"/>
      <c r="GP143" s="20"/>
      <c r="GQ143" s="20"/>
      <c r="GR143" s="20"/>
      <c r="GS143" s="20"/>
      <c r="GT143" s="20"/>
      <c r="GU143" s="20"/>
      <c r="GV143" s="20"/>
      <c r="GW143" s="20"/>
      <c r="GX143" s="20"/>
      <c r="GY143" s="20"/>
      <c r="GZ143" s="20"/>
      <c r="HA143" s="20"/>
      <c r="HB143" s="20"/>
      <c r="HC143" s="20"/>
      <c r="HD143" s="20"/>
      <c r="HE143" s="20"/>
      <c r="HF143" s="20"/>
      <c r="HG143" s="20"/>
      <c r="HH143" s="20"/>
      <c r="HI143" s="20"/>
      <c r="HJ143" s="20"/>
      <c r="HK143" s="20"/>
      <c r="HL143" s="20"/>
      <c r="HM143" s="20"/>
      <c r="HN143" s="20"/>
      <c r="HO143" s="20"/>
      <c r="HP143" s="20"/>
      <c r="HQ143" s="20"/>
      <c r="HR143" s="20"/>
      <c r="HS143" s="20"/>
      <c r="HT143" s="20"/>
      <c r="HU143" s="20"/>
      <c r="HV143" s="20"/>
      <c r="HW143" s="20"/>
      <c r="HX143" s="20"/>
      <c r="HY143" s="20"/>
      <c r="HZ143" s="20"/>
      <c r="IA143" s="20"/>
      <c r="IB143" s="20"/>
      <c r="IC143" s="20"/>
      <c r="ID143" s="20"/>
      <c r="IE143" s="20"/>
      <c r="IF143" s="20"/>
      <c r="IG143" s="20"/>
      <c r="IH143" s="20"/>
      <c r="II143" s="20"/>
      <c r="IJ143" s="20"/>
      <c r="IK143" s="20"/>
      <c r="IL143" s="20"/>
      <c r="IM143" s="20"/>
      <c r="IN143" s="20"/>
      <c r="IO143" s="20"/>
      <c r="IP143" s="20"/>
      <c r="IQ143" s="20"/>
      <c r="IR143" s="20"/>
      <c r="IS143" s="20"/>
      <c r="IT143" s="20"/>
      <c r="IU143" s="20"/>
    </row>
    <row r="144" spans="2:255" s="22" customFormat="1" x14ac:dyDescent="0.25">
      <c r="B144" s="20"/>
      <c r="C144" s="27"/>
      <c r="D144" s="28"/>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0"/>
      <c r="BW144" s="20"/>
      <c r="BX144" s="20"/>
      <c r="BY144" s="20"/>
      <c r="BZ144" s="20"/>
      <c r="CA144" s="20"/>
      <c r="CB144" s="20"/>
      <c r="CC144" s="20"/>
      <c r="CD144" s="20"/>
      <c r="CE144" s="20"/>
      <c r="CF144" s="20"/>
      <c r="CG144" s="20"/>
      <c r="CH144" s="20"/>
      <c r="CI144" s="20"/>
      <c r="CJ144" s="20"/>
      <c r="CK144" s="20"/>
      <c r="CL144" s="20"/>
      <c r="CM144" s="20"/>
      <c r="CN144" s="20"/>
      <c r="CO144" s="20"/>
      <c r="CP144" s="20"/>
      <c r="CQ144" s="20"/>
      <c r="CR144" s="20"/>
      <c r="CS144" s="20"/>
      <c r="CT144" s="20"/>
      <c r="CU144" s="20"/>
      <c r="CV144" s="20"/>
      <c r="CW144" s="20"/>
      <c r="CX144" s="20"/>
      <c r="CY144" s="20"/>
      <c r="CZ144" s="20"/>
      <c r="DA144" s="20"/>
      <c r="DB144" s="20"/>
      <c r="DC144" s="20"/>
      <c r="DD144" s="20"/>
      <c r="DE144" s="20"/>
      <c r="DF144" s="20"/>
      <c r="DG144" s="20"/>
      <c r="DH144" s="20"/>
      <c r="DI144" s="20"/>
      <c r="DJ144" s="20"/>
      <c r="DK144" s="20"/>
      <c r="DL144" s="20"/>
      <c r="DM144" s="20"/>
      <c r="DN144" s="20"/>
      <c r="DO144" s="20"/>
      <c r="DP144" s="20"/>
      <c r="DQ144" s="20"/>
      <c r="DR144" s="20"/>
      <c r="DS144" s="20"/>
      <c r="DT144" s="20"/>
      <c r="DU144" s="20"/>
      <c r="DV144" s="20"/>
      <c r="DW144" s="20"/>
      <c r="DX144" s="20"/>
      <c r="DY144" s="20"/>
      <c r="DZ144" s="20"/>
      <c r="EA144" s="20"/>
      <c r="EB144" s="20"/>
      <c r="EC144" s="20"/>
      <c r="ED144" s="20"/>
      <c r="EE144" s="20"/>
      <c r="EF144" s="20"/>
      <c r="EG144" s="20"/>
      <c r="EH144" s="20"/>
      <c r="EI144" s="20"/>
      <c r="EJ144" s="20"/>
      <c r="EK144" s="20"/>
      <c r="EL144" s="20"/>
      <c r="EM144" s="20"/>
      <c r="EN144" s="20"/>
      <c r="EO144" s="20"/>
      <c r="EP144" s="20"/>
      <c r="EQ144" s="20"/>
      <c r="ER144" s="20"/>
      <c r="ES144" s="20"/>
      <c r="ET144" s="20"/>
      <c r="EU144" s="20"/>
      <c r="EV144" s="20"/>
      <c r="EW144" s="20"/>
      <c r="EX144" s="20"/>
      <c r="EY144" s="20"/>
      <c r="EZ144" s="20"/>
      <c r="FA144" s="20"/>
      <c r="FB144" s="20"/>
      <c r="FC144" s="20"/>
      <c r="FD144" s="20"/>
      <c r="FE144" s="20"/>
      <c r="FF144" s="20"/>
      <c r="FG144" s="20"/>
      <c r="FH144" s="20"/>
      <c r="FI144" s="20"/>
      <c r="FJ144" s="20"/>
      <c r="FK144" s="20"/>
      <c r="FL144" s="20"/>
      <c r="FM144" s="20"/>
      <c r="FN144" s="20"/>
      <c r="FO144" s="20"/>
      <c r="FP144" s="20"/>
      <c r="FQ144" s="20"/>
      <c r="FR144" s="20"/>
      <c r="FS144" s="20"/>
      <c r="FT144" s="20"/>
      <c r="FU144" s="20"/>
      <c r="FV144" s="20"/>
      <c r="FW144" s="20"/>
      <c r="FX144" s="20"/>
      <c r="FY144" s="20"/>
      <c r="FZ144" s="20"/>
      <c r="GA144" s="20"/>
      <c r="GB144" s="20"/>
      <c r="GC144" s="20"/>
      <c r="GD144" s="20"/>
      <c r="GE144" s="20"/>
      <c r="GF144" s="20"/>
      <c r="GG144" s="20"/>
      <c r="GH144" s="20"/>
      <c r="GI144" s="20"/>
      <c r="GJ144" s="20"/>
      <c r="GK144" s="20"/>
      <c r="GL144" s="20"/>
      <c r="GM144" s="20"/>
      <c r="GN144" s="20"/>
      <c r="GO144" s="20"/>
      <c r="GP144" s="20"/>
      <c r="GQ144" s="20"/>
      <c r="GR144" s="20"/>
      <c r="GS144" s="20"/>
      <c r="GT144" s="20"/>
      <c r="GU144" s="20"/>
      <c r="GV144" s="20"/>
      <c r="GW144" s="20"/>
      <c r="GX144" s="20"/>
      <c r="GY144" s="20"/>
      <c r="GZ144" s="20"/>
      <c r="HA144" s="20"/>
      <c r="HB144" s="20"/>
      <c r="HC144" s="20"/>
      <c r="HD144" s="20"/>
      <c r="HE144" s="20"/>
      <c r="HF144" s="20"/>
      <c r="HG144" s="20"/>
      <c r="HH144" s="20"/>
      <c r="HI144" s="20"/>
      <c r="HJ144" s="20"/>
      <c r="HK144" s="20"/>
      <c r="HL144" s="20"/>
      <c r="HM144" s="20"/>
      <c r="HN144" s="20"/>
      <c r="HO144" s="20"/>
      <c r="HP144" s="20"/>
      <c r="HQ144" s="20"/>
      <c r="HR144" s="20"/>
      <c r="HS144" s="20"/>
      <c r="HT144" s="20"/>
      <c r="HU144" s="20"/>
      <c r="HV144" s="20"/>
      <c r="HW144" s="20"/>
      <c r="HX144" s="20"/>
      <c r="HY144" s="20"/>
      <c r="HZ144" s="20"/>
      <c r="IA144" s="20"/>
      <c r="IB144" s="20"/>
      <c r="IC144" s="20"/>
      <c r="ID144" s="20"/>
      <c r="IE144" s="20"/>
      <c r="IF144" s="20"/>
      <c r="IG144" s="20"/>
      <c r="IH144" s="20"/>
      <c r="II144" s="20"/>
      <c r="IJ144" s="20"/>
      <c r="IK144" s="20"/>
      <c r="IL144" s="20"/>
      <c r="IM144" s="20"/>
      <c r="IN144" s="20"/>
      <c r="IO144" s="20"/>
      <c r="IP144" s="20"/>
      <c r="IQ144" s="20"/>
      <c r="IR144" s="20"/>
      <c r="IS144" s="20"/>
      <c r="IT144" s="20"/>
      <c r="IU144" s="20"/>
    </row>
    <row r="145" spans="2:255" s="22" customFormat="1" x14ac:dyDescent="0.25">
      <c r="B145" s="20"/>
      <c r="C145" s="27"/>
      <c r="D145" s="28"/>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0"/>
      <c r="BW145" s="20"/>
      <c r="BX145" s="20"/>
      <c r="BY145" s="20"/>
      <c r="BZ145" s="20"/>
      <c r="CA145" s="20"/>
      <c r="CB145" s="20"/>
      <c r="CC145" s="20"/>
      <c r="CD145" s="20"/>
      <c r="CE145" s="20"/>
      <c r="CF145" s="20"/>
      <c r="CG145" s="20"/>
      <c r="CH145" s="20"/>
      <c r="CI145" s="20"/>
      <c r="CJ145" s="20"/>
      <c r="CK145" s="20"/>
      <c r="CL145" s="20"/>
      <c r="CM145" s="20"/>
      <c r="CN145" s="20"/>
      <c r="CO145" s="20"/>
      <c r="CP145" s="20"/>
      <c r="CQ145" s="20"/>
      <c r="CR145" s="20"/>
      <c r="CS145" s="20"/>
      <c r="CT145" s="20"/>
      <c r="CU145" s="20"/>
      <c r="CV145" s="20"/>
      <c r="CW145" s="20"/>
      <c r="CX145" s="20"/>
      <c r="CY145" s="20"/>
      <c r="CZ145" s="20"/>
      <c r="DA145" s="20"/>
      <c r="DB145" s="20"/>
      <c r="DC145" s="20"/>
      <c r="DD145" s="20"/>
      <c r="DE145" s="20"/>
      <c r="DF145" s="20"/>
      <c r="DG145" s="20"/>
      <c r="DH145" s="20"/>
      <c r="DI145" s="20"/>
      <c r="DJ145" s="20"/>
      <c r="DK145" s="20"/>
      <c r="DL145" s="20"/>
      <c r="DM145" s="20"/>
      <c r="DN145" s="20"/>
      <c r="DO145" s="20"/>
      <c r="DP145" s="20"/>
      <c r="DQ145" s="20"/>
      <c r="DR145" s="20"/>
      <c r="DS145" s="20"/>
      <c r="DT145" s="20"/>
      <c r="DU145" s="20"/>
      <c r="DV145" s="20"/>
      <c r="DW145" s="20"/>
      <c r="DX145" s="20"/>
      <c r="DY145" s="20"/>
      <c r="DZ145" s="20"/>
      <c r="EA145" s="20"/>
      <c r="EB145" s="20"/>
      <c r="EC145" s="20"/>
      <c r="ED145" s="20"/>
      <c r="EE145" s="20"/>
      <c r="EF145" s="20"/>
      <c r="EG145" s="20"/>
      <c r="EH145" s="20"/>
      <c r="EI145" s="20"/>
      <c r="EJ145" s="20"/>
      <c r="EK145" s="20"/>
      <c r="EL145" s="20"/>
      <c r="EM145" s="20"/>
      <c r="EN145" s="20"/>
      <c r="EO145" s="20"/>
      <c r="EP145" s="20"/>
      <c r="EQ145" s="20"/>
      <c r="ER145" s="20"/>
      <c r="ES145" s="20"/>
      <c r="ET145" s="20"/>
      <c r="EU145" s="20"/>
      <c r="EV145" s="20"/>
      <c r="EW145" s="20"/>
      <c r="EX145" s="20"/>
      <c r="EY145" s="20"/>
      <c r="EZ145" s="20"/>
      <c r="FA145" s="20"/>
      <c r="FB145" s="20"/>
      <c r="FC145" s="20"/>
      <c r="FD145" s="20"/>
      <c r="FE145" s="20"/>
      <c r="FF145" s="20"/>
      <c r="FG145" s="20"/>
      <c r="FH145" s="20"/>
      <c r="FI145" s="20"/>
      <c r="FJ145" s="20"/>
      <c r="FK145" s="20"/>
      <c r="FL145" s="20"/>
      <c r="FM145" s="20"/>
      <c r="FN145" s="20"/>
      <c r="FO145" s="20"/>
      <c r="FP145" s="20"/>
      <c r="FQ145" s="20"/>
      <c r="FR145" s="20"/>
      <c r="FS145" s="20"/>
      <c r="FT145" s="20"/>
      <c r="FU145" s="20"/>
      <c r="FV145" s="20"/>
      <c r="FW145" s="20"/>
      <c r="FX145" s="20"/>
      <c r="FY145" s="20"/>
      <c r="FZ145" s="20"/>
      <c r="GA145" s="20"/>
      <c r="GB145" s="20"/>
      <c r="GC145" s="20"/>
      <c r="GD145" s="20"/>
      <c r="GE145" s="20"/>
      <c r="GF145" s="20"/>
      <c r="GG145" s="20"/>
      <c r="GH145" s="20"/>
      <c r="GI145" s="20"/>
      <c r="GJ145" s="20"/>
      <c r="GK145" s="20"/>
      <c r="GL145" s="20"/>
      <c r="GM145" s="20"/>
      <c r="GN145" s="20"/>
      <c r="GO145" s="20"/>
      <c r="GP145" s="20"/>
      <c r="GQ145" s="20"/>
      <c r="GR145" s="20"/>
      <c r="GS145" s="20"/>
      <c r="GT145" s="20"/>
      <c r="GU145" s="20"/>
      <c r="GV145" s="20"/>
      <c r="GW145" s="20"/>
      <c r="GX145" s="20"/>
      <c r="GY145" s="20"/>
      <c r="GZ145" s="20"/>
      <c r="HA145" s="20"/>
      <c r="HB145" s="20"/>
      <c r="HC145" s="20"/>
      <c r="HD145" s="20"/>
      <c r="HE145" s="20"/>
      <c r="HF145" s="20"/>
      <c r="HG145" s="20"/>
      <c r="HH145" s="20"/>
      <c r="HI145" s="20"/>
      <c r="HJ145" s="20"/>
      <c r="HK145" s="20"/>
      <c r="HL145" s="20"/>
      <c r="HM145" s="20"/>
      <c r="HN145" s="20"/>
      <c r="HO145" s="20"/>
      <c r="HP145" s="20"/>
      <c r="HQ145" s="20"/>
      <c r="HR145" s="20"/>
      <c r="HS145" s="20"/>
      <c r="HT145" s="20"/>
      <c r="HU145" s="20"/>
      <c r="HV145" s="20"/>
      <c r="HW145" s="20"/>
      <c r="HX145" s="20"/>
      <c r="HY145" s="20"/>
      <c r="HZ145" s="20"/>
      <c r="IA145" s="20"/>
      <c r="IB145" s="20"/>
      <c r="IC145" s="20"/>
      <c r="ID145" s="20"/>
      <c r="IE145" s="20"/>
      <c r="IF145" s="20"/>
      <c r="IG145" s="20"/>
      <c r="IH145" s="20"/>
      <c r="II145" s="20"/>
      <c r="IJ145" s="20"/>
      <c r="IK145" s="20"/>
      <c r="IL145" s="20"/>
      <c r="IM145" s="20"/>
      <c r="IN145" s="20"/>
      <c r="IO145" s="20"/>
      <c r="IP145" s="20"/>
      <c r="IQ145" s="20"/>
      <c r="IR145" s="20"/>
      <c r="IS145" s="20"/>
      <c r="IT145" s="20"/>
      <c r="IU145" s="20"/>
    </row>
    <row r="146" spans="2:255" s="22" customFormat="1" x14ac:dyDescent="0.25">
      <c r="B146" s="20"/>
      <c r="C146" s="27"/>
      <c r="D146" s="28"/>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0"/>
      <c r="BW146" s="20"/>
      <c r="BX146" s="20"/>
      <c r="BY146" s="20"/>
      <c r="BZ146" s="20"/>
      <c r="CA146" s="20"/>
      <c r="CB146" s="20"/>
      <c r="CC146" s="20"/>
      <c r="CD146" s="20"/>
      <c r="CE146" s="20"/>
      <c r="CF146" s="20"/>
      <c r="CG146" s="20"/>
      <c r="CH146" s="20"/>
      <c r="CI146" s="20"/>
      <c r="CJ146" s="20"/>
      <c r="CK146" s="20"/>
      <c r="CL146" s="20"/>
      <c r="CM146" s="20"/>
      <c r="CN146" s="20"/>
      <c r="CO146" s="20"/>
      <c r="CP146" s="20"/>
      <c r="CQ146" s="20"/>
      <c r="CR146" s="20"/>
      <c r="CS146" s="20"/>
      <c r="CT146" s="20"/>
      <c r="CU146" s="20"/>
      <c r="CV146" s="20"/>
      <c r="CW146" s="20"/>
      <c r="CX146" s="20"/>
      <c r="CY146" s="20"/>
      <c r="CZ146" s="20"/>
      <c r="DA146" s="20"/>
      <c r="DB146" s="20"/>
      <c r="DC146" s="20"/>
      <c r="DD146" s="20"/>
      <c r="DE146" s="20"/>
      <c r="DF146" s="20"/>
      <c r="DG146" s="20"/>
      <c r="DH146" s="20"/>
      <c r="DI146" s="20"/>
      <c r="DJ146" s="20"/>
      <c r="DK146" s="20"/>
      <c r="DL146" s="20"/>
      <c r="DM146" s="20"/>
      <c r="DN146" s="20"/>
      <c r="DO146" s="20"/>
      <c r="DP146" s="20"/>
      <c r="DQ146" s="20"/>
      <c r="DR146" s="20"/>
      <c r="DS146" s="20"/>
      <c r="DT146" s="20"/>
      <c r="DU146" s="20"/>
      <c r="DV146" s="20"/>
      <c r="DW146" s="20"/>
      <c r="DX146" s="20"/>
      <c r="DY146" s="20"/>
      <c r="DZ146" s="20"/>
      <c r="EA146" s="20"/>
      <c r="EB146" s="20"/>
      <c r="EC146" s="20"/>
      <c r="ED146" s="20"/>
      <c r="EE146" s="20"/>
      <c r="EF146" s="20"/>
      <c r="EG146" s="20"/>
      <c r="EH146" s="20"/>
      <c r="EI146" s="20"/>
      <c r="EJ146" s="20"/>
      <c r="EK146" s="20"/>
      <c r="EL146" s="20"/>
      <c r="EM146" s="20"/>
      <c r="EN146" s="20"/>
      <c r="EO146" s="20"/>
      <c r="EP146" s="20"/>
      <c r="EQ146" s="20"/>
      <c r="ER146" s="20"/>
      <c r="ES146" s="20"/>
      <c r="ET146" s="20"/>
      <c r="EU146" s="20"/>
      <c r="EV146" s="20"/>
      <c r="EW146" s="20"/>
      <c r="EX146" s="20"/>
      <c r="EY146" s="20"/>
      <c r="EZ146" s="20"/>
      <c r="FA146" s="20"/>
      <c r="FB146" s="20"/>
      <c r="FC146" s="20"/>
      <c r="FD146" s="20"/>
      <c r="FE146" s="20"/>
      <c r="FF146" s="20"/>
      <c r="FG146" s="20"/>
      <c r="FH146" s="20"/>
      <c r="FI146" s="20"/>
      <c r="FJ146" s="20"/>
      <c r="FK146" s="20"/>
      <c r="FL146" s="20"/>
      <c r="FM146" s="20"/>
      <c r="FN146" s="20"/>
      <c r="FO146" s="20"/>
      <c r="FP146" s="20"/>
      <c r="FQ146" s="20"/>
      <c r="FR146" s="20"/>
      <c r="FS146" s="20"/>
      <c r="FT146" s="20"/>
      <c r="FU146" s="20"/>
      <c r="FV146" s="20"/>
      <c r="FW146" s="20"/>
      <c r="FX146" s="20"/>
      <c r="FY146" s="20"/>
      <c r="FZ146" s="20"/>
      <c r="GA146" s="20"/>
      <c r="GB146" s="20"/>
      <c r="GC146" s="20"/>
      <c r="GD146" s="20"/>
      <c r="GE146" s="20"/>
      <c r="GF146" s="20"/>
      <c r="GG146" s="20"/>
      <c r="GH146" s="20"/>
      <c r="GI146" s="20"/>
      <c r="GJ146" s="20"/>
      <c r="GK146" s="20"/>
      <c r="GL146" s="20"/>
      <c r="GM146" s="20"/>
      <c r="GN146" s="20"/>
      <c r="GO146" s="20"/>
      <c r="GP146" s="20"/>
      <c r="GQ146" s="20"/>
      <c r="GR146" s="20"/>
      <c r="GS146" s="20"/>
      <c r="GT146" s="20"/>
      <c r="GU146" s="20"/>
      <c r="GV146" s="20"/>
      <c r="GW146" s="20"/>
      <c r="GX146" s="20"/>
      <c r="GY146" s="20"/>
      <c r="GZ146" s="20"/>
      <c r="HA146" s="20"/>
      <c r="HB146" s="20"/>
      <c r="HC146" s="20"/>
      <c r="HD146" s="20"/>
      <c r="HE146" s="20"/>
      <c r="HF146" s="20"/>
      <c r="HG146" s="20"/>
      <c r="HH146" s="20"/>
      <c r="HI146" s="20"/>
      <c r="HJ146" s="20"/>
      <c r="HK146" s="20"/>
      <c r="HL146" s="20"/>
      <c r="HM146" s="20"/>
      <c r="HN146" s="20"/>
      <c r="HO146" s="20"/>
      <c r="HP146" s="20"/>
      <c r="HQ146" s="20"/>
      <c r="HR146" s="20"/>
      <c r="HS146" s="20"/>
      <c r="HT146" s="20"/>
      <c r="HU146" s="20"/>
      <c r="HV146" s="20"/>
      <c r="HW146" s="20"/>
      <c r="HX146" s="20"/>
      <c r="HY146" s="20"/>
      <c r="HZ146" s="20"/>
      <c r="IA146" s="20"/>
      <c r="IB146" s="20"/>
      <c r="IC146" s="20"/>
      <c r="ID146" s="20"/>
      <c r="IE146" s="20"/>
      <c r="IF146" s="20"/>
      <c r="IG146" s="20"/>
      <c r="IH146" s="20"/>
      <c r="II146" s="20"/>
      <c r="IJ146" s="20"/>
      <c r="IK146" s="20"/>
      <c r="IL146" s="20"/>
      <c r="IM146" s="20"/>
      <c r="IN146" s="20"/>
      <c r="IO146" s="20"/>
      <c r="IP146" s="20"/>
      <c r="IQ146" s="20"/>
      <c r="IR146" s="20"/>
      <c r="IS146" s="20"/>
      <c r="IT146" s="20"/>
      <c r="IU146" s="20"/>
    </row>
    <row r="147" spans="2:255" s="22" customFormat="1" x14ac:dyDescent="0.25">
      <c r="B147" s="20"/>
      <c r="C147" s="27"/>
      <c r="D147" s="28"/>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0"/>
      <c r="BW147" s="20"/>
      <c r="BX147" s="20"/>
      <c r="BY147" s="20"/>
      <c r="BZ147" s="20"/>
      <c r="CA147" s="20"/>
      <c r="CB147" s="20"/>
      <c r="CC147" s="20"/>
      <c r="CD147" s="20"/>
      <c r="CE147" s="20"/>
      <c r="CF147" s="20"/>
      <c r="CG147" s="20"/>
      <c r="CH147" s="20"/>
      <c r="CI147" s="20"/>
      <c r="CJ147" s="20"/>
      <c r="CK147" s="20"/>
      <c r="CL147" s="20"/>
      <c r="CM147" s="20"/>
      <c r="CN147" s="20"/>
      <c r="CO147" s="20"/>
      <c r="CP147" s="20"/>
      <c r="CQ147" s="20"/>
      <c r="CR147" s="20"/>
      <c r="CS147" s="20"/>
      <c r="CT147" s="20"/>
      <c r="CU147" s="20"/>
      <c r="CV147" s="20"/>
      <c r="CW147" s="20"/>
      <c r="CX147" s="20"/>
      <c r="CY147" s="20"/>
      <c r="CZ147" s="20"/>
      <c r="DA147" s="20"/>
      <c r="DB147" s="20"/>
      <c r="DC147" s="20"/>
      <c r="DD147" s="20"/>
      <c r="DE147" s="20"/>
      <c r="DF147" s="20"/>
      <c r="DG147" s="20"/>
      <c r="DH147" s="20"/>
      <c r="DI147" s="20"/>
      <c r="DJ147" s="20"/>
      <c r="DK147" s="20"/>
      <c r="DL147" s="20"/>
      <c r="DM147" s="20"/>
      <c r="DN147" s="20"/>
      <c r="DO147" s="20"/>
      <c r="DP147" s="20"/>
      <c r="DQ147" s="20"/>
      <c r="DR147" s="20"/>
      <c r="DS147" s="20"/>
      <c r="DT147" s="20"/>
      <c r="DU147" s="20"/>
      <c r="DV147" s="20"/>
      <c r="DW147" s="20"/>
      <c r="DX147" s="20"/>
      <c r="DY147" s="20"/>
      <c r="DZ147" s="20"/>
      <c r="EA147" s="20"/>
      <c r="EB147" s="20"/>
      <c r="EC147" s="20"/>
      <c r="ED147" s="20"/>
      <c r="EE147" s="20"/>
      <c r="EF147" s="20"/>
      <c r="EG147" s="20"/>
      <c r="EH147" s="20"/>
      <c r="EI147" s="20"/>
      <c r="EJ147" s="20"/>
      <c r="EK147" s="20"/>
      <c r="EL147" s="20"/>
      <c r="EM147" s="20"/>
      <c r="EN147" s="20"/>
      <c r="EO147" s="20"/>
      <c r="EP147" s="20"/>
      <c r="EQ147" s="20"/>
      <c r="ER147" s="20"/>
      <c r="ES147" s="20"/>
      <c r="ET147" s="20"/>
      <c r="EU147" s="20"/>
      <c r="EV147" s="20"/>
      <c r="EW147" s="20"/>
      <c r="EX147" s="20"/>
      <c r="EY147" s="20"/>
      <c r="EZ147" s="20"/>
      <c r="FA147" s="20"/>
      <c r="FB147" s="20"/>
      <c r="FC147" s="20"/>
      <c r="FD147" s="20"/>
      <c r="FE147" s="20"/>
      <c r="FF147" s="20"/>
      <c r="FG147" s="20"/>
      <c r="FH147" s="20"/>
      <c r="FI147" s="20"/>
      <c r="FJ147" s="20"/>
      <c r="FK147" s="20"/>
      <c r="FL147" s="20"/>
      <c r="FM147" s="20"/>
      <c r="FN147" s="20"/>
      <c r="FO147" s="20"/>
      <c r="FP147" s="20"/>
      <c r="FQ147" s="20"/>
      <c r="FR147" s="20"/>
      <c r="FS147" s="20"/>
      <c r="FT147" s="20"/>
      <c r="FU147" s="20"/>
      <c r="FV147" s="20"/>
      <c r="FW147" s="20"/>
      <c r="FX147" s="20"/>
      <c r="FY147" s="20"/>
      <c r="FZ147" s="20"/>
      <c r="GA147" s="20"/>
      <c r="GB147" s="20"/>
      <c r="GC147" s="20"/>
      <c r="GD147" s="20"/>
      <c r="GE147" s="20"/>
      <c r="GF147" s="20"/>
      <c r="GG147" s="20"/>
      <c r="GH147" s="20"/>
      <c r="GI147" s="20"/>
      <c r="GJ147" s="20"/>
      <c r="GK147" s="20"/>
      <c r="GL147" s="20"/>
      <c r="GM147" s="20"/>
      <c r="GN147" s="20"/>
      <c r="GO147" s="20"/>
      <c r="GP147" s="20"/>
      <c r="GQ147" s="20"/>
      <c r="GR147" s="20"/>
      <c r="GS147" s="20"/>
      <c r="GT147" s="20"/>
      <c r="GU147" s="20"/>
      <c r="GV147" s="20"/>
      <c r="GW147" s="20"/>
      <c r="GX147" s="20"/>
      <c r="GY147" s="20"/>
      <c r="GZ147" s="20"/>
      <c r="HA147" s="20"/>
      <c r="HB147" s="20"/>
      <c r="HC147" s="20"/>
      <c r="HD147" s="20"/>
      <c r="HE147" s="20"/>
      <c r="HF147" s="20"/>
      <c r="HG147" s="20"/>
      <c r="HH147" s="20"/>
      <c r="HI147" s="20"/>
      <c r="HJ147" s="20"/>
      <c r="HK147" s="20"/>
      <c r="HL147" s="20"/>
      <c r="HM147" s="20"/>
      <c r="HN147" s="20"/>
      <c r="HO147" s="20"/>
      <c r="HP147" s="20"/>
      <c r="HQ147" s="20"/>
      <c r="HR147" s="20"/>
      <c r="HS147" s="20"/>
      <c r="HT147" s="20"/>
      <c r="HU147" s="20"/>
      <c r="HV147" s="20"/>
      <c r="HW147" s="20"/>
      <c r="HX147" s="20"/>
      <c r="HY147" s="20"/>
      <c r="HZ147" s="20"/>
      <c r="IA147" s="20"/>
      <c r="IB147" s="20"/>
      <c r="IC147" s="20"/>
      <c r="ID147" s="20"/>
      <c r="IE147" s="20"/>
      <c r="IF147" s="20"/>
      <c r="IG147" s="20"/>
      <c r="IH147" s="20"/>
      <c r="II147" s="20"/>
      <c r="IJ147" s="20"/>
      <c r="IK147" s="20"/>
      <c r="IL147" s="20"/>
      <c r="IM147" s="20"/>
      <c r="IN147" s="20"/>
      <c r="IO147" s="20"/>
      <c r="IP147" s="20"/>
      <c r="IQ147" s="20"/>
      <c r="IR147" s="20"/>
      <c r="IS147" s="20"/>
      <c r="IT147" s="20"/>
      <c r="IU147" s="20"/>
    </row>
    <row r="148" spans="2:255" s="22" customFormat="1" x14ac:dyDescent="0.25">
      <c r="B148" s="20"/>
      <c r="C148" s="27"/>
      <c r="D148" s="28"/>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20"/>
      <c r="BV148" s="20"/>
      <c r="BW148" s="20"/>
      <c r="BX148" s="20"/>
      <c r="BY148" s="20"/>
      <c r="BZ148" s="20"/>
      <c r="CA148" s="20"/>
      <c r="CB148" s="20"/>
      <c r="CC148" s="20"/>
      <c r="CD148" s="20"/>
      <c r="CE148" s="20"/>
      <c r="CF148" s="20"/>
      <c r="CG148" s="20"/>
      <c r="CH148" s="20"/>
      <c r="CI148" s="20"/>
      <c r="CJ148" s="20"/>
      <c r="CK148" s="20"/>
      <c r="CL148" s="20"/>
      <c r="CM148" s="20"/>
      <c r="CN148" s="20"/>
      <c r="CO148" s="20"/>
      <c r="CP148" s="20"/>
      <c r="CQ148" s="20"/>
      <c r="CR148" s="20"/>
      <c r="CS148" s="20"/>
      <c r="CT148" s="20"/>
      <c r="CU148" s="20"/>
      <c r="CV148" s="20"/>
      <c r="CW148" s="20"/>
      <c r="CX148" s="20"/>
      <c r="CY148" s="20"/>
      <c r="CZ148" s="20"/>
      <c r="DA148" s="20"/>
      <c r="DB148" s="20"/>
      <c r="DC148" s="20"/>
      <c r="DD148" s="20"/>
      <c r="DE148" s="20"/>
      <c r="DF148" s="20"/>
      <c r="DG148" s="20"/>
      <c r="DH148" s="20"/>
      <c r="DI148" s="20"/>
      <c r="DJ148" s="20"/>
      <c r="DK148" s="20"/>
      <c r="DL148" s="20"/>
      <c r="DM148" s="20"/>
      <c r="DN148" s="20"/>
      <c r="DO148" s="20"/>
      <c r="DP148" s="20"/>
      <c r="DQ148" s="20"/>
      <c r="DR148" s="20"/>
      <c r="DS148" s="20"/>
      <c r="DT148" s="20"/>
      <c r="DU148" s="20"/>
      <c r="DV148" s="20"/>
      <c r="DW148" s="20"/>
      <c r="DX148" s="20"/>
      <c r="DY148" s="20"/>
      <c r="DZ148" s="20"/>
      <c r="EA148" s="20"/>
      <c r="EB148" s="20"/>
      <c r="EC148" s="20"/>
      <c r="ED148" s="20"/>
      <c r="EE148" s="20"/>
      <c r="EF148" s="20"/>
      <c r="EG148" s="20"/>
      <c r="EH148" s="20"/>
      <c r="EI148" s="20"/>
      <c r="EJ148" s="20"/>
      <c r="EK148" s="20"/>
      <c r="EL148" s="20"/>
      <c r="EM148" s="20"/>
      <c r="EN148" s="20"/>
      <c r="EO148" s="20"/>
      <c r="EP148" s="20"/>
      <c r="EQ148" s="20"/>
      <c r="ER148" s="20"/>
      <c r="ES148" s="20"/>
      <c r="ET148" s="20"/>
      <c r="EU148" s="20"/>
      <c r="EV148" s="20"/>
      <c r="EW148" s="20"/>
      <c r="EX148" s="20"/>
      <c r="EY148" s="20"/>
      <c r="EZ148" s="20"/>
      <c r="FA148" s="20"/>
      <c r="FB148" s="20"/>
      <c r="FC148" s="20"/>
      <c r="FD148" s="20"/>
      <c r="FE148" s="20"/>
      <c r="FF148" s="20"/>
      <c r="FG148" s="20"/>
      <c r="FH148" s="20"/>
      <c r="FI148" s="20"/>
      <c r="FJ148" s="20"/>
      <c r="FK148" s="20"/>
      <c r="FL148" s="20"/>
      <c r="FM148" s="20"/>
      <c r="FN148" s="20"/>
      <c r="FO148" s="20"/>
      <c r="FP148" s="20"/>
      <c r="FQ148" s="20"/>
      <c r="FR148" s="20"/>
      <c r="FS148" s="20"/>
      <c r="FT148" s="20"/>
      <c r="FU148" s="20"/>
      <c r="FV148" s="20"/>
      <c r="FW148" s="20"/>
      <c r="FX148" s="20"/>
      <c r="FY148" s="20"/>
      <c r="FZ148" s="20"/>
      <c r="GA148" s="20"/>
      <c r="GB148" s="20"/>
      <c r="GC148" s="20"/>
      <c r="GD148" s="20"/>
      <c r="GE148" s="20"/>
      <c r="GF148" s="20"/>
      <c r="GG148" s="20"/>
      <c r="GH148" s="20"/>
      <c r="GI148" s="20"/>
      <c r="GJ148" s="20"/>
      <c r="GK148" s="20"/>
      <c r="GL148" s="20"/>
      <c r="GM148" s="20"/>
      <c r="GN148" s="20"/>
      <c r="GO148" s="20"/>
      <c r="GP148" s="20"/>
      <c r="GQ148" s="20"/>
      <c r="GR148" s="20"/>
      <c r="GS148" s="20"/>
      <c r="GT148" s="20"/>
      <c r="GU148" s="20"/>
      <c r="GV148" s="20"/>
      <c r="GW148" s="20"/>
      <c r="GX148" s="20"/>
      <c r="GY148" s="20"/>
      <c r="GZ148" s="20"/>
      <c r="HA148" s="20"/>
      <c r="HB148" s="20"/>
      <c r="HC148" s="20"/>
      <c r="HD148" s="20"/>
      <c r="HE148" s="20"/>
      <c r="HF148" s="20"/>
      <c r="HG148" s="20"/>
      <c r="HH148" s="20"/>
      <c r="HI148" s="20"/>
      <c r="HJ148" s="20"/>
      <c r="HK148" s="20"/>
      <c r="HL148" s="20"/>
      <c r="HM148" s="20"/>
      <c r="HN148" s="20"/>
      <c r="HO148" s="20"/>
      <c r="HP148" s="20"/>
      <c r="HQ148" s="20"/>
      <c r="HR148" s="20"/>
      <c r="HS148" s="20"/>
      <c r="HT148" s="20"/>
      <c r="HU148" s="20"/>
      <c r="HV148" s="20"/>
      <c r="HW148" s="20"/>
      <c r="HX148" s="20"/>
      <c r="HY148" s="20"/>
      <c r="HZ148" s="20"/>
      <c r="IA148" s="20"/>
      <c r="IB148" s="20"/>
      <c r="IC148" s="20"/>
      <c r="ID148" s="20"/>
      <c r="IE148" s="20"/>
      <c r="IF148" s="20"/>
      <c r="IG148" s="20"/>
      <c r="IH148" s="20"/>
      <c r="II148" s="20"/>
      <c r="IJ148" s="20"/>
      <c r="IK148" s="20"/>
      <c r="IL148" s="20"/>
      <c r="IM148" s="20"/>
      <c r="IN148" s="20"/>
      <c r="IO148" s="20"/>
      <c r="IP148" s="20"/>
      <c r="IQ148" s="20"/>
      <c r="IR148" s="20"/>
      <c r="IS148" s="20"/>
      <c r="IT148" s="20"/>
      <c r="IU148" s="20"/>
    </row>
    <row r="149" spans="2:255" s="22" customFormat="1" x14ac:dyDescent="0.25">
      <c r="B149" s="20"/>
      <c r="C149" s="27"/>
      <c r="D149" s="28"/>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20"/>
      <c r="BV149" s="20"/>
      <c r="BW149" s="20"/>
      <c r="BX149" s="20"/>
      <c r="BY149" s="20"/>
      <c r="BZ149" s="20"/>
      <c r="CA149" s="20"/>
      <c r="CB149" s="20"/>
      <c r="CC149" s="20"/>
      <c r="CD149" s="20"/>
      <c r="CE149" s="20"/>
      <c r="CF149" s="20"/>
      <c r="CG149" s="20"/>
      <c r="CH149" s="20"/>
      <c r="CI149" s="20"/>
      <c r="CJ149" s="20"/>
      <c r="CK149" s="20"/>
      <c r="CL149" s="20"/>
      <c r="CM149" s="20"/>
      <c r="CN149" s="20"/>
      <c r="CO149" s="20"/>
      <c r="CP149" s="20"/>
      <c r="CQ149" s="20"/>
      <c r="CR149" s="20"/>
      <c r="CS149" s="20"/>
      <c r="CT149" s="20"/>
      <c r="CU149" s="20"/>
      <c r="CV149" s="20"/>
      <c r="CW149" s="20"/>
      <c r="CX149" s="20"/>
      <c r="CY149" s="20"/>
      <c r="CZ149" s="20"/>
      <c r="DA149" s="20"/>
      <c r="DB149" s="20"/>
      <c r="DC149" s="20"/>
      <c r="DD149" s="20"/>
      <c r="DE149" s="20"/>
      <c r="DF149" s="20"/>
      <c r="DG149" s="20"/>
      <c r="DH149" s="20"/>
      <c r="DI149" s="20"/>
      <c r="DJ149" s="20"/>
      <c r="DK149" s="20"/>
      <c r="DL149" s="20"/>
      <c r="DM149" s="20"/>
      <c r="DN149" s="20"/>
      <c r="DO149" s="20"/>
      <c r="DP149" s="20"/>
      <c r="DQ149" s="20"/>
      <c r="DR149" s="20"/>
      <c r="DS149" s="20"/>
      <c r="DT149" s="20"/>
      <c r="DU149" s="20"/>
      <c r="DV149" s="20"/>
      <c r="DW149" s="20"/>
      <c r="DX149" s="20"/>
      <c r="DY149" s="20"/>
      <c r="DZ149" s="20"/>
      <c r="EA149" s="20"/>
      <c r="EB149" s="20"/>
      <c r="EC149" s="20"/>
      <c r="ED149" s="20"/>
      <c r="EE149" s="20"/>
      <c r="EF149" s="20"/>
      <c r="EG149" s="20"/>
      <c r="EH149" s="20"/>
      <c r="EI149" s="20"/>
      <c r="EJ149" s="20"/>
      <c r="EK149" s="20"/>
      <c r="EL149" s="20"/>
      <c r="EM149" s="20"/>
      <c r="EN149" s="20"/>
      <c r="EO149" s="20"/>
      <c r="EP149" s="20"/>
      <c r="EQ149" s="20"/>
      <c r="ER149" s="20"/>
      <c r="ES149" s="20"/>
      <c r="ET149" s="20"/>
      <c r="EU149" s="20"/>
      <c r="EV149" s="20"/>
      <c r="EW149" s="20"/>
      <c r="EX149" s="20"/>
      <c r="EY149" s="20"/>
      <c r="EZ149" s="20"/>
      <c r="FA149" s="20"/>
      <c r="FB149" s="20"/>
      <c r="FC149" s="20"/>
      <c r="FD149" s="20"/>
      <c r="FE149" s="20"/>
      <c r="FF149" s="20"/>
      <c r="FG149" s="20"/>
      <c r="FH149" s="20"/>
      <c r="FI149" s="20"/>
      <c r="FJ149" s="20"/>
      <c r="FK149" s="20"/>
      <c r="FL149" s="20"/>
      <c r="FM149" s="20"/>
      <c r="FN149" s="20"/>
      <c r="FO149" s="20"/>
      <c r="FP149" s="20"/>
      <c r="FQ149" s="20"/>
      <c r="FR149" s="20"/>
      <c r="FS149" s="20"/>
      <c r="FT149" s="20"/>
      <c r="FU149" s="20"/>
      <c r="FV149" s="20"/>
      <c r="FW149" s="20"/>
      <c r="FX149" s="20"/>
      <c r="FY149" s="20"/>
      <c r="FZ149" s="20"/>
      <c r="GA149" s="20"/>
      <c r="GB149" s="20"/>
      <c r="GC149" s="20"/>
      <c r="GD149" s="20"/>
      <c r="GE149" s="20"/>
      <c r="GF149" s="20"/>
      <c r="GG149" s="20"/>
      <c r="GH149" s="20"/>
      <c r="GI149" s="20"/>
      <c r="GJ149" s="20"/>
      <c r="GK149" s="20"/>
      <c r="GL149" s="20"/>
      <c r="GM149" s="20"/>
      <c r="GN149" s="20"/>
      <c r="GO149" s="20"/>
      <c r="GP149" s="20"/>
      <c r="GQ149" s="20"/>
      <c r="GR149" s="20"/>
      <c r="GS149" s="20"/>
      <c r="GT149" s="20"/>
      <c r="GU149" s="20"/>
      <c r="GV149" s="20"/>
      <c r="GW149" s="20"/>
      <c r="GX149" s="20"/>
      <c r="GY149" s="20"/>
      <c r="GZ149" s="20"/>
      <c r="HA149" s="20"/>
      <c r="HB149" s="20"/>
      <c r="HC149" s="20"/>
      <c r="HD149" s="20"/>
      <c r="HE149" s="20"/>
      <c r="HF149" s="20"/>
      <c r="HG149" s="20"/>
      <c r="HH149" s="20"/>
      <c r="HI149" s="20"/>
      <c r="HJ149" s="20"/>
      <c r="HK149" s="20"/>
      <c r="HL149" s="20"/>
      <c r="HM149" s="20"/>
      <c r="HN149" s="20"/>
      <c r="HO149" s="20"/>
      <c r="HP149" s="20"/>
      <c r="HQ149" s="20"/>
      <c r="HR149" s="20"/>
      <c r="HS149" s="20"/>
      <c r="HT149" s="20"/>
      <c r="HU149" s="20"/>
      <c r="HV149" s="20"/>
      <c r="HW149" s="20"/>
      <c r="HX149" s="20"/>
      <c r="HY149" s="20"/>
      <c r="HZ149" s="20"/>
      <c r="IA149" s="20"/>
      <c r="IB149" s="20"/>
      <c r="IC149" s="20"/>
      <c r="ID149" s="20"/>
      <c r="IE149" s="20"/>
      <c r="IF149" s="20"/>
      <c r="IG149" s="20"/>
      <c r="IH149" s="20"/>
      <c r="II149" s="20"/>
      <c r="IJ149" s="20"/>
      <c r="IK149" s="20"/>
      <c r="IL149" s="20"/>
      <c r="IM149" s="20"/>
      <c r="IN149" s="20"/>
      <c r="IO149" s="20"/>
      <c r="IP149" s="20"/>
      <c r="IQ149" s="20"/>
      <c r="IR149" s="20"/>
      <c r="IS149" s="20"/>
      <c r="IT149" s="20"/>
      <c r="IU149" s="20"/>
    </row>
    <row r="150" spans="2:255" s="22" customFormat="1" x14ac:dyDescent="0.25">
      <c r="B150" s="20"/>
      <c r="C150" s="27"/>
      <c r="D150" s="28"/>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20"/>
      <c r="BV150" s="20"/>
      <c r="BW150" s="20"/>
      <c r="BX150" s="20"/>
      <c r="BY150" s="20"/>
      <c r="BZ150" s="20"/>
      <c r="CA150" s="20"/>
      <c r="CB150" s="20"/>
      <c r="CC150" s="20"/>
      <c r="CD150" s="20"/>
      <c r="CE150" s="20"/>
      <c r="CF150" s="20"/>
      <c r="CG150" s="20"/>
      <c r="CH150" s="20"/>
      <c r="CI150" s="20"/>
      <c r="CJ150" s="20"/>
      <c r="CK150" s="20"/>
      <c r="CL150" s="20"/>
      <c r="CM150" s="20"/>
      <c r="CN150" s="20"/>
      <c r="CO150" s="20"/>
      <c r="CP150" s="20"/>
      <c r="CQ150" s="20"/>
      <c r="CR150" s="20"/>
      <c r="CS150" s="20"/>
      <c r="CT150" s="20"/>
      <c r="CU150" s="20"/>
      <c r="CV150" s="20"/>
      <c r="CW150" s="20"/>
      <c r="CX150" s="20"/>
      <c r="CY150" s="20"/>
      <c r="CZ150" s="20"/>
      <c r="DA150" s="20"/>
      <c r="DB150" s="20"/>
      <c r="DC150" s="20"/>
      <c r="DD150" s="20"/>
      <c r="DE150" s="20"/>
      <c r="DF150" s="20"/>
      <c r="DG150" s="20"/>
      <c r="DH150" s="20"/>
      <c r="DI150" s="20"/>
      <c r="DJ150" s="20"/>
      <c r="DK150" s="20"/>
      <c r="DL150" s="20"/>
      <c r="DM150" s="20"/>
      <c r="DN150" s="20"/>
      <c r="DO150" s="20"/>
      <c r="DP150" s="20"/>
      <c r="DQ150" s="20"/>
      <c r="DR150" s="20"/>
      <c r="DS150" s="20"/>
      <c r="DT150" s="20"/>
      <c r="DU150" s="20"/>
      <c r="DV150" s="20"/>
      <c r="DW150" s="20"/>
      <c r="DX150" s="20"/>
      <c r="DY150" s="20"/>
      <c r="DZ150" s="20"/>
      <c r="EA150" s="20"/>
      <c r="EB150" s="20"/>
      <c r="EC150" s="20"/>
      <c r="ED150" s="20"/>
      <c r="EE150" s="20"/>
      <c r="EF150" s="20"/>
      <c r="EG150" s="20"/>
      <c r="EH150" s="20"/>
      <c r="EI150" s="20"/>
      <c r="EJ150" s="20"/>
      <c r="EK150" s="20"/>
      <c r="EL150" s="20"/>
      <c r="EM150" s="20"/>
      <c r="EN150" s="20"/>
      <c r="EO150" s="20"/>
      <c r="EP150" s="20"/>
      <c r="EQ150" s="20"/>
      <c r="ER150" s="20"/>
      <c r="ES150" s="20"/>
      <c r="ET150" s="20"/>
      <c r="EU150" s="20"/>
      <c r="EV150" s="20"/>
      <c r="EW150" s="20"/>
      <c r="EX150" s="20"/>
      <c r="EY150" s="20"/>
      <c r="EZ150" s="20"/>
      <c r="FA150" s="20"/>
      <c r="FB150" s="20"/>
      <c r="FC150" s="20"/>
      <c r="FD150" s="20"/>
      <c r="FE150" s="20"/>
      <c r="FF150" s="20"/>
      <c r="FG150" s="20"/>
      <c r="FH150" s="20"/>
      <c r="FI150" s="20"/>
      <c r="FJ150" s="20"/>
      <c r="FK150" s="20"/>
      <c r="FL150" s="20"/>
      <c r="FM150" s="20"/>
      <c r="FN150" s="20"/>
      <c r="FO150" s="20"/>
      <c r="FP150" s="20"/>
      <c r="FQ150" s="20"/>
      <c r="FR150" s="20"/>
      <c r="FS150" s="20"/>
      <c r="FT150" s="20"/>
      <c r="FU150" s="20"/>
      <c r="FV150" s="20"/>
      <c r="FW150" s="20"/>
      <c r="FX150" s="20"/>
      <c r="FY150" s="20"/>
      <c r="FZ150" s="20"/>
      <c r="GA150" s="20"/>
      <c r="GB150" s="20"/>
      <c r="GC150" s="20"/>
      <c r="GD150" s="20"/>
      <c r="GE150" s="20"/>
      <c r="GF150" s="20"/>
      <c r="GG150" s="20"/>
      <c r="GH150" s="20"/>
      <c r="GI150" s="20"/>
      <c r="GJ150" s="20"/>
      <c r="GK150" s="20"/>
      <c r="GL150" s="20"/>
      <c r="GM150" s="20"/>
      <c r="GN150" s="20"/>
      <c r="GO150" s="20"/>
      <c r="GP150" s="20"/>
      <c r="GQ150" s="20"/>
      <c r="GR150" s="20"/>
      <c r="GS150" s="20"/>
      <c r="GT150" s="20"/>
      <c r="GU150" s="20"/>
      <c r="GV150" s="20"/>
      <c r="GW150" s="20"/>
      <c r="GX150" s="20"/>
      <c r="GY150" s="20"/>
      <c r="GZ150" s="20"/>
      <c r="HA150" s="20"/>
      <c r="HB150" s="20"/>
      <c r="HC150" s="20"/>
      <c r="HD150" s="20"/>
      <c r="HE150" s="20"/>
      <c r="HF150" s="20"/>
      <c r="HG150" s="20"/>
      <c r="HH150" s="20"/>
      <c r="HI150" s="20"/>
      <c r="HJ150" s="20"/>
      <c r="HK150" s="20"/>
      <c r="HL150" s="20"/>
      <c r="HM150" s="20"/>
      <c r="HN150" s="20"/>
      <c r="HO150" s="20"/>
      <c r="HP150" s="20"/>
      <c r="HQ150" s="20"/>
      <c r="HR150" s="20"/>
      <c r="HS150" s="20"/>
      <c r="HT150" s="20"/>
      <c r="HU150" s="20"/>
      <c r="HV150" s="20"/>
      <c r="HW150" s="20"/>
      <c r="HX150" s="20"/>
      <c r="HY150" s="20"/>
      <c r="HZ150" s="20"/>
      <c r="IA150" s="20"/>
      <c r="IB150" s="20"/>
      <c r="IC150" s="20"/>
      <c r="ID150" s="20"/>
      <c r="IE150" s="20"/>
      <c r="IF150" s="20"/>
      <c r="IG150" s="20"/>
      <c r="IH150" s="20"/>
      <c r="II150" s="20"/>
      <c r="IJ150" s="20"/>
      <c r="IK150" s="20"/>
      <c r="IL150" s="20"/>
      <c r="IM150" s="20"/>
      <c r="IN150" s="20"/>
      <c r="IO150" s="20"/>
      <c r="IP150" s="20"/>
      <c r="IQ150" s="20"/>
      <c r="IR150" s="20"/>
      <c r="IS150" s="20"/>
      <c r="IT150" s="20"/>
      <c r="IU150" s="20"/>
    </row>
    <row r="151" spans="2:255" s="22" customFormat="1" x14ac:dyDescent="0.25">
      <c r="B151" s="20"/>
      <c r="C151" s="27"/>
      <c r="D151" s="28"/>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20"/>
      <c r="BV151" s="20"/>
      <c r="BW151" s="20"/>
      <c r="BX151" s="20"/>
      <c r="BY151" s="20"/>
      <c r="BZ151" s="20"/>
      <c r="CA151" s="20"/>
      <c r="CB151" s="20"/>
      <c r="CC151" s="20"/>
      <c r="CD151" s="20"/>
      <c r="CE151" s="20"/>
      <c r="CF151" s="20"/>
      <c r="CG151" s="20"/>
      <c r="CH151" s="20"/>
      <c r="CI151" s="20"/>
      <c r="CJ151" s="20"/>
      <c r="CK151" s="20"/>
      <c r="CL151" s="20"/>
      <c r="CM151" s="20"/>
      <c r="CN151" s="20"/>
      <c r="CO151" s="20"/>
      <c r="CP151" s="20"/>
      <c r="CQ151" s="20"/>
      <c r="CR151" s="20"/>
      <c r="CS151" s="20"/>
      <c r="CT151" s="20"/>
      <c r="CU151" s="20"/>
      <c r="CV151" s="20"/>
      <c r="CW151" s="20"/>
      <c r="CX151" s="20"/>
      <c r="CY151" s="20"/>
      <c r="CZ151" s="20"/>
      <c r="DA151" s="20"/>
      <c r="DB151" s="20"/>
      <c r="DC151" s="20"/>
      <c r="DD151" s="20"/>
      <c r="DE151" s="20"/>
      <c r="DF151" s="20"/>
      <c r="DG151" s="20"/>
      <c r="DH151" s="20"/>
      <c r="DI151" s="20"/>
      <c r="DJ151" s="20"/>
      <c r="DK151" s="20"/>
      <c r="DL151" s="20"/>
      <c r="DM151" s="20"/>
      <c r="DN151" s="20"/>
      <c r="DO151" s="20"/>
      <c r="DP151" s="20"/>
      <c r="DQ151" s="20"/>
      <c r="DR151" s="20"/>
      <c r="DS151" s="20"/>
      <c r="DT151" s="20"/>
      <c r="DU151" s="20"/>
      <c r="DV151" s="20"/>
      <c r="DW151" s="20"/>
      <c r="DX151" s="20"/>
      <c r="DY151" s="20"/>
      <c r="DZ151" s="20"/>
      <c r="EA151" s="20"/>
      <c r="EB151" s="20"/>
      <c r="EC151" s="20"/>
      <c r="ED151" s="20"/>
      <c r="EE151" s="20"/>
      <c r="EF151" s="20"/>
      <c r="EG151" s="20"/>
      <c r="EH151" s="20"/>
      <c r="EI151" s="20"/>
      <c r="EJ151" s="20"/>
      <c r="EK151" s="20"/>
      <c r="EL151" s="20"/>
      <c r="EM151" s="20"/>
      <c r="EN151" s="20"/>
      <c r="EO151" s="20"/>
      <c r="EP151" s="20"/>
      <c r="EQ151" s="20"/>
      <c r="ER151" s="20"/>
      <c r="ES151" s="20"/>
      <c r="ET151" s="20"/>
      <c r="EU151" s="20"/>
      <c r="EV151" s="20"/>
      <c r="EW151" s="20"/>
      <c r="EX151" s="20"/>
      <c r="EY151" s="20"/>
      <c r="EZ151" s="20"/>
      <c r="FA151" s="20"/>
      <c r="FB151" s="20"/>
      <c r="FC151" s="20"/>
      <c r="FD151" s="20"/>
      <c r="FE151" s="20"/>
      <c r="FF151" s="20"/>
      <c r="FG151" s="20"/>
      <c r="FH151" s="20"/>
      <c r="FI151" s="20"/>
      <c r="FJ151" s="20"/>
      <c r="FK151" s="20"/>
      <c r="FL151" s="20"/>
      <c r="FM151" s="20"/>
      <c r="FN151" s="20"/>
      <c r="FO151" s="20"/>
      <c r="FP151" s="20"/>
      <c r="FQ151" s="20"/>
      <c r="FR151" s="20"/>
      <c r="FS151" s="20"/>
      <c r="FT151" s="20"/>
      <c r="FU151" s="20"/>
      <c r="FV151" s="20"/>
      <c r="FW151" s="20"/>
      <c r="FX151" s="20"/>
      <c r="FY151" s="20"/>
      <c r="FZ151" s="20"/>
      <c r="GA151" s="20"/>
      <c r="GB151" s="20"/>
      <c r="GC151" s="20"/>
      <c r="GD151" s="20"/>
      <c r="GE151" s="20"/>
      <c r="GF151" s="20"/>
      <c r="GG151" s="20"/>
      <c r="GH151" s="20"/>
      <c r="GI151" s="20"/>
      <c r="GJ151" s="20"/>
      <c r="GK151" s="20"/>
      <c r="GL151" s="20"/>
      <c r="GM151" s="20"/>
      <c r="GN151" s="20"/>
      <c r="GO151" s="20"/>
      <c r="GP151" s="20"/>
      <c r="GQ151" s="20"/>
      <c r="GR151" s="20"/>
      <c r="GS151" s="20"/>
      <c r="GT151" s="20"/>
      <c r="GU151" s="20"/>
      <c r="GV151" s="20"/>
      <c r="GW151" s="20"/>
      <c r="GX151" s="20"/>
      <c r="GY151" s="20"/>
      <c r="GZ151" s="20"/>
      <c r="HA151" s="20"/>
      <c r="HB151" s="20"/>
      <c r="HC151" s="20"/>
      <c r="HD151" s="20"/>
      <c r="HE151" s="20"/>
      <c r="HF151" s="20"/>
      <c r="HG151" s="20"/>
      <c r="HH151" s="20"/>
      <c r="HI151" s="20"/>
      <c r="HJ151" s="20"/>
      <c r="HK151" s="20"/>
      <c r="HL151" s="20"/>
      <c r="HM151" s="20"/>
      <c r="HN151" s="20"/>
      <c r="HO151" s="20"/>
      <c r="HP151" s="20"/>
      <c r="HQ151" s="20"/>
      <c r="HR151" s="20"/>
      <c r="HS151" s="20"/>
      <c r="HT151" s="20"/>
      <c r="HU151" s="20"/>
      <c r="HV151" s="20"/>
      <c r="HW151" s="20"/>
      <c r="HX151" s="20"/>
      <c r="HY151" s="20"/>
      <c r="HZ151" s="20"/>
      <c r="IA151" s="20"/>
      <c r="IB151" s="20"/>
      <c r="IC151" s="20"/>
      <c r="ID151" s="20"/>
      <c r="IE151" s="20"/>
      <c r="IF151" s="20"/>
      <c r="IG151" s="20"/>
      <c r="IH151" s="20"/>
      <c r="II151" s="20"/>
      <c r="IJ151" s="20"/>
      <c r="IK151" s="20"/>
      <c r="IL151" s="20"/>
      <c r="IM151" s="20"/>
      <c r="IN151" s="20"/>
      <c r="IO151" s="20"/>
      <c r="IP151" s="20"/>
      <c r="IQ151" s="20"/>
      <c r="IR151" s="20"/>
      <c r="IS151" s="20"/>
      <c r="IT151" s="20"/>
      <c r="IU151" s="20"/>
    </row>
    <row r="152" spans="2:255" s="22" customFormat="1" x14ac:dyDescent="0.25">
      <c r="B152" s="20"/>
      <c r="C152" s="27"/>
      <c r="D152" s="28"/>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20"/>
      <c r="BV152" s="20"/>
      <c r="BW152" s="20"/>
      <c r="BX152" s="20"/>
      <c r="BY152" s="20"/>
      <c r="BZ152" s="20"/>
      <c r="CA152" s="20"/>
      <c r="CB152" s="20"/>
      <c r="CC152" s="20"/>
      <c r="CD152" s="20"/>
      <c r="CE152" s="20"/>
      <c r="CF152" s="20"/>
      <c r="CG152" s="20"/>
      <c r="CH152" s="20"/>
      <c r="CI152" s="20"/>
      <c r="CJ152" s="20"/>
      <c r="CK152" s="20"/>
      <c r="CL152" s="20"/>
      <c r="CM152" s="20"/>
      <c r="CN152" s="20"/>
      <c r="CO152" s="20"/>
      <c r="CP152" s="20"/>
      <c r="CQ152" s="20"/>
      <c r="CR152" s="20"/>
      <c r="CS152" s="20"/>
      <c r="CT152" s="20"/>
      <c r="CU152" s="20"/>
      <c r="CV152" s="20"/>
      <c r="CW152" s="20"/>
      <c r="CX152" s="20"/>
      <c r="CY152" s="20"/>
      <c r="CZ152" s="20"/>
      <c r="DA152" s="20"/>
      <c r="DB152" s="20"/>
      <c r="DC152" s="20"/>
      <c r="DD152" s="20"/>
      <c r="DE152" s="20"/>
      <c r="DF152" s="20"/>
      <c r="DG152" s="20"/>
      <c r="DH152" s="20"/>
      <c r="DI152" s="20"/>
      <c r="DJ152" s="20"/>
      <c r="DK152" s="20"/>
      <c r="DL152" s="20"/>
      <c r="DM152" s="20"/>
      <c r="DN152" s="20"/>
      <c r="DO152" s="20"/>
      <c r="DP152" s="20"/>
      <c r="DQ152" s="20"/>
      <c r="DR152" s="20"/>
      <c r="DS152" s="20"/>
      <c r="DT152" s="20"/>
      <c r="DU152" s="20"/>
      <c r="DV152" s="20"/>
      <c r="DW152" s="20"/>
      <c r="DX152" s="20"/>
      <c r="DY152" s="20"/>
      <c r="DZ152" s="20"/>
      <c r="EA152" s="20"/>
      <c r="EB152" s="20"/>
      <c r="EC152" s="20"/>
      <c r="ED152" s="20"/>
      <c r="EE152" s="20"/>
      <c r="EF152" s="20"/>
      <c r="EG152" s="20"/>
      <c r="EH152" s="20"/>
      <c r="EI152" s="20"/>
      <c r="EJ152" s="20"/>
      <c r="EK152" s="20"/>
      <c r="EL152" s="20"/>
      <c r="EM152" s="20"/>
      <c r="EN152" s="20"/>
      <c r="EO152" s="20"/>
      <c r="EP152" s="20"/>
      <c r="EQ152" s="20"/>
      <c r="ER152" s="20"/>
      <c r="ES152" s="20"/>
      <c r="ET152" s="20"/>
      <c r="EU152" s="20"/>
      <c r="EV152" s="20"/>
      <c r="EW152" s="20"/>
      <c r="EX152" s="20"/>
      <c r="EY152" s="20"/>
      <c r="EZ152" s="20"/>
      <c r="FA152" s="20"/>
      <c r="FB152" s="20"/>
      <c r="FC152" s="20"/>
      <c r="FD152" s="20"/>
      <c r="FE152" s="20"/>
      <c r="FF152" s="20"/>
      <c r="FG152" s="20"/>
      <c r="FH152" s="20"/>
      <c r="FI152" s="20"/>
      <c r="FJ152" s="20"/>
      <c r="FK152" s="20"/>
      <c r="FL152" s="20"/>
      <c r="FM152" s="20"/>
      <c r="FN152" s="20"/>
      <c r="FO152" s="20"/>
      <c r="FP152" s="20"/>
      <c r="FQ152" s="20"/>
      <c r="FR152" s="20"/>
      <c r="FS152" s="20"/>
      <c r="FT152" s="20"/>
      <c r="FU152" s="20"/>
      <c r="FV152" s="20"/>
      <c r="FW152" s="20"/>
      <c r="FX152" s="20"/>
      <c r="FY152" s="20"/>
      <c r="FZ152" s="20"/>
      <c r="GA152" s="20"/>
      <c r="GB152" s="20"/>
      <c r="GC152" s="20"/>
      <c r="GD152" s="20"/>
      <c r="GE152" s="20"/>
      <c r="GF152" s="20"/>
      <c r="GG152" s="20"/>
      <c r="GH152" s="20"/>
      <c r="GI152" s="20"/>
      <c r="GJ152" s="20"/>
      <c r="GK152" s="20"/>
      <c r="GL152" s="20"/>
      <c r="GM152" s="20"/>
      <c r="GN152" s="20"/>
      <c r="GO152" s="20"/>
      <c r="GP152" s="20"/>
      <c r="GQ152" s="20"/>
      <c r="GR152" s="20"/>
      <c r="GS152" s="20"/>
      <c r="GT152" s="20"/>
      <c r="GU152" s="20"/>
      <c r="GV152" s="20"/>
      <c r="GW152" s="20"/>
      <c r="GX152" s="20"/>
      <c r="GY152" s="20"/>
      <c r="GZ152" s="20"/>
      <c r="HA152" s="20"/>
      <c r="HB152" s="20"/>
      <c r="HC152" s="20"/>
      <c r="HD152" s="20"/>
      <c r="HE152" s="20"/>
      <c r="HF152" s="20"/>
      <c r="HG152" s="20"/>
      <c r="HH152" s="20"/>
      <c r="HI152" s="20"/>
      <c r="HJ152" s="20"/>
      <c r="HK152" s="20"/>
      <c r="HL152" s="20"/>
      <c r="HM152" s="20"/>
      <c r="HN152" s="20"/>
      <c r="HO152" s="20"/>
      <c r="HP152" s="20"/>
      <c r="HQ152" s="20"/>
      <c r="HR152" s="20"/>
      <c r="HS152" s="20"/>
      <c r="HT152" s="20"/>
      <c r="HU152" s="20"/>
      <c r="HV152" s="20"/>
      <c r="HW152" s="20"/>
      <c r="HX152" s="20"/>
      <c r="HY152" s="20"/>
      <c r="HZ152" s="20"/>
      <c r="IA152" s="20"/>
      <c r="IB152" s="20"/>
      <c r="IC152" s="20"/>
      <c r="ID152" s="20"/>
      <c r="IE152" s="20"/>
      <c r="IF152" s="20"/>
      <c r="IG152" s="20"/>
      <c r="IH152" s="20"/>
      <c r="II152" s="20"/>
      <c r="IJ152" s="20"/>
      <c r="IK152" s="20"/>
      <c r="IL152" s="20"/>
      <c r="IM152" s="20"/>
      <c r="IN152" s="20"/>
      <c r="IO152" s="20"/>
      <c r="IP152" s="20"/>
      <c r="IQ152" s="20"/>
      <c r="IR152" s="20"/>
      <c r="IS152" s="20"/>
      <c r="IT152" s="20"/>
      <c r="IU152" s="20"/>
    </row>
    <row r="153" spans="2:255" s="22" customFormat="1" x14ac:dyDescent="0.25">
      <c r="B153" s="20"/>
      <c r="C153" s="27"/>
      <c r="D153" s="28"/>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20"/>
      <c r="BV153" s="20"/>
      <c r="BW153" s="20"/>
      <c r="BX153" s="20"/>
      <c r="BY153" s="20"/>
      <c r="BZ153" s="20"/>
      <c r="CA153" s="20"/>
      <c r="CB153" s="20"/>
      <c r="CC153" s="20"/>
      <c r="CD153" s="20"/>
      <c r="CE153" s="20"/>
      <c r="CF153" s="20"/>
      <c r="CG153" s="20"/>
      <c r="CH153" s="20"/>
      <c r="CI153" s="20"/>
      <c r="CJ153" s="20"/>
      <c r="CK153" s="20"/>
      <c r="CL153" s="20"/>
      <c r="CM153" s="20"/>
      <c r="CN153" s="20"/>
      <c r="CO153" s="20"/>
      <c r="CP153" s="20"/>
      <c r="CQ153" s="20"/>
      <c r="CR153" s="20"/>
      <c r="CS153" s="20"/>
      <c r="CT153" s="20"/>
      <c r="CU153" s="20"/>
      <c r="CV153" s="20"/>
      <c r="CW153" s="20"/>
      <c r="CX153" s="20"/>
      <c r="CY153" s="20"/>
      <c r="CZ153" s="20"/>
      <c r="DA153" s="20"/>
      <c r="DB153" s="20"/>
      <c r="DC153" s="20"/>
      <c r="DD153" s="20"/>
      <c r="DE153" s="20"/>
      <c r="DF153" s="20"/>
      <c r="DG153" s="20"/>
      <c r="DH153" s="20"/>
      <c r="DI153" s="20"/>
      <c r="DJ153" s="20"/>
      <c r="DK153" s="20"/>
      <c r="DL153" s="20"/>
      <c r="DM153" s="20"/>
      <c r="DN153" s="20"/>
      <c r="DO153" s="20"/>
      <c r="DP153" s="20"/>
      <c r="DQ153" s="20"/>
      <c r="DR153" s="20"/>
      <c r="DS153" s="20"/>
      <c r="DT153" s="20"/>
      <c r="DU153" s="20"/>
      <c r="DV153" s="20"/>
      <c r="DW153" s="20"/>
      <c r="DX153" s="20"/>
      <c r="DY153" s="20"/>
      <c r="DZ153" s="20"/>
      <c r="EA153" s="20"/>
      <c r="EB153" s="20"/>
      <c r="EC153" s="20"/>
      <c r="ED153" s="20"/>
      <c r="EE153" s="20"/>
      <c r="EF153" s="20"/>
      <c r="EG153" s="20"/>
      <c r="EH153" s="20"/>
      <c r="EI153" s="20"/>
      <c r="EJ153" s="20"/>
      <c r="EK153" s="20"/>
      <c r="EL153" s="20"/>
      <c r="EM153" s="20"/>
      <c r="EN153" s="20"/>
      <c r="EO153" s="20"/>
      <c r="EP153" s="20"/>
      <c r="EQ153" s="20"/>
      <c r="ER153" s="20"/>
      <c r="ES153" s="20"/>
      <c r="ET153" s="20"/>
      <c r="EU153" s="20"/>
      <c r="EV153" s="20"/>
      <c r="EW153" s="20"/>
      <c r="EX153" s="20"/>
      <c r="EY153" s="20"/>
      <c r="EZ153" s="20"/>
      <c r="FA153" s="20"/>
      <c r="FB153" s="20"/>
      <c r="FC153" s="20"/>
      <c r="FD153" s="20"/>
      <c r="FE153" s="20"/>
      <c r="FF153" s="20"/>
      <c r="FG153" s="20"/>
      <c r="FH153" s="20"/>
      <c r="FI153" s="20"/>
      <c r="FJ153" s="20"/>
      <c r="FK153" s="20"/>
      <c r="FL153" s="20"/>
      <c r="FM153" s="20"/>
      <c r="FN153" s="20"/>
      <c r="FO153" s="20"/>
      <c r="FP153" s="20"/>
      <c r="FQ153" s="20"/>
      <c r="FR153" s="20"/>
      <c r="FS153" s="20"/>
      <c r="FT153" s="20"/>
      <c r="FU153" s="20"/>
      <c r="FV153" s="20"/>
      <c r="FW153" s="20"/>
      <c r="FX153" s="20"/>
      <c r="FY153" s="20"/>
      <c r="FZ153" s="20"/>
      <c r="GA153" s="20"/>
      <c r="GB153" s="20"/>
      <c r="GC153" s="20"/>
      <c r="GD153" s="20"/>
      <c r="GE153" s="20"/>
      <c r="GF153" s="20"/>
      <c r="GG153" s="20"/>
      <c r="GH153" s="20"/>
      <c r="GI153" s="20"/>
      <c r="GJ153" s="20"/>
      <c r="GK153" s="20"/>
      <c r="GL153" s="20"/>
      <c r="GM153" s="20"/>
      <c r="GN153" s="20"/>
      <c r="GO153" s="20"/>
      <c r="GP153" s="20"/>
      <c r="GQ153" s="20"/>
      <c r="GR153" s="20"/>
      <c r="GS153" s="20"/>
      <c r="GT153" s="20"/>
      <c r="GU153" s="20"/>
      <c r="GV153" s="20"/>
      <c r="GW153" s="20"/>
      <c r="GX153" s="20"/>
      <c r="GY153" s="20"/>
      <c r="GZ153" s="20"/>
      <c r="HA153" s="20"/>
      <c r="HB153" s="20"/>
      <c r="HC153" s="20"/>
      <c r="HD153" s="20"/>
      <c r="HE153" s="20"/>
      <c r="HF153" s="20"/>
      <c r="HG153" s="20"/>
      <c r="HH153" s="20"/>
      <c r="HI153" s="20"/>
      <c r="HJ153" s="20"/>
      <c r="HK153" s="20"/>
      <c r="HL153" s="20"/>
      <c r="HM153" s="20"/>
      <c r="HN153" s="20"/>
      <c r="HO153" s="20"/>
      <c r="HP153" s="20"/>
      <c r="HQ153" s="20"/>
      <c r="HR153" s="20"/>
      <c r="HS153" s="20"/>
      <c r="HT153" s="20"/>
      <c r="HU153" s="20"/>
      <c r="HV153" s="20"/>
      <c r="HW153" s="20"/>
      <c r="HX153" s="20"/>
      <c r="HY153" s="20"/>
      <c r="HZ153" s="20"/>
      <c r="IA153" s="20"/>
      <c r="IB153" s="20"/>
      <c r="IC153" s="20"/>
      <c r="ID153" s="20"/>
      <c r="IE153" s="20"/>
      <c r="IF153" s="20"/>
      <c r="IG153" s="20"/>
      <c r="IH153" s="20"/>
      <c r="II153" s="20"/>
      <c r="IJ153" s="20"/>
      <c r="IK153" s="20"/>
      <c r="IL153" s="20"/>
      <c r="IM153" s="20"/>
      <c r="IN153" s="20"/>
      <c r="IO153" s="20"/>
      <c r="IP153" s="20"/>
      <c r="IQ153" s="20"/>
      <c r="IR153" s="20"/>
      <c r="IS153" s="20"/>
      <c r="IT153" s="20"/>
      <c r="IU153" s="20"/>
    </row>
    <row r="154" spans="2:255" s="22" customFormat="1" x14ac:dyDescent="0.25">
      <c r="B154" s="20"/>
      <c r="C154" s="27"/>
      <c r="D154" s="28"/>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20"/>
      <c r="BV154" s="20"/>
      <c r="BW154" s="20"/>
      <c r="BX154" s="20"/>
      <c r="BY154" s="20"/>
      <c r="BZ154" s="20"/>
      <c r="CA154" s="20"/>
      <c r="CB154" s="20"/>
      <c r="CC154" s="20"/>
      <c r="CD154" s="20"/>
      <c r="CE154" s="20"/>
      <c r="CF154" s="20"/>
      <c r="CG154" s="20"/>
      <c r="CH154" s="20"/>
      <c r="CI154" s="20"/>
      <c r="CJ154" s="20"/>
      <c r="CK154" s="20"/>
      <c r="CL154" s="20"/>
      <c r="CM154" s="20"/>
      <c r="CN154" s="20"/>
      <c r="CO154" s="20"/>
      <c r="CP154" s="20"/>
      <c r="CQ154" s="20"/>
      <c r="CR154" s="20"/>
      <c r="CS154" s="20"/>
      <c r="CT154" s="20"/>
      <c r="CU154" s="20"/>
      <c r="CV154" s="20"/>
      <c r="CW154" s="20"/>
      <c r="CX154" s="20"/>
      <c r="CY154" s="20"/>
      <c r="CZ154" s="20"/>
      <c r="DA154" s="20"/>
      <c r="DB154" s="20"/>
      <c r="DC154" s="20"/>
      <c r="DD154" s="20"/>
      <c r="DE154" s="20"/>
      <c r="DF154" s="20"/>
      <c r="DG154" s="20"/>
      <c r="DH154" s="20"/>
      <c r="DI154" s="20"/>
      <c r="DJ154" s="20"/>
      <c r="DK154" s="20"/>
      <c r="DL154" s="20"/>
      <c r="DM154" s="20"/>
      <c r="DN154" s="20"/>
      <c r="DO154" s="20"/>
      <c r="DP154" s="20"/>
      <c r="DQ154" s="20"/>
      <c r="DR154" s="20"/>
      <c r="DS154" s="20"/>
      <c r="DT154" s="20"/>
      <c r="DU154" s="20"/>
      <c r="DV154" s="20"/>
      <c r="DW154" s="20"/>
      <c r="DX154" s="20"/>
      <c r="DY154" s="20"/>
      <c r="DZ154" s="20"/>
      <c r="EA154" s="20"/>
      <c r="EB154" s="20"/>
      <c r="EC154" s="20"/>
      <c r="ED154" s="20"/>
      <c r="EE154" s="20"/>
      <c r="EF154" s="20"/>
      <c r="EG154" s="20"/>
      <c r="EH154" s="20"/>
      <c r="EI154" s="20"/>
      <c r="EJ154" s="20"/>
      <c r="EK154" s="20"/>
      <c r="EL154" s="20"/>
      <c r="EM154" s="20"/>
      <c r="EN154" s="20"/>
      <c r="EO154" s="20"/>
      <c r="EP154" s="20"/>
      <c r="EQ154" s="20"/>
      <c r="ER154" s="20"/>
      <c r="ES154" s="20"/>
      <c r="ET154" s="20"/>
      <c r="EU154" s="20"/>
      <c r="EV154" s="20"/>
      <c r="EW154" s="20"/>
      <c r="EX154" s="20"/>
      <c r="EY154" s="20"/>
      <c r="EZ154" s="20"/>
      <c r="FA154" s="20"/>
      <c r="FB154" s="20"/>
      <c r="FC154" s="20"/>
      <c r="FD154" s="20"/>
      <c r="FE154" s="20"/>
      <c r="FF154" s="20"/>
      <c r="FG154" s="20"/>
      <c r="FH154" s="20"/>
      <c r="FI154" s="20"/>
      <c r="FJ154" s="20"/>
      <c r="FK154" s="20"/>
      <c r="FL154" s="20"/>
      <c r="FM154" s="20"/>
      <c r="FN154" s="20"/>
      <c r="FO154" s="20"/>
      <c r="FP154" s="20"/>
      <c r="FQ154" s="20"/>
      <c r="FR154" s="20"/>
      <c r="FS154" s="20"/>
      <c r="FT154" s="20"/>
      <c r="FU154" s="20"/>
      <c r="FV154" s="20"/>
      <c r="FW154" s="20"/>
      <c r="FX154" s="20"/>
      <c r="FY154" s="20"/>
      <c r="FZ154" s="20"/>
      <c r="GA154" s="20"/>
      <c r="GB154" s="20"/>
      <c r="GC154" s="20"/>
      <c r="GD154" s="20"/>
      <c r="GE154" s="20"/>
      <c r="GF154" s="20"/>
      <c r="GG154" s="20"/>
      <c r="GH154" s="20"/>
      <c r="GI154" s="20"/>
      <c r="GJ154" s="20"/>
      <c r="GK154" s="20"/>
      <c r="GL154" s="20"/>
      <c r="GM154" s="20"/>
      <c r="GN154" s="20"/>
      <c r="GO154" s="20"/>
      <c r="GP154" s="20"/>
      <c r="GQ154" s="20"/>
      <c r="GR154" s="20"/>
      <c r="GS154" s="20"/>
      <c r="GT154" s="20"/>
      <c r="GU154" s="20"/>
      <c r="GV154" s="20"/>
      <c r="GW154" s="20"/>
      <c r="GX154" s="20"/>
      <c r="GY154" s="20"/>
      <c r="GZ154" s="20"/>
      <c r="HA154" s="20"/>
      <c r="HB154" s="20"/>
      <c r="HC154" s="20"/>
      <c r="HD154" s="20"/>
      <c r="HE154" s="20"/>
      <c r="HF154" s="20"/>
      <c r="HG154" s="20"/>
      <c r="HH154" s="20"/>
      <c r="HI154" s="20"/>
      <c r="HJ154" s="20"/>
      <c r="HK154" s="20"/>
      <c r="HL154" s="20"/>
      <c r="HM154" s="20"/>
      <c r="HN154" s="20"/>
      <c r="HO154" s="20"/>
      <c r="HP154" s="20"/>
      <c r="HQ154" s="20"/>
      <c r="HR154" s="20"/>
      <c r="HS154" s="20"/>
      <c r="HT154" s="20"/>
      <c r="HU154" s="20"/>
      <c r="HV154" s="20"/>
      <c r="HW154" s="20"/>
      <c r="HX154" s="20"/>
      <c r="HY154" s="20"/>
      <c r="HZ154" s="20"/>
      <c r="IA154" s="20"/>
      <c r="IB154" s="20"/>
      <c r="IC154" s="20"/>
      <c r="ID154" s="20"/>
      <c r="IE154" s="20"/>
      <c r="IF154" s="20"/>
      <c r="IG154" s="20"/>
      <c r="IH154" s="20"/>
      <c r="II154" s="20"/>
      <c r="IJ154" s="20"/>
      <c r="IK154" s="20"/>
      <c r="IL154" s="20"/>
      <c r="IM154" s="20"/>
      <c r="IN154" s="20"/>
      <c r="IO154" s="20"/>
      <c r="IP154" s="20"/>
      <c r="IQ154" s="20"/>
      <c r="IR154" s="20"/>
      <c r="IS154" s="20"/>
      <c r="IT154" s="20"/>
      <c r="IU154" s="20"/>
    </row>
    <row r="155" spans="2:255" s="22" customFormat="1" x14ac:dyDescent="0.25">
      <c r="B155" s="20"/>
      <c r="C155" s="27"/>
      <c r="D155" s="28"/>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20"/>
      <c r="BV155" s="20"/>
      <c r="BW155" s="20"/>
      <c r="BX155" s="20"/>
      <c r="BY155" s="20"/>
      <c r="BZ155" s="20"/>
      <c r="CA155" s="20"/>
      <c r="CB155" s="20"/>
      <c r="CC155" s="20"/>
      <c r="CD155" s="20"/>
      <c r="CE155" s="20"/>
      <c r="CF155" s="20"/>
      <c r="CG155" s="20"/>
      <c r="CH155" s="20"/>
      <c r="CI155" s="20"/>
      <c r="CJ155" s="20"/>
      <c r="CK155" s="20"/>
      <c r="CL155" s="20"/>
      <c r="CM155" s="20"/>
      <c r="CN155" s="20"/>
      <c r="CO155" s="20"/>
      <c r="CP155" s="20"/>
      <c r="CQ155" s="20"/>
      <c r="CR155" s="20"/>
      <c r="CS155" s="20"/>
      <c r="CT155" s="20"/>
      <c r="CU155" s="20"/>
      <c r="CV155" s="20"/>
      <c r="CW155" s="20"/>
      <c r="CX155" s="20"/>
      <c r="CY155" s="20"/>
      <c r="CZ155" s="20"/>
      <c r="DA155" s="20"/>
      <c r="DB155" s="20"/>
      <c r="DC155" s="20"/>
      <c r="DD155" s="20"/>
      <c r="DE155" s="20"/>
      <c r="DF155" s="20"/>
      <c r="DG155" s="20"/>
      <c r="DH155" s="20"/>
      <c r="DI155" s="20"/>
      <c r="DJ155" s="20"/>
      <c r="DK155" s="20"/>
      <c r="DL155" s="20"/>
      <c r="DM155" s="20"/>
      <c r="DN155" s="20"/>
      <c r="DO155" s="20"/>
      <c r="DP155" s="20"/>
      <c r="DQ155" s="20"/>
      <c r="DR155" s="20"/>
      <c r="DS155" s="20"/>
      <c r="DT155" s="20"/>
      <c r="DU155" s="20"/>
      <c r="DV155" s="20"/>
      <c r="DW155" s="20"/>
      <c r="DX155" s="20"/>
      <c r="DY155" s="20"/>
      <c r="DZ155" s="20"/>
      <c r="EA155" s="20"/>
      <c r="EB155" s="20"/>
      <c r="EC155" s="20"/>
      <c r="ED155" s="20"/>
      <c r="EE155" s="20"/>
      <c r="EF155" s="20"/>
      <c r="EG155" s="20"/>
      <c r="EH155" s="20"/>
      <c r="EI155" s="20"/>
      <c r="EJ155" s="20"/>
      <c r="EK155" s="20"/>
      <c r="EL155" s="20"/>
      <c r="EM155" s="20"/>
      <c r="EN155" s="20"/>
      <c r="EO155" s="20"/>
      <c r="EP155" s="20"/>
      <c r="EQ155" s="20"/>
      <c r="ER155" s="20"/>
      <c r="ES155" s="20"/>
      <c r="ET155" s="20"/>
      <c r="EU155" s="20"/>
      <c r="EV155" s="20"/>
      <c r="EW155" s="20"/>
      <c r="EX155" s="20"/>
      <c r="EY155" s="20"/>
      <c r="EZ155" s="20"/>
      <c r="FA155" s="20"/>
      <c r="FB155" s="20"/>
      <c r="FC155" s="20"/>
      <c r="FD155" s="20"/>
      <c r="FE155" s="20"/>
      <c r="FF155" s="20"/>
      <c r="FG155" s="20"/>
      <c r="FH155" s="20"/>
      <c r="FI155" s="20"/>
      <c r="FJ155" s="20"/>
      <c r="FK155" s="20"/>
      <c r="FL155" s="20"/>
      <c r="FM155" s="20"/>
      <c r="FN155" s="20"/>
      <c r="FO155" s="20"/>
      <c r="FP155" s="20"/>
      <c r="FQ155" s="20"/>
      <c r="FR155" s="20"/>
      <c r="FS155" s="20"/>
      <c r="FT155" s="20"/>
      <c r="FU155" s="20"/>
      <c r="FV155" s="20"/>
      <c r="FW155" s="20"/>
      <c r="FX155" s="20"/>
      <c r="FY155" s="20"/>
      <c r="FZ155" s="20"/>
      <c r="GA155" s="20"/>
      <c r="GB155" s="20"/>
      <c r="GC155" s="20"/>
      <c r="GD155" s="20"/>
      <c r="GE155" s="20"/>
      <c r="GF155" s="20"/>
      <c r="GG155" s="20"/>
      <c r="GH155" s="20"/>
      <c r="GI155" s="20"/>
      <c r="GJ155" s="20"/>
      <c r="GK155" s="20"/>
      <c r="GL155" s="20"/>
      <c r="GM155" s="20"/>
      <c r="GN155" s="20"/>
      <c r="GO155" s="20"/>
      <c r="GP155" s="20"/>
      <c r="GQ155" s="20"/>
      <c r="GR155" s="20"/>
      <c r="GS155" s="20"/>
      <c r="GT155" s="20"/>
      <c r="GU155" s="20"/>
      <c r="GV155" s="20"/>
      <c r="GW155" s="20"/>
      <c r="GX155" s="20"/>
      <c r="GY155" s="20"/>
      <c r="GZ155" s="20"/>
      <c r="HA155" s="20"/>
      <c r="HB155" s="20"/>
      <c r="HC155" s="20"/>
      <c r="HD155" s="20"/>
      <c r="HE155" s="20"/>
      <c r="HF155" s="20"/>
      <c r="HG155" s="20"/>
      <c r="HH155" s="20"/>
      <c r="HI155" s="20"/>
      <c r="HJ155" s="20"/>
      <c r="HK155" s="20"/>
      <c r="HL155" s="20"/>
      <c r="HM155" s="20"/>
      <c r="HN155" s="20"/>
      <c r="HO155" s="20"/>
      <c r="HP155" s="20"/>
      <c r="HQ155" s="20"/>
      <c r="HR155" s="20"/>
      <c r="HS155" s="20"/>
      <c r="HT155" s="20"/>
      <c r="HU155" s="20"/>
      <c r="HV155" s="20"/>
      <c r="HW155" s="20"/>
      <c r="HX155" s="20"/>
      <c r="HY155" s="20"/>
      <c r="HZ155" s="20"/>
      <c r="IA155" s="20"/>
      <c r="IB155" s="20"/>
      <c r="IC155" s="20"/>
      <c r="ID155" s="20"/>
      <c r="IE155" s="20"/>
      <c r="IF155" s="20"/>
      <c r="IG155" s="20"/>
      <c r="IH155" s="20"/>
      <c r="II155" s="20"/>
      <c r="IJ155" s="20"/>
      <c r="IK155" s="20"/>
      <c r="IL155" s="20"/>
      <c r="IM155" s="20"/>
      <c r="IN155" s="20"/>
      <c r="IO155" s="20"/>
      <c r="IP155" s="20"/>
      <c r="IQ155" s="20"/>
      <c r="IR155" s="20"/>
      <c r="IS155" s="20"/>
      <c r="IT155" s="20"/>
      <c r="IU155" s="20"/>
    </row>
    <row r="156" spans="2:255" s="22" customFormat="1" x14ac:dyDescent="0.25">
      <c r="B156" s="20"/>
      <c r="C156" s="27"/>
      <c r="D156" s="28"/>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20"/>
      <c r="BV156" s="20"/>
      <c r="BW156" s="20"/>
      <c r="BX156" s="20"/>
      <c r="BY156" s="20"/>
      <c r="BZ156" s="20"/>
      <c r="CA156" s="20"/>
      <c r="CB156" s="20"/>
      <c r="CC156" s="20"/>
      <c r="CD156" s="20"/>
      <c r="CE156" s="20"/>
      <c r="CF156" s="20"/>
      <c r="CG156" s="20"/>
      <c r="CH156" s="20"/>
      <c r="CI156" s="20"/>
      <c r="CJ156" s="20"/>
      <c r="CK156" s="20"/>
      <c r="CL156" s="20"/>
      <c r="CM156" s="20"/>
      <c r="CN156" s="20"/>
      <c r="CO156" s="20"/>
      <c r="CP156" s="20"/>
      <c r="CQ156" s="20"/>
      <c r="CR156" s="20"/>
      <c r="CS156" s="20"/>
      <c r="CT156" s="20"/>
      <c r="CU156" s="20"/>
      <c r="CV156" s="20"/>
      <c r="CW156" s="20"/>
      <c r="CX156" s="20"/>
      <c r="CY156" s="20"/>
      <c r="CZ156" s="20"/>
      <c r="DA156" s="20"/>
      <c r="DB156" s="20"/>
      <c r="DC156" s="20"/>
      <c r="DD156" s="20"/>
      <c r="DE156" s="20"/>
      <c r="DF156" s="20"/>
      <c r="DG156" s="20"/>
      <c r="DH156" s="20"/>
      <c r="DI156" s="20"/>
      <c r="DJ156" s="20"/>
      <c r="DK156" s="20"/>
      <c r="DL156" s="20"/>
      <c r="DM156" s="20"/>
      <c r="DN156" s="20"/>
      <c r="DO156" s="20"/>
      <c r="DP156" s="20"/>
      <c r="DQ156" s="20"/>
      <c r="DR156" s="20"/>
      <c r="DS156" s="20"/>
      <c r="DT156" s="20"/>
      <c r="DU156" s="20"/>
      <c r="DV156" s="20"/>
      <c r="DW156" s="20"/>
      <c r="DX156" s="20"/>
      <c r="DY156" s="20"/>
      <c r="DZ156" s="20"/>
      <c r="EA156" s="20"/>
      <c r="EB156" s="20"/>
      <c r="EC156" s="20"/>
      <c r="ED156" s="20"/>
      <c r="EE156" s="20"/>
      <c r="EF156" s="20"/>
      <c r="EG156" s="20"/>
      <c r="EH156" s="20"/>
      <c r="EI156" s="20"/>
      <c r="EJ156" s="20"/>
      <c r="EK156" s="20"/>
      <c r="EL156" s="20"/>
      <c r="EM156" s="20"/>
      <c r="EN156" s="20"/>
      <c r="EO156" s="20"/>
      <c r="EP156" s="20"/>
      <c r="EQ156" s="20"/>
      <c r="ER156" s="20"/>
      <c r="ES156" s="20"/>
      <c r="ET156" s="20"/>
      <c r="EU156" s="20"/>
      <c r="EV156" s="20"/>
      <c r="EW156" s="20"/>
      <c r="EX156" s="20"/>
      <c r="EY156" s="20"/>
      <c r="EZ156" s="20"/>
      <c r="FA156" s="20"/>
      <c r="FB156" s="20"/>
      <c r="FC156" s="20"/>
      <c r="FD156" s="20"/>
      <c r="FE156" s="20"/>
      <c r="FF156" s="20"/>
      <c r="FG156" s="20"/>
      <c r="FH156" s="20"/>
      <c r="FI156" s="20"/>
      <c r="FJ156" s="20"/>
      <c r="FK156" s="20"/>
      <c r="FL156" s="20"/>
      <c r="FM156" s="20"/>
      <c r="FN156" s="20"/>
      <c r="FO156" s="20"/>
      <c r="FP156" s="20"/>
      <c r="FQ156" s="20"/>
      <c r="FR156" s="20"/>
      <c r="FS156" s="20"/>
      <c r="FT156" s="20"/>
      <c r="FU156" s="20"/>
      <c r="FV156" s="20"/>
      <c r="FW156" s="20"/>
      <c r="FX156" s="20"/>
      <c r="FY156" s="20"/>
      <c r="FZ156" s="20"/>
      <c r="GA156" s="20"/>
      <c r="GB156" s="20"/>
      <c r="GC156" s="20"/>
      <c r="GD156" s="20"/>
      <c r="GE156" s="20"/>
      <c r="GF156" s="20"/>
      <c r="GG156" s="20"/>
      <c r="GH156" s="20"/>
      <c r="GI156" s="20"/>
      <c r="GJ156" s="20"/>
      <c r="GK156" s="20"/>
      <c r="GL156" s="20"/>
      <c r="GM156" s="20"/>
      <c r="GN156" s="20"/>
      <c r="GO156" s="20"/>
      <c r="GP156" s="20"/>
      <c r="GQ156" s="20"/>
      <c r="GR156" s="20"/>
      <c r="GS156" s="20"/>
      <c r="GT156" s="20"/>
      <c r="GU156" s="20"/>
      <c r="GV156" s="20"/>
      <c r="GW156" s="20"/>
      <c r="GX156" s="20"/>
      <c r="GY156" s="20"/>
      <c r="GZ156" s="20"/>
      <c r="HA156" s="20"/>
      <c r="HB156" s="20"/>
      <c r="HC156" s="20"/>
      <c r="HD156" s="20"/>
      <c r="HE156" s="20"/>
      <c r="HF156" s="20"/>
      <c r="HG156" s="20"/>
      <c r="HH156" s="20"/>
      <c r="HI156" s="20"/>
      <c r="HJ156" s="20"/>
      <c r="HK156" s="20"/>
      <c r="HL156" s="20"/>
      <c r="HM156" s="20"/>
      <c r="HN156" s="20"/>
      <c r="HO156" s="20"/>
      <c r="HP156" s="20"/>
      <c r="HQ156" s="20"/>
      <c r="HR156" s="20"/>
      <c r="HS156" s="20"/>
      <c r="HT156" s="20"/>
      <c r="HU156" s="20"/>
      <c r="HV156" s="20"/>
      <c r="HW156" s="20"/>
      <c r="HX156" s="20"/>
      <c r="HY156" s="20"/>
      <c r="HZ156" s="20"/>
      <c r="IA156" s="20"/>
      <c r="IB156" s="20"/>
      <c r="IC156" s="20"/>
      <c r="ID156" s="20"/>
      <c r="IE156" s="20"/>
      <c r="IF156" s="20"/>
      <c r="IG156" s="20"/>
      <c r="IH156" s="20"/>
      <c r="II156" s="20"/>
      <c r="IJ156" s="20"/>
      <c r="IK156" s="20"/>
      <c r="IL156" s="20"/>
      <c r="IM156" s="20"/>
      <c r="IN156" s="20"/>
      <c r="IO156" s="20"/>
      <c r="IP156" s="20"/>
      <c r="IQ156" s="20"/>
      <c r="IR156" s="20"/>
      <c r="IS156" s="20"/>
      <c r="IT156" s="20"/>
      <c r="IU156" s="20"/>
    </row>
    <row r="157" spans="2:255" s="22" customFormat="1" x14ac:dyDescent="0.25">
      <c r="B157" s="20"/>
      <c r="C157" s="27"/>
      <c r="D157" s="28"/>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20"/>
      <c r="BV157" s="20"/>
      <c r="BW157" s="20"/>
      <c r="BX157" s="20"/>
      <c r="BY157" s="20"/>
      <c r="BZ157" s="20"/>
      <c r="CA157" s="20"/>
      <c r="CB157" s="20"/>
      <c r="CC157" s="20"/>
      <c r="CD157" s="20"/>
      <c r="CE157" s="20"/>
      <c r="CF157" s="20"/>
      <c r="CG157" s="20"/>
      <c r="CH157" s="20"/>
      <c r="CI157" s="20"/>
      <c r="CJ157" s="20"/>
      <c r="CK157" s="20"/>
      <c r="CL157" s="20"/>
      <c r="CM157" s="20"/>
      <c r="CN157" s="20"/>
      <c r="CO157" s="20"/>
      <c r="CP157" s="20"/>
      <c r="CQ157" s="20"/>
      <c r="CR157" s="20"/>
      <c r="CS157" s="20"/>
      <c r="CT157" s="20"/>
      <c r="CU157" s="20"/>
      <c r="CV157" s="20"/>
      <c r="CW157" s="20"/>
      <c r="CX157" s="20"/>
      <c r="CY157" s="20"/>
      <c r="CZ157" s="20"/>
      <c r="DA157" s="20"/>
      <c r="DB157" s="20"/>
      <c r="DC157" s="20"/>
      <c r="DD157" s="20"/>
      <c r="DE157" s="20"/>
      <c r="DF157" s="20"/>
      <c r="DG157" s="20"/>
      <c r="DH157" s="20"/>
      <c r="DI157" s="20"/>
      <c r="DJ157" s="20"/>
      <c r="DK157" s="20"/>
      <c r="DL157" s="20"/>
      <c r="DM157" s="20"/>
      <c r="DN157" s="20"/>
      <c r="DO157" s="20"/>
      <c r="DP157" s="20"/>
      <c r="DQ157" s="20"/>
      <c r="DR157" s="20"/>
      <c r="DS157" s="20"/>
      <c r="DT157" s="20"/>
      <c r="DU157" s="20"/>
      <c r="DV157" s="20"/>
      <c r="DW157" s="20"/>
      <c r="DX157" s="20"/>
      <c r="DY157" s="20"/>
      <c r="DZ157" s="20"/>
      <c r="EA157" s="20"/>
      <c r="EB157" s="20"/>
      <c r="EC157" s="20"/>
      <c r="ED157" s="20"/>
      <c r="EE157" s="20"/>
      <c r="EF157" s="20"/>
      <c r="EG157" s="20"/>
      <c r="EH157" s="20"/>
      <c r="EI157" s="20"/>
      <c r="EJ157" s="20"/>
      <c r="EK157" s="20"/>
      <c r="EL157" s="20"/>
      <c r="EM157" s="20"/>
      <c r="EN157" s="20"/>
      <c r="EO157" s="20"/>
      <c r="EP157" s="20"/>
      <c r="EQ157" s="20"/>
      <c r="ER157" s="20"/>
      <c r="ES157" s="20"/>
      <c r="ET157" s="20"/>
      <c r="EU157" s="20"/>
      <c r="EV157" s="20"/>
      <c r="EW157" s="20"/>
      <c r="EX157" s="20"/>
      <c r="EY157" s="20"/>
      <c r="EZ157" s="20"/>
      <c r="FA157" s="20"/>
      <c r="FB157" s="20"/>
      <c r="FC157" s="20"/>
      <c r="FD157" s="20"/>
      <c r="FE157" s="20"/>
      <c r="FF157" s="20"/>
      <c r="FG157" s="20"/>
      <c r="FH157" s="20"/>
      <c r="FI157" s="20"/>
      <c r="FJ157" s="20"/>
      <c r="FK157" s="20"/>
      <c r="FL157" s="20"/>
      <c r="FM157" s="20"/>
      <c r="FN157" s="20"/>
      <c r="FO157" s="20"/>
      <c r="FP157" s="20"/>
      <c r="FQ157" s="20"/>
      <c r="FR157" s="20"/>
      <c r="FS157" s="20"/>
      <c r="FT157" s="20"/>
      <c r="FU157" s="20"/>
      <c r="FV157" s="20"/>
      <c r="FW157" s="20"/>
      <c r="FX157" s="20"/>
      <c r="FY157" s="20"/>
      <c r="FZ157" s="20"/>
      <c r="GA157" s="20"/>
      <c r="GB157" s="20"/>
      <c r="GC157" s="20"/>
      <c r="GD157" s="20"/>
      <c r="GE157" s="20"/>
      <c r="GF157" s="20"/>
      <c r="GG157" s="20"/>
      <c r="GH157" s="20"/>
      <c r="GI157" s="20"/>
      <c r="GJ157" s="20"/>
      <c r="GK157" s="20"/>
      <c r="GL157" s="20"/>
      <c r="GM157" s="20"/>
      <c r="GN157" s="20"/>
      <c r="GO157" s="20"/>
      <c r="GP157" s="20"/>
      <c r="GQ157" s="20"/>
      <c r="GR157" s="20"/>
      <c r="GS157" s="20"/>
      <c r="GT157" s="20"/>
      <c r="GU157" s="20"/>
      <c r="GV157" s="20"/>
      <c r="GW157" s="20"/>
      <c r="GX157" s="20"/>
      <c r="GY157" s="20"/>
      <c r="GZ157" s="20"/>
      <c r="HA157" s="20"/>
      <c r="HB157" s="20"/>
      <c r="HC157" s="20"/>
      <c r="HD157" s="20"/>
      <c r="HE157" s="20"/>
      <c r="HF157" s="20"/>
      <c r="HG157" s="20"/>
      <c r="HH157" s="20"/>
      <c r="HI157" s="20"/>
      <c r="HJ157" s="20"/>
      <c r="HK157" s="20"/>
      <c r="HL157" s="20"/>
      <c r="HM157" s="20"/>
      <c r="HN157" s="20"/>
      <c r="HO157" s="20"/>
      <c r="HP157" s="20"/>
      <c r="HQ157" s="20"/>
      <c r="HR157" s="20"/>
      <c r="HS157" s="20"/>
      <c r="HT157" s="20"/>
      <c r="HU157" s="20"/>
      <c r="HV157" s="20"/>
      <c r="HW157" s="20"/>
      <c r="HX157" s="20"/>
      <c r="HY157" s="20"/>
      <c r="HZ157" s="20"/>
      <c r="IA157" s="20"/>
      <c r="IB157" s="20"/>
      <c r="IC157" s="20"/>
      <c r="ID157" s="20"/>
      <c r="IE157" s="20"/>
      <c r="IF157" s="20"/>
      <c r="IG157" s="20"/>
      <c r="IH157" s="20"/>
      <c r="II157" s="20"/>
      <c r="IJ157" s="20"/>
      <c r="IK157" s="20"/>
      <c r="IL157" s="20"/>
      <c r="IM157" s="20"/>
      <c r="IN157" s="20"/>
      <c r="IO157" s="20"/>
      <c r="IP157" s="20"/>
      <c r="IQ157" s="20"/>
      <c r="IR157" s="20"/>
      <c r="IS157" s="20"/>
      <c r="IT157" s="20"/>
      <c r="IU157" s="20"/>
    </row>
    <row r="158" spans="2:255" s="22" customFormat="1" x14ac:dyDescent="0.25">
      <c r="B158" s="20"/>
      <c r="C158" s="27"/>
      <c r="D158" s="28"/>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20"/>
      <c r="BV158" s="20"/>
      <c r="BW158" s="20"/>
      <c r="BX158" s="20"/>
      <c r="BY158" s="20"/>
      <c r="BZ158" s="20"/>
      <c r="CA158" s="20"/>
      <c r="CB158" s="20"/>
      <c r="CC158" s="20"/>
      <c r="CD158" s="20"/>
      <c r="CE158" s="20"/>
      <c r="CF158" s="20"/>
      <c r="CG158" s="20"/>
      <c r="CH158" s="20"/>
      <c r="CI158" s="20"/>
      <c r="CJ158" s="20"/>
      <c r="CK158" s="20"/>
      <c r="CL158" s="20"/>
      <c r="CM158" s="20"/>
      <c r="CN158" s="20"/>
      <c r="CO158" s="20"/>
      <c r="CP158" s="20"/>
      <c r="CQ158" s="20"/>
      <c r="CR158" s="20"/>
      <c r="CS158" s="20"/>
      <c r="CT158" s="20"/>
      <c r="CU158" s="20"/>
      <c r="CV158" s="20"/>
      <c r="CW158" s="20"/>
      <c r="CX158" s="20"/>
      <c r="CY158" s="20"/>
      <c r="CZ158" s="20"/>
      <c r="DA158" s="20"/>
      <c r="DB158" s="20"/>
      <c r="DC158" s="20"/>
      <c r="DD158" s="20"/>
      <c r="DE158" s="20"/>
      <c r="DF158" s="20"/>
      <c r="DG158" s="20"/>
      <c r="DH158" s="20"/>
      <c r="DI158" s="20"/>
      <c r="DJ158" s="20"/>
      <c r="DK158" s="20"/>
      <c r="DL158" s="20"/>
      <c r="DM158" s="20"/>
      <c r="DN158" s="20"/>
      <c r="DO158" s="20"/>
      <c r="DP158" s="20"/>
      <c r="DQ158" s="20"/>
      <c r="DR158" s="20"/>
      <c r="DS158" s="20"/>
      <c r="DT158" s="20"/>
      <c r="DU158" s="20"/>
      <c r="DV158" s="20"/>
      <c r="DW158" s="20"/>
      <c r="DX158" s="20"/>
      <c r="DY158" s="20"/>
      <c r="DZ158" s="20"/>
      <c r="EA158" s="20"/>
      <c r="EB158" s="20"/>
      <c r="EC158" s="20"/>
      <c r="ED158" s="20"/>
      <c r="EE158" s="20"/>
      <c r="EF158" s="20"/>
      <c r="EG158" s="20"/>
      <c r="EH158" s="20"/>
      <c r="EI158" s="20"/>
      <c r="EJ158" s="20"/>
      <c r="EK158" s="20"/>
      <c r="EL158" s="20"/>
      <c r="EM158" s="20"/>
      <c r="EN158" s="20"/>
      <c r="EO158" s="20"/>
      <c r="EP158" s="20"/>
      <c r="EQ158" s="20"/>
      <c r="ER158" s="20"/>
      <c r="ES158" s="20"/>
      <c r="ET158" s="20"/>
      <c r="EU158" s="20"/>
      <c r="EV158" s="20"/>
      <c r="EW158" s="20"/>
      <c r="EX158" s="20"/>
      <c r="EY158" s="20"/>
      <c r="EZ158" s="20"/>
      <c r="FA158" s="20"/>
      <c r="FB158" s="20"/>
      <c r="FC158" s="20"/>
      <c r="FD158" s="20"/>
      <c r="FE158" s="20"/>
      <c r="FF158" s="20"/>
      <c r="FG158" s="20"/>
      <c r="FH158" s="20"/>
      <c r="FI158" s="20"/>
      <c r="FJ158" s="20"/>
      <c r="FK158" s="20"/>
      <c r="FL158" s="20"/>
      <c r="FM158" s="20"/>
      <c r="FN158" s="20"/>
      <c r="FO158" s="20"/>
      <c r="FP158" s="20"/>
      <c r="FQ158" s="20"/>
      <c r="FR158" s="20"/>
      <c r="FS158" s="20"/>
      <c r="FT158" s="20"/>
      <c r="FU158" s="20"/>
      <c r="FV158" s="20"/>
      <c r="FW158" s="20"/>
      <c r="FX158" s="20"/>
      <c r="FY158" s="20"/>
      <c r="FZ158" s="20"/>
      <c r="GA158" s="20"/>
      <c r="GB158" s="20"/>
      <c r="GC158" s="20"/>
      <c r="GD158" s="20"/>
      <c r="GE158" s="20"/>
      <c r="GF158" s="20"/>
      <c r="GG158" s="20"/>
      <c r="GH158" s="20"/>
      <c r="GI158" s="20"/>
      <c r="GJ158" s="20"/>
      <c r="GK158" s="20"/>
      <c r="GL158" s="20"/>
      <c r="GM158" s="20"/>
      <c r="GN158" s="20"/>
      <c r="GO158" s="20"/>
      <c r="GP158" s="20"/>
      <c r="GQ158" s="20"/>
      <c r="GR158" s="20"/>
      <c r="GS158" s="20"/>
      <c r="GT158" s="20"/>
      <c r="GU158" s="20"/>
      <c r="GV158" s="20"/>
      <c r="GW158" s="20"/>
      <c r="GX158" s="20"/>
      <c r="GY158" s="20"/>
      <c r="GZ158" s="20"/>
      <c r="HA158" s="20"/>
      <c r="HB158" s="20"/>
      <c r="HC158" s="20"/>
      <c r="HD158" s="20"/>
      <c r="HE158" s="20"/>
      <c r="HF158" s="20"/>
      <c r="HG158" s="20"/>
      <c r="HH158" s="20"/>
      <c r="HI158" s="20"/>
      <c r="HJ158" s="20"/>
      <c r="HK158" s="20"/>
      <c r="HL158" s="20"/>
      <c r="HM158" s="20"/>
      <c r="HN158" s="20"/>
      <c r="HO158" s="20"/>
      <c r="HP158" s="20"/>
      <c r="HQ158" s="20"/>
      <c r="HR158" s="20"/>
      <c r="HS158" s="20"/>
      <c r="HT158" s="20"/>
      <c r="HU158" s="20"/>
      <c r="HV158" s="20"/>
      <c r="HW158" s="20"/>
      <c r="HX158" s="20"/>
      <c r="HY158" s="20"/>
      <c r="HZ158" s="20"/>
      <c r="IA158" s="20"/>
      <c r="IB158" s="20"/>
      <c r="IC158" s="20"/>
      <c r="ID158" s="20"/>
      <c r="IE158" s="20"/>
      <c r="IF158" s="20"/>
      <c r="IG158" s="20"/>
      <c r="IH158" s="20"/>
      <c r="II158" s="20"/>
      <c r="IJ158" s="20"/>
      <c r="IK158" s="20"/>
      <c r="IL158" s="20"/>
      <c r="IM158" s="20"/>
      <c r="IN158" s="20"/>
      <c r="IO158" s="20"/>
      <c r="IP158" s="20"/>
      <c r="IQ158" s="20"/>
      <c r="IR158" s="20"/>
      <c r="IS158" s="20"/>
      <c r="IT158" s="20"/>
      <c r="IU158" s="20"/>
    </row>
    <row r="159" spans="2:255" s="22" customFormat="1" x14ac:dyDescent="0.25">
      <c r="B159" s="20"/>
      <c r="C159" s="27"/>
      <c r="D159" s="28"/>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20"/>
      <c r="BV159" s="20"/>
      <c r="BW159" s="20"/>
      <c r="BX159" s="20"/>
      <c r="BY159" s="20"/>
      <c r="BZ159" s="20"/>
      <c r="CA159" s="20"/>
      <c r="CB159" s="20"/>
      <c r="CC159" s="20"/>
      <c r="CD159" s="20"/>
      <c r="CE159" s="20"/>
      <c r="CF159" s="20"/>
      <c r="CG159" s="20"/>
      <c r="CH159" s="20"/>
      <c r="CI159" s="20"/>
      <c r="CJ159" s="20"/>
      <c r="CK159" s="20"/>
      <c r="CL159" s="20"/>
      <c r="CM159" s="20"/>
      <c r="CN159" s="20"/>
      <c r="CO159" s="20"/>
      <c r="CP159" s="20"/>
      <c r="CQ159" s="20"/>
      <c r="CR159" s="20"/>
      <c r="CS159" s="20"/>
      <c r="CT159" s="20"/>
      <c r="CU159" s="20"/>
      <c r="CV159" s="20"/>
      <c r="CW159" s="20"/>
      <c r="CX159" s="20"/>
      <c r="CY159" s="20"/>
      <c r="CZ159" s="20"/>
      <c r="DA159" s="20"/>
      <c r="DB159" s="20"/>
      <c r="DC159" s="20"/>
      <c r="DD159" s="20"/>
      <c r="DE159" s="20"/>
      <c r="DF159" s="20"/>
      <c r="DG159" s="20"/>
      <c r="DH159" s="20"/>
      <c r="DI159" s="20"/>
      <c r="DJ159" s="20"/>
      <c r="DK159" s="20"/>
      <c r="DL159" s="20"/>
      <c r="DM159" s="20"/>
      <c r="DN159" s="20"/>
      <c r="DO159" s="20"/>
      <c r="DP159" s="20"/>
      <c r="DQ159" s="20"/>
      <c r="DR159" s="20"/>
      <c r="DS159" s="20"/>
      <c r="DT159" s="20"/>
      <c r="DU159" s="20"/>
      <c r="DV159" s="20"/>
      <c r="DW159" s="20"/>
      <c r="DX159" s="20"/>
      <c r="DY159" s="20"/>
      <c r="DZ159" s="20"/>
      <c r="EA159" s="20"/>
      <c r="EB159" s="20"/>
      <c r="EC159" s="20"/>
      <c r="ED159" s="20"/>
      <c r="EE159" s="20"/>
      <c r="EF159" s="20"/>
      <c r="EG159" s="20"/>
      <c r="EH159" s="20"/>
      <c r="EI159" s="20"/>
      <c r="EJ159" s="20"/>
      <c r="EK159" s="20"/>
      <c r="EL159" s="20"/>
      <c r="EM159" s="20"/>
      <c r="EN159" s="20"/>
      <c r="EO159" s="20"/>
      <c r="EP159" s="20"/>
      <c r="EQ159" s="20"/>
      <c r="ER159" s="20"/>
      <c r="ES159" s="20"/>
      <c r="ET159" s="20"/>
      <c r="EU159" s="20"/>
      <c r="EV159" s="20"/>
      <c r="EW159" s="20"/>
      <c r="EX159" s="20"/>
      <c r="EY159" s="20"/>
      <c r="EZ159" s="20"/>
      <c r="FA159" s="20"/>
      <c r="FB159" s="20"/>
      <c r="FC159" s="20"/>
      <c r="FD159" s="20"/>
      <c r="FE159" s="20"/>
      <c r="FF159" s="20"/>
      <c r="FG159" s="20"/>
      <c r="FH159" s="20"/>
      <c r="FI159" s="20"/>
      <c r="FJ159" s="20"/>
      <c r="FK159" s="20"/>
      <c r="FL159" s="20"/>
      <c r="FM159" s="20"/>
      <c r="FN159" s="20"/>
      <c r="FO159" s="20"/>
      <c r="FP159" s="20"/>
      <c r="FQ159" s="20"/>
      <c r="FR159" s="20"/>
      <c r="FS159" s="20"/>
      <c r="FT159" s="20"/>
      <c r="FU159" s="20"/>
      <c r="FV159" s="20"/>
      <c r="FW159" s="20"/>
      <c r="FX159" s="20"/>
      <c r="FY159" s="20"/>
      <c r="FZ159" s="20"/>
      <c r="GA159" s="20"/>
      <c r="GB159" s="20"/>
      <c r="GC159" s="20"/>
      <c r="GD159" s="20"/>
      <c r="GE159" s="20"/>
      <c r="GF159" s="20"/>
      <c r="GG159" s="20"/>
      <c r="GH159" s="20"/>
      <c r="GI159" s="20"/>
      <c r="GJ159" s="20"/>
      <c r="GK159" s="20"/>
      <c r="GL159" s="20"/>
      <c r="GM159" s="20"/>
      <c r="GN159" s="20"/>
      <c r="GO159" s="20"/>
      <c r="GP159" s="20"/>
      <c r="GQ159" s="20"/>
      <c r="GR159" s="20"/>
      <c r="GS159" s="20"/>
      <c r="GT159" s="20"/>
      <c r="GU159" s="20"/>
      <c r="GV159" s="20"/>
      <c r="GW159" s="20"/>
      <c r="GX159" s="20"/>
      <c r="GY159" s="20"/>
      <c r="GZ159" s="20"/>
      <c r="HA159" s="20"/>
      <c r="HB159" s="20"/>
      <c r="HC159" s="20"/>
      <c r="HD159" s="20"/>
      <c r="HE159" s="20"/>
      <c r="HF159" s="20"/>
      <c r="HG159" s="20"/>
      <c r="HH159" s="20"/>
      <c r="HI159" s="20"/>
      <c r="HJ159" s="20"/>
      <c r="HK159" s="20"/>
      <c r="HL159" s="20"/>
      <c r="HM159" s="20"/>
      <c r="HN159" s="20"/>
      <c r="HO159" s="20"/>
      <c r="HP159" s="20"/>
      <c r="HQ159" s="20"/>
      <c r="HR159" s="20"/>
      <c r="HS159" s="20"/>
      <c r="HT159" s="20"/>
      <c r="HU159" s="20"/>
      <c r="HV159" s="20"/>
      <c r="HW159" s="20"/>
      <c r="HX159" s="20"/>
      <c r="HY159" s="20"/>
      <c r="HZ159" s="20"/>
      <c r="IA159" s="20"/>
      <c r="IB159" s="20"/>
      <c r="IC159" s="20"/>
      <c r="ID159" s="20"/>
      <c r="IE159" s="20"/>
      <c r="IF159" s="20"/>
      <c r="IG159" s="20"/>
      <c r="IH159" s="20"/>
      <c r="II159" s="20"/>
      <c r="IJ159" s="20"/>
      <c r="IK159" s="20"/>
      <c r="IL159" s="20"/>
      <c r="IM159" s="20"/>
      <c r="IN159" s="20"/>
      <c r="IO159" s="20"/>
      <c r="IP159" s="20"/>
      <c r="IQ159" s="20"/>
      <c r="IR159" s="20"/>
      <c r="IS159" s="20"/>
      <c r="IT159" s="20"/>
      <c r="IU159" s="20"/>
    </row>
    <row r="160" spans="2:255" s="22" customFormat="1" x14ac:dyDescent="0.25">
      <c r="B160" s="20"/>
      <c r="C160" s="27"/>
      <c r="D160" s="28"/>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20"/>
      <c r="BV160" s="20"/>
      <c r="BW160" s="20"/>
      <c r="BX160" s="20"/>
      <c r="BY160" s="20"/>
      <c r="BZ160" s="20"/>
      <c r="CA160" s="20"/>
      <c r="CB160" s="20"/>
      <c r="CC160" s="20"/>
      <c r="CD160" s="20"/>
      <c r="CE160" s="20"/>
      <c r="CF160" s="20"/>
      <c r="CG160" s="20"/>
      <c r="CH160" s="20"/>
      <c r="CI160" s="20"/>
      <c r="CJ160" s="20"/>
      <c r="CK160" s="20"/>
      <c r="CL160" s="20"/>
      <c r="CM160" s="20"/>
      <c r="CN160" s="20"/>
      <c r="CO160" s="20"/>
      <c r="CP160" s="20"/>
      <c r="CQ160" s="20"/>
      <c r="CR160" s="20"/>
      <c r="CS160" s="20"/>
      <c r="CT160" s="20"/>
      <c r="CU160" s="20"/>
      <c r="CV160" s="20"/>
      <c r="CW160" s="20"/>
      <c r="CX160" s="20"/>
      <c r="CY160" s="20"/>
      <c r="CZ160" s="20"/>
      <c r="DA160" s="20"/>
      <c r="DB160" s="20"/>
      <c r="DC160" s="20"/>
      <c r="DD160" s="20"/>
      <c r="DE160" s="20"/>
      <c r="DF160" s="20"/>
      <c r="DG160" s="20"/>
      <c r="DH160" s="20"/>
      <c r="DI160" s="20"/>
      <c r="DJ160" s="20"/>
      <c r="DK160" s="20"/>
      <c r="DL160" s="20"/>
      <c r="DM160" s="20"/>
      <c r="DN160" s="20"/>
      <c r="DO160" s="20"/>
      <c r="DP160" s="20"/>
      <c r="DQ160" s="20"/>
      <c r="DR160" s="20"/>
      <c r="DS160" s="20"/>
      <c r="DT160" s="20"/>
      <c r="DU160" s="20"/>
      <c r="DV160" s="20"/>
      <c r="DW160" s="20"/>
      <c r="DX160" s="20"/>
      <c r="DY160" s="20"/>
      <c r="DZ160" s="20"/>
      <c r="EA160" s="20"/>
      <c r="EB160" s="20"/>
      <c r="EC160" s="20"/>
      <c r="ED160" s="20"/>
      <c r="EE160" s="20"/>
      <c r="EF160" s="20"/>
      <c r="EG160" s="20"/>
      <c r="EH160" s="20"/>
      <c r="EI160" s="20"/>
      <c r="EJ160" s="20"/>
      <c r="EK160" s="20"/>
      <c r="EL160" s="20"/>
      <c r="EM160" s="20"/>
      <c r="EN160" s="20"/>
      <c r="EO160" s="20"/>
      <c r="EP160" s="20"/>
      <c r="EQ160" s="20"/>
      <c r="ER160" s="20"/>
      <c r="ES160" s="20"/>
      <c r="ET160" s="20"/>
      <c r="EU160" s="20"/>
      <c r="EV160" s="20"/>
      <c r="EW160" s="20"/>
      <c r="EX160" s="20"/>
      <c r="EY160" s="20"/>
      <c r="EZ160" s="20"/>
      <c r="FA160" s="20"/>
      <c r="FB160" s="20"/>
      <c r="FC160" s="20"/>
      <c r="FD160" s="20"/>
      <c r="FE160" s="20"/>
      <c r="FF160" s="20"/>
      <c r="FG160" s="20"/>
      <c r="FH160" s="20"/>
      <c r="FI160" s="20"/>
      <c r="FJ160" s="20"/>
      <c r="FK160" s="20"/>
      <c r="FL160" s="20"/>
      <c r="FM160" s="20"/>
      <c r="FN160" s="20"/>
      <c r="FO160" s="20"/>
      <c r="FP160" s="20"/>
      <c r="FQ160" s="20"/>
      <c r="FR160" s="20"/>
      <c r="FS160" s="20"/>
      <c r="FT160" s="20"/>
      <c r="FU160" s="20"/>
      <c r="FV160" s="20"/>
      <c r="FW160" s="20"/>
      <c r="FX160" s="20"/>
      <c r="FY160" s="20"/>
      <c r="FZ160" s="20"/>
      <c r="GA160" s="20"/>
      <c r="GB160" s="20"/>
      <c r="GC160" s="20"/>
      <c r="GD160" s="20"/>
      <c r="GE160" s="20"/>
      <c r="GF160" s="20"/>
      <c r="GG160" s="20"/>
      <c r="GH160" s="20"/>
      <c r="GI160" s="20"/>
      <c r="GJ160" s="20"/>
      <c r="GK160" s="20"/>
      <c r="GL160" s="20"/>
      <c r="GM160" s="20"/>
      <c r="GN160" s="20"/>
      <c r="GO160" s="20"/>
      <c r="GP160" s="20"/>
      <c r="GQ160" s="20"/>
      <c r="GR160" s="20"/>
      <c r="GS160" s="20"/>
      <c r="GT160" s="20"/>
      <c r="GU160" s="20"/>
      <c r="GV160" s="20"/>
      <c r="GW160" s="20"/>
      <c r="GX160" s="20"/>
      <c r="GY160" s="20"/>
      <c r="GZ160" s="20"/>
      <c r="HA160" s="20"/>
      <c r="HB160" s="20"/>
      <c r="HC160" s="20"/>
      <c r="HD160" s="20"/>
      <c r="HE160" s="20"/>
      <c r="HF160" s="20"/>
      <c r="HG160" s="20"/>
      <c r="HH160" s="20"/>
      <c r="HI160" s="20"/>
      <c r="HJ160" s="20"/>
      <c r="HK160" s="20"/>
      <c r="HL160" s="20"/>
      <c r="HM160" s="20"/>
      <c r="HN160" s="20"/>
      <c r="HO160" s="20"/>
      <c r="HP160" s="20"/>
      <c r="HQ160" s="20"/>
      <c r="HR160" s="20"/>
      <c r="HS160" s="20"/>
      <c r="HT160" s="20"/>
      <c r="HU160" s="20"/>
      <c r="HV160" s="20"/>
      <c r="HW160" s="20"/>
      <c r="HX160" s="20"/>
      <c r="HY160" s="20"/>
      <c r="HZ160" s="20"/>
      <c r="IA160" s="20"/>
      <c r="IB160" s="20"/>
      <c r="IC160" s="20"/>
      <c r="ID160" s="20"/>
      <c r="IE160" s="20"/>
      <c r="IF160" s="20"/>
      <c r="IG160" s="20"/>
      <c r="IH160" s="20"/>
      <c r="II160" s="20"/>
      <c r="IJ160" s="20"/>
      <c r="IK160" s="20"/>
      <c r="IL160" s="20"/>
      <c r="IM160" s="20"/>
      <c r="IN160" s="20"/>
      <c r="IO160" s="20"/>
      <c r="IP160" s="20"/>
      <c r="IQ160" s="20"/>
      <c r="IR160" s="20"/>
      <c r="IS160" s="20"/>
      <c r="IT160" s="20"/>
      <c r="IU160" s="20"/>
    </row>
    <row r="161" spans="2:255" s="22" customFormat="1" x14ac:dyDescent="0.25">
      <c r="B161" s="20"/>
      <c r="C161" s="27"/>
      <c r="D161" s="28"/>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20"/>
      <c r="BV161" s="20"/>
      <c r="BW161" s="20"/>
      <c r="BX161" s="20"/>
      <c r="BY161" s="20"/>
      <c r="BZ161" s="20"/>
      <c r="CA161" s="20"/>
      <c r="CB161" s="20"/>
      <c r="CC161" s="20"/>
      <c r="CD161" s="20"/>
      <c r="CE161" s="20"/>
      <c r="CF161" s="20"/>
      <c r="CG161" s="20"/>
      <c r="CH161" s="20"/>
      <c r="CI161" s="20"/>
      <c r="CJ161" s="20"/>
      <c r="CK161" s="20"/>
      <c r="CL161" s="20"/>
      <c r="CM161" s="20"/>
      <c r="CN161" s="20"/>
      <c r="CO161" s="20"/>
      <c r="CP161" s="20"/>
      <c r="CQ161" s="20"/>
      <c r="CR161" s="20"/>
      <c r="CS161" s="20"/>
      <c r="CT161" s="20"/>
      <c r="CU161" s="20"/>
      <c r="CV161" s="20"/>
      <c r="CW161" s="20"/>
      <c r="CX161" s="20"/>
      <c r="CY161" s="20"/>
      <c r="CZ161" s="20"/>
      <c r="DA161" s="20"/>
      <c r="DB161" s="20"/>
      <c r="DC161" s="20"/>
      <c r="DD161" s="20"/>
      <c r="DE161" s="20"/>
      <c r="DF161" s="20"/>
      <c r="DG161" s="20"/>
      <c r="DH161" s="20"/>
      <c r="DI161" s="20"/>
      <c r="DJ161" s="20"/>
      <c r="DK161" s="20"/>
      <c r="DL161" s="20"/>
      <c r="DM161" s="20"/>
      <c r="DN161" s="20"/>
      <c r="DO161" s="20"/>
      <c r="DP161" s="20"/>
      <c r="DQ161" s="20"/>
      <c r="DR161" s="20"/>
      <c r="DS161" s="20"/>
      <c r="DT161" s="20"/>
      <c r="DU161" s="20"/>
      <c r="DV161" s="20"/>
      <c r="DW161" s="20"/>
      <c r="DX161" s="20"/>
      <c r="DY161" s="20"/>
      <c r="DZ161" s="20"/>
      <c r="EA161" s="20"/>
      <c r="EB161" s="20"/>
      <c r="EC161" s="20"/>
      <c r="ED161" s="20"/>
      <c r="EE161" s="20"/>
      <c r="EF161" s="20"/>
      <c r="EG161" s="20"/>
      <c r="EH161" s="20"/>
      <c r="EI161" s="20"/>
      <c r="EJ161" s="20"/>
      <c r="EK161" s="20"/>
      <c r="EL161" s="20"/>
      <c r="EM161" s="20"/>
      <c r="EN161" s="20"/>
      <c r="EO161" s="20"/>
      <c r="EP161" s="20"/>
      <c r="EQ161" s="20"/>
      <c r="ER161" s="20"/>
      <c r="ES161" s="20"/>
      <c r="ET161" s="20"/>
      <c r="EU161" s="20"/>
      <c r="EV161" s="20"/>
      <c r="EW161" s="20"/>
      <c r="EX161" s="20"/>
      <c r="EY161" s="20"/>
      <c r="EZ161" s="20"/>
      <c r="FA161" s="20"/>
      <c r="FB161" s="20"/>
      <c r="FC161" s="20"/>
      <c r="FD161" s="20"/>
      <c r="FE161" s="20"/>
      <c r="FF161" s="20"/>
      <c r="FG161" s="20"/>
      <c r="FH161" s="20"/>
      <c r="FI161" s="20"/>
      <c r="FJ161" s="20"/>
      <c r="FK161" s="20"/>
      <c r="FL161" s="20"/>
      <c r="FM161" s="20"/>
      <c r="FN161" s="20"/>
      <c r="FO161" s="20"/>
      <c r="FP161" s="20"/>
      <c r="FQ161" s="20"/>
      <c r="FR161" s="20"/>
      <c r="FS161" s="20"/>
      <c r="FT161" s="20"/>
      <c r="FU161" s="20"/>
      <c r="FV161" s="20"/>
      <c r="FW161" s="20"/>
      <c r="FX161" s="20"/>
      <c r="FY161" s="20"/>
      <c r="FZ161" s="20"/>
      <c r="GA161" s="20"/>
      <c r="GB161" s="20"/>
      <c r="GC161" s="20"/>
      <c r="GD161" s="20"/>
      <c r="GE161" s="20"/>
      <c r="GF161" s="20"/>
      <c r="GG161" s="20"/>
      <c r="GH161" s="20"/>
      <c r="GI161" s="20"/>
      <c r="GJ161" s="20"/>
      <c r="GK161" s="20"/>
      <c r="GL161" s="20"/>
      <c r="GM161" s="20"/>
      <c r="GN161" s="20"/>
      <c r="GO161" s="20"/>
      <c r="GP161" s="20"/>
      <c r="GQ161" s="20"/>
      <c r="GR161" s="20"/>
      <c r="GS161" s="20"/>
      <c r="GT161" s="20"/>
      <c r="GU161" s="20"/>
      <c r="GV161" s="20"/>
      <c r="GW161" s="20"/>
      <c r="GX161" s="20"/>
      <c r="GY161" s="20"/>
      <c r="GZ161" s="20"/>
      <c r="HA161" s="20"/>
      <c r="HB161" s="20"/>
      <c r="HC161" s="20"/>
      <c r="HD161" s="20"/>
      <c r="HE161" s="20"/>
      <c r="HF161" s="20"/>
      <c r="HG161" s="20"/>
      <c r="HH161" s="20"/>
      <c r="HI161" s="20"/>
      <c r="HJ161" s="20"/>
      <c r="HK161" s="20"/>
      <c r="HL161" s="20"/>
      <c r="HM161" s="20"/>
      <c r="HN161" s="20"/>
      <c r="HO161" s="20"/>
      <c r="HP161" s="20"/>
      <c r="HQ161" s="20"/>
      <c r="HR161" s="20"/>
      <c r="HS161" s="20"/>
      <c r="HT161" s="20"/>
      <c r="HU161" s="20"/>
      <c r="HV161" s="20"/>
      <c r="HW161" s="20"/>
      <c r="HX161" s="20"/>
      <c r="HY161" s="20"/>
      <c r="HZ161" s="20"/>
      <c r="IA161" s="20"/>
      <c r="IB161" s="20"/>
      <c r="IC161" s="20"/>
      <c r="ID161" s="20"/>
      <c r="IE161" s="20"/>
      <c r="IF161" s="20"/>
      <c r="IG161" s="20"/>
      <c r="IH161" s="20"/>
      <c r="II161" s="20"/>
      <c r="IJ161" s="20"/>
      <c r="IK161" s="20"/>
      <c r="IL161" s="20"/>
      <c r="IM161" s="20"/>
      <c r="IN161" s="20"/>
      <c r="IO161" s="20"/>
      <c r="IP161" s="20"/>
      <c r="IQ161" s="20"/>
      <c r="IR161" s="20"/>
      <c r="IS161" s="20"/>
      <c r="IT161" s="20"/>
      <c r="IU161" s="20"/>
    </row>
    <row r="162" spans="2:255" s="22" customFormat="1" x14ac:dyDescent="0.25">
      <c r="B162" s="20"/>
      <c r="C162" s="27"/>
      <c r="D162" s="28"/>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20"/>
      <c r="BV162" s="20"/>
      <c r="BW162" s="20"/>
      <c r="BX162" s="20"/>
      <c r="BY162" s="20"/>
      <c r="BZ162" s="20"/>
      <c r="CA162" s="20"/>
      <c r="CB162" s="20"/>
      <c r="CC162" s="20"/>
      <c r="CD162" s="20"/>
      <c r="CE162" s="20"/>
      <c r="CF162" s="20"/>
      <c r="CG162" s="20"/>
      <c r="CH162" s="20"/>
      <c r="CI162" s="20"/>
      <c r="CJ162" s="20"/>
      <c r="CK162" s="20"/>
      <c r="CL162" s="20"/>
      <c r="CM162" s="20"/>
      <c r="CN162" s="20"/>
      <c r="CO162" s="20"/>
      <c r="CP162" s="20"/>
      <c r="CQ162" s="20"/>
      <c r="CR162" s="20"/>
      <c r="CS162" s="20"/>
      <c r="CT162" s="20"/>
      <c r="CU162" s="20"/>
      <c r="CV162" s="20"/>
      <c r="CW162" s="20"/>
      <c r="CX162" s="20"/>
      <c r="CY162" s="20"/>
      <c r="CZ162" s="20"/>
      <c r="DA162" s="20"/>
      <c r="DB162" s="20"/>
      <c r="DC162" s="20"/>
      <c r="DD162" s="20"/>
      <c r="DE162" s="20"/>
      <c r="DF162" s="20"/>
      <c r="DG162" s="20"/>
      <c r="DH162" s="20"/>
      <c r="DI162" s="20"/>
      <c r="DJ162" s="20"/>
      <c r="DK162" s="20"/>
      <c r="DL162" s="20"/>
      <c r="DM162" s="20"/>
      <c r="DN162" s="20"/>
      <c r="DO162" s="20"/>
      <c r="DP162" s="20"/>
      <c r="DQ162" s="20"/>
      <c r="DR162" s="20"/>
      <c r="DS162" s="20"/>
      <c r="DT162" s="20"/>
      <c r="DU162" s="20"/>
      <c r="DV162" s="20"/>
      <c r="DW162" s="20"/>
      <c r="DX162" s="20"/>
      <c r="DY162" s="20"/>
      <c r="DZ162" s="20"/>
      <c r="EA162" s="20"/>
      <c r="EB162" s="20"/>
      <c r="EC162" s="20"/>
      <c r="ED162" s="20"/>
      <c r="EE162" s="20"/>
      <c r="EF162" s="20"/>
      <c r="EG162" s="20"/>
      <c r="EH162" s="20"/>
      <c r="EI162" s="20"/>
      <c r="EJ162" s="20"/>
      <c r="EK162" s="20"/>
      <c r="EL162" s="20"/>
      <c r="EM162" s="20"/>
      <c r="EN162" s="20"/>
      <c r="EO162" s="20"/>
      <c r="EP162" s="20"/>
      <c r="EQ162" s="20"/>
      <c r="ER162" s="20"/>
      <c r="ES162" s="20"/>
      <c r="ET162" s="20"/>
      <c r="EU162" s="20"/>
      <c r="EV162" s="20"/>
      <c r="EW162" s="20"/>
      <c r="EX162" s="20"/>
      <c r="EY162" s="20"/>
      <c r="EZ162" s="20"/>
      <c r="FA162" s="20"/>
      <c r="FB162" s="20"/>
      <c r="FC162" s="20"/>
      <c r="FD162" s="20"/>
      <c r="FE162" s="20"/>
      <c r="FF162" s="20"/>
      <c r="FG162" s="20"/>
      <c r="FH162" s="20"/>
      <c r="FI162" s="20"/>
      <c r="FJ162" s="20"/>
      <c r="FK162" s="20"/>
      <c r="FL162" s="20"/>
      <c r="FM162" s="20"/>
      <c r="FN162" s="20"/>
      <c r="FO162" s="20"/>
      <c r="FP162" s="20"/>
      <c r="FQ162" s="20"/>
      <c r="FR162" s="20"/>
      <c r="FS162" s="20"/>
      <c r="FT162" s="20"/>
      <c r="FU162" s="20"/>
      <c r="FV162" s="20"/>
      <c r="FW162" s="20"/>
      <c r="FX162" s="20"/>
      <c r="FY162" s="20"/>
      <c r="FZ162" s="20"/>
      <c r="GA162" s="20"/>
      <c r="GB162" s="20"/>
      <c r="GC162" s="20"/>
      <c r="GD162" s="20"/>
      <c r="GE162" s="20"/>
      <c r="GF162" s="20"/>
      <c r="GG162" s="20"/>
      <c r="GH162" s="20"/>
      <c r="GI162" s="20"/>
      <c r="GJ162" s="20"/>
      <c r="GK162" s="20"/>
      <c r="GL162" s="20"/>
      <c r="GM162" s="20"/>
      <c r="GN162" s="20"/>
      <c r="GO162" s="20"/>
      <c r="GP162" s="20"/>
      <c r="GQ162" s="20"/>
      <c r="GR162" s="20"/>
      <c r="GS162" s="20"/>
      <c r="GT162" s="20"/>
      <c r="GU162" s="20"/>
      <c r="GV162" s="20"/>
      <c r="GW162" s="20"/>
      <c r="GX162" s="20"/>
      <c r="GY162" s="20"/>
      <c r="GZ162" s="20"/>
      <c r="HA162" s="20"/>
      <c r="HB162" s="20"/>
      <c r="HC162" s="20"/>
      <c r="HD162" s="20"/>
      <c r="HE162" s="20"/>
      <c r="HF162" s="20"/>
      <c r="HG162" s="20"/>
      <c r="HH162" s="20"/>
      <c r="HI162" s="20"/>
      <c r="HJ162" s="20"/>
      <c r="HK162" s="20"/>
      <c r="HL162" s="20"/>
      <c r="HM162" s="20"/>
      <c r="HN162" s="20"/>
      <c r="HO162" s="20"/>
      <c r="HP162" s="20"/>
      <c r="HQ162" s="20"/>
      <c r="HR162" s="20"/>
      <c r="HS162" s="20"/>
      <c r="HT162" s="20"/>
      <c r="HU162" s="20"/>
      <c r="HV162" s="20"/>
      <c r="HW162" s="20"/>
      <c r="HX162" s="20"/>
      <c r="HY162" s="20"/>
      <c r="HZ162" s="20"/>
      <c r="IA162" s="20"/>
      <c r="IB162" s="20"/>
      <c r="IC162" s="20"/>
      <c r="ID162" s="20"/>
      <c r="IE162" s="20"/>
      <c r="IF162" s="20"/>
      <c r="IG162" s="20"/>
      <c r="IH162" s="20"/>
      <c r="II162" s="20"/>
      <c r="IJ162" s="20"/>
      <c r="IK162" s="20"/>
      <c r="IL162" s="20"/>
      <c r="IM162" s="20"/>
      <c r="IN162" s="20"/>
      <c r="IO162" s="20"/>
      <c r="IP162" s="20"/>
      <c r="IQ162" s="20"/>
      <c r="IR162" s="20"/>
      <c r="IS162" s="20"/>
      <c r="IT162" s="20"/>
      <c r="IU162" s="20"/>
    </row>
    <row r="163" spans="2:255" s="22" customFormat="1" x14ac:dyDescent="0.25">
      <c r="B163" s="20"/>
      <c r="C163" s="27"/>
      <c r="D163" s="28"/>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20"/>
      <c r="BV163" s="20"/>
      <c r="BW163" s="20"/>
      <c r="BX163" s="20"/>
      <c r="BY163" s="20"/>
      <c r="BZ163" s="20"/>
      <c r="CA163" s="20"/>
      <c r="CB163" s="20"/>
      <c r="CC163" s="20"/>
      <c r="CD163" s="20"/>
      <c r="CE163" s="20"/>
      <c r="CF163" s="20"/>
      <c r="CG163" s="20"/>
      <c r="CH163" s="20"/>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c r="EU163" s="20"/>
      <c r="EV163" s="20"/>
      <c r="EW163" s="20"/>
      <c r="EX163" s="20"/>
      <c r="EY163" s="20"/>
      <c r="EZ163" s="20"/>
      <c r="FA163" s="20"/>
      <c r="FB163" s="20"/>
      <c r="FC163" s="20"/>
      <c r="FD163" s="20"/>
      <c r="FE163" s="20"/>
      <c r="FF163" s="20"/>
      <c r="FG163" s="20"/>
      <c r="FH163" s="20"/>
      <c r="FI163" s="20"/>
      <c r="FJ163" s="20"/>
      <c r="FK163" s="20"/>
      <c r="FL163" s="20"/>
      <c r="FM163" s="20"/>
      <c r="FN163" s="20"/>
      <c r="FO163" s="20"/>
      <c r="FP163" s="20"/>
      <c r="FQ163" s="20"/>
      <c r="FR163" s="20"/>
      <c r="FS163" s="20"/>
      <c r="FT163" s="20"/>
      <c r="FU163" s="20"/>
      <c r="FV163" s="20"/>
      <c r="FW163" s="20"/>
      <c r="FX163" s="20"/>
      <c r="FY163" s="20"/>
      <c r="FZ163" s="20"/>
      <c r="GA163" s="20"/>
      <c r="GB163" s="20"/>
      <c r="GC163" s="20"/>
      <c r="GD163" s="20"/>
      <c r="GE163" s="20"/>
      <c r="GF163" s="20"/>
      <c r="GG163" s="20"/>
      <c r="GH163" s="20"/>
      <c r="GI163" s="20"/>
      <c r="GJ163" s="20"/>
      <c r="GK163" s="20"/>
      <c r="GL163" s="20"/>
      <c r="GM163" s="20"/>
      <c r="GN163" s="20"/>
      <c r="GO163" s="20"/>
      <c r="GP163" s="20"/>
      <c r="GQ163" s="20"/>
      <c r="GR163" s="20"/>
      <c r="GS163" s="20"/>
      <c r="GT163" s="20"/>
      <c r="GU163" s="20"/>
      <c r="GV163" s="20"/>
      <c r="GW163" s="20"/>
      <c r="GX163" s="20"/>
      <c r="GY163" s="20"/>
      <c r="GZ163" s="20"/>
      <c r="HA163" s="20"/>
      <c r="HB163" s="20"/>
      <c r="HC163" s="20"/>
      <c r="HD163" s="20"/>
      <c r="HE163" s="20"/>
      <c r="HF163" s="20"/>
      <c r="HG163" s="20"/>
      <c r="HH163" s="20"/>
      <c r="HI163" s="20"/>
      <c r="HJ163" s="20"/>
      <c r="HK163" s="20"/>
      <c r="HL163" s="20"/>
      <c r="HM163" s="20"/>
      <c r="HN163" s="20"/>
      <c r="HO163" s="20"/>
      <c r="HP163" s="20"/>
      <c r="HQ163" s="20"/>
      <c r="HR163" s="20"/>
      <c r="HS163" s="20"/>
      <c r="HT163" s="20"/>
      <c r="HU163" s="20"/>
      <c r="HV163" s="20"/>
      <c r="HW163" s="20"/>
      <c r="HX163" s="20"/>
      <c r="HY163" s="20"/>
      <c r="HZ163" s="20"/>
      <c r="IA163" s="20"/>
      <c r="IB163" s="20"/>
      <c r="IC163" s="20"/>
      <c r="ID163" s="20"/>
      <c r="IE163" s="20"/>
      <c r="IF163" s="20"/>
      <c r="IG163" s="20"/>
      <c r="IH163" s="20"/>
      <c r="II163" s="20"/>
      <c r="IJ163" s="20"/>
      <c r="IK163" s="20"/>
      <c r="IL163" s="20"/>
      <c r="IM163" s="20"/>
      <c r="IN163" s="20"/>
      <c r="IO163" s="20"/>
      <c r="IP163" s="20"/>
      <c r="IQ163" s="20"/>
      <c r="IR163" s="20"/>
      <c r="IS163" s="20"/>
      <c r="IT163" s="20"/>
      <c r="IU163" s="20"/>
    </row>
    <row r="164" spans="2:255" s="22" customFormat="1" x14ac:dyDescent="0.25">
      <c r="B164" s="20"/>
      <c r="C164" s="27"/>
      <c r="D164" s="28"/>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20"/>
      <c r="BV164" s="20"/>
      <c r="BW164" s="20"/>
      <c r="BX164" s="20"/>
      <c r="BY164" s="20"/>
      <c r="BZ164" s="20"/>
      <c r="CA164" s="20"/>
      <c r="CB164" s="20"/>
      <c r="CC164" s="20"/>
      <c r="CD164" s="20"/>
      <c r="CE164" s="20"/>
      <c r="CF164" s="20"/>
      <c r="CG164" s="20"/>
      <c r="CH164" s="20"/>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EU164" s="20"/>
      <c r="EV164" s="20"/>
      <c r="EW164" s="20"/>
      <c r="EX164" s="20"/>
      <c r="EY164" s="20"/>
      <c r="EZ164" s="20"/>
      <c r="FA164" s="20"/>
      <c r="FB164" s="20"/>
      <c r="FC164" s="20"/>
      <c r="FD164" s="20"/>
      <c r="FE164" s="20"/>
      <c r="FF164" s="20"/>
      <c r="FG164" s="20"/>
      <c r="FH164" s="20"/>
      <c r="FI164" s="20"/>
      <c r="FJ164" s="20"/>
      <c r="FK164" s="20"/>
      <c r="FL164" s="20"/>
      <c r="FM164" s="20"/>
      <c r="FN164" s="20"/>
      <c r="FO164" s="20"/>
      <c r="FP164" s="20"/>
      <c r="FQ164" s="20"/>
      <c r="FR164" s="20"/>
      <c r="FS164" s="20"/>
      <c r="FT164" s="20"/>
      <c r="FU164" s="20"/>
      <c r="FV164" s="20"/>
      <c r="FW164" s="20"/>
      <c r="FX164" s="20"/>
      <c r="FY164" s="20"/>
      <c r="FZ164" s="20"/>
      <c r="GA164" s="20"/>
      <c r="GB164" s="20"/>
      <c r="GC164" s="20"/>
      <c r="GD164" s="20"/>
      <c r="GE164" s="20"/>
      <c r="GF164" s="20"/>
      <c r="GG164" s="20"/>
      <c r="GH164" s="20"/>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c r="HY164" s="20"/>
      <c r="HZ164" s="20"/>
      <c r="IA164" s="20"/>
      <c r="IB164" s="20"/>
      <c r="IC164" s="20"/>
      <c r="ID164" s="20"/>
      <c r="IE164" s="20"/>
      <c r="IF164" s="20"/>
      <c r="IG164" s="20"/>
      <c r="IH164" s="20"/>
      <c r="II164" s="20"/>
      <c r="IJ164" s="20"/>
      <c r="IK164" s="20"/>
      <c r="IL164" s="20"/>
      <c r="IM164" s="20"/>
      <c r="IN164" s="20"/>
      <c r="IO164" s="20"/>
      <c r="IP164" s="20"/>
      <c r="IQ164" s="20"/>
      <c r="IR164" s="20"/>
      <c r="IS164" s="20"/>
      <c r="IT164" s="20"/>
      <c r="IU164" s="20"/>
    </row>
    <row r="165" spans="2:255" s="22" customFormat="1" x14ac:dyDescent="0.25">
      <c r="B165" s="20"/>
      <c r="C165" s="27"/>
      <c r="D165" s="28"/>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20"/>
      <c r="BV165" s="20"/>
      <c r="BW165" s="20"/>
      <c r="BX165" s="20"/>
      <c r="BY165" s="20"/>
      <c r="BZ165" s="20"/>
      <c r="CA165" s="20"/>
      <c r="CB165" s="20"/>
      <c r="CC165" s="20"/>
      <c r="CD165" s="20"/>
      <c r="CE165" s="20"/>
      <c r="CF165" s="20"/>
      <c r="CG165" s="20"/>
      <c r="CH165" s="20"/>
      <c r="CI165" s="20"/>
      <c r="CJ165" s="20"/>
      <c r="CK165" s="20"/>
      <c r="CL165" s="20"/>
      <c r="CM165" s="20"/>
      <c r="CN165" s="20"/>
      <c r="CO165" s="20"/>
      <c r="CP165" s="20"/>
      <c r="CQ165" s="20"/>
      <c r="CR165" s="20"/>
      <c r="CS165" s="20"/>
      <c r="CT165" s="20"/>
      <c r="CU165" s="20"/>
      <c r="CV165" s="20"/>
      <c r="CW165" s="20"/>
      <c r="CX165" s="20"/>
      <c r="CY165" s="20"/>
      <c r="CZ165" s="20"/>
      <c r="DA165" s="20"/>
      <c r="DB165" s="20"/>
      <c r="DC165" s="20"/>
      <c r="DD165" s="20"/>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c r="EU165" s="20"/>
      <c r="EV165" s="20"/>
      <c r="EW165" s="20"/>
      <c r="EX165" s="20"/>
      <c r="EY165" s="20"/>
      <c r="EZ165" s="20"/>
      <c r="FA165" s="20"/>
      <c r="FB165" s="20"/>
      <c r="FC165" s="20"/>
      <c r="FD165" s="20"/>
      <c r="FE165" s="20"/>
      <c r="FF165" s="20"/>
      <c r="FG165" s="20"/>
      <c r="FH165" s="20"/>
      <c r="FI165" s="20"/>
      <c r="FJ165" s="20"/>
      <c r="FK165" s="20"/>
      <c r="FL165" s="20"/>
      <c r="FM165" s="20"/>
      <c r="FN165" s="20"/>
      <c r="FO165" s="20"/>
      <c r="FP165" s="20"/>
      <c r="FQ165" s="20"/>
      <c r="FR165" s="20"/>
      <c r="FS165" s="20"/>
      <c r="FT165" s="20"/>
      <c r="FU165" s="20"/>
      <c r="FV165" s="20"/>
      <c r="FW165" s="20"/>
      <c r="FX165" s="20"/>
      <c r="FY165" s="20"/>
      <c r="FZ165" s="20"/>
      <c r="GA165" s="20"/>
      <c r="GB165" s="20"/>
      <c r="GC165" s="20"/>
      <c r="GD165" s="20"/>
      <c r="GE165" s="20"/>
      <c r="GF165" s="20"/>
      <c r="GG165" s="20"/>
      <c r="GH165" s="20"/>
      <c r="GI165" s="20"/>
      <c r="GJ165" s="20"/>
      <c r="GK165" s="20"/>
      <c r="GL165" s="20"/>
      <c r="GM165" s="20"/>
      <c r="GN165" s="20"/>
      <c r="GO165" s="20"/>
      <c r="GP165" s="20"/>
      <c r="GQ165" s="20"/>
      <c r="GR165" s="20"/>
      <c r="GS165" s="20"/>
      <c r="GT165" s="20"/>
      <c r="GU165" s="20"/>
      <c r="GV165" s="20"/>
      <c r="GW165" s="20"/>
      <c r="GX165" s="20"/>
      <c r="GY165" s="20"/>
      <c r="GZ165" s="20"/>
      <c r="HA165" s="20"/>
      <c r="HB165" s="20"/>
      <c r="HC165" s="20"/>
      <c r="HD165" s="20"/>
      <c r="HE165" s="20"/>
      <c r="HF165" s="20"/>
      <c r="HG165" s="20"/>
      <c r="HH165" s="20"/>
      <c r="HI165" s="20"/>
      <c r="HJ165" s="20"/>
      <c r="HK165" s="20"/>
      <c r="HL165" s="20"/>
      <c r="HM165" s="20"/>
      <c r="HN165" s="20"/>
      <c r="HO165" s="20"/>
      <c r="HP165" s="20"/>
      <c r="HQ165" s="20"/>
      <c r="HR165" s="20"/>
      <c r="HS165" s="20"/>
      <c r="HT165" s="20"/>
      <c r="HU165" s="20"/>
      <c r="HV165" s="20"/>
      <c r="HW165" s="20"/>
      <c r="HX165" s="20"/>
      <c r="HY165" s="20"/>
      <c r="HZ165" s="20"/>
      <c r="IA165" s="20"/>
      <c r="IB165" s="20"/>
      <c r="IC165" s="20"/>
      <c r="ID165" s="20"/>
      <c r="IE165" s="20"/>
      <c r="IF165" s="20"/>
      <c r="IG165" s="20"/>
      <c r="IH165" s="20"/>
      <c r="II165" s="20"/>
      <c r="IJ165" s="20"/>
      <c r="IK165" s="20"/>
      <c r="IL165" s="20"/>
      <c r="IM165" s="20"/>
      <c r="IN165" s="20"/>
      <c r="IO165" s="20"/>
      <c r="IP165" s="20"/>
      <c r="IQ165" s="20"/>
      <c r="IR165" s="20"/>
      <c r="IS165" s="20"/>
      <c r="IT165" s="20"/>
      <c r="IU165" s="20"/>
    </row>
    <row r="166" spans="2:255" s="22" customFormat="1" x14ac:dyDescent="0.25">
      <c r="B166" s="20"/>
      <c r="C166" s="27"/>
      <c r="D166" s="28"/>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20"/>
      <c r="BV166" s="20"/>
      <c r="BW166" s="20"/>
      <c r="BX166" s="20"/>
      <c r="BY166" s="20"/>
      <c r="BZ166" s="20"/>
      <c r="CA166" s="20"/>
      <c r="CB166" s="20"/>
      <c r="CC166" s="20"/>
      <c r="CD166" s="20"/>
      <c r="CE166" s="20"/>
      <c r="CF166" s="20"/>
      <c r="CG166" s="20"/>
      <c r="CH166" s="20"/>
      <c r="CI166" s="20"/>
      <c r="CJ166" s="20"/>
      <c r="CK166" s="20"/>
      <c r="CL166" s="20"/>
      <c r="CM166" s="20"/>
      <c r="CN166" s="20"/>
      <c r="CO166" s="20"/>
      <c r="CP166" s="20"/>
      <c r="CQ166" s="20"/>
      <c r="CR166" s="20"/>
      <c r="CS166" s="20"/>
      <c r="CT166" s="20"/>
      <c r="CU166" s="20"/>
      <c r="CV166" s="20"/>
      <c r="CW166" s="20"/>
      <c r="CX166" s="20"/>
      <c r="CY166" s="20"/>
      <c r="CZ166" s="20"/>
      <c r="DA166" s="20"/>
      <c r="DB166" s="20"/>
      <c r="DC166" s="20"/>
      <c r="DD166" s="20"/>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c r="EU166" s="20"/>
      <c r="EV166" s="20"/>
      <c r="EW166" s="20"/>
      <c r="EX166" s="20"/>
      <c r="EY166" s="20"/>
      <c r="EZ166" s="20"/>
      <c r="FA166" s="20"/>
      <c r="FB166" s="20"/>
      <c r="FC166" s="20"/>
      <c r="FD166" s="20"/>
      <c r="FE166" s="20"/>
      <c r="FF166" s="20"/>
      <c r="FG166" s="20"/>
      <c r="FH166" s="20"/>
      <c r="FI166" s="20"/>
      <c r="FJ166" s="20"/>
      <c r="FK166" s="20"/>
      <c r="FL166" s="20"/>
      <c r="FM166" s="20"/>
      <c r="FN166" s="20"/>
      <c r="FO166" s="20"/>
      <c r="FP166" s="20"/>
      <c r="FQ166" s="20"/>
      <c r="FR166" s="20"/>
      <c r="FS166" s="20"/>
      <c r="FT166" s="20"/>
      <c r="FU166" s="20"/>
      <c r="FV166" s="20"/>
      <c r="FW166" s="20"/>
      <c r="FX166" s="20"/>
      <c r="FY166" s="20"/>
      <c r="FZ166" s="20"/>
      <c r="GA166" s="20"/>
      <c r="GB166" s="20"/>
      <c r="GC166" s="20"/>
      <c r="GD166" s="20"/>
      <c r="GE166" s="20"/>
      <c r="GF166" s="20"/>
      <c r="GG166" s="20"/>
      <c r="GH166" s="20"/>
      <c r="GI166" s="20"/>
      <c r="GJ166" s="20"/>
      <c r="GK166" s="20"/>
      <c r="GL166" s="20"/>
      <c r="GM166" s="20"/>
      <c r="GN166" s="20"/>
      <c r="GO166" s="20"/>
      <c r="GP166" s="20"/>
      <c r="GQ166" s="20"/>
      <c r="GR166" s="20"/>
      <c r="GS166" s="20"/>
      <c r="GT166" s="20"/>
      <c r="GU166" s="20"/>
      <c r="GV166" s="20"/>
      <c r="GW166" s="20"/>
      <c r="GX166" s="20"/>
      <c r="GY166" s="20"/>
      <c r="GZ166" s="20"/>
      <c r="HA166" s="20"/>
      <c r="HB166" s="20"/>
      <c r="HC166" s="20"/>
      <c r="HD166" s="20"/>
      <c r="HE166" s="20"/>
      <c r="HF166" s="20"/>
      <c r="HG166" s="20"/>
      <c r="HH166" s="20"/>
      <c r="HI166" s="20"/>
      <c r="HJ166" s="20"/>
      <c r="HK166" s="20"/>
      <c r="HL166" s="20"/>
      <c r="HM166" s="20"/>
      <c r="HN166" s="20"/>
      <c r="HO166" s="20"/>
      <c r="HP166" s="20"/>
      <c r="HQ166" s="20"/>
      <c r="HR166" s="20"/>
      <c r="HS166" s="20"/>
      <c r="HT166" s="20"/>
      <c r="HU166" s="20"/>
      <c r="HV166" s="20"/>
      <c r="HW166" s="20"/>
      <c r="HX166" s="20"/>
      <c r="HY166" s="20"/>
      <c r="HZ166" s="20"/>
      <c r="IA166" s="20"/>
      <c r="IB166" s="20"/>
      <c r="IC166" s="20"/>
      <c r="ID166" s="20"/>
      <c r="IE166" s="20"/>
      <c r="IF166" s="20"/>
      <c r="IG166" s="20"/>
      <c r="IH166" s="20"/>
      <c r="II166" s="20"/>
      <c r="IJ166" s="20"/>
      <c r="IK166" s="20"/>
      <c r="IL166" s="20"/>
      <c r="IM166" s="20"/>
      <c r="IN166" s="20"/>
      <c r="IO166" s="20"/>
      <c r="IP166" s="20"/>
      <c r="IQ166" s="20"/>
      <c r="IR166" s="20"/>
      <c r="IS166" s="20"/>
      <c r="IT166" s="20"/>
      <c r="IU166" s="20"/>
    </row>
    <row r="167" spans="2:255" s="22" customFormat="1" x14ac:dyDescent="0.25">
      <c r="B167" s="20"/>
      <c r="C167" s="27"/>
      <c r="D167" s="28"/>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20"/>
      <c r="BX167" s="20"/>
      <c r="BY167" s="20"/>
      <c r="BZ167" s="20"/>
      <c r="CA167" s="20"/>
      <c r="CB167" s="20"/>
      <c r="CC167" s="20"/>
      <c r="CD167" s="20"/>
      <c r="CE167" s="20"/>
      <c r="CF167" s="20"/>
      <c r="CG167" s="20"/>
      <c r="CH167" s="20"/>
      <c r="CI167" s="20"/>
      <c r="CJ167" s="20"/>
      <c r="CK167" s="20"/>
      <c r="CL167" s="20"/>
      <c r="CM167" s="20"/>
      <c r="CN167" s="20"/>
      <c r="CO167" s="20"/>
      <c r="CP167" s="20"/>
      <c r="CQ167" s="20"/>
      <c r="CR167" s="20"/>
      <c r="CS167" s="20"/>
      <c r="CT167" s="20"/>
      <c r="CU167" s="20"/>
      <c r="CV167" s="20"/>
      <c r="CW167" s="20"/>
      <c r="CX167" s="20"/>
      <c r="CY167" s="20"/>
      <c r="CZ167" s="20"/>
      <c r="DA167" s="20"/>
      <c r="DB167" s="20"/>
      <c r="DC167" s="20"/>
      <c r="DD167" s="20"/>
      <c r="DE167" s="20"/>
      <c r="DF167" s="20"/>
      <c r="DG167" s="20"/>
      <c r="DH167" s="20"/>
      <c r="DI167" s="20"/>
      <c r="DJ167" s="20"/>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0"/>
      <c r="EL167" s="20"/>
      <c r="EM167" s="20"/>
      <c r="EN167" s="20"/>
      <c r="EO167" s="20"/>
      <c r="EP167" s="20"/>
      <c r="EQ167" s="20"/>
      <c r="ER167" s="20"/>
      <c r="ES167" s="20"/>
      <c r="ET167" s="20"/>
      <c r="EU167" s="20"/>
      <c r="EV167" s="20"/>
      <c r="EW167" s="20"/>
      <c r="EX167" s="20"/>
      <c r="EY167" s="20"/>
      <c r="EZ167" s="20"/>
      <c r="FA167" s="20"/>
      <c r="FB167" s="20"/>
      <c r="FC167" s="20"/>
      <c r="FD167" s="20"/>
      <c r="FE167" s="20"/>
      <c r="FF167" s="20"/>
      <c r="FG167" s="20"/>
      <c r="FH167" s="20"/>
      <c r="FI167" s="20"/>
      <c r="FJ167" s="20"/>
      <c r="FK167" s="20"/>
      <c r="FL167" s="20"/>
      <c r="FM167" s="20"/>
      <c r="FN167" s="20"/>
      <c r="FO167" s="20"/>
      <c r="FP167" s="20"/>
      <c r="FQ167" s="20"/>
      <c r="FR167" s="20"/>
      <c r="FS167" s="20"/>
      <c r="FT167" s="20"/>
      <c r="FU167" s="20"/>
      <c r="FV167" s="20"/>
      <c r="FW167" s="20"/>
      <c r="FX167" s="20"/>
      <c r="FY167" s="20"/>
      <c r="FZ167" s="20"/>
      <c r="GA167" s="20"/>
      <c r="GB167" s="20"/>
      <c r="GC167" s="20"/>
      <c r="GD167" s="20"/>
      <c r="GE167" s="20"/>
      <c r="GF167" s="20"/>
      <c r="GG167" s="20"/>
      <c r="GH167" s="20"/>
      <c r="GI167" s="20"/>
      <c r="GJ167" s="20"/>
      <c r="GK167" s="20"/>
      <c r="GL167" s="20"/>
      <c r="GM167" s="20"/>
      <c r="GN167" s="20"/>
      <c r="GO167" s="20"/>
      <c r="GP167" s="20"/>
      <c r="GQ167" s="20"/>
      <c r="GR167" s="20"/>
      <c r="GS167" s="20"/>
      <c r="GT167" s="20"/>
      <c r="GU167" s="20"/>
      <c r="GV167" s="20"/>
      <c r="GW167" s="20"/>
      <c r="GX167" s="20"/>
      <c r="GY167" s="20"/>
      <c r="GZ167" s="20"/>
      <c r="HA167" s="20"/>
      <c r="HB167" s="20"/>
      <c r="HC167" s="20"/>
      <c r="HD167" s="20"/>
      <c r="HE167" s="20"/>
      <c r="HF167" s="20"/>
      <c r="HG167" s="20"/>
      <c r="HH167" s="20"/>
      <c r="HI167" s="20"/>
      <c r="HJ167" s="20"/>
      <c r="HK167" s="20"/>
      <c r="HL167" s="20"/>
      <c r="HM167" s="20"/>
      <c r="HN167" s="20"/>
      <c r="HO167" s="20"/>
      <c r="HP167" s="20"/>
      <c r="HQ167" s="20"/>
      <c r="HR167" s="20"/>
      <c r="HS167" s="20"/>
      <c r="HT167" s="20"/>
      <c r="HU167" s="20"/>
      <c r="HV167" s="20"/>
      <c r="HW167" s="20"/>
      <c r="HX167" s="20"/>
      <c r="HY167" s="20"/>
      <c r="HZ167" s="20"/>
      <c r="IA167" s="20"/>
      <c r="IB167" s="20"/>
      <c r="IC167" s="20"/>
      <c r="ID167" s="20"/>
      <c r="IE167" s="20"/>
      <c r="IF167" s="20"/>
      <c r="IG167" s="20"/>
      <c r="IH167" s="20"/>
      <c r="II167" s="20"/>
      <c r="IJ167" s="20"/>
      <c r="IK167" s="20"/>
      <c r="IL167" s="20"/>
      <c r="IM167" s="20"/>
      <c r="IN167" s="20"/>
      <c r="IO167" s="20"/>
      <c r="IP167" s="20"/>
      <c r="IQ167" s="20"/>
      <c r="IR167" s="20"/>
      <c r="IS167" s="20"/>
      <c r="IT167" s="20"/>
      <c r="IU167" s="20"/>
    </row>
    <row r="168" spans="2:255" s="22" customFormat="1" x14ac:dyDescent="0.25">
      <c r="B168" s="20"/>
      <c r="C168" s="27"/>
      <c r="D168" s="28"/>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20"/>
      <c r="BV168" s="20"/>
      <c r="BW168" s="20"/>
      <c r="BX168" s="20"/>
      <c r="BY168" s="20"/>
      <c r="BZ168" s="20"/>
      <c r="CA168" s="20"/>
      <c r="CB168" s="20"/>
      <c r="CC168" s="20"/>
      <c r="CD168" s="20"/>
      <c r="CE168" s="20"/>
      <c r="CF168" s="20"/>
      <c r="CG168" s="20"/>
      <c r="CH168" s="20"/>
      <c r="CI168" s="20"/>
      <c r="CJ168" s="20"/>
      <c r="CK168" s="20"/>
      <c r="CL168" s="20"/>
      <c r="CM168" s="20"/>
      <c r="CN168" s="20"/>
      <c r="CO168" s="20"/>
      <c r="CP168" s="20"/>
      <c r="CQ168" s="20"/>
      <c r="CR168" s="20"/>
      <c r="CS168" s="20"/>
      <c r="CT168" s="20"/>
      <c r="CU168" s="20"/>
      <c r="CV168" s="20"/>
      <c r="CW168" s="20"/>
      <c r="CX168" s="20"/>
      <c r="CY168" s="20"/>
      <c r="CZ168" s="20"/>
      <c r="DA168" s="20"/>
      <c r="DB168" s="20"/>
      <c r="DC168" s="20"/>
      <c r="DD168" s="20"/>
      <c r="DE168" s="20"/>
      <c r="DF168" s="20"/>
      <c r="DG168" s="20"/>
      <c r="DH168" s="20"/>
      <c r="DI168" s="20"/>
      <c r="DJ168" s="20"/>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0"/>
      <c r="EL168" s="20"/>
      <c r="EM168" s="20"/>
      <c r="EN168" s="20"/>
      <c r="EO168" s="20"/>
      <c r="EP168" s="20"/>
      <c r="EQ168" s="20"/>
      <c r="ER168" s="20"/>
      <c r="ES168" s="20"/>
      <c r="ET168" s="20"/>
      <c r="EU168" s="20"/>
      <c r="EV168" s="20"/>
      <c r="EW168" s="20"/>
      <c r="EX168" s="20"/>
      <c r="EY168" s="20"/>
      <c r="EZ168" s="20"/>
      <c r="FA168" s="20"/>
      <c r="FB168" s="20"/>
      <c r="FC168" s="20"/>
      <c r="FD168" s="20"/>
      <c r="FE168" s="20"/>
      <c r="FF168" s="20"/>
      <c r="FG168" s="20"/>
      <c r="FH168" s="20"/>
      <c r="FI168" s="20"/>
      <c r="FJ168" s="20"/>
      <c r="FK168" s="20"/>
      <c r="FL168" s="20"/>
      <c r="FM168" s="20"/>
      <c r="FN168" s="20"/>
      <c r="FO168" s="20"/>
      <c r="FP168" s="20"/>
      <c r="FQ168" s="20"/>
      <c r="FR168" s="20"/>
      <c r="FS168" s="20"/>
      <c r="FT168" s="20"/>
      <c r="FU168" s="20"/>
      <c r="FV168" s="20"/>
      <c r="FW168" s="20"/>
      <c r="FX168" s="20"/>
      <c r="FY168" s="20"/>
      <c r="FZ168" s="20"/>
      <c r="GA168" s="20"/>
      <c r="GB168" s="20"/>
      <c r="GC168" s="20"/>
      <c r="GD168" s="20"/>
      <c r="GE168" s="20"/>
      <c r="GF168" s="20"/>
      <c r="GG168" s="20"/>
      <c r="GH168" s="20"/>
      <c r="GI168" s="20"/>
      <c r="GJ168" s="20"/>
      <c r="GK168" s="20"/>
      <c r="GL168" s="20"/>
      <c r="GM168" s="20"/>
      <c r="GN168" s="20"/>
      <c r="GO168" s="20"/>
      <c r="GP168" s="20"/>
      <c r="GQ168" s="20"/>
      <c r="GR168" s="20"/>
      <c r="GS168" s="20"/>
      <c r="GT168" s="20"/>
      <c r="GU168" s="20"/>
      <c r="GV168" s="20"/>
      <c r="GW168" s="20"/>
      <c r="GX168" s="20"/>
      <c r="GY168" s="20"/>
      <c r="GZ168" s="20"/>
      <c r="HA168" s="20"/>
      <c r="HB168" s="20"/>
      <c r="HC168" s="20"/>
      <c r="HD168" s="20"/>
      <c r="HE168" s="20"/>
      <c r="HF168" s="20"/>
      <c r="HG168" s="20"/>
      <c r="HH168" s="20"/>
      <c r="HI168" s="20"/>
      <c r="HJ168" s="20"/>
      <c r="HK168" s="20"/>
      <c r="HL168" s="20"/>
      <c r="HM168" s="20"/>
      <c r="HN168" s="20"/>
      <c r="HO168" s="20"/>
      <c r="HP168" s="20"/>
      <c r="HQ168" s="20"/>
      <c r="HR168" s="20"/>
      <c r="HS168" s="20"/>
      <c r="HT168" s="20"/>
      <c r="HU168" s="20"/>
      <c r="HV168" s="20"/>
      <c r="HW168" s="20"/>
      <c r="HX168" s="20"/>
      <c r="HY168" s="20"/>
      <c r="HZ168" s="20"/>
      <c r="IA168" s="20"/>
      <c r="IB168" s="20"/>
      <c r="IC168" s="20"/>
      <c r="ID168" s="20"/>
      <c r="IE168" s="20"/>
      <c r="IF168" s="20"/>
      <c r="IG168" s="20"/>
      <c r="IH168" s="20"/>
      <c r="II168" s="20"/>
      <c r="IJ168" s="20"/>
      <c r="IK168" s="20"/>
      <c r="IL168" s="20"/>
      <c r="IM168" s="20"/>
      <c r="IN168" s="20"/>
      <c r="IO168" s="20"/>
      <c r="IP168" s="20"/>
      <c r="IQ168" s="20"/>
      <c r="IR168" s="20"/>
      <c r="IS168" s="20"/>
      <c r="IT168" s="20"/>
      <c r="IU168" s="20"/>
    </row>
    <row r="169" spans="2:255" s="22" customFormat="1" x14ac:dyDescent="0.25">
      <c r="B169" s="20"/>
      <c r="C169" s="27"/>
      <c r="D169" s="28"/>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20"/>
      <c r="BV169" s="20"/>
      <c r="BW169" s="20"/>
      <c r="BX169" s="20"/>
      <c r="BY169" s="20"/>
      <c r="BZ169" s="20"/>
      <c r="CA169" s="20"/>
      <c r="CB169" s="20"/>
      <c r="CC169" s="20"/>
      <c r="CD169" s="20"/>
      <c r="CE169" s="20"/>
      <c r="CF169" s="20"/>
      <c r="CG169" s="20"/>
      <c r="CH169" s="20"/>
      <c r="CI169" s="20"/>
      <c r="CJ169" s="20"/>
      <c r="CK169" s="20"/>
      <c r="CL169" s="20"/>
      <c r="CM169" s="20"/>
      <c r="CN169" s="20"/>
      <c r="CO169" s="20"/>
      <c r="CP169" s="20"/>
      <c r="CQ169" s="20"/>
      <c r="CR169" s="20"/>
      <c r="CS169" s="20"/>
      <c r="CT169" s="20"/>
      <c r="CU169" s="20"/>
      <c r="CV169" s="20"/>
      <c r="CW169" s="20"/>
      <c r="CX169" s="20"/>
      <c r="CY169" s="20"/>
      <c r="CZ169" s="20"/>
      <c r="DA169" s="20"/>
      <c r="DB169" s="20"/>
      <c r="DC169" s="20"/>
      <c r="DD169" s="20"/>
      <c r="DE169" s="20"/>
      <c r="DF169" s="20"/>
      <c r="DG169" s="20"/>
      <c r="DH169" s="20"/>
      <c r="DI169" s="20"/>
      <c r="DJ169" s="20"/>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U169" s="20"/>
      <c r="EV169" s="20"/>
      <c r="EW169" s="20"/>
      <c r="EX169" s="20"/>
      <c r="EY169" s="20"/>
      <c r="EZ169" s="20"/>
      <c r="FA169" s="20"/>
      <c r="FB169" s="20"/>
      <c r="FC169" s="20"/>
      <c r="FD169" s="20"/>
      <c r="FE169" s="20"/>
      <c r="FF169" s="20"/>
      <c r="FG169" s="20"/>
      <c r="FH169" s="20"/>
      <c r="FI169" s="20"/>
      <c r="FJ169" s="20"/>
      <c r="FK169" s="20"/>
      <c r="FL169" s="20"/>
      <c r="FM169" s="20"/>
      <c r="FN169" s="20"/>
      <c r="FO169" s="20"/>
      <c r="FP169" s="20"/>
      <c r="FQ169" s="20"/>
      <c r="FR169" s="20"/>
      <c r="FS169" s="20"/>
      <c r="FT169" s="20"/>
      <c r="FU169" s="20"/>
      <c r="FV169" s="20"/>
      <c r="FW169" s="20"/>
      <c r="FX169" s="20"/>
      <c r="FY169" s="20"/>
      <c r="FZ169" s="20"/>
      <c r="GA169" s="20"/>
      <c r="GB169" s="20"/>
      <c r="GC169" s="20"/>
      <c r="GD169" s="20"/>
      <c r="GE169" s="20"/>
      <c r="GF169" s="20"/>
      <c r="GG169" s="20"/>
      <c r="GH169" s="20"/>
      <c r="GI169" s="20"/>
      <c r="GJ169" s="20"/>
      <c r="GK169" s="20"/>
      <c r="GL169" s="20"/>
      <c r="GM169" s="20"/>
      <c r="GN169" s="20"/>
      <c r="GO169" s="20"/>
      <c r="GP169" s="20"/>
      <c r="GQ169" s="20"/>
      <c r="GR169" s="20"/>
      <c r="GS169" s="20"/>
      <c r="GT169" s="20"/>
      <c r="GU169" s="20"/>
      <c r="GV169" s="20"/>
      <c r="GW169" s="20"/>
      <c r="GX169" s="20"/>
      <c r="GY169" s="20"/>
      <c r="GZ169" s="20"/>
      <c r="HA169" s="20"/>
      <c r="HB169" s="20"/>
      <c r="HC169" s="20"/>
      <c r="HD169" s="20"/>
      <c r="HE169" s="20"/>
      <c r="HF169" s="20"/>
      <c r="HG169" s="20"/>
      <c r="HH169" s="20"/>
      <c r="HI169" s="20"/>
      <c r="HJ169" s="20"/>
      <c r="HK169" s="20"/>
      <c r="HL169" s="20"/>
      <c r="HM169" s="20"/>
      <c r="HN169" s="20"/>
      <c r="HO169" s="20"/>
      <c r="HP169" s="20"/>
      <c r="HQ169" s="20"/>
      <c r="HR169" s="20"/>
      <c r="HS169" s="20"/>
      <c r="HT169" s="20"/>
      <c r="HU169" s="20"/>
      <c r="HV169" s="20"/>
      <c r="HW169" s="20"/>
      <c r="HX169" s="20"/>
      <c r="HY169" s="20"/>
      <c r="HZ169" s="20"/>
      <c r="IA169" s="20"/>
      <c r="IB169" s="20"/>
      <c r="IC169" s="20"/>
      <c r="ID169" s="20"/>
      <c r="IE169" s="20"/>
      <c r="IF169" s="20"/>
      <c r="IG169" s="20"/>
      <c r="IH169" s="20"/>
      <c r="II169" s="20"/>
      <c r="IJ169" s="20"/>
      <c r="IK169" s="20"/>
      <c r="IL169" s="20"/>
      <c r="IM169" s="20"/>
      <c r="IN169" s="20"/>
      <c r="IO169" s="20"/>
      <c r="IP169" s="20"/>
      <c r="IQ169" s="20"/>
      <c r="IR169" s="20"/>
      <c r="IS169" s="20"/>
      <c r="IT169" s="20"/>
      <c r="IU169" s="20"/>
    </row>
    <row r="170" spans="2:255" s="22" customFormat="1" x14ac:dyDescent="0.25">
      <c r="B170" s="20"/>
      <c r="C170" s="27"/>
      <c r="D170" s="28"/>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20"/>
      <c r="BV170" s="20"/>
      <c r="BW170" s="20"/>
      <c r="BX170" s="20"/>
      <c r="BY170" s="20"/>
      <c r="BZ170" s="20"/>
      <c r="CA170" s="20"/>
      <c r="CB170" s="20"/>
      <c r="CC170" s="20"/>
      <c r="CD170" s="20"/>
      <c r="CE170" s="20"/>
      <c r="CF170" s="20"/>
      <c r="CG170" s="20"/>
      <c r="CH170" s="20"/>
      <c r="CI170" s="20"/>
      <c r="CJ170" s="20"/>
      <c r="CK170" s="20"/>
      <c r="CL170" s="20"/>
      <c r="CM170" s="20"/>
      <c r="CN170" s="20"/>
      <c r="CO170" s="20"/>
      <c r="CP170" s="20"/>
      <c r="CQ170" s="20"/>
      <c r="CR170" s="20"/>
      <c r="CS170" s="20"/>
      <c r="CT170" s="20"/>
      <c r="CU170" s="20"/>
      <c r="CV170" s="20"/>
      <c r="CW170" s="20"/>
      <c r="CX170" s="20"/>
      <c r="CY170" s="20"/>
      <c r="CZ170" s="20"/>
      <c r="DA170" s="20"/>
      <c r="DB170" s="20"/>
      <c r="DC170" s="20"/>
      <c r="DD170" s="20"/>
      <c r="DE170" s="20"/>
      <c r="DF170" s="20"/>
      <c r="DG170" s="20"/>
      <c r="DH170" s="20"/>
      <c r="DI170" s="20"/>
      <c r="DJ170" s="20"/>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c r="EU170" s="20"/>
      <c r="EV170" s="20"/>
      <c r="EW170" s="20"/>
      <c r="EX170" s="20"/>
      <c r="EY170" s="20"/>
      <c r="EZ170" s="20"/>
      <c r="FA170" s="20"/>
      <c r="FB170" s="20"/>
      <c r="FC170" s="20"/>
      <c r="FD170" s="20"/>
      <c r="FE170" s="20"/>
      <c r="FF170" s="20"/>
      <c r="FG170" s="20"/>
      <c r="FH170" s="20"/>
      <c r="FI170" s="20"/>
      <c r="FJ170" s="20"/>
      <c r="FK170" s="20"/>
      <c r="FL170" s="20"/>
      <c r="FM170" s="20"/>
      <c r="FN170" s="20"/>
      <c r="FO170" s="20"/>
      <c r="FP170" s="20"/>
      <c r="FQ170" s="20"/>
      <c r="FR170" s="20"/>
      <c r="FS170" s="20"/>
      <c r="FT170" s="20"/>
      <c r="FU170" s="20"/>
      <c r="FV170" s="20"/>
      <c r="FW170" s="20"/>
      <c r="FX170" s="20"/>
      <c r="FY170" s="20"/>
      <c r="FZ170" s="20"/>
      <c r="GA170" s="20"/>
      <c r="GB170" s="20"/>
      <c r="GC170" s="20"/>
      <c r="GD170" s="20"/>
      <c r="GE170" s="20"/>
      <c r="GF170" s="20"/>
      <c r="GG170" s="20"/>
      <c r="GH170" s="20"/>
      <c r="GI170" s="20"/>
      <c r="GJ170" s="20"/>
      <c r="GK170" s="20"/>
      <c r="GL170" s="20"/>
      <c r="GM170" s="20"/>
      <c r="GN170" s="20"/>
      <c r="GO170" s="20"/>
      <c r="GP170" s="20"/>
      <c r="GQ170" s="20"/>
      <c r="GR170" s="20"/>
      <c r="GS170" s="20"/>
      <c r="GT170" s="20"/>
      <c r="GU170" s="20"/>
      <c r="GV170" s="20"/>
      <c r="GW170" s="20"/>
      <c r="GX170" s="20"/>
      <c r="GY170" s="20"/>
      <c r="GZ170" s="20"/>
      <c r="HA170" s="20"/>
      <c r="HB170" s="20"/>
      <c r="HC170" s="20"/>
      <c r="HD170" s="20"/>
      <c r="HE170" s="20"/>
      <c r="HF170" s="20"/>
      <c r="HG170" s="20"/>
      <c r="HH170" s="20"/>
      <c r="HI170" s="20"/>
      <c r="HJ170" s="20"/>
      <c r="HK170" s="20"/>
      <c r="HL170" s="20"/>
      <c r="HM170" s="20"/>
      <c r="HN170" s="20"/>
      <c r="HO170" s="20"/>
      <c r="HP170" s="20"/>
      <c r="HQ170" s="20"/>
      <c r="HR170" s="20"/>
      <c r="HS170" s="20"/>
      <c r="HT170" s="20"/>
      <c r="HU170" s="20"/>
      <c r="HV170" s="20"/>
      <c r="HW170" s="20"/>
      <c r="HX170" s="20"/>
      <c r="HY170" s="20"/>
      <c r="HZ170" s="20"/>
      <c r="IA170" s="20"/>
      <c r="IB170" s="20"/>
      <c r="IC170" s="20"/>
      <c r="ID170" s="20"/>
      <c r="IE170" s="20"/>
      <c r="IF170" s="20"/>
      <c r="IG170" s="20"/>
      <c r="IH170" s="20"/>
      <c r="II170" s="20"/>
      <c r="IJ170" s="20"/>
      <c r="IK170" s="20"/>
      <c r="IL170" s="20"/>
      <c r="IM170" s="20"/>
      <c r="IN170" s="20"/>
      <c r="IO170" s="20"/>
      <c r="IP170" s="20"/>
      <c r="IQ170" s="20"/>
      <c r="IR170" s="20"/>
      <c r="IS170" s="20"/>
      <c r="IT170" s="20"/>
      <c r="IU170" s="20"/>
    </row>
    <row r="171" spans="2:255" s="22" customFormat="1" x14ac:dyDescent="0.25">
      <c r="B171" s="20"/>
      <c r="C171" s="27"/>
      <c r="D171" s="28"/>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20"/>
      <c r="BV171" s="20"/>
      <c r="BW171" s="20"/>
      <c r="BX171" s="20"/>
      <c r="BY171" s="20"/>
      <c r="BZ171" s="20"/>
      <c r="CA171" s="20"/>
      <c r="CB171" s="20"/>
      <c r="CC171" s="20"/>
      <c r="CD171" s="20"/>
      <c r="CE171" s="20"/>
      <c r="CF171" s="20"/>
      <c r="CG171" s="20"/>
      <c r="CH171" s="20"/>
      <c r="CI171" s="20"/>
      <c r="CJ171" s="20"/>
      <c r="CK171" s="20"/>
      <c r="CL171" s="20"/>
      <c r="CM171" s="20"/>
      <c r="CN171" s="20"/>
      <c r="CO171" s="20"/>
      <c r="CP171" s="20"/>
      <c r="CQ171" s="20"/>
      <c r="CR171" s="20"/>
      <c r="CS171" s="20"/>
      <c r="CT171" s="20"/>
      <c r="CU171" s="20"/>
      <c r="CV171" s="20"/>
      <c r="CW171" s="20"/>
      <c r="CX171" s="20"/>
      <c r="CY171" s="20"/>
      <c r="CZ171" s="20"/>
      <c r="DA171" s="20"/>
      <c r="DB171" s="20"/>
      <c r="DC171" s="20"/>
      <c r="DD171" s="20"/>
      <c r="DE171" s="20"/>
      <c r="DF171" s="20"/>
      <c r="DG171" s="20"/>
      <c r="DH171" s="20"/>
      <c r="DI171" s="20"/>
      <c r="DJ171" s="20"/>
      <c r="DK171" s="20"/>
      <c r="DL171" s="20"/>
      <c r="DM171" s="20"/>
      <c r="DN171" s="20"/>
      <c r="DO171" s="20"/>
      <c r="DP171" s="20"/>
      <c r="DQ171" s="20"/>
      <c r="DR171" s="20"/>
      <c r="DS171" s="20"/>
      <c r="DT171" s="20"/>
      <c r="DU171" s="20"/>
      <c r="DV171" s="20"/>
      <c r="DW171" s="20"/>
      <c r="DX171" s="20"/>
      <c r="DY171" s="20"/>
      <c r="DZ171" s="20"/>
      <c r="EA171" s="20"/>
      <c r="EB171" s="20"/>
      <c r="EC171" s="20"/>
      <c r="ED171" s="20"/>
      <c r="EE171" s="20"/>
      <c r="EF171" s="20"/>
      <c r="EG171" s="20"/>
      <c r="EH171" s="20"/>
      <c r="EI171" s="20"/>
      <c r="EJ171" s="20"/>
      <c r="EK171" s="20"/>
      <c r="EL171" s="20"/>
      <c r="EM171" s="20"/>
      <c r="EN171" s="20"/>
      <c r="EO171" s="20"/>
      <c r="EP171" s="20"/>
      <c r="EQ171" s="20"/>
      <c r="ER171" s="20"/>
      <c r="ES171" s="20"/>
      <c r="ET171" s="20"/>
      <c r="EU171" s="20"/>
      <c r="EV171" s="20"/>
      <c r="EW171" s="20"/>
      <c r="EX171" s="20"/>
      <c r="EY171" s="20"/>
      <c r="EZ171" s="20"/>
      <c r="FA171" s="20"/>
      <c r="FB171" s="20"/>
      <c r="FC171" s="20"/>
      <c r="FD171" s="20"/>
      <c r="FE171" s="20"/>
      <c r="FF171" s="20"/>
      <c r="FG171" s="20"/>
      <c r="FH171" s="20"/>
      <c r="FI171" s="20"/>
      <c r="FJ171" s="20"/>
      <c r="FK171" s="20"/>
      <c r="FL171" s="20"/>
      <c r="FM171" s="20"/>
      <c r="FN171" s="20"/>
      <c r="FO171" s="20"/>
      <c r="FP171" s="20"/>
      <c r="FQ171" s="20"/>
      <c r="FR171" s="20"/>
      <c r="FS171" s="20"/>
      <c r="FT171" s="20"/>
      <c r="FU171" s="20"/>
      <c r="FV171" s="20"/>
      <c r="FW171" s="20"/>
      <c r="FX171" s="20"/>
      <c r="FY171" s="20"/>
      <c r="FZ171" s="20"/>
      <c r="GA171" s="20"/>
      <c r="GB171" s="20"/>
      <c r="GC171" s="20"/>
      <c r="GD171" s="20"/>
      <c r="GE171" s="20"/>
      <c r="GF171" s="20"/>
      <c r="GG171" s="20"/>
      <c r="GH171" s="20"/>
      <c r="GI171" s="20"/>
      <c r="GJ171" s="20"/>
      <c r="GK171" s="20"/>
      <c r="GL171" s="20"/>
      <c r="GM171" s="20"/>
      <c r="GN171" s="20"/>
      <c r="GO171" s="20"/>
      <c r="GP171" s="20"/>
      <c r="GQ171" s="20"/>
      <c r="GR171" s="20"/>
      <c r="GS171" s="20"/>
      <c r="GT171" s="20"/>
      <c r="GU171" s="20"/>
      <c r="GV171" s="20"/>
      <c r="GW171" s="20"/>
      <c r="GX171" s="20"/>
      <c r="GY171" s="20"/>
      <c r="GZ171" s="20"/>
      <c r="HA171" s="20"/>
      <c r="HB171" s="20"/>
      <c r="HC171" s="20"/>
      <c r="HD171" s="20"/>
      <c r="HE171" s="20"/>
      <c r="HF171" s="20"/>
      <c r="HG171" s="20"/>
      <c r="HH171" s="20"/>
      <c r="HI171" s="20"/>
      <c r="HJ171" s="20"/>
      <c r="HK171" s="20"/>
      <c r="HL171" s="20"/>
      <c r="HM171" s="20"/>
      <c r="HN171" s="20"/>
      <c r="HO171" s="20"/>
      <c r="HP171" s="20"/>
      <c r="HQ171" s="20"/>
      <c r="HR171" s="20"/>
      <c r="HS171" s="20"/>
      <c r="HT171" s="20"/>
      <c r="HU171" s="20"/>
      <c r="HV171" s="20"/>
      <c r="HW171" s="20"/>
      <c r="HX171" s="20"/>
      <c r="HY171" s="20"/>
      <c r="HZ171" s="20"/>
      <c r="IA171" s="20"/>
      <c r="IB171" s="20"/>
      <c r="IC171" s="20"/>
      <c r="ID171" s="20"/>
      <c r="IE171" s="20"/>
      <c r="IF171" s="20"/>
      <c r="IG171" s="20"/>
      <c r="IH171" s="20"/>
      <c r="II171" s="20"/>
      <c r="IJ171" s="20"/>
      <c r="IK171" s="20"/>
      <c r="IL171" s="20"/>
      <c r="IM171" s="20"/>
      <c r="IN171" s="20"/>
      <c r="IO171" s="20"/>
      <c r="IP171" s="20"/>
      <c r="IQ171" s="20"/>
      <c r="IR171" s="20"/>
      <c r="IS171" s="20"/>
      <c r="IT171" s="20"/>
      <c r="IU171" s="20"/>
    </row>
    <row r="172" spans="2:255" s="22" customFormat="1" x14ac:dyDescent="0.25">
      <c r="B172" s="20"/>
      <c r="C172" s="27"/>
      <c r="D172" s="28"/>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20"/>
      <c r="BV172" s="20"/>
      <c r="BW172" s="20"/>
      <c r="BX172" s="20"/>
      <c r="BY172" s="20"/>
      <c r="BZ172" s="20"/>
      <c r="CA172" s="20"/>
      <c r="CB172" s="20"/>
      <c r="CC172" s="20"/>
      <c r="CD172" s="20"/>
      <c r="CE172" s="20"/>
      <c r="CF172" s="20"/>
      <c r="CG172" s="20"/>
      <c r="CH172" s="20"/>
      <c r="CI172" s="20"/>
      <c r="CJ172" s="20"/>
      <c r="CK172" s="20"/>
      <c r="CL172" s="20"/>
      <c r="CM172" s="20"/>
      <c r="CN172" s="20"/>
      <c r="CO172" s="20"/>
      <c r="CP172" s="20"/>
      <c r="CQ172" s="20"/>
      <c r="CR172" s="20"/>
      <c r="CS172" s="20"/>
      <c r="CT172" s="20"/>
      <c r="CU172" s="20"/>
      <c r="CV172" s="20"/>
      <c r="CW172" s="20"/>
      <c r="CX172" s="20"/>
      <c r="CY172" s="20"/>
      <c r="CZ172" s="20"/>
      <c r="DA172" s="20"/>
      <c r="DB172" s="20"/>
      <c r="DC172" s="20"/>
      <c r="DD172" s="20"/>
      <c r="DE172" s="20"/>
      <c r="DF172" s="20"/>
      <c r="DG172" s="20"/>
      <c r="DH172" s="20"/>
      <c r="DI172" s="20"/>
      <c r="DJ172" s="20"/>
      <c r="DK172" s="20"/>
      <c r="DL172" s="20"/>
      <c r="DM172" s="20"/>
      <c r="DN172" s="20"/>
      <c r="DO172" s="20"/>
      <c r="DP172" s="20"/>
      <c r="DQ172" s="20"/>
      <c r="DR172" s="20"/>
      <c r="DS172" s="20"/>
      <c r="DT172" s="20"/>
      <c r="DU172" s="20"/>
      <c r="DV172" s="20"/>
      <c r="DW172" s="20"/>
      <c r="DX172" s="20"/>
      <c r="DY172" s="20"/>
      <c r="DZ172" s="20"/>
      <c r="EA172" s="20"/>
      <c r="EB172" s="20"/>
      <c r="EC172" s="20"/>
      <c r="ED172" s="20"/>
      <c r="EE172" s="20"/>
      <c r="EF172" s="20"/>
      <c r="EG172" s="20"/>
      <c r="EH172" s="20"/>
      <c r="EI172" s="20"/>
      <c r="EJ172" s="20"/>
      <c r="EK172" s="20"/>
      <c r="EL172" s="20"/>
      <c r="EM172" s="20"/>
      <c r="EN172" s="20"/>
      <c r="EO172" s="20"/>
      <c r="EP172" s="20"/>
      <c r="EQ172" s="20"/>
      <c r="ER172" s="20"/>
      <c r="ES172" s="20"/>
      <c r="ET172" s="20"/>
      <c r="EU172" s="20"/>
      <c r="EV172" s="20"/>
      <c r="EW172" s="20"/>
      <c r="EX172" s="20"/>
      <c r="EY172" s="20"/>
      <c r="EZ172" s="20"/>
      <c r="FA172" s="20"/>
      <c r="FB172" s="20"/>
      <c r="FC172" s="20"/>
      <c r="FD172" s="20"/>
      <c r="FE172" s="20"/>
      <c r="FF172" s="20"/>
      <c r="FG172" s="20"/>
      <c r="FH172" s="20"/>
      <c r="FI172" s="20"/>
      <c r="FJ172" s="20"/>
      <c r="FK172" s="20"/>
      <c r="FL172" s="20"/>
      <c r="FM172" s="20"/>
      <c r="FN172" s="20"/>
      <c r="FO172" s="20"/>
      <c r="FP172" s="20"/>
      <c r="FQ172" s="20"/>
      <c r="FR172" s="20"/>
      <c r="FS172" s="20"/>
      <c r="FT172" s="20"/>
      <c r="FU172" s="20"/>
      <c r="FV172" s="20"/>
      <c r="FW172" s="20"/>
      <c r="FX172" s="20"/>
      <c r="FY172" s="20"/>
      <c r="FZ172" s="20"/>
      <c r="GA172" s="20"/>
      <c r="GB172" s="20"/>
      <c r="GC172" s="20"/>
      <c r="GD172" s="20"/>
      <c r="GE172" s="20"/>
      <c r="GF172" s="20"/>
      <c r="GG172" s="20"/>
      <c r="GH172" s="20"/>
      <c r="GI172" s="20"/>
      <c r="GJ172" s="20"/>
      <c r="GK172" s="20"/>
      <c r="GL172" s="20"/>
      <c r="GM172" s="20"/>
      <c r="GN172" s="20"/>
      <c r="GO172" s="20"/>
      <c r="GP172" s="20"/>
      <c r="GQ172" s="20"/>
      <c r="GR172" s="20"/>
      <c r="GS172" s="20"/>
      <c r="GT172" s="20"/>
      <c r="GU172" s="20"/>
      <c r="GV172" s="20"/>
      <c r="GW172" s="20"/>
      <c r="GX172" s="20"/>
      <c r="GY172" s="20"/>
      <c r="GZ172" s="20"/>
      <c r="HA172" s="20"/>
      <c r="HB172" s="20"/>
      <c r="HC172" s="20"/>
      <c r="HD172" s="20"/>
      <c r="HE172" s="20"/>
      <c r="HF172" s="20"/>
      <c r="HG172" s="20"/>
      <c r="HH172" s="20"/>
      <c r="HI172" s="20"/>
      <c r="HJ172" s="20"/>
      <c r="HK172" s="20"/>
      <c r="HL172" s="20"/>
      <c r="HM172" s="20"/>
      <c r="HN172" s="20"/>
      <c r="HO172" s="20"/>
      <c r="HP172" s="20"/>
      <c r="HQ172" s="20"/>
      <c r="HR172" s="20"/>
      <c r="HS172" s="20"/>
      <c r="HT172" s="20"/>
      <c r="HU172" s="20"/>
      <c r="HV172" s="20"/>
      <c r="HW172" s="20"/>
      <c r="HX172" s="20"/>
      <c r="HY172" s="20"/>
      <c r="HZ172" s="20"/>
      <c r="IA172" s="20"/>
      <c r="IB172" s="20"/>
      <c r="IC172" s="20"/>
      <c r="ID172" s="20"/>
      <c r="IE172" s="20"/>
      <c r="IF172" s="20"/>
      <c r="IG172" s="20"/>
      <c r="IH172" s="20"/>
      <c r="II172" s="20"/>
      <c r="IJ172" s="20"/>
      <c r="IK172" s="20"/>
      <c r="IL172" s="20"/>
      <c r="IM172" s="20"/>
      <c r="IN172" s="20"/>
      <c r="IO172" s="20"/>
      <c r="IP172" s="20"/>
      <c r="IQ172" s="20"/>
      <c r="IR172" s="20"/>
      <c r="IS172" s="20"/>
      <c r="IT172" s="20"/>
      <c r="IU172" s="20"/>
    </row>
    <row r="173" spans="2:255" s="22" customFormat="1" x14ac:dyDescent="0.25">
      <c r="B173" s="20"/>
      <c r="C173" s="27"/>
      <c r="D173" s="28"/>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20"/>
      <c r="BV173" s="20"/>
      <c r="BW173" s="20"/>
      <c r="BX173" s="20"/>
      <c r="BY173" s="20"/>
      <c r="BZ173" s="20"/>
      <c r="CA173" s="20"/>
      <c r="CB173" s="20"/>
      <c r="CC173" s="20"/>
      <c r="CD173" s="20"/>
      <c r="CE173" s="20"/>
      <c r="CF173" s="20"/>
      <c r="CG173" s="20"/>
      <c r="CH173" s="20"/>
      <c r="CI173" s="20"/>
      <c r="CJ173" s="20"/>
      <c r="CK173" s="20"/>
      <c r="CL173" s="20"/>
      <c r="CM173" s="20"/>
      <c r="CN173" s="20"/>
      <c r="CO173" s="20"/>
      <c r="CP173" s="20"/>
      <c r="CQ173" s="20"/>
      <c r="CR173" s="20"/>
      <c r="CS173" s="20"/>
      <c r="CT173" s="20"/>
      <c r="CU173" s="20"/>
      <c r="CV173" s="20"/>
      <c r="CW173" s="20"/>
      <c r="CX173" s="20"/>
      <c r="CY173" s="20"/>
      <c r="CZ173" s="20"/>
      <c r="DA173" s="20"/>
      <c r="DB173" s="20"/>
      <c r="DC173" s="20"/>
      <c r="DD173" s="20"/>
      <c r="DE173" s="20"/>
      <c r="DF173" s="20"/>
      <c r="DG173" s="20"/>
      <c r="DH173" s="20"/>
      <c r="DI173" s="20"/>
      <c r="DJ173" s="20"/>
      <c r="DK173" s="20"/>
      <c r="DL173" s="20"/>
      <c r="DM173" s="20"/>
      <c r="DN173" s="20"/>
      <c r="DO173" s="20"/>
      <c r="DP173" s="20"/>
      <c r="DQ173" s="20"/>
      <c r="DR173" s="20"/>
      <c r="DS173" s="20"/>
      <c r="DT173" s="20"/>
      <c r="DU173" s="20"/>
      <c r="DV173" s="20"/>
      <c r="DW173" s="20"/>
      <c r="DX173" s="20"/>
      <c r="DY173" s="20"/>
      <c r="DZ173" s="20"/>
      <c r="EA173" s="20"/>
      <c r="EB173" s="20"/>
      <c r="EC173" s="20"/>
      <c r="ED173" s="20"/>
      <c r="EE173" s="20"/>
      <c r="EF173" s="20"/>
      <c r="EG173" s="20"/>
      <c r="EH173" s="20"/>
      <c r="EI173" s="20"/>
      <c r="EJ173" s="20"/>
      <c r="EK173" s="20"/>
      <c r="EL173" s="20"/>
      <c r="EM173" s="20"/>
      <c r="EN173" s="20"/>
      <c r="EO173" s="20"/>
      <c r="EP173" s="20"/>
      <c r="EQ173" s="20"/>
      <c r="ER173" s="20"/>
      <c r="ES173" s="20"/>
      <c r="ET173" s="20"/>
      <c r="EU173" s="20"/>
      <c r="EV173" s="20"/>
      <c r="EW173" s="20"/>
      <c r="EX173" s="20"/>
      <c r="EY173" s="20"/>
      <c r="EZ173" s="20"/>
      <c r="FA173" s="20"/>
      <c r="FB173" s="20"/>
      <c r="FC173" s="20"/>
      <c r="FD173" s="20"/>
      <c r="FE173" s="20"/>
      <c r="FF173" s="20"/>
      <c r="FG173" s="20"/>
      <c r="FH173" s="20"/>
      <c r="FI173" s="20"/>
      <c r="FJ173" s="20"/>
      <c r="FK173" s="20"/>
      <c r="FL173" s="20"/>
      <c r="FM173" s="20"/>
      <c r="FN173" s="20"/>
      <c r="FO173" s="20"/>
      <c r="FP173" s="20"/>
      <c r="FQ173" s="20"/>
      <c r="FR173" s="20"/>
      <c r="FS173" s="20"/>
      <c r="FT173" s="20"/>
      <c r="FU173" s="20"/>
      <c r="FV173" s="20"/>
      <c r="FW173" s="20"/>
      <c r="FX173" s="20"/>
      <c r="FY173" s="20"/>
      <c r="FZ173" s="20"/>
      <c r="GA173" s="20"/>
      <c r="GB173" s="20"/>
      <c r="GC173" s="20"/>
      <c r="GD173" s="20"/>
      <c r="GE173" s="20"/>
      <c r="GF173" s="20"/>
      <c r="GG173" s="20"/>
      <c r="GH173" s="20"/>
      <c r="GI173" s="20"/>
      <c r="GJ173" s="20"/>
      <c r="GK173" s="20"/>
      <c r="GL173" s="20"/>
      <c r="GM173" s="20"/>
      <c r="GN173" s="20"/>
      <c r="GO173" s="20"/>
      <c r="GP173" s="20"/>
      <c r="GQ173" s="20"/>
      <c r="GR173" s="20"/>
      <c r="GS173" s="20"/>
      <c r="GT173" s="20"/>
      <c r="GU173" s="20"/>
      <c r="GV173" s="20"/>
      <c r="GW173" s="20"/>
      <c r="GX173" s="20"/>
      <c r="GY173" s="20"/>
      <c r="GZ173" s="20"/>
      <c r="HA173" s="20"/>
      <c r="HB173" s="20"/>
      <c r="HC173" s="20"/>
      <c r="HD173" s="20"/>
      <c r="HE173" s="20"/>
      <c r="HF173" s="20"/>
      <c r="HG173" s="20"/>
      <c r="HH173" s="20"/>
      <c r="HI173" s="20"/>
      <c r="HJ173" s="20"/>
      <c r="HK173" s="20"/>
      <c r="HL173" s="20"/>
      <c r="HM173" s="20"/>
      <c r="HN173" s="20"/>
      <c r="HO173" s="20"/>
      <c r="HP173" s="20"/>
      <c r="HQ173" s="20"/>
      <c r="HR173" s="20"/>
      <c r="HS173" s="20"/>
      <c r="HT173" s="20"/>
      <c r="HU173" s="20"/>
      <c r="HV173" s="20"/>
      <c r="HW173" s="20"/>
      <c r="HX173" s="20"/>
      <c r="HY173" s="20"/>
      <c r="HZ173" s="20"/>
      <c r="IA173" s="20"/>
      <c r="IB173" s="20"/>
      <c r="IC173" s="20"/>
      <c r="ID173" s="20"/>
      <c r="IE173" s="20"/>
      <c r="IF173" s="20"/>
      <c r="IG173" s="20"/>
      <c r="IH173" s="20"/>
      <c r="II173" s="20"/>
      <c r="IJ173" s="20"/>
      <c r="IK173" s="20"/>
      <c r="IL173" s="20"/>
      <c r="IM173" s="20"/>
      <c r="IN173" s="20"/>
      <c r="IO173" s="20"/>
      <c r="IP173" s="20"/>
      <c r="IQ173" s="20"/>
      <c r="IR173" s="20"/>
      <c r="IS173" s="20"/>
      <c r="IT173" s="20"/>
      <c r="IU173" s="20"/>
    </row>
    <row r="174" spans="2:255" s="22" customFormat="1" x14ac:dyDescent="0.25">
      <c r="B174" s="20"/>
      <c r="C174" s="27"/>
      <c r="D174" s="28"/>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0"/>
      <c r="BW174" s="20"/>
      <c r="BX174" s="20"/>
      <c r="BY174" s="20"/>
      <c r="BZ174" s="20"/>
      <c r="CA174" s="20"/>
      <c r="CB174" s="20"/>
      <c r="CC174" s="20"/>
      <c r="CD174" s="20"/>
      <c r="CE174" s="20"/>
      <c r="CF174" s="20"/>
      <c r="CG174" s="20"/>
      <c r="CH174" s="20"/>
      <c r="CI174" s="20"/>
      <c r="CJ174" s="20"/>
      <c r="CK174" s="20"/>
      <c r="CL174" s="20"/>
      <c r="CM174" s="20"/>
      <c r="CN174" s="20"/>
      <c r="CO174" s="20"/>
      <c r="CP174" s="20"/>
      <c r="CQ174" s="20"/>
      <c r="CR174" s="20"/>
      <c r="CS174" s="20"/>
      <c r="CT174" s="20"/>
      <c r="CU174" s="20"/>
      <c r="CV174" s="20"/>
      <c r="CW174" s="20"/>
      <c r="CX174" s="20"/>
      <c r="CY174" s="20"/>
      <c r="CZ174" s="20"/>
      <c r="DA174" s="20"/>
      <c r="DB174" s="20"/>
      <c r="DC174" s="20"/>
      <c r="DD174" s="20"/>
      <c r="DE174" s="20"/>
      <c r="DF174" s="20"/>
      <c r="DG174" s="20"/>
      <c r="DH174" s="20"/>
      <c r="DI174" s="20"/>
      <c r="DJ174" s="20"/>
      <c r="DK174" s="20"/>
      <c r="DL174" s="20"/>
      <c r="DM174" s="20"/>
      <c r="DN174" s="20"/>
      <c r="DO174" s="20"/>
      <c r="DP174" s="20"/>
      <c r="DQ174" s="20"/>
      <c r="DR174" s="20"/>
      <c r="DS174" s="20"/>
      <c r="DT174" s="20"/>
      <c r="DU174" s="20"/>
      <c r="DV174" s="20"/>
      <c r="DW174" s="20"/>
      <c r="DX174" s="20"/>
      <c r="DY174" s="20"/>
      <c r="DZ174" s="20"/>
      <c r="EA174" s="20"/>
      <c r="EB174" s="20"/>
      <c r="EC174" s="20"/>
      <c r="ED174" s="20"/>
      <c r="EE174" s="20"/>
      <c r="EF174" s="20"/>
      <c r="EG174" s="20"/>
      <c r="EH174" s="20"/>
      <c r="EI174" s="20"/>
      <c r="EJ174" s="20"/>
      <c r="EK174" s="20"/>
      <c r="EL174" s="20"/>
      <c r="EM174" s="20"/>
      <c r="EN174" s="20"/>
      <c r="EO174" s="20"/>
      <c r="EP174" s="20"/>
      <c r="EQ174" s="20"/>
      <c r="ER174" s="20"/>
      <c r="ES174" s="20"/>
      <c r="ET174" s="20"/>
      <c r="EU174" s="20"/>
      <c r="EV174" s="20"/>
      <c r="EW174" s="20"/>
      <c r="EX174" s="20"/>
      <c r="EY174" s="20"/>
      <c r="EZ174" s="20"/>
      <c r="FA174" s="20"/>
      <c r="FB174" s="20"/>
      <c r="FC174" s="20"/>
      <c r="FD174" s="20"/>
      <c r="FE174" s="20"/>
      <c r="FF174" s="20"/>
      <c r="FG174" s="20"/>
      <c r="FH174" s="20"/>
      <c r="FI174" s="20"/>
      <c r="FJ174" s="20"/>
      <c r="FK174" s="20"/>
      <c r="FL174" s="20"/>
      <c r="FM174" s="20"/>
      <c r="FN174" s="20"/>
      <c r="FO174" s="20"/>
      <c r="FP174" s="20"/>
      <c r="FQ174" s="20"/>
      <c r="FR174" s="20"/>
      <c r="FS174" s="20"/>
      <c r="FT174" s="20"/>
      <c r="FU174" s="20"/>
      <c r="FV174" s="20"/>
      <c r="FW174" s="20"/>
      <c r="FX174" s="20"/>
      <c r="FY174" s="20"/>
      <c r="FZ174" s="20"/>
      <c r="GA174" s="20"/>
      <c r="GB174" s="20"/>
      <c r="GC174" s="20"/>
      <c r="GD174" s="20"/>
      <c r="GE174" s="20"/>
      <c r="GF174" s="20"/>
      <c r="GG174" s="20"/>
      <c r="GH174" s="20"/>
      <c r="GI174" s="20"/>
      <c r="GJ174" s="20"/>
      <c r="GK174" s="20"/>
      <c r="GL174" s="20"/>
      <c r="GM174" s="20"/>
      <c r="GN174" s="20"/>
      <c r="GO174" s="20"/>
      <c r="GP174" s="20"/>
      <c r="GQ174" s="20"/>
      <c r="GR174" s="20"/>
      <c r="GS174" s="20"/>
      <c r="GT174" s="20"/>
      <c r="GU174" s="20"/>
      <c r="GV174" s="20"/>
      <c r="GW174" s="20"/>
      <c r="GX174" s="20"/>
      <c r="GY174" s="20"/>
      <c r="GZ174" s="20"/>
      <c r="HA174" s="20"/>
      <c r="HB174" s="20"/>
      <c r="HC174" s="20"/>
      <c r="HD174" s="20"/>
      <c r="HE174" s="20"/>
      <c r="HF174" s="20"/>
      <c r="HG174" s="20"/>
      <c r="HH174" s="20"/>
      <c r="HI174" s="20"/>
      <c r="HJ174" s="20"/>
      <c r="HK174" s="20"/>
      <c r="HL174" s="20"/>
      <c r="HM174" s="20"/>
      <c r="HN174" s="20"/>
      <c r="HO174" s="20"/>
      <c r="HP174" s="20"/>
      <c r="HQ174" s="20"/>
      <c r="HR174" s="20"/>
      <c r="HS174" s="20"/>
      <c r="HT174" s="20"/>
      <c r="HU174" s="20"/>
      <c r="HV174" s="20"/>
      <c r="HW174" s="20"/>
      <c r="HX174" s="20"/>
      <c r="HY174" s="20"/>
      <c r="HZ174" s="20"/>
      <c r="IA174" s="20"/>
      <c r="IB174" s="20"/>
      <c r="IC174" s="20"/>
      <c r="ID174" s="20"/>
      <c r="IE174" s="20"/>
      <c r="IF174" s="20"/>
      <c r="IG174" s="20"/>
      <c r="IH174" s="20"/>
      <c r="II174" s="20"/>
      <c r="IJ174" s="20"/>
      <c r="IK174" s="20"/>
      <c r="IL174" s="20"/>
      <c r="IM174" s="20"/>
      <c r="IN174" s="20"/>
      <c r="IO174" s="20"/>
      <c r="IP174" s="20"/>
      <c r="IQ174" s="20"/>
      <c r="IR174" s="20"/>
      <c r="IS174" s="20"/>
      <c r="IT174" s="20"/>
      <c r="IU174" s="20"/>
    </row>
    <row r="175" spans="2:255" s="22" customFormat="1" x14ac:dyDescent="0.25">
      <c r="B175" s="20"/>
      <c r="C175" s="27"/>
      <c r="D175" s="28"/>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20"/>
      <c r="BV175" s="20"/>
      <c r="BW175" s="20"/>
      <c r="BX175" s="20"/>
      <c r="BY175" s="20"/>
      <c r="BZ175" s="20"/>
      <c r="CA175" s="20"/>
      <c r="CB175" s="20"/>
      <c r="CC175" s="20"/>
      <c r="CD175" s="20"/>
      <c r="CE175" s="20"/>
      <c r="CF175" s="20"/>
      <c r="CG175" s="20"/>
      <c r="CH175" s="20"/>
      <c r="CI175" s="20"/>
      <c r="CJ175" s="20"/>
      <c r="CK175" s="20"/>
      <c r="CL175" s="20"/>
      <c r="CM175" s="20"/>
      <c r="CN175" s="20"/>
      <c r="CO175" s="20"/>
      <c r="CP175" s="20"/>
      <c r="CQ175" s="20"/>
      <c r="CR175" s="20"/>
      <c r="CS175" s="20"/>
      <c r="CT175" s="20"/>
      <c r="CU175" s="20"/>
      <c r="CV175" s="20"/>
      <c r="CW175" s="20"/>
      <c r="CX175" s="20"/>
      <c r="CY175" s="20"/>
      <c r="CZ175" s="20"/>
      <c r="DA175" s="20"/>
      <c r="DB175" s="20"/>
      <c r="DC175" s="20"/>
      <c r="DD175" s="20"/>
      <c r="DE175" s="20"/>
      <c r="DF175" s="20"/>
      <c r="DG175" s="20"/>
      <c r="DH175" s="20"/>
      <c r="DI175" s="20"/>
      <c r="DJ175" s="20"/>
      <c r="DK175" s="20"/>
      <c r="DL175" s="20"/>
      <c r="DM175" s="20"/>
      <c r="DN175" s="20"/>
      <c r="DO175" s="20"/>
      <c r="DP175" s="20"/>
      <c r="DQ175" s="20"/>
      <c r="DR175" s="20"/>
      <c r="DS175" s="20"/>
      <c r="DT175" s="20"/>
      <c r="DU175" s="20"/>
      <c r="DV175" s="20"/>
      <c r="DW175" s="20"/>
      <c r="DX175" s="20"/>
      <c r="DY175" s="20"/>
      <c r="DZ175" s="20"/>
      <c r="EA175" s="20"/>
      <c r="EB175" s="20"/>
      <c r="EC175" s="20"/>
      <c r="ED175" s="20"/>
      <c r="EE175" s="20"/>
      <c r="EF175" s="20"/>
      <c r="EG175" s="20"/>
      <c r="EH175" s="20"/>
      <c r="EI175" s="20"/>
      <c r="EJ175" s="20"/>
      <c r="EK175" s="20"/>
      <c r="EL175" s="20"/>
      <c r="EM175" s="20"/>
      <c r="EN175" s="20"/>
      <c r="EO175" s="20"/>
      <c r="EP175" s="20"/>
      <c r="EQ175" s="20"/>
      <c r="ER175" s="20"/>
      <c r="ES175" s="20"/>
      <c r="ET175" s="20"/>
      <c r="EU175" s="20"/>
      <c r="EV175" s="20"/>
      <c r="EW175" s="20"/>
      <c r="EX175" s="20"/>
      <c r="EY175" s="20"/>
      <c r="EZ175" s="20"/>
      <c r="FA175" s="20"/>
      <c r="FB175" s="20"/>
      <c r="FC175" s="20"/>
      <c r="FD175" s="20"/>
      <c r="FE175" s="20"/>
      <c r="FF175" s="20"/>
      <c r="FG175" s="20"/>
      <c r="FH175" s="20"/>
      <c r="FI175" s="20"/>
      <c r="FJ175" s="20"/>
      <c r="FK175" s="20"/>
      <c r="FL175" s="20"/>
      <c r="FM175" s="20"/>
      <c r="FN175" s="20"/>
      <c r="FO175" s="20"/>
      <c r="FP175" s="20"/>
      <c r="FQ175" s="20"/>
      <c r="FR175" s="20"/>
      <c r="FS175" s="20"/>
      <c r="FT175" s="20"/>
      <c r="FU175" s="20"/>
      <c r="FV175" s="20"/>
      <c r="FW175" s="20"/>
      <c r="FX175" s="20"/>
      <c r="FY175" s="20"/>
      <c r="FZ175" s="20"/>
      <c r="GA175" s="20"/>
      <c r="GB175" s="20"/>
      <c r="GC175" s="20"/>
      <c r="GD175" s="20"/>
      <c r="GE175" s="20"/>
      <c r="GF175" s="20"/>
      <c r="GG175" s="20"/>
      <c r="GH175" s="20"/>
      <c r="GI175" s="20"/>
      <c r="GJ175" s="20"/>
      <c r="GK175" s="20"/>
      <c r="GL175" s="20"/>
      <c r="GM175" s="20"/>
      <c r="GN175" s="20"/>
      <c r="GO175" s="20"/>
      <c r="GP175" s="20"/>
      <c r="GQ175" s="20"/>
      <c r="GR175" s="20"/>
      <c r="GS175" s="20"/>
      <c r="GT175" s="20"/>
      <c r="GU175" s="20"/>
      <c r="GV175" s="20"/>
      <c r="GW175" s="20"/>
      <c r="GX175" s="20"/>
      <c r="GY175" s="20"/>
      <c r="GZ175" s="20"/>
      <c r="HA175" s="20"/>
      <c r="HB175" s="20"/>
      <c r="HC175" s="20"/>
      <c r="HD175" s="20"/>
      <c r="HE175" s="20"/>
      <c r="HF175" s="20"/>
      <c r="HG175" s="20"/>
      <c r="HH175" s="20"/>
      <c r="HI175" s="20"/>
      <c r="HJ175" s="20"/>
      <c r="HK175" s="20"/>
      <c r="HL175" s="20"/>
      <c r="HM175" s="20"/>
      <c r="HN175" s="20"/>
      <c r="HO175" s="20"/>
      <c r="HP175" s="20"/>
      <c r="HQ175" s="20"/>
      <c r="HR175" s="20"/>
      <c r="HS175" s="20"/>
      <c r="HT175" s="20"/>
      <c r="HU175" s="20"/>
      <c r="HV175" s="20"/>
      <c r="HW175" s="20"/>
      <c r="HX175" s="20"/>
      <c r="HY175" s="20"/>
      <c r="HZ175" s="20"/>
      <c r="IA175" s="20"/>
      <c r="IB175" s="20"/>
      <c r="IC175" s="20"/>
      <c r="ID175" s="20"/>
      <c r="IE175" s="20"/>
      <c r="IF175" s="20"/>
      <c r="IG175" s="20"/>
      <c r="IH175" s="20"/>
      <c r="II175" s="20"/>
      <c r="IJ175" s="20"/>
      <c r="IK175" s="20"/>
      <c r="IL175" s="20"/>
      <c r="IM175" s="20"/>
      <c r="IN175" s="20"/>
      <c r="IO175" s="20"/>
      <c r="IP175" s="20"/>
      <c r="IQ175" s="20"/>
      <c r="IR175" s="20"/>
      <c r="IS175" s="20"/>
      <c r="IT175" s="20"/>
      <c r="IU175" s="20"/>
    </row>
    <row r="176" spans="2:255" s="22" customFormat="1" x14ac:dyDescent="0.25">
      <c r="B176" s="20"/>
      <c r="C176" s="27"/>
      <c r="D176" s="28"/>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0"/>
      <c r="BW176" s="20"/>
      <c r="BX176" s="20"/>
      <c r="BY176" s="20"/>
      <c r="BZ176" s="20"/>
      <c r="CA176" s="20"/>
      <c r="CB176" s="20"/>
      <c r="CC176" s="20"/>
      <c r="CD176" s="20"/>
      <c r="CE176" s="20"/>
      <c r="CF176" s="20"/>
      <c r="CG176" s="20"/>
      <c r="CH176" s="20"/>
      <c r="CI176" s="20"/>
      <c r="CJ176" s="20"/>
      <c r="CK176" s="20"/>
      <c r="CL176" s="20"/>
      <c r="CM176" s="20"/>
      <c r="CN176" s="20"/>
      <c r="CO176" s="20"/>
      <c r="CP176" s="20"/>
      <c r="CQ176" s="20"/>
      <c r="CR176" s="20"/>
      <c r="CS176" s="20"/>
      <c r="CT176" s="20"/>
      <c r="CU176" s="20"/>
      <c r="CV176" s="20"/>
      <c r="CW176" s="20"/>
      <c r="CX176" s="20"/>
      <c r="CY176" s="20"/>
      <c r="CZ176" s="20"/>
      <c r="DA176" s="20"/>
      <c r="DB176" s="20"/>
      <c r="DC176" s="20"/>
      <c r="DD176" s="20"/>
      <c r="DE176" s="20"/>
      <c r="DF176" s="20"/>
      <c r="DG176" s="20"/>
      <c r="DH176" s="20"/>
      <c r="DI176" s="20"/>
      <c r="DJ176" s="20"/>
      <c r="DK176" s="20"/>
      <c r="DL176" s="20"/>
      <c r="DM176" s="20"/>
      <c r="DN176" s="20"/>
      <c r="DO176" s="20"/>
      <c r="DP176" s="20"/>
      <c r="DQ176" s="20"/>
      <c r="DR176" s="20"/>
      <c r="DS176" s="20"/>
      <c r="DT176" s="20"/>
      <c r="DU176" s="20"/>
      <c r="DV176" s="20"/>
      <c r="DW176" s="20"/>
      <c r="DX176" s="20"/>
      <c r="DY176" s="20"/>
      <c r="DZ176" s="20"/>
      <c r="EA176" s="20"/>
      <c r="EB176" s="20"/>
      <c r="EC176" s="20"/>
      <c r="ED176" s="20"/>
      <c r="EE176" s="20"/>
      <c r="EF176" s="20"/>
      <c r="EG176" s="20"/>
      <c r="EH176" s="20"/>
      <c r="EI176" s="20"/>
      <c r="EJ176" s="20"/>
      <c r="EK176" s="20"/>
      <c r="EL176" s="20"/>
      <c r="EM176" s="20"/>
      <c r="EN176" s="20"/>
      <c r="EO176" s="20"/>
      <c r="EP176" s="20"/>
      <c r="EQ176" s="20"/>
      <c r="ER176" s="20"/>
      <c r="ES176" s="20"/>
      <c r="ET176" s="20"/>
      <c r="EU176" s="20"/>
      <c r="EV176" s="20"/>
      <c r="EW176" s="20"/>
      <c r="EX176" s="20"/>
      <c r="EY176" s="20"/>
      <c r="EZ176" s="20"/>
      <c r="FA176" s="20"/>
      <c r="FB176" s="20"/>
      <c r="FC176" s="20"/>
      <c r="FD176" s="20"/>
      <c r="FE176" s="20"/>
      <c r="FF176" s="20"/>
      <c r="FG176" s="20"/>
      <c r="FH176" s="20"/>
      <c r="FI176" s="20"/>
      <c r="FJ176" s="20"/>
      <c r="FK176" s="20"/>
      <c r="FL176" s="20"/>
      <c r="FM176" s="20"/>
      <c r="FN176" s="20"/>
      <c r="FO176" s="20"/>
      <c r="FP176" s="20"/>
      <c r="FQ176" s="20"/>
      <c r="FR176" s="20"/>
      <c r="FS176" s="20"/>
      <c r="FT176" s="20"/>
      <c r="FU176" s="20"/>
      <c r="FV176" s="20"/>
      <c r="FW176" s="20"/>
      <c r="FX176" s="20"/>
      <c r="FY176" s="20"/>
      <c r="FZ176" s="20"/>
      <c r="GA176" s="20"/>
      <c r="GB176" s="20"/>
      <c r="GC176" s="20"/>
      <c r="GD176" s="20"/>
      <c r="GE176" s="20"/>
      <c r="GF176" s="20"/>
      <c r="GG176" s="20"/>
      <c r="GH176" s="20"/>
      <c r="GI176" s="20"/>
      <c r="GJ176" s="20"/>
      <c r="GK176" s="20"/>
      <c r="GL176" s="20"/>
      <c r="GM176" s="20"/>
      <c r="GN176" s="20"/>
      <c r="GO176" s="20"/>
      <c r="GP176" s="20"/>
      <c r="GQ176" s="20"/>
      <c r="GR176" s="20"/>
      <c r="GS176" s="20"/>
      <c r="GT176" s="20"/>
      <c r="GU176" s="20"/>
      <c r="GV176" s="20"/>
      <c r="GW176" s="20"/>
      <c r="GX176" s="20"/>
      <c r="GY176" s="20"/>
      <c r="GZ176" s="20"/>
      <c r="HA176" s="20"/>
      <c r="HB176" s="20"/>
      <c r="HC176" s="20"/>
      <c r="HD176" s="20"/>
      <c r="HE176" s="20"/>
      <c r="HF176" s="20"/>
      <c r="HG176" s="20"/>
      <c r="HH176" s="20"/>
      <c r="HI176" s="20"/>
      <c r="HJ176" s="20"/>
      <c r="HK176" s="20"/>
      <c r="HL176" s="20"/>
      <c r="HM176" s="20"/>
      <c r="HN176" s="20"/>
      <c r="HO176" s="20"/>
      <c r="HP176" s="20"/>
      <c r="HQ176" s="20"/>
      <c r="HR176" s="20"/>
      <c r="HS176" s="20"/>
      <c r="HT176" s="20"/>
      <c r="HU176" s="20"/>
      <c r="HV176" s="20"/>
      <c r="HW176" s="20"/>
      <c r="HX176" s="20"/>
      <c r="HY176" s="20"/>
      <c r="HZ176" s="20"/>
      <c r="IA176" s="20"/>
      <c r="IB176" s="20"/>
      <c r="IC176" s="20"/>
      <c r="ID176" s="20"/>
      <c r="IE176" s="20"/>
      <c r="IF176" s="20"/>
      <c r="IG176" s="20"/>
      <c r="IH176" s="20"/>
      <c r="II176" s="20"/>
      <c r="IJ176" s="20"/>
      <c r="IK176" s="20"/>
      <c r="IL176" s="20"/>
      <c r="IM176" s="20"/>
      <c r="IN176" s="20"/>
      <c r="IO176" s="20"/>
      <c r="IP176" s="20"/>
      <c r="IQ176" s="20"/>
      <c r="IR176" s="20"/>
      <c r="IS176" s="20"/>
      <c r="IT176" s="20"/>
      <c r="IU176" s="20"/>
    </row>
    <row r="177" spans="2:255" s="22" customFormat="1" x14ac:dyDescent="0.25">
      <c r="B177" s="20"/>
      <c r="C177" s="27"/>
      <c r="D177" s="28"/>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0"/>
      <c r="BW177" s="20"/>
      <c r="BX177" s="20"/>
      <c r="BY177" s="20"/>
      <c r="BZ177" s="20"/>
      <c r="CA177" s="20"/>
      <c r="CB177" s="20"/>
      <c r="CC177" s="20"/>
      <c r="CD177" s="20"/>
      <c r="CE177" s="20"/>
      <c r="CF177" s="20"/>
      <c r="CG177" s="20"/>
      <c r="CH177" s="20"/>
      <c r="CI177" s="20"/>
      <c r="CJ177" s="20"/>
      <c r="CK177" s="20"/>
      <c r="CL177" s="20"/>
      <c r="CM177" s="20"/>
      <c r="CN177" s="20"/>
      <c r="CO177" s="20"/>
      <c r="CP177" s="20"/>
      <c r="CQ177" s="20"/>
      <c r="CR177" s="20"/>
      <c r="CS177" s="20"/>
      <c r="CT177" s="20"/>
      <c r="CU177" s="20"/>
      <c r="CV177" s="20"/>
      <c r="CW177" s="20"/>
      <c r="CX177" s="20"/>
      <c r="CY177" s="20"/>
      <c r="CZ177" s="20"/>
      <c r="DA177" s="20"/>
      <c r="DB177" s="20"/>
      <c r="DC177" s="20"/>
      <c r="DD177" s="20"/>
      <c r="DE177" s="20"/>
      <c r="DF177" s="20"/>
      <c r="DG177" s="20"/>
      <c r="DH177" s="20"/>
      <c r="DI177" s="20"/>
      <c r="DJ177" s="20"/>
      <c r="DK177" s="20"/>
      <c r="DL177" s="20"/>
      <c r="DM177" s="20"/>
      <c r="DN177" s="20"/>
      <c r="DO177" s="20"/>
      <c r="DP177" s="20"/>
      <c r="DQ177" s="20"/>
      <c r="DR177" s="20"/>
      <c r="DS177" s="20"/>
      <c r="DT177" s="20"/>
      <c r="DU177" s="20"/>
      <c r="DV177" s="20"/>
      <c r="DW177" s="20"/>
      <c r="DX177" s="20"/>
      <c r="DY177" s="20"/>
      <c r="DZ177" s="20"/>
      <c r="EA177" s="20"/>
      <c r="EB177" s="20"/>
      <c r="EC177" s="20"/>
      <c r="ED177" s="20"/>
      <c r="EE177" s="20"/>
      <c r="EF177" s="20"/>
      <c r="EG177" s="20"/>
      <c r="EH177" s="20"/>
      <c r="EI177" s="20"/>
      <c r="EJ177" s="20"/>
      <c r="EK177" s="20"/>
      <c r="EL177" s="20"/>
      <c r="EM177" s="20"/>
      <c r="EN177" s="20"/>
      <c r="EO177" s="20"/>
      <c r="EP177" s="20"/>
      <c r="EQ177" s="20"/>
      <c r="ER177" s="20"/>
      <c r="ES177" s="20"/>
      <c r="ET177" s="20"/>
      <c r="EU177" s="20"/>
      <c r="EV177" s="20"/>
      <c r="EW177" s="20"/>
      <c r="EX177" s="20"/>
      <c r="EY177" s="20"/>
      <c r="EZ177" s="20"/>
      <c r="FA177" s="20"/>
      <c r="FB177" s="20"/>
      <c r="FC177" s="20"/>
      <c r="FD177" s="20"/>
      <c r="FE177" s="20"/>
      <c r="FF177" s="20"/>
      <c r="FG177" s="20"/>
      <c r="FH177" s="20"/>
      <c r="FI177" s="20"/>
      <c r="FJ177" s="20"/>
      <c r="FK177" s="20"/>
      <c r="FL177" s="20"/>
      <c r="FM177" s="20"/>
      <c r="FN177" s="20"/>
      <c r="FO177" s="20"/>
      <c r="FP177" s="20"/>
      <c r="FQ177" s="20"/>
      <c r="FR177" s="20"/>
      <c r="FS177" s="20"/>
      <c r="FT177" s="20"/>
      <c r="FU177" s="20"/>
      <c r="FV177" s="20"/>
      <c r="FW177" s="20"/>
      <c r="FX177" s="20"/>
      <c r="FY177" s="20"/>
      <c r="FZ177" s="20"/>
      <c r="GA177" s="20"/>
      <c r="GB177" s="20"/>
      <c r="GC177" s="20"/>
      <c r="GD177" s="20"/>
      <c r="GE177" s="20"/>
      <c r="GF177" s="20"/>
      <c r="GG177" s="20"/>
      <c r="GH177" s="20"/>
      <c r="GI177" s="20"/>
      <c r="GJ177" s="20"/>
      <c r="GK177" s="20"/>
      <c r="GL177" s="20"/>
      <c r="GM177" s="20"/>
      <c r="GN177" s="20"/>
      <c r="GO177" s="20"/>
      <c r="GP177" s="20"/>
      <c r="GQ177" s="20"/>
      <c r="GR177" s="20"/>
      <c r="GS177" s="20"/>
      <c r="GT177" s="20"/>
      <c r="GU177" s="20"/>
      <c r="GV177" s="20"/>
      <c r="GW177" s="20"/>
      <c r="GX177" s="20"/>
      <c r="GY177" s="20"/>
      <c r="GZ177" s="20"/>
      <c r="HA177" s="20"/>
      <c r="HB177" s="20"/>
      <c r="HC177" s="20"/>
      <c r="HD177" s="20"/>
      <c r="HE177" s="20"/>
      <c r="HF177" s="20"/>
      <c r="HG177" s="20"/>
      <c r="HH177" s="20"/>
      <c r="HI177" s="20"/>
      <c r="HJ177" s="20"/>
      <c r="HK177" s="20"/>
      <c r="HL177" s="20"/>
      <c r="HM177" s="20"/>
      <c r="HN177" s="20"/>
      <c r="HO177" s="20"/>
      <c r="HP177" s="20"/>
      <c r="HQ177" s="20"/>
      <c r="HR177" s="20"/>
      <c r="HS177" s="20"/>
      <c r="HT177" s="20"/>
      <c r="HU177" s="20"/>
      <c r="HV177" s="20"/>
      <c r="HW177" s="20"/>
      <c r="HX177" s="20"/>
      <c r="HY177" s="20"/>
      <c r="HZ177" s="20"/>
      <c r="IA177" s="20"/>
      <c r="IB177" s="20"/>
      <c r="IC177" s="20"/>
      <c r="ID177" s="20"/>
      <c r="IE177" s="20"/>
      <c r="IF177" s="20"/>
      <c r="IG177" s="20"/>
      <c r="IH177" s="20"/>
      <c r="II177" s="20"/>
      <c r="IJ177" s="20"/>
      <c r="IK177" s="20"/>
      <c r="IL177" s="20"/>
      <c r="IM177" s="20"/>
      <c r="IN177" s="20"/>
      <c r="IO177" s="20"/>
      <c r="IP177" s="20"/>
      <c r="IQ177" s="20"/>
      <c r="IR177" s="20"/>
      <c r="IS177" s="20"/>
      <c r="IT177" s="20"/>
      <c r="IU177" s="20"/>
    </row>
    <row r="178" spans="2:255" s="22" customFormat="1" x14ac:dyDescent="0.25">
      <c r="B178" s="20"/>
      <c r="C178" s="27"/>
      <c r="D178" s="28"/>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20"/>
      <c r="BV178" s="20"/>
      <c r="BW178" s="20"/>
      <c r="BX178" s="20"/>
      <c r="BY178" s="20"/>
      <c r="BZ178" s="20"/>
      <c r="CA178" s="20"/>
      <c r="CB178" s="20"/>
      <c r="CC178" s="20"/>
      <c r="CD178" s="20"/>
      <c r="CE178" s="20"/>
      <c r="CF178" s="20"/>
      <c r="CG178" s="20"/>
      <c r="CH178" s="20"/>
      <c r="CI178" s="20"/>
      <c r="CJ178" s="20"/>
      <c r="CK178" s="20"/>
      <c r="CL178" s="20"/>
      <c r="CM178" s="20"/>
      <c r="CN178" s="20"/>
      <c r="CO178" s="20"/>
      <c r="CP178" s="20"/>
      <c r="CQ178" s="20"/>
      <c r="CR178" s="20"/>
      <c r="CS178" s="20"/>
      <c r="CT178" s="20"/>
      <c r="CU178" s="20"/>
      <c r="CV178" s="20"/>
      <c r="CW178" s="20"/>
      <c r="CX178" s="20"/>
      <c r="CY178" s="20"/>
      <c r="CZ178" s="20"/>
      <c r="DA178" s="20"/>
      <c r="DB178" s="20"/>
      <c r="DC178" s="20"/>
      <c r="DD178" s="20"/>
      <c r="DE178" s="20"/>
      <c r="DF178" s="20"/>
      <c r="DG178" s="20"/>
      <c r="DH178" s="20"/>
      <c r="DI178" s="20"/>
      <c r="DJ178" s="20"/>
      <c r="DK178" s="20"/>
      <c r="DL178" s="20"/>
      <c r="DM178" s="20"/>
      <c r="DN178" s="20"/>
      <c r="DO178" s="20"/>
      <c r="DP178" s="20"/>
      <c r="DQ178" s="20"/>
      <c r="DR178" s="20"/>
      <c r="DS178" s="20"/>
      <c r="DT178" s="20"/>
      <c r="DU178" s="20"/>
      <c r="DV178" s="20"/>
      <c r="DW178" s="20"/>
      <c r="DX178" s="20"/>
      <c r="DY178" s="20"/>
      <c r="DZ178" s="20"/>
      <c r="EA178" s="20"/>
      <c r="EB178" s="20"/>
      <c r="EC178" s="20"/>
      <c r="ED178" s="20"/>
      <c r="EE178" s="20"/>
      <c r="EF178" s="20"/>
      <c r="EG178" s="20"/>
      <c r="EH178" s="20"/>
      <c r="EI178" s="20"/>
      <c r="EJ178" s="20"/>
      <c r="EK178" s="20"/>
      <c r="EL178" s="20"/>
      <c r="EM178" s="20"/>
      <c r="EN178" s="20"/>
      <c r="EO178" s="20"/>
      <c r="EP178" s="20"/>
      <c r="EQ178" s="20"/>
      <c r="ER178" s="20"/>
      <c r="ES178" s="20"/>
      <c r="ET178" s="20"/>
      <c r="EU178" s="20"/>
      <c r="EV178" s="20"/>
      <c r="EW178" s="20"/>
      <c r="EX178" s="20"/>
      <c r="EY178" s="20"/>
      <c r="EZ178" s="20"/>
      <c r="FA178" s="20"/>
      <c r="FB178" s="20"/>
      <c r="FC178" s="20"/>
      <c r="FD178" s="20"/>
      <c r="FE178" s="20"/>
      <c r="FF178" s="20"/>
      <c r="FG178" s="20"/>
      <c r="FH178" s="20"/>
      <c r="FI178" s="20"/>
      <c r="FJ178" s="20"/>
      <c r="FK178" s="20"/>
      <c r="FL178" s="20"/>
      <c r="FM178" s="20"/>
      <c r="FN178" s="20"/>
      <c r="FO178" s="20"/>
      <c r="FP178" s="20"/>
      <c r="FQ178" s="20"/>
      <c r="FR178" s="20"/>
      <c r="FS178" s="20"/>
      <c r="FT178" s="20"/>
      <c r="FU178" s="20"/>
      <c r="FV178" s="20"/>
      <c r="FW178" s="20"/>
      <c r="FX178" s="20"/>
      <c r="FY178" s="20"/>
      <c r="FZ178" s="20"/>
      <c r="GA178" s="20"/>
      <c r="GB178" s="20"/>
      <c r="GC178" s="20"/>
      <c r="GD178" s="20"/>
      <c r="GE178" s="20"/>
      <c r="GF178" s="20"/>
      <c r="GG178" s="20"/>
      <c r="GH178" s="20"/>
      <c r="GI178" s="20"/>
      <c r="GJ178" s="20"/>
      <c r="GK178" s="20"/>
      <c r="GL178" s="20"/>
      <c r="GM178" s="20"/>
      <c r="GN178" s="20"/>
      <c r="GO178" s="20"/>
      <c r="GP178" s="20"/>
      <c r="GQ178" s="20"/>
      <c r="GR178" s="20"/>
      <c r="GS178" s="20"/>
      <c r="GT178" s="20"/>
      <c r="GU178" s="20"/>
      <c r="GV178" s="20"/>
      <c r="GW178" s="20"/>
      <c r="GX178" s="20"/>
      <c r="GY178" s="20"/>
      <c r="GZ178" s="20"/>
      <c r="HA178" s="20"/>
      <c r="HB178" s="20"/>
      <c r="HC178" s="20"/>
      <c r="HD178" s="20"/>
      <c r="HE178" s="20"/>
      <c r="HF178" s="20"/>
      <c r="HG178" s="20"/>
      <c r="HH178" s="20"/>
      <c r="HI178" s="20"/>
      <c r="HJ178" s="20"/>
      <c r="HK178" s="20"/>
      <c r="HL178" s="20"/>
      <c r="HM178" s="20"/>
      <c r="HN178" s="20"/>
      <c r="HO178" s="20"/>
      <c r="HP178" s="20"/>
      <c r="HQ178" s="20"/>
      <c r="HR178" s="20"/>
      <c r="HS178" s="20"/>
      <c r="HT178" s="20"/>
      <c r="HU178" s="20"/>
      <c r="HV178" s="20"/>
      <c r="HW178" s="20"/>
      <c r="HX178" s="20"/>
      <c r="HY178" s="20"/>
      <c r="HZ178" s="20"/>
      <c r="IA178" s="20"/>
      <c r="IB178" s="20"/>
      <c r="IC178" s="20"/>
      <c r="ID178" s="20"/>
      <c r="IE178" s="20"/>
      <c r="IF178" s="20"/>
      <c r="IG178" s="20"/>
      <c r="IH178" s="20"/>
      <c r="II178" s="20"/>
      <c r="IJ178" s="20"/>
      <c r="IK178" s="20"/>
      <c r="IL178" s="20"/>
      <c r="IM178" s="20"/>
      <c r="IN178" s="20"/>
      <c r="IO178" s="20"/>
      <c r="IP178" s="20"/>
      <c r="IQ178" s="20"/>
      <c r="IR178" s="20"/>
      <c r="IS178" s="20"/>
      <c r="IT178" s="20"/>
      <c r="IU178" s="20"/>
    </row>
    <row r="179" spans="2:255" s="22" customFormat="1" x14ac:dyDescent="0.25">
      <c r="B179" s="20"/>
      <c r="C179" s="27"/>
      <c r="D179" s="28"/>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0"/>
      <c r="BW179" s="20"/>
      <c r="BX179" s="20"/>
      <c r="BY179" s="20"/>
      <c r="BZ179" s="20"/>
      <c r="CA179" s="20"/>
      <c r="CB179" s="20"/>
      <c r="CC179" s="20"/>
      <c r="CD179" s="20"/>
      <c r="CE179" s="20"/>
      <c r="CF179" s="20"/>
      <c r="CG179" s="20"/>
      <c r="CH179" s="20"/>
      <c r="CI179" s="20"/>
      <c r="CJ179" s="20"/>
      <c r="CK179" s="20"/>
      <c r="CL179" s="20"/>
      <c r="CM179" s="20"/>
      <c r="CN179" s="20"/>
      <c r="CO179" s="20"/>
      <c r="CP179" s="20"/>
      <c r="CQ179" s="20"/>
      <c r="CR179" s="20"/>
      <c r="CS179" s="20"/>
      <c r="CT179" s="20"/>
      <c r="CU179" s="20"/>
      <c r="CV179" s="20"/>
      <c r="CW179" s="20"/>
      <c r="CX179" s="20"/>
      <c r="CY179" s="20"/>
      <c r="CZ179" s="20"/>
      <c r="DA179" s="20"/>
      <c r="DB179" s="20"/>
      <c r="DC179" s="20"/>
      <c r="DD179" s="20"/>
      <c r="DE179" s="20"/>
      <c r="DF179" s="20"/>
      <c r="DG179" s="20"/>
      <c r="DH179" s="20"/>
      <c r="DI179" s="20"/>
      <c r="DJ179" s="20"/>
      <c r="DK179" s="20"/>
      <c r="DL179" s="20"/>
      <c r="DM179" s="20"/>
      <c r="DN179" s="20"/>
      <c r="DO179" s="20"/>
      <c r="DP179" s="20"/>
      <c r="DQ179" s="20"/>
      <c r="DR179" s="20"/>
      <c r="DS179" s="20"/>
      <c r="DT179" s="20"/>
      <c r="DU179" s="20"/>
      <c r="DV179" s="20"/>
      <c r="DW179" s="20"/>
      <c r="DX179" s="20"/>
      <c r="DY179" s="20"/>
      <c r="DZ179" s="20"/>
      <c r="EA179" s="20"/>
      <c r="EB179" s="20"/>
      <c r="EC179" s="20"/>
      <c r="ED179" s="20"/>
      <c r="EE179" s="20"/>
      <c r="EF179" s="20"/>
      <c r="EG179" s="20"/>
      <c r="EH179" s="20"/>
      <c r="EI179" s="20"/>
      <c r="EJ179" s="20"/>
      <c r="EK179" s="20"/>
      <c r="EL179" s="20"/>
      <c r="EM179" s="20"/>
      <c r="EN179" s="20"/>
      <c r="EO179" s="20"/>
      <c r="EP179" s="20"/>
      <c r="EQ179" s="20"/>
      <c r="ER179" s="20"/>
      <c r="ES179" s="20"/>
      <c r="ET179" s="20"/>
      <c r="EU179" s="20"/>
      <c r="EV179" s="20"/>
      <c r="EW179" s="20"/>
      <c r="EX179" s="20"/>
      <c r="EY179" s="20"/>
      <c r="EZ179" s="20"/>
      <c r="FA179" s="20"/>
      <c r="FB179" s="20"/>
      <c r="FC179" s="20"/>
      <c r="FD179" s="20"/>
      <c r="FE179" s="20"/>
      <c r="FF179" s="20"/>
      <c r="FG179" s="20"/>
      <c r="FH179" s="20"/>
      <c r="FI179" s="20"/>
      <c r="FJ179" s="20"/>
      <c r="FK179" s="20"/>
      <c r="FL179" s="20"/>
      <c r="FM179" s="20"/>
      <c r="FN179" s="20"/>
      <c r="FO179" s="20"/>
      <c r="FP179" s="20"/>
      <c r="FQ179" s="20"/>
      <c r="FR179" s="20"/>
      <c r="FS179" s="20"/>
      <c r="FT179" s="20"/>
      <c r="FU179" s="20"/>
      <c r="FV179" s="20"/>
      <c r="FW179" s="20"/>
      <c r="FX179" s="20"/>
      <c r="FY179" s="20"/>
      <c r="FZ179" s="20"/>
      <c r="GA179" s="20"/>
      <c r="GB179" s="20"/>
      <c r="GC179" s="20"/>
      <c r="GD179" s="20"/>
      <c r="GE179" s="20"/>
      <c r="GF179" s="20"/>
      <c r="GG179" s="20"/>
      <c r="GH179" s="20"/>
      <c r="GI179" s="20"/>
      <c r="GJ179" s="20"/>
      <c r="GK179" s="20"/>
      <c r="GL179" s="20"/>
      <c r="GM179" s="20"/>
      <c r="GN179" s="20"/>
      <c r="GO179" s="20"/>
      <c r="GP179" s="20"/>
      <c r="GQ179" s="20"/>
      <c r="GR179" s="20"/>
      <c r="GS179" s="20"/>
      <c r="GT179" s="20"/>
      <c r="GU179" s="20"/>
      <c r="GV179" s="20"/>
      <c r="GW179" s="20"/>
      <c r="GX179" s="20"/>
      <c r="GY179" s="20"/>
      <c r="GZ179" s="20"/>
      <c r="HA179" s="20"/>
      <c r="HB179" s="20"/>
      <c r="HC179" s="20"/>
      <c r="HD179" s="20"/>
      <c r="HE179" s="20"/>
      <c r="HF179" s="20"/>
      <c r="HG179" s="20"/>
      <c r="HH179" s="20"/>
      <c r="HI179" s="20"/>
      <c r="HJ179" s="20"/>
      <c r="HK179" s="20"/>
      <c r="HL179" s="20"/>
      <c r="HM179" s="20"/>
      <c r="HN179" s="20"/>
      <c r="HO179" s="20"/>
      <c r="HP179" s="20"/>
      <c r="HQ179" s="20"/>
      <c r="HR179" s="20"/>
      <c r="HS179" s="20"/>
      <c r="HT179" s="20"/>
      <c r="HU179" s="20"/>
      <c r="HV179" s="20"/>
      <c r="HW179" s="20"/>
      <c r="HX179" s="20"/>
      <c r="HY179" s="20"/>
      <c r="HZ179" s="20"/>
      <c r="IA179" s="20"/>
      <c r="IB179" s="20"/>
      <c r="IC179" s="20"/>
      <c r="ID179" s="20"/>
      <c r="IE179" s="20"/>
      <c r="IF179" s="20"/>
      <c r="IG179" s="20"/>
      <c r="IH179" s="20"/>
      <c r="II179" s="20"/>
      <c r="IJ179" s="20"/>
      <c r="IK179" s="20"/>
      <c r="IL179" s="20"/>
      <c r="IM179" s="20"/>
      <c r="IN179" s="20"/>
      <c r="IO179" s="20"/>
      <c r="IP179" s="20"/>
      <c r="IQ179" s="20"/>
      <c r="IR179" s="20"/>
      <c r="IS179" s="20"/>
      <c r="IT179" s="20"/>
      <c r="IU179" s="20"/>
    </row>
    <row r="180" spans="2:255" s="22" customFormat="1" x14ac:dyDescent="0.25">
      <c r="B180" s="20"/>
      <c r="C180" s="27"/>
      <c r="D180" s="28"/>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20"/>
      <c r="BV180" s="20"/>
      <c r="BW180" s="20"/>
      <c r="BX180" s="20"/>
      <c r="BY180" s="20"/>
      <c r="BZ180" s="20"/>
      <c r="CA180" s="20"/>
      <c r="CB180" s="20"/>
      <c r="CC180" s="20"/>
      <c r="CD180" s="20"/>
      <c r="CE180" s="20"/>
      <c r="CF180" s="20"/>
      <c r="CG180" s="20"/>
      <c r="CH180" s="20"/>
      <c r="CI180" s="20"/>
      <c r="CJ180" s="20"/>
      <c r="CK180" s="20"/>
      <c r="CL180" s="20"/>
      <c r="CM180" s="20"/>
      <c r="CN180" s="20"/>
      <c r="CO180" s="20"/>
      <c r="CP180" s="20"/>
      <c r="CQ180" s="20"/>
      <c r="CR180" s="20"/>
      <c r="CS180" s="20"/>
      <c r="CT180" s="20"/>
      <c r="CU180" s="20"/>
      <c r="CV180" s="20"/>
      <c r="CW180" s="20"/>
      <c r="CX180" s="20"/>
      <c r="CY180" s="20"/>
      <c r="CZ180" s="20"/>
      <c r="DA180" s="20"/>
      <c r="DB180" s="20"/>
      <c r="DC180" s="20"/>
      <c r="DD180" s="20"/>
      <c r="DE180" s="20"/>
      <c r="DF180" s="20"/>
      <c r="DG180" s="20"/>
      <c r="DH180" s="20"/>
      <c r="DI180" s="20"/>
      <c r="DJ180" s="20"/>
      <c r="DK180" s="20"/>
      <c r="DL180" s="20"/>
      <c r="DM180" s="20"/>
      <c r="DN180" s="20"/>
      <c r="DO180" s="20"/>
      <c r="DP180" s="20"/>
      <c r="DQ180" s="20"/>
      <c r="DR180" s="20"/>
      <c r="DS180" s="20"/>
      <c r="DT180" s="20"/>
      <c r="DU180" s="20"/>
      <c r="DV180" s="20"/>
      <c r="DW180" s="20"/>
      <c r="DX180" s="20"/>
      <c r="DY180" s="20"/>
      <c r="DZ180" s="20"/>
      <c r="EA180" s="20"/>
      <c r="EB180" s="20"/>
      <c r="EC180" s="20"/>
      <c r="ED180" s="20"/>
      <c r="EE180" s="20"/>
      <c r="EF180" s="20"/>
      <c r="EG180" s="20"/>
      <c r="EH180" s="20"/>
      <c r="EI180" s="20"/>
      <c r="EJ180" s="20"/>
      <c r="EK180" s="20"/>
      <c r="EL180" s="20"/>
      <c r="EM180" s="20"/>
      <c r="EN180" s="20"/>
      <c r="EO180" s="20"/>
      <c r="EP180" s="20"/>
      <c r="EQ180" s="20"/>
      <c r="ER180" s="20"/>
      <c r="ES180" s="20"/>
      <c r="ET180" s="20"/>
      <c r="EU180" s="20"/>
      <c r="EV180" s="20"/>
      <c r="EW180" s="20"/>
      <c r="EX180" s="20"/>
      <c r="EY180" s="20"/>
      <c r="EZ180" s="20"/>
      <c r="FA180" s="20"/>
      <c r="FB180" s="20"/>
      <c r="FC180" s="20"/>
      <c r="FD180" s="20"/>
      <c r="FE180" s="20"/>
      <c r="FF180" s="20"/>
      <c r="FG180" s="20"/>
      <c r="FH180" s="20"/>
      <c r="FI180" s="20"/>
      <c r="FJ180" s="20"/>
      <c r="FK180" s="20"/>
      <c r="FL180" s="20"/>
      <c r="FM180" s="20"/>
      <c r="FN180" s="20"/>
      <c r="FO180" s="20"/>
      <c r="FP180" s="20"/>
      <c r="FQ180" s="20"/>
      <c r="FR180" s="20"/>
      <c r="FS180" s="20"/>
      <c r="FT180" s="20"/>
      <c r="FU180" s="20"/>
      <c r="FV180" s="20"/>
      <c r="FW180" s="20"/>
      <c r="FX180" s="20"/>
      <c r="FY180" s="20"/>
      <c r="FZ180" s="20"/>
      <c r="GA180" s="20"/>
      <c r="GB180" s="20"/>
      <c r="GC180" s="20"/>
      <c r="GD180" s="20"/>
      <c r="GE180" s="20"/>
      <c r="GF180" s="20"/>
      <c r="GG180" s="20"/>
      <c r="GH180" s="20"/>
      <c r="GI180" s="20"/>
      <c r="GJ180" s="20"/>
      <c r="GK180" s="20"/>
      <c r="GL180" s="20"/>
      <c r="GM180" s="20"/>
      <c r="GN180" s="20"/>
      <c r="GO180" s="20"/>
      <c r="GP180" s="20"/>
      <c r="GQ180" s="20"/>
      <c r="GR180" s="20"/>
      <c r="GS180" s="20"/>
      <c r="GT180" s="20"/>
      <c r="GU180" s="20"/>
      <c r="GV180" s="20"/>
      <c r="GW180" s="20"/>
      <c r="GX180" s="20"/>
      <c r="GY180" s="20"/>
      <c r="GZ180" s="20"/>
      <c r="HA180" s="20"/>
      <c r="HB180" s="20"/>
      <c r="HC180" s="20"/>
      <c r="HD180" s="20"/>
      <c r="HE180" s="20"/>
      <c r="HF180" s="20"/>
      <c r="HG180" s="20"/>
      <c r="HH180" s="20"/>
      <c r="HI180" s="20"/>
      <c r="HJ180" s="20"/>
      <c r="HK180" s="20"/>
      <c r="HL180" s="20"/>
      <c r="HM180" s="20"/>
      <c r="HN180" s="20"/>
      <c r="HO180" s="20"/>
      <c r="HP180" s="20"/>
      <c r="HQ180" s="20"/>
      <c r="HR180" s="20"/>
      <c r="HS180" s="20"/>
      <c r="HT180" s="20"/>
      <c r="HU180" s="20"/>
      <c r="HV180" s="20"/>
      <c r="HW180" s="20"/>
      <c r="HX180" s="20"/>
      <c r="HY180" s="20"/>
      <c r="HZ180" s="20"/>
      <c r="IA180" s="20"/>
      <c r="IB180" s="20"/>
      <c r="IC180" s="20"/>
      <c r="ID180" s="20"/>
      <c r="IE180" s="20"/>
      <c r="IF180" s="20"/>
      <c r="IG180" s="20"/>
      <c r="IH180" s="20"/>
      <c r="II180" s="20"/>
      <c r="IJ180" s="20"/>
      <c r="IK180" s="20"/>
      <c r="IL180" s="20"/>
      <c r="IM180" s="20"/>
      <c r="IN180" s="20"/>
      <c r="IO180" s="20"/>
      <c r="IP180" s="20"/>
      <c r="IQ180" s="20"/>
      <c r="IR180" s="20"/>
      <c r="IS180" s="20"/>
      <c r="IT180" s="20"/>
      <c r="IU180" s="20"/>
    </row>
    <row r="181" spans="2:255" s="22" customFormat="1" x14ac:dyDescent="0.25">
      <c r="B181" s="20"/>
      <c r="C181" s="27"/>
      <c r="D181" s="28"/>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20"/>
      <c r="BV181" s="20"/>
      <c r="BW181" s="20"/>
      <c r="BX181" s="20"/>
      <c r="BY181" s="20"/>
      <c r="BZ181" s="20"/>
      <c r="CA181" s="20"/>
      <c r="CB181" s="20"/>
      <c r="CC181" s="20"/>
      <c r="CD181" s="20"/>
      <c r="CE181" s="20"/>
      <c r="CF181" s="20"/>
      <c r="CG181" s="20"/>
      <c r="CH181" s="20"/>
      <c r="CI181" s="20"/>
      <c r="CJ181" s="20"/>
      <c r="CK181" s="20"/>
      <c r="CL181" s="20"/>
      <c r="CM181" s="20"/>
      <c r="CN181" s="20"/>
      <c r="CO181" s="20"/>
      <c r="CP181" s="20"/>
      <c r="CQ181" s="20"/>
      <c r="CR181" s="20"/>
      <c r="CS181" s="20"/>
      <c r="CT181" s="20"/>
      <c r="CU181" s="20"/>
      <c r="CV181" s="20"/>
      <c r="CW181" s="20"/>
      <c r="CX181" s="20"/>
      <c r="CY181" s="20"/>
      <c r="CZ181" s="20"/>
      <c r="DA181" s="20"/>
      <c r="DB181" s="20"/>
      <c r="DC181" s="20"/>
      <c r="DD181" s="20"/>
      <c r="DE181" s="20"/>
      <c r="DF181" s="20"/>
      <c r="DG181" s="20"/>
      <c r="DH181" s="20"/>
      <c r="DI181" s="20"/>
      <c r="DJ181" s="20"/>
      <c r="DK181" s="20"/>
      <c r="DL181" s="20"/>
      <c r="DM181" s="20"/>
      <c r="DN181" s="20"/>
      <c r="DO181" s="20"/>
      <c r="DP181" s="20"/>
      <c r="DQ181" s="20"/>
      <c r="DR181" s="20"/>
      <c r="DS181" s="20"/>
      <c r="DT181" s="20"/>
      <c r="DU181" s="20"/>
      <c r="DV181" s="20"/>
      <c r="DW181" s="20"/>
      <c r="DX181" s="20"/>
      <c r="DY181" s="20"/>
      <c r="DZ181" s="20"/>
      <c r="EA181" s="20"/>
      <c r="EB181" s="20"/>
      <c r="EC181" s="20"/>
      <c r="ED181" s="20"/>
      <c r="EE181" s="20"/>
      <c r="EF181" s="20"/>
      <c r="EG181" s="20"/>
      <c r="EH181" s="20"/>
      <c r="EI181" s="20"/>
      <c r="EJ181" s="20"/>
      <c r="EK181" s="20"/>
      <c r="EL181" s="20"/>
      <c r="EM181" s="20"/>
      <c r="EN181" s="20"/>
      <c r="EO181" s="20"/>
      <c r="EP181" s="20"/>
      <c r="EQ181" s="20"/>
      <c r="ER181" s="20"/>
      <c r="ES181" s="20"/>
      <c r="ET181" s="20"/>
      <c r="EU181" s="20"/>
      <c r="EV181" s="20"/>
      <c r="EW181" s="20"/>
      <c r="EX181" s="20"/>
      <c r="EY181" s="20"/>
      <c r="EZ181" s="20"/>
      <c r="FA181" s="20"/>
      <c r="FB181" s="20"/>
      <c r="FC181" s="20"/>
      <c r="FD181" s="20"/>
      <c r="FE181" s="20"/>
      <c r="FF181" s="20"/>
      <c r="FG181" s="20"/>
      <c r="FH181" s="20"/>
      <c r="FI181" s="20"/>
      <c r="FJ181" s="20"/>
      <c r="FK181" s="20"/>
      <c r="FL181" s="20"/>
      <c r="FM181" s="20"/>
      <c r="FN181" s="20"/>
      <c r="FO181" s="20"/>
      <c r="FP181" s="20"/>
      <c r="FQ181" s="20"/>
      <c r="FR181" s="20"/>
      <c r="FS181" s="20"/>
      <c r="FT181" s="20"/>
      <c r="FU181" s="20"/>
      <c r="FV181" s="20"/>
      <c r="FW181" s="20"/>
      <c r="FX181" s="20"/>
      <c r="FY181" s="20"/>
      <c r="FZ181" s="20"/>
      <c r="GA181" s="20"/>
      <c r="GB181" s="20"/>
      <c r="GC181" s="20"/>
      <c r="GD181" s="20"/>
      <c r="GE181" s="20"/>
      <c r="GF181" s="20"/>
      <c r="GG181" s="20"/>
      <c r="GH181" s="20"/>
      <c r="GI181" s="20"/>
      <c r="GJ181" s="20"/>
      <c r="GK181" s="20"/>
      <c r="GL181" s="20"/>
      <c r="GM181" s="20"/>
      <c r="GN181" s="20"/>
      <c r="GO181" s="20"/>
      <c r="GP181" s="20"/>
      <c r="GQ181" s="20"/>
      <c r="GR181" s="20"/>
      <c r="GS181" s="20"/>
      <c r="GT181" s="20"/>
      <c r="GU181" s="20"/>
      <c r="GV181" s="20"/>
      <c r="GW181" s="20"/>
      <c r="GX181" s="20"/>
      <c r="GY181" s="20"/>
      <c r="GZ181" s="20"/>
      <c r="HA181" s="20"/>
      <c r="HB181" s="20"/>
      <c r="HC181" s="20"/>
      <c r="HD181" s="20"/>
      <c r="HE181" s="20"/>
      <c r="HF181" s="20"/>
      <c r="HG181" s="20"/>
      <c r="HH181" s="20"/>
      <c r="HI181" s="20"/>
      <c r="HJ181" s="20"/>
      <c r="HK181" s="20"/>
      <c r="HL181" s="20"/>
      <c r="HM181" s="20"/>
      <c r="HN181" s="20"/>
      <c r="HO181" s="20"/>
      <c r="HP181" s="20"/>
      <c r="HQ181" s="20"/>
      <c r="HR181" s="20"/>
      <c r="HS181" s="20"/>
      <c r="HT181" s="20"/>
      <c r="HU181" s="20"/>
      <c r="HV181" s="20"/>
      <c r="HW181" s="20"/>
      <c r="HX181" s="20"/>
      <c r="HY181" s="20"/>
      <c r="HZ181" s="20"/>
      <c r="IA181" s="20"/>
      <c r="IB181" s="20"/>
      <c r="IC181" s="20"/>
      <c r="ID181" s="20"/>
      <c r="IE181" s="20"/>
      <c r="IF181" s="20"/>
      <c r="IG181" s="20"/>
      <c r="IH181" s="20"/>
      <c r="II181" s="20"/>
      <c r="IJ181" s="20"/>
      <c r="IK181" s="20"/>
      <c r="IL181" s="20"/>
      <c r="IM181" s="20"/>
      <c r="IN181" s="20"/>
      <c r="IO181" s="20"/>
      <c r="IP181" s="20"/>
      <c r="IQ181" s="20"/>
      <c r="IR181" s="20"/>
      <c r="IS181" s="20"/>
      <c r="IT181" s="20"/>
      <c r="IU181" s="20"/>
    </row>
    <row r="182" spans="2:255" s="22" customFormat="1" x14ac:dyDescent="0.25">
      <c r="B182" s="20"/>
      <c r="C182" s="27"/>
      <c r="D182" s="28"/>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20"/>
      <c r="BV182" s="20"/>
      <c r="BW182" s="20"/>
      <c r="BX182" s="20"/>
      <c r="BY182" s="20"/>
      <c r="BZ182" s="20"/>
      <c r="CA182" s="20"/>
      <c r="CB182" s="20"/>
      <c r="CC182" s="20"/>
      <c r="CD182" s="20"/>
      <c r="CE182" s="20"/>
      <c r="CF182" s="20"/>
      <c r="CG182" s="20"/>
      <c r="CH182" s="20"/>
      <c r="CI182" s="20"/>
      <c r="CJ182" s="20"/>
      <c r="CK182" s="20"/>
      <c r="CL182" s="20"/>
      <c r="CM182" s="20"/>
      <c r="CN182" s="20"/>
      <c r="CO182" s="20"/>
      <c r="CP182" s="20"/>
      <c r="CQ182" s="20"/>
      <c r="CR182" s="20"/>
      <c r="CS182" s="20"/>
      <c r="CT182" s="20"/>
      <c r="CU182" s="20"/>
      <c r="CV182" s="20"/>
      <c r="CW182" s="20"/>
      <c r="CX182" s="20"/>
      <c r="CY182" s="20"/>
      <c r="CZ182" s="20"/>
      <c r="DA182" s="20"/>
      <c r="DB182" s="20"/>
      <c r="DC182" s="20"/>
      <c r="DD182" s="20"/>
      <c r="DE182" s="20"/>
      <c r="DF182" s="20"/>
      <c r="DG182" s="20"/>
      <c r="DH182" s="20"/>
      <c r="DI182" s="20"/>
      <c r="DJ182" s="20"/>
      <c r="DK182" s="20"/>
      <c r="DL182" s="20"/>
      <c r="DM182" s="20"/>
      <c r="DN182" s="20"/>
      <c r="DO182" s="20"/>
      <c r="DP182" s="20"/>
      <c r="DQ182" s="20"/>
      <c r="DR182" s="20"/>
      <c r="DS182" s="20"/>
      <c r="DT182" s="20"/>
      <c r="DU182" s="20"/>
      <c r="DV182" s="20"/>
      <c r="DW182" s="20"/>
      <c r="DX182" s="20"/>
      <c r="DY182" s="20"/>
      <c r="DZ182" s="20"/>
      <c r="EA182" s="20"/>
      <c r="EB182" s="20"/>
      <c r="EC182" s="20"/>
      <c r="ED182" s="20"/>
      <c r="EE182" s="20"/>
      <c r="EF182" s="20"/>
      <c r="EG182" s="20"/>
      <c r="EH182" s="20"/>
      <c r="EI182" s="20"/>
      <c r="EJ182" s="20"/>
      <c r="EK182" s="20"/>
      <c r="EL182" s="20"/>
      <c r="EM182" s="20"/>
      <c r="EN182" s="20"/>
      <c r="EO182" s="20"/>
      <c r="EP182" s="20"/>
      <c r="EQ182" s="20"/>
      <c r="ER182" s="20"/>
      <c r="ES182" s="20"/>
      <c r="ET182" s="20"/>
      <c r="EU182" s="20"/>
      <c r="EV182" s="20"/>
      <c r="EW182" s="20"/>
      <c r="EX182" s="20"/>
      <c r="EY182" s="20"/>
      <c r="EZ182" s="20"/>
      <c r="FA182" s="20"/>
      <c r="FB182" s="20"/>
      <c r="FC182" s="20"/>
      <c r="FD182" s="20"/>
      <c r="FE182" s="20"/>
      <c r="FF182" s="20"/>
      <c r="FG182" s="20"/>
      <c r="FH182" s="20"/>
      <c r="FI182" s="20"/>
      <c r="FJ182" s="20"/>
      <c r="FK182" s="20"/>
      <c r="FL182" s="20"/>
      <c r="FM182" s="20"/>
      <c r="FN182" s="20"/>
      <c r="FO182" s="20"/>
      <c r="FP182" s="20"/>
      <c r="FQ182" s="20"/>
      <c r="FR182" s="20"/>
      <c r="FS182" s="20"/>
      <c r="FT182" s="20"/>
      <c r="FU182" s="20"/>
      <c r="FV182" s="20"/>
      <c r="FW182" s="20"/>
      <c r="FX182" s="20"/>
      <c r="FY182" s="20"/>
      <c r="FZ182" s="20"/>
      <c r="GA182" s="20"/>
      <c r="GB182" s="20"/>
      <c r="GC182" s="20"/>
      <c r="GD182" s="20"/>
      <c r="GE182" s="20"/>
      <c r="GF182" s="20"/>
      <c r="GG182" s="20"/>
      <c r="GH182" s="20"/>
      <c r="GI182" s="20"/>
      <c r="GJ182" s="20"/>
      <c r="GK182" s="20"/>
      <c r="GL182" s="20"/>
      <c r="GM182" s="20"/>
      <c r="GN182" s="20"/>
      <c r="GO182" s="20"/>
      <c r="GP182" s="20"/>
      <c r="GQ182" s="20"/>
      <c r="GR182" s="20"/>
      <c r="GS182" s="20"/>
      <c r="GT182" s="20"/>
      <c r="GU182" s="20"/>
      <c r="GV182" s="20"/>
      <c r="GW182" s="20"/>
      <c r="GX182" s="20"/>
      <c r="GY182" s="20"/>
      <c r="GZ182" s="20"/>
      <c r="HA182" s="20"/>
      <c r="HB182" s="20"/>
      <c r="HC182" s="20"/>
      <c r="HD182" s="20"/>
      <c r="HE182" s="20"/>
      <c r="HF182" s="20"/>
      <c r="HG182" s="20"/>
      <c r="HH182" s="20"/>
      <c r="HI182" s="20"/>
      <c r="HJ182" s="20"/>
      <c r="HK182" s="20"/>
      <c r="HL182" s="20"/>
      <c r="HM182" s="20"/>
      <c r="HN182" s="20"/>
      <c r="HO182" s="20"/>
      <c r="HP182" s="20"/>
      <c r="HQ182" s="20"/>
      <c r="HR182" s="20"/>
      <c r="HS182" s="20"/>
      <c r="HT182" s="20"/>
      <c r="HU182" s="20"/>
      <c r="HV182" s="20"/>
      <c r="HW182" s="20"/>
      <c r="HX182" s="20"/>
      <c r="HY182" s="20"/>
      <c r="HZ182" s="20"/>
      <c r="IA182" s="20"/>
      <c r="IB182" s="20"/>
      <c r="IC182" s="20"/>
      <c r="ID182" s="20"/>
      <c r="IE182" s="20"/>
      <c r="IF182" s="20"/>
      <c r="IG182" s="20"/>
      <c r="IH182" s="20"/>
      <c r="II182" s="20"/>
      <c r="IJ182" s="20"/>
      <c r="IK182" s="20"/>
      <c r="IL182" s="20"/>
      <c r="IM182" s="20"/>
      <c r="IN182" s="20"/>
      <c r="IO182" s="20"/>
      <c r="IP182" s="20"/>
      <c r="IQ182" s="20"/>
      <c r="IR182" s="20"/>
      <c r="IS182" s="20"/>
      <c r="IT182" s="20"/>
      <c r="IU182" s="20"/>
    </row>
    <row r="183" spans="2:255" s="22" customFormat="1" x14ac:dyDescent="0.25">
      <c r="B183" s="20"/>
      <c r="C183" s="27"/>
      <c r="D183" s="28"/>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20"/>
      <c r="BV183" s="20"/>
      <c r="BW183" s="20"/>
      <c r="BX183" s="20"/>
      <c r="BY183" s="20"/>
      <c r="BZ183" s="20"/>
      <c r="CA183" s="20"/>
      <c r="CB183" s="20"/>
      <c r="CC183" s="20"/>
      <c r="CD183" s="20"/>
      <c r="CE183" s="20"/>
      <c r="CF183" s="20"/>
      <c r="CG183" s="20"/>
      <c r="CH183" s="20"/>
      <c r="CI183" s="20"/>
      <c r="CJ183" s="20"/>
      <c r="CK183" s="20"/>
      <c r="CL183" s="20"/>
      <c r="CM183" s="20"/>
      <c r="CN183" s="20"/>
      <c r="CO183" s="20"/>
      <c r="CP183" s="20"/>
      <c r="CQ183" s="20"/>
      <c r="CR183" s="20"/>
      <c r="CS183" s="20"/>
      <c r="CT183" s="20"/>
      <c r="CU183" s="20"/>
      <c r="CV183" s="20"/>
      <c r="CW183" s="20"/>
      <c r="CX183" s="20"/>
      <c r="CY183" s="20"/>
      <c r="CZ183" s="20"/>
      <c r="DA183" s="20"/>
      <c r="DB183" s="20"/>
      <c r="DC183" s="20"/>
      <c r="DD183" s="20"/>
      <c r="DE183" s="20"/>
      <c r="DF183" s="20"/>
      <c r="DG183" s="20"/>
      <c r="DH183" s="20"/>
      <c r="DI183" s="20"/>
      <c r="DJ183" s="20"/>
      <c r="DK183" s="20"/>
      <c r="DL183" s="20"/>
      <c r="DM183" s="20"/>
      <c r="DN183" s="20"/>
      <c r="DO183" s="20"/>
      <c r="DP183" s="20"/>
      <c r="DQ183" s="20"/>
      <c r="DR183" s="20"/>
      <c r="DS183" s="20"/>
      <c r="DT183" s="20"/>
      <c r="DU183" s="20"/>
      <c r="DV183" s="20"/>
      <c r="DW183" s="20"/>
      <c r="DX183" s="20"/>
      <c r="DY183" s="20"/>
      <c r="DZ183" s="20"/>
      <c r="EA183" s="20"/>
      <c r="EB183" s="20"/>
      <c r="EC183" s="20"/>
      <c r="ED183" s="20"/>
      <c r="EE183" s="20"/>
      <c r="EF183" s="20"/>
      <c r="EG183" s="20"/>
      <c r="EH183" s="20"/>
      <c r="EI183" s="20"/>
      <c r="EJ183" s="20"/>
      <c r="EK183" s="20"/>
      <c r="EL183" s="20"/>
      <c r="EM183" s="20"/>
      <c r="EN183" s="20"/>
      <c r="EO183" s="20"/>
      <c r="EP183" s="20"/>
      <c r="EQ183" s="20"/>
      <c r="ER183" s="20"/>
      <c r="ES183" s="20"/>
      <c r="ET183" s="20"/>
      <c r="EU183" s="20"/>
      <c r="EV183" s="20"/>
      <c r="EW183" s="20"/>
      <c r="EX183" s="20"/>
      <c r="EY183" s="20"/>
      <c r="EZ183" s="20"/>
      <c r="FA183" s="20"/>
      <c r="FB183" s="20"/>
      <c r="FC183" s="20"/>
      <c r="FD183" s="20"/>
      <c r="FE183" s="20"/>
      <c r="FF183" s="20"/>
      <c r="FG183" s="20"/>
      <c r="FH183" s="20"/>
      <c r="FI183" s="20"/>
      <c r="FJ183" s="20"/>
      <c r="FK183" s="20"/>
      <c r="FL183" s="20"/>
      <c r="FM183" s="20"/>
      <c r="FN183" s="20"/>
      <c r="FO183" s="20"/>
      <c r="FP183" s="20"/>
      <c r="FQ183" s="20"/>
      <c r="FR183" s="20"/>
      <c r="FS183" s="20"/>
      <c r="FT183" s="20"/>
      <c r="FU183" s="20"/>
      <c r="FV183" s="20"/>
      <c r="FW183" s="20"/>
      <c r="FX183" s="20"/>
      <c r="FY183" s="20"/>
      <c r="FZ183" s="20"/>
      <c r="GA183" s="20"/>
      <c r="GB183" s="20"/>
      <c r="GC183" s="20"/>
      <c r="GD183" s="20"/>
      <c r="GE183" s="20"/>
      <c r="GF183" s="20"/>
      <c r="GG183" s="20"/>
      <c r="GH183" s="20"/>
      <c r="GI183" s="20"/>
      <c r="GJ183" s="20"/>
      <c r="GK183" s="20"/>
      <c r="GL183" s="20"/>
      <c r="GM183" s="20"/>
      <c r="GN183" s="20"/>
      <c r="GO183" s="20"/>
      <c r="GP183" s="20"/>
      <c r="GQ183" s="20"/>
      <c r="GR183" s="20"/>
      <c r="GS183" s="20"/>
      <c r="GT183" s="20"/>
      <c r="GU183" s="20"/>
      <c r="GV183" s="20"/>
      <c r="GW183" s="20"/>
      <c r="GX183" s="20"/>
      <c r="GY183" s="20"/>
      <c r="GZ183" s="20"/>
      <c r="HA183" s="20"/>
      <c r="HB183" s="20"/>
      <c r="HC183" s="20"/>
      <c r="HD183" s="20"/>
      <c r="HE183" s="20"/>
      <c r="HF183" s="20"/>
      <c r="HG183" s="20"/>
      <c r="HH183" s="20"/>
      <c r="HI183" s="20"/>
      <c r="HJ183" s="20"/>
      <c r="HK183" s="20"/>
      <c r="HL183" s="20"/>
      <c r="HM183" s="20"/>
      <c r="HN183" s="20"/>
      <c r="HO183" s="20"/>
      <c r="HP183" s="20"/>
      <c r="HQ183" s="20"/>
      <c r="HR183" s="20"/>
      <c r="HS183" s="20"/>
      <c r="HT183" s="20"/>
      <c r="HU183" s="20"/>
      <c r="HV183" s="20"/>
      <c r="HW183" s="20"/>
      <c r="HX183" s="20"/>
      <c r="HY183" s="20"/>
      <c r="HZ183" s="20"/>
      <c r="IA183" s="20"/>
      <c r="IB183" s="20"/>
      <c r="IC183" s="20"/>
      <c r="ID183" s="20"/>
      <c r="IE183" s="20"/>
      <c r="IF183" s="20"/>
      <c r="IG183" s="20"/>
      <c r="IH183" s="20"/>
      <c r="II183" s="20"/>
      <c r="IJ183" s="20"/>
      <c r="IK183" s="20"/>
      <c r="IL183" s="20"/>
      <c r="IM183" s="20"/>
      <c r="IN183" s="20"/>
      <c r="IO183" s="20"/>
      <c r="IP183" s="20"/>
      <c r="IQ183" s="20"/>
      <c r="IR183" s="20"/>
      <c r="IS183" s="20"/>
      <c r="IT183" s="20"/>
      <c r="IU183" s="20"/>
    </row>
    <row r="184" spans="2:255" s="22" customFormat="1" x14ac:dyDescent="0.25">
      <c r="B184" s="20"/>
      <c r="C184" s="27"/>
      <c r="D184" s="28"/>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20"/>
      <c r="BV184" s="20"/>
      <c r="BW184" s="20"/>
      <c r="BX184" s="20"/>
      <c r="BY184" s="20"/>
      <c r="BZ184" s="20"/>
      <c r="CA184" s="20"/>
      <c r="CB184" s="20"/>
      <c r="CC184" s="20"/>
      <c r="CD184" s="20"/>
      <c r="CE184" s="20"/>
      <c r="CF184" s="20"/>
      <c r="CG184" s="20"/>
      <c r="CH184" s="20"/>
      <c r="CI184" s="20"/>
      <c r="CJ184" s="20"/>
      <c r="CK184" s="20"/>
      <c r="CL184" s="20"/>
      <c r="CM184" s="20"/>
      <c r="CN184" s="20"/>
      <c r="CO184" s="20"/>
      <c r="CP184" s="20"/>
      <c r="CQ184" s="20"/>
      <c r="CR184" s="20"/>
      <c r="CS184" s="20"/>
      <c r="CT184" s="20"/>
      <c r="CU184" s="20"/>
      <c r="CV184" s="20"/>
      <c r="CW184" s="20"/>
      <c r="CX184" s="20"/>
      <c r="CY184" s="20"/>
      <c r="CZ184" s="20"/>
      <c r="DA184" s="20"/>
      <c r="DB184" s="20"/>
      <c r="DC184" s="20"/>
      <c r="DD184" s="20"/>
      <c r="DE184" s="20"/>
      <c r="DF184" s="20"/>
      <c r="DG184" s="20"/>
      <c r="DH184" s="20"/>
      <c r="DI184" s="20"/>
      <c r="DJ184" s="20"/>
      <c r="DK184" s="20"/>
      <c r="DL184" s="20"/>
      <c r="DM184" s="20"/>
      <c r="DN184" s="20"/>
      <c r="DO184" s="20"/>
      <c r="DP184" s="20"/>
      <c r="DQ184" s="20"/>
      <c r="DR184" s="20"/>
      <c r="DS184" s="20"/>
      <c r="DT184" s="20"/>
      <c r="DU184" s="20"/>
      <c r="DV184" s="20"/>
      <c r="DW184" s="20"/>
      <c r="DX184" s="20"/>
      <c r="DY184" s="20"/>
      <c r="DZ184" s="20"/>
      <c r="EA184" s="20"/>
      <c r="EB184" s="20"/>
      <c r="EC184" s="20"/>
      <c r="ED184" s="20"/>
      <c r="EE184" s="20"/>
      <c r="EF184" s="20"/>
      <c r="EG184" s="20"/>
      <c r="EH184" s="20"/>
      <c r="EI184" s="20"/>
      <c r="EJ184" s="20"/>
      <c r="EK184" s="20"/>
      <c r="EL184" s="20"/>
      <c r="EM184" s="20"/>
      <c r="EN184" s="20"/>
      <c r="EO184" s="20"/>
      <c r="EP184" s="20"/>
      <c r="EQ184" s="20"/>
      <c r="ER184" s="20"/>
      <c r="ES184" s="20"/>
      <c r="ET184" s="20"/>
      <c r="EU184" s="20"/>
      <c r="EV184" s="20"/>
      <c r="EW184" s="20"/>
      <c r="EX184" s="20"/>
      <c r="EY184" s="20"/>
      <c r="EZ184" s="20"/>
      <c r="FA184" s="20"/>
      <c r="FB184" s="20"/>
      <c r="FC184" s="20"/>
      <c r="FD184" s="20"/>
      <c r="FE184" s="20"/>
      <c r="FF184" s="20"/>
      <c r="FG184" s="20"/>
      <c r="FH184" s="20"/>
      <c r="FI184" s="20"/>
      <c r="FJ184" s="20"/>
      <c r="FK184" s="20"/>
      <c r="FL184" s="20"/>
      <c r="FM184" s="20"/>
      <c r="FN184" s="20"/>
      <c r="FO184" s="20"/>
      <c r="FP184" s="20"/>
      <c r="FQ184" s="20"/>
      <c r="FR184" s="20"/>
      <c r="FS184" s="20"/>
      <c r="FT184" s="20"/>
      <c r="FU184" s="20"/>
      <c r="FV184" s="20"/>
      <c r="FW184" s="20"/>
      <c r="FX184" s="20"/>
      <c r="FY184" s="20"/>
      <c r="FZ184" s="20"/>
      <c r="GA184" s="20"/>
      <c r="GB184" s="20"/>
      <c r="GC184" s="20"/>
      <c r="GD184" s="20"/>
      <c r="GE184" s="20"/>
      <c r="GF184" s="20"/>
      <c r="GG184" s="20"/>
      <c r="GH184" s="20"/>
      <c r="GI184" s="20"/>
      <c r="GJ184" s="20"/>
      <c r="GK184" s="20"/>
      <c r="GL184" s="20"/>
      <c r="GM184" s="20"/>
      <c r="GN184" s="20"/>
      <c r="GO184" s="20"/>
      <c r="GP184" s="20"/>
      <c r="GQ184" s="20"/>
      <c r="GR184" s="20"/>
      <c r="GS184" s="20"/>
      <c r="GT184" s="20"/>
      <c r="GU184" s="20"/>
      <c r="GV184" s="20"/>
      <c r="GW184" s="20"/>
      <c r="GX184" s="20"/>
      <c r="GY184" s="20"/>
      <c r="GZ184" s="20"/>
      <c r="HA184" s="20"/>
      <c r="HB184" s="20"/>
      <c r="HC184" s="20"/>
      <c r="HD184" s="20"/>
      <c r="HE184" s="20"/>
      <c r="HF184" s="20"/>
      <c r="HG184" s="20"/>
      <c r="HH184" s="20"/>
      <c r="HI184" s="20"/>
      <c r="HJ184" s="20"/>
      <c r="HK184" s="20"/>
      <c r="HL184" s="20"/>
      <c r="HM184" s="20"/>
      <c r="HN184" s="20"/>
      <c r="HO184" s="20"/>
      <c r="HP184" s="20"/>
      <c r="HQ184" s="20"/>
      <c r="HR184" s="20"/>
      <c r="HS184" s="20"/>
      <c r="HT184" s="20"/>
      <c r="HU184" s="20"/>
      <c r="HV184" s="20"/>
      <c r="HW184" s="20"/>
      <c r="HX184" s="20"/>
      <c r="HY184" s="20"/>
      <c r="HZ184" s="20"/>
      <c r="IA184" s="20"/>
      <c r="IB184" s="20"/>
      <c r="IC184" s="20"/>
      <c r="ID184" s="20"/>
      <c r="IE184" s="20"/>
      <c r="IF184" s="20"/>
      <c r="IG184" s="20"/>
      <c r="IH184" s="20"/>
      <c r="II184" s="20"/>
      <c r="IJ184" s="20"/>
      <c r="IK184" s="20"/>
      <c r="IL184" s="20"/>
      <c r="IM184" s="20"/>
      <c r="IN184" s="20"/>
      <c r="IO184" s="20"/>
      <c r="IP184" s="20"/>
      <c r="IQ184" s="20"/>
      <c r="IR184" s="20"/>
      <c r="IS184" s="20"/>
      <c r="IT184" s="20"/>
      <c r="IU184" s="20"/>
    </row>
    <row r="185" spans="2:255" s="22" customFormat="1" x14ac:dyDescent="0.25">
      <c r="B185" s="20"/>
      <c r="C185" s="27"/>
      <c r="D185" s="28"/>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20"/>
      <c r="BV185" s="20"/>
      <c r="BW185" s="20"/>
      <c r="BX185" s="20"/>
      <c r="BY185" s="20"/>
      <c r="BZ185" s="20"/>
      <c r="CA185" s="20"/>
      <c r="CB185" s="20"/>
      <c r="CC185" s="20"/>
      <c r="CD185" s="20"/>
      <c r="CE185" s="20"/>
      <c r="CF185" s="20"/>
      <c r="CG185" s="20"/>
      <c r="CH185" s="20"/>
      <c r="CI185" s="20"/>
      <c r="CJ185" s="20"/>
      <c r="CK185" s="20"/>
      <c r="CL185" s="20"/>
      <c r="CM185" s="20"/>
      <c r="CN185" s="20"/>
      <c r="CO185" s="20"/>
      <c r="CP185" s="20"/>
      <c r="CQ185" s="20"/>
      <c r="CR185" s="20"/>
      <c r="CS185" s="20"/>
      <c r="CT185" s="20"/>
      <c r="CU185" s="20"/>
      <c r="CV185" s="20"/>
      <c r="CW185" s="20"/>
      <c r="CX185" s="20"/>
      <c r="CY185" s="20"/>
      <c r="CZ185" s="20"/>
      <c r="DA185" s="20"/>
      <c r="DB185" s="20"/>
      <c r="DC185" s="20"/>
      <c r="DD185" s="20"/>
      <c r="DE185" s="20"/>
      <c r="DF185" s="20"/>
      <c r="DG185" s="20"/>
      <c r="DH185" s="20"/>
      <c r="DI185" s="20"/>
      <c r="DJ185" s="20"/>
      <c r="DK185" s="20"/>
      <c r="DL185" s="20"/>
      <c r="DM185" s="20"/>
      <c r="DN185" s="20"/>
      <c r="DO185" s="20"/>
      <c r="DP185" s="20"/>
      <c r="DQ185" s="20"/>
      <c r="DR185" s="20"/>
      <c r="DS185" s="20"/>
      <c r="DT185" s="20"/>
      <c r="DU185" s="20"/>
      <c r="DV185" s="20"/>
      <c r="DW185" s="20"/>
      <c r="DX185" s="20"/>
      <c r="DY185" s="20"/>
      <c r="DZ185" s="20"/>
      <c r="EA185" s="20"/>
      <c r="EB185" s="20"/>
      <c r="EC185" s="20"/>
      <c r="ED185" s="20"/>
      <c r="EE185" s="20"/>
      <c r="EF185" s="20"/>
      <c r="EG185" s="20"/>
      <c r="EH185" s="20"/>
      <c r="EI185" s="20"/>
      <c r="EJ185" s="20"/>
      <c r="EK185" s="20"/>
      <c r="EL185" s="20"/>
      <c r="EM185" s="20"/>
      <c r="EN185" s="20"/>
      <c r="EO185" s="20"/>
      <c r="EP185" s="20"/>
      <c r="EQ185" s="20"/>
      <c r="ER185" s="20"/>
      <c r="ES185" s="20"/>
      <c r="ET185" s="20"/>
      <c r="EU185" s="20"/>
      <c r="EV185" s="20"/>
      <c r="EW185" s="20"/>
      <c r="EX185" s="20"/>
      <c r="EY185" s="20"/>
      <c r="EZ185" s="20"/>
      <c r="FA185" s="20"/>
      <c r="FB185" s="20"/>
      <c r="FC185" s="20"/>
      <c r="FD185" s="20"/>
      <c r="FE185" s="20"/>
      <c r="FF185" s="20"/>
      <c r="FG185" s="20"/>
      <c r="FH185" s="20"/>
      <c r="FI185" s="20"/>
      <c r="FJ185" s="20"/>
      <c r="FK185" s="20"/>
      <c r="FL185" s="20"/>
      <c r="FM185" s="20"/>
      <c r="FN185" s="20"/>
      <c r="FO185" s="20"/>
      <c r="FP185" s="20"/>
      <c r="FQ185" s="20"/>
      <c r="FR185" s="20"/>
      <c r="FS185" s="20"/>
      <c r="FT185" s="20"/>
      <c r="FU185" s="20"/>
      <c r="FV185" s="20"/>
      <c r="FW185" s="20"/>
      <c r="FX185" s="20"/>
      <c r="FY185" s="20"/>
      <c r="FZ185" s="20"/>
      <c r="GA185" s="20"/>
      <c r="GB185" s="20"/>
      <c r="GC185" s="20"/>
      <c r="GD185" s="20"/>
      <c r="GE185" s="20"/>
      <c r="GF185" s="20"/>
      <c r="GG185" s="20"/>
      <c r="GH185" s="20"/>
      <c r="GI185" s="20"/>
      <c r="GJ185" s="20"/>
      <c r="GK185" s="20"/>
      <c r="GL185" s="20"/>
      <c r="GM185" s="20"/>
      <c r="GN185" s="20"/>
      <c r="GO185" s="20"/>
      <c r="GP185" s="20"/>
      <c r="GQ185" s="20"/>
      <c r="GR185" s="20"/>
      <c r="GS185" s="20"/>
      <c r="GT185" s="20"/>
      <c r="GU185" s="20"/>
      <c r="GV185" s="20"/>
      <c r="GW185" s="20"/>
      <c r="GX185" s="20"/>
      <c r="GY185" s="20"/>
      <c r="GZ185" s="20"/>
      <c r="HA185" s="20"/>
      <c r="HB185" s="20"/>
      <c r="HC185" s="20"/>
      <c r="HD185" s="20"/>
      <c r="HE185" s="20"/>
      <c r="HF185" s="20"/>
      <c r="HG185" s="20"/>
      <c r="HH185" s="20"/>
      <c r="HI185" s="20"/>
      <c r="HJ185" s="20"/>
      <c r="HK185" s="20"/>
      <c r="HL185" s="20"/>
      <c r="HM185" s="20"/>
      <c r="HN185" s="20"/>
      <c r="HO185" s="20"/>
      <c r="HP185" s="20"/>
      <c r="HQ185" s="20"/>
      <c r="HR185" s="20"/>
      <c r="HS185" s="20"/>
      <c r="HT185" s="20"/>
      <c r="HU185" s="20"/>
      <c r="HV185" s="20"/>
      <c r="HW185" s="20"/>
      <c r="HX185" s="20"/>
      <c r="HY185" s="20"/>
      <c r="HZ185" s="20"/>
      <c r="IA185" s="20"/>
      <c r="IB185" s="20"/>
      <c r="IC185" s="20"/>
      <c r="ID185" s="20"/>
      <c r="IE185" s="20"/>
      <c r="IF185" s="20"/>
      <c r="IG185" s="20"/>
      <c r="IH185" s="20"/>
      <c r="II185" s="20"/>
      <c r="IJ185" s="20"/>
      <c r="IK185" s="20"/>
      <c r="IL185" s="20"/>
      <c r="IM185" s="20"/>
      <c r="IN185" s="20"/>
      <c r="IO185" s="20"/>
      <c r="IP185" s="20"/>
      <c r="IQ185" s="20"/>
      <c r="IR185" s="20"/>
      <c r="IS185" s="20"/>
      <c r="IT185" s="20"/>
      <c r="IU185" s="20"/>
    </row>
    <row r="186" spans="2:255" s="22" customFormat="1" x14ac:dyDescent="0.25">
      <c r="B186" s="20"/>
      <c r="C186" s="27"/>
      <c r="D186" s="28"/>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20"/>
      <c r="BV186" s="20"/>
      <c r="BW186" s="20"/>
      <c r="BX186" s="20"/>
      <c r="BY186" s="20"/>
      <c r="BZ186" s="20"/>
      <c r="CA186" s="20"/>
      <c r="CB186" s="20"/>
      <c r="CC186" s="20"/>
      <c r="CD186" s="20"/>
      <c r="CE186" s="20"/>
      <c r="CF186" s="20"/>
      <c r="CG186" s="20"/>
      <c r="CH186" s="20"/>
      <c r="CI186" s="20"/>
      <c r="CJ186" s="20"/>
      <c r="CK186" s="20"/>
      <c r="CL186" s="20"/>
      <c r="CM186" s="20"/>
      <c r="CN186" s="20"/>
      <c r="CO186" s="20"/>
      <c r="CP186" s="20"/>
      <c r="CQ186" s="20"/>
      <c r="CR186" s="20"/>
      <c r="CS186" s="20"/>
      <c r="CT186" s="20"/>
      <c r="CU186" s="20"/>
      <c r="CV186" s="20"/>
      <c r="CW186" s="20"/>
      <c r="CX186" s="20"/>
      <c r="CY186" s="20"/>
      <c r="CZ186" s="20"/>
      <c r="DA186" s="20"/>
      <c r="DB186" s="20"/>
      <c r="DC186" s="20"/>
      <c r="DD186" s="20"/>
      <c r="DE186" s="20"/>
      <c r="DF186" s="20"/>
      <c r="DG186" s="20"/>
      <c r="DH186" s="20"/>
      <c r="DI186" s="20"/>
      <c r="DJ186" s="20"/>
      <c r="DK186" s="20"/>
      <c r="DL186" s="20"/>
      <c r="DM186" s="20"/>
      <c r="DN186" s="20"/>
      <c r="DO186" s="20"/>
      <c r="DP186" s="20"/>
      <c r="DQ186" s="20"/>
      <c r="DR186" s="20"/>
      <c r="DS186" s="20"/>
      <c r="DT186" s="20"/>
      <c r="DU186" s="20"/>
      <c r="DV186" s="20"/>
      <c r="DW186" s="20"/>
      <c r="DX186" s="20"/>
      <c r="DY186" s="20"/>
      <c r="DZ186" s="20"/>
      <c r="EA186" s="20"/>
      <c r="EB186" s="20"/>
      <c r="EC186" s="20"/>
      <c r="ED186" s="20"/>
      <c r="EE186" s="20"/>
      <c r="EF186" s="20"/>
      <c r="EG186" s="20"/>
      <c r="EH186" s="20"/>
      <c r="EI186" s="20"/>
      <c r="EJ186" s="20"/>
      <c r="EK186" s="20"/>
      <c r="EL186" s="20"/>
      <c r="EM186" s="20"/>
      <c r="EN186" s="20"/>
      <c r="EO186" s="20"/>
      <c r="EP186" s="20"/>
      <c r="EQ186" s="20"/>
      <c r="ER186" s="20"/>
      <c r="ES186" s="20"/>
      <c r="ET186" s="20"/>
      <c r="EU186" s="20"/>
      <c r="EV186" s="20"/>
      <c r="EW186" s="20"/>
      <c r="EX186" s="20"/>
      <c r="EY186" s="20"/>
      <c r="EZ186" s="20"/>
      <c r="FA186" s="20"/>
      <c r="FB186" s="20"/>
      <c r="FC186" s="20"/>
      <c r="FD186" s="20"/>
      <c r="FE186" s="20"/>
      <c r="FF186" s="20"/>
      <c r="FG186" s="20"/>
      <c r="FH186" s="20"/>
      <c r="FI186" s="20"/>
      <c r="FJ186" s="20"/>
      <c r="FK186" s="20"/>
      <c r="FL186" s="20"/>
      <c r="FM186" s="20"/>
      <c r="FN186" s="20"/>
      <c r="FO186" s="20"/>
      <c r="FP186" s="20"/>
      <c r="FQ186" s="20"/>
      <c r="FR186" s="20"/>
      <c r="FS186" s="20"/>
      <c r="FT186" s="20"/>
      <c r="FU186" s="20"/>
      <c r="FV186" s="20"/>
      <c r="FW186" s="20"/>
      <c r="FX186" s="20"/>
      <c r="FY186" s="20"/>
      <c r="FZ186" s="20"/>
      <c r="GA186" s="20"/>
      <c r="GB186" s="20"/>
      <c r="GC186" s="20"/>
      <c r="GD186" s="20"/>
      <c r="GE186" s="20"/>
      <c r="GF186" s="20"/>
      <c r="GG186" s="20"/>
      <c r="GH186" s="20"/>
      <c r="GI186" s="20"/>
      <c r="GJ186" s="20"/>
      <c r="GK186" s="20"/>
      <c r="GL186" s="20"/>
      <c r="GM186" s="20"/>
      <c r="GN186" s="20"/>
      <c r="GO186" s="20"/>
      <c r="GP186" s="20"/>
      <c r="GQ186" s="20"/>
      <c r="GR186" s="20"/>
      <c r="GS186" s="20"/>
      <c r="GT186" s="20"/>
      <c r="GU186" s="20"/>
      <c r="GV186" s="20"/>
      <c r="GW186" s="20"/>
      <c r="GX186" s="20"/>
      <c r="GY186" s="20"/>
      <c r="GZ186" s="20"/>
      <c r="HA186" s="20"/>
      <c r="HB186" s="20"/>
      <c r="HC186" s="20"/>
      <c r="HD186" s="20"/>
      <c r="HE186" s="20"/>
      <c r="HF186" s="20"/>
      <c r="HG186" s="20"/>
      <c r="HH186" s="20"/>
      <c r="HI186" s="20"/>
      <c r="HJ186" s="20"/>
      <c r="HK186" s="20"/>
      <c r="HL186" s="20"/>
      <c r="HM186" s="20"/>
      <c r="HN186" s="20"/>
      <c r="HO186" s="20"/>
      <c r="HP186" s="20"/>
      <c r="HQ186" s="20"/>
      <c r="HR186" s="20"/>
      <c r="HS186" s="20"/>
      <c r="HT186" s="20"/>
      <c r="HU186" s="20"/>
      <c r="HV186" s="20"/>
      <c r="HW186" s="20"/>
      <c r="HX186" s="20"/>
      <c r="HY186" s="20"/>
      <c r="HZ186" s="20"/>
      <c r="IA186" s="20"/>
      <c r="IB186" s="20"/>
      <c r="IC186" s="20"/>
      <c r="ID186" s="20"/>
      <c r="IE186" s="20"/>
      <c r="IF186" s="20"/>
      <c r="IG186" s="20"/>
      <c r="IH186" s="20"/>
      <c r="II186" s="20"/>
      <c r="IJ186" s="20"/>
      <c r="IK186" s="20"/>
      <c r="IL186" s="20"/>
      <c r="IM186" s="20"/>
      <c r="IN186" s="20"/>
      <c r="IO186" s="20"/>
      <c r="IP186" s="20"/>
      <c r="IQ186" s="20"/>
      <c r="IR186" s="20"/>
      <c r="IS186" s="20"/>
      <c r="IT186" s="20"/>
      <c r="IU186" s="20"/>
    </row>
    <row r="187" spans="2:255" s="22" customFormat="1" x14ac:dyDescent="0.25">
      <c r="B187" s="20"/>
      <c r="C187" s="27"/>
      <c r="D187" s="28"/>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20"/>
      <c r="BV187" s="20"/>
      <c r="BW187" s="20"/>
      <c r="BX187" s="20"/>
      <c r="BY187" s="20"/>
      <c r="BZ187" s="20"/>
      <c r="CA187" s="20"/>
      <c r="CB187" s="20"/>
      <c r="CC187" s="20"/>
      <c r="CD187" s="20"/>
      <c r="CE187" s="20"/>
      <c r="CF187" s="20"/>
      <c r="CG187" s="20"/>
      <c r="CH187" s="20"/>
      <c r="CI187" s="20"/>
      <c r="CJ187" s="20"/>
      <c r="CK187" s="20"/>
      <c r="CL187" s="20"/>
      <c r="CM187" s="20"/>
      <c r="CN187" s="20"/>
      <c r="CO187" s="20"/>
      <c r="CP187" s="20"/>
      <c r="CQ187" s="20"/>
      <c r="CR187" s="20"/>
      <c r="CS187" s="20"/>
      <c r="CT187" s="20"/>
      <c r="CU187" s="20"/>
      <c r="CV187" s="20"/>
      <c r="CW187" s="20"/>
      <c r="CX187" s="20"/>
      <c r="CY187" s="20"/>
      <c r="CZ187" s="20"/>
      <c r="DA187" s="20"/>
      <c r="DB187" s="20"/>
      <c r="DC187" s="20"/>
      <c r="DD187" s="20"/>
      <c r="DE187" s="20"/>
      <c r="DF187" s="20"/>
      <c r="DG187" s="20"/>
      <c r="DH187" s="20"/>
      <c r="DI187" s="20"/>
      <c r="DJ187" s="20"/>
      <c r="DK187" s="20"/>
      <c r="DL187" s="20"/>
      <c r="DM187" s="20"/>
      <c r="DN187" s="20"/>
      <c r="DO187" s="20"/>
      <c r="DP187" s="20"/>
      <c r="DQ187" s="20"/>
      <c r="DR187" s="20"/>
      <c r="DS187" s="20"/>
      <c r="DT187" s="20"/>
      <c r="DU187" s="20"/>
      <c r="DV187" s="20"/>
      <c r="DW187" s="20"/>
      <c r="DX187" s="20"/>
      <c r="DY187" s="20"/>
      <c r="DZ187" s="20"/>
      <c r="EA187" s="20"/>
      <c r="EB187" s="20"/>
      <c r="EC187" s="20"/>
      <c r="ED187" s="20"/>
      <c r="EE187" s="20"/>
      <c r="EF187" s="20"/>
      <c r="EG187" s="20"/>
      <c r="EH187" s="20"/>
      <c r="EI187" s="20"/>
      <c r="EJ187" s="20"/>
      <c r="EK187" s="20"/>
      <c r="EL187" s="20"/>
      <c r="EM187" s="20"/>
      <c r="EN187" s="20"/>
      <c r="EO187" s="20"/>
      <c r="EP187" s="20"/>
      <c r="EQ187" s="20"/>
      <c r="ER187" s="20"/>
      <c r="ES187" s="20"/>
      <c r="ET187" s="20"/>
      <c r="EU187" s="20"/>
      <c r="EV187" s="20"/>
      <c r="EW187" s="20"/>
      <c r="EX187" s="20"/>
      <c r="EY187" s="20"/>
      <c r="EZ187" s="20"/>
      <c r="FA187" s="20"/>
      <c r="FB187" s="20"/>
      <c r="FC187" s="20"/>
      <c r="FD187" s="20"/>
      <c r="FE187" s="20"/>
      <c r="FF187" s="20"/>
      <c r="FG187" s="20"/>
      <c r="FH187" s="20"/>
      <c r="FI187" s="20"/>
      <c r="FJ187" s="20"/>
      <c r="FK187" s="20"/>
      <c r="FL187" s="20"/>
      <c r="FM187" s="20"/>
      <c r="FN187" s="20"/>
      <c r="FO187" s="20"/>
      <c r="FP187" s="20"/>
      <c r="FQ187" s="20"/>
      <c r="FR187" s="20"/>
      <c r="FS187" s="20"/>
      <c r="FT187" s="20"/>
      <c r="FU187" s="20"/>
      <c r="FV187" s="20"/>
      <c r="FW187" s="20"/>
      <c r="FX187" s="20"/>
      <c r="FY187" s="20"/>
      <c r="FZ187" s="20"/>
      <c r="GA187" s="20"/>
      <c r="GB187" s="20"/>
      <c r="GC187" s="20"/>
      <c r="GD187" s="20"/>
      <c r="GE187" s="20"/>
      <c r="GF187" s="20"/>
      <c r="GG187" s="20"/>
      <c r="GH187" s="20"/>
      <c r="GI187" s="20"/>
      <c r="GJ187" s="20"/>
      <c r="GK187" s="20"/>
      <c r="GL187" s="20"/>
      <c r="GM187" s="20"/>
      <c r="GN187" s="20"/>
      <c r="GO187" s="20"/>
      <c r="GP187" s="20"/>
      <c r="GQ187" s="20"/>
      <c r="GR187" s="20"/>
      <c r="GS187" s="20"/>
      <c r="GT187" s="20"/>
      <c r="GU187" s="20"/>
      <c r="GV187" s="20"/>
      <c r="GW187" s="20"/>
      <c r="GX187" s="20"/>
      <c r="GY187" s="20"/>
      <c r="GZ187" s="20"/>
      <c r="HA187" s="20"/>
      <c r="HB187" s="20"/>
      <c r="HC187" s="20"/>
      <c r="HD187" s="20"/>
      <c r="HE187" s="20"/>
      <c r="HF187" s="20"/>
      <c r="HG187" s="20"/>
      <c r="HH187" s="20"/>
      <c r="HI187" s="20"/>
      <c r="HJ187" s="20"/>
      <c r="HK187" s="20"/>
      <c r="HL187" s="20"/>
      <c r="HM187" s="20"/>
      <c r="HN187" s="20"/>
      <c r="HO187" s="20"/>
      <c r="HP187" s="20"/>
      <c r="HQ187" s="20"/>
      <c r="HR187" s="20"/>
      <c r="HS187" s="20"/>
      <c r="HT187" s="20"/>
      <c r="HU187" s="20"/>
      <c r="HV187" s="20"/>
      <c r="HW187" s="20"/>
      <c r="HX187" s="20"/>
      <c r="HY187" s="20"/>
      <c r="HZ187" s="20"/>
      <c r="IA187" s="20"/>
      <c r="IB187" s="20"/>
      <c r="IC187" s="20"/>
      <c r="ID187" s="20"/>
      <c r="IE187" s="20"/>
      <c r="IF187" s="20"/>
      <c r="IG187" s="20"/>
      <c r="IH187" s="20"/>
      <c r="II187" s="20"/>
      <c r="IJ187" s="20"/>
      <c r="IK187" s="20"/>
      <c r="IL187" s="20"/>
      <c r="IM187" s="20"/>
      <c r="IN187" s="20"/>
      <c r="IO187" s="20"/>
      <c r="IP187" s="20"/>
      <c r="IQ187" s="20"/>
      <c r="IR187" s="20"/>
      <c r="IS187" s="20"/>
      <c r="IT187" s="20"/>
      <c r="IU187" s="20"/>
    </row>
    <row r="188" spans="2:255" s="22" customFormat="1" x14ac:dyDescent="0.25">
      <c r="B188" s="20"/>
      <c r="C188" s="27"/>
      <c r="D188" s="28"/>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c r="DZ188" s="20"/>
      <c r="EA188" s="20"/>
      <c r="EB188" s="20"/>
      <c r="EC188" s="20"/>
      <c r="ED188" s="20"/>
      <c r="EE188" s="20"/>
      <c r="EF188" s="20"/>
      <c r="EG188" s="20"/>
      <c r="EH188" s="20"/>
      <c r="EI188" s="20"/>
      <c r="EJ188" s="20"/>
      <c r="EK188" s="20"/>
      <c r="EL188" s="20"/>
      <c r="EM188" s="20"/>
      <c r="EN188" s="20"/>
      <c r="EO188" s="20"/>
      <c r="EP188" s="20"/>
      <c r="EQ188" s="20"/>
      <c r="ER188" s="20"/>
      <c r="ES188" s="20"/>
      <c r="ET188" s="20"/>
      <c r="EU188" s="20"/>
      <c r="EV188" s="20"/>
      <c r="EW188" s="20"/>
      <c r="EX188" s="20"/>
      <c r="EY188" s="20"/>
      <c r="EZ188" s="20"/>
      <c r="FA188" s="20"/>
      <c r="FB188" s="20"/>
      <c r="FC188" s="20"/>
      <c r="FD188" s="20"/>
      <c r="FE188" s="20"/>
      <c r="FF188" s="20"/>
      <c r="FG188" s="20"/>
      <c r="FH188" s="20"/>
      <c r="FI188" s="20"/>
      <c r="FJ188" s="20"/>
      <c r="FK188" s="20"/>
      <c r="FL188" s="20"/>
      <c r="FM188" s="20"/>
      <c r="FN188" s="20"/>
      <c r="FO188" s="20"/>
      <c r="FP188" s="20"/>
      <c r="FQ188" s="20"/>
      <c r="FR188" s="20"/>
      <c r="FS188" s="20"/>
      <c r="FT188" s="20"/>
      <c r="FU188" s="20"/>
      <c r="FV188" s="20"/>
      <c r="FW188" s="20"/>
      <c r="FX188" s="20"/>
      <c r="FY188" s="20"/>
      <c r="FZ188" s="20"/>
      <c r="GA188" s="20"/>
      <c r="GB188" s="20"/>
      <c r="GC188" s="20"/>
      <c r="GD188" s="20"/>
      <c r="GE188" s="20"/>
      <c r="GF188" s="20"/>
      <c r="GG188" s="20"/>
      <c r="GH188" s="20"/>
      <c r="GI188" s="20"/>
      <c r="GJ188" s="20"/>
      <c r="GK188" s="20"/>
      <c r="GL188" s="20"/>
      <c r="GM188" s="20"/>
      <c r="GN188" s="20"/>
      <c r="GO188" s="20"/>
      <c r="GP188" s="20"/>
      <c r="GQ188" s="20"/>
      <c r="GR188" s="20"/>
      <c r="GS188" s="20"/>
      <c r="GT188" s="20"/>
      <c r="GU188" s="20"/>
      <c r="GV188" s="20"/>
      <c r="GW188" s="20"/>
      <c r="GX188" s="20"/>
      <c r="GY188" s="20"/>
      <c r="GZ188" s="20"/>
      <c r="HA188" s="20"/>
      <c r="HB188" s="20"/>
      <c r="HC188" s="20"/>
      <c r="HD188" s="20"/>
      <c r="HE188" s="20"/>
      <c r="HF188" s="20"/>
      <c r="HG188" s="20"/>
      <c r="HH188" s="20"/>
      <c r="HI188" s="20"/>
      <c r="HJ188" s="20"/>
      <c r="HK188" s="20"/>
      <c r="HL188" s="20"/>
      <c r="HM188" s="20"/>
      <c r="HN188" s="20"/>
      <c r="HO188" s="20"/>
      <c r="HP188" s="20"/>
      <c r="HQ188" s="20"/>
      <c r="HR188" s="20"/>
      <c r="HS188" s="20"/>
      <c r="HT188" s="20"/>
      <c r="HU188" s="20"/>
      <c r="HV188" s="20"/>
      <c r="HW188" s="20"/>
      <c r="HX188" s="20"/>
      <c r="HY188" s="20"/>
      <c r="HZ188" s="20"/>
      <c r="IA188" s="20"/>
      <c r="IB188" s="20"/>
      <c r="IC188" s="20"/>
      <c r="ID188" s="20"/>
      <c r="IE188" s="20"/>
      <c r="IF188" s="20"/>
      <c r="IG188" s="20"/>
      <c r="IH188" s="20"/>
      <c r="II188" s="20"/>
      <c r="IJ188" s="20"/>
      <c r="IK188" s="20"/>
      <c r="IL188" s="20"/>
      <c r="IM188" s="20"/>
      <c r="IN188" s="20"/>
      <c r="IO188" s="20"/>
      <c r="IP188" s="20"/>
      <c r="IQ188" s="20"/>
      <c r="IR188" s="20"/>
      <c r="IS188" s="20"/>
      <c r="IT188" s="20"/>
      <c r="IU188" s="20"/>
    </row>
    <row r="189" spans="2:255" s="22" customFormat="1" x14ac:dyDescent="0.25">
      <c r="B189" s="20"/>
      <c r="C189" s="27"/>
      <c r="D189" s="28"/>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20"/>
      <c r="BV189" s="20"/>
      <c r="BW189" s="20"/>
      <c r="BX189" s="20"/>
      <c r="BY189" s="20"/>
      <c r="BZ189" s="20"/>
      <c r="CA189" s="20"/>
      <c r="CB189" s="20"/>
      <c r="CC189" s="20"/>
      <c r="CD189" s="20"/>
      <c r="CE189" s="20"/>
      <c r="CF189" s="20"/>
      <c r="CG189" s="20"/>
      <c r="CH189" s="20"/>
      <c r="CI189" s="20"/>
      <c r="CJ189" s="20"/>
      <c r="CK189" s="20"/>
      <c r="CL189" s="20"/>
      <c r="CM189" s="20"/>
      <c r="CN189" s="20"/>
      <c r="CO189" s="20"/>
      <c r="CP189" s="20"/>
      <c r="CQ189" s="20"/>
      <c r="CR189" s="20"/>
      <c r="CS189" s="20"/>
      <c r="CT189" s="20"/>
      <c r="CU189" s="20"/>
      <c r="CV189" s="20"/>
      <c r="CW189" s="20"/>
      <c r="CX189" s="20"/>
      <c r="CY189" s="20"/>
      <c r="CZ189" s="20"/>
      <c r="DA189" s="20"/>
      <c r="DB189" s="20"/>
      <c r="DC189" s="20"/>
      <c r="DD189" s="20"/>
      <c r="DE189" s="20"/>
      <c r="DF189" s="20"/>
      <c r="DG189" s="20"/>
      <c r="DH189" s="20"/>
      <c r="DI189" s="20"/>
      <c r="DJ189" s="20"/>
      <c r="DK189" s="20"/>
      <c r="DL189" s="20"/>
      <c r="DM189" s="20"/>
      <c r="DN189" s="20"/>
      <c r="DO189" s="20"/>
      <c r="DP189" s="20"/>
      <c r="DQ189" s="20"/>
      <c r="DR189" s="20"/>
      <c r="DS189" s="20"/>
      <c r="DT189" s="20"/>
      <c r="DU189" s="20"/>
      <c r="DV189" s="20"/>
      <c r="DW189" s="20"/>
      <c r="DX189" s="20"/>
      <c r="DY189" s="20"/>
      <c r="DZ189" s="20"/>
      <c r="EA189" s="20"/>
      <c r="EB189" s="20"/>
      <c r="EC189" s="20"/>
      <c r="ED189" s="20"/>
      <c r="EE189" s="20"/>
      <c r="EF189" s="20"/>
      <c r="EG189" s="20"/>
      <c r="EH189" s="20"/>
      <c r="EI189" s="20"/>
      <c r="EJ189" s="20"/>
      <c r="EK189" s="20"/>
      <c r="EL189" s="20"/>
      <c r="EM189" s="20"/>
      <c r="EN189" s="20"/>
      <c r="EO189" s="20"/>
      <c r="EP189" s="20"/>
      <c r="EQ189" s="20"/>
      <c r="ER189" s="20"/>
      <c r="ES189" s="20"/>
      <c r="ET189" s="20"/>
      <c r="EU189" s="20"/>
      <c r="EV189" s="20"/>
      <c r="EW189" s="20"/>
      <c r="EX189" s="20"/>
      <c r="EY189" s="20"/>
      <c r="EZ189" s="20"/>
      <c r="FA189" s="20"/>
      <c r="FB189" s="20"/>
      <c r="FC189" s="20"/>
      <c r="FD189" s="20"/>
      <c r="FE189" s="20"/>
      <c r="FF189" s="20"/>
      <c r="FG189" s="20"/>
      <c r="FH189" s="20"/>
      <c r="FI189" s="20"/>
      <c r="FJ189" s="20"/>
      <c r="FK189" s="20"/>
      <c r="FL189" s="20"/>
      <c r="FM189" s="20"/>
      <c r="FN189" s="20"/>
      <c r="FO189" s="20"/>
      <c r="FP189" s="20"/>
      <c r="FQ189" s="20"/>
      <c r="FR189" s="20"/>
      <c r="FS189" s="20"/>
      <c r="FT189" s="20"/>
      <c r="FU189" s="20"/>
      <c r="FV189" s="20"/>
      <c r="FW189" s="20"/>
      <c r="FX189" s="20"/>
      <c r="FY189" s="20"/>
      <c r="FZ189" s="20"/>
      <c r="GA189" s="20"/>
      <c r="GB189" s="20"/>
      <c r="GC189" s="20"/>
      <c r="GD189" s="20"/>
      <c r="GE189" s="20"/>
      <c r="GF189" s="20"/>
      <c r="GG189" s="20"/>
      <c r="GH189" s="20"/>
      <c r="GI189" s="20"/>
      <c r="GJ189" s="20"/>
      <c r="GK189" s="20"/>
      <c r="GL189" s="20"/>
      <c r="GM189" s="20"/>
      <c r="GN189" s="20"/>
      <c r="GO189" s="20"/>
      <c r="GP189" s="20"/>
      <c r="GQ189" s="20"/>
      <c r="GR189" s="20"/>
      <c r="GS189" s="20"/>
      <c r="GT189" s="20"/>
      <c r="GU189" s="20"/>
      <c r="GV189" s="20"/>
      <c r="GW189" s="20"/>
      <c r="GX189" s="20"/>
      <c r="GY189" s="20"/>
      <c r="GZ189" s="20"/>
      <c r="HA189" s="20"/>
      <c r="HB189" s="20"/>
      <c r="HC189" s="20"/>
      <c r="HD189" s="20"/>
      <c r="HE189" s="20"/>
      <c r="HF189" s="20"/>
      <c r="HG189" s="20"/>
      <c r="HH189" s="20"/>
      <c r="HI189" s="20"/>
      <c r="HJ189" s="20"/>
      <c r="HK189" s="20"/>
      <c r="HL189" s="20"/>
      <c r="HM189" s="20"/>
      <c r="HN189" s="20"/>
      <c r="HO189" s="20"/>
      <c r="HP189" s="20"/>
      <c r="HQ189" s="20"/>
      <c r="HR189" s="20"/>
      <c r="HS189" s="20"/>
      <c r="HT189" s="20"/>
      <c r="HU189" s="20"/>
      <c r="HV189" s="20"/>
      <c r="HW189" s="20"/>
      <c r="HX189" s="20"/>
      <c r="HY189" s="20"/>
      <c r="HZ189" s="20"/>
      <c r="IA189" s="20"/>
      <c r="IB189" s="20"/>
      <c r="IC189" s="20"/>
      <c r="ID189" s="20"/>
      <c r="IE189" s="20"/>
      <c r="IF189" s="20"/>
      <c r="IG189" s="20"/>
      <c r="IH189" s="20"/>
      <c r="II189" s="20"/>
      <c r="IJ189" s="20"/>
      <c r="IK189" s="20"/>
      <c r="IL189" s="20"/>
      <c r="IM189" s="20"/>
      <c r="IN189" s="20"/>
      <c r="IO189" s="20"/>
      <c r="IP189" s="20"/>
      <c r="IQ189" s="20"/>
      <c r="IR189" s="20"/>
      <c r="IS189" s="20"/>
      <c r="IT189" s="20"/>
      <c r="IU189" s="20"/>
    </row>
    <row r="190" spans="2:255" s="22" customFormat="1" x14ac:dyDescent="0.25">
      <c r="B190" s="20"/>
      <c r="C190" s="27"/>
      <c r="D190" s="28"/>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20"/>
      <c r="BV190" s="20"/>
      <c r="BW190" s="20"/>
      <c r="BX190" s="20"/>
      <c r="BY190" s="20"/>
      <c r="BZ190" s="20"/>
      <c r="CA190" s="20"/>
      <c r="CB190" s="20"/>
      <c r="CC190" s="20"/>
      <c r="CD190" s="20"/>
      <c r="CE190" s="20"/>
      <c r="CF190" s="20"/>
      <c r="CG190" s="20"/>
      <c r="CH190" s="20"/>
      <c r="CI190" s="20"/>
      <c r="CJ190" s="20"/>
      <c r="CK190" s="20"/>
      <c r="CL190" s="20"/>
      <c r="CM190" s="20"/>
      <c r="CN190" s="20"/>
      <c r="CO190" s="20"/>
      <c r="CP190" s="20"/>
      <c r="CQ190" s="20"/>
      <c r="CR190" s="20"/>
      <c r="CS190" s="20"/>
      <c r="CT190" s="20"/>
      <c r="CU190" s="20"/>
      <c r="CV190" s="20"/>
      <c r="CW190" s="20"/>
      <c r="CX190" s="20"/>
      <c r="CY190" s="20"/>
      <c r="CZ190" s="20"/>
      <c r="DA190" s="20"/>
      <c r="DB190" s="20"/>
      <c r="DC190" s="20"/>
      <c r="DD190" s="20"/>
      <c r="DE190" s="20"/>
      <c r="DF190" s="20"/>
      <c r="DG190" s="20"/>
      <c r="DH190" s="20"/>
      <c r="DI190" s="20"/>
      <c r="DJ190" s="20"/>
      <c r="DK190" s="20"/>
      <c r="DL190" s="20"/>
      <c r="DM190" s="20"/>
      <c r="DN190" s="20"/>
      <c r="DO190" s="20"/>
      <c r="DP190" s="20"/>
      <c r="DQ190" s="20"/>
      <c r="DR190" s="20"/>
      <c r="DS190" s="20"/>
      <c r="DT190" s="20"/>
      <c r="DU190" s="20"/>
      <c r="DV190" s="20"/>
      <c r="DW190" s="20"/>
      <c r="DX190" s="20"/>
      <c r="DY190" s="20"/>
      <c r="DZ190" s="20"/>
      <c r="EA190" s="20"/>
      <c r="EB190" s="20"/>
      <c r="EC190" s="20"/>
      <c r="ED190" s="20"/>
      <c r="EE190" s="20"/>
      <c r="EF190" s="20"/>
      <c r="EG190" s="20"/>
      <c r="EH190" s="20"/>
      <c r="EI190" s="20"/>
      <c r="EJ190" s="20"/>
      <c r="EK190" s="20"/>
      <c r="EL190" s="20"/>
      <c r="EM190" s="20"/>
      <c r="EN190" s="20"/>
      <c r="EO190" s="20"/>
      <c r="EP190" s="20"/>
      <c r="EQ190" s="20"/>
      <c r="ER190" s="20"/>
      <c r="ES190" s="20"/>
      <c r="ET190" s="20"/>
      <c r="EU190" s="20"/>
      <c r="EV190" s="20"/>
      <c r="EW190" s="20"/>
      <c r="EX190" s="20"/>
      <c r="EY190" s="20"/>
      <c r="EZ190" s="20"/>
      <c r="FA190" s="20"/>
      <c r="FB190" s="20"/>
      <c r="FC190" s="20"/>
      <c r="FD190" s="20"/>
      <c r="FE190" s="20"/>
      <c r="FF190" s="20"/>
      <c r="FG190" s="20"/>
      <c r="FH190" s="20"/>
      <c r="FI190" s="20"/>
      <c r="FJ190" s="20"/>
      <c r="FK190" s="20"/>
      <c r="FL190" s="20"/>
      <c r="FM190" s="20"/>
      <c r="FN190" s="20"/>
      <c r="FO190" s="20"/>
      <c r="FP190" s="20"/>
      <c r="FQ190" s="20"/>
      <c r="FR190" s="20"/>
      <c r="FS190" s="20"/>
      <c r="FT190" s="20"/>
      <c r="FU190" s="20"/>
      <c r="FV190" s="20"/>
      <c r="FW190" s="20"/>
      <c r="FX190" s="20"/>
      <c r="FY190" s="20"/>
      <c r="FZ190" s="20"/>
      <c r="GA190" s="20"/>
      <c r="GB190" s="20"/>
      <c r="GC190" s="20"/>
      <c r="GD190" s="20"/>
      <c r="GE190" s="20"/>
      <c r="GF190" s="20"/>
      <c r="GG190" s="20"/>
      <c r="GH190" s="20"/>
      <c r="GI190" s="20"/>
      <c r="GJ190" s="20"/>
      <c r="GK190" s="20"/>
      <c r="GL190" s="20"/>
      <c r="GM190" s="20"/>
      <c r="GN190" s="20"/>
      <c r="GO190" s="20"/>
      <c r="GP190" s="20"/>
      <c r="GQ190" s="20"/>
      <c r="GR190" s="20"/>
      <c r="GS190" s="20"/>
      <c r="GT190" s="20"/>
      <c r="GU190" s="20"/>
      <c r="GV190" s="20"/>
      <c r="GW190" s="20"/>
      <c r="GX190" s="20"/>
      <c r="GY190" s="20"/>
      <c r="GZ190" s="20"/>
      <c r="HA190" s="20"/>
      <c r="HB190" s="20"/>
      <c r="HC190" s="20"/>
      <c r="HD190" s="20"/>
      <c r="HE190" s="20"/>
      <c r="HF190" s="20"/>
      <c r="HG190" s="20"/>
      <c r="HH190" s="20"/>
      <c r="HI190" s="20"/>
      <c r="HJ190" s="20"/>
      <c r="HK190" s="20"/>
      <c r="HL190" s="20"/>
      <c r="HM190" s="20"/>
      <c r="HN190" s="20"/>
      <c r="HO190" s="20"/>
      <c r="HP190" s="20"/>
      <c r="HQ190" s="20"/>
      <c r="HR190" s="20"/>
      <c r="HS190" s="20"/>
      <c r="HT190" s="20"/>
      <c r="HU190" s="20"/>
      <c r="HV190" s="20"/>
      <c r="HW190" s="20"/>
      <c r="HX190" s="20"/>
      <c r="HY190" s="20"/>
      <c r="HZ190" s="20"/>
      <c r="IA190" s="20"/>
      <c r="IB190" s="20"/>
      <c r="IC190" s="20"/>
      <c r="ID190" s="20"/>
      <c r="IE190" s="20"/>
      <c r="IF190" s="20"/>
      <c r="IG190" s="20"/>
      <c r="IH190" s="20"/>
      <c r="II190" s="20"/>
      <c r="IJ190" s="20"/>
      <c r="IK190" s="20"/>
      <c r="IL190" s="20"/>
      <c r="IM190" s="20"/>
      <c r="IN190" s="20"/>
      <c r="IO190" s="20"/>
      <c r="IP190" s="20"/>
      <c r="IQ190" s="20"/>
      <c r="IR190" s="20"/>
      <c r="IS190" s="20"/>
      <c r="IT190" s="20"/>
      <c r="IU190" s="20"/>
    </row>
    <row r="191" spans="2:255" s="22" customFormat="1" x14ac:dyDescent="0.25">
      <c r="B191" s="20"/>
      <c r="C191" s="27"/>
      <c r="D191" s="28"/>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20"/>
      <c r="BV191" s="20"/>
      <c r="BW191" s="20"/>
      <c r="BX191" s="20"/>
      <c r="BY191" s="20"/>
      <c r="BZ191" s="20"/>
      <c r="CA191" s="20"/>
      <c r="CB191" s="20"/>
      <c r="CC191" s="20"/>
      <c r="CD191" s="20"/>
      <c r="CE191" s="20"/>
      <c r="CF191" s="20"/>
      <c r="CG191" s="20"/>
      <c r="CH191" s="20"/>
      <c r="CI191" s="20"/>
      <c r="CJ191" s="20"/>
      <c r="CK191" s="20"/>
      <c r="CL191" s="20"/>
      <c r="CM191" s="20"/>
      <c r="CN191" s="20"/>
      <c r="CO191" s="20"/>
      <c r="CP191" s="20"/>
      <c r="CQ191" s="20"/>
      <c r="CR191" s="20"/>
      <c r="CS191" s="20"/>
      <c r="CT191" s="20"/>
      <c r="CU191" s="20"/>
      <c r="CV191" s="20"/>
      <c r="CW191" s="20"/>
      <c r="CX191" s="20"/>
      <c r="CY191" s="20"/>
      <c r="CZ191" s="20"/>
      <c r="DA191" s="20"/>
      <c r="DB191" s="20"/>
      <c r="DC191" s="20"/>
      <c r="DD191" s="20"/>
      <c r="DE191" s="20"/>
      <c r="DF191" s="20"/>
      <c r="DG191" s="20"/>
      <c r="DH191" s="20"/>
      <c r="DI191" s="20"/>
      <c r="DJ191" s="20"/>
      <c r="DK191" s="20"/>
      <c r="DL191" s="20"/>
      <c r="DM191" s="20"/>
      <c r="DN191" s="20"/>
      <c r="DO191" s="20"/>
      <c r="DP191" s="20"/>
      <c r="DQ191" s="20"/>
      <c r="DR191" s="20"/>
      <c r="DS191" s="20"/>
      <c r="DT191" s="20"/>
      <c r="DU191" s="20"/>
      <c r="DV191" s="20"/>
      <c r="DW191" s="20"/>
      <c r="DX191" s="20"/>
      <c r="DY191" s="20"/>
      <c r="DZ191" s="20"/>
      <c r="EA191" s="20"/>
      <c r="EB191" s="20"/>
      <c r="EC191" s="20"/>
      <c r="ED191" s="20"/>
      <c r="EE191" s="20"/>
      <c r="EF191" s="20"/>
      <c r="EG191" s="20"/>
      <c r="EH191" s="20"/>
      <c r="EI191" s="20"/>
      <c r="EJ191" s="20"/>
      <c r="EK191" s="20"/>
      <c r="EL191" s="20"/>
      <c r="EM191" s="20"/>
      <c r="EN191" s="20"/>
      <c r="EO191" s="20"/>
      <c r="EP191" s="20"/>
      <c r="EQ191" s="20"/>
      <c r="ER191" s="20"/>
      <c r="ES191" s="20"/>
      <c r="ET191" s="20"/>
      <c r="EU191" s="20"/>
      <c r="EV191" s="20"/>
      <c r="EW191" s="20"/>
      <c r="EX191" s="20"/>
      <c r="EY191" s="20"/>
      <c r="EZ191" s="20"/>
      <c r="FA191" s="20"/>
      <c r="FB191" s="20"/>
      <c r="FC191" s="20"/>
      <c r="FD191" s="20"/>
      <c r="FE191" s="20"/>
      <c r="FF191" s="20"/>
      <c r="FG191" s="20"/>
      <c r="FH191" s="20"/>
      <c r="FI191" s="20"/>
      <c r="FJ191" s="20"/>
      <c r="FK191" s="20"/>
      <c r="FL191" s="20"/>
      <c r="FM191" s="20"/>
      <c r="FN191" s="20"/>
      <c r="FO191" s="20"/>
      <c r="FP191" s="20"/>
      <c r="FQ191" s="20"/>
      <c r="FR191" s="20"/>
      <c r="FS191" s="20"/>
      <c r="FT191" s="20"/>
      <c r="FU191" s="20"/>
      <c r="FV191" s="20"/>
      <c r="FW191" s="20"/>
      <c r="FX191" s="20"/>
      <c r="FY191" s="20"/>
      <c r="FZ191" s="20"/>
      <c r="GA191" s="20"/>
      <c r="GB191" s="20"/>
      <c r="GC191" s="20"/>
      <c r="GD191" s="20"/>
      <c r="GE191" s="20"/>
      <c r="GF191" s="20"/>
      <c r="GG191" s="20"/>
      <c r="GH191" s="20"/>
      <c r="GI191" s="20"/>
      <c r="GJ191" s="20"/>
      <c r="GK191" s="20"/>
      <c r="GL191" s="20"/>
      <c r="GM191" s="20"/>
      <c r="GN191" s="20"/>
      <c r="GO191" s="20"/>
      <c r="GP191" s="20"/>
      <c r="GQ191" s="20"/>
      <c r="GR191" s="20"/>
      <c r="GS191" s="20"/>
      <c r="GT191" s="20"/>
      <c r="GU191" s="20"/>
      <c r="GV191" s="20"/>
      <c r="GW191" s="20"/>
      <c r="GX191" s="20"/>
      <c r="GY191" s="20"/>
      <c r="GZ191" s="20"/>
      <c r="HA191" s="20"/>
      <c r="HB191" s="20"/>
      <c r="HC191" s="20"/>
      <c r="HD191" s="20"/>
      <c r="HE191" s="20"/>
      <c r="HF191" s="20"/>
      <c r="HG191" s="20"/>
      <c r="HH191" s="20"/>
      <c r="HI191" s="20"/>
      <c r="HJ191" s="20"/>
      <c r="HK191" s="20"/>
      <c r="HL191" s="20"/>
      <c r="HM191" s="20"/>
      <c r="HN191" s="20"/>
      <c r="HO191" s="20"/>
      <c r="HP191" s="20"/>
      <c r="HQ191" s="20"/>
      <c r="HR191" s="20"/>
      <c r="HS191" s="20"/>
      <c r="HT191" s="20"/>
      <c r="HU191" s="20"/>
      <c r="HV191" s="20"/>
      <c r="HW191" s="20"/>
      <c r="HX191" s="20"/>
      <c r="HY191" s="20"/>
      <c r="HZ191" s="20"/>
      <c r="IA191" s="20"/>
      <c r="IB191" s="20"/>
      <c r="IC191" s="20"/>
      <c r="ID191" s="20"/>
      <c r="IE191" s="20"/>
      <c r="IF191" s="20"/>
      <c r="IG191" s="20"/>
      <c r="IH191" s="20"/>
      <c r="II191" s="20"/>
      <c r="IJ191" s="20"/>
      <c r="IK191" s="20"/>
      <c r="IL191" s="20"/>
      <c r="IM191" s="20"/>
      <c r="IN191" s="20"/>
      <c r="IO191" s="20"/>
      <c r="IP191" s="20"/>
      <c r="IQ191" s="20"/>
      <c r="IR191" s="20"/>
      <c r="IS191" s="20"/>
      <c r="IT191" s="20"/>
      <c r="IU191" s="20"/>
    </row>
    <row r="192" spans="2:255" s="22" customFormat="1" x14ac:dyDescent="0.25">
      <c r="B192" s="20"/>
      <c r="C192" s="27"/>
      <c r="D192" s="28"/>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20"/>
      <c r="BV192" s="20"/>
      <c r="BW192" s="20"/>
      <c r="BX192" s="20"/>
      <c r="BY192" s="20"/>
      <c r="BZ192" s="20"/>
      <c r="CA192" s="20"/>
      <c r="CB192" s="20"/>
      <c r="CC192" s="20"/>
      <c r="CD192" s="20"/>
      <c r="CE192" s="20"/>
      <c r="CF192" s="20"/>
      <c r="CG192" s="20"/>
      <c r="CH192" s="20"/>
      <c r="CI192" s="20"/>
      <c r="CJ192" s="20"/>
      <c r="CK192" s="20"/>
      <c r="CL192" s="20"/>
      <c r="CM192" s="20"/>
      <c r="CN192" s="20"/>
      <c r="CO192" s="20"/>
      <c r="CP192" s="20"/>
      <c r="CQ192" s="20"/>
      <c r="CR192" s="20"/>
      <c r="CS192" s="20"/>
      <c r="CT192" s="20"/>
      <c r="CU192" s="20"/>
      <c r="CV192" s="20"/>
      <c r="CW192" s="20"/>
      <c r="CX192" s="20"/>
      <c r="CY192" s="20"/>
      <c r="CZ192" s="20"/>
      <c r="DA192" s="20"/>
      <c r="DB192" s="20"/>
      <c r="DC192" s="20"/>
      <c r="DD192" s="20"/>
      <c r="DE192" s="20"/>
      <c r="DF192" s="20"/>
      <c r="DG192" s="20"/>
      <c r="DH192" s="20"/>
      <c r="DI192" s="20"/>
      <c r="DJ192" s="20"/>
      <c r="DK192" s="20"/>
      <c r="DL192" s="20"/>
      <c r="DM192" s="20"/>
      <c r="DN192" s="20"/>
      <c r="DO192" s="20"/>
      <c r="DP192" s="20"/>
      <c r="DQ192" s="20"/>
      <c r="DR192" s="20"/>
      <c r="DS192" s="20"/>
      <c r="DT192" s="20"/>
      <c r="DU192" s="20"/>
      <c r="DV192" s="20"/>
      <c r="DW192" s="20"/>
      <c r="DX192" s="20"/>
      <c r="DY192" s="20"/>
      <c r="DZ192" s="20"/>
      <c r="EA192" s="20"/>
      <c r="EB192" s="20"/>
      <c r="EC192" s="20"/>
      <c r="ED192" s="20"/>
      <c r="EE192" s="20"/>
      <c r="EF192" s="20"/>
      <c r="EG192" s="20"/>
      <c r="EH192" s="20"/>
      <c r="EI192" s="20"/>
      <c r="EJ192" s="20"/>
      <c r="EK192" s="20"/>
      <c r="EL192" s="20"/>
      <c r="EM192" s="20"/>
      <c r="EN192" s="20"/>
      <c r="EO192" s="20"/>
      <c r="EP192" s="20"/>
      <c r="EQ192" s="20"/>
      <c r="ER192" s="20"/>
      <c r="ES192" s="20"/>
      <c r="ET192" s="20"/>
      <c r="EU192" s="20"/>
      <c r="EV192" s="20"/>
      <c r="EW192" s="20"/>
      <c r="EX192" s="20"/>
      <c r="EY192" s="20"/>
      <c r="EZ192" s="20"/>
      <c r="FA192" s="20"/>
      <c r="FB192" s="20"/>
      <c r="FC192" s="20"/>
      <c r="FD192" s="20"/>
      <c r="FE192" s="20"/>
      <c r="FF192" s="20"/>
      <c r="FG192" s="20"/>
      <c r="FH192" s="20"/>
      <c r="FI192" s="20"/>
      <c r="FJ192" s="20"/>
      <c r="FK192" s="20"/>
      <c r="FL192" s="20"/>
      <c r="FM192" s="20"/>
      <c r="FN192" s="20"/>
      <c r="FO192" s="20"/>
      <c r="FP192" s="20"/>
      <c r="FQ192" s="20"/>
      <c r="FR192" s="20"/>
      <c r="FS192" s="20"/>
      <c r="FT192" s="20"/>
      <c r="FU192" s="20"/>
      <c r="FV192" s="20"/>
      <c r="FW192" s="20"/>
      <c r="FX192" s="20"/>
      <c r="FY192" s="20"/>
      <c r="FZ192" s="20"/>
      <c r="GA192" s="20"/>
      <c r="GB192" s="20"/>
      <c r="GC192" s="20"/>
      <c r="GD192" s="20"/>
      <c r="GE192" s="20"/>
      <c r="GF192" s="20"/>
      <c r="GG192" s="20"/>
      <c r="GH192" s="20"/>
      <c r="GI192" s="20"/>
      <c r="GJ192" s="20"/>
      <c r="GK192" s="20"/>
      <c r="GL192" s="20"/>
      <c r="GM192" s="20"/>
      <c r="GN192" s="20"/>
      <c r="GO192" s="20"/>
      <c r="GP192" s="20"/>
      <c r="GQ192" s="20"/>
      <c r="GR192" s="20"/>
      <c r="GS192" s="20"/>
      <c r="GT192" s="20"/>
      <c r="GU192" s="20"/>
      <c r="GV192" s="20"/>
      <c r="GW192" s="20"/>
      <c r="GX192" s="20"/>
      <c r="GY192" s="20"/>
      <c r="GZ192" s="20"/>
      <c r="HA192" s="20"/>
      <c r="HB192" s="20"/>
      <c r="HC192" s="20"/>
      <c r="HD192" s="20"/>
      <c r="HE192" s="20"/>
      <c r="HF192" s="20"/>
      <c r="HG192" s="20"/>
      <c r="HH192" s="20"/>
      <c r="HI192" s="20"/>
      <c r="HJ192" s="20"/>
      <c r="HK192" s="20"/>
      <c r="HL192" s="20"/>
      <c r="HM192" s="20"/>
      <c r="HN192" s="20"/>
      <c r="HO192" s="20"/>
      <c r="HP192" s="20"/>
      <c r="HQ192" s="20"/>
      <c r="HR192" s="20"/>
      <c r="HS192" s="20"/>
      <c r="HT192" s="20"/>
      <c r="HU192" s="20"/>
      <c r="HV192" s="20"/>
      <c r="HW192" s="20"/>
      <c r="HX192" s="20"/>
      <c r="HY192" s="20"/>
      <c r="HZ192" s="20"/>
      <c r="IA192" s="20"/>
      <c r="IB192" s="20"/>
      <c r="IC192" s="20"/>
      <c r="ID192" s="20"/>
      <c r="IE192" s="20"/>
      <c r="IF192" s="20"/>
      <c r="IG192" s="20"/>
      <c r="IH192" s="20"/>
      <c r="II192" s="20"/>
      <c r="IJ192" s="20"/>
      <c r="IK192" s="20"/>
      <c r="IL192" s="20"/>
      <c r="IM192" s="20"/>
      <c r="IN192" s="20"/>
      <c r="IO192" s="20"/>
      <c r="IP192" s="20"/>
      <c r="IQ192" s="20"/>
      <c r="IR192" s="20"/>
      <c r="IS192" s="20"/>
      <c r="IT192" s="20"/>
      <c r="IU192" s="20"/>
    </row>
    <row r="193" spans="2:255" s="22" customFormat="1" x14ac:dyDescent="0.25">
      <c r="B193" s="20"/>
      <c r="C193" s="27"/>
      <c r="D193" s="28"/>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20"/>
      <c r="BV193" s="20"/>
      <c r="BW193" s="20"/>
      <c r="BX193" s="20"/>
      <c r="BY193" s="20"/>
      <c r="BZ193" s="20"/>
      <c r="CA193" s="20"/>
      <c r="CB193" s="20"/>
      <c r="CC193" s="20"/>
      <c r="CD193" s="20"/>
      <c r="CE193" s="20"/>
      <c r="CF193" s="20"/>
      <c r="CG193" s="20"/>
      <c r="CH193" s="20"/>
      <c r="CI193" s="20"/>
      <c r="CJ193" s="20"/>
      <c r="CK193" s="20"/>
      <c r="CL193" s="20"/>
      <c r="CM193" s="20"/>
      <c r="CN193" s="20"/>
      <c r="CO193" s="20"/>
      <c r="CP193" s="20"/>
      <c r="CQ193" s="20"/>
      <c r="CR193" s="20"/>
      <c r="CS193" s="20"/>
      <c r="CT193" s="20"/>
      <c r="CU193" s="20"/>
      <c r="CV193" s="20"/>
      <c r="CW193" s="20"/>
      <c r="CX193" s="20"/>
      <c r="CY193" s="20"/>
      <c r="CZ193" s="20"/>
      <c r="DA193" s="20"/>
      <c r="DB193" s="20"/>
      <c r="DC193" s="20"/>
      <c r="DD193" s="20"/>
      <c r="DE193" s="20"/>
      <c r="DF193" s="20"/>
      <c r="DG193" s="20"/>
      <c r="DH193" s="20"/>
      <c r="DI193" s="20"/>
      <c r="DJ193" s="20"/>
      <c r="DK193" s="20"/>
      <c r="DL193" s="20"/>
      <c r="DM193" s="20"/>
      <c r="DN193" s="20"/>
      <c r="DO193" s="20"/>
      <c r="DP193" s="20"/>
      <c r="DQ193" s="20"/>
      <c r="DR193" s="20"/>
      <c r="DS193" s="20"/>
      <c r="DT193" s="20"/>
      <c r="DU193" s="20"/>
      <c r="DV193" s="20"/>
      <c r="DW193" s="20"/>
      <c r="DX193" s="20"/>
      <c r="DY193" s="20"/>
      <c r="DZ193" s="20"/>
      <c r="EA193" s="20"/>
      <c r="EB193" s="20"/>
      <c r="EC193" s="20"/>
      <c r="ED193" s="20"/>
      <c r="EE193" s="20"/>
      <c r="EF193" s="20"/>
      <c r="EG193" s="20"/>
      <c r="EH193" s="20"/>
      <c r="EI193" s="20"/>
      <c r="EJ193" s="20"/>
      <c r="EK193" s="20"/>
      <c r="EL193" s="20"/>
      <c r="EM193" s="20"/>
      <c r="EN193" s="20"/>
      <c r="EO193" s="20"/>
      <c r="EP193" s="20"/>
      <c r="EQ193" s="20"/>
      <c r="ER193" s="20"/>
      <c r="ES193" s="20"/>
      <c r="ET193" s="20"/>
      <c r="EU193" s="20"/>
      <c r="EV193" s="20"/>
      <c r="EW193" s="20"/>
      <c r="EX193" s="20"/>
      <c r="EY193" s="20"/>
      <c r="EZ193" s="20"/>
      <c r="FA193" s="20"/>
      <c r="FB193" s="20"/>
      <c r="FC193" s="20"/>
      <c r="FD193" s="20"/>
      <c r="FE193" s="20"/>
      <c r="FF193" s="20"/>
      <c r="FG193" s="20"/>
      <c r="FH193" s="20"/>
      <c r="FI193" s="20"/>
      <c r="FJ193" s="20"/>
      <c r="FK193" s="20"/>
      <c r="FL193" s="20"/>
      <c r="FM193" s="20"/>
      <c r="FN193" s="20"/>
      <c r="FO193" s="20"/>
      <c r="FP193" s="20"/>
      <c r="FQ193" s="20"/>
      <c r="FR193" s="20"/>
      <c r="FS193" s="20"/>
      <c r="FT193" s="20"/>
      <c r="FU193" s="20"/>
      <c r="FV193" s="20"/>
      <c r="FW193" s="20"/>
      <c r="FX193" s="20"/>
      <c r="FY193" s="20"/>
      <c r="FZ193" s="20"/>
      <c r="GA193" s="20"/>
      <c r="GB193" s="20"/>
      <c r="GC193" s="20"/>
      <c r="GD193" s="20"/>
      <c r="GE193" s="20"/>
      <c r="GF193" s="20"/>
      <c r="GG193" s="20"/>
      <c r="GH193" s="20"/>
      <c r="GI193" s="20"/>
      <c r="GJ193" s="20"/>
      <c r="GK193" s="20"/>
      <c r="GL193" s="20"/>
      <c r="GM193" s="20"/>
      <c r="GN193" s="20"/>
      <c r="GO193" s="20"/>
      <c r="GP193" s="20"/>
      <c r="GQ193" s="20"/>
      <c r="GR193" s="20"/>
      <c r="GS193" s="20"/>
      <c r="GT193" s="20"/>
      <c r="GU193" s="20"/>
      <c r="GV193" s="20"/>
      <c r="GW193" s="20"/>
      <c r="GX193" s="20"/>
      <c r="GY193" s="20"/>
      <c r="GZ193" s="20"/>
      <c r="HA193" s="20"/>
      <c r="HB193" s="20"/>
      <c r="HC193" s="20"/>
      <c r="HD193" s="20"/>
      <c r="HE193" s="20"/>
      <c r="HF193" s="20"/>
      <c r="HG193" s="20"/>
      <c r="HH193" s="20"/>
      <c r="HI193" s="20"/>
      <c r="HJ193" s="20"/>
      <c r="HK193" s="20"/>
      <c r="HL193" s="20"/>
      <c r="HM193" s="20"/>
      <c r="HN193" s="20"/>
      <c r="HO193" s="20"/>
      <c r="HP193" s="20"/>
      <c r="HQ193" s="20"/>
      <c r="HR193" s="20"/>
      <c r="HS193" s="20"/>
      <c r="HT193" s="20"/>
      <c r="HU193" s="20"/>
      <c r="HV193" s="20"/>
      <c r="HW193" s="20"/>
      <c r="HX193" s="20"/>
      <c r="HY193" s="20"/>
      <c r="HZ193" s="20"/>
      <c r="IA193" s="20"/>
      <c r="IB193" s="20"/>
      <c r="IC193" s="20"/>
      <c r="ID193" s="20"/>
      <c r="IE193" s="20"/>
      <c r="IF193" s="20"/>
      <c r="IG193" s="20"/>
      <c r="IH193" s="20"/>
      <c r="II193" s="20"/>
      <c r="IJ193" s="20"/>
      <c r="IK193" s="20"/>
      <c r="IL193" s="20"/>
      <c r="IM193" s="20"/>
      <c r="IN193" s="20"/>
      <c r="IO193" s="20"/>
      <c r="IP193" s="20"/>
      <c r="IQ193" s="20"/>
      <c r="IR193" s="20"/>
      <c r="IS193" s="20"/>
      <c r="IT193" s="20"/>
      <c r="IU193" s="20"/>
    </row>
    <row r="194" spans="2:255" s="22" customFormat="1" x14ac:dyDescent="0.25">
      <c r="B194" s="20"/>
      <c r="C194" s="27"/>
      <c r="D194" s="28"/>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20"/>
      <c r="BV194" s="20"/>
      <c r="BW194" s="20"/>
      <c r="BX194" s="20"/>
      <c r="BY194" s="20"/>
      <c r="BZ194" s="20"/>
      <c r="CA194" s="20"/>
      <c r="CB194" s="20"/>
      <c r="CC194" s="20"/>
      <c r="CD194" s="20"/>
      <c r="CE194" s="20"/>
      <c r="CF194" s="20"/>
      <c r="CG194" s="20"/>
      <c r="CH194" s="20"/>
      <c r="CI194" s="20"/>
      <c r="CJ194" s="20"/>
      <c r="CK194" s="20"/>
      <c r="CL194" s="20"/>
      <c r="CM194" s="20"/>
      <c r="CN194" s="20"/>
      <c r="CO194" s="20"/>
      <c r="CP194" s="20"/>
      <c r="CQ194" s="20"/>
      <c r="CR194" s="20"/>
      <c r="CS194" s="20"/>
      <c r="CT194" s="20"/>
      <c r="CU194" s="20"/>
      <c r="CV194" s="20"/>
      <c r="CW194" s="20"/>
      <c r="CX194" s="20"/>
      <c r="CY194" s="20"/>
      <c r="CZ194" s="20"/>
      <c r="DA194" s="20"/>
      <c r="DB194" s="20"/>
      <c r="DC194" s="20"/>
      <c r="DD194" s="20"/>
      <c r="DE194" s="20"/>
      <c r="DF194" s="20"/>
      <c r="DG194" s="20"/>
      <c r="DH194" s="20"/>
      <c r="DI194" s="20"/>
      <c r="DJ194" s="20"/>
      <c r="DK194" s="20"/>
      <c r="DL194" s="20"/>
      <c r="DM194" s="20"/>
      <c r="DN194" s="20"/>
      <c r="DO194" s="20"/>
      <c r="DP194" s="20"/>
      <c r="DQ194" s="20"/>
      <c r="DR194" s="20"/>
      <c r="DS194" s="20"/>
      <c r="DT194" s="20"/>
      <c r="DU194" s="20"/>
      <c r="DV194" s="20"/>
      <c r="DW194" s="20"/>
      <c r="DX194" s="20"/>
      <c r="DY194" s="20"/>
      <c r="DZ194" s="20"/>
      <c r="EA194" s="20"/>
      <c r="EB194" s="20"/>
      <c r="EC194" s="20"/>
      <c r="ED194" s="20"/>
      <c r="EE194" s="20"/>
      <c r="EF194" s="20"/>
      <c r="EG194" s="20"/>
      <c r="EH194" s="20"/>
      <c r="EI194" s="20"/>
      <c r="EJ194" s="20"/>
      <c r="EK194" s="20"/>
      <c r="EL194" s="20"/>
      <c r="EM194" s="20"/>
      <c r="EN194" s="20"/>
      <c r="EO194" s="20"/>
      <c r="EP194" s="20"/>
      <c r="EQ194" s="20"/>
      <c r="ER194" s="20"/>
      <c r="ES194" s="20"/>
      <c r="ET194" s="20"/>
      <c r="EU194" s="20"/>
      <c r="EV194" s="20"/>
      <c r="EW194" s="20"/>
      <c r="EX194" s="20"/>
      <c r="EY194" s="20"/>
      <c r="EZ194" s="20"/>
      <c r="FA194" s="20"/>
      <c r="FB194" s="20"/>
      <c r="FC194" s="20"/>
      <c r="FD194" s="20"/>
      <c r="FE194" s="20"/>
      <c r="FF194" s="20"/>
      <c r="FG194" s="20"/>
      <c r="FH194" s="20"/>
      <c r="FI194" s="20"/>
      <c r="FJ194" s="20"/>
      <c r="FK194" s="20"/>
      <c r="FL194" s="20"/>
      <c r="FM194" s="20"/>
      <c r="FN194" s="20"/>
      <c r="FO194" s="20"/>
      <c r="FP194" s="20"/>
      <c r="FQ194" s="20"/>
      <c r="FR194" s="20"/>
      <c r="FS194" s="20"/>
      <c r="FT194" s="20"/>
      <c r="FU194" s="20"/>
      <c r="FV194" s="20"/>
      <c r="FW194" s="20"/>
      <c r="FX194" s="20"/>
      <c r="FY194" s="20"/>
      <c r="FZ194" s="20"/>
      <c r="GA194" s="20"/>
      <c r="GB194" s="20"/>
      <c r="GC194" s="20"/>
      <c r="GD194" s="20"/>
      <c r="GE194" s="20"/>
      <c r="GF194" s="20"/>
      <c r="GG194" s="20"/>
      <c r="GH194" s="20"/>
      <c r="GI194" s="20"/>
      <c r="GJ194" s="20"/>
      <c r="GK194" s="20"/>
      <c r="GL194" s="20"/>
      <c r="GM194" s="20"/>
      <c r="GN194" s="20"/>
      <c r="GO194" s="20"/>
      <c r="GP194" s="20"/>
      <c r="GQ194" s="20"/>
      <c r="GR194" s="20"/>
      <c r="GS194" s="20"/>
      <c r="GT194" s="20"/>
      <c r="GU194" s="20"/>
      <c r="GV194" s="20"/>
      <c r="GW194" s="20"/>
      <c r="GX194" s="20"/>
      <c r="GY194" s="20"/>
      <c r="GZ194" s="20"/>
      <c r="HA194" s="20"/>
      <c r="HB194" s="20"/>
      <c r="HC194" s="20"/>
      <c r="HD194" s="20"/>
      <c r="HE194" s="20"/>
      <c r="HF194" s="20"/>
      <c r="HG194" s="20"/>
      <c r="HH194" s="20"/>
      <c r="HI194" s="20"/>
      <c r="HJ194" s="20"/>
      <c r="HK194" s="20"/>
      <c r="HL194" s="20"/>
      <c r="HM194" s="20"/>
      <c r="HN194" s="20"/>
      <c r="HO194" s="20"/>
      <c r="HP194" s="20"/>
      <c r="HQ194" s="20"/>
      <c r="HR194" s="20"/>
      <c r="HS194" s="20"/>
      <c r="HT194" s="20"/>
      <c r="HU194" s="20"/>
      <c r="HV194" s="20"/>
      <c r="HW194" s="20"/>
      <c r="HX194" s="20"/>
      <c r="HY194" s="20"/>
      <c r="HZ194" s="20"/>
      <c r="IA194" s="20"/>
      <c r="IB194" s="20"/>
      <c r="IC194" s="20"/>
      <c r="ID194" s="20"/>
      <c r="IE194" s="20"/>
      <c r="IF194" s="20"/>
      <c r="IG194" s="20"/>
      <c r="IH194" s="20"/>
      <c r="II194" s="20"/>
      <c r="IJ194" s="20"/>
      <c r="IK194" s="20"/>
      <c r="IL194" s="20"/>
      <c r="IM194" s="20"/>
      <c r="IN194" s="20"/>
      <c r="IO194" s="20"/>
      <c r="IP194" s="20"/>
      <c r="IQ194" s="20"/>
      <c r="IR194" s="20"/>
      <c r="IS194" s="20"/>
      <c r="IT194" s="20"/>
      <c r="IU194" s="20"/>
    </row>
    <row r="195" spans="2:255" s="22" customFormat="1" x14ac:dyDescent="0.25">
      <c r="B195" s="20"/>
      <c r="C195" s="27"/>
      <c r="D195" s="28"/>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20"/>
      <c r="BV195" s="20"/>
      <c r="BW195" s="20"/>
      <c r="BX195" s="20"/>
      <c r="BY195" s="20"/>
      <c r="BZ195" s="20"/>
      <c r="CA195" s="20"/>
      <c r="CB195" s="20"/>
      <c r="CC195" s="20"/>
      <c r="CD195" s="20"/>
      <c r="CE195" s="20"/>
      <c r="CF195" s="20"/>
      <c r="CG195" s="20"/>
      <c r="CH195" s="20"/>
      <c r="CI195" s="20"/>
      <c r="CJ195" s="20"/>
      <c r="CK195" s="20"/>
      <c r="CL195" s="20"/>
      <c r="CM195" s="20"/>
      <c r="CN195" s="20"/>
      <c r="CO195" s="20"/>
      <c r="CP195" s="20"/>
      <c r="CQ195" s="20"/>
      <c r="CR195" s="20"/>
      <c r="CS195" s="20"/>
      <c r="CT195" s="20"/>
      <c r="CU195" s="20"/>
      <c r="CV195" s="20"/>
      <c r="CW195" s="20"/>
      <c r="CX195" s="20"/>
      <c r="CY195" s="20"/>
      <c r="CZ195" s="20"/>
      <c r="DA195" s="20"/>
      <c r="DB195" s="20"/>
      <c r="DC195" s="20"/>
      <c r="DD195" s="20"/>
      <c r="DE195" s="20"/>
      <c r="DF195" s="20"/>
      <c r="DG195" s="20"/>
      <c r="DH195" s="20"/>
      <c r="DI195" s="20"/>
      <c r="DJ195" s="20"/>
      <c r="DK195" s="20"/>
      <c r="DL195" s="20"/>
      <c r="DM195" s="20"/>
      <c r="DN195" s="20"/>
      <c r="DO195" s="20"/>
      <c r="DP195" s="20"/>
      <c r="DQ195" s="20"/>
      <c r="DR195" s="20"/>
      <c r="DS195" s="20"/>
      <c r="DT195" s="20"/>
      <c r="DU195" s="20"/>
      <c r="DV195" s="20"/>
      <c r="DW195" s="20"/>
      <c r="DX195" s="20"/>
      <c r="DY195" s="20"/>
      <c r="DZ195" s="20"/>
      <c r="EA195" s="20"/>
      <c r="EB195" s="20"/>
      <c r="EC195" s="20"/>
      <c r="ED195" s="20"/>
      <c r="EE195" s="20"/>
      <c r="EF195" s="20"/>
      <c r="EG195" s="20"/>
      <c r="EH195" s="20"/>
      <c r="EI195" s="20"/>
      <c r="EJ195" s="20"/>
      <c r="EK195" s="20"/>
      <c r="EL195" s="20"/>
      <c r="EM195" s="20"/>
      <c r="EN195" s="20"/>
      <c r="EO195" s="20"/>
      <c r="EP195" s="20"/>
      <c r="EQ195" s="20"/>
      <c r="ER195" s="20"/>
      <c r="ES195" s="20"/>
      <c r="ET195" s="20"/>
      <c r="EU195" s="20"/>
      <c r="EV195" s="20"/>
      <c r="EW195" s="20"/>
      <c r="EX195" s="20"/>
      <c r="EY195" s="20"/>
      <c r="EZ195" s="20"/>
      <c r="FA195" s="20"/>
      <c r="FB195" s="20"/>
      <c r="FC195" s="20"/>
      <c r="FD195" s="20"/>
      <c r="FE195" s="20"/>
      <c r="FF195" s="20"/>
      <c r="FG195" s="20"/>
      <c r="FH195" s="20"/>
      <c r="FI195" s="20"/>
      <c r="FJ195" s="20"/>
      <c r="FK195" s="20"/>
      <c r="FL195" s="20"/>
      <c r="FM195" s="20"/>
      <c r="FN195" s="20"/>
      <c r="FO195" s="20"/>
      <c r="FP195" s="20"/>
      <c r="FQ195" s="20"/>
      <c r="FR195" s="20"/>
      <c r="FS195" s="20"/>
      <c r="FT195" s="20"/>
      <c r="FU195" s="20"/>
      <c r="FV195" s="20"/>
      <c r="FW195" s="20"/>
      <c r="FX195" s="20"/>
      <c r="FY195" s="20"/>
      <c r="FZ195" s="20"/>
      <c r="GA195" s="20"/>
      <c r="GB195" s="20"/>
      <c r="GC195" s="20"/>
      <c r="GD195" s="20"/>
      <c r="GE195" s="20"/>
      <c r="GF195" s="20"/>
      <c r="GG195" s="20"/>
      <c r="GH195" s="20"/>
      <c r="GI195" s="20"/>
      <c r="GJ195" s="20"/>
      <c r="GK195" s="20"/>
      <c r="GL195" s="20"/>
      <c r="GM195" s="20"/>
      <c r="GN195" s="20"/>
      <c r="GO195" s="20"/>
      <c r="GP195" s="20"/>
      <c r="GQ195" s="20"/>
      <c r="GR195" s="20"/>
      <c r="GS195" s="20"/>
      <c r="GT195" s="20"/>
      <c r="GU195" s="20"/>
      <c r="GV195" s="20"/>
      <c r="GW195" s="20"/>
      <c r="GX195" s="20"/>
      <c r="GY195" s="20"/>
      <c r="GZ195" s="20"/>
      <c r="HA195" s="20"/>
      <c r="HB195" s="20"/>
      <c r="HC195" s="20"/>
      <c r="HD195" s="20"/>
      <c r="HE195" s="20"/>
      <c r="HF195" s="20"/>
      <c r="HG195" s="20"/>
      <c r="HH195" s="20"/>
      <c r="HI195" s="20"/>
      <c r="HJ195" s="20"/>
      <c r="HK195" s="20"/>
      <c r="HL195" s="20"/>
      <c r="HM195" s="20"/>
      <c r="HN195" s="20"/>
      <c r="HO195" s="20"/>
      <c r="HP195" s="20"/>
      <c r="HQ195" s="20"/>
      <c r="HR195" s="20"/>
      <c r="HS195" s="20"/>
      <c r="HT195" s="20"/>
      <c r="HU195" s="20"/>
      <c r="HV195" s="20"/>
      <c r="HW195" s="20"/>
      <c r="HX195" s="20"/>
      <c r="HY195" s="20"/>
      <c r="HZ195" s="20"/>
      <c r="IA195" s="20"/>
      <c r="IB195" s="20"/>
      <c r="IC195" s="20"/>
      <c r="ID195" s="20"/>
      <c r="IE195" s="20"/>
      <c r="IF195" s="20"/>
      <c r="IG195" s="20"/>
      <c r="IH195" s="20"/>
      <c r="II195" s="20"/>
      <c r="IJ195" s="20"/>
      <c r="IK195" s="20"/>
      <c r="IL195" s="20"/>
      <c r="IM195" s="20"/>
      <c r="IN195" s="20"/>
      <c r="IO195" s="20"/>
      <c r="IP195" s="20"/>
      <c r="IQ195" s="20"/>
      <c r="IR195" s="20"/>
      <c r="IS195" s="20"/>
      <c r="IT195" s="20"/>
      <c r="IU195" s="20"/>
    </row>
    <row r="196" spans="2:255" s="22" customFormat="1" x14ac:dyDescent="0.25">
      <c r="B196" s="20"/>
      <c r="C196" s="27"/>
      <c r="D196" s="28"/>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20"/>
      <c r="BV196" s="20"/>
      <c r="BW196" s="20"/>
      <c r="BX196" s="20"/>
      <c r="BY196" s="20"/>
      <c r="BZ196" s="20"/>
      <c r="CA196" s="20"/>
      <c r="CB196" s="20"/>
      <c r="CC196" s="20"/>
      <c r="CD196" s="20"/>
      <c r="CE196" s="20"/>
      <c r="CF196" s="20"/>
      <c r="CG196" s="20"/>
      <c r="CH196" s="20"/>
      <c r="CI196" s="20"/>
      <c r="CJ196" s="20"/>
      <c r="CK196" s="20"/>
      <c r="CL196" s="20"/>
      <c r="CM196" s="20"/>
      <c r="CN196" s="20"/>
      <c r="CO196" s="20"/>
      <c r="CP196" s="20"/>
      <c r="CQ196" s="20"/>
      <c r="CR196" s="20"/>
      <c r="CS196" s="20"/>
      <c r="CT196" s="20"/>
      <c r="CU196" s="20"/>
      <c r="CV196" s="20"/>
      <c r="CW196" s="20"/>
      <c r="CX196" s="20"/>
      <c r="CY196" s="20"/>
      <c r="CZ196" s="20"/>
      <c r="DA196" s="20"/>
      <c r="DB196" s="20"/>
      <c r="DC196" s="20"/>
      <c r="DD196" s="20"/>
      <c r="DE196" s="20"/>
      <c r="DF196" s="20"/>
      <c r="DG196" s="20"/>
      <c r="DH196" s="20"/>
      <c r="DI196" s="20"/>
      <c r="DJ196" s="20"/>
      <c r="DK196" s="20"/>
      <c r="DL196" s="20"/>
      <c r="DM196" s="20"/>
      <c r="DN196" s="20"/>
      <c r="DO196" s="20"/>
      <c r="DP196" s="20"/>
      <c r="DQ196" s="20"/>
      <c r="DR196" s="20"/>
      <c r="DS196" s="20"/>
      <c r="DT196" s="20"/>
      <c r="DU196" s="20"/>
      <c r="DV196" s="20"/>
      <c r="DW196" s="20"/>
      <c r="DX196" s="20"/>
      <c r="DY196" s="20"/>
      <c r="DZ196" s="20"/>
      <c r="EA196" s="20"/>
      <c r="EB196" s="20"/>
      <c r="EC196" s="20"/>
      <c r="ED196" s="20"/>
      <c r="EE196" s="20"/>
      <c r="EF196" s="20"/>
      <c r="EG196" s="20"/>
      <c r="EH196" s="20"/>
      <c r="EI196" s="20"/>
      <c r="EJ196" s="20"/>
      <c r="EK196" s="20"/>
      <c r="EL196" s="20"/>
      <c r="EM196" s="20"/>
      <c r="EN196" s="20"/>
      <c r="EO196" s="20"/>
      <c r="EP196" s="20"/>
      <c r="EQ196" s="20"/>
      <c r="ER196" s="20"/>
      <c r="ES196" s="20"/>
      <c r="ET196" s="20"/>
      <c r="EU196" s="20"/>
      <c r="EV196" s="20"/>
      <c r="EW196" s="20"/>
      <c r="EX196" s="20"/>
      <c r="EY196" s="20"/>
      <c r="EZ196" s="20"/>
      <c r="FA196" s="20"/>
      <c r="FB196" s="20"/>
      <c r="FC196" s="20"/>
      <c r="FD196" s="20"/>
      <c r="FE196" s="20"/>
      <c r="FF196" s="20"/>
      <c r="FG196" s="20"/>
      <c r="FH196" s="20"/>
      <c r="FI196" s="20"/>
      <c r="FJ196" s="20"/>
      <c r="FK196" s="20"/>
      <c r="FL196" s="20"/>
      <c r="FM196" s="20"/>
      <c r="FN196" s="20"/>
      <c r="FO196" s="20"/>
      <c r="FP196" s="20"/>
      <c r="FQ196" s="20"/>
      <c r="FR196" s="20"/>
      <c r="FS196" s="20"/>
      <c r="FT196" s="20"/>
      <c r="FU196" s="20"/>
      <c r="FV196" s="20"/>
      <c r="FW196" s="20"/>
      <c r="FX196" s="20"/>
      <c r="FY196" s="20"/>
      <c r="FZ196" s="20"/>
      <c r="GA196" s="20"/>
      <c r="GB196" s="20"/>
      <c r="GC196" s="20"/>
      <c r="GD196" s="20"/>
      <c r="GE196" s="20"/>
      <c r="GF196" s="20"/>
      <c r="GG196" s="20"/>
      <c r="GH196" s="20"/>
      <c r="GI196" s="20"/>
      <c r="GJ196" s="20"/>
      <c r="GK196" s="20"/>
      <c r="GL196" s="20"/>
      <c r="GM196" s="20"/>
      <c r="GN196" s="20"/>
      <c r="GO196" s="20"/>
      <c r="GP196" s="20"/>
      <c r="GQ196" s="20"/>
      <c r="GR196" s="20"/>
      <c r="GS196" s="20"/>
      <c r="GT196" s="20"/>
      <c r="GU196" s="20"/>
      <c r="GV196" s="20"/>
      <c r="GW196" s="20"/>
      <c r="GX196" s="20"/>
      <c r="GY196" s="20"/>
      <c r="GZ196" s="20"/>
      <c r="HA196" s="20"/>
      <c r="HB196" s="20"/>
      <c r="HC196" s="20"/>
      <c r="HD196" s="20"/>
      <c r="HE196" s="20"/>
      <c r="HF196" s="20"/>
      <c r="HG196" s="20"/>
      <c r="HH196" s="20"/>
      <c r="HI196" s="20"/>
      <c r="HJ196" s="20"/>
      <c r="HK196" s="20"/>
      <c r="HL196" s="20"/>
      <c r="HM196" s="20"/>
      <c r="HN196" s="20"/>
      <c r="HO196" s="20"/>
      <c r="HP196" s="20"/>
      <c r="HQ196" s="20"/>
      <c r="HR196" s="20"/>
      <c r="HS196" s="20"/>
      <c r="HT196" s="20"/>
      <c r="HU196" s="20"/>
      <c r="HV196" s="20"/>
      <c r="HW196" s="20"/>
      <c r="HX196" s="20"/>
      <c r="HY196" s="20"/>
      <c r="HZ196" s="20"/>
      <c r="IA196" s="20"/>
      <c r="IB196" s="20"/>
      <c r="IC196" s="20"/>
      <c r="ID196" s="20"/>
      <c r="IE196" s="20"/>
      <c r="IF196" s="20"/>
      <c r="IG196" s="20"/>
      <c r="IH196" s="20"/>
      <c r="II196" s="20"/>
      <c r="IJ196" s="20"/>
      <c r="IK196" s="20"/>
      <c r="IL196" s="20"/>
      <c r="IM196" s="20"/>
      <c r="IN196" s="20"/>
      <c r="IO196" s="20"/>
      <c r="IP196" s="20"/>
      <c r="IQ196" s="20"/>
      <c r="IR196" s="20"/>
      <c r="IS196" s="20"/>
      <c r="IT196" s="20"/>
      <c r="IU196" s="20"/>
    </row>
    <row r="197" spans="2:255" s="22" customFormat="1" x14ac:dyDescent="0.25">
      <c r="B197" s="20"/>
      <c r="C197" s="27"/>
      <c r="D197" s="28"/>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20"/>
      <c r="BV197" s="20"/>
      <c r="BW197" s="20"/>
      <c r="BX197" s="20"/>
      <c r="BY197" s="20"/>
      <c r="BZ197" s="20"/>
      <c r="CA197" s="20"/>
      <c r="CB197" s="20"/>
      <c r="CC197" s="20"/>
      <c r="CD197" s="20"/>
      <c r="CE197" s="20"/>
      <c r="CF197" s="20"/>
      <c r="CG197" s="20"/>
      <c r="CH197" s="20"/>
      <c r="CI197" s="20"/>
      <c r="CJ197" s="20"/>
      <c r="CK197" s="20"/>
      <c r="CL197" s="20"/>
      <c r="CM197" s="20"/>
      <c r="CN197" s="20"/>
      <c r="CO197" s="20"/>
      <c r="CP197" s="20"/>
      <c r="CQ197" s="20"/>
      <c r="CR197" s="20"/>
      <c r="CS197" s="20"/>
      <c r="CT197" s="20"/>
      <c r="CU197" s="20"/>
      <c r="CV197" s="20"/>
      <c r="CW197" s="20"/>
      <c r="CX197" s="20"/>
      <c r="CY197" s="20"/>
      <c r="CZ197" s="20"/>
      <c r="DA197" s="20"/>
      <c r="DB197" s="20"/>
      <c r="DC197" s="20"/>
      <c r="DD197" s="20"/>
      <c r="DE197" s="20"/>
      <c r="DF197" s="20"/>
      <c r="DG197" s="20"/>
      <c r="DH197" s="20"/>
      <c r="DI197" s="20"/>
      <c r="DJ197" s="20"/>
      <c r="DK197" s="20"/>
      <c r="DL197" s="20"/>
      <c r="DM197" s="20"/>
      <c r="DN197" s="20"/>
      <c r="DO197" s="20"/>
      <c r="DP197" s="20"/>
      <c r="DQ197" s="20"/>
      <c r="DR197" s="20"/>
      <c r="DS197" s="20"/>
      <c r="DT197" s="20"/>
      <c r="DU197" s="20"/>
      <c r="DV197" s="20"/>
      <c r="DW197" s="20"/>
      <c r="DX197" s="20"/>
      <c r="DY197" s="20"/>
      <c r="DZ197" s="20"/>
      <c r="EA197" s="20"/>
      <c r="EB197" s="20"/>
      <c r="EC197" s="20"/>
      <c r="ED197" s="20"/>
      <c r="EE197" s="20"/>
      <c r="EF197" s="20"/>
      <c r="EG197" s="20"/>
      <c r="EH197" s="20"/>
      <c r="EI197" s="20"/>
      <c r="EJ197" s="20"/>
      <c r="EK197" s="20"/>
      <c r="EL197" s="20"/>
      <c r="EM197" s="20"/>
      <c r="EN197" s="20"/>
      <c r="EO197" s="20"/>
      <c r="EP197" s="20"/>
      <c r="EQ197" s="20"/>
      <c r="ER197" s="20"/>
      <c r="ES197" s="20"/>
      <c r="ET197" s="20"/>
      <c r="EU197" s="20"/>
      <c r="EV197" s="20"/>
      <c r="EW197" s="20"/>
      <c r="EX197" s="20"/>
      <c r="EY197" s="20"/>
      <c r="EZ197" s="20"/>
      <c r="FA197" s="20"/>
      <c r="FB197" s="20"/>
      <c r="FC197" s="20"/>
      <c r="FD197" s="20"/>
      <c r="FE197" s="20"/>
      <c r="FF197" s="20"/>
      <c r="FG197" s="20"/>
      <c r="FH197" s="20"/>
      <c r="FI197" s="20"/>
      <c r="FJ197" s="20"/>
      <c r="FK197" s="20"/>
      <c r="FL197" s="20"/>
      <c r="FM197" s="20"/>
      <c r="FN197" s="20"/>
      <c r="FO197" s="20"/>
      <c r="FP197" s="20"/>
      <c r="FQ197" s="20"/>
      <c r="FR197" s="20"/>
      <c r="FS197" s="20"/>
      <c r="FT197" s="20"/>
      <c r="FU197" s="20"/>
      <c r="FV197" s="20"/>
      <c r="FW197" s="20"/>
      <c r="FX197" s="20"/>
      <c r="FY197" s="20"/>
      <c r="FZ197" s="20"/>
      <c r="GA197" s="20"/>
      <c r="GB197" s="20"/>
      <c r="GC197" s="20"/>
      <c r="GD197" s="20"/>
      <c r="GE197" s="20"/>
      <c r="GF197" s="20"/>
      <c r="GG197" s="20"/>
      <c r="GH197" s="20"/>
      <c r="GI197" s="20"/>
      <c r="GJ197" s="20"/>
      <c r="GK197" s="20"/>
      <c r="GL197" s="20"/>
      <c r="GM197" s="20"/>
      <c r="GN197" s="20"/>
      <c r="GO197" s="20"/>
      <c r="GP197" s="20"/>
      <c r="GQ197" s="20"/>
      <c r="GR197" s="20"/>
      <c r="GS197" s="20"/>
      <c r="GT197" s="20"/>
      <c r="GU197" s="20"/>
      <c r="GV197" s="20"/>
      <c r="GW197" s="20"/>
      <c r="GX197" s="20"/>
      <c r="GY197" s="20"/>
      <c r="GZ197" s="20"/>
      <c r="HA197" s="20"/>
      <c r="HB197" s="20"/>
      <c r="HC197" s="20"/>
      <c r="HD197" s="20"/>
      <c r="HE197" s="20"/>
      <c r="HF197" s="20"/>
      <c r="HG197" s="20"/>
      <c r="HH197" s="20"/>
      <c r="HI197" s="20"/>
      <c r="HJ197" s="20"/>
      <c r="HK197" s="20"/>
      <c r="HL197" s="20"/>
      <c r="HM197" s="20"/>
      <c r="HN197" s="20"/>
      <c r="HO197" s="20"/>
      <c r="HP197" s="20"/>
      <c r="HQ197" s="20"/>
      <c r="HR197" s="20"/>
      <c r="HS197" s="20"/>
      <c r="HT197" s="20"/>
      <c r="HU197" s="20"/>
      <c r="HV197" s="20"/>
      <c r="HW197" s="20"/>
      <c r="HX197" s="20"/>
      <c r="HY197" s="20"/>
      <c r="HZ197" s="20"/>
      <c r="IA197" s="20"/>
      <c r="IB197" s="20"/>
      <c r="IC197" s="20"/>
      <c r="ID197" s="20"/>
      <c r="IE197" s="20"/>
      <c r="IF197" s="20"/>
      <c r="IG197" s="20"/>
      <c r="IH197" s="20"/>
      <c r="II197" s="20"/>
      <c r="IJ197" s="20"/>
      <c r="IK197" s="20"/>
      <c r="IL197" s="20"/>
      <c r="IM197" s="20"/>
      <c r="IN197" s="20"/>
      <c r="IO197" s="20"/>
      <c r="IP197" s="20"/>
      <c r="IQ197" s="20"/>
      <c r="IR197" s="20"/>
      <c r="IS197" s="20"/>
      <c r="IT197" s="20"/>
      <c r="IU197" s="20"/>
    </row>
    <row r="198" spans="2:255" s="22" customFormat="1" x14ac:dyDescent="0.25">
      <c r="B198" s="20"/>
      <c r="C198" s="27"/>
      <c r="D198" s="28"/>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20"/>
      <c r="BV198" s="20"/>
      <c r="BW198" s="20"/>
      <c r="BX198" s="20"/>
      <c r="BY198" s="20"/>
      <c r="BZ198" s="20"/>
      <c r="CA198" s="20"/>
      <c r="CB198" s="20"/>
      <c r="CC198" s="20"/>
      <c r="CD198" s="20"/>
      <c r="CE198" s="20"/>
      <c r="CF198" s="20"/>
      <c r="CG198" s="20"/>
      <c r="CH198" s="20"/>
      <c r="CI198" s="20"/>
      <c r="CJ198" s="20"/>
      <c r="CK198" s="20"/>
      <c r="CL198" s="20"/>
      <c r="CM198" s="20"/>
      <c r="CN198" s="20"/>
      <c r="CO198" s="20"/>
      <c r="CP198" s="20"/>
      <c r="CQ198" s="20"/>
      <c r="CR198" s="20"/>
      <c r="CS198" s="20"/>
      <c r="CT198" s="20"/>
      <c r="CU198" s="20"/>
      <c r="CV198" s="20"/>
      <c r="CW198" s="20"/>
      <c r="CX198" s="20"/>
      <c r="CY198" s="20"/>
      <c r="CZ198" s="20"/>
      <c r="DA198" s="20"/>
      <c r="DB198" s="20"/>
      <c r="DC198" s="20"/>
      <c r="DD198" s="20"/>
      <c r="DE198" s="20"/>
      <c r="DF198" s="20"/>
      <c r="DG198" s="20"/>
      <c r="DH198" s="20"/>
      <c r="DI198" s="20"/>
      <c r="DJ198" s="20"/>
      <c r="DK198" s="20"/>
      <c r="DL198" s="20"/>
      <c r="DM198" s="20"/>
      <c r="DN198" s="20"/>
      <c r="DO198" s="20"/>
      <c r="DP198" s="20"/>
      <c r="DQ198" s="20"/>
      <c r="DR198" s="20"/>
      <c r="DS198" s="20"/>
      <c r="DT198" s="20"/>
      <c r="DU198" s="20"/>
      <c r="DV198" s="20"/>
      <c r="DW198" s="20"/>
      <c r="DX198" s="20"/>
      <c r="DY198" s="20"/>
      <c r="DZ198" s="20"/>
      <c r="EA198" s="20"/>
      <c r="EB198" s="20"/>
      <c r="EC198" s="20"/>
      <c r="ED198" s="20"/>
      <c r="EE198" s="20"/>
      <c r="EF198" s="20"/>
      <c r="EG198" s="20"/>
      <c r="EH198" s="20"/>
      <c r="EI198" s="20"/>
      <c r="EJ198" s="20"/>
      <c r="EK198" s="20"/>
      <c r="EL198" s="20"/>
      <c r="EM198" s="20"/>
      <c r="EN198" s="20"/>
      <c r="EO198" s="20"/>
      <c r="EP198" s="20"/>
      <c r="EQ198" s="20"/>
      <c r="ER198" s="20"/>
      <c r="ES198" s="20"/>
      <c r="ET198" s="20"/>
      <c r="EU198" s="20"/>
      <c r="EV198" s="20"/>
      <c r="EW198" s="20"/>
      <c r="EX198" s="20"/>
      <c r="EY198" s="20"/>
      <c r="EZ198" s="20"/>
      <c r="FA198" s="20"/>
      <c r="FB198" s="20"/>
      <c r="FC198" s="20"/>
      <c r="FD198" s="20"/>
      <c r="FE198" s="20"/>
      <c r="FF198" s="20"/>
      <c r="FG198" s="20"/>
      <c r="FH198" s="20"/>
      <c r="FI198" s="20"/>
      <c r="FJ198" s="20"/>
      <c r="FK198" s="20"/>
      <c r="FL198" s="20"/>
      <c r="FM198" s="20"/>
      <c r="FN198" s="20"/>
      <c r="FO198" s="20"/>
      <c r="FP198" s="20"/>
      <c r="FQ198" s="20"/>
      <c r="FR198" s="20"/>
      <c r="FS198" s="20"/>
      <c r="FT198" s="20"/>
      <c r="FU198" s="20"/>
      <c r="FV198" s="20"/>
      <c r="FW198" s="20"/>
      <c r="FX198" s="20"/>
      <c r="FY198" s="20"/>
      <c r="FZ198" s="20"/>
      <c r="GA198" s="20"/>
      <c r="GB198" s="20"/>
      <c r="GC198" s="20"/>
      <c r="GD198" s="20"/>
      <c r="GE198" s="20"/>
      <c r="GF198" s="20"/>
      <c r="GG198" s="20"/>
      <c r="GH198" s="20"/>
      <c r="GI198" s="20"/>
      <c r="GJ198" s="20"/>
      <c r="GK198" s="20"/>
      <c r="GL198" s="20"/>
      <c r="GM198" s="20"/>
      <c r="GN198" s="20"/>
      <c r="GO198" s="20"/>
      <c r="GP198" s="20"/>
      <c r="GQ198" s="20"/>
      <c r="GR198" s="20"/>
      <c r="GS198" s="20"/>
      <c r="GT198" s="20"/>
      <c r="GU198" s="20"/>
      <c r="GV198" s="20"/>
      <c r="GW198" s="20"/>
      <c r="GX198" s="20"/>
      <c r="GY198" s="20"/>
      <c r="GZ198" s="20"/>
      <c r="HA198" s="20"/>
      <c r="HB198" s="20"/>
      <c r="HC198" s="20"/>
      <c r="HD198" s="20"/>
      <c r="HE198" s="20"/>
      <c r="HF198" s="20"/>
      <c r="HG198" s="20"/>
      <c r="HH198" s="20"/>
      <c r="HI198" s="20"/>
      <c r="HJ198" s="20"/>
      <c r="HK198" s="20"/>
      <c r="HL198" s="20"/>
      <c r="HM198" s="20"/>
      <c r="HN198" s="20"/>
      <c r="HO198" s="20"/>
      <c r="HP198" s="20"/>
      <c r="HQ198" s="20"/>
      <c r="HR198" s="20"/>
      <c r="HS198" s="20"/>
      <c r="HT198" s="20"/>
      <c r="HU198" s="20"/>
      <c r="HV198" s="20"/>
      <c r="HW198" s="20"/>
      <c r="HX198" s="20"/>
      <c r="HY198" s="20"/>
      <c r="HZ198" s="20"/>
      <c r="IA198" s="20"/>
      <c r="IB198" s="20"/>
      <c r="IC198" s="20"/>
      <c r="ID198" s="20"/>
      <c r="IE198" s="20"/>
      <c r="IF198" s="20"/>
      <c r="IG198" s="20"/>
      <c r="IH198" s="20"/>
      <c r="II198" s="20"/>
      <c r="IJ198" s="20"/>
      <c r="IK198" s="20"/>
      <c r="IL198" s="20"/>
      <c r="IM198" s="20"/>
      <c r="IN198" s="20"/>
      <c r="IO198" s="20"/>
      <c r="IP198" s="20"/>
      <c r="IQ198" s="20"/>
      <c r="IR198" s="20"/>
      <c r="IS198" s="20"/>
      <c r="IT198" s="20"/>
      <c r="IU198" s="20"/>
    </row>
    <row r="199" spans="2:255" s="22" customFormat="1" x14ac:dyDescent="0.25">
      <c r="B199" s="20"/>
      <c r="C199" s="27"/>
      <c r="D199" s="28"/>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c r="DZ199" s="20"/>
      <c r="EA199" s="20"/>
      <c r="EB199" s="20"/>
      <c r="EC199" s="20"/>
      <c r="ED199" s="20"/>
      <c r="EE199" s="20"/>
      <c r="EF199" s="20"/>
      <c r="EG199" s="20"/>
      <c r="EH199" s="20"/>
      <c r="EI199" s="20"/>
      <c r="EJ199" s="20"/>
      <c r="EK199" s="20"/>
      <c r="EL199" s="20"/>
      <c r="EM199" s="20"/>
      <c r="EN199" s="20"/>
      <c r="EO199" s="20"/>
      <c r="EP199" s="20"/>
      <c r="EQ199" s="20"/>
      <c r="ER199" s="20"/>
      <c r="ES199" s="20"/>
      <c r="ET199" s="20"/>
      <c r="EU199" s="20"/>
      <c r="EV199" s="20"/>
      <c r="EW199" s="20"/>
      <c r="EX199" s="20"/>
      <c r="EY199" s="20"/>
      <c r="EZ199" s="20"/>
      <c r="FA199" s="20"/>
      <c r="FB199" s="20"/>
      <c r="FC199" s="20"/>
      <c r="FD199" s="20"/>
      <c r="FE199" s="20"/>
      <c r="FF199" s="20"/>
      <c r="FG199" s="20"/>
      <c r="FH199" s="20"/>
      <c r="FI199" s="20"/>
      <c r="FJ199" s="20"/>
      <c r="FK199" s="20"/>
      <c r="FL199" s="20"/>
      <c r="FM199" s="20"/>
      <c r="FN199" s="20"/>
      <c r="FO199" s="20"/>
      <c r="FP199" s="20"/>
      <c r="FQ199" s="20"/>
      <c r="FR199" s="20"/>
      <c r="FS199" s="20"/>
      <c r="FT199" s="20"/>
      <c r="FU199" s="20"/>
      <c r="FV199" s="20"/>
      <c r="FW199" s="20"/>
      <c r="FX199" s="20"/>
      <c r="FY199" s="20"/>
      <c r="FZ199" s="20"/>
      <c r="GA199" s="20"/>
      <c r="GB199" s="20"/>
      <c r="GC199" s="20"/>
      <c r="GD199" s="20"/>
      <c r="GE199" s="20"/>
      <c r="GF199" s="20"/>
      <c r="GG199" s="20"/>
      <c r="GH199" s="20"/>
      <c r="GI199" s="20"/>
      <c r="GJ199" s="20"/>
      <c r="GK199" s="20"/>
      <c r="GL199" s="20"/>
      <c r="GM199" s="20"/>
      <c r="GN199" s="20"/>
      <c r="GO199" s="20"/>
      <c r="GP199" s="20"/>
      <c r="GQ199" s="20"/>
      <c r="GR199" s="20"/>
      <c r="GS199" s="20"/>
      <c r="GT199" s="20"/>
      <c r="GU199" s="20"/>
      <c r="GV199" s="20"/>
      <c r="GW199" s="20"/>
      <c r="GX199" s="20"/>
      <c r="GY199" s="20"/>
      <c r="GZ199" s="20"/>
      <c r="HA199" s="20"/>
      <c r="HB199" s="20"/>
      <c r="HC199" s="20"/>
      <c r="HD199" s="20"/>
      <c r="HE199" s="20"/>
      <c r="HF199" s="20"/>
      <c r="HG199" s="20"/>
      <c r="HH199" s="20"/>
      <c r="HI199" s="20"/>
      <c r="HJ199" s="20"/>
      <c r="HK199" s="20"/>
      <c r="HL199" s="20"/>
      <c r="HM199" s="20"/>
      <c r="HN199" s="20"/>
      <c r="HO199" s="20"/>
      <c r="HP199" s="20"/>
      <c r="HQ199" s="20"/>
      <c r="HR199" s="20"/>
      <c r="HS199" s="20"/>
      <c r="HT199" s="20"/>
      <c r="HU199" s="20"/>
      <c r="HV199" s="20"/>
      <c r="HW199" s="20"/>
      <c r="HX199" s="20"/>
      <c r="HY199" s="20"/>
      <c r="HZ199" s="20"/>
      <c r="IA199" s="20"/>
      <c r="IB199" s="20"/>
      <c r="IC199" s="20"/>
      <c r="ID199" s="20"/>
      <c r="IE199" s="20"/>
      <c r="IF199" s="20"/>
      <c r="IG199" s="20"/>
      <c r="IH199" s="20"/>
      <c r="II199" s="20"/>
      <c r="IJ199" s="20"/>
      <c r="IK199" s="20"/>
      <c r="IL199" s="20"/>
      <c r="IM199" s="20"/>
      <c r="IN199" s="20"/>
      <c r="IO199" s="20"/>
      <c r="IP199" s="20"/>
      <c r="IQ199" s="20"/>
      <c r="IR199" s="20"/>
      <c r="IS199" s="20"/>
      <c r="IT199" s="20"/>
      <c r="IU199" s="20"/>
    </row>
    <row r="200" spans="2:255" s="22" customFormat="1" x14ac:dyDescent="0.25">
      <c r="B200" s="20"/>
      <c r="C200" s="27"/>
      <c r="D200" s="28"/>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c r="EF200" s="20"/>
      <c r="EG200" s="20"/>
      <c r="EH200" s="20"/>
      <c r="EI200" s="20"/>
      <c r="EJ200" s="20"/>
      <c r="EK200" s="20"/>
      <c r="EL200" s="20"/>
      <c r="EM200" s="20"/>
      <c r="EN200" s="20"/>
      <c r="EO200" s="20"/>
      <c r="EP200" s="20"/>
      <c r="EQ200" s="20"/>
      <c r="ER200" s="20"/>
      <c r="ES200" s="20"/>
      <c r="ET200" s="20"/>
      <c r="EU200" s="20"/>
      <c r="EV200" s="20"/>
      <c r="EW200" s="20"/>
      <c r="EX200" s="20"/>
      <c r="EY200" s="20"/>
      <c r="EZ200" s="20"/>
      <c r="FA200" s="20"/>
      <c r="FB200" s="20"/>
      <c r="FC200" s="20"/>
      <c r="FD200" s="20"/>
      <c r="FE200" s="20"/>
      <c r="FF200" s="20"/>
      <c r="FG200" s="20"/>
      <c r="FH200" s="20"/>
      <c r="FI200" s="20"/>
      <c r="FJ200" s="20"/>
      <c r="FK200" s="20"/>
      <c r="FL200" s="20"/>
      <c r="FM200" s="20"/>
      <c r="FN200" s="20"/>
      <c r="FO200" s="20"/>
      <c r="FP200" s="20"/>
      <c r="FQ200" s="20"/>
      <c r="FR200" s="20"/>
      <c r="FS200" s="20"/>
      <c r="FT200" s="20"/>
      <c r="FU200" s="20"/>
      <c r="FV200" s="20"/>
      <c r="FW200" s="20"/>
      <c r="FX200" s="20"/>
      <c r="FY200" s="20"/>
      <c r="FZ200" s="20"/>
      <c r="GA200" s="20"/>
      <c r="GB200" s="20"/>
      <c r="GC200" s="20"/>
      <c r="GD200" s="20"/>
      <c r="GE200" s="20"/>
      <c r="GF200" s="20"/>
      <c r="GG200" s="20"/>
      <c r="GH200" s="20"/>
      <c r="GI200" s="20"/>
      <c r="GJ200" s="20"/>
      <c r="GK200" s="20"/>
      <c r="GL200" s="20"/>
      <c r="GM200" s="20"/>
      <c r="GN200" s="20"/>
      <c r="GO200" s="20"/>
      <c r="GP200" s="20"/>
      <c r="GQ200" s="20"/>
      <c r="GR200" s="20"/>
      <c r="GS200" s="20"/>
      <c r="GT200" s="20"/>
      <c r="GU200" s="20"/>
      <c r="GV200" s="20"/>
      <c r="GW200" s="20"/>
      <c r="GX200" s="20"/>
      <c r="GY200" s="20"/>
      <c r="GZ200" s="20"/>
      <c r="HA200" s="20"/>
      <c r="HB200" s="20"/>
      <c r="HC200" s="20"/>
      <c r="HD200" s="20"/>
      <c r="HE200" s="20"/>
      <c r="HF200" s="20"/>
      <c r="HG200" s="20"/>
      <c r="HH200" s="20"/>
      <c r="HI200" s="20"/>
      <c r="HJ200" s="20"/>
      <c r="HK200" s="20"/>
      <c r="HL200" s="20"/>
      <c r="HM200" s="20"/>
      <c r="HN200" s="20"/>
      <c r="HO200" s="20"/>
      <c r="HP200" s="20"/>
      <c r="HQ200" s="20"/>
      <c r="HR200" s="20"/>
      <c r="HS200" s="20"/>
      <c r="HT200" s="20"/>
      <c r="HU200" s="20"/>
      <c r="HV200" s="20"/>
      <c r="HW200" s="20"/>
      <c r="HX200" s="20"/>
      <c r="HY200" s="20"/>
      <c r="HZ200" s="20"/>
      <c r="IA200" s="20"/>
      <c r="IB200" s="20"/>
      <c r="IC200" s="20"/>
      <c r="ID200" s="20"/>
      <c r="IE200" s="20"/>
      <c r="IF200" s="20"/>
      <c r="IG200" s="20"/>
      <c r="IH200" s="20"/>
      <c r="II200" s="20"/>
      <c r="IJ200" s="20"/>
      <c r="IK200" s="20"/>
      <c r="IL200" s="20"/>
      <c r="IM200" s="20"/>
      <c r="IN200" s="20"/>
      <c r="IO200" s="20"/>
      <c r="IP200" s="20"/>
      <c r="IQ200" s="20"/>
      <c r="IR200" s="20"/>
      <c r="IS200" s="20"/>
      <c r="IT200" s="20"/>
      <c r="IU200" s="20"/>
    </row>
    <row r="201" spans="2:255" s="22" customFormat="1" x14ac:dyDescent="0.25">
      <c r="B201" s="20"/>
      <c r="C201" s="27"/>
      <c r="D201" s="28"/>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20"/>
      <c r="BV201" s="20"/>
      <c r="BW201" s="20"/>
      <c r="BX201" s="20"/>
      <c r="BY201" s="20"/>
      <c r="BZ201" s="20"/>
      <c r="CA201" s="20"/>
      <c r="CB201" s="20"/>
      <c r="CC201" s="20"/>
      <c r="CD201" s="20"/>
      <c r="CE201" s="20"/>
      <c r="CF201" s="20"/>
      <c r="CG201" s="20"/>
      <c r="CH201" s="20"/>
      <c r="CI201" s="20"/>
      <c r="CJ201" s="20"/>
      <c r="CK201" s="20"/>
      <c r="CL201" s="20"/>
      <c r="CM201" s="20"/>
      <c r="CN201" s="20"/>
      <c r="CO201" s="20"/>
      <c r="CP201" s="20"/>
      <c r="CQ201" s="20"/>
      <c r="CR201" s="20"/>
      <c r="CS201" s="20"/>
      <c r="CT201" s="20"/>
      <c r="CU201" s="20"/>
      <c r="CV201" s="20"/>
      <c r="CW201" s="20"/>
      <c r="CX201" s="20"/>
      <c r="CY201" s="20"/>
      <c r="CZ201" s="20"/>
      <c r="DA201" s="20"/>
      <c r="DB201" s="20"/>
      <c r="DC201" s="20"/>
      <c r="DD201" s="20"/>
      <c r="DE201" s="20"/>
      <c r="DF201" s="20"/>
      <c r="DG201" s="20"/>
      <c r="DH201" s="20"/>
      <c r="DI201" s="20"/>
      <c r="DJ201" s="20"/>
      <c r="DK201" s="20"/>
      <c r="DL201" s="20"/>
      <c r="DM201" s="20"/>
      <c r="DN201" s="20"/>
      <c r="DO201" s="20"/>
      <c r="DP201" s="20"/>
      <c r="DQ201" s="20"/>
      <c r="DR201" s="20"/>
      <c r="DS201" s="20"/>
      <c r="DT201" s="20"/>
      <c r="DU201" s="20"/>
      <c r="DV201" s="20"/>
      <c r="DW201" s="20"/>
      <c r="DX201" s="20"/>
      <c r="DY201" s="20"/>
      <c r="DZ201" s="20"/>
      <c r="EA201" s="20"/>
      <c r="EB201" s="20"/>
      <c r="EC201" s="20"/>
      <c r="ED201" s="20"/>
      <c r="EE201" s="20"/>
      <c r="EF201" s="20"/>
      <c r="EG201" s="20"/>
      <c r="EH201" s="20"/>
      <c r="EI201" s="20"/>
      <c r="EJ201" s="20"/>
      <c r="EK201" s="20"/>
      <c r="EL201" s="20"/>
      <c r="EM201" s="20"/>
      <c r="EN201" s="20"/>
      <c r="EO201" s="20"/>
      <c r="EP201" s="20"/>
      <c r="EQ201" s="20"/>
      <c r="ER201" s="20"/>
      <c r="ES201" s="20"/>
      <c r="ET201" s="20"/>
      <c r="EU201" s="20"/>
      <c r="EV201" s="20"/>
      <c r="EW201" s="20"/>
      <c r="EX201" s="20"/>
      <c r="EY201" s="20"/>
      <c r="EZ201" s="20"/>
      <c r="FA201" s="20"/>
      <c r="FB201" s="20"/>
      <c r="FC201" s="20"/>
      <c r="FD201" s="20"/>
      <c r="FE201" s="20"/>
      <c r="FF201" s="20"/>
      <c r="FG201" s="20"/>
      <c r="FH201" s="20"/>
      <c r="FI201" s="20"/>
      <c r="FJ201" s="20"/>
      <c r="FK201" s="20"/>
      <c r="FL201" s="20"/>
      <c r="FM201" s="20"/>
      <c r="FN201" s="20"/>
      <c r="FO201" s="20"/>
      <c r="FP201" s="20"/>
      <c r="FQ201" s="20"/>
      <c r="FR201" s="20"/>
      <c r="FS201" s="20"/>
      <c r="FT201" s="20"/>
      <c r="FU201" s="20"/>
      <c r="FV201" s="20"/>
      <c r="FW201" s="20"/>
      <c r="FX201" s="20"/>
      <c r="FY201" s="20"/>
      <c r="FZ201" s="20"/>
      <c r="GA201" s="20"/>
      <c r="GB201" s="20"/>
      <c r="GC201" s="20"/>
      <c r="GD201" s="20"/>
      <c r="GE201" s="20"/>
      <c r="GF201" s="20"/>
      <c r="GG201" s="20"/>
      <c r="GH201" s="20"/>
      <c r="GI201" s="20"/>
      <c r="GJ201" s="20"/>
      <c r="GK201" s="20"/>
      <c r="GL201" s="20"/>
      <c r="GM201" s="20"/>
      <c r="GN201" s="20"/>
      <c r="GO201" s="20"/>
      <c r="GP201" s="20"/>
      <c r="GQ201" s="20"/>
      <c r="GR201" s="20"/>
      <c r="GS201" s="20"/>
      <c r="GT201" s="20"/>
      <c r="GU201" s="20"/>
      <c r="GV201" s="20"/>
      <c r="GW201" s="20"/>
      <c r="GX201" s="20"/>
      <c r="GY201" s="20"/>
      <c r="GZ201" s="20"/>
      <c r="HA201" s="20"/>
      <c r="HB201" s="20"/>
      <c r="HC201" s="20"/>
      <c r="HD201" s="20"/>
      <c r="HE201" s="20"/>
      <c r="HF201" s="20"/>
      <c r="HG201" s="20"/>
      <c r="HH201" s="20"/>
      <c r="HI201" s="20"/>
      <c r="HJ201" s="20"/>
      <c r="HK201" s="20"/>
      <c r="HL201" s="20"/>
      <c r="HM201" s="20"/>
      <c r="HN201" s="20"/>
      <c r="HO201" s="20"/>
      <c r="HP201" s="20"/>
      <c r="HQ201" s="20"/>
      <c r="HR201" s="20"/>
      <c r="HS201" s="20"/>
      <c r="HT201" s="20"/>
      <c r="HU201" s="20"/>
      <c r="HV201" s="20"/>
      <c r="HW201" s="20"/>
      <c r="HX201" s="20"/>
      <c r="HY201" s="20"/>
      <c r="HZ201" s="20"/>
      <c r="IA201" s="20"/>
      <c r="IB201" s="20"/>
      <c r="IC201" s="20"/>
      <c r="ID201" s="20"/>
      <c r="IE201" s="20"/>
      <c r="IF201" s="20"/>
      <c r="IG201" s="20"/>
      <c r="IH201" s="20"/>
      <c r="II201" s="20"/>
      <c r="IJ201" s="20"/>
      <c r="IK201" s="20"/>
      <c r="IL201" s="20"/>
      <c r="IM201" s="20"/>
      <c r="IN201" s="20"/>
      <c r="IO201" s="20"/>
      <c r="IP201" s="20"/>
      <c r="IQ201" s="20"/>
      <c r="IR201" s="20"/>
      <c r="IS201" s="20"/>
      <c r="IT201" s="20"/>
      <c r="IU201" s="20"/>
    </row>
    <row r="202" spans="2:255" s="22" customFormat="1" x14ac:dyDescent="0.25">
      <c r="B202" s="20"/>
      <c r="C202" s="27"/>
      <c r="D202" s="28"/>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20"/>
      <c r="BV202" s="20"/>
      <c r="BW202" s="20"/>
      <c r="BX202" s="20"/>
      <c r="BY202" s="20"/>
      <c r="BZ202" s="20"/>
      <c r="CA202" s="20"/>
      <c r="CB202" s="20"/>
      <c r="CC202" s="20"/>
      <c r="CD202" s="20"/>
      <c r="CE202" s="20"/>
      <c r="CF202" s="20"/>
      <c r="CG202" s="20"/>
      <c r="CH202" s="20"/>
      <c r="CI202" s="20"/>
      <c r="CJ202" s="20"/>
      <c r="CK202" s="20"/>
      <c r="CL202" s="20"/>
      <c r="CM202" s="20"/>
      <c r="CN202" s="20"/>
      <c r="CO202" s="20"/>
      <c r="CP202" s="20"/>
      <c r="CQ202" s="20"/>
      <c r="CR202" s="20"/>
      <c r="CS202" s="20"/>
      <c r="CT202" s="20"/>
      <c r="CU202" s="20"/>
      <c r="CV202" s="20"/>
      <c r="CW202" s="20"/>
      <c r="CX202" s="20"/>
      <c r="CY202" s="20"/>
      <c r="CZ202" s="20"/>
      <c r="DA202" s="20"/>
      <c r="DB202" s="20"/>
      <c r="DC202" s="20"/>
      <c r="DD202" s="20"/>
      <c r="DE202" s="20"/>
      <c r="DF202" s="20"/>
      <c r="DG202" s="20"/>
      <c r="DH202" s="20"/>
      <c r="DI202" s="20"/>
      <c r="DJ202" s="20"/>
      <c r="DK202" s="20"/>
      <c r="DL202" s="20"/>
      <c r="DM202" s="20"/>
      <c r="DN202" s="20"/>
      <c r="DO202" s="20"/>
      <c r="DP202" s="20"/>
      <c r="DQ202" s="20"/>
      <c r="DR202" s="20"/>
      <c r="DS202" s="20"/>
      <c r="DT202" s="20"/>
      <c r="DU202" s="20"/>
      <c r="DV202" s="20"/>
      <c r="DW202" s="20"/>
      <c r="DX202" s="20"/>
      <c r="DY202" s="20"/>
      <c r="DZ202" s="20"/>
      <c r="EA202" s="20"/>
      <c r="EB202" s="20"/>
      <c r="EC202" s="20"/>
      <c r="ED202" s="20"/>
      <c r="EE202" s="20"/>
      <c r="EF202" s="20"/>
      <c r="EG202" s="20"/>
      <c r="EH202" s="20"/>
      <c r="EI202" s="20"/>
      <c r="EJ202" s="20"/>
      <c r="EK202" s="20"/>
      <c r="EL202" s="20"/>
      <c r="EM202" s="20"/>
      <c r="EN202" s="20"/>
      <c r="EO202" s="20"/>
      <c r="EP202" s="20"/>
      <c r="EQ202" s="20"/>
      <c r="ER202" s="20"/>
      <c r="ES202" s="20"/>
      <c r="ET202" s="20"/>
      <c r="EU202" s="20"/>
      <c r="EV202" s="20"/>
      <c r="EW202" s="20"/>
      <c r="EX202" s="20"/>
      <c r="EY202" s="20"/>
      <c r="EZ202" s="20"/>
      <c r="FA202" s="20"/>
      <c r="FB202" s="20"/>
      <c r="FC202" s="20"/>
      <c r="FD202" s="20"/>
      <c r="FE202" s="20"/>
      <c r="FF202" s="20"/>
      <c r="FG202" s="20"/>
      <c r="FH202" s="20"/>
      <c r="FI202" s="20"/>
      <c r="FJ202" s="20"/>
      <c r="FK202" s="20"/>
      <c r="FL202" s="20"/>
      <c r="FM202" s="20"/>
      <c r="FN202" s="20"/>
      <c r="FO202" s="20"/>
      <c r="FP202" s="20"/>
      <c r="FQ202" s="20"/>
      <c r="FR202" s="20"/>
      <c r="FS202" s="20"/>
      <c r="FT202" s="20"/>
      <c r="FU202" s="20"/>
      <c r="FV202" s="20"/>
      <c r="FW202" s="20"/>
      <c r="FX202" s="20"/>
      <c r="FY202" s="20"/>
      <c r="FZ202" s="20"/>
      <c r="GA202" s="20"/>
      <c r="GB202" s="20"/>
      <c r="GC202" s="20"/>
      <c r="GD202" s="20"/>
      <c r="GE202" s="20"/>
      <c r="GF202" s="20"/>
      <c r="GG202" s="20"/>
      <c r="GH202" s="20"/>
      <c r="GI202" s="20"/>
      <c r="GJ202" s="20"/>
      <c r="GK202" s="20"/>
      <c r="GL202" s="20"/>
      <c r="GM202" s="20"/>
      <c r="GN202" s="20"/>
      <c r="GO202" s="20"/>
      <c r="GP202" s="20"/>
      <c r="GQ202" s="20"/>
      <c r="GR202" s="20"/>
      <c r="GS202" s="20"/>
      <c r="GT202" s="20"/>
      <c r="GU202" s="20"/>
      <c r="GV202" s="20"/>
      <c r="GW202" s="20"/>
      <c r="GX202" s="20"/>
      <c r="GY202" s="20"/>
      <c r="GZ202" s="20"/>
      <c r="HA202" s="20"/>
      <c r="HB202" s="20"/>
      <c r="HC202" s="20"/>
      <c r="HD202" s="20"/>
      <c r="HE202" s="20"/>
      <c r="HF202" s="20"/>
      <c r="HG202" s="20"/>
      <c r="HH202" s="20"/>
      <c r="HI202" s="20"/>
      <c r="HJ202" s="20"/>
      <c r="HK202" s="20"/>
      <c r="HL202" s="20"/>
      <c r="HM202" s="20"/>
      <c r="HN202" s="20"/>
      <c r="HO202" s="20"/>
      <c r="HP202" s="20"/>
      <c r="HQ202" s="20"/>
      <c r="HR202" s="20"/>
      <c r="HS202" s="20"/>
      <c r="HT202" s="20"/>
      <c r="HU202" s="20"/>
      <c r="HV202" s="20"/>
      <c r="HW202" s="20"/>
      <c r="HX202" s="20"/>
      <c r="HY202" s="20"/>
      <c r="HZ202" s="20"/>
      <c r="IA202" s="20"/>
      <c r="IB202" s="20"/>
      <c r="IC202" s="20"/>
      <c r="ID202" s="20"/>
      <c r="IE202" s="20"/>
      <c r="IF202" s="20"/>
      <c r="IG202" s="20"/>
      <c r="IH202" s="20"/>
      <c r="II202" s="20"/>
      <c r="IJ202" s="20"/>
      <c r="IK202" s="20"/>
      <c r="IL202" s="20"/>
      <c r="IM202" s="20"/>
      <c r="IN202" s="20"/>
      <c r="IO202" s="20"/>
      <c r="IP202" s="20"/>
      <c r="IQ202" s="20"/>
      <c r="IR202" s="20"/>
      <c r="IS202" s="20"/>
      <c r="IT202" s="20"/>
      <c r="IU202" s="20"/>
    </row>
    <row r="203" spans="2:255" s="22" customFormat="1" x14ac:dyDescent="0.25">
      <c r="B203" s="20"/>
      <c r="C203" s="27"/>
      <c r="D203" s="28"/>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20"/>
      <c r="BV203" s="20"/>
      <c r="BW203" s="20"/>
      <c r="BX203" s="20"/>
      <c r="BY203" s="20"/>
      <c r="BZ203" s="20"/>
      <c r="CA203" s="20"/>
      <c r="CB203" s="20"/>
      <c r="CC203" s="20"/>
      <c r="CD203" s="20"/>
      <c r="CE203" s="20"/>
      <c r="CF203" s="20"/>
      <c r="CG203" s="20"/>
      <c r="CH203" s="20"/>
      <c r="CI203" s="20"/>
      <c r="CJ203" s="20"/>
      <c r="CK203" s="20"/>
      <c r="CL203" s="20"/>
      <c r="CM203" s="20"/>
      <c r="CN203" s="20"/>
      <c r="CO203" s="20"/>
      <c r="CP203" s="20"/>
      <c r="CQ203" s="20"/>
      <c r="CR203" s="20"/>
      <c r="CS203" s="20"/>
      <c r="CT203" s="20"/>
      <c r="CU203" s="20"/>
      <c r="CV203" s="20"/>
      <c r="CW203" s="20"/>
      <c r="CX203" s="20"/>
      <c r="CY203" s="20"/>
      <c r="CZ203" s="20"/>
      <c r="DA203" s="20"/>
      <c r="DB203" s="20"/>
      <c r="DC203" s="20"/>
      <c r="DD203" s="20"/>
      <c r="DE203" s="20"/>
      <c r="DF203" s="20"/>
      <c r="DG203" s="20"/>
      <c r="DH203" s="20"/>
      <c r="DI203" s="20"/>
      <c r="DJ203" s="20"/>
      <c r="DK203" s="20"/>
      <c r="DL203" s="20"/>
      <c r="DM203" s="20"/>
      <c r="DN203" s="20"/>
      <c r="DO203" s="20"/>
      <c r="DP203" s="20"/>
      <c r="DQ203" s="20"/>
      <c r="DR203" s="20"/>
      <c r="DS203" s="20"/>
      <c r="DT203" s="20"/>
      <c r="DU203" s="20"/>
      <c r="DV203" s="20"/>
      <c r="DW203" s="20"/>
      <c r="DX203" s="20"/>
      <c r="DY203" s="20"/>
      <c r="DZ203" s="20"/>
      <c r="EA203" s="20"/>
      <c r="EB203" s="20"/>
      <c r="EC203" s="20"/>
      <c r="ED203" s="20"/>
      <c r="EE203" s="20"/>
      <c r="EF203" s="20"/>
      <c r="EG203" s="20"/>
      <c r="EH203" s="20"/>
      <c r="EI203" s="20"/>
      <c r="EJ203" s="20"/>
      <c r="EK203" s="20"/>
      <c r="EL203" s="20"/>
      <c r="EM203" s="20"/>
      <c r="EN203" s="20"/>
      <c r="EO203" s="20"/>
      <c r="EP203" s="20"/>
      <c r="EQ203" s="20"/>
      <c r="ER203" s="20"/>
      <c r="ES203" s="20"/>
      <c r="ET203" s="20"/>
      <c r="EU203" s="20"/>
      <c r="EV203" s="20"/>
      <c r="EW203" s="20"/>
      <c r="EX203" s="20"/>
      <c r="EY203" s="20"/>
      <c r="EZ203" s="20"/>
      <c r="FA203" s="20"/>
      <c r="FB203" s="20"/>
      <c r="FC203" s="20"/>
      <c r="FD203" s="20"/>
      <c r="FE203" s="20"/>
      <c r="FF203" s="20"/>
      <c r="FG203" s="20"/>
      <c r="FH203" s="20"/>
      <c r="FI203" s="20"/>
      <c r="FJ203" s="20"/>
      <c r="FK203" s="20"/>
      <c r="FL203" s="20"/>
      <c r="FM203" s="20"/>
      <c r="FN203" s="20"/>
      <c r="FO203" s="20"/>
      <c r="FP203" s="20"/>
      <c r="FQ203" s="20"/>
      <c r="FR203" s="20"/>
      <c r="FS203" s="20"/>
      <c r="FT203" s="20"/>
      <c r="FU203" s="20"/>
      <c r="FV203" s="20"/>
      <c r="FW203" s="20"/>
      <c r="FX203" s="20"/>
      <c r="FY203" s="20"/>
      <c r="FZ203" s="20"/>
      <c r="GA203" s="20"/>
      <c r="GB203" s="20"/>
      <c r="GC203" s="20"/>
      <c r="GD203" s="20"/>
      <c r="GE203" s="20"/>
      <c r="GF203" s="20"/>
      <c r="GG203" s="20"/>
      <c r="GH203" s="20"/>
      <c r="GI203" s="20"/>
      <c r="GJ203" s="20"/>
      <c r="GK203" s="20"/>
      <c r="GL203" s="20"/>
      <c r="GM203" s="20"/>
      <c r="GN203" s="20"/>
      <c r="GO203" s="20"/>
      <c r="GP203" s="20"/>
      <c r="GQ203" s="20"/>
      <c r="GR203" s="20"/>
      <c r="GS203" s="20"/>
      <c r="GT203" s="20"/>
      <c r="GU203" s="20"/>
      <c r="GV203" s="20"/>
      <c r="GW203" s="20"/>
      <c r="GX203" s="20"/>
      <c r="GY203" s="20"/>
      <c r="GZ203" s="20"/>
      <c r="HA203" s="20"/>
      <c r="HB203" s="20"/>
      <c r="HC203" s="20"/>
      <c r="HD203" s="20"/>
      <c r="HE203" s="20"/>
      <c r="HF203" s="20"/>
      <c r="HG203" s="20"/>
      <c r="HH203" s="20"/>
      <c r="HI203" s="20"/>
      <c r="HJ203" s="20"/>
      <c r="HK203" s="20"/>
      <c r="HL203" s="20"/>
      <c r="HM203" s="20"/>
      <c r="HN203" s="20"/>
      <c r="HO203" s="20"/>
      <c r="HP203" s="20"/>
      <c r="HQ203" s="20"/>
      <c r="HR203" s="20"/>
      <c r="HS203" s="20"/>
      <c r="HT203" s="20"/>
      <c r="HU203" s="20"/>
      <c r="HV203" s="20"/>
      <c r="HW203" s="20"/>
      <c r="HX203" s="20"/>
      <c r="HY203" s="20"/>
      <c r="HZ203" s="20"/>
      <c r="IA203" s="20"/>
      <c r="IB203" s="20"/>
      <c r="IC203" s="20"/>
      <c r="ID203" s="20"/>
      <c r="IE203" s="20"/>
      <c r="IF203" s="20"/>
      <c r="IG203" s="20"/>
      <c r="IH203" s="20"/>
      <c r="II203" s="20"/>
      <c r="IJ203" s="20"/>
      <c r="IK203" s="20"/>
      <c r="IL203" s="20"/>
      <c r="IM203" s="20"/>
      <c r="IN203" s="20"/>
      <c r="IO203" s="20"/>
      <c r="IP203" s="20"/>
      <c r="IQ203" s="20"/>
      <c r="IR203" s="20"/>
      <c r="IS203" s="20"/>
      <c r="IT203" s="20"/>
      <c r="IU203" s="20"/>
    </row>
    <row r="204" spans="2:255" s="22" customFormat="1" x14ac:dyDescent="0.25">
      <c r="B204" s="20"/>
      <c r="C204" s="27"/>
      <c r="D204" s="28"/>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20"/>
      <c r="BV204" s="20"/>
      <c r="BW204" s="20"/>
      <c r="BX204" s="20"/>
      <c r="BY204" s="20"/>
      <c r="BZ204" s="20"/>
      <c r="CA204" s="20"/>
      <c r="CB204" s="20"/>
      <c r="CC204" s="20"/>
      <c r="CD204" s="20"/>
      <c r="CE204" s="20"/>
      <c r="CF204" s="20"/>
      <c r="CG204" s="20"/>
      <c r="CH204" s="20"/>
      <c r="CI204" s="20"/>
      <c r="CJ204" s="20"/>
      <c r="CK204" s="20"/>
      <c r="CL204" s="20"/>
      <c r="CM204" s="20"/>
      <c r="CN204" s="20"/>
      <c r="CO204" s="20"/>
      <c r="CP204" s="20"/>
      <c r="CQ204" s="20"/>
      <c r="CR204" s="20"/>
      <c r="CS204" s="20"/>
      <c r="CT204" s="20"/>
      <c r="CU204" s="20"/>
      <c r="CV204" s="20"/>
      <c r="CW204" s="20"/>
      <c r="CX204" s="20"/>
      <c r="CY204" s="20"/>
      <c r="CZ204" s="20"/>
      <c r="DA204" s="20"/>
      <c r="DB204" s="20"/>
      <c r="DC204" s="20"/>
      <c r="DD204" s="20"/>
      <c r="DE204" s="20"/>
      <c r="DF204" s="20"/>
      <c r="DG204" s="20"/>
      <c r="DH204" s="20"/>
      <c r="DI204" s="20"/>
      <c r="DJ204" s="20"/>
      <c r="DK204" s="20"/>
      <c r="DL204" s="20"/>
      <c r="DM204" s="20"/>
      <c r="DN204" s="20"/>
      <c r="DO204" s="20"/>
      <c r="DP204" s="20"/>
      <c r="DQ204" s="20"/>
      <c r="DR204" s="20"/>
      <c r="DS204" s="20"/>
      <c r="DT204" s="20"/>
      <c r="DU204" s="20"/>
      <c r="DV204" s="20"/>
      <c r="DW204" s="20"/>
      <c r="DX204" s="20"/>
      <c r="DY204" s="20"/>
      <c r="DZ204" s="20"/>
      <c r="EA204" s="20"/>
      <c r="EB204" s="20"/>
      <c r="EC204" s="20"/>
      <c r="ED204" s="20"/>
      <c r="EE204" s="20"/>
      <c r="EF204" s="20"/>
      <c r="EG204" s="20"/>
      <c r="EH204" s="20"/>
      <c r="EI204" s="20"/>
      <c r="EJ204" s="20"/>
      <c r="EK204" s="20"/>
      <c r="EL204" s="20"/>
      <c r="EM204" s="20"/>
      <c r="EN204" s="20"/>
      <c r="EO204" s="20"/>
      <c r="EP204" s="20"/>
      <c r="EQ204" s="20"/>
      <c r="ER204" s="20"/>
      <c r="ES204" s="20"/>
      <c r="ET204" s="20"/>
      <c r="EU204" s="20"/>
      <c r="EV204" s="20"/>
      <c r="EW204" s="20"/>
      <c r="EX204" s="20"/>
      <c r="EY204" s="20"/>
      <c r="EZ204" s="20"/>
      <c r="FA204" s="20"/>
      <c r="FB204" s="20"/>
      <c r="FC204" s="20"/>
      <c r="FD204" s="20"/>
      <c r="FE204" s="20"/>
      <c r="FF204" s="20"/>
      <c r="FG204" s="20"/>
      <c r="FH204" s="20"/>
      <c r="FI204" s="20"/>
      <c r="FJ204" s="20"/>
      <c r="FK204" s="20"/>
      <c r="FL204" s="20"/>
      <c r="FM204" s="20"/>
      <c r="FN204" s="20"/>
      <c r="FO204" s="20"/>
      <c r="FP204" s="20"/>
      <c r="FQ204" s="20"/>
      <c r="FR204" s="20"/>
      <c r="FS204" s="20"/>
      <c r="FT204" s="20"/>
      <c r="FU204" s="20"/>
      <c r="FV204" s="20"/>
      <c r="FW204" s="20"/>
      <c r="FX204" s="20"/>
      <c r="FY204" s="20"/>
      <c r="FZ204" s="20"/>
      <c r="GA204" s="20"/>
      <c r="GB204" s="20"/>
      <c r="GC204" s="20"/>
      <c r="GD204" s="20"/>
      <c r="GE204" s="20"/>
      <c r="GF204" s="20"/>
      <c r="GG204" s="20"/>
      <c r="GH204" s="20"/>
      <c r="GI204" s="20"/>
      <c r="GJ204" s="20"/>
      <c r="GK204" s="20"/>
      <c r="GL204" s="20"/>
      <c r="GM204" s="20"/>
      <c r="GN204" s="20"/>
      <c r="GO204" s="20"/>
      <c r="GP204" s="20"/>
      <c r="GQ204" s="20"/>
      <c r="GR204" s="20"/>
      <c r="GS204" s="20"/>
      <c r="GT204" s="20"/>
      <c r="GU204" s="20"/>
      <c r="GV204" s="20"/>
      <c r="GW204" s="20"/>
      <c r="GX204" s="20"/>
      <c r="GY204" s="20"/>
      <c r="GZ204" s="20"/>
      <c r="HA204" s="20"/>
      <c r="HB204" s="20"/>
      <c r="HC204" s="20"/>
      <c r="HD204" s="20"/>
      <c r="HE204" s="20"/>
      <c r="HF204" s="20"/>
      <c r="HG204" s="20"/>
      <c r="HH204" s="20"/>
      <c r="HI204" s="20"/>
      <c r="HJ204" s="20"/>
      <c r="HK204" s="20"/>
      <c r="HL204" s="20"/>
      <c r="HM204" s="20"/>
      <c r="HN204" s="20"/>
      <c r="HO204" s="20"/>
      <c r="HP204" s="20"/>
      <c r="HQ204" s="20"/>
      <c r="HR204" s="20"/>
      <c r="HS204" s="20"/>
      <c r="HT204" s="20"/>
      <c r="HU204" s="20"/>
      <c r="HV204" s="20"/>
      <c r="HW204" s="20"/>
      <c r="HX204" s="20"/>
      <c r="HY204" s="20"/>
      <c r="HZ204" s="20"/>
      <c r="IA204" s="20"/>
      <c r="IB204" s="20"/>
      <c r="IC204" s="20"/>
      <c r="ID204" s="20"/>
      <c r="IE204" s="20"/>
      <c r="IF204" s="20"/>
      <c r="IG204" s="20"/>
      <c r="IH204" s="20"/>
      <c r="II204" s="20"/>
      <c r="IJ204" s="20"/>
      <c r="IK204" s="20"/>
      <c r="IL204" s="20"/>
      <c r="IM204" s="20"/>
      <c r="IN204" s="20"/>
      <c r="IO204" s="20"/>
      <c r="IP204" s="20"/>
      <c r="IQ204" s="20"/>
      <c r="IR204" s="20"/>
      <c r="IS204" s="20"/>
      <c r="IT204" s="20"/>
      <c r="IU204" s="20"/>
    </row>
    <row r="205" spans="2:255" s="22" customFormat="1" x14ac:dyDescent="0.25">
      <c r="B205" s="20"/>
      <c r="C205" s="27"/>
      <c r="D205" s="28"/>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20"/>
      <c r="BV205" s="20"/>
      <c r="BW205" s="20"/>
      <c r="BX205" s="20"/>
      <c r="BY205" s="20"/>
      <c r="BZ205" s="20"/>
      <c r="CA205" s="20"/>
      <c r="CB205" s="20"/>
      <c r="CC205" s="20"/>
      <c r="CD205" s="20"/>
      <c r="CE205" s="20"/>
      <c r="CF205" s="20"/>
      <c r="CG205" s="20"/>
      <c r="CH205" s="20"/>
      <c r="CI205" s="20"/>
      <c r="CJ205" s="20"/>
      <c r="CK205" s="20"/>
      <c r="CL205" s="20"/>
      <c r="CM205" s="20"/>
      <c r="CN205" s="20"/>
      <c r="CO205" s="20"/>
      <c r="CP205" s="20"/>
      <c r="CQ205" s="20"/>
      <c r="CR205" s="20"/>
      <c r="CS205" s="20"/>
      <c r="CT205" s="20"/>
      <c r="CU205" s="20"/>
      <c r="CV205" s="20"/>
      <c r="CW205" s="20"/>
      <c r="CX205" s="20"/>
      <c r="CY205" s="20"/>
      <c r="CZ205" s="20"/>
      <c r="DA205" s="20"/>
      <c r="DB205" s="20"/>
      <c r="DC205" s="20"/>
      <c r="DD205" s="20"/>
      <c r="DE205" s="20"/>
      <c r="DF205" s="20"/>
      <c r="DG205" s="20"/>
      <c r="DH205" s="20"/>
      <c r="DI205" s="20"/>
      <c r="DJ205" s="20"/>
      <c r="DK205" s="20"/>
      <c r="DL205" s="20"/>
      <c r="DM205" s="20"/>
      <c r="DN205" s="20"/>
      <c r="DO205" s="20"/>
      <c r="DP205" s="20"/>
      <c r="DQ205" s="20"/>
      <c r="DR205" s="20"/>
      <c r="DS205" s="20"/>
      <c r="DT205" s="20"/>
      <c r="DU205" s="20"/>
      <c r="DV205" s="20"/>
      <c r="DW205" s="20"/>
      <c r="DX205" s="20"/>
      <c r="DY205" s="20"/>
      <c r="DZ205" s="20"/>
      <c r="EA205" s="20"/>
      <c r="EB205" s="20"/>
      <c r="EC205" s="20"/>
      <c r="ED205" s="20"/>
      <c r="EE205" s="20"/>
      <c r="EF205" s="20"/>
      <c r="EG205" s="20"/>
      <c r="EH205" s="20"/>
      <c r="EI205" s="20"/>
      <c r="EJ205" s="20"/>
      <c r="EK205" s="20"/>
      <c r="EL205" s="20"/>
      <c r="EM205" s="20"/>
      <c r="EN205" s="20"/>
      <c r="EO205" s="20"/>
      <c r="EP205" s="20"/>
      <c r="EQ205" s="20"/>
      <c r="ER205" s="20"/>
      <c r="ES205" s="20"/>
      <c r="ET205" s="20"/>
      <c r="EU205" s="20"/>
      <c r="EV205" s="20"/>
      <c r="EW205" s="20"/>
      <c r="EX205" s="20"/>
      <c r="EY205" s="20"/>
      <c r="EZ205" s="20"/>
      <c r="FA205" s="20"/>
      <c r="FB205" s="20"/>
      <c r="FC205" s="20"/>
      <c r="FD205" s="20"/>
      <c r="FE205" s="20"/>
      <c r="FF205" s="20"/>
      <c r="FG205" s="20"/>
      <c r="FH205" s="20"/>
      <c r="FI205" s="20"/>
      <c r="FJ205" s="20"/>
      <c r="FK205" s="20"/>
      <c r="FL205" s="20"/>
      <c r="FM205" s="20"/>
      <c r="FN205" s="20"/>
      <c r="FO205" s="20"/>
      <c r="FP205" s="20"/>
      <c r="FQ205" s="20"/>
      <c r="FR205" s="20"/>
      <c r="FS205" s="20"/>
      <c r="FT205" s="20"/>
      <c r="FU205" s="20"/>
      <c r="FV205" s="20"/>
      <c r="FW205" s="20"/>
      <c r="FX205" s="20"/>
      <c r="FY205" s="20"/>
      <c r="FZ205" s="20"/>
      <c r="GA205" s="20"/>
      <c r="GB205" s="20"/>
      <c r="GC205" s="20"/>
      <c r="GD205" s="20"/>
      <c r="GE205" s="20"/>
      <c r="GF205" s="20"/>
      <c r="GG205" s="20"/>
      <c r="GH205" s="20"/>
      <c r="GI205" s="20"/>
      <c r="GJ205" s="20"/>
      <c r="GK205" s="20"/>
      <c r="GL205" s="20"/>
      <c r="GM205" s="20"/>
      <c r="GN205" s="20"/>
      <c r="GO205" s="20"/>
      <c r="GP205" s="20"/>
      <c r="GQ205" s="20"/>
      <c r="GR205" s="20"/>
      <c r="GS205" s="20"/>
      <c r="GT205" s="20"/>
      <c r="GU205" s="20"/>
      <c r="GV205" s="20"/>
      <c r="GW205" s="20"/>
      <c r="GX205" s="20"/>
      <c r="GY205" s="20"/>
      <c r="GZ205" s="20"/>
      <c r="HA205" s="20"/>
      <c r="HB205" s="20"/>
      <c r="HC205" s="20"/>
      <c r="HD205" s="20"/>
      <c r="HE205" s="20"/>
      <c r="HF205" s="20"/>
      <c r="HG205" s="20"/>
      <c r="HH205" s="20"/>
      <c r="HI205" s="20"/>
      <c r="HJ205" s="20"/>
      <c r="HK205" s="20"/>
      <c r="HL205" s="20"/>
      <c r="HM205" s="20"/>
      <c r="HN205" s="20"/>
      <c r="HO205" s="20"/>
      <c r="HP205" s="20"/>
      <c r="HQ205" s="20"/>
      <c r="HR205" s="20"/>
      <c r="HS205" s="20"/>
      <c r="HT205" s="20"/>
      <c r="HU205" s="20"/>
      <c r="HV205" s="20"/>
      <c r="HW205" s="20"/>
      <c r="HX205" s="20"/>
      <c r="HY205" s="20"/>
      <c r="HZ205" s="20"/>
      <c r="IA205" s="20"/>
      <c r="IB205" s="20"/>
      <c r="IC205" s="20"/>
      <c r="ID205" s="20"/>
      <c r="IE205" s="20"/>
      <c r="IF205" s="20"/>
      <c r="IG205" s="20"/>
      <c r="IH205" s="20"/>
      <c r="II205" s="20"/>
      <c r="IJ205" s="20"/>
      <c r="IK205" s="20"/>
      <c r="IL205" s="20"/>
      <c r="IM205" s="20"/>
      <c r="IN205" s="20"/>
      <c r="IO205" s="20"/>
      <c r="IP205" s="20"/>
      <c r="IQ205" s="20"/>
      <c r="IR205" s="20"/>
      <c r="IS205" s="20"/>
      <c r="IT205" s="20"/>
      <c r="IU205" s="20"/>
    </row>
    <row r="206" spans="2:255" s="22" customFormat="1" x14ac:dyDescent="0.25">
      <c r="B206" s="20"/>
      <c r="C206" s="27"/>
      <c r="D206" s="28"/>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20"/>
      <c r="BV206" s="20"/>
      <c r="BW206" s="20"/>
      <c r="BX206" s="20"/>
      <c r="BY206" s="20"/>
      <c r="BZ206" s="20"/>
      <c r="CA206" s="20"/>
      <c r="CB206" s="20"/>
      <c r="CC206" s="20"/>
      <c r="CD206" s="20"/>
      <c r="CE206" s="20"/>
      <c r="CF206" s="20"/>
      <c r="CG206" s="20"/>
      <c r="CH206" s="20"/>
      <c r="CI206" s="20"/>
      <c r="CJ206" s="20"/>
      <c r="CK206" s="20"/>
      <c r="CL206" s="20"/>
      <c r="CM206" s="20"/>
      <c r="CN206" s="20"/>
      <c r="CO206" s="20"/>
      <c r="CP206" s="20"/>
      <c r="CQ206" s="20"/>
      <c r="CR206" s="20"/>
      <c r="CS206" s="20"/>
      <c r="CT206" s="20"/>
      <c r="CU206" s="20"/>
      <c r="CV206" s="20"/>
      <c r="CW206" s="20"/>
      <c r="CX206" s="20"/>
      <c r="CY206" s="20"/>
      <c r="CZ206" s="20"/>
      <c r="DA206" s="20"/>
      <c r="DB206" s="20"/>
      <c r="DC206" s="20"/>
      <c r="DD206" s="20"/>
      <c r="DE206" s="20"/>
      <c r="DF206" s="20"/>
      <c r="DG206" s="20"/>
      <c r="DH206" s="20"/>
      <c r="DI206" s="20"/>
      <c r="DJ206" s="20"/>
      <c r="DK206" s="20"/>
      <c r="DL206" s="20"/>
      <c r="DM206" s="20"/>
      <c r="DN206" s="20"/>
      <c r="DO206" s="20"/>
      <c r="DP206" s="20"/>
      <c r="DQ206" s="20"/>
      <c r="DR206" s="20"/>
      <c r="DS206" s="20"/>
      <c r="DT206" s="20"/>
      <c r="DU206" s="20"/>
      <c r="DV206" s="20"/>
      <c r="DW206" s="20"/>
      <c r="DX206" s="20"/>
      <c r="DY206" s="20"/>
      <c r="DZ206" s="20"/>
      <c r="EA206" s="20"/>
      <c r="EB206" s="20"/>
      <c r="EC206" s="20"/>
      <c r="ED206" s="20"/>
      <c r="EE206" s="20"/>
      <c r="EF206" s="20"/>
      <c r="EG206" s="20"/>
      <c r="EH206" s="20"/>
      <c r="EI206" s="20"/>
      <c r="EJ206" s="20"/>
      <c r="EK206" s="20"/>
      <c r="EL206" s="20"/>
      <c r="EM206" s="20"/>
      <c r="EN206" s="20"/>
      <c r="EO206" s="20"/>
      <c r="EP206" s="20"/>
      <c r="EQ206" s="20"/>
      <c r="ER206" s="20"/>
      <c r="ES206" s="20"/>
      <c r="ET206" s="20"/>
      <c r="EU206" s="20"/>
      <c r="EV206" s="20"/>
      <c r="EW206" s="20"/>
      <c r="EX206" s="20"/>
      <c r="EY206" s="20"/>
      <c r="EZ206" s="20"/>
      <c r="FA206" s="20"/>
      <c r="FB206" s="20"/>
      <c r="FC206" s="20"/>
      <c r="FD206" s="20"/>
      <c r="FE206" s="20"/>
      <c r="FF206" s="20"/>
      <c r="FG206" s="20"/>
      <c r="FH206" s="20"/>
      <c r="FI206" s="20"/>
      <c r="FJ206" s="20"/>
      <c r="FK206" s="20"/>
      <c r="FL206" s="20"/>
      <c r="FM206" s="20"/>
      <c r="FN206" s="20"/>
      <c r="FO206" s="20"/>
      <c r="FP206" s="20"/>
      <c r="FQ206" s="20"/>
      <c r="FR206" s="20"/>
      <c r="FS206" s="20"/>
      <c r="FT206" s="20"/>
      <c r="FU206" s="20"/>
      <c r="FV206" s="20"/>
      <c r="FW206" s="20"/>
      <c r="FX206" s="20"/>
      <c r="FY206" s="20"/>
      <c r="FZ206" s="20"/>
      <c r="GA206" s="20"/>
      <c r="GB206" s="20"/>
      <c r="GC206" s="20"/>
      <c r="GD206" s="20"/>
      <c r="GE206" s="20"/>
      <c r="GF206" s="20"/>
      <c r="GG206" s="20"/>
      <c r="GH206" s="20"/>
      <c r="GI206" s="20"/>
      <c r="GJ206" s="20"/>
      <c r="GK206" s="20"/>
      <c r="GL206" s="20"/>
      <c r="GM206" s="20"/>
      <c r="GN206" s="20"/>
      <c r="GO206" s="20"/>
      <c r="GP206" s="20"/>
      <c r="GQ206" s="20"/>
      <c r="GR206" s="20"/>
      <c r="GS206" s="20"/>
      <c r="GT206" s="20"/>
      <c r="GU206" s="20"/>
      <c r="GV206" s="20"/>
      <c r="GW206" s="20"/>
      <c r="GX206" s="20"/>
      <c r="GY206" s="20"/>
      <c r="GZ206" s="20"/>
      <c r="HA206" s="20"/>
      <c r="HB206" s="20"/>
      <c r="HC206" s="20"/>
      <c r="HD206" s="20"/>
      <c r="HE206" s="20"/>
      <c r="HF206" s="20"/>
      <c r="HG206" s="20"/>
      <c r="HH206" s="20"/>
      <c r="HI206" s="20"/>
      <c r="HJ206" s="20"/>
      <c r="HK206" s="20"/>
      <c r="HL206" s="20"/>
      <c r="HM206" s="20"/>
      <c r="HN206" s="20"/>
      <c r="HO206" s="20"/>
      <c r="HP206" s="20"/>
      <c r="HQ206" s="20"/>
      <c r="HR206" s="20"/>
      <c r="HS206" s="20"/>
      <c r="HT206" s="20"/>
      <c r="HU206" s="20"/>
      <c r="HV206" s="20"/>
      <c r="HW206" s="20"/>
      <c r="HX206" s="20"/>
      <c r="HY206" s="20"/>
      <c r="HZ206" s="20"/>
      <c r="IA206" s="20"/>
      <c r="IB206" s="20"/>
      <c r="IC206" s="20"/>
      <c r="ID206" s="20"/>
      <c r="IE206" s="20"/>
      <c r="IF206" s="20"/>
      <c r="IG206" s="20"/>
      <c r="IH206" s="20"/>
      <c r="II206" s="20"/>
      <c r="IJ206" s="20"/>
      <c r="IK206" s="20"/>
      <c r="IL206" s="20"/>
      <c r="IM206" s="20"/>
      <c r="IN206" s="20"/>
      <c r="IO206" s="20"/>
      <c r="IP206" s="20"/>
      <c r="IQ206" s="20"/>
      <c r="IR206" s="20"/>
      <c r="IS206" s="20"/>
      <c r="IT206" s="20"/>
      <c r="IU206" s="20"/>
    </row>
    <row r="207" spans="2:255" s="22" customFormat="1" x14ac:dyDescent="0.25">
      <c r="B207" s="20"/>
      <c r="C207" s="27"/>
      <c r="D207" s="28"/>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20"/>
      <c r="BV207" s="20"/>
      <c r="BW207" s="20"/>
      <c r="BX207" s="20"/>
      <c r="BY207" s="20"/>
      <c r="BZ207" s="20"/>
      <c r="CA207" s="20"/>
      <c r="CB207" s="20"/>
      <c r="CC207" s="20"/>
      <c r="CD207" s="20"/>
      <c r="CE207" s="20"/>
      <c r="CF207" s="20"/>
      <c r="CG207" s="20"/>
      <c r="CH207" s="20"/>
      <c r="CI207" s="20"/>
      <c r="CJ207" s="20"/>
      <c r="CK207" s="20"/>
      <c r="CL207" s="20"/>
      <c r="CM207" s="20"/>
      <c r="CN207" s="20"/>
      <c r="CO207" s="20"/>
      <c r="CP207" s="20"/>
      <c r="CQ207" s="20"/>
      <c r="CR207" s="20"/>
      <c r="CS207" s="20"/>
      <c r="CT207" s="20"/>
      <c r="CU207" s="20"/>
      <c r="CV207" s="20"/>
      <c r="CW207" s="20"/>
      <c r="CX207" s="20"/>
      <c r="CY207" s="20"/>
      <c r="CZ207" s="20"/>
      <c r="DA207" s="20"/>
      <c r="DB207" s="20"/>
      <c r="DC207" s="20"/>
      <c r="DD207" s="20"/>
      <c r="DE207" s="20"/>
      <c r="DF207" s="20"/>
      <c r="DG207" s="20"/>
      <c r="DH207" s="20"/>
      <c r="DI207" s="20"/>
      <c r="DJ207" s="20"/>
      <c r="DK207" s="20"/>
      <c r="DL207" s="20"/>
      <c r="DM207" s="20"/>
      <c r="DN207" s="20"/>
      <c r="DO207" s="20"/>
      <c r="DP207" s="20"/>
      <c r="DQ207" s="20"/>
      <c r="DR207" s="20"/>
      <c r="DS207" s="20"/>
      <c r="DT207" s="20"/>
      <c r="DU207" s="20"/>
      <c r="DV207" s="20"/>
      <c r="DW207" s="20"/>
      <c r="DX207" s="20"/>
      <c r="DY207" s="20"/>
      <c r="DZ207" s="20"/>
      <c r="EA207" s="20"/>
      <c r="EB207" s="20"/>
      <c r="EC207" s="20"/>
      <c r="ED207" s="20"/>
      <c r="EE207" s="20"/>
      <c r="EF207" s="20"/>
      <c r="EG207" s="20"/>
      <c r="EH207" s="20"/>
      <c r="EI207" s="20"/>
      <c r="EJ207" s="20"/>
      <c r="EK207" s="20"/>
      <c r="EL207" s="20"/>
      <c r="EM207" s="20"/>
      <c r="EN207" s="20"/>
      <c r="EO207" s="20"/>
      <c r="EP207" s="20"/>
      <c r="EQ207" s="20"/>
      <c r="ER207" s="20"/>
      <c r="ES207" s="20"/>
      <c r="ET207" s="20"/>
      <c r="EU207" s="20"/>
      <c r="EV207" s="20"/>
      <c r="EW207" s="20"/>
      <c r="EX207" s="20"/>
      <c r="EY207" s="20"/>
      <c r="EZ207" s="20"/>
      <c r="FA207" s="20"/>
      <c r="FB207" s="20"/>
      <c r="FC207" s="20"/>
      <c r="FD207" s="20"/>
      <c r="FE207" s="20"/>
      <c r="FF207" s="20"/>
      <c r="FG207" s="20"/>
      <c r="FH207" s="20"/>
      <c r="FI207" s="20"/>
      <c r="FJ207" s="20"/>
      <c r="FK207" s="20"/>
      <c r="FL207" s="20"/>
      <c r="FM207" s="20"/>
      <c r="FN207" s="20"/>
      <c r="FO207" s="20"/>
      <c r="FP207" s="20"/>
      <c r="FQ207" s="20"/>
      <c r="FR207" s="20"/>
      <c r="FS207" s="20"/>
      <c r="FT207" s="20"/>
      <c r="FU207" s="20"/>
      <c r="FV207" s="20"/>
      <c r="FW207" s="20"/>
      <c r="FX207" s="20"/>
      <c r="FY207" s="20"/>
      <c r="FZ207" s="20"/>
      <c r="GA207" s="20"/>
      <c r="GB207" s="20"/>
      <c r="GC207" s="20"/>
      <c r="GD207" s="20"/>
      <c r="GE207" s="20"/>
      <c r="GF207" s="20"/>
      <c r="GG207" s="20"/>
      <c r="GH207" s="20"/>
      <c r="GI207" s="20"/>
      <c r="GJ207" s="20"/>
      <c r="GK207" s="20"/>
      <c r="GL207" s="20"/>
      <c r="GM207" s="20"/>
      <c r="GN207" s="20"/>
      <c r="GO207" s="20"/>
      <c r="GP207" s="20"/>
      <c r="GQ207" s="20"/>
      <c r="GR207" s="20"/>
      <c r="GS207" s="20"/>
      <c r="GT207" s="20"/>
      <c r="GU207" s="20"/>
      <c r="GV207" s="20"/>
      <c r="GW207" s="20"/>
      <c r="GX207" s="20"/>
      <c r="GY207" s="20"/>
      <c r="GZ207" s="20"/>
      <c r="HA207" s="20"/>
      <c r="HB207" s="20"/>
      <c r="HC207" s="20"/>
      <c r="HD207" s="20"/>
      <c r="HE207" s="20"/>
      <c r="HF207" s="20"/>
      <c r="HG207" s="20"/>
      <c r="HH207" s="20"/>
      <c r="HI207" s="20"/>
      <c r="HJ207" s="20"/>
      <c r="HK207" s="20"/>
      <c r="HL207" s="20"/>
      <c r="HM207" s="20"/>
      <c r="HN207" s="20"/>
      <c r="HO207" s="20"/>
      <c r="HP207" s="20"/>
      <c r="HQ207" s="20"/>
      <c r="HR207" s="20"/>
      <c r="HS207" s="20"/>
      <c r="HT207" s="20"/>
      <c r="HU207" s="20"/>
      <c r="HV207" s="20"/>
      <c r="HW207" s="20"/>
      <c r="HX207" s="20"/>
      <c r="HY207" s="20"/>
      <c r="HZ207" s="20"/>
      <c r="IA207" s="20"/>
      <c r="IB207" s="20"/>
      <c r="IC207" s="20"/>
      <c r="ID207" s="20"/>
      <c r="IE207" s="20"/>
      <c r="IF207" s="20"/>
      <c r="IG207" s="20"/>
      <c r="IH207" s="20"/>
      <c r="II207" s="20"/>
      <c r="IJ207" s="20"/>
      <c r="IK207" s="20"/>
      <c r="IL207" s="20"/>
      <c r="IM207" s="20"/>
      <c r="IN207" s="20"/>
      <c r="IO207" s="20"/>
      <c r="IP207" s="20"/>
      <c r="IQ207" s="20"/>
      <c r="IR207" s="20"/>
      <c r="IS207" s="20"/>
      <c r="IT207" s="20"/>
      <c r="IU207" s="20"/>
    </row>
    <row r="208" spans="2:255" s="22" customFormat="1" x14ac:dyDescent="0.25">
      <c r="B208" s="20"/>
      <c r="C208" s="27"/>
      <c r="D208" s="28"/>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20"/>
      <c r="BV208" s="20"/>
      <c r="BW208" s="20"/>
      <c r="BX208" s="20"/>
      <c r="BY208" s="20"/>
      <c r="BZ208" s="20"/>
      <c r="CA208" s="20"/>
      <c r="CB208" s="20"/>
      <c r="CC208" s="20"/>
      <c r="CD208" s="20"/>
      <c r="CE208" s="20"/>
      <c r="CF208" s="20"/>
      <c r="CG208" s="20"/>
      <c r="CH208" s="20"/>
      <c r="CI208" s="20"/>
      <c r="CJ208" s="20"/>
      <c r="CK208" s="20"/>
      <c r="CL208" s="20"/>
      <c r="CM208" s="20"/>
      <c r="CN208" s="20"/>
      <c r="CO208" s="20"/>
      <c r="CP208" s="20"/>
      <c r="CQ208" s="20"/>
      <c r="CR208" s="20"/>
      <c r="CS208" s="20"/>
      <c r="CT208" s="20"/>
      <c r="CU208" s="20"/>
      <c r="CV208" s="20"/>
      <c r="CW208" s="20"/>
      <c r="CX208" s="20"/>
      <c r="CY208" s="20"/>
      <c r="CZ208" s="20"/>
      <c r="DA208" s="20"/>
      <c r="DB208" s="20"/>
      <c r="DC208" s="20"/>
      <c r="DD208" s="20"/>
      <c r="DE208" s="20"/>
      <c r="DF208" s="20"/>
      <c r="DG208" s="20"/>
      <c r="DH208" s="20"/>
      <c r="DI208" s="20"/>
      <c r="DJ208" s="20"/>
      <c r="DK208" s="20"/>
      <c r="DL208" s="20"/>
      <c r="DM208" s="20"/>
      <c r="DN208" s="20"/>
      <c r="DO208" s="20"/>
      <c r="DP208" s="20"/>
      <c r="DQ208" s="20"/>
      <c r="DR208" s="20"/>
      <c r="DS208" s="20"/>
      <c r="DT208" s="20"/>
      <c r="DU208" s="20"/>
      <c r="DV208" s="20"/>
      <c r="DW208" s="20"/>
      <c r="DX208" s="20"/>
      <c r="DY208" s="20"/>
      <c r="DZ208" s="20"/>
      <c r="EA208" s="20"/>
      <c r="EB208" s="20"/>
      <c r="EC208" s="20"/>
      <c r="ED208" s="20"/>
      <c r="EE208" s="20"/>
      <c r="EF208" s="20"/>
      <c r="EG208" s="20"/>
      <c r="EH208" s="20"/>
      <c r="EI208" s="20"/>
      <c r="EJ208" s="20"/>
      <c r="EK208" s="20"/>
      <c r="EL208" s="20"/>
      <c r="EM208" s="20"/>
      <c r="EN208" s="20"/>
      <c r="EO208" s="20"/>
      <c r="EP208" s="20"/>
      <c r="EQ208" s="20"/>
      <c r="ER208" s="20"/>
      <c r="ES208" s="20"/>
      <c r="ET208" s="20"/>
      <c r="EU208" s="20"/>
      <c r="EV208" s="20"/>
      <c r="EW208" s="20"/>
      <c r="EX208" s="20"/>
      <c r="EY208" s="20"/>
      <c r="EZ208" s="20"/>
      <c r="FA208" s="20"/>
      <c r="FB208" s="20"/>
      <c r="FC208" s="20"/>
      <c r="FD208" s="20"/>
      <c r="FE208" s="20"/>
      <c r="FF208" s="20"/>
      <c r="FG208" s="20"/>
      <c r="FH208" s="20"/>
      <c r="FI208" s="20"/>
      <c r="FJ208" s="20"/>
      <c r="FK208" s="20"/>
      <c r="FL208" s="20"/>
      <c r="FM208" s="20"/>
      <c r="FN208" s="20"/>
      <c r="FO208" s="20"/>
      <c r="FP208" s="20"/>
      <c r="FQ208" s="20"/>
      <c r="FR208" s="20"/>
      <c r="FS208" s="20"/>
      <c r="FT208" s="20"/>
      <c r="FU208" s="20"/>
      <c r="FV208" s="20"/>
      <c r="FW208" s="20"/>
      <c r="FX208" s="20"/>
      <c r="FY208" s="20"/>
      <c r="FZ208" s="20"/>
      <c r="GA208" s="20"/>
      <c r="GB208" s="20"/>
      <c r="GC208" s="20"/>
      <c r="GD208" s="20"/>
      <c r="GE208" s="20"/>
      <c r="GF208" s="20"/>
      <c r="GG208" s="20"/>
      <c r="GH208" s="20"/>
      <c r="GI208" s="20"/>
      <c r="GJ208" s="20"/>
      <c r="GK208" s="20"/>
      <c r="GL208" s="20"/>
      <c r="GM208" s="20"/>
      <c r="GN208" s="20"/>
      <c r="GO208" s="20"/>
      <c r="GP208" s="20"/>
      <c r="GQ208" s="20"/>
      <c r="GR208" s="20"/>
      <c r="GS208" s="20"/>
      <c r="GT208" s="20"/>
      <c r="GU208" s="20"/>
      <c r="GV208" s="20"/>
      <c r="GW208" s="20"/>
      <c r="GX208" s="20"/>
      <c r="GY208" s="20"/>
      <c r="GZ208" s="20"/>
      <c r="HA208" s="20"/>
      <c r="HB208" s="20"/>
      <c r="HC208" s="20"/>
      <c r="HD208" s="20"/>
      <c r="HE208" s="20"/>
      <c r="HF208" s="20"/>
      <c r="HG208" s="20"/>
      <c r="HH208" s="20"/>
      <c r="HI208" s="20"/>
      <c r="HJ208" s="20"/>
      <c r="HK208" s="20"/>
      <c r="HL208" s="20"/>
      <c r="HM208" s="20"/>
      <c r="HN208" s="20"/>
      <c r="HO208" s="20"/>
      <c r="HP208" s="20"/>
      <c r="HQ208" s="20"/>
      <c r="HR208" s="20"/>
      <c r="HS208" s="20"/>
      <c r="HT208" s="20"/>
      <c r="HU208" s="20"/>
      <c r="HV208" s="20"/>
      <c r="HW208" s="20"/>
      <c r="HX208" s="20"/>
      <c r="HY208" s="20"/>
      <c r="HZ208" s="20"/>
      <c r="IA208" s="20"/>
      <c r="IB208" s="20"/>
      <c r="IC208" s="20"/>
      <c r="ID208" s="20"/>
      <c r="IE208" s="20"/>
      <c r="IF208" s="20"/>
      <c r="IG208" s="20"/>
      <c r="IH208" s="20"/>
      <c r="II208" s="20"/>
      <c r="IJ208" s="20"/>
      <c r="IK208" s="20"/>
      <c r="IL208" s="20"/>
      <c r="IM208" s="20"/>
      <c r="IN208" s="20"/>
      <c r="IO208" s="20"/>
      <c r="IP208" s="20"/>
      <c r="IQ208" s="20"/>
      <c r="IR208" s="20"/>
      <c r="IS208" s="20"/>
      <c r="IT208" s="20"/>
      <c r="IU208" s="20"/>
    </row>
    <row r="209" spans="2:255" s="22" customFormat="1" x14ac:dyDescent="0.25">
      <c r="B209" s="20"/>
      <c r="C209" s="27"/>
      <c r="D209" s="28"/>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20"/>
      <c r="BV209" s="20"/>
      <c r="BW209" s="20"/>
      <c r="BX209" s="20"/>
      <c r="BY209" s="20"/>
      <c r="BZ209" s="20"/>
      <c r="CA209" s="20"/>
      <c r="CB209" s="20"/>
      <c r="CC209" s="20"/>
      <c r="CD209" s="20"/>
      <c r="CE209" s="20"/>
      <c r="CF209" s="20"/>
      <c r="CG209" s="20"/>
      <c r="CH209" s="20"/>
      <c r="CI209" s="20"/>
      <c r="CJ209" s="20"/>
      <c r="CK209" s="20"/>
      <c r="CL209" s="20"/>
      <c r="CM209" s="20"/>
      <c r="CN209" s="20"/>
      <c r="CO209" s="20"/>
      <c r="CP209" s="20"/>
      <c r="CQ209" s="20"/>
      <c r="CR209" s="20"/>
      <c r="CS209" s="20"/>
      <c r="CT209" s="20"/>
      <c r="CU209" s="20"/>
      <c r="CV209" s="20"/>
      <c r="CW209" s="20"/>
      <c r="CX209" s="20"/>
      <c r="CY209" s="20"/>
      <c r="CZ209" s="20"/>
      <c r="DA209" s="20"/>
      <c r="DB209" s="20"/>
      <c r="DC209" s="20"/>
      <c r="DD209" s="20"/>
      <c r="DE209" s="20"/>
      <c r="DF209" s="20"/>
      <c r="DG209" s="20"/>
      <c r="DH209" s="20"/>
      <c r="DI209" s="20"/>
      <c r="DJ209" s="20"/>
      <c r="DK209" s="20"/>
      <c r="DL209" s="20"/>
      <c r="DM209" s="20"/>
      <c r="DN209" s="20"/>
      <c r="DO209" s="20"/>
      <c r="DP209" s="20"/>
      <c r="DQ209" s="20"/>
      <c r="DR209" s="20"/>
      <c r="DS209" s="20"/>
      <c r="DT209" s="20"/>
      <c r="DU209" s="20"/>
      <c r="DV209" s="20"/>
      <c r="DW209" s="20"/>
      <c r="DX209" s="20"/>
      <c r="DY209" s="20"/>
      <c r="DZ209" s="20"/>
      <c r="EA209" s="20"/>
      <c r="EB209" s="20"/>
      <c r="EC209" s="20"/>
      <c r="ED209" s="20"/>
      <c r="EE209" s="20"/>
      <c r="EF209" s="20"/>
      <c r="EG209" s="20"/>
      <c r="EH209" s="20"/>
      <c r="EI209" s="20"/>
      <c r="EJ209" s="20"/>
      <c r="EK209" s="20"/>
      <c r="EL209" s="20"/>
      <c r="EM209" s="20"/>
      <c r="EN209" s="20"/>
      <c r="EO209" s="20"/>
      <c r="EP209" s="20"/>
      <c r="EQ209" s="20"/>
      <c r="ER209" s="20"/>
      <c r="ES209" s="20"/>
      <c r="ET209" s="20"/>
      <c r="EU209" s="20"/>
      <c r="EV209" s="20"/>
      <c r="EW209" s="20"/>
      <c r="EX209" s="20"/>
      <c r="EY209" s="20"/>
      <c r="EZ209" s="20"/>
      <c r="FA209" s="20"/>
      <c r="FB209" s="20"/>
      <c r="FC209" s="20"/>
      <c r="FD209" s="20"/>
      <c r="FE209" s="20"/>
      <c r="FF209" s="20"/>
      <c r="FG209" s="20"/>
      <c r="FH209" s="20"/>
      <c r="FI209" s="20"/>
      <c r="FJ209" s="20"/>
      <c r="FK209" s="20"/>
      <c r="FL209" s="20"/>
      <c r="FM209" s="20"/>
      <c r="FN209" s="20"/>
      <c r="FO209" s="20"/>
      <c r="FP209" s="20"/>
      <c r="FQ209" s="20"/>
      <c r="FR209" s="20"/>
      <c r="FS209" s="20"/>
      <c r="FT209" s="20"/>
      <c r="FU209" s="20"/>
      <c r="FV209" s="20"/>
      <c r="FW209" s="20"/>
      <c r="FX209" s="20"/>
      <c r="FY209" s="20"/>
      <c r="FZ209" s="20"/>
      <c r="GA209" s="20"/>
      <c r="GB209" s="20"/>
      <c r="GC209" s="20"/>
      <c r="GD209" s="20"/>
      <c r="GE209" s="20"/>
      <c r="GF209" s="20"/>
      <c r="GG209" s="20"/>
      <c r="GH209" s="20"/>
      <c r="GI209" s="20"/>
      <c r="GJ209" s="20"/>
      <c r="GK209" s="20"/>
      <c r="GL209" s="20"/>
      <c r="GM209" s="20"/>
      <c r="GN209" s="20"/>
      <c r="GO209" s="20"/>
      <c r="GP209" s="20"/>
      <c r="GQ209" s="20"/>
      <c r="GR209" s="20"/>
      <c r="GS209" s="20"/>
      <c r="GT209" s="20"/>
      <c r="GU209" s="20"/>
      <c r="GV209" s="20"/>
      <c r="GW209" s="20"/>
      <c r="GX209" s="20"/>
      <c r="GY209" s="20"/>
      <c r="GZ209" s="20"/>
      <c r="HA209" s="20"/>
      <c r="HB209" s="20"/>
      <c r="HC209" s="20"/>
      <c r="HD209" s="20"/>
      <c r="HE209" s="20"/>
      <c r="HF209" s="20"/>
      <c r="HG209" s="20"/>
      <c r="HH209" s="20"/>
      <c r="HI209" s="20"/>
      <c r="HJ209" s="20"/>
      <c r="HK209" s="20"/>
      <c r="HL209" s="20"/>
      <c r="HM209" s="20"/>
      <c r="HN209" s="20"/>
      <c r="HO209" s="20"/>
      <c r="HP209" s="20"/>
      <c r="HQ209" s="20"/>
      <c r="HR209" s="20"/>
      <c r="HS209" s="20"/>
      <c r="HT209" s="20"/>
      <c r="HU209" s="20"/>
      <c r="HV209" s="20"/>
      <c r="HW209" s="20"/>
      <c r="HX209" s="20"/>
      <c r="HY209" s="20"/>
      <c r="HZ209" s="20"/>
      <c r="IA209" s="20"/>
      <c r="IB209" s="20"/>
      <c r="IC209" s="20"/>
      <c r="ID209" s="20"/>
      <c r="IE209" s="20"/>
      <c r="IF209" s="20"/>
      <c r="IG209" s="20"/>
      <c r="IH209" s="20"/>
      <c r="II209" s="20"/>
      <c r="IJ209" s="20"/>
      <c r="IK209" s="20"/>
      <c r="IL209" s="20"/>
      <c r="IM209" s="20"/>
      <c r="IN209" s="20"/>
      <c r="IO209" s="20"/>
      <c r="IP209" s="20"/>
      <c r="IQ209" s="20"/>
      <c r="IR209" s="20"/>
      <c r="IS209" s="20"/>
      <c r="IT209" s="20"/>
      <c r="IU209" s="20"/>
    </row>
    <row r="210" spans="2:255" s="22" customFormat="1" x14ac:dyDescent="0.25">
      <c r="B210" s="20"/>
      <c r="C210" s="27"/>
      <c r="D210" s="28"/>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20"/>
      <c r="BV210" s="20"/>
      <c r="BW210" s="20"/>
      <c r="BX210" s="20"/>
      <c r="BY210" s="20"/>
      <c r="BZ210" s="20"/>
      <c r="CA210" s="20"/>
      <c r="CB210" s="20"/>
      <c r="CC210" s="20"/>
      <c r="CD210" s="20"/>
      <c r="CE210" s="20"/>
      <c r="CF210" s="20"/>
      <c r="CG210" s="20"/>
      <c r="CH210" s="20"/>
      <c r="CI210" s="20"/>
      <c r="CJ210" s="20"/>
      <c r="CK210" s="20"/>
      <c r="CL210" s="20"/>
      <c r="CM210" s="20"/>
      <c r="CN210" s="20"/>
      <c r="CO210" s="20"/>
      <c r="CP210" s="20"/>
      <c r="CQ210" s="20"/>
      <c r="CR210" s="20"/>
      <c r="CS210" s="20"/>
      <c r="CT210" s="20"/>
      <c r="CU210" s="20"/>
      <c r="CV210" s="20"/>
      <c r="CW210" s="20"/>
      <c r="CX210" s="20"/>
      <c r="CY210" s="20"/>
      <c r="CZ210" s="20"/>
      <c r="DA210" s="20"/>
      <c r="DB210" s="20"/>
      <c r="DC210" s="20"/>
      <c r="DD210" s="20"/>
      <c r="DE210" s="20"/>
      <c r="DF210" s="20"/>
      <c r="DG210" s="20"/>
      <c r="DH210" s="20"/>
      <c r="DI210" s="20"/>
      <c r="DJ210" s="20"/>
      <c r="DK210" s="20"/>
      <c r="DL210" s="20"/>
      <c r="DM210" s="20"/>
      <c r="DN210" s="20"/>
      <c r="DO210" s="20"/>
      <c r="DP210" s="20"/>
      <c r="DQ210" s="20"/>
      <c r="DR210" s="20"/>
      <c r="DS210" s="20"/>
      <c r="DT210" s="20"/>
      <c r="DU210" s="20"/>
      <c r="DV210" s="20"/>
      <c r="DW210" s="20"/>
      <c r="DX210" s="20"/>
      <c r="DY210" s="20"/>
      <c r="DZ210" s="20"/>
      <c r="EA210" s="20"/>
      <c r="EB210" s="20"/>
      <c r="EC210" s="20"/>
      <c r="ED210" s="20"/>
      <c r="EE210" s="20"/>
      <c r="EF210" s="20"/>
      <c r="EG210" s="20"/>
      <c r="EH210" s="20"/>
      <c r="EI210" s="20"/>
      <c r="EJ210" s="20"/>
      <c r="EK210" s="20"/>
      <c r="EL210" s="20"/>
      <c r="EM210" s="20"/>
      <c r="EN210" s="20"/>
      <c r="EO210" s="20"/>
      <c r="EP210" s="20"/>
      <c r="EQ210" s="20"/>
      <c r="ER210" s="20"/>
      <c r="ES210" s="20"/>
      <c r="ET210" s="20"/>
      <c r="EU210" s="20"/>
      <c r="EV210" s="20"/>
      <c r="EW210" s="20"/>
      <c r="EX210" s="20"/>
      <c r="EY210" s="20"/>
      <c r="EZ210" s="20"/>
      <c r="FA210" s="20"/>
      <c r="FB210" s="20"/>
      <c r="FC210" s="20"/>
      <c r="FD210" s="20"/>
      <c r="FE210" s="20"/>
      <c r="FF210" s="20"/>
      <c r="FG210" s="20"/>
      <c r="FH210" s="20"/>
      <c r="FI210" s="20"/>
      <c r="FJ210" s="20"/>
      <c r="FK210" s="20"/>
      <c r="FL210" s="20"/>
      <c r="FM210" s="20"/>
      <c r="FN210" s="20"/>
      <c r="FO210" s="20"/>
      <c r="FP210" s="20"/>
      <c r="FQ210" s="20"/>
      <c r="FR210" s="20"/>
      <c r="FS210" s="20"/>
      <c r="FT210" s="20"/>
      <c r="FU210" s="20"/>
      <c r="FV210" s="20"/>
      <c r="FW210" s="20"/>
      <c r="FX210" s="20"/>
      <c r="FY210" s="20"/>
      <c r="FZ210" s="20"/>
      <c r="GA210" s="20"/>
      <c r="GB210" s="20"/>
      <c r="GC210" s="20"/>
      <c r="GD210" s="20"/>
      <c r="GE210" s="20"/>
      <c r="GF210" s="20"/>
      <c r="GG210" s="20"/>
      <c r="GH210" s="20"/>
      <c r="GI210" s="20"/>
      <c r="GJ210" s="20"/>
      <c r="GK210" s="20"/>
      <c r="GL210" s="20"/>
      <c r="GM210" s="20"/>
      <c r="GN210" s="20"/>
      <c r="GO210" s="20"/>
      <c r="GP210" s="20"/>
      <c r="GQ210" s="20"/>
      <c r="GR210" s="20"/>
      <c r="GS210" s="20"/>
      <c r="GT210" s="20"/>
      <c r="GU210" s="20"/>
      <c r="GV210" s="20"/>
      <c r="GW210" s="20"/>
      <c r="GX210" s="20"/>
      <c r="GY210" s="20"/>
      <c r="GZ210" s="20"/>
      <c r="HA210" s="20"/>
      <c r="HB210" s="20"/>
      <c r="HC210" s="20"/>
      <c r="HD210" s="20"/>
      <c r="HE210" s="20"/>
      <c r="HF210" s="20"/>
      <c r="HG210" s="20"/>
      <c r="HH210" s="20"/>
      <c r="HI210" s="20"/>
      <c r="HJ210" s="20"/>
      <c r="HK210" s="20"/>
      <c r="HL210" s="20"/>
      <c r="HM210" s="20"/>
      <c r="HN210" s="20"/>
      <c r="HO210" s="20"/>
      <c r="HP210" s="20"/>
      <c r="HQ210" s="20"/>
      <c r="HR210" s="20"/>
      <c r="HS210" s="20"/>
      <c r="HT210" s="20"/>
      <c r="HU210" s="20"/>
      <c r="HV210" s="20"/>
      <c r="HW210" s="20"/>
      <c r="HX210" s="20"/>
      <c r="HY210" s="20"/>
      <c r="HZ210" s="20"/>
      <c r="IA210" s="20"/>
      <c r="IB210" s="20"/>
      <c r="IC210" s="20"/>
      <c r="ID210" s="20"/>
      <c r="IE210" s="20"/>
      <c r="IF210" s="20"/>
      <c r="IG210" s="20"/>
      <c r="IH210" s="20"/>
      <c r="II210" s="20"/>
      <c r="IJ210" s="20"/>
      <c r="IK210" s="20"/>
      <c r="IL210" s="20"/>
      <c r="IM210" s="20"/>
      <c r="IN210" s="20"/>
      <c r="IO210" s="20"/>
      <c r="IP210" s="20"/>
      <c r="IQ210" s="20"/>
      <c r="IR210" s="20"/>
      <c r="IS210" s="20"/>
      <c r="IT210" s="20"/>
      <c r="IU210" s="20"/>
    </row>
    <row r="211" spans="2:255" s="22" customFormat="1" x14ac:dyDescent="0.25">
      <c r="B211" s="20"/>
      <c r="C211" s="27"/>
      <c r="D211" s="28"/>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20"/>
      <c r="BV211" s="20"/>
      <c r="BW211" s="20"/>
      <c r="BX211" s="20"/>
      <c r="BY211" s="20"/>
      <c r="BZ211" s="20"/>
      <c r="CA211" s="20"/>
      <c r="CB211" s="20"/>
      <c r="CC211" s="20"/>
      <c r="CD211" s="20"/>
      <c r="CE211" s="20"/>
      <c r="CF211" s="20"/>
      <c r="CG211" s="20"/>
      <c r="CH211" s="20"/>
      <c r="CI211" s="20"/>
      <c r="CJ211" s="20"/>
      <c r="CK211" s="20"/>
      <c r="CL211" s="20"/>
      <c r="CM211" s="20"/>
      <c r="CN211" s="20"/>
      <c r="CO211" s="20"/>
      <c r="CP211" s="20"/>
      <c r="CQ211" s="20"/>
      <c r="CR211" s="20"/>
      <c r="CS211" s="20"/>
      <c r="CT211" s="20"/>
      <c r="CU211" s="20"/>
      <c r="CV211" s="20"/>
      <c r="CW211" s="20"/>
      <c r="CX211" s="20"/>
      <c r="CY211" s="20"/>
      <c r="CZ211" s="20"/>
      <c r="DA211" s="20"/>
      <c r="DB211" s="20"/>
      <c r="DC211" s="20"/>
      <c r="DD211" s="20"/>
      <c r="DE211" s="20"/>
      <c r="DF211" s="20"/>
      <c r="DG211" s="20"/>
      <c r="DH211" s="20"/>
      <c r="DI211" s="20"/>
      <c r="DJ211" s="20"/>
      <c r="DK211" s="20"/>
      <c r="DL211" s="20"/>
      <c r="DM211" s="20"/>
      <c r="DN211" s="20"/>
      <c r="DO211" s="20"/>
      <c r="DP211" s="20"/>
      <c r="DQ211" s="20"/>
      <c r="DR211" s="20"/>
      <c r="DS211" s="20"/>
      <c r="DT211" s="20"/>
      <c r="DU211" s="20"/>
      <c r="DV211" s="20"/>
      <c r="DW211" s="20"/>
      <c r="DX211" s="20"/>
      <c r="DY211" s="20"/>
      <c r="DZ211" s="20"/>
      <c r="EA211" s="20"/>
      <c r="EB211" s="20"/>
      <c r="EC211" s="20"/>
      <c r="ED211" s="20"/>
      <c r="EE211" s="20"/>
      <c r="EF211" s="20"/>
      <c r="EG211" s="20"/>
      <c r="EH211" s="20"/>
      <c r="EI211" s="20"/>
      <c r="EJ211" s="20"/>
      <c r="EK211" s="20"/>
      <c r="EL211" s="20"/>
      <c r="EM211" s="20"/>
      <c r="EN211" s="20"/>
      <c r="EO211" s="20"/>
      <c r="EP211" s="20"/>
      <c r="EQ211" s="20"/>
      <c r="ER211" s="20"/>
      <c r="ES211" s="20"/>
      <c r="ET211" s="20"/>
      <c r="EU211" s="20"/>
      <c r="EV211" s="20"/>
      <c r="EW211" s="20"/>
      <c r="EX211" s="20"/>
      <c r="EY211" s="20"/>
      <c r="EZ211" s="20"/>
      <c r="FA211" s="20"/>
      <c r="FB211" s="20"/>
      <c r="FC211" s="20"/>
      <c r="FD211" s="20"/>
      <c r="FE211" s="20"/>
      <c r="FF211" s="20"/>
      <c r="FG211" s="20"/>
      <c r="FH211" s="20"/>
      <c r="FI211" s="20"/>
      <c r="FJ211" s="20"/>
      <c r="FK211" s="20"/>
      <c r="FL211" s="20"/>
      <c r="FM211" s="20"/>
      <c r="FN211" s="20"/>
      <c r="FO211" s="20"/>
      <c r="FP211" s="20"/>
      <c r="FQ211" s="20"/>
      <c r="FR211" s="20"/>
      <c r="FS211" s="20"/>
      <c r="FT211" s="20"/>
      <c r="FU211" s="20"/>
      <c r="FV211" s="20"/>
      <c r="FW211" s="20"/>
      <c r="FX211" s="20"/>
      <c r="FY211" s="20"/>
      <c r="FZ211" s="20"/>
      <c r="GA211" s="20"/>
      <c r="GB211" s="20"/>
      <c r="GC211" s="20"/>
      <c r="GD211" s="20"/>
      <c r="GE211" s="20"/>
      <c r="GF211" s="20"/>
      <c r="GG211" s="20"/>
      <c r="GH211" s="20"/>
      <c r="GI211" s="20"/>
      <c r="GJ211" s="20"/>
      <c r="GK211" s="20"/>
      <c r="GL211" s="20"/>
      <c r="GM211" s="20"/>
      <c r="GN211" s="20"/>
      <c r="GO211" s="20"/>
      <c r="GP211" s="20"/>
      <c r="GQ211" s="20"/>
      <c r="GR211" s="20"/>
      <c r="GS211" s="20"/>
      <c r="GT211" s="20"/>
      <c r="GU211" s="20"/>
      <c r="GV211" s="20"/>
      <c r="GW211" s="20"/>
      <c r="GX211" s="20"/>
      <c r="GY211" s="20"/>
      <c r="GZ211" s="20"/>
      <c r="HA211" s="20"/>
      <c r="HB211" s="20"/>
      <c r="HC211" s="20"/>
      <c r="HD211" s="20"/>
      <c r="HE211" s="20"/>
      <c r="HF211" s="20"/>
      <c r="HG211" s="20"/>
      <c r="HH211" s="20"/>
      <c r="HI211" s="20"/>
      <c r="HJ211" s="20"/>
      <c r="HK211" s="20"/>
      <c r="HL211" s="20"/>
      <c r="HM211" s="20"/>
      <c r="HN211" s="20"/>
      <c r="HO211" s="20"/>
      <c r="HP211" s="20"/>
      <c r="HQ211" s="20"/>
      <c r="HR211" s="20"/>
      <c r="HS211" s="20"/>
      <c r="HT211" s="20"/>
      <c r="HU211" s="20"/>
      <c r="HV211" s="20"/>
      <c r="HW211" s="20"/>
      <c r="HX211" s="20"/>
      <c r="HY211" s="20"/>
      <c r="HZ211" s="20"/>
      <c r="IA211" s="20"/>
      <c r="IB211" s="20"/>
      <c r="IC211" s="20"/>
      <c r="ID211" s="20"/>
      <c r="IE211" s="20"/>
      <c r="IF211" s="20"/>
      <c r="IG211" s="20"/>
      <c r="IH211" s="20"/>
      <c r="II211" s="20"/>
      <c r="IJ211" s="20"/>
      <c r="IK211" s="20"/>
      <c r="IL211" s="20"/>
      <c r="IM211" s="20"/>
      <c r="IN211" s="20"/>
      <c r="IO211" s="20"/>
      <c r="IP211" s="20"/>
      <c r="IQ211" s="20"/>
      <c r="IR211" s="20"/>
      <c r="IS211" s="20"/>
      <c r="IT211" s="20"/>
      <c r="IU211" s="20"/>
    </row>
    <row r="212" spans="2:255" ht="15" customHeight="1" x14ac:dyDescent="0.25"/>
    <row r="213" spans="2:255" ht="15" customHeight="1" x14ac:dyDescent="0.25"/>
    <row r="214" spans="2:255" ht="15" customHeight="1" x14ac:dyDescent="0.25"/>
    <row r="215" spans="2:255" ht="15" customHeight="1" x14ac:dyDescent="0.25"/>
    <row r="216" spans="2:255" ht="15" customHeight="1" x14ac:dyDescent="0.25"/>
    <row r="217" spans="2:255" ht="15" customHeight="1" x14ac:dyDescent="0.25"/>
    <row r="218" spans="2:255" ht="15" customHeight="1" x14ac:dyDescent="0.25"/>
    <row r="219" spans="2:255" ht="15" customHeight="1" x14ac:dyDescent="0.25"/>
  </sheetData>
  <mergeCells count="203">
    <mergeCell ref="A2:AU2"/>
    <mergeCell ref="A1:H1"/>
    <mergeCell ref="B20:D20"/>
    <mergeCell ref="B21:D21"/>
    <mergeCell ref="A3:D4"/>
    <mergeCell ref="E3:E4"/>
    <mergeCell ref="F3:F4"/>
    <mergeCell ref="G3:G4"/>
    <mergeCell ref="B6:D6"/>
    <mergeCell ref="B7:D7"/>
    <mergeCell ref="B8:D8"/>
    <mergeCell ref="B14:D14"/>
    <mergeCell ref="B15:D15"/>
    <mergeCell ref="B16:D16"/>
    <mergeCell ref="B17:D17"/>
    <mergeCell ref="B19:D19"/>
    <mergeCell ref="B18:D18"/>
    <mergeCell ref="B9:D9"/>
    <mergeCell ref="B10:D10"/>
    <mergeCell ref="B11:D11"/>
    <mergeCell ref="B12:D12"/>
    <mergeCell ref="H3:H4"/>
    <mergeCell ref="B25:D25"/>
    <mergeCell ref="B26:D26"/>
    <mergeCell ref="B22:D22"/>
    <mergeCell ref="B23:D23"/>
    <mergeCell ref="B24:D24"/>
    <mergeCell ref="B13:D13"/>
    <mergeCell ref="B27:D27"/>
    <mergeCell ref="B28:D28"/>
    <mergeCell ref="B29:D29"/>
    <mergeCell ref="B30:D30"/>
    <mergeCell ref="B31:D31"/>
    <mergeCell ref="B32:D32"/>
    <mergeCell ref="B33:D33"/>
    <mergeCell ref="B34:D34"/>
    <mergeCell ref="B35:D35"/>
    <mergeCell ref="B36:D36"/>
    <mergeCell ref="B37:D37"/>
    <mergeCell ref="B38:D38"/>
    <mergeCell ref="B39:D39"/>
    <mergeCell ref="B40:D40"/>
    <mergeCell ref="B41:D41"/>
    <mergeCell ref="B42:D42"/>
    <mergeCell ref="B43:D43"/>
    <mergeCell ref="B44:D44"/>
    <mergeCell ref="B45:D45"/>
    <mergeCell ref="B46:D46"/>
    <mergeCell ref="B47:D47"/>
    <mergeCell ref="B48:D48"/>
    <mergeCell ref="B49:D49"/>
    <mergeCell ref="B50:D50"/>
    <mergeCell ref="B51:D51"/>
    <mergeCell ref="B52:D52"/>
    <mergeCell ref="B53:D53"/>
    <mergeCell ref="B54:D54"/>
    <mergeCell ref="B55:D55"/>
    <mergeCell ref="B56:D56"/>
    <mergeCell ref="B57:D57"/>
    <mergeCell ref="B58:D58"/>
    <mergeCell ref="B59:D59"/>
    <mergeCell ref="J59:L59"/>
    <mergeCell ref="N59:P59"/>
    <mergeCell ref="R59:T59"/>
    <mergeCell ref="V59:X59"/>
    <mergeCell ref="Z59:AB59"/>
    <mergeCell ref="AD59:AF59"/>
    <mergeCell ref="AH59:AJ59"/>
    <mergeCell ref="AL59:AN59"/>
    <mergeCell ref="AP59:AR59"/>
    <mergeCell ref="AT59:AV59"/>
    <mergeCell ref="AX59:AZ59"/>
    <mergeCell ref="BB59:BD59"/>
    <mergeCell ref="BF59:BH59"/>
    <mergeCell ref="BJ59:BL59"/>
    <mergeCell ref="BN59:BP59"/>
    <mergeCell ref="BR59:BT59"/>
    <mergeCell ref="BV59:BX59"/>
    <mergeCell ref="BZ59:CB59"/>
    <mergeCell ref="CD59:CF59"/>
    <mergeCell ref="CH59:CJ59"/>
    <mergeCell ref="CL59:CN59"/>
    <mergeCell ref="CP59:CR59"/>
    <mergeCell ref="CT59:CV59"/>
    <mergeCell ref="CX59:CZ59"/>
    <mergeCell ref="DB59:DD59"/>
    <mergeCell ref="DF59:DH59"/>
    <mergeCell ref="DJ59:DL59"/>
    <mergeCell ref="DN59:DP59"/>
    <mergeCell ref="DR59:DT59"/>
    <mergeCell ref="DV59:DX59"/>
    <mergeCell ref="DZ59:EB59"/>
    <mergeCell ref="ED59:EF59"/>
    <mergeCell ref="EH59:EJ59"/>
    <mergeCell ref="EL59:EN59"/>
    <mergeCell ref="EP59:ER59"/>
    <mergeCell ref="ET59:EV59"/>
    <mergeCell ref="EX59:EZ59"/>
    <mergeCell ref="FB59:FD59"/>
    <mergeCell ref="FF59:FH59"/>
    <mergeCell ref="FJ59:FL59"/>
    <mergeCell ref="FN59:FP59"/>
    <mergeCell ref="FR59:FT59"/>
    <mergeCell ref="FV59:FX59"/>
    <mergeCell ref="FZ59:GB59"/>
    <mergeCell ref="GD59:GF59"/>
    <mergeCell ref="GH59:GJ59"/>
    <mergeCell ref="GL59:GN59"/>
    <mergeCell ref="GP59:GR59"/>
    <mergeCell ref="GT59:GV59"/>
    <mergeCell ref="GX59:GZ59"/>
    <mergeCell ref="HB59:HD59"/>
    <mergeCell ref="HF59:HH59"/>
    <mergeCell ref="HJ59:HL59"/>
    <mergeCell ref="HN59:HP59"/>
    <mergeCell ref="HR59:HT59"/>
    <mergeCell ref="IT59:IV59"/>
    <mergeCell ref="HV59:HX59"/>
    <mergeCell ref="HZ59:IB59"/>
    <mergeCell ref="ID59:IF59"/>
    <mergeCell ref="IH59:IJ59"/>
    <mergeCell ref="IL59:IN59"/>
    <mergeCell ref="IP59:IR59"/>
    <mergeCell ref="J62:L62"/>
    <mergeCell ref="N62:P62"/>
    <mergeCell ref="R62:T62"/>
    <mergeCell ref="V62:X62"/>
    <mergeCell ref="Z62:AB62"/>
    <mergeCell ref="AD62:AF62"/>
    <mergeCell ref="AH62:AJ62"/>
    <mergeCell ref="AL62:AN62"/>
    <mergeCell ref="AP62:AR62"/>
    <mergeCell ref="DB62:DD62"/>
    <mergeCell ref="DF62:DH62"/>
    <mergeCell ref="DJ62:DL62"/>
    <mergeCell ref="AT62:AV62"/>
    <mergeCell ref="AX62:AZ62"/>
    <mergeCell ref="BB62:BD62"/>
    <mergeCell ref="BF62:BH62"/>
    <mergeCell ref="BJ62:BL62"/>
    <mergeCell ref="BN62:BP62"/>
    <mergeCell ref="BR62:BT62"/>
    <mergeCell ref="BV62:BX62"/>
    <mergeCell ref="BZ62:CB62"/>
    <mergeCell ref="B63:D63"/>
    <mergeCell ref="B64:D64"/>
    <mergeCell ref="B65:D65"/>
    <mergeCell ref="B66:D66"/>
    <mergeCell ref="GH62:GJ62"/>
    <mergeCell ref="GL62:GN62"/>
    <mergeCell ref="GP62:GR62"/>
    <mergeCell ref="GT62:GV62"/>
    <mergeCell ref="GX62:GZ62"/>
    <mergeCell ref="EX62:EZ62"/>
    <mergeCell ref="FB62:FD62"/>
    <mergeCell ref="FF62:FH62"/>
    <mergeCell ref="FJ62:FL62"/>
    <mergeCell ref="FN62:FP62"/>
    <mergeCell ref="FR62:FT62"/>
    <mergeCell ref="FV62:FX62"/>
    <mergeCell ref="FZ62:GB62"/>
    <mergeCell ref="GD62:GF62"/>
    <mergeCell ref="DN62:DP62"/>
    <mergeCell ref="DR62:DT62"/>
    <mergeCell ref="DV62:DX62"/>
    <mergeCell ref="DZ62:EB62"/>
    <mergeCell ref="ED62:EF62"/>
    <mergeCell ref="EH62:EJ62"/>
    <mergeCell ref="A85:D85"/>
    <mergeCell ref="B67:D67"/>
    <mergeCell ref="B68:D68"/>
    <mergeCell ref="B69:D69"/>
    <mergeCell ref="B70:D70"/>
    <mergeCell ref="B71:D71"/>
    <mergeCell ref="B72:D72"/>
    <mergeCell ref="B73:D73"/>
    <mergeCell ref="A76:D77"/>
    <mergeCell ref="B74:D74"/>
    <mergeCell ref="A75:D75"/>
    <mergeCell ref="B60:D60"/>
    <mergeCell ref="B61:D61"/>
    <mergeCell ref="B62:D62"/>
    <mergeCell ref="IP62:IR62"/>
    <mergeCell ref="IT62:IV62"/>
    <mergeCell ref="HR62:HT62"/>
    <mergeCell ref="HV62:HX62"/>
    <mergeCell ref="HZ62:IB62"/>
    <mergeCell ref="ID62:IF62"/>
    <mergeCell ref="IH62:IJ62"/>
    <mergeCell ref="IL62:IN62"/>
    <mergeCell ref="HB62:HD62"/>
    <mergeCell ref="HF62:HH62"/>
    <mergeCell ref="HJ62:HL62"/>
    <mergeCell ref="HN62:HP62"/>
    <mergeCell ref="EL62:EN62"/>
    <mergeCell ref="EP62:ER62"/>
    <mergeCell ref="ET62:EV62"/>
    <mergeCell ref="CD62:CF62"/>
    <mergeCell ref="CH62:CJ62"/>
    <mergeCell ref="CL62:CN62"/>
    <mergeCell ref="CP62:CR62"/>
    <mergeCell ref="CT62:CV62"/>
    <mergeCell ref="CX62:CZ62"/>
  </mergeCells>
  <dataValidations count="2">
    <dataValidation type="whole" operator="greaterThanOrEqual" allowBlank="1" showInputMessage="1" showErrorMessage="1" sqref="E34:G34 E24:G24 E44:G44 G71 E54:G54 E58:G58 G66:G67 E67:F67">
      <formula1>0</formula1>
    </dataValidation>
    <dataValidation operator="greaterThanOrEqual" allowBlank="1" showInputMessage="1" showErrorMessage="1" sqref="F66"/>
  </dataValidations>
  <printOptions horizontalCentered="1"/>
  <pageMargins left="0.23622047244094491" right="0.23622047244094491" top="0.23622047244094491" bottom="0.49" header="0.15748031496062992" footer="0.31496062992125984"/>
  <pageSetup scale="65" orientation="portrait" horizontalDpi="4294967295" verticalDpi="4294967295" r:id="rId1"/>
  <headerFooter>
    <oddFooter xml:space="preserve">&amp;LEjercicio Fiscal 2018&amp;R&amp;10Página &amp;P de &amp;N&amp;K00+000-----------    </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36F"/>
    <pageSetUpPr fitToPage="1"/>
  </sheetPr>
  <dimension ref="A1:IV947"/>
  <sheetViews>
    <sheetView tabSelected="1" zoomScale="90" zoomScaleNormal="90" zoomScalePageLayoutView="90" workbookViewId="0">
      <pane ySplit="4" topLeftCell="A288" activePane="bottomLeft" state="frozen"/>
      <selection activeCell="F5" sqref="F5"/>
      <selection pane="bottomLeft" activeCell="B9" sqref="B9"/>
    </sheetView>
  </sheetViews>
  <sheetFormatPr baseColWidth="10" defaultColWidth="0" defaultRowHeight="36.75" customHeight="1" zeroHeight="1" x14ac:dyDescent="0.25"/>
  <cols>
    <col min="1" max="1" width="8.140625" style="98" bestFit="1" customWidth="1"/>
    <col min="2" max="2" width="82.28515625" style="122" customWidth="1"/>
    <col min="3" max="3" width="25.7109375" style="144" customWidth="1"/>
    <col min="4" max="4" width="25.7109375" style="123" customWidth="1"/>
    <col min="5" max="5" width="25.7109375" style="124" customWidth="1"/>
    <col min="6" max="16384" width="11.42578125" style="112" hidden="1"/>
  </cols>
  <sheetData>
    <row r="1" spans="1:256" s="91" customFormat="1" ht="44.25" customHeight="1" x14ac:dyDescent="0.25">
      <c r="A1" s="841" t="s">
        <v>1214</v>
      </c>
      <c r="B1" s="842"/>
      <c r="C1" s="842"/>
      <c r="D1" s="842"/>
      <c r="E1" s="842"/>
      <c r="F1" s="390"/>
      <c r="G1" s="391"/>
      <c r="H1" s="391"/>
      <c r="I1" s="391"/>
      <c r="J1" s="391"/>
      <c r="K1" s="391"/>
      <c r="L1" s="391"/>
      <c r="M1" s="391"/>
      <c r="N1" s="391"/>
      <c r="O1" s="391"/>
      <c r="P1" s="391"/>
      <c r="Q1" s="391"/>
      <c r="R1" s="391"/>
      <c r="S1" s="391"/>
      <c r="T1" s="391"/>
      <c r="U1" s="391"/>
      <c r="V1" s="391"/>
      <c r="W1" s="391"/>
      <c r="X1" s="391"/>
      <c r="Y1" s="391"/>
      <c r="Z1" s="391"/>
      <c r="AA1" s="391"/>
      <c r="AB1" s="391"/>
      <c r="AC1" s="391"/>
      <c r="AD1" s="391"/>
      <c r="AE1" s="391"/>
      <c r="AF1" s="391"/>
      <c r="AG1" s="391"/>
      <c r="AH1" s="391"/>
      <c r="AI1" s="391"/>
      <c r="AJ1" s="391"/>
      <c r="AK1" s="391"/>
      <c r="AL1" s="391"/>
      <c r="AM1" s="391"/>
      <c r="AN1" s="391"/>
      <c r="AO1" s="391"/>
      <c r="AP1" s="391"/>
      <c r="AQ1" s="391"/>
      <c r="AR1" s="391"/>
      <c r="AS1" s="391"/>
      <c r="AT1" s="391"/>
      <c r="AU1" s="392"/>
      <c r="AV1" s="359"/>
      <c r="AW1" s="90"/>
      <c r="AX1" s="90"/>
      <c r="AY1" s="90"/>
      <c r="AZ1" s="90"/>
      <c r="BA1" s="90"/>
      <c r="BB1" s="90"/>
      <c r="BC1" s="90"/>
      <c r="BD1" s="90"/>
      <c r="BE1" s="90"/>
      <c r="BF1" s="90"/>
      <c r="BG1" s="90"/>
      <c r="BH1" s="90"/>
      <c r="BI1" s="90"/>
      <c r="BJ1" s="90"/>
      <c r="BK1" s="90"/>
      <c r="BL1" s="90"/>
      <c r="BM1" s="90"/>
      <c r="BN1" s="90"/>
      <c r="BO1" s="90"/>
      <c r="BP1" s="90"/>
      <c r="BQ1" s="90"/>
      <c r="BR1" s="90"/>
      <c r="BS1" s="90"/>
      <c r="BT1" s="90"/>
      <c r="BU1" s="90"/>
      <c r="BV1" s="90"/>
      <c r="BW1" s="90"/>
      <c r="BX1" s="90"/>
      <c r="BY1" s="90"/>
      <c r="BZ1" s="90"/>
      <c r="CA1" s="90"/>
      <c r="CB1" s="90"/>
      <c r="CC1" s="90"/>
      <c r="CD1" s="90"/>
      <c r="CE1" s="90"/>
      <c r="CF1" s="90"/>
      <c r="CG1" s="90"/>
      <c r="CH1" s="90"/>
      <c r="CI1" s="90"/>
      <c r="CJ1" s="90"/>
      <c r="CK1" s="90"/>
      <c r="CL1" s="90"/>
      <c r="CM1" s="90"/>
      <c r="CN1" s="90"/>
      <c r="CO1" s="90"/>
      <c r="CP1" s="90"/>
      <c r="CQ1" s="90"/>
      <c r="CR1" s="90"/>
      <c r="CS1" s="90"/>
      <c r="CT1" s="90"/>
      <c r="CU1" s="90"/>
      <c r="CV1" s="90"/>
      <c r="CW1" s="90"/>
      <c r="CX1" s="90"/>
      <c r="CY1" s="90"/>
      <c r="CZ1" s="90"/>
      <c r="DA1" s="90"/>
      <c r="DB1" s="90"/>
      <c r="DC1" s="90"/>
      <c r="DD1" s="90"/>
      <c r="DE1" s="90"/>
      <c r="DF1" s="90"/>
      <c r="DG1" s="90"/>
      <c r="DH1" s="90"/>
      <c r="DI1" s="90"/>
      <c r="DJ1" s="90"/>
      <c r="DK1" s="90"/>
      <c r="DL1" s="90"/>
      <c r="DM1" s="90"/>
      <c r="DN1" s="90"/>
      <c r="DO1" s="90"/>
      <c r="DP1" s="90"/>
      <c r="DQ1" s="90"/>
      <c r="DR1" s="90"/>
      <c r="DS1" s="90"/>
      <c r="DT1" s="90"/>
      <c r="DU1" s="90"/>
      <c r="DV1" s="90"/>
      <c r="DW1" s="90"/>
      <c r="DX1" s="90"/>
      <c r="DY1" s="90"/>
      <c r="DZ1" s="90"/>
      <c r="EA1" s="90"/>
      <c r="EB1" s="90"/>
      <c r="EC1" s="90"/>
      <c r="ED1" s="90"/>
      <c r="EE1" s="90"/>
      <c r="EF1" s="90"/>
      <c r="EG1" s="90"/>
      <c r="EH1" s="90"/>
      <c r="EI1" s="90"/>
      <c r="EJ1" s="90"/>
      <c r="EK1" s="90"/>
      <c r="EL1" s="90"/>
      <c r="EM1" s="90"/>
      <c r="EN1" s="90"/>
      <c r="EO1" s="90"/>
      <c r="EP1" s="90"/>
      <c r="EQ1" s="90"/>
      <c r="ER1" s="90"/>
      <c r="ES1" s="90"/>
      <c r="ET1" s="90"/>
      <c r="EU1" s="90"/>
      <c r="EV1" s="90"/>
      <c r="EW1" s="90"/>
      <c r="EX1" s="90"/>
      <c r="EY1" s="90"/>
      <c r="EZ1" s="90"/>
      <c r="FA1" s="90"/>
      <c r="FB1" s="90"/>
      <c r="FC1" s="90"/>
      <c r="FD1" s="90"/>
      <c r="FE1" s="90"/>
      <c r="FF1" s="90"/>
      <c r="FG1" s="90"/>
      <c r="FH1" s="90"/>
      <c r="FI1" s="90"/>
      <c r="FJ1" s="90"/>
      <c r="FK1" s="90"/>
      <c r="FL1" s="90"/>
      <c r="FM1" s="90"/>
      <c r="FN1" s="90"/>
      <c r="FO1" s="90"/>
      <c r="FP1" s="90"/>
      <c r="FQ1" s="90"/>
      <c r="FR1" s="90"/>
      <c r="FS1" s="90"/>
      <c r="FT1" s="90"/>
      <c r="FU1" s="90"/>
      <c r="FV1" s="90"/>
      <c r="FW1" s="90"/>
      <c r="FX1" s="90"/>
      <c r="FY1" s="90"/>
      <c r="FZ1" s="90"/>
      <c r="GA1" s="90"/>
      <c r="GB1" s="90"/>
      <c r="GC1" s="90"/>
      <c r="GD1" s="90"/>
      <c r="GE1" s="90"/>
      <c r="GF1" s="90"/>
      <c r="GG1" s="90"/>
      <c r="GH1" s="90"/>
      <c r="GI1" s="90"/>
      <c r="GJ1" s="90"/>
      <c r="GK1" s="90"/>
      <c r="GL1" s="90"/>
      <c r="GM1" s="90"/>
      <c r="GN1" s="90"/>
      <c r="GO1" s="90"/>
      <c r="GP1" s="90"/>
      <c r="GQ1" s="90"/>
      <c r="GR1" s="90"/>
      <c r="GS1" s="90"/>
      <c r="GT1" s="90"/>
      <c r="GU1" s="90"/>
      <c r="GV1" s="90"/>
      <c r="GW1" s="90"/>
      <c r="GX1" s="90"/>
      <c r="GY1" s="90"/>
      <c r="GZ1" s="90"/>
      <c r="HA1" s="90"/>
      <c r="HB1" s="90"/>
      <c r="HC1" s="90"/>
      <c r="HD1" s="90"/>
      <c r="HE1" s="90"/>
      <c r="HF1" s="90"/>
      <c r="HG1" s="90"/>
      <c r="HH1" s="90"/>
      <c r="HI1" s="90"/>
      <c r="HJ1" s="90"/>
      <c r="HK1" s="90"/>
      <c r="HL1" s="90"/>
      <c r="HM1" s="90"/>
      <c r="HN1" s="90"/>
      <c r="HO1" s="90"/>
      <c r="HP1" s="90"/>
      <c r="HQ1" s="90"/>
      <c r="HR1" s="90"/>
      <c r="HS1" s="90"/>
      <c r="HT1" s="90"/>
      <c r="HU1" s="90"/>
      <c r="HV1" s="90"/>
      <c r="HW1" s="90"/>
      <c r="HX1" s="90"/>
      <c r="HY1" s="90"/>
      <c r="HZ1" s="90"/>
      <c r="IA1" s="90"/>
      <c r="IB1" s="90"/>
      <c r="IC1" s="90"/>
      <c r="ID1" s="90"/>
      <c r="IE1" s="90"/>
      <c r="IF1" s="90"/>
      <c r="IG1" s="90"/>
      <c r="IH1" s="90"/>
      <c r="II1" s="90"/>
      <c r="IJ1" s="90"/>
      <c r="IK1" s="90"/>
      <c r="IL1" s="90"/>
      <c r="IM1" s="90"/>
      <c r="IN1" s="90"/>
      <c r="IO1" s="90"/>
      <c r="IP1" s="90"/>
      <c r="IQ1" s="90"/>
      <c r="IR1" s="90"/>
      <c r="IS1" s="90"/>
      <c r="IT1" s="90"/>
      <c r="IU1" s="90"/>
      <c r="IV1" s="90"/>
    </row>
    <row r="2" spans="1:256" s="91" customFormat="1" ht="34.5" customHeight="1" x14ac:dyDescent="0.25">
      <c r="A2" s="831" t="s">
        <v>2038</v>
      </c>
      <c r="B2" s="832"/>
      <c r="C2" s="832"/>
      <c r="D2" s="832"/>
      <c r="E2" s="832"/>
      <c r="F2" s="832"/>
      <c r="G2" s="832"/>
      <c r="H2" s="832"/>
      <c r="I2" s="832"/>
      <c r="J2" s="832"/>
      <c r="K2" s="832"/>
      <c r="L2" s="832"/>
      <c r="M2" s="832"/>
      <c r="N2" s="832"/>
      <c r="O2" s="832"/>
      <c r="P2" s="832"/>
      <c r="Q2" s="832"/>
      <c r="R2" s="832"/>
      <c r="S2" s="832"/>
      <c r="T2" s="832"/>
      <c r="U2" s="832"/>
      <c r="V2" s="832"/>
      <c r="W2" s="832"/>
      <c r="X2" s="832"/>
      <c r="Y2" s="832"/>
      <c r="Z2" s="832"/>
      <c r="AA2" s="832"/>
      <c r="AB2" s="832"/>
      <c r="AC2" s="832"/>
      <c r="AD2" s="832"/>
      <c r="AE2" s="832"/>
      <c r="AF2" s="832"/>
      <c r="AG2" s="832"/>
      <c r="AH2" s="832"/>
      <c r="AI2" s="832"/>
      <c r="AJ2" s="832"/>
      <c r="AK2" s="832"/>
      <c r="AL2" s="832"/>
      <c r="AM2" s="832"/>
      <c r="AN2" s="832"/>
      <c r="AO2" s="832"/>
      <c r="AP2" s="832"/>
      <c r="AQ2" s="832"/>
      <c r="AR2" s="832"/>
      <c r="AS2" s="832"/>
      <c r="AT2" s="832"/>
      <c r="AU2" s="843"/>
      <c r="AV2" s="359"/>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c r="FB2" s="90"/>
      <c r="FC2" s="90"/>
      <c r="FD2" s="90"/>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GL2" s="90"/>
      <c r="GM2" s="90"/>
      <c r="GN2" s="90"/>
      <c r="GO2" s="90"/>
      <c r="GP2" s="90"/>
      <c r="GQ2" s="90"/>
      <c r="GR2" s="90"/>
      <c r="GS2" s="90"/>
      <c r="GT2" s="90"/>
      <c r="GU2" s="90"/>
      <c r="GV2" s="90"/>
      <c r="GW2" s="90"/>
      <c r="GX2" s="90"/>
      <c r="GY2" s="90"/>
      <c r="GZ2" s="90"/>
      <c r="HA2" s="90"/>
      <c r="HB2" s="90"/>
      <c r="HC2" s="90"/>
      <c r="HD2" s="90"/>
      <c r="HE2" s="90"/>
      <c r="HF2" s="90"/>
      <c r="HG2" s="90"/>
      <c r="HH2" s="90"/>
      <c r="HI2" s="90"/>
      <c r="HJ2" s="90"/>
      <c r="HK2" s="90"/>
      <c r="HL2" s="90"/>
      <c r="HM2" s="90"/>
      <c r="HN2" s="90"/>
      <c r="HO2" s="90"/>
      <c r="HP2" s="90"/>
      <c r="HQ2" s="90"/>
      <c r="HR2" s="90"/>
      <c r="HS2" s="90"/>
      <c r="HT2" s="90"/>
      <c r="HU2" s="90"/>
      <c r="HV2" s="90"/>
      <c r="HW2" s="90"/>
      <c r="HX2" s="90"/>
      <c r="HY2" s="90"/>
      <c r="HZ2" s="90"/>
      <c r="IA2" s="90"/>
      <c r="IB2" s="90"/>
      <c r="IC2" s="90"/>
      <c r="ID2" s="90"/>
      <c r="IE2" s="90"/>
      <c r="IF2" s="90"/>
      <c r="IG2" s="90"/>
      <c r="IH2" s="90"/>
      <c r="II2" s="90"/>
      <c r="IJ2" s="90"/>
      <c r="IK2" s="90"/>
      <c r="IL2" s="90"/>
      <c r="IM2" s="90"/>
      <c r="IN2" s="90"/>
      <c r="IO2" s="90"/>
      <c r="IP2" s="90"/>
      <c r="IQ2" s="90"/>
      <c r="IR2" s="90"/>
      <c r="IS2" s="90"/>
      <c r="IT2" s="90"/>
      <c r="IU2" s="90"/>
      <c r="IV2" s="90"/>
    </row>
    <row r="3" spans="1:256" s="93" customFormat="1" ht="22.5" customHeight="1" x14ac:dyDescent="0.25">
      <c r="A3" s="844" t="s">
        <v>115</v>
      </c>
      <c r="B3" s="846" t="s">
        <v>4</v>
      </c>
      <c r="C3" s="848" t="s">
        <v>1205</v>
      </c>
      <c r="D3" s="850" t="s">
        <v>2039</v>
      </c>
      <c r="E3" s="852" t="s">
        <v>958</v>
      </c>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362"/>
      <c r="AV3" s="360"/>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c r="DP3" s="92"/>
      <c r="DQ3" s="92"/>
      <c r="DR3" s="92"/>
      <c r="DS3" s="92"/>
      <c r="DT3" s="92"/>
      <c r="DU3" s="92"/>
      <c r="DV3" s="92"/>
      <c r="DW3" s="92"/>
      <c r="DX3" s="92"/>
      <c r="DY3" s="92"/>
      <c r="DZ3" s="92"/>
      <c r="EA3" s="92"/>
      <c r="EB3" s="92"/>
      <c r="EC3" s="92"/>
      <c r="ED3" s="92"/>
      <c r="EE3" s="92"/>
      <c r="EF3" s="92"/>
      <c r="EG3" s="92"/>
      <c r="EH3" s="92"/>
      <c r="EI3" s="92"/>
      <c r="EJ3" s="92"/>
      <c r="EK3" s="92"/>
      <c r="EL3" s="92"/>
      <c r="EM3" s="92"/>
      <c r="EN3" s="92"/>
      <c r="EO3" s="92"/>
      <c r="EP3" s="92"/>
      <c r="EQ3" s="92"/>
      <c r="ER3" s="92"/>
      <c r="ES3" s="92"/>
      <c r="ET3" s="92"/>
      <c r="EU3" s="92"/>
      <c r="EV3" s="92"/>
      <c r="EW3" s="92"/>
      <c r="EX3" s="92"/>
      <c r="EY3" s="92"/>
      <c r="EZ3" s="92"/>
      <c r="FA3" s="92"/>
      <c r="FB3" s="92"/>
      <c r="FC3" s="92"/>
      <c r="FD3" s="92"/>
      <c r="FE3" s="92"/>
      <c r="FF3" s="92"/>
      <c r="FG3" s="92"/>
      <c r="FH3" s="92"/>
      <c r="FI3" s="92"/>
      <c r="FJ3" s="92"/>
      <c r="FK3" s="92"/>
      <c r="FL3" s="92"/>
      <c r="FM3" s="92"/>
      <c r="FN3" s="92"/>
      <c r="FO3" s="92"/>
      <c r="FP3" s="92"/>
      <c r="FQ3" s="92"/>
      <c r="FR3" s="92"/>
      <c r="FS3" s="92"/>
      <c r="FT3" s="92"/>
      <c r="FU3" s="92"/>
      <c r="FV3" s="92"/>
      <c r="FW3" s="92"/>
      <c r="FX3" s="92"/>
      <c r="FY3" s="92"/>
      <c r="FZ3" s="92"/>
      <c r="GA3" s="92"/>
      <c r="GB3" s="92"/>
      <c r="GC3" s="92"/>
      <c r="GD3" s="92"/>
      <c r="GE3" s="92"/>
      <c r="GF3" s="92"/>
      <c r="GG3" s="92"/>
      <c r="GH3" s="92"/>
      <c r="GI3" s="92"/>
      <c r="GJ3" s="92"/>
      <c r="GK3" s="92"/>
      <c r="GL3" s="92"/>
      <c r="GM3" s="92"/>
      <c r="GN3" s="92"/>
      <c r="GO3" s="92"/>
      <c r="GP3" s="92"/>
      <c r="GQ3" s="92"/>
      <c r="GR3" s="92"/>
      <c r="GS3" s="92"/>
      <c r="GT3" s="92"/>
      <c r="GU3" s="92"/>
      <c r="GV3" s="92"/>
      <c r="GW3" s="92"/>
      <c r="GX3" s="92"/>
      <c r="GY3" s="92"/>
      <c r="GZ3" s="92"/>
      <c r="HA3" s="92"/>
      <c r="HB3" s="92"/>
      <c r="HC3" s="92"/>
      <c r="HD3" s="92"/>
      <c r="HE3" s="92"/>
      <c r="HF3" s="92"/>
      <c r="HG3" s="92"/>
      <c r="HH3" s="92"/>
      <c r="HI3" s="92"/>
      <c r="HJ3" s="92"/>
      <c r="HK3" s="92"/>
      <c r="HL3" s="92"/>
      <c r="HM3" s="92"/>
      <c r="HN3" s="92"/>
      <c r="HO3" s="92"/>
      <c r="HP3" s="92"/>
      <c r="HQ3" s="92"/>
      <c r="HR3" s="92"/>
      <c r="HS3" s="92"/>
      <c r="HT3" s="92"/>
      <c r="HU3" s="92"/>
      <c r="HV3" s="92"/>
      <c r="HW3" s="92"/>
      <c r="HX3" s="92"/>
      <c r="HY3" s="92"/>
      <c r="HZ3" s="92"/>
      <c r="IA3" s="92"/>
      <c r="IB3" s="92"/>
      <c r="IC3" s="92"/>
      <c r="ID3" s="92"/>
      <c r="IE3" s="92"/>
      <c r="IF3" s="92"/>
      <c r="IG3" s="92"/>
      <c r="IH3" s="92"/>
      <c r="II3" s="92"/>
      <c r="IJ3" s="92"/>
      <c r="IK3" s="92"/>
      <c r="IL3" s="92"/>
      <c r="IM3" s="92"/>
      <c r="IN3" s="92"/>
      <c r="IO3" s="92"/>
      <c r="IP3" s="92"/>
      <c r="IQ3" s="92"/>
      <c r="IR3" s="92"/>
      <c r="IS3" s="92"/>
      <c r="IT3" s="92"/>
      <c r="IU3" s="92"/>
      <c r="IV3" s="92"/>
    </row>
    <row r="4" spans="1:256" s="93" customFormat="1" ht="24" customHeight="1" thickBot="1" x14ac:dyDescent="0.3">
      <c r="A4" s="845"/>
      <c r="B4" s="847"/>
      <c r="C4" s="849"/>
      <c r="D4" s="851"/>
      <c r="E4" s="853"/>
      <c r="F4" s="9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362"/>
      <c r="AV4" s="360"/>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c r="DP4" s="92"/>
      <c r="DQ4" s="92"/>
      <c r="DR4" s="92"/>
      <c r="DS4" s="92"/>
      <c r="DT4" s="92"/>
      <c r="DU4" s="92"/>
      <c r="DV4" s="92"/>
      <c r="DW4" s="92"/>
      <c r="DX4" s="92"/>
      <c r="DY4" s="92"/>
      <c r="DZ4" s="92"/>
      <c r="EA4" s="92"/>
      <c r="EB4" s="92"/>
      <c r="EC4" s="92"/>
      <c r="ED4" s="92"/>
      <c r="EE4" s="92"/>
      <c r="EF4" s="92"/>
      <c r="EG4" s="92"/>
      <c r="EH4" s="92"/>
      <c r="EI4" s="92"/>
      <c r="EJ4" s="92"/>
      <c r="EK4" s="92"/>
      <c r="EL4" s="92"/>
      <c r="EM4" s="92"/>
      <c r="EN4" s="92"/>
      <c r="EO4" s="92"/>
      <c r="EP4" s="92"/>
      <c r="EQ4" s="92"/>
      <c r="ER4" s="92"/>
      <c r="ES4" s="92"/>
      <c r="ET4" s="92"/>
      <c r="EU4" s="92"/>
      <c r="EV4" s="92"/>
      <c r="EW4" s="92"/>
      <c r="EX4" s="92"/>
      <c r="EY4" s="92"/>
      <c r="EZ4" s="92"/>
      <c r="FA4" s="92"/>
      <c r="FB4" s="92"/>
      <c r="FC4" s="92"/>
      <c r="FD4" s="92"/>
      <c r="FE4" s="92"/>
      <c r="FF4" s="92"/>
      <c r="FG4" s="92"/>
      <c r="FH4" s="92"/>
      <c r="FI4" s="92"/>
      <c r="FJ4" s="92"/>
      <c r="FK4" s="92"/>
      <c r="FL4" s="92"/>
      <c r="FM4" s="92"/>
      <c r="FN4" s="92"/>
      <c r="FO4" s="92"/>
      <c r="FP4" s="92"/>
      <c r="FQ4" s="92"/>
      <c r="FR4" s="92"/>
      <c r="FS4" s="92"/>
      <c r="FT4" s="92"/>
      <c r="FU4" s="92"/>
      <c r="FV4" s="92"/>
      <c r="FW4" s="92"/>
      <c r="FX4" s="92"/>
      <c r="FY4" s="92"/>
      <c r="FZ4" s="92"/>
      <c r="GA4" s="92"/>
      <c r="GB4" s="92"/>
      <c r="GC4" s="92"/>
      <c r="GD4" s="92"/>
      <c r="GE4" s="92"/>
      <c r="GF4" s="92"/>
      <c r="GG4" s="92"/>
      <c r="GH4" s="92"/>
      <c r="GI4" s="92"/>
      <c r="GJ4" s="92"/>
      <c r="GK4" s="92"/>
      <c r="GL4" s="92"/>
      <c r="GM4" s="92"/>
      <c r="GN4" s="92"/>
      <c r="GO4" s="92"/>
      <c r="GP4" s="92"/>
      <c r="GQ4" s="92"/>
      <c r="GR4" s="92"/>
      <c r="GS4" s="92"/>
      <c r="GT4" s="92"/>
      <c r="GU4" s="92"/>
      <c r="GV4" s="92"/>
      <c r="GW4" s="92"/>
      <c r="GX4" s="92"/>
      <c r="GY4" s="92"/>
      <c r="GZ4" s="92"/>
      <c r="HA4" s="92"/>
      <c r="HB4" s="92"/>
      <c r="HC4" s="92"/>
      <c r="HD4" s="92"/>
      <c r="HE4" s="92"/>
      <c r="HF4" s="92"/>
      <c r="HG4" s="92"/>
      <c r="HH4" s="92"/>
      <c r="HI4" s="92"/>
      <c r="HJ4" s="92"/>
      <c r="HK4" s="92"/>
      <c r="HL4" s="92"/>
      <c r="HM4" s="92"/>
      <c r="HN4" s="92"/>
      <c r="HO4" s="92"/>
      <c r="HP4" s="92"/>
      <c r="HQ4" s="92"/>
      <c r="HR4" s="92"/>
      <c r="HS4" s="92"/>
      <c r="HT4" s="92"/>
      <c r="HU4" s="92"/>
      <c r="HV4" s="92"/>
      <c r="HW4" s="92"/>
      <c r="HX4" s="92"/>
      <c r="HY4" s="92"/>
      <c r="HZ4" s="92"/>
      <c r="IA4" s="92"/>
      <c r="IB4" s="92"/>
      <c r="IC4" s="92"/>
      <c r="ID4" s="92"/>
      <c r="IE4" s="92"/>
      <c r="IF4" s="92"/>
      <c r="IG4" s="92"/>
      <c r="IH4" s="92"/>
      <c r="II4" s="92"/>
      <c r="IJ4" s="92"/>
      <c r="IK4" s="92"/>
      <c r="IL4" s="92"/>
      <c r="IM4" s="92"/>
      <c r="IN4" s="92"/>
      <c r="IO4" s="92"/>
      <c r="IP4" s="92"/>
      <c r="IQ4" s="92"/>
      <c r="IR4" s="92"/>
      <c r="IS4" s="92"/>
      <c r="IT4" s="92"/>
      <c r="IU4" s="92"/>
      <c r="IV4" s="92"/>
    </row>
    <row r="5" spans="1:256" s="95" customFormat="1" ht="25.5" customHeight="1" x14ac:dyDescent="0.25">
      <c r="A5" s="363">
        <v>1</v>
      </c>
      <c r="B5" s="253" t="s">
        <v>8</v>
      </c>
      <c r="C5" s="254">
        <f>C6+C15+C26+C27+C28+C29+C30+C43</f>
        <v>724410179</v>
      </c>
      <c r="D5" s="254">
        <f>D6+D15+D26+D27+D28+D29+D30+D43</f>
        <v>4708301</v>
      </c>
      <c r="E5" s="255">
        <f>E6+E15+E26+E27+E28+E29+E30+E43</f>
        <v>729118480</v>
      </c>
      <c r="F5" s="177"/>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364"/>
      <c r="AV5" s="177"/>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94"/>
      <c r="CD5" s="94"/>
      <c r="CE5" s="94"/>
      <c r="CF5" s="94"/>
      <c r="CG5" s="94"/>
      <c r="CH5" s="94"/>
      <c r="CI5" s="94"/>
      <c r="CJ5" s="94"/>
      <c r="CK5" s="94"/>
      <c r="CL5" s="94"/>
      <c r="CM5" s="94"/>
      <c r="CN5" s="94"/>
      <c r="CO5" s="94"/>
      <c r="CP5" s="94"/>
      <c r="CQ5" s="94"/>
      <c r="CR5" s="94"/>
      <c r="CS5" s="94"/>
      <c r="CT5" s="94"/>
      <c r="CU5" s="94"/>
      <c r="CV5" s="94"/>
      <c r="CW5" s="94"/>
      <c r="CX5" s="94"/>
      <c r="CY5" s="94"/>
      <c r="CZ5" s="94"/>
      <c r="DA5" s="94"/>
      <c r="DB5" s="94"/>
      <c r="DC5" s="94"/>
      <c r="DD5" s="94"/>
      <c r="DE5" s="94"/>
      <c r="DF5" s="94"/>
      <c r="DG5" s="94"/>
      <c r="DH5" s="94"/>
      <c r="DI5" s="94"/>
      <c r="DJ5" s="94"/>
      <c r="DK5" s="94"/>
      <c r="DL5" s="94"/>
      <c r="DM5" s="94"/>
      <c r="DN5" s="94"/>
      <c r="DO5" s="94"/>
      <c r="DP5" s="94"/>
      <c r="DQ5" s="94"/>
      <c r="DR5" s="94"/>
      <c r="DS5" s="94"/>
      <c r="DT5" s="94"/>
      <c r="DU5" s="94"/>
      <c r="DV5" s="94"/>
      <c r="DW5" s="94"/>
      <c r="DX5" s="94"/>
      <c r="DY5" s="94"/>
      <c r="DZ5" s="94"/>
      <c r="EA5" s="94"/>
      <c r="EB5" s="94"/>
      <c r="EC5" s="94"/>
      <c r="ED5" s="94"/>
      <c r="EE5" s="94"/>
      <c r="EF5" s="94"/>
      <c r="EG5" s="94"/>
      <c r="EH5" s="94"/>
      <c r="EI5" s="94"/>
      <c r="EJ5" s="94"/>
      <c r="EK5" s="94"/>
      <c r="EL5" s="94"/>
      <c r="EM5" s="94"/>
      <c r="EN5" s="94"/>
      <c r="EO5" s="94"/>
      <c r="EP5" s="94"/>
      <c r="EQ5" s="94"/>
      <c r="ER5" s="94"/>
      <c r="ES5" s="94"/>
      <c r="ET5" s="94"/>
      <c r="EU5" s="94"/>
      <c r="EV5" s="94"/>
      <c r="EW5" s="94"/>
      <c r="EX5" s="94"/>
      <c r="EY5" s="94"/>
      <c r="EZ5" s="94"/>
      <c r="FA5" s="94"/>
      <c r="FB5" s="94"/>
      <c r="FC5" s="94"/>
      <c r="FD5" s="94"/>
      <c r="FE5" s="94"/>
      <c r="FF5" s="94"/>
      <c r="FG5" s="94"/>
      <c r="FH5" s="94"/>
      <c r="FI5" s="94"/>
      <c r="FJ5" s="94"/>
      <c r="FK5" s="94"/>
      <c r="FL5" s="94"/>
      <c r="FM5" s="94"/>
      <c r="FN5" s="94"/>
      <c r="FO5" s="94"/>
      <c r="FP5" s="94"/>
      <c r="FQ5" s="94"/>
      <c r="FR5" s="94"/>
      <c r="FS5" s="94"/>
      <c r="FT5" s="94"/>
      <c r="FU5" s="94"/>
      <c r="FV5" s="94"/>
      <c r="FW5" s="94"/>
      <c r="FX5" s="94"/>
      <c r="FY5" s="94"/>
      <c r="FZ5" s="94"/>
      <c r="GA5" s="94"/>
      <c r="GB5" s="94"/>
      <c r="GC5" s="94"/>
      <c r="GD5" s="94"/>
      <c r="GE5" s="94"/>
      <c r="GF5" s="94"/>
      <c r="GG5" s="94"/>
      <c r="GH5" s="94"/>
      <c r="GI5" s="94"/>
      <c r="GJ5" s="94"/>
      <c r="GK5" s="94"/>
      <c r="GL5" s="94"/>
      <c r="GM5" s="94"/>
      <c r="GN5" s="94"/>
      <c r="GO5" s="94"/>
      <c r="GP5" s="94"/>
      <c r="GQ5" s="94"/>
      <c r="GR5" s="94"/>
      <c r="GS5" s="94"/>
      <c r="GT5" s="94"/>
      <c r="GU5" s="94"/>
      <c r="GV5" s="94"/>
      <c r="GW5" s="94"/>
      <c r="GX5" s="94"/>
      <c r="GY5" s="94"/>
      <c r="GZ5" s="94"/>
      <c r="HA5" s="94"/>
      <c r="HB5" s="94"/>
      <c r="HC5" s="94"/>
      <c r="HD5" s="94"/>
      <c r="HE5" s="94"/>
      <c r="HF5" s="94"/>
      <c r="HG5" s="94"/>
      <c r="HH5" s="94"/>
      <c r="HI5" s="94"/>
      <c r="HJ5" s="94"/>
      <c r="HK5" s="94"/>
      <c r="HL5" s="94"/>
      <c r="HM5" s="94"/>
      <c r="HN5" s="94"/>
      <c r="HO5" s="94"/>
      <c r="HP5" s="94"/>
      <c r="HQ5" s="94"/>
      <c r="HR5" s="94"/>
      <c r="HS5" s="94"/>
      <c r="HT5" s="94"/>
      <c r="HU5" s="94"/>
      <c r="HV5" s="94"/>
      <c r="HW5" s="94"/>
      <c r="HX5" s="94"/>
      <c r="HY5" s="94"/>
      <c r="HZ5" s="94"/>
      <c r="IA5" s="94"/>
      <c r="IB5" s="94"/>
      <c r="IC5" s="94"/>
      <c r="ID5" s="94"/>
      <c r="IE5" s="94"/>
      <c r="IF5" s="94"/>
      <c r="IG5" s="94"/>
      <c r="IH5" s="94"/>
      <c r="II5" s="94"/>
      <c r="IJ5" s="94"/>
      <c r="IK5" s="94"/>
      <c r="IL5" s="94"/>
      <c r="IM5" s="94"/>
      <c r="IN5" s="94"/>
      <c r="IO5" s="94"/>
      <c r="IP5" s="94"/>
      <c r="IQ5" s="94"/>
      <c r="IR5" s="94"/>
      <c r="IS5" s="94"/>
      <c r="IT5" s="94"/>
      <c r="IU5" s="94"/>
      <c r="IV5" s="94"/>
    </row>
    <row r="6" spans="1:256" s="97" customFormat="1" ht="25.5" customHeight="1" x14ac:dyDescent="0.25">
      <c r="A6" s="365">
        <v>1.1000000000000001</v>
      </c>
      <c r="B6" s="155" t="s">
        <v>116</v>
      </c>
      <c r="C6" s="547">
        <f>SUM(C7)</f>
        <v>1576151</v>
      </c>
      <c r="D6" s="530">
        <f>D7</f>
        <v>1189051</v>
      </c>
      <c r="E6" s="195">
        <f>E7</f>
        <v>2765202</v>
      </c>
      <c r="F6" s="178"/>
      <c r="G6" s="96"/>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366"/>
      <c r="AV6" s="178"/>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c r="DT6" s="96"/>
      <c r="DU6" s="96"/>
      <c r="DV6" s="96"/>
      <c r="DW6" s="96"/>
      <c r="DX6" s="96"/>
      <c r="DY6" s="96"/>
      <c r="DZ6" s="96"/>
      <c r="EA6" s="96"/>
      <c r="EB6" s="96"/>
      <c r="EC6" s="96"/>
      <c r="ED6" s="96"/>
      <c r="EE6" s="96"/>
      <c r="EF6" s="96"/>
      <c r="EG6" s="96"/>
      <c r="EH6" s="96"/>
      <c r="EI6" s="96"/>
      <c r="EJ6" s="96"/>
      <c r="EK6" s="96"/>
      <c r="EL6" s="96"/>
      <c r="EM6" s="96"/>
      <c r="EN6" s="96"/>
      <c r="EO6" s="96"/>
      <c r="EP6" s="96"/>
      <c r="EQ6" s="96"/>
      <c r="ER6" s="96"/>
      <c r="ES6" s="96"/>
      <c r="ET6" s="96"/>
      <c r="EU6" s="96"/>
      <c r="EV6" s="96"/>
      <c r="EW6" s="96"/>
      <c r="EX6" s="96"/>
      <c r="EY6" s="96"/>
      <c r="EZ6" s="96"/>
      <c r="FA6" s="96"/>
      <c r="FB6" s="96"/>
      <c r="FC6" s="96"/>
      <c r="FD6" s="96"/>
      <c r="FE6" s="96"/>
      <c r="FF6" s="96"/>
      <c r="FG6" s="96"/>
      <c r="FH6" s="96"/>
      <c r="FI6" s="96"/>
      <c r="FJ6" s="96"/>
      <c r="FK6" s="96"/>
      <c r="FL6" s="96"/>
      <c r="FM6" s="96"/>
      <c r="FN6" s="96"/>
      <c r="FO6" s="96"/>
      <c r="FP6" s="96"/>
      <c r="FQ6" s="96"/>
      <c r="FR6" s="96"/>
      <c r="FS6" s="96"/>
      <c r="FT6" s="96"/>
      <c r="FU6" s="96"/>
      <c r="FV6" s="96"/>
      <c r="FW6" s="96"/>
      <c r="FX6" s="96"/>
      <c r="FY6" s="96"/>
      <c r="FZ6" s="96"/>
      <c r="GA6" s="96"/>
      <c r="GB6" s="96"/>
      <c r="GC6" s="96"/>
      <c r="GD6" s="96"/>
      <c r="GE6" s="96"/>
      <c r="GF6" s="96"/>
      <c r="GG6" s="96"/>
      <c r="GH6" s="96"/>
      <c r="GI6" s="96"/>
      <c r="GJ6" s="96"/>
      <c r="GK6" s="96"/>
      <c r="GL6" s="96"/>
      <c r="GM6" s="96"/>
      <c r="GN6" s="96"/>
      <c r="GO6" s="96"/>
      <c r="GP6" s="96"/>
      <c r="GQ6" s="96"/>
      <c r="GR6" s="96"/>
      <c r="GS6" s="96"/>
      <c r="GT6" s="96"/>
      <c r="GU6" s="96"/>
      <c r="GV6" s="96"/>
      <c r="GW6" s="96"/>
      <c r="GX6" s="96"/>
      <c r="GY6" s="96"/>
      <c r="GZ6" s="96"/>
      <c r="HA6" s="96"/>
      <c r="HB6" s="96"/>
      <c r="HC6" s="96"/>
      <c r="HD6" s="96"/>
      <c r="HE6" s="96"/>
      <c r="HF6" s="96"/>
      <c r="HG6" s="96"/>
      <c r="HH6" s="96"/>
      <c r="HI6" s="96"/>
      <c r="HJ6" s="96"/>
      <c r="HK6" s="96"/>
      <c r="HL6" s="96"/>
      <c r="HM6" s="96"/>
      <c r="HN6" s="96"/>
      <c r="HO6" s="96"/>
      <c r="HP6" s="96"/>
      <c r="HQ6" s="96"/>
      <c r="HR6" s="96"/>
      <c r="HS6" s="96"/>
      <c r="HT6" s="96"/>
      <c r="HU6" s="96"/>
      <c r="HV6" s="96"/>
      <c r="HW6" s="96"/>
      <c r="HX6" s="96"/>
      <c r="HY6" s="96"/>
      <c r="HZ6" s="96"/>
      <c r="IA6" s="96"/>
      <c r="IB6" s="96"/>
      <c r="IC6" s="96"/>
      <c r="ID6" s="96"/>
      <c r="IE6" s="96"/>
      <c r="IF6" s="96"/>
      <c r="IG6" s="96"/>
      <c r="IH6" s="96"/>
      <c r="II6" s="96"/>
      <c r="IJ6" s="96"/>
      <c r="IK6" s="96"/>
      <c r="IL6" s="96"/>
      <c r="IM6" s="96"/>
      <c r="IN6" s="96"/>
      <c r="IO6" s="96"/>
      <c r="IP6" s="96"/>
      <c r="IQ6" s="96"/>
      <c r="IR6" s="96"/>
      <c r="IS6" s="96"/>
      <c r="IT6" s="96"/>
      <c r="IU6" s="96"/>
      <c r="IV6" s="96"/>
    </row>
    <row r="7" spans="1:256" s="97" customFormat="1" ht="25.5" customHeight="1" x14ac:dyDescent="0.25">
      <c r="A7" s="365" t="s">
        <v>969</v>
      </c>
      <c r="B7" s="157" t="s">
        <v>117</v>
      </c>
      <c r="C7" s="548">
        <f>SUM(C8:C14)</f>
        <v>1576151</v>
      </c>
      <c r="D7" s="531">
        <f>SUM(D8:D14)</f>
        <v>1189051</v>
      </c>
      <c r="E7" s="196">
        <f>SUM(E8:E14)</f>
        <v>2765202</v>
      </c>
      <c r="F7" s="178"/>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366"/>
      <c r="AV7" s="178"/>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c r="DT7" s="96"/>
      <c r="DU7" s="96"/>
      <c r="DV7" s="96"/>
      <c r="DW7" s="96"/>
      <c r="DX7" s="96"/>
      <c r="DY7" s="96"/>
      <c r="DZ7" s="96"/>
      <c r="EA7" s="96"/>
      <c r="EB7" s="96"/>
      <c r="EC7" s="96"/>
      <c r="ED7" s="96"/>
      <c r="EE7" s="96"/>
      <c r="EF7" s="96"/>
      <c r="EG7" s="96"/>
      <c r="EH7" s="96"/>
      <c r="EI7" s="96"/>
      <c r="EJ7" s="96"/>
      <c r="EK7" s="96"/>
      <c r="EL7" s="96"/>
      <c r="EM7" s="96"/>
      <c r="EN7" s="96"/>
      <c r="EO7" s="96"/>
      <c r="EP7" s="96"/>
      <c r="EQ7" s="96"/>
      <c r="ER7" s="96"/>
      <c r="ES7" s="96"/>
      <c r="ET7" s="96"/>
      <c r="EU7" s="96"/>
      <c r="EV7" s="96"/>
      <c r="EW7" s="96"/>
      <c r="EX7" s="96"/>
      <c r="EY7" s="96"/>
      <c r="EZ7" s="96"/>
      <c r="FA7" s="96"/>
      <c r="FB7" s="96"/>
      <c r="FC7" s="96"/>
      <c r="FD7" s="96"/>
      <c r="FE7" s="96"/>
      <c r="FF7" s="96"/>
      <c r="FG7" s="96"/>
      <c r="FH7" s="96"/>
      <c r="FI7" s="96"/>
      <c r="FJ7" s="96"/>
      <c r="FK7" s="96"/>
      <c r="FL7" s="96"/>
      <c r="FM7" s="96"/>
      <c r="FN7" s="96"/>
      <c r="FO7" s="96"/>
      <c r="FP7" s="96"/>
      <c r="FQ7" s="96"/>
      <c r="FR7" s="96"/>
      <c r="FS7" s="96"/>
      <c r="FT7" s="96"/>
      <c r="FU7" s="96"/>
      <c r="FV7" s="96"/>
      <c r="FW7" s="96"/>
      <c r="FX7" s="96"/>
      <c r="FY7" s="96"/>
      <c r="FZ7" s="96"/>
      <c r="GA7" s="96"/>
      <c r="GB7" s="96"/>
      <c r="GC7" s="96"/>
      <c r="GD7" s="96"/>
      <c r="GE7" s="96"/>
      <c r="GF7" s="96"/>
      <c r="GG7" s="96"/>
      <c r="GH7" s="96"/>
      <c r="GI7" s="96"/>
      <c r="GJ7" s="96"/>
      <c r="GK7" s="96"/>
      <c r="GL7" s="96"/>
      <c r="GM7" s="96"/>
      <c r="GN7" s="96"/>
      <c r="GO7" s="96"/>
      <c r="GP7" s="96"/>
      <c r="GQ7" s="96"/>
      <c r="GR7" s="96"/>
      <c r="GS7" s="96"/>
      <c r="GT7" s="96"/>
      <c r="GU7" s="96"/>
      <c r="GV7" s="96"/>
      <c r="GW7" s="96"/>
      <c r="GX7" s="96"/>
      <c r="GY7" s="96"/>
      <c r="GZ7" s="96"/>
      <c r="HA7" s="96"/>
      <c r="HB7" s="96"/>
      <c r="HC7" s="96"/>
      <c r="HD7" s="96"/>
      <c r="HE7" s="96"/>
      <c r="HF7" s="96"/>
      <c r="HG7" s="96"/>
      <c r="HH7" s="96"/>
      <c r="HI7" s="96"/>
      <c r="HJ7" s="96"/>
      <c r="HK7" s="96"/>
      <c r="HL7" s="96"/>
      <c r="HM7" s="96"/>
      <c r="HN7" s="96"/>
      <c r="HO7" s="96"/>
      <c r="HP7" s="96"/>
      <c r="HQ7" s="96"/>
      <c r="HR7" s="96"/>
      <c r="HS7" s="96"/>
      <c r="HT7" s="96"/>
      <c r="HU7" s="96"/>
      <c r="HV7" s="96"/>
      <c r="HW7" s="96"/>
      <c r="HX7" s="96"/>
      <c r="HY7" s="96"/>
      <c r="HZ7" s="96"/>
      <c r="IA7" s="96"/>
      <c r="IB7" s="96"/>
      <c r="IC7" s="96"/>
      <c r="ID7" s="96"/>
      <c r="IE7" s="96"/>
      <c r="IF7" s="96"/>
      <c r="IG7" s="96"/>
      <c r="IH7" s="96"/>
      <c r="II7" s="96"/>
      <c r="IJ7" s="96"/>
      <c r="IK7" s="96"/>
      <c r="IL7" s="96"/>
      <c r="IM7" s="96"/>
      <c r="IN7" s="96"/>
      <c r="IO7" s="96"/>
      <c r="IP7" s="96"/>
      <c r="IQ7" s="96"/>
      <c r="IR7" s="96"/>
      <c r="IS7" s="96"/>
      <c r="IT7" s="96"/>
      <c r="IU7" s="96"/>
      <c r="IV7" s="96"/>
    </row>
    <row r="8" spans="1:256" s="100" customFormat="1" ht="25.5" customHeight="1" x14ac:dyDescent="0.25">
      <c r="A8" s="367" t="s">
        <v>970</v>
      </c>
      <c r="B8" s="158" t="s">
        <v>118</v>
      </c>
      <c r="C8" s="549">
        <v>0</v>
      </c>
      <c r="D8" s="532"/>
      <c r="E8" s="197">
        <f>C8+D8</f>
        <v>0</v>
      </c>
      <c r="F8" s="17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368"/>
      <c r="AV8" s="17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c r="CB8" s="99"/>
      <c r="CC8" s="99"/>
      <c r="CD8" s="99"/>
      <c r="CE8" s="99"/>
      <c r="CF8" s="99"/>
      <c r="CG8" s="99"/>
      <c r="CH8" s="99"/>
      <c r="CI8" s="99"/>
      <c r="CJ8" s="99"/>
      <c r="CK8" s="99"/>
      <c r="CL8" s="99"/>
      <c r="CM8" s="99"/>
      <c r="CN8" s="99"/>
      <c r="CO8" s="99"/>
      <c r="CP8" s="99"/>
      <c r="CQ8" s="99"/>
      <c r="CR8" s="99"/>
      <c r="CS8" s="99"/>
      <c r="CT8" s="99"/>
      <c r="CU8" s="99"/>
      <c r="CV8" s="99"/>
      <c r="CW8" s="99"/>
      <c r="CX8" s="99"/>
      <c r="CY8" s="99"/>
      <c r="CZ8" s="99"/>
      <c r="DA8" s="99"/>
      <c r="DB8" s="99"/>
      <c r="DC8" s="99"/>
      <c r="DD8" s="99"/>
      <c r="DE8" s="99"/>
      <c r="DF8" s="99"/>
      <c r="DG8" s="99"/>
      <c r="DH8" s="99"/>
      <c r="DI8" s="99"/>
      <c r="DJ8" s="99"/>
      <c r="DK8" s="99"/>
      <c r="DL8" s="99"/>
      <c r="DM8" s="99"/>
      <c r="DN8" s="99"/>
      <c r="DO8" s="99"/>
      <c r="DP8" s="99"/>
      <c r="DQ8" s="99"/>
      <c r="DR8" s="99"/>
      <c r="DS8" s="99"/>
      <c r="DT8" s="99"/>
      <c r="DU8" s="99"/>
      <c r="DV8" s="99"/>
      <c r="DW8" s="99"/>
      <c r="DX8" s="99"/>
      <c r="DY8" s="99"/>
      <c r="DZ8" s="99"/>
      <c r="EA8" s="99"/>
      <c r="EB8" s="99"/>
      <c r="EC8" s="99"/>
      <c r="ED8" s="99"/>
      <c r="EE8" s="99"/>
      <c r="EF8" s="99"/>
      <c r="EG8" s="99"/>
      <c r="EH8" s="99"/>
      <c r="EI8" s="99"/>
      <c r="EJ8" s="99"/>
      <c r="EK8" s="99"/>
      <c r="EL8" s="99"/>
      <c r="EM8" s="99"/>
      <c r="EN8" s="99"/>
      <c r="EO8" s="99"/>
      <c r="EP8" s="99"/>
      <c r="EQ8" s="99"/>
      <c r="ER8" s="99"/>
      <c r="ES8" s="99"/>
      <c r="ET8" s="99"/>
      <c r="EU8" s="99"/>
      <c r="EV8" s="99"/>
      <c r="EW8" s="99"/>
      <c r="EX8" s="99"/>
      <c r="EY8" s="99"/>
      <c r="EZ8" s="99"/>
      <c r="FA8" s="99"/>
      <c r="FB8" s="99"/>
      <c r="FC8" s="99"/>
      <c r="FD8" s="99"/>
      <c r="FE8" s="99"/>
      <c r="FF8" s="99"/>
      <c r="FG8" s="99"/>
      <c r="FH8" s="99"/>
      <c r="FI8" s="99"/>
      <c r="FJ8" s="99"/>
      <c r="FK8" s="99"/>
      <c r="FL8" s="99"/>
      <c r="FM8" s="99"/>
      <c r="FN8" s="99"/>
      <c r="FO8" s="99"/>
      <c r="FP8" s="99"/>
      <c r="FQ8" s="99"/>
      <c r="FR8" s="99"/>
      <c r="FS8" s="99"/>
      <c r="FT8" s="99"/>
      <c r="FU8" s="99"/>
      <c r="FV8" s="99"/>
      <c r="FW8" s="99"/>
      <c r="FX8" s="99"/>
      <c r="FY8" s="99"/>
      <c r="FZ8" s="99"/>
      <c r="GA8" s="99"/>
      <c r="GB8" s="99"/>
      <c r="GC8" s="99"/>
      <c r="GD8" s="99"/>
      <c r="GE8" s="99"/>
      <c r="GF8" s="99"/>
      <c r="GG8" s="99"/>
      <c r="GH8" s="99"/>
      <c r="GI8" s="99"/>
      <c r="GJ8" s="99"/>
      <c r="GK8" s="99"/>
      <c r="GL8" s="99"/>
      <c r="GM8" s="99"/>
      <c r="GN8" s="99"/>
      <c r="GO8" s="99"/>
      <c r="GP8" s="99"/>
      <c r="GQ8" s="99"/>
      <c r="GR8" s="99"/>
      <c r="GS8" s="99"/>
      <c r="GT8" s="99"/>
      <c r="GU8" s="99"/>
      <c r="GV8" s="99"/>
      <c r="GW8" s="99"/>
      <c r="GX8" s="99"/>
      <c r="GY8" s="99"/>
      <c r="GZ8" s="99"/>
      <c r="HA8" s="99"/>
      <c r="HB8" s="99"/>
      <c r="HC8" s="99"/>
      <c r="HD8" s="99"/>
      <c r="HE8" s="99"/>
      <c r="HF8" s="99"/>
      <c r="HG8" s="99"/>
      <c r="HH8" s="99"/>
      <c r="HI8" s="99"/>
      <c r="HJ8" s="99"/>
      <c r="HK8" s="99"/>
      <c r="HL8" s="99"/>
      <c r="HM8" s="99"/>
      <c r="HN8" s="99"/>
      <c r="HO8" s="99"/>
      <c r="HP8" s="99"/>
      <c r="HQ8" s="99"/>
      <c r="HR8" s="99"/>
      <c r="HS8" s="99"/>
      <c r="HT8" s="99"/>
      <c r="HU8" s="99"/>
      <c r="HV8" s="99"/>
      <c r="HW8" s="99"/>
      <c r="HX8" s="99"/>
      <c r="HY8" s="99"/>
      <c r="HZ8" s="99"/>
      <c r="IA8" s="99"/>
      <c r="IB8" s="99"/>
      <c r="IC8" s="99"/>
      <c r="ID8" s="99"/>
      <c r="IE8" s="99"/>
      <c r="IF8" s="99"/>
      <c r="IG8" s="99"/>
      <c r="IH8" s="99"/>
      <c r="II8" s="99"/>
      <c r="IJ8" s="99"/>
      <c r="IK8" s="99"/>
      <c r="IL8" s="99"/>
      <c r="IM8" s="99"/>
      <c r="IN8" s="99"/>
      <c r="IO8" s="99"/>
      <c r="IP8" s="99"/>
      <c r="IQ8" s="99"/>
      <c r="IR8" s="99"/>
      <c r="IS8" s="99"/>
      <c r="IT8" s="99"/>
      <c r="IU8" s="99"/>
      <c r="IV8" s="99"/>
    </row>
    <row r="9" spans="1:256" s="100" customFormat="1" ht="42.75" customHeight="1" x14ac:dyDescent="0.25">
      <c r="A9" s="367" t="s">
        <v>971</v>
      </c>
      <c r="B9" s="158" t="s">
        <v>119</v>
      </c>
      <c r="C9" s="550">
        <v>1567343</v>
      </c>
      <c r="D9" s="532">
        <v>1126639</v>
      </c>
      <c r="E9" s="197">
        <f t="shared" ref="E9:E14" si="0">C9+D9</f>
        <v>2693982</v>
      </c>
      <c r="F9" s="179"/>
      <c r="G9" s="99"/>
      <c r="H9" s="99"/>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c r="AN9" s="99"/>
      <c r="AO9" s="99"/>
      <c r="AP9" s="99"/>
      <c r="AQ9" s="99"/>
      <c r="AR9" s="99"/>
      <c r="AS9" s="99"/>
      <c r="AT9" s="99"/>
      <c r="AU9" s="368"/>
      <c r="AV9" s="179"/>
      <c r="AW9" s="99"/>
      <c r="AX9" s="99"/>
      <c r="AY9" s="99"/>
      <c r="AZ9" s="99"/>
      <c r="BA9" s="99"/>
      <c r="BB9" s="99"/>
      <c r="BC9" s="99"/>
      <c r="BD9" s="99"/>
      <c r="BE9" s="99"/>
      <c r="BF9" s="99"/>
      <c r="BG9" s="99"/>
      <c r="BH9" s="99"/>
      <c r="BI9" s="99"/>
      <c r="BJ9" s="99"/>
      <c r="BK9" s="99"/>
      <c r="BL9" s="99"/>
      <c r="BM9" s="99"/>
      <c r="BN9" s="99"/>
      <c r="BO9" s="99"/>
      <c r="BP9" s="99"/>
      <c r="BQ9" s="99"/>
      <c r="BR9" s="99"/>
      <c r="BS9" s="99"/>
      <c r="BT9" s="99"/>
      <c r="BU9" s="99"/>
      <c r="BV9" s="99"/>
      <c r="BW9" s="99"/>
      <c r="BX9" s="99"/>
      <c r="BY9" s="99"/>
      <c r="BZ9" s="99"/>
      <c r="CA9" s="99"/>
      <c r="CB9" s="99"/>
      <c r="CC9" s="99"/>
      <c r="CD9" s="99"/>
      <c r="CE9" s="99"/>
      <c r="CF9" s="99"/>
      <c r="CG9" s="99"/>
      <c r="CH9" s="99"/>
      <c r="CI9" s="99"/>
      <c r="CJ9" s="99"/>
      <c r="CK9" s="99"/>
      <c r="CL9" s="99"/>
      <c r="CM9" s="99"/>
      <c r="CN9" s="99"/>
      <c r="CO9" s="99"/>
      <c r="CP9" s="99"/>
      <c r="CQ9" s="99"/>
      <c r="CR9" s="99"/>
      <c r="CS9" s="99"/>
      <c r="CT9" s="99"/>
      <c r="CU9" s="99"/>
      <c r="CV9" s="99"/>
      <c r="CW9" s="99"/>
      <c r="CX9" s="99"/>
      <c r="CY9" s="99"/>
      <c r="CZ9" s="99"/>
      <c r="DA9" s="99"/>
      <c r="DB9" s="99"/>
      <c r="DC9" s="99"/>
      <c r="DD9" s="99"/>
      <c r="DE9" s="99"/>
      <c r="DF9" s="99"/>
      <c r="DG9" s="99"/>
      <c r="DH9" s="99"/>
      <c r="DI9" s="99"/>
      <c r="DJ9" s="99"/>
      <c r="DK9" s="99"/>
      <c r="DL9" s="99"/>
      <c r="DM9" s="99"/>
      <c r="DN9" s="99"/>
      <c r="DO9" s="99"/>
      <c r="DP9" s="99"/>
      <c r="DQ9" s="99"/>
      <c r="DR9" s="99"/>
      <c r="DS9" s="99"/>
      <c r="DT9" s="99"/>
      <c r="DU9" s="99"/>
      <c r="DV9" s="99"/>
      <c r="DW9" s="99"/>
      <c r="DX9" s="99"/>
      <c r="DY9" s="99"/>
      <c r="DZ9" s="99"/>
      <c r="EA9" s="99"/>
      <c r="EB9" s="99"/>
      <c r="EC9" s="99"/>
      <c r="ED9" s="99"/>
      <c r="EE9" s="99"/>
      <c r="EF9" s="99"/>
      <c r="EG9" s="99"/>
      <c r="EH9" s="99"/>
      <c r="EI9" s="99"/>
      <c r="EJ9" s="99"/>
      <c r="EK9" s="99"/>
      <c r="EL9" s="99"/>
      <c r="EM9" s="99"/>
      <c r="EN9" s="99"/>
      <c r="EO9" s="99"/>
      <c r="EP9" s="99"/>
      <c r="EQ9" s="99"/>
      <c r="ER9" s="99"/>
      <c r="ES9" s="99"/>
      <c r="ET9" s="99"/>
      <c r="EU9" s="99"/>
      <c r="EV9" s="99"/>
      <c r="EW9" s="99"/>
      <c r="EX9" s="99"/>
      <c r="EY9" s="99"/>
      <c r="EZ9" s="99"/>
      <c r="FA9" s="99"/>
      <c r="FB9" s="99"/>
      <c r="FC9" s="99"/>
      <c r="FD9" s="99"/>
      <c r="FE9" s="99"/>
      <c r="FF9" s="99"/>
      <c r="FG9" s="99"/>
      <c r="FH9" s="99"/>
      <c r="FI9" s="99"/>
      <c r="FJ9" s="99"/>
      <c r="FK9" s="99"/>
      <c r="FL9" s="99"/>
      <c r="FM9" s="99"/>
      <c r="FN9" s="99"/>
      <c r="FO9" s="99"/>
      <c r="FP9" s="99"/>
      <c r="FQ9" s="99"/>
      <c r="FR9" s="99"/>
      <c r="FS9" s="99"/>
      <c r="FT9" s="99"/>
      <c r="FU9" s="99"/>
      <c r="FV9" s="99"/>
      <c r="FW9" s="99"/>
      <c r="FX9" s="99"/>
      <c r="FY9" s="99"/>
      <c r="FZ9" s="99"/>
      <c r="GA9" s="99"/>
      <c r="GB9" s="99"/>
      <c r="GC9" s="99"/>
      <c r="GD9" s="99"/>
      <c r="GE9" s="99"/>
      <c r="GF9" s="99"/>
      <c r="GG9" s="99"/>
      <c r="GH9" s="99"/>
      <c r="GI9" s="99"/>
      <c r="GJ9" s="99"/>
      <c r="GK9" s="99"/>
      <c r="GL9" s="99"/>
      <c r="GM9" s="99"/>
      <c r="GN9" s="99"/>
      <c r="GO9" s="99"/>
      <c r="GP9" s="99"/>
      <c r="GQ9" s="99"/>
      <c r="GR9" s="99"/>
      <c r="GS9" s="99"/>
      <c r="GT9" s="99"/>
      <c r="GU9" s="99"/>
      <c r="GV9" s="99"/>
      <c r="GW9" s="99"/>
      <c r="GX9" s="99"/>
      <c r="GY9" s="99"/>
      <c r="GZ9" s="99"/>
      <c r="HA9" s="99"/>
      <c r="HB9" s="99"/>
      <c r="HC9" s="99"/>
      <c r="HD9" s="99"/>
      <c r="HE9" s="99"/>
      <c r="HF9" s="99"/>
      <c r="HG9" s="99"/>
      <c r="HH9" s="99"/>
      <c r="HI9" s="99"/>
      <c r="HJ9" s="99"/>
      <c r="HK9" s="99"/>
      <c r="HL9" s="99"/>
      <c r="HM9" s="99"/>
      <c r="HN9" s="99"/>
      <c r="HO9" s="99"/>
      <c r="HP9" s="99"/>
      <c r="HQ9" s="99"/>
      <c r="HR9" s="99"/>
      <c r="HS9" s="99"/>
      <c r="HT9" s="99"/>
      <c r="HU9" s="99"/>
      <c r="HV9" s="99"/>
      <c r="HW9" s="99"/>
      <c r="HX9" s="99"/>
      <c r="HY9" s="99"/>
      <c r="HZ9" s="99"/>
      <c r="IA9" s="99"/>
      <c r="IB9" s="99"/>
      <c r="IC9" s="99"/>
      <c r="ID9" s="99"/>
      <c r="IE9" s="99"/>
      <c r="IF9" s="99"/>
      <c r="IG9" s="99"/>
      <c r="IH9" s="99"/>
      <c r="II9" s="99"/>
      <c r="IJ9" s="99"/>
      <c r="IK9" s="99"/>
      <c r="IL9" s="99"/>
      <c r="IM9" s="99"/>
      <c r="IN9" s="99"/>
      <c r="IO9" s="99"/>
      <c r="IP9" s="99"/>
      <c r="IQ9" s="99"/>
      <c r="IR9" s="99"/>
      <c r="IS9" s="99"/>
      <c r="IT9" s="99"/>
      <c r="IU9" s="99"/>
      <c r="IV9" s="99"/>
    </row>
    <row r="10" spans="1:256" s="100" customFormat="1" ht="25.5" customHeight="1" x14ac:dyDescent="0.25">
      <c r="A10" s="367" t="s">
        <v>972</v>
      </c>
      <c r="B10" s="158" t="s">
        <v>120</v>
      </c>
      <c r="C10" s="549">
        <v>0</v>
      </c>
      <c r="D10" s="532"/>
      <c r="E10" s="197">
        <f t="shared" si="0"/>
        <v>0</v>
      </c>
      <c r="F10" s="17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c r="AN10" s="99"/>
      <c r="AO10" s="99"/>
      <c r="AP10" s="99"/>
      <c r="AQ10" s="99"/>
      <c r="AR10" s="99"/>
      <c r="AS10" s="99"/>
      <c r="AT10" s="99"/>
      <c r="AU10" s="368"/>
      <c r="AV10" s="179"/>
      <c r="AW10" s="99"/>
      <c r="AX10" s="99"/>
      <c r="AY10" s="99"/>
      <c r="AZ10" s="99"/>
      <c r="BA10" s="99"/>
      <c r="BB10" s="99"/>
      <c r="BC10" s="99"/>
      <c r="BD10" s="99"/>
      <c r="BE10" s="99"/>
      <c r="BF10" s="99"/>
      <c r="BG10" s="99"/>
      <c r="BH10" s="99"/>
      <c r="BI10" s="99"/>
      <c r="BJ10" s="99"/>
      <c r="BK10" s="99"/>
      <c r="BL10" s="99"/>
      <c r="BM10" s="99"/>
      <c r="BN10" s="99"/>
      <c r="BO10" s="99"/>
      <c r="BP10" s="99"/>
      <c r="BQ10" s="99"/>
      <c r="BR10" s="99"/>
      <c r="BS10" s="99"/>
      <c r="BT10" s="99"/>
      <c r="BU10" s="99"/>
      <c r="BV10" s="99"/>
      <c r="BW10" s="99"/>
      <c r="BX10" s="99"/>
      <c r="BY10" s="99"/>
      <c r="BZ10" s="99"/>
      <c r="CA10" s="99"/>
      <c r="CB10" s="99"/>
      <c r="CC10" s="99"/>
      <c r="CD10" s="99"/>
      <c r="CE10" s="99"/>
      <c r="CF10" s="99"/>
      <c r="CG10" s="99"/>
      <c r="CH10" s="99"/>
      <c r="CI10" s="99"/>
      <c r="CJ10" s="99"/>
      <c r="CK10" s="99"/>
      <c r="CL10" s="99"/>
      <c r="CM10" s="99"/>
      <c r="CN10" s="99"/>
      <c r="CO10" s="99"/>
      <c r="CP10" s="99"/>
      <c r="CQ10" s="99"/>
      <c r="CR10" s="99"/>
      <c r="CS10" s="99"/>
      <c r="CT10" s="99"/>
      <c r="CU10" s="99"/>
      <c r="CV10" s="99"/>
      <c r="CW10" s="99"/>
      <c r="CX10" s="99"/>
      <c r="CY10" s="99"/>
      <c r="CZ10" s="99"/>
      <c r="DA10" s="99"/>
      <c r="DB10" s="99"/>
      <c r="DC10" s="99"/>
      <c r="DD10" s="99"/>
      <c r="DE10" s="99"/>
      <c r="DF10" s="99"/>
      <c r="DG10" s="99"/>
      <c r="DH10" s="99"/>
      <c r="DI10" s="99"/>
      <c r="DJ10" s="99"/>
      <c r="DK10" s="99"/>
      <c r="DL10" s="99"/>
      <c r="DM10" s="99"/>
      <c r="DN10" s="99"/>
      <c r="DO10" s="99"/>
      <c r="DP10" s="99"/>
      <c r="DQ10" s="99"/>
      <c r="DR10" s="99"/>
      <c r="DS10" s="99"/>
      <c r="DT10" s="99"/>
      <c r="DU10" s="99"/>
      <c r="DV10" s="99"/>
      <c r="DW10" s="99"/>
      <c r="DX10" s="99"/>
      <c r="DY10" s="99"/>
      <c r="DZ10" s="99"/>
      <c r="EA10" s="99"/>
      <c r="EB10" s="99"/>
      <c r="EC10" s="99"/>
      <c r="ED10" s="99"/>
      <c r="EE10" s="99"/>
      <c r="EF10" s="99"/>
      <c r="EG10" s="99"/>
      <c r="EH10" s="99"/>
      <c r="EI10" s="99"/>
      <c r="EJ10" s="99"/>
      <c r="EK10" s="99"/>
      <c r="EL10" s="99"/>
      <c r="EM10" s="99"/>
      <c r="EN10" s="99"/>
      <c r="EO10" s="99"/>
      <c r="EP10" s="99"/>
      <c r="EQ10" s="99"/>
      <c r="ER10" s="99"/>
      <c r="ES10" s="99"/>
      <c r="ET10" s="99"/>
      <c r="EU10" s="99"/>
      <c r="EV10" s="99"/>
      <c r="EW10" s="99"/>
      <c r="EX10" s="99"/>
      <c r="EY10" s="99"/>
      <c r="EZ10" s="99"/>
      <c r="FA10" s="99"/>
      <c r="FB10" s="99"/>
      <c r="FC10" s="99"/>
      <c r="FD10" s="99"/>
      <c r="FE10" s="99"/>
      <c r="FF10" s="99"/>
      <c r="FG10" s="99"/>
      <c r="FH10" s="99"/>
      <c r="FI10" s="99"/>
      <c r="FJ10" s="99"/>
      <c r="FK10" s="99"/>
      <c r="FL10" s="99"/>
      <c r="FM10" s="99"/>
      <c r="FN10" s="99"/>
      <c r="FO10" s="99"/>
      <c r="FP10" s="99"/>
      <c r="FQ10" s="99"/>
      <c r="FR10" s="99"/>
      <c r="FS10" s="99"/>
      <c r="FT10" s="99"/>
      <c r="FU10" s="99"/>
      <c r="FV10" s="99"/>
      <c r="FW10" s="99"/>
      <c r="FX10" s="99"/>
      <c r="FY10" s="99"/>
      <c r="FZ10" s="99"/>
      <c r="GA10" s="99"/>
      <c r="GB10" s="99"/>
      <c r="GC10" s="99"/>
      <c r="GD10" s="99"/>
      <c r="GE10" s="99"/>
      <c r="GF10" s="99"/>
      <c r="GG10" s="99"/>
      <c r="GH10" s="99"/>
      <c r="GI10" s="99"/>
      <c r="GJ10" s="99"/>
      <c r="GK10" s="99"/>
      <c r="GL10" s="99"/>
      <c r="GM10" s="99"/>
      <c r="GN10" s="99"/>
      <c r="GO10" s="99"/>
      <c r="GP10" s="99"/>
      <c r="GQ10" s="99"/>
      <c r="GR10" s="99"/>
      <c r="GS10" s="99"/>
      <c r="GT10" s="99"/>
      <c r="GU10" s="99"/>
      <c r="GV10" s="99"/>
      <c r="GW10" s="99"/>
      <c r="GX10" s="99"/>
      <c r="GY10" s="99"/>
      <c r="GZ10" s="99"/>
      <c r="HA10" s="99"/>
      <c r="HB10" s="99"/>
      <c r="HC10" s="99"/>
      <c r="HD10" s="99"/>
      <c r="HE10" s="99"/>
      <c r="HF10" s="99"/>
      <c r="HG10" s="99"/>
      <c r="HH10" s="99"/>
      <c r="HI10" s="99"/>
      <c r="HJ10" s="99"/>
      <c r="HK10" s="99"/>
      <c r="HL10" s="99"/>
      <c r="HM10" s="99"/>
      <c r="HN10" s="99"/>
      <c r="HO10" s="99"/>
      <c r="HP10" s="99"/>
      <c r="HQ10" s="99"/>
      <c r="HR10" s="99"/>
      <c r="HS10" s="99"/>
      <c r="HT10" s="99"/>
      <c r="HU10" s="99"/>
      <c r="HV10" s="99"/>
      <c r="HW10" s="99"/>
      <c r="HX10" s="99"/>
      <c r="HY10" s="99"/>
      <c r="HZ10" s="99"/>
      <c r="IA10" s="99"/>
      <c r="IB10" s="99"/>
      <c r="IC10" s="99"/>
      <c r="ID10" s="99"/>
      <c r="IE10" s="99"/>
      <c r="IF10" s="99"/>
      <c r="IG10" s="99"/>
      <c r="IH10" s="99"/>
      <c r="II10" s="99"/>
      <c r="IJ10" s="99"/>
      <c r="IK10" s="99"/>
      <c r="IL10" s="99"/>
      <c r="IM10" s="99"/>
      <c r="IN10" s="99"/>
      <c r="IO10" s="99"/>
      <c r="IP10" s="99"/>
      <c r="IQ10" s="99"/>
      <c r="IR10" s="99"/>
      <c r="IS10" s="99"/>
      <c r="IT10" s="99"/>
      <c r="IU10" s="99"/>
      <c r="IV10" s="99"/>
    </row>
    <row r="11" spans="1:256" s="100" customFormat="1" ht="25.5" customHeight="1" x14ac:dyDescent="0.25">
      <c r="A11" s="367" t="s">
        <v>973</v>
      </c>
      <c r="B11" s="158" t="s">
        <v>121</v>
      </c>
      <c r="C11" s="550">
        <v>8808</v>
      </c>
      <c r="D11" s="532">
        <v>62412</v>
      </c>
      <c r="E11" s="197">
        <f t="shared" si="0"/>
        <v>71220</v>
      </c>
      <c r="F11" s="179"/>
      <c r="G11" s="99"/>
      <c r="H11" s="99"/>
      <c r="I11" s="99"/>
      <c r="J11" s="99"/>
      <c r="K11" s="99"/>
      <c r="L11" s="99"/>
      <c r="M11" s="99"/>
      <c r="N11" s="99"/>
      <c r="O11" s="99"/>
      <c r="P11" s="99"/>
      <c r="Q11" s="99"/>
      <c r="R11" s="99"/>
      <c r="S11" s="99"/>
      <c r="T11" s="99"/>
      <c r="U11" s="99"/>
      <c r="V11" s="99"/>
      <c r="W11" s="99"/>
      <c r="X11" s="99"/>
      <c r="Y11" s="99"/>
      <c r="Z11" s="99"/>
      <c r="AA11" s="99"/>
      <c r="AB11" s="99"/>
      <c r="AC11" s="99"/>
      <c r="AD11" s="99"/>
      <c r="AE11" s="99"/>
      <c r="AF11" s="99"/>
      <c r="AG11" s="99"/>
      <c r="AH11" s="99"/>
      <c r="AI11" s="99"/>
      <c r="AJ11" s="99"/>
      <c r="AK11" s="99"/>
      <c r="AL11" s="99"/>
      <c r="AM11" s="99"/>
      <c r="AN11" s="99"/>
      <c r="AO11" s="99"/>
      <c r="AP11" s="99"/>
      <c r="AQ11" s="99"/>
      <c r="AR11" s="99"/>
      <c r="AS11" s="99"/>
      <c r="AT11" s="99"/>
      <c r="AU11" s="368"/>
      <c r="AV11" s="179"/>
      <c r="AW11" s="99"/>
      <c r="AX11" s="99"/>
      <c r="AY11" s="99"/>
      <c r="AZ11" s="99"/>
      <c r="BA11" s="99"/>
      <c r="BB11" s="99"/>
      <c r="BC11" s="99"/>
      <c r="BD11" s="99"/>
      <c r="BE11" s="99"/>
      <c r="BF11" s="99"/>
      <c r="BG11" s="99"/>
      <c r="BH11" s="99"/>
      <c r="BI11" s="99"/>
      <c r="BJ11" s="99"/>
      <c r="BK11" s="99"/>
      <c r="BL11" s="99"/>
      <c r="BM11" s="99"/>
      <c r="BN11" s="99"/>
      <c r="BO11" s="99"/>
      <c r="BP11" s="99"/>
      <c r="BQ11" s="99"/>
      <c r="BR11" s="99"/>
      <c r="BS11" s="99"/>
      <c r="BT11" s="99"/>
      <c r="BU11" s="99"/>
      <c r="BV11" s="99"/>
      <c r="BW11" s="99"/>
      <c r="BX11" s="99"/>
      <c r="BY11" s="99"/>
      <c r="BZ11" s="99"/>
      <c r="CA11" s="99"/>
      <c r="CB11" s="99"/>
      <c r="CC11" s="99"/>
      <c r="CD11" s="99"/>
      <c r="CE11" s="99"/>
      <c r="CF11" s="99"/>
      <c r="CG11" s="99"/>
      <c r="CH11" s="99"/>
      <c r="CI11" s="99"/>
      <c r="CJ11" s="99"/>
      <c r="CK11" s="99"/>
      <c r="CL11" s="99"/>
      <c r="CM11" s="99"/>
      <c r="CN11" s="99"/>
      <c r="CO11" s="99"/>
      <c r="CP11" s="99"/>
      <c r="CQ11" s="99"/>
      <c r="CR11" s="99"/>
      <c r="CS11" s="99"/>
      <c r="CT11" s="99"/>
      <c r="CU11" s="99"/>
      <c r="CV11" s="99"/>
      <c r="CW11" s="99"/>
      <c r="CX11" s="99"/>
      <c r="CY11" s="99"/>
      <c r="CZ11" s="99"/>
      <c r="DA11" s="99"/>
      <c r="DB11" s="99"/>
      <c r="DC11" s="99"/>
      <c r="DD11" s="99"/>
      <c r="DE11" s="99"/>
      <c r="DF11" s="99"/>
      <c r="DG11" s="99"/>
      <c r="DH11" s="99"/>
      <c r="DI11" s="99"/>
      <c r="DJ11" s="99"/>
      <c r="DK11" s="99"/>
      <c r="DL11" s="99"/>
      <c r="DM11" s="99"/>
      <c r="DN11" s="99"/>
      <c r="DO11" s="99"/>
      <c r="DP11" s="99"/>
      <c r="DQ11" s="99"/>
      <c r="DR11" s="99"/>
      <c r="DS11" s="99"/>
      <c r="DT11" s="99"/>
      <c r="DU11" s="99"/>
      <c r="DV11" s="99"/>
      <c r="DW11" s="99"/>
      <c r="DX11" s="99"/>
      <c r="DY11" s="99"/>
      <c r="DZ11" s="99"/>
      <c r="EA11" s="99"/>
      <c r="EB11" s="99"/>
      <c r="EC11" s="99"/>
      <c r="ED11" s="99"/>
      <c r="EE11" s="99"/>
      <c r="EF11" s="99"/>
      <c r="EG11" s="99"/>
      <c r="EH11" s="99"/>
      <c r="EI11" s="99"/>
      <c r="EJ11" s="99"/>
      <c r="EK11" s="99"/>
      <c r="EL11" s="99"/>
      <c r="EM11" s="99"/>
      <c r="EN11" s="99"/>
      <c r="EO11" s="99"/>
      <c r="EP11" s="99"/>
      <c r="EQ11" s="99"/>
      <c r="ER11" s="99"/>
      <c r="ES11" s="99"/>
      <c r="ET11" s="99"/>
      <c r="EU11" s="99"/>
      <c r="EV11" s="99"/>
      <c r="EW11" s="99"/>
      <c r="EX11" s="99"/>
      <c r="EY11" s="99"/>
      <c r="EZ11" s="99"/>
      <c r="FA11" s="99"/>
      <c r="FB11" s="99"/>
      <c r="FC11" s="99"/>
      <c r="FD11" s="99"/>
      <c r="FE11" s="99"/>
      <c r="FF11" s="99"/>
      <c r="FG11" s="99"/>
      <c r="FH11" s="99"/>
      <c r="FI11" s="99"/>
      <c r="FJ11" s="99"/>
      <c r="FK11" s="99"/>
      <c r="FL11" s="99"/>
      <c r="FM11" s="99"/>
      <c r="FN11" s="99"/>
      <c r="FO11" s="99"/>
      <c r="FP11" s="99"/>
      <c r="FQ11" s="99"/>
      <c r="FR11" s="99"/>
      <c r="FS11" s="99"/>
      <c r="FT11" s="99"/>
      <c r="FU11" s="99"/>
      <c r="FV11" s="99"/>
      <c r="FW11" s="99"/>
      <c r="FX11" s="99"/>
      <c r="FY11" s="99"/>
      <c r="FZ11" s="99"/>
      <c r="GA11" s="99"/>
      <c r="GB11" s="99"/>
      <c r="GC11" s="99"/>
      <c r="GD11" s="99"/>
      <c r="GE11" s="99"/>
      <c r="GF11" s="99"/>
      <c r="GG11" s="99"/>
      <c r="GH11" s="99"/>
      <c r="GI11" s="99"/>
      <c r="GJ11" s="99"/>
      <c r="GK11" s="99"/>
      <c r="GL11" s="99"/>
      <c r="GM11" s="99"/>
      <c r="GN11" s="99"/>
      <c r="GO11" s="99"/>
      <c r="GP11" s="99"/>
      <c r="GQ11" s="99"/>
      <c r="GR11" s="99"/>
      <c r="GS11" s="99"/>
      <c r="GT11" s="99"/>
      <c r="GU11" s="99"/>
      <c r="GV11" s="99"/>
      <c r="GW11" s="99"/>
      <c r="GX11" s="99"/>
      <c r="GY11" s="99"/>
      <c r="GZ11" s="99"/>
      <c r="HA11" s="99"/>
      <c r="HB11" s="99"/>
      <c r="HC11" s="99"/>
      <c r="HD11" s="99"/>
      <c r="HE11" s="99"/>
      <c r="HF11" s="99"/>
      <c r="HG11" s="99"/>
      <c r="HH11" s="99"/>
      <c r="HI11" s="99"/>
      <c r="HJ11" s="99"/>
      <c r="HK11" s="99"/>
      <c r="HL11" s="99"/>
      <c r="HM11" s="99"/>
      <c r="HN11" s="99"/>
      <c r="HO11" s="99"/>
      <c r="HP11" s="99"/>
      <c r="HQ11" s="99"/>
      <c r="HR11" s="99"/>
      <c r="HS11" s="99"/>
      <c r="HT11" s="99"/>
      <c r="HU11" s="99"/>
      <c r="HV11" s="99"/>
      <c r="HW11" s="99"/>
      <c r="HX11" s="99"/>
      <c r="HY11" s="99"/>
      <c r="HZ11" s="99"/>
      <c r="IA11" s="99"/>
      <c r="IB11" s="99"/>
      <c r="IC11" s="99"/>
      <c r="ID11" s="99"/>
      <c r="IE11" s="99"/>
      <c r="IF11" s="99"/>
      <c r="IG11" s="99"/>
      <c r="IH11" s="99"/>
      <c r="II11" s="99"/>
      <c r="IJ11" s="99"/>
      <c r="IK11" s="99"/>
      <c r="IL11" s="99"/>
      <c r="IM11" s="99"/>
      <c r="IN11" s="99"/>
      <c r="IO11" s="99"/>
      <c r="IP11" s="99"/>
      <c r="IQ11" s="99"/>
      <c r="IR11" s="99"/>
      <c r="IS11" s="99"/>
      <c r="IT11" s="99"/>
      <c r="IU11" s="99"/>
      <c r="IV11" s="99"/>
    </row>
    <row r="12" spans="1:256" s="100" customFormat="1" ht="25.5" customHeight="1" x14ac:dyDescent="0.25">
      <c r="A12" s="367" t="s">
        <v>974</v>
      </c>
      <c r="B12" s="158" t="s">
        <v>122</v>
      </c>
      <c r="C12" s="549">
        <v>0</v>
      </c>
      <c r="D12" s="532"/>
      <c r="E12" s="197">
        <f t="shared" si="0"/>
        <v>0</v>
      </c>
      <c r="F12" s="17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368"/>
      <c r="AV12" s="179"/>
      <c r="AW12" s="99"/>
      <c r="AX12" s="99"/>
      <c r="AY12" s="99"/>
      <c r="AZ12" s="99"/>
      <c r="BA12" s="99"/>
      <c r="BB12" s="99"/>
      <c r="BC12" s="99"/>
      <c r="BD12" s="99"/>
      <c r="BE12" s="99"/>
      <c r="BF12" s="99"/>
      <c r="BG12" s="99"/>
      <c r="BH12" s="99"/>
      <c r="BI12" s="99"/>
      <c r="BJ12" s="99"/>
      <c r="BK12" s="99"/>
      <c r="BL12" s="99"/>
      <c r="BM12" s="99"/>
      <c r="BN12" s="99"/>
      <c r="BO12" s="99"/>
      <c r="BP12" s="99"/>
      <c r="BQ12" s="99"/>
      <c r="BR12" s="99"/>
      <c r="BS12" s="99"/>
      <c r="BT12" s="99"/>
      <c r="BU12" s="99"/>
      <c r="BV12" s="99"/>
      <c r="BW12" s="99"/>
      <c r="BX12" s="99"/>
      <c r="BY12" s="99"/>
      <c r="BZ12" s="99"/>
      <c r="CA12" s="99"/>
      <c r="CB12" s="99"/>
      <c r="CC12" s="99"/>
      <c r="CD12" s="99"/>
      <c r="CE12" s="99"/>
      <c r="CF12" s="99"/>
      <c r="CG12" s="99"/>
      <c r="CH12" s="99"/>
      <c r="CI12" s="99"/>
      <c r="CJ12" s="99"/>
      <c r="CK12" s="99"/>
      <c r="CL12" s="99"/>
      <c r="CM12" s="99"/>
      <c r="CN12" s="99"/>
      <c r="CO12" s="99"/>
      <c r="CP12" s="99"/>
      <c r="CQ12" s="99"/>
      <c r="CR12" s="99"/>
      <c r="CS12" s="99"/>
      <c r="CT12" s="99"/>
      <c r="CU12" s="99"/>
      <c r="CV12" s="99"/>
      <c r="CW12" s="99"/>
      <c r="CX12" s="99"/>
      <c r="CY12" s="99"/>
      <c r="CZ12" s="99"/>
      <c r="DA12" s="99"/>
      <c r="DB12" s="99"/>
      <c r="DC12" s="99"/>
      <c r="DD12" s="99"/>
      <c r="DE12" s="99"/>
      <c r="DF12" s="99"/>
      <c r="DG12" s="99"/>
      <c r="DH12" s="99"/>
      <c r="DI12" s="99"/>
      <c r="DJ12" s="99"/>
      <c r="DK12" s="99"/>
      <c r="DL12" s="99"/>
      <c r="DM12" s="99"/>
      <c r="DN12" s="99"/>
      <c r="DO12" s="99"/>
      <c r="DP12" s="99"/>
      <c r="DQ12" s="99"/>
      <c r="DR12" s="99"/>
      <c r="DS12" s="99"/>
      <c r="DT12" s="99"/>
      <c r="DU12" s="99"/>
      <c r="DV12" s="99"/>
      <c r="DW12" s="99"/>
      <c r="DX12" s="99"/>
      <c r="DY12" s="99"/>
      <c r="DZ12" s="99"/>
      <c r="EA12" s="99"/>
      <c r="EB12" s="99"/>
      <c r="EC12" s="99"/>
      <c r="ED12" s="99"/>
      <c r="EE12" s="99"/>
      <c r="EF12" s="99"/>
      <c r="EG12" s="99"/>
      <c r="EH12" s="99"/>
      <c r="EI12" s="99"/>
      <c r="EJ12" s="99"/>
      <c r="EK12" s="99"/>
      <c r="EL12" s="99"/>
      <c r="EM12" s="99"/>
      <c r="EN12" s="99"/>
      <c r="EO12" s="99"/>
      <c r="EP12" s="99"/>
      <c r="EQ12" s="99"/>
      <c r="ER12" s="99"/>
      <c r="ES12" s="99"/>
      <c r="ET12" s="99"/>
      <c r="EU12" s="99"/>
      <c r="EV12" s="99"/>
      <c r="EW12" s="99"/>
      <c r="EX12" s="99"/>
      <c r="EY12" s="99"/>
      <c r="EZ12" s="99"/>
      <c r="FA12" s="99"/>
      <c r="FB12" s="99"/>
      <c r="FC12" s="99"/>
      <c r="FD12" s="99"/>
      <c r="FE12" s="99"/>
      <c r="FF12" s="99"/>
      <c r="FG12" s="99"/>
      <c r="FH12" s="99"/>
      <c r="FI12" s="99"/>
      <c r="FJ12" s="99"/>
      <c r="FK12" s="99"/>
      <c r="FL12" s="99"/>
      <c r="FM12" s="99"/>
      <c r="FN12" s="99"/>
      <c r="FO12" s="99"/>
      <c r="FP12" s="99"/>
      <c r="FQ12" s="99"/>
      <c r="FR12" s="99"/>
      <c r="FS12" s="99"/>
      <c r="FT12" s="99"/>
      <c r="FU12" s="99"/>
      <c r="FV12" s="99"/>
      <c r="FW12" s="99"/>
      <c r="FX12" s="99"/>
      <c r="FY12" s="99"/>
      <c r="FZ12" s="99"/>
      <c r="GA12" s="99"/>
      <c r="GB12" s="99"/>
      <c r="GC12" s="99"/>
      <c r="GD12" s="99"/>
      <c r="GE12" s="99"/>
      <c r="GF12" s="99"/>
      <c r="GG12" s="99"/>
      <c r="GH12" s="99"/>
      <c r="GI12" s="99"/>
      <c r="GJ12" s="99"/>
      <c r="GK12" s="99"/>
      <c r="GL12" s="99"/>
      <c r="GM12" s="99"/>
      <c r="GN12" s="99"/>
      <c r="GO12" s="99"/>
      <c r="GP12" s="99"/>
      <c r="GQ12" s="99"/>
      <c r="GR12" s="99"/>
      <c r="GS12" s="99"/>
      <c r="GT12" s="99"/>
      <c r="GU12" s="99"/>
      <c r="GV12" s="99"/>
      <c r="GW12" s="99"/>
      <c r="GX12" s="99"/>
      <c r="GY12" s="99"/>
      <c r="GZ12" s="99"/>
      <c r="HA12" s="99"/>
      <c r="HB12" s="99"/>
      <c r="HC12" s="99"/>
      <c r="HD12" s="99"/>
      <c r="HE12" s="99"/>
      <c r="HF12" s="99"/>
      <c r="HG12" s="99"/>
      <c r="HH12" s="99"/>
      <c r="HI12" s="99"/>
      <c r="HJ12" s="99"/>
      <c r="HK12" s="99"/>
      <c r="HL12" s="99"/>
      <c r="HM12" s="99"/>
      <c r="HN12" s="99"/>
      <c r="HO12" s="99"/>
      <c r="HP12" s="99"/>
      <c r="HQ12" s="99"/>
      <c r="HR12" s="99"/>
      <c r="HS12" s="99"/>
      <c r="HT12" s="99"/>
      <c r="HU12" s="99"/>
      <c r="HV12" s="99"/>
      <c r="HW12" s="99"/>
      <c r="HX12" s="99"/>
      <c r="HY12" s="99"/>
      <c r="HZ12" s="99"/>
      <c r="IA12" s="99"/>
      <c r="IB12" s="99"/>
      <c r="IC12" s="99"/>
      <c r="ID12" s="99"/>
      <c r="IE12" s="99"/>
      <c r="IF12" s="99"/>
      <c r="IG12" s="99"/>
      <c r="IH12" s="99"/>
      <c r="II12" s="99"/>
      <c r="IJ12" s="99"/>
      <c r="IK12" s="99"/>
      <c r="IL12" s="99"/>
      <c r="IM12" s="99"/>
      <c r="IN12" s="99"/>
      <c r="IO12" s="99"/>
      <c r="IP12" s="99"/>
      <c r="IQ12" s="99"/>
      <c r="IR12" s="99"/>
      <c r="IS12" s="99"/>
      <c r="IT12" s="99"/>
      <c r="IU12" s="99"/>
      <c r="IV12" s="99"/>
    </row>
    <row r="13" spans="1:256" s="100" customFormat="1" ht="25.5" customHeight="1" x14ac:dyDescent="0.25">
      <c r="A13" s="367" t="s">
        <v>975</v>
      </c>
      <c r="B13" s="158" t="s">
        <v>123</v>
      </c>
      <c r="C13" s="549">
        <v>0</v>
      </c>
      <c r="D13" s="532"/>
      <c r="E13" s="197">
        <f t="shared" si="0"/>
        <v>0</v>
      </c>
      <c r="F13" s="17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99"/>
      <c r="AL13" s="99"/>
      <c r="AM13" s="99"/>
      <c r="AN13" s="99"/>
      <c r="AO13" s="99"/>
      <c r="AP13" s="99"/>
      <c r="AQ13" s="99"/>
      <c r="AR13" s="99"/>
      <c r="AS13" s="99"/>
      <c r="AT13" s="99"/>
      <c r="AU13" s="368"/>
      <c r="AV13" s="17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c r="CT13" s="99"/>
      <c r="CU13" s="99"/>
      <c r="CV13" s="99"/>
      <c r="CW13" s="99"/>
      <c r="CX13" s="99"/>
      <c r="CY13" s="99"/>
      <c r="CZ13" s="99"/>
      <c r="DA13" s="99"/>
      <c r="DB13" s="99"/>
      <c r="DC13" s="99"/>
      <c r="DD13" s="99"/>
      <c r="DE13" s="99"/>
      <c r="DF13" s="99"/>
      <c r="DG13" s="99"/>
      <c r="DH13" s="99"/>
      <c r="DI13" s="99"/>
      <c r="DJ13" s="99"/>
      <c r="DK13" s="99"/>
      <c r="DL13" s="99"/>
      <c r="DM13" s="99"/>
      <c r="DN13" s="99"/>
      <c r="DO13" s="99"/>
      <c r="DP13" s="99"/>
      <c r="DQ13" s="99"/>
      <c r="DR13" s="99"/>
      <c r="DS13" s="99"/>
      <c r="DT13" s="99"/>
      <c r="DU13" s="99"/>
      <c r="DV13" s="99"/>
      <c r="DW13" s="99"/>
      <c r="DX13" s="99"/>
      <c r="DY13" s="99"/>
      <c r="DZ13" s="99"/>
      <c r="EA13" s="99"/>
      <c r="EB13" s="99"/>
      <c r="EC13" s="99"/>
      <c r="ED13" s="99"/>
      <c r="EE13" s="99"/>
      <c r="EF13" s="99"/>
      <c r="EG13" s="99"/>
      <c r="EH13" s="99"/>
      <c r="EI13" s="99"/>
      <c r="EJ13" s="99"/>
      <c r="EK13" s="99"/>
      <c r="EL13" s="99"/>
      <c r="EM13" s="99"/>
      <c r="EN13" s="99"/>
      <c r="EO13" s="99"/>
      <c r="EP13" s="99"/>
      <c r="EQ13" s="99"/>
      <c r="ER13" s="99"/>
      <c r="ES13" s="99"/>
      <c r="ET13" s="99"/>
      <c r="EU13" s="99"/>
      <c r="EV13" s="99"/>
      <c r="EW13" s="99"/>
      <c r="EX13" s="99"/>
      <c r="EY13" s="99"/>
      <c r="EZ13" s="99"/>
      <c r="FA13" s="99"/>
      <c r="FB13" s="99"/>
      <c r="FC13" s="99"/>
      <c r="FD13" s="99"/>
      <c r="FE13" s="99"/>
      <c r="FF13" s="99"/>
      <c r="FG13" s="99"/>
      <c r="FH13" s="99"/>
      <c r="FI13" s="99"/>
      <c r="FJ13" s="99"/>
      <c r="FK13" s="99"/>
      <c r="FL13" s="99"/>
      <c r="FM13" s="99"/>
      <c r="FN13" s="99"/>
      <c r="FO13" s="99"/>
      <c r="FP13" s="99"/>
      <c r="FQ13" s="99"/>
      <c r="FR13" s="99"/>
      <c r="FS13" s="99"/>
      <c r="FT13" s="99"/>
      <c r="FU13" s="99"/>
      <c r="FV13" s="99"/>
      <c r="FW13" s="99"/>
      <c r="FX13" s="99"/>
      <c r="FY13" s="99"/>
      <c r="FZ13" s="99"/>
      <c r="GA13" s="99"/>
      <c r="GB13" s="99"/>
      <c r="GC13" s="99"/>
      <c r="GD13" s="99"/>
      <c r="GE13" s="99"/>
      <c r="GF13" s="99"/>
      <c r="GG13" s="99"/>
      <c r="GH13" s="99"/>
      <c r="GI13" s="99"/>
      <c r="GJ13" s="99"/>
      <c r="GK13" s="99"/>
      <c r="GL13" s="99"/>
      <c r="GM13" s="99"/>
      <c r="GN13" s="99"/>
      <c r="GO13" s="99"/>
      <c r="GP13" s="99"/>
      <c r="GQ13" s="99"/>
      <c r="GR13" s="99"/>
      <c r="GS13" s="99"/>
      <c r="GT13" s="99"/>
      <c r="GU13" s="99"/>
      <c r="GV13" s="99"/>
      <c r="GW13" s="99"/>
      <c r="GX13" s="99"/>
      <c r="GY13" s="99"/>
      <c r="GZ13" s="99"/>
      <c r="HA13" s="99"/>
      <c r="HB13" s="99"/>
      <c r="HC13" s="99"/>
      <c r="HD13" s="99"/>
      <c r="HE13" s="99"/>
      <c r="HF13" s="99"/>
      <c r="HG13" s="99"/>
      <c r="HH13" s="99"/>
      <c r="HI13" s="99"/>
      <c r="HJ13" s="99"/>
      <c r="HK13" s="99"/>
      <c r="HL13" s="99"/>
      <c r="HM13" s="99"/>
      <c r="HN13" s="99"/>
      <c r="HO13" s="99"/>
      <c r="HP13" s="99"/>
      <c r="HQ13" s="99"/>
      <c r="HR13" s="99"/>
      <c r="HS13" s="99"/>
      <c r="HT13" s="99"/>
      <c r="HU13" s="99"/>
      <c r="HV13" s="99"/>
      <c r="HW13" s="99"/>
      <c r="HX13" s="99"/>
      <c r="HY13" s="99"/>
      <c r="HZ13" s="99"/>
      <c r="IA13" s="99"/>
      <c r="IB13" s="99"/>
      <c r="IC13" s="99"/>
      <c r="ID13" s="99"/>
      <c r="IE13" s="99"/>
      <c r="IF13" s="99"/>
      <c r="IG13" s="99"/>
      <c r="IH13" s="99"/>
      <c r="II13" s="99"/>
      <c r="IJ13" s="99"/>
      <c r="IK13" s="99"/>
      <c r="IL13" s="99"/>
      <c r="IM13" s="99"/>
      <c r="IN13" s="99"/>
      <c r="IO13" s="99"/>
      <c r="IP13" s="99"/>
      <c r="IQ13" s="99"/>
      <c r="IR13" s="99"/>
      <c r="IS13" s="99"/>
      <c r="IT13" s="99"/>
      <c r="IU13" s="99"/>
      <c r="IV13" s="99"/>
    </row>
    <row r="14" spans="1:256" s="100" customFormat="1" ht="25.5" customHeight="1" x14ac:dyDescent="0.25">
      <c r="A14" s="367" t="s">
        <v>976</v>
      </c>
      <c r="B14" s="158" t="s">
        <v>124</v>
      </c>
      <c r="C14" s="549">
        <v>0</v>
      </c>
      <c r="D14" s="532"/>
      <c r="E14" s="197">
        <f t="shared" si="0"/>
        <v>0</v>
      </c>
      <c r="F14" s="17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368"/>
      <c r="AV14" s="179"/>
      <c r="AW14" s="99"/>
      <c r="AX14" s="99"/>
      <c r="AY14" s="99"/>
      <c r="AZ14" s="99"/>
      <c r="BA14" s="99"/>
      <c r="BB14" s="99"/>
      <c r="BC14" s="99"/>
      <c r="BD14" s="99"/>
      <c r="BE14" s="99"/>
      <c r="BF14" s="99"/>
      <c r="BG14" s="99"/>
      <c r="BH14" s="99"/>
      <c r="BI14" s="99"/>
      <c r="BJ14" s="99"/>
      <c r="BK14" s="99"/>
      <c r="BL14" s="99"/>
      <c r="BM14" s="99"/>
      <c r="BN14" s="99"/>
      <c r="BO14" s="99"/>
      <c r="BP14" s="99"/>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c r="CT14" s="99"/>
      <c r="CU14" s="99"/>
      <c r="CV14" s="99"/>
      <c r="CW14" s="99"/>
      <c r="CX14" s="99"/>
      <c r="CY14" s="99"/>
      <c r="CZ14" s="99"/>
      <c r="DA14" s="99"/>
      <c r="DB14" s="99"/>
      <c r="DC14" s="99"/>
      <c r="DD14" s="99"/>
      <c r="DE14" s="99"/>
      <c r="DF14" s="99"/>
      <c r="DG14" s="99"/>
      <c r="DH14" s="99"/>
      <c r="DI14" s="99"/>
      <c r="DJ14" s="99"/>
      <c r="DK14" s="99"/>
      <c r="DL14" s="99"/>
      <c r="DM14" s="99"/>
      <c r="DN14" s="99"/>
      <c r="DO14" s="99"/>
      <c r="DP14" s="99"/>
      <c r="DQ14" s="99"/>
      <c r="DR14" s="99"/>
      <c r="DS14" s="99"/>
      <c r="DT14" s="99"/>
      <c r="DU14" s="99"/>
      <c r="DV14" s="99"/>
      <c r="DW14" s="99"/>
      <c r="DX14" s="99"/>
      <c r="DY14" s="99"/>
      <c r="DZ14" s="99"/>
      <c r="EA14" s="99"/>
      <c r="EB14" s="99"/>
      <c r="EC14" s="99"/>
      <c r="ED14" s="99"/>
      <c r="EE14" s="99"/>
      <c r="EF14" s="99"/>
      <c r="EG14" s="99"/>
      <c r="EH14" s="99"/>
      <c r="EI14" s="99"/>
      <c r="EJ14" s="99"/>
      <c r="EK14" s="99"/>
      <c r="EL14" s="99"/>
      <c r="EM14" s="99"/>
      <c r="EN14" s="99"/>
      <c r="EO14" s="99"/>
      <c r="EP14" s="99"/>
      <c r="EQ14" s="99"/>
      <c r="ER14" s="99"/>
      <c r="ES14" s="99"/>
      <c r="ET14" s="99"/>
      <c r="EU14" s="99"/>
      <c r="EV14" s="99"/>
      <c r="EW14" s="99"/>
      <c r="EX14" s="99"/>
      <c r="EY14" s="99"/>
      <c r="EZ14" s="99"/>
      <c r="FA14" s="99"/>
      <c r="FB14" s="99"/>
      <c r="FC14" s="99"/>
      <c r="FD14" s="99"/>
      <c r="FE14" s="99"/>
      <c r="FF14" s="99"/>
      <c r="FG14" s="99"/>
      <c r="FH14" s="99"/>
      <c r="FI14" s="99"/>
      <c r="FJ14" s="99"/>
      <c r="FK14" s="99"/>
      <c r="FL14" s="99"/>
      <c r="FM14" s="99"/>
      <c r="FN14" s="99"/>
      <c r="FO14" s="99"/>
      <c r="FP14" s="99"/>
      <c r="FQ14" s="99"/>
      <c r="FR14" s="99"/>
      <c r="FS14" s="99"/>
      <c r="FT14" s="99"/>
      <c r="FU14" s="99"/>
      <c r="FV14" s="99"/>
      <c r="FW14" s="99"/>
      <c r="FX14" s="99"/>
      <c r="FY14" s="99"/>
      <c r="FZ14" s="99"/>
      <c r="GA14" s="99"/>
      <c r="GB14" s="99"/>
      <c r="GC14" s="99"/>
      <c r="GD14" s="99"/>
      <c r="GE14" s="99"/>
      <c r="GF14" s="99"/>
      <c r="GG14" s="99"/>
      <c r="GH14" s="99"/>
      <c r="GI14" s="99"/>
      <c r="GJ14" s="99"/>
      <c r="GK14" s="99"/>
      <c r="GL14" s="99"/>
      <c r="GM14" s="99"/>
      <c r="GN14" s="99"/>
      <c r="GO14" s="99"/>
      <c r="GP14" s="99"/>
      <c r="GQ14" s="99"/>
      <c r="GR14" s="99"/>
      <c r="GS14" s="99"/>
      <c r="GT14" s="99"/>
      <c r="GU14" s="99"/>
      <c r="GV14" s="99"/>
      <c r="GW14" s="99"/>
      <c r="GX14" s="99"/>
      <c r="GY14" s="99"/>
      <c r="GZ14" s="99"/>
      <c r="HA14" s="99"/>
      <c r="HB14" s="99"/>
      <c r="HC14" s="99"/>
      <c r="HD14" s="99"/>
      <c r="HE14" s="99"/>
      <c r="HF14" s="99"/>
      <c r="HG14" s="99"/>
      <c r="HH14" s="99"/>
      <c r="HI14" s="99"/>
      <c r="HJ14" s="99"/>
      <c r="HK14" s="99"/>
      <c r="HL14" s="99"/>
      <c r="HM14" s="99"/>
      <c r="HN14" s="99"/>
      <c r="HO14" s="99"/>
      <c r="HP14" s="99"/>
      <c r="HQ14" s="99"/>
      <c r="HR14" s="99"/>
      <c r="HS14" s="99"/>
      <c r="HT14" s="99"/>
      <c r="HU14" s="99"/>
      <c r="HV14" s="99"/>
      <c r="HW14" s="99"/>
      <c r="HX14" s="99"/>
      <c r="HY14" s="99"/>
      <c r="HZ14" s="99"/>
      <c r="IA14" s="99"/>
      <c r="IB14" s="99"/>
      <c r="IC14" s="99"/>
      <c r="ID14" s="99"/>
      <c r="IE14" s="99"/>
      <c r="IF14" s="99"/>
      <c r="IG14" s="99"/>
      <c r="IH14" s="99"/>
      <c r="II14" s="99"/>
      <c r="IJ14" s="99"/>
      <c r="IK14" s="99"/>
      <c r="IL14" s="99"/>
      <c r="IM14" s="99"/>
      <c r="IN14" s="99"/>
      <c r="IO14" s="99"/>
      <c r="IP14" s="99"/>
      <c r="IQ14" s="99"/>
      <c r="IR14" s="99"/>
      <c r="IS14" s="99"/>
      <c r="IT14" s="99"/>
      <c r="IU14" s="99"/>
      <c r="IV14" s="99"/>
    </row>
    <row r="15" spans="1:256" s="102" customFormat="1" ht="25.5" customHeight="1" x14ac:dyDescent="0.25">
      <c r="A15" s="365">
        <v>1.2</v>
      </c>
      <c r="B15" s="155" t="s">
        <v>125</v>
      </c>
      <c r="C15" s="551">
        <f>C16+C19+C22</f>
        <v>678035388</v>
      </c>
      <c r="D15" s="530">
        <f>D16+D19+D22</f>
        <v>3519250</v>
      </c>
      <c r="E15" s="195">
        <f>E16+E19+E22</f>
        <v>681554638</v>
      </c>
      <c r="F15" s="180"/>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369"/>
      <c r="AV15" s="180"/>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1"/>
    </row>
    <row r="16" spans="1:256" s="103" customFormat="1" ht="25.5" customHeight="1" x14ac:dyDescent="0.25">
      <c r="A16" s="365" t="s">
        <v>977</v>
      </c>
      <c r="B16" s="210" t="s">
        <v>126</v>
      </c>
      <c r="C16" s="548">
        <f>SUM(C17:C18)</f>
        <v>328282650</v>
      </c>
      <c r="D16" s="533">
        <f>SUM(D17:D18)</f>
        <v>0</v>
      </c>
      <c r="E16" s="211">
        <f>SUM(E17:E18)</f>
        <v>328282650</v>
      </c>
      <c r="F16" s="178"/>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366"/>
      <c r="AV16" s="178"/>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c r="DT16" s="96"/>
      <c r="DU16" s="96"/>
      <c r="DV16" s="96"/>
      <c r="DW16" s="96"/>
      <c r="DX16" s="96"/>
      <c r="DY16" s="96"/>
      <c r="DZ16" s="96"/>
      <c r="EA16" s="96"/>
      <c r="EB16" s="96"/>
      <c r="EC16" s="96"/>
      <c r="ED16" s="96"/>
      <c r="EE16" s="96"/>
      <c r="EF16" s="96"/>
      <c r="EG16" s="96"/>
      <c r="EH16" s="96"/>
      <c r="EI16" s="96"/>
      <c r="EJ16" s="96"/>
      <c r="EK16" s="96"/>
      <c r="EL16" s="96"/>
      <c r="EM16" s="96"/>
      <c r="EN16" s="96"/>
      <c r="EO16" s="96"/>
      <c r="EP16" s="96"/>
      <c r="EQ16" s="96"/>
      <c r="ER16" s="96"/>
      <c r="ES16" s="96"/>
      <c r="ET16" s="96"/>
      <c r="EU16" s="96"/>
      <c r="EV16" s="96"/>
      <c r="EW16" s="96"/>
      <c r="EX16" s="96"/>
      <c r="EY16" s="96"/>
      <c r="EZ16" s="96"/>
      <c r="FA16" s="96"/>
      <c r="FB16" s="96"/>
      <c r="FC16" s="96"/>
      <c r="FD16" s="96"/>
      <c r="FE16" s="96"/>
      <c r="FF16" s="96"/>
      <c r="FG16" s="96"/>
      <c r="FH16" s="96"/>
      <c r="FI16" s="96"/>
      <c r="FJ16" s="96"/>
      <c r="FK16" s="96"/>
      <c r="FL16" s="96"/>
      <c r="FM16" s="96"/>
      <c r="FN16" s="96"/>
      <c r="FO16" s="96"/>
      <c r="FP16" s="96"/>
      <c r="FQ16" s="96"/>
      <c r="FR16" s="96"/>
      <c r="FS16" s="96"/>
      <c r="FT16" s="96"/>
      <c r="FU16" s="96"/>
      <c r="FV16" s="96"/>
      <c r="FW16" s="96"/>
      <c r="FX16" s="96"/>
      <c r="FY16" s="96"/>
      <c r="FZ16" s="96"/>
      <c r="GA16" s="96"/>
      <c r="GB16" s="96"/>
      <c r="GC16" s="96"/>
      <c r="GD16" s="96"/>
      <c r="GE16" s="96"/>
      <c r="GF16" s="96"/>
      <c r="GG16" s="96"/>
      <c r="GH16" s="96"/>
      <c r="GI16" s="96"/>
      <c r="GJ16" s="96"/>
      <c r="GK16" s="96"/>
      <c r="GL16" s="96"/>
      <c r="GM16" s="96"/>
      <c r="GN16" s="96"/>
      <c r="GO16" s="96"/>
      <c r="GP16" s="96"/>
      <c r="GQ16" s="96"/>
      <c r="GR16" s="96"/>
      <c r="GS16" s="96"/>
      <c r="GT16" s="96"/>
      <c r="GU16" s="96"/>
      <c r="GV16" s="96"/>
      <c r="GW16" s="96"/>
      <c r="GX16" s="96"/>
      <c r="GY16" s="96"/>
      <c r="GZ16" s="96"/>
      <c r="HA16" s="96"/>
      <c r="HB16" s="96"/>
      <c r="HC16" s="96"/>
      <c r="HD16" s="96"/>
      <c r="HE16" s="96"/>
      <c r="HF16" s="96"/>
      <c r="HG16" s="96"/>
      <c r="HH16" s="96"/>
      <c r="HI16" s="96"/>
      <c r="HJ16" s="96"/>
      <c r="HK16" s="96"/>
      <c r="HL16" s="96"/>
      <c r="HM16" s="96"/>
      <c r="HN16" s="96"/>
      <c r="HO16" s="96"/>
      <c r="HP16" s="96"/>
      <c r="HQ16" s="96"/>
      <c r="HR16" s="96"/>
      <c r="HS16" s="96"/>
      <c r="HT16" s="96"/>
      <c r="HU16" s="96"/>
      <c r="HV16" s="96"/>
      <c r="HW16" s="96"/>
      <c r="HX16" s="96"/>
      <c r="HY16" s="96"/>
      <c r="HZ16" s="96"/>
      <c r="IA16" s="96"/>
      <c r="IB16" s="96"/>
      <c r="IC16" s="96"/>
      <c r="ID16" s="96"/>
      <c r="IE16" s="96"/>
      <c r="IF16" s="96"/>
      <c r="IG16" s="96"/>
      <c r="IH16" s="96"/>
      <c r="II16" s="96"/>
      <c r="IJ16" s="96"/>
      <c r="IK16" s="96"/>
      <c r="IL16" s="96"/>
      <c r="IM16" s="96"/>
      <c r="IN16" s="96"/>
      <c r="IO16" s="96"/>
      <c r="IP16" s="96"/>
      <c r="IQ16" s="96"/>
      <c r="IR16" s="96"/>
      <c r="IS16" s="96"/>
      <c r="IT16" s="96"/>
      <c r="IU16" s="96"/>
      <c r="IV16" s="96"/>
    </row>
    <row r="17" spans="1:256" s="100" customFormat="1" ht="25.5" customHeight="1" x14ac:dyDescent="0.25">
      <c r="A17" s="367" t="s">
        <v>978</v>
      </c>
      <c r="B17" s="158" t="s">
        <v>127</v>
      </c>
      <c r="C17" s="550">
        <v>35424756</v>
      </c>
      <c r="D17" s="532"/>
      <c r="E17" s="197">
        <f>C17+D17</f>
        <v>35424756</v>
      </c>
      <c r="F17" s="17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99"/>
      <c r="AL17" s="99"/>
      <c r="AM17" s="99"/>
      <c r="AN17" s="99"/>
      <c r="AO17" s="99"/>
      <c r="AP17" s="99"/>
      <c r="AQ17" s="99"/>
      <c r="AR17" s="99"/>
      <c r="AS17" s="99"/>
      <c r="AT17" s="99"/>
      <c r="AU17" s="368"/>
      <c r="AV17" s="179"/>
      <c r="AW17" s="99"/>
      <c r="AX17" s="99"/>
      <c r="AY17" s="99"/>
      <c r="AZ17" s="99"/>
      <c r="BA17" s="99"/>
      <c r="BB17" s="99"/>
      <c r="BC17" s="99"/>
      <c r="BD17" s="99"/>
      <c r="BE17" s="99"/>
      <c r="BF17" s="99"/>
      <c r="BG17" s="99"/>
      <c r="BH17" s="99"/>
      <c r="BI17" s="99"/>
      <c r="BJ17" s="99"/>
      <c r="BK17" s="99"/>
      <c r="BL17" s="99"/>
      <c r="BM17" s="99"/>
      <c r="BN17" s="99"/>
      <c r="BO17" s="99"/>
      <c r="BP17" s="99"/>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c r="CT17" s="99"/>
      <c r="CU17" s="99"/>
      <c r="CV17" s="99"/>
      <c r="CW17" s="99"/>
      <c r="CX17" s="99"/>
      <c r="CY17" s="99"/>
      <c r="CZ17" s="99"/>
      <c r="DA17" s="99"/>
      <c r="DB17" s="99"/>
      <c r="DC17" s="99"/>
      <c r="DD17" s="99"/>
      <c r="DE17" s="99"/>
      <c r="DF17" s="99"/>
      <c r="DG17" s="99"/>
      <c r="DH17" s="99"/>
      <c r="DI17" s="99"/>
      <c r="DJ17" s="99"/>
      <c r="DK17" s="99"/>
      <c r="DL17" s="99"/>
      <c r="DM17" s="99"/>
      <c r="DN17" s="99"/>
      <c r="DO17" s="99"/>
      <c r="DP17" s="99"/>
      <c r="DQ17" s="99"/>
      <c r="DR17" s="99"/>
      <c r="DS17" s="99"/>
      <c r="DT17" s="99"/>
      <c r="DU17" s="99"/>
      <c r="DV17" s="99"/>
      <c r="DW17" s="99"/>
      <c r="DX17" s="99"/>
      <c r="DY17" s="99"/>
      <c r="DZ17" s="99"/>
      <c r="EA17" s="99"/>
      <c r="EB17" s="99"/>
      <c r="EC17" s="99"/>
      <c r="ED17" s="99"/>
      <c r="EE17" s="99"/>
      <c r="EF17" s="99"/>
      <c r="EG17" s="99"/>
      <c r="EH17" s="99"/>
      <c r="EI17" s="99"/>
      <c r="EJ17" s="99"/>
      <c r="EK17" s="99"/>
      <c r="EL17" s="99"/>
      <c r="EM17" s="99"/>
      <c r="EN17" s="99"/>
      <c r="EO17" s="99"/>
      <c r="EP17" s="99"/>
      <c r="EQ17" s="99"/>
      <c r="ER17" s="99"/>
      <c r="ES17" s="99"/>
      <c r="ET17" s="99"/>
      <c r="EU17" s="99"/>
      <c r="EV17" s="99"/>
      <c r="EW17" s="99"/>
      <c r="EX17" s="99"/>
      <c r="EY17" s="99"/>
      <c r="EZ17" s="99"/>
      <c r="FA17" s="99"/>
      <c r="FB17" s="99"/>
      <c r="FC17" s="99"/>
      <c r="FD17" s="99"/>
      <c r="FE17" s="99"/>
      <c r="FF17" s="99"/>
      <c r="FG17" s="99"/>
      <c r="FH17" s="99"/>
      <c r="FI17" s="99"/>
      <c r="FJ17" s="99"/>
      <c r="FK17" s="99"/>
      <c r="FL17" s="99"/>
      <c r="FM17" s="99"/>
      <c r="FN17" s="99"/>
      <c r="FO17" s="99"/>
      <c r="FP17" s="99"/>
      <c r="FQ17" s="99"/>
      <c r="FR17" s="99"/>
      <c r="FS17" s="99"/>
      <c r="FT17" s="99"/>
      <c r="FU17" s="99"/>
      <c r="FV17" s="99"/>
      <c r="FW17" s="99"/>
      <c r="FX17" s="99"/>
      <c r="FY17" s="99"/>
      <c r="FZ17" s="99"/>
      <c r="GA17" s="99"/>
      <c r="GB17" s="99"/>
      <c r="GC17" s="99"/>
      <c r="GD17" s="99"/>
      <c r="GE17" s="99"/>
      <c r="GF17" s="99"/>
      <c r="GG17" s="99"/>
      <c r="GH17" s="99"/>
      <c r="GI17" s="99"/>
      <c r="GJ17" s="99"/>
      <c r="GK17" s="99"/>
      <c r="GL17" s="99"/>
      <c r="GM17" s="99"/>
      <c r="GN17" s="99"/>
      <c r="GO17" s="99"/>
      <c r="GP17" s="99"/>
      <c r="GQ17" s="99"/>
      <c r="GR17" s="99"/>
      <c r="GS17" s="99"/>
      <c r="GT17" s="99"/>
      <c r="GU17" s="99"/>
      <c r="GV17" s="99"/>
      <c r="GW17" s="99"/>
      <c r="GX17" s="99"/>
      <c r="GY17" s="99"/>
      <c r="GZ17" s="99"/>
      <c r="HA17" s="99"/>
      <c r="HB17" s="99"/>
      <c r="HC17" s="99"/>
      <c r="HD17" s="99"/>
      <c r="HE17" s="99"/>
      <c r="HF17" s="99"/>
      <c r="HG17" s="99"/>
      <c r="HH17" s="99"/>
      <c r="HI17" s="99"/>
      <c r="HJ17" s="99"/>
      <c r="HK17" s="99"/>
      <c r="HL17" s="99"/>
      <c r="HM17" s="99"/>
      <c r="HN17" s="99"/>
      <c r="HO17" s="99"/>
      <c r="HP17" s="99"/>
      <c r="HQ17" s="99"/>
      <c r="HR17" s="99"/>
      <c r="HS17" s="99"/>
      <c r="HT17" s="99"/>
      <c r="HU17" s="99"/>
      <c r="HV17" s="99"/>
      <c r="HW17" s="99"/>
      <c r="HX17" s="99"/>
      <c r="HY17" s="99"/>
      <c r="HZ17" s="99"/>
      <c r="IA17" s="99"/>
      <c r="IB17" s="99"/>
      <c r="IC17" s="99"/>
      <c r="ID17" s="99"/>
      <c r="IE17" s="99"/>
      <c r="IF17" s="99"/>
      <c r="IG17" s="99"/>
      <c r="IH17" s="99"/>
      <c r="II17" s="99"/>
      <c r="IJ17" s="99"/>
      <c r="IK17" s="99"/>
      <c r="IL17" s="99"/>
      <c r="IM17" s="99"/>
      <c r="IN17" s="99"/>
      <c r="IO17" s="99"/>
      <c r="IP17" s="99"/>
      <c r="IQ17" s="99"/>
      <c r="IR17" s="99"/>
      <c r="IS17" s="99"/>
      <c r="IT17" s="99"/>
      <c r="IU17" s="99"/>
      <c r="IV17" s="99"/>
    </row>
    <row r="18" spans="1:256" s="100" customFormat="1" ht="25.5" customHeight="1" x14ac:dyDescent="0.25">
      <c r="A18" s="367" t="s">
        <v>979</v>
      </c>
      <c r="B18" s="158" t="s">
        <v>128</v>
      </c>
      <c r="C18" s="550">
        <v>292857894</v>
      </c>
      <c r="D18" s="532"/>
      <c r="E18" s="197">
        <f>C18+D18</f>
        <v>292857894</v>
      </c>
      <c r="F18" s="17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368"/>
      <c r="AV18" s="17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c r="CT18" s="99"/>
      <c r="CU18" s="99"/>
      <c r="CV18" s="99"/>
      <c r="CW18" s="99"/>
      <c r="CX18" s="99"/>
      <c r="CY18" s="99"/>
      <c r="CZ18" s="99"/>
      <c r="DA18" s="99"/>
      <c r="DB18" s="99"/>
      <c r="DC18" s="99"/>
      <c r="DD18" s="99"/>
      <c r="DE18" s="99"/>
      <c r="DF18" s="99"/>
      <c r="DG18" s="99"/>
      <c r="DH18" s="99"/>
      <c r="DI18" s="99"/>
      <c r="DJ18" s="99"/>
      <c r="DK18" s="99"/>
      <c r="DL18" s="99"/>
      <c r="DM18" s="99"/>
      <c r="DN18" s="99"/>
      <c r="DO18" s="99"/>
      <c r="DP18" s="99"/>
      <c r="DQ18" s="99"/>
      <c r="DR18" s="99"/>
      <c r="DS18" s="99"/>
      <c r="DT18" s="99"/>
      <c r="DU18" s="99"/>
      <c r="DV18" s="99"/>
      <c r="DW18" s="99"/>
      <c r="DX18" s="99"/>
      <c r="DY18" s="99"/>
      <c r="DZ18" s="99"/>
      <c r="EA18" s="99"/>
      <c r="EB18" s="99"/>
      <c r="EC18" s="99"/>
      <c r="ED18" s="99"/>
      <c r="EE18" s="99"/>
      <c r="EF18" s="99"/>
      <c r="EG18" s="99"/>
      <c r="EH18" s="99"/>
      <c r="EI18" s="99"/>
      <c r="EJ18" s="99"/>
      <c r="EK18" s="99"/>
      <c r="EL18" s="99"/>
      <c r="EM18" s="99"/>
      <c r="EN18" s="99"/>
      <c r="EO18" s="99"/>
      <c r="EP18" s="99"/>
      <c r="EQ18" s="99"/>
      <c r="ER18" s="99"/>
      <c r="ES18" s="99"/>
      <c r="ET18" s="99"/>
      <c r="EU18" s="99"/>
      <c r="EV18" s="99"/>
      <c r="EW18" s="99"/>
      <c r="EX18" s="99"/>
      <c r="EY18" s="99"/>
      <c r="EZ18" s="99"/>
      <c r="FA18" s="99"/>
      <c r="FB18" s="99"/>
      <c r="FC18" s="99"/>
      <c r="FD18" s="99"/>
      <c r="FE18" s="99"/>
      <c r="FF18" s="99"/>
      <c r="FG18" s="99"/>
      <c r="FH18" s="99"/>
      <c r="FI18" s="99"/>
      <c r="FJ18" s="99"/>
      <c r="FK18" s="99"/>
      <c r="FL18" s="99"/>
      <c r="FM18" s="99"/>
      <c r="FN18" s="99"/>
      <c r="FO18" s="99"/>
      <c r="FP18" s="99"/>
      <c r="FQ18" s="99"/>
      <c r="FR18" s="99"/>
      <c r="FS18" s="99"/>
      <c r="FT18" s="99"/>
      <c r="FU18" s="99"/>
      <c r="FV18" s="99"/>
      <c r="FW18" s="99"/>
      <c r="FX18" s="99"/>
      <c r="FY18" s="99"/>
      <c r="FZ18" s="99"/>
      <c r="GA18" s="99"/>
      <c r="GB18" s="99"/>
      <c r="GC18" s="99"/>
      <c r="GD18" s="99"/>
      <c r="GE18" s="99"/>
      <c r="GF18" s="99"/>
      <c r="GG18" s="99"/>
      <c r="GH18" s="99"/>
      <c r="GI18" s="99"/>
      <c r="GJ18" s="99"/>
      <c r="GK18" s="99"/>
      <c r="GL18" s="99"/>
      <c r="GM18" s="99"/>
      <c r="GN18" s="99"/>
      <c r="GO18" s="99"/>
      <c r="GP18" s="99"/>
      <c r="GQ18" s="99"/>
      <c r="GR18" s="99"/>
      <c r="GS18" s="99"/>
      <c r="GT18" s="99"/>
      <c r="GU18" s="99"/>
      <c r="GV18" s="99"/>
      <c r="GW18" s="99"/>
      <c r="GX18" s="99"/>
      <c r="GY18" s="99"/>
      <c r="GZ18" s="99"/>
      <c r="HA18" s="99"/>
      <c r="HB18" s="99"/>
      <c r="HC18" s="99"/>
      <c r="HD18" s="99"/>
      <c r="HE18" s="99"/>
      <c r="HF18" s="99"/>
      <c r="HG18" s="99"/>
      <c r="HH18" s="99"/>
      <c r="HI18" s="99"/>
      <c r="HJ18" s="99"/>
      <c r="HK18" s="99"/>
      <c r="HL18" s="99"/>
      <c r="HM18" s="99"/>
      <c r="HN18" s="99"/>
      <c r="HO18" s="99"/>
      <c r="HP18" s="99"/>
      <c r="HQ18" s="99"/>
      <c r="HR18" s="99"/>
      <c r="HS18" s="99"/>
      <c r="HT18" s="99"/>
      <c r="HU18" s="99"/>
      <c r="HV18" s="99"/>
      <c r="HW18" s="99"/>
      <c r="HX18" s="99"/>
      <c r="HY18" s="99"/>
      <c r="HZ18" s="99"/>
      <c r="IA18" s="99"/>
      <c r="IB18" s="99"/>
      <c r="IC18" s="99"/>
      <c r="ID18" s="99"/>
      <c r="IE18" s="99"/>
      <c r="IF18" s="99"/>
      <c r="IG18" s="99"/>
      <c r="IH18" s="99"/>
      <c r="II18" s="99"/>
      <c r="IJ18" s="99"/>
      <c r="IK18" s="99"/>
      <c r="IL18" s="99"/>
      <c r="IM18" s="99"/>
      <c r="IN18" s="99"/>
      <c r="IO18" s="99"/>
      <c r="IP18" s="99"/>
      <c r="IQ18" s="99"/>
      <c r="IR18" s="99"/>
      <c r="IS18" s="99"/>
      <c r="IT18" s="99"/>
      <c r="IU18" s="99"/>
      <c r="IV18" s="99"/>
    </row>
    <row r="19" spans="1:256" s="97" customFormat="1" ht="25.5" customHeight="1" x14ac:dyDescent="0.25">
      <c r="A19" s="365" t="s">
        <v>980</v>
      </c>
      <c r="B19" s="210" t="s">
        <v>129</v>
      </c>
      <c r="C19" s="548">
        <f>SUM(C20:C21)</f>
        <v>268954456</v>
      </c>
      <c r="D19" s="533">
        <f>SUM(D20:D21)</f>
        <v>2527606</v>
      </c>
      <c r="E19" s="211">
        <f>SUM(E20:E21)</f>
        <v>271482062</v>
      </c>
      <c r="F19" s="178"/>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c r="AT19" s="96"/>
      <c r="AU19" s="366"/>
      <c r="AV19" s="178"/>
      <c r="AW19" s="96"/>
      <c r="AX19" s="96"/>
      <c r="AY19" s="96"/>
      <c r="AZ19" s="96"/>
      <c r="BA19" s="96"/>
      <c r="BB19" s="96"/>
      <c r="BC19" s="96"/>
      <c r="BD19" s="96"/>
      <c r="BE19" s="96"/>
      <c r="BF19" s="96"/>
      <c r="BG19" s="96"/>
      <c r="BH19" s="96"/>
      <c r="BI19" s="96"/>
      <c r="BJ19" s="96"/>
      <c r="BK19" s="96"/>
      <c r="BL19" s="96"/>
      <c r="BM19" s="96"/>
      <c r="BN19" s="96"/>
      <c r="BO19" s="96"/>
      <c r="BP19" s="96"/>
      <c r="BQ19" s="96"/>
      <c r="BR19" s="96"/>
      <c r="BS19" s="96"/>
      <c r="BT19" s="96"/>
      <c r="BU19" s="96"/>
      <c r="BV19" s="96"/>
      <c r="BW19" s="96"/>
      <c r="BX19" s="96"/>
      <c r="BY19" s="96"/>
      <c r="BZ19" s="96"/>
      <c r="CA19" s="96"/>
      <c r="CB19" s="96"/>
      <c r="CC19" s="96"/>
      <c r="CD19" s="96"/>
      <c r="CE19" s="96"/>
      <c r="CF19" s="96"/>
      <c r="CG19" s="96"/>
      <c r="CH19" s="96"/>
      <c r="CI19" s="96"/>
      <c r="CJ19" s="96"/>
      <c r="CK19" s="96"/>
      <c r="CL19" s="96"/>
      <c r="CM19" s="96"/>
      <c r="CN19" s="96"/>
      <c r="CO19" s="96"/>
      <c r="CP19" s="96"/>
      <c r="CQ19" s="96"/>
      <c r="CR19" s="96"/>
      <c r="CS19" s="96"/>
      <c r="CT19" s="96"/>
      <c r="CU19" s="96"/>
      <c r="CV19" s="96"/>
      <c r="CW19" s="96"/>
      <c r="CX19" s="96"/>
      <c r="CY19" s="96"/>
      <c r="CZ19" s="96"/>
      <c r="DA19" s="96"/>
      <c r="DB19" s="96"/>
      <c r="DC19" s="96"/>
      <c r="DD19" s="96"/>
      <c r="DE19" s="96"/>
      <c r="DF19" s="96"/>
      <c r="DG19" s="96"/>
      <c r="DH19" s="96"/>
      <c r="DI19" s="96"/>
      <c r="DJ19" s="96"/>
      <c r="DK19" s="96"/>
      <c r="DL19" s="96"/>
      <c r="DM19" s="96"/>
      <c r="DN19" s="96"/>
      <c r="DO19" s="96"/>
      <c r="DP19" s="96"/>
      <c r="DQ19" s="96"/>
      <c r="DR19" s="96"/>
      <c r="DS19" s="96"/>
      <c r="DT19" s="96"/>
      <c r="DU19" s="96"/>
      <c r="DV19" s="96"/>
      <c r="DW19" s="96"/>
      <c r="DX19" s="96"/>
      <c r="DY19" s="96"/>
      <c r="DZ19" s="96"/>
      <c r="EA19" s="96"/>
      <c r="EB19" s="96"/>
      <c r="EC19" s="96"/>
      <c r="ED19" s="96"/>
      <c r="EE19" s="96"/>
      <c r="EF19" s="96"/>
      <c r="EG19" s="96"/>
      <c r="EH19" s="96"/>
      <c r="EI19" s="96"/>
      <c r="EJ19" s="96"/>
      <c r="EK19" s="96"/>
      <c r="EL19" s="96"/>
      <c r="EM19" s="96"/>
      <c r="EN19" s="96"/>
      <c r="EO19" s="96"/>
      <c r="EP19" s="96"/>
      <c r="EQ19" s="96"/>
      <c r="ER19" s="96"/>
      <c r="ES19" s="96"/>
      <c r="ET19" s="96"/>
      <c r="EU19" s="96"/>
      <c r="EV19" s="96"/>
      <c r="EW19" s="96"/>
      <c r="EX19" s="96"/>
      <c r="EY19" s="96"/>
      <c r="EZ19" s="96"/>
      <c r="FA19" s="96"/>
      <c r="FB19" s="96"/>
      <c r="FC19" s="96"/>
      <c r="FD19" s="96"/>
      <c r="FE19" s="96"/>
      <c r="FF19" s="96"/>
      <c r="FG19" s="96"/>
      <c r="FH19" s="96"/>
      <c r="FI19" s="96"/>
      <c r="FJ19" s="96"/>
      <c r="FK19" s="96"/>
      <c r="FL19" s="96"/>
      <c r="FM19" s="96"/>
      <c r="FN19" s="96"/>
      <c r="FO19" s="96"/>
      <c r="FP19" s="96"/>
      <c r="FQ19" s="96"/>
      <c r="FR19" s="96"/>
      <c r="FS19" s="96"/>
      <c r="FT19" s="96"/>
      <c r="FU19" s="96"/>
      <c r="FV19" s="96"/>
      <c r="FW19" s="96"/>
      <c r="FX19" s="96"/>
      <c r="FY19" s="96"/>
      <c r="FZ19" s="96"/>
      <c r="GA19" s="96"/>
      <c r="GB19" s="96"/>
      <c r="GC19" s="96"/>
      <c r="GD19" s="96"/>
      <c r="GE19" s="96"/>
      <c r="GF19" s="96"/>
      <c r="GG19" s="96"/>
      <c r="GH19" s="96"/>
      <c r="GI19" s="96"/>
      <c r="GJ19" s="96"/>
      <c r="GK19" s="96"/>
      <c r="GL19" s="96"/>
      <c r="GM19" s="96"/>
      <c r="GN19" s="96"/>
      <c r="GO19" s="96"/>
      <c r="GP19" s="96"/>
      <c r="GQ19" s="96"/>
      <c r="GR19" s="96"/>
      <c r="GS19" s="96"/>
      <c r="GT19" s="96"/>
      <c r="GU19" s="96"/>
      <c r="GV19" s="96"/>
      <c r="GW19" s="96"/>
      <c r="GX19" s="96"/>
      <c r="GY19" s="96"/>
      <c r="GZ19" s="96"/>
      <c r="HA19" s="96"/>
      <c r="HB19" s="96"/>
      <c r="HC19" s="96"/>
      <c r="HD19" s="96"/>
      <c r="HE19" s="96"/>
      <c r="HF19" s="96"/>
      <c r="HG19" s="96"/>
      <c r="HH19" s="96"/>
      <c r="HI19" s="96"/>
      <c r="HJ19" s="96"/>
      <c r="HK19" s="96"/>
      <c r="HL19" s="96"/>
      <c r="HM19" s="96"/>
      <c r="HN19" s="96"/>
      <c r="HO19" s="96"/>
      <c r="HP19" s="96"/>
      <c r="HQ19" s="96"/>
      <c r="HR19" s="96"/>
      <c r="HS19" s="96"/>
      <c r="HT19" s="96"/>
      <c r="HU19" s="96"/>
      <c r="HV19" s="96"/>
      <c r="HW19" s="96"/>
      <c r="HX19" s="96"/>
      <c r="HY19" s="96"/>
      <c r="HZ19" s="96"/>
      <c r="IA19" s="96"/>
      <c r="IB19" s="96"/>
      <c r="IC19" s="96"/>
      <c r="ID19" s="96"/>
      <c r="IE19" s="96"/>
      <c r="IF19" s="96"/>
      <c r="IG19" s="96"/>
      <c r="IH19" s="96"/>
      <c r="II19" s="96"/>
      <c r="IJ19" s="96"/>
      <c r="IK19" s="96"/>
      <c r="IL19" s="96"/>
      <c r="IM19" s="96"/>
      <c r="IN19" s="96"/>
      <c r="IO19" s="96"/>
      <c r="IP19" s="96"/>
      <c r="IQ19" s="96"/>
      <c r="IR19" s="96"/>
      <c r="IS19" s="96"/>
      <c r="IT19" s="96"/>
      <c r="IU19" s="96"/>
      <c r="IV19" s="96"/>
    </row>
    <row r="20" spans="1:256" s="100" customFormat="1" ht="25.5" customHeight="1" x14ac:dyDescent="0.25">
      <c r="A20" s="367" t="s">
        <v>981</v>
      </c>
      <c r="B20" s="158" t="s">
        <v>130</v>
      </c>
      <c r="C20" s="550">
        <v>267138313</v>
      </c>
      <c r="D20" s="532"/>
      <c r="E20" s="197">
        <f>C20+D20</f>
        <v>267138313</v>
      </c>
      <c r="F20" s="17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368"/>
      <c r="AV20" s="179"/>
      <c r="AW20" s="99"/>
      <c r="AX20" s="99"/>
      <c r="AY20" s="99"/>
      <c r="AZ20" s="99"/>
      <c r="BA20" s="99"/>
      <c r="BB20" s="99"/>
      <c r="BC20" s="99"/>
      <c r="BD20" s="99"/>
      <c r="BE20" s="99"/>
      <c r="BF20" s="99"/>
      <c r="BG20" s="99"/>
      <c r="BH20" s="99"/>
      <c r="BI20" s="99"/>
      <c r="BJ20" s="99"/>
      <c r="BK20" s="99"/>
      <c r="BL20" s="99"/>
      <c r="BM20" s="99"/>
      <c r="BN20" s="99"/>
      <c r="BO20" s="99"/>
      <c r="BP20" s="99"/>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c r="CT20" s="99"/>
      <c r="CU20" s="99"/>
      <c r="CV20" s="99"/>
      <c r="CW20" s="99"/>
      <c r="CX20" s="99"/>
      <c r="CY20" s="99"/>
      <c r="CZ20" s="99"/>
      <c r="DA20" s="99"/>
      <c r="DB20" s="99"/>
      <c r="DC20" s="99"/>
      <c r="DD20" s="99"/>
      <c r="DE20" s="99"/>
      <c r="DF20" s="99"/>
      <c r="DG20" s="99"/>
      <c r="DH20" s="99"/>
      <c r="DI20" s="99"/>
      <c r="DJ20" s="99"/>
      <c r="DK20" s="99"/>
      <c r="DL20" s="99"/>
      <c r="DM20" s="99"/>
      <c r="DN20" s="99"/>
      <c r="DO20" s="99"/>
      <c r="DP20" s="99"/>
      <c r="DQ20" s="99"/>
      <c r="DR20" s="99"/>
      <c r="DS20" s="99"/>
      <c r="DT20" s="99"/>
      <c r="DU20" s="99"/>
      <c r="DV20" s="99"/>
      <c r="DW20" s="99"/>
      <c r="DX20" s="99"/>
      <c r="DY20" s="99"/>
      <c r="DZ20" s="99"/>
      <c r="EA20" s="99"/>
      <c r="EB20" s="99"/>
      <c r="EC20" s="99"/>
      <c r="ED20" s="99"/>
      <c r="EE20" s="99"/>
      <c r="EF20" s="99"/>
      <c r="EG20" s="99"/>
      <c r="EH20" s="99"/>
      <c r="EI20" s="99"/>
      <c r="EJ20" s="99"/>
      <c r="EK20" s="99"/>
      <c r="EL20" s="99"/>
      <c r="EM20" s="99"/>
      <c r="EN20" s="99"/>
      <c r="EO20" s="99"/>
      <c r="EP20" s="99"/>
      <c r="EQ20" s="99"/>
      <c r="ER20" s="99"/>
      <c r="ES20" s="99"/>
      <c r="ET20" s="99"/>
      <c r="EU20" s="99"/>
      <c r="EV20" s="99"/>
      <c r="EW20" s="99"/>
      <c r="EX20" s="99"/>
      <c r="EY20" s="99"/>
      <c r="EZ20" s="99"/>
      <c r="FA20" s="99"/>
      <c r="FB20" s="99"/>
      <c r="FC20" s="99"/>
      <c r="FD20" s="99"/>
      <c r="FE20" s="99"/>
      <c r="FF20" s="99"/>
      <c r="FG20" s="99"/>
      <c r="FH20" s="99"/>
      <c r="FI20" s="99"/>
      <c r="FJ20" s="99"/>
      <c r="FK20" s="99"/>
      <c r="FL20" s="99"/>
      <c r="FM20" s="99"/>
      <c r="FN20" s="99"/>
      <c r="FO20" s="99"/>
      <c r="FP20" s="99"/>
      <c r="FQ20" s="99"/>
      <c r="FR20" s="99"/>
      <c r="FS20" s="99"/>
      <c r="FT20" s="99"/>
      <c r="FU20" s="99"/>
      <c r="FV20" s="99"/>
      <c r="FW20" s="99"/>
      <c r="FX20" s="99"/>
      <c r="FY20" s="99"/>
      <c r="FZ20" s="99"/>
      <c r="GA20" s="99"/>
      <c r="GB20" s="99"/>
      <c r="GC20" s="99"/>
      <c r="GD20" s="99"/>
      <c r="GE20" s="99"/>
      <c r="GF20" s="99"/>
      <c r="GG20" s="99"/>
      <c r="GH20" s="99"/>
      <c r="GI20" s="99"/>
      <c r="GJ20" s="99"/>
      <c r="GK20" s="99"/>
      <c r="GL20" s="99"/>
      <c r="GM20" s="99"/>
      <c r="GN20" s="99"/>
      <c r="GO20" s="99"/>
      <c r="GP20" s="99"/>
      <c r="GQ20" s="99"/>
      <c r="GR20" s="99"/>
      <c r="GS20" s="99"/>
      <c r="GT20" s="99"/>
      <c r="GU20" s="99"/>
      <c r="GV20" s="99"/>
      <c r="GW20" s="99"/>
      <c r="GX20" s="99"/>
      <c r="GY20" s="99"/>
      <c r="GZ20" s="99"/>
      <c r="HA20" s="99"/>
      <c r="HB20" s="99"/>
      <c r="HC20" s="99"/>
      <c r="HD20" s="99"/>
      <c r="HE20" s="99"/>
      <c r="HF20" s="99"/>
      <c r="HG20" s="99"/>
      <c r="HH20" s="99"/>
      <c r="HI20" s="99"/>
      <c r="HJ20" s="99"/>
      <c r="HK20" s="99"/>
      <c r="HL20" s="99"/>
      <c r="HM20" s="99"/>
      <c r="HN20" s="99"/>
      <c r="HO20" s="99"/>
      <c r="HP20" s="99"/>
      <c r="HQ20" s="99"/>
      <c r="HR20" s="99"/>
      <c r="HS20" s="99"/>
      <c r="HT20" s="99"/>
      <c r="HU20" s="99"/>
      <c r="HV20" s="99"/>
      <c r="HW20" s="99"/>
      <c r="HX20" s="99"/>
      <c r="HY20" s="99"/>
      <c r="HZ20" s="99"/>
      <c r="IA20" s="99"/>
      <c r="IB20" s="99"/>
      <c r="IC20" s="99"/>
      <c r="ID20" s="99"/>
      <c r="IE20" s="99"/>
      <c r="IF20" s="99"/>
      <c r="IG20" s="99"/>
      <c r="IH20" s="99"/>
      <c r="II20" s="99"/>
      <c r="IJ20" s="99"/>
      <c r="IK20" s="99"/>
      <c r="IL20" s="99"/>
      <c r="IM20" s="99"/>
      <c r="IN20" s="99"/>
      <c r="IO20" s="99"/>
      <c r="IP20" s="99"/>
      <c r="IQ20" s="99"/>
      <c r="IR20" s="99"/>
      <c r="IS20" s="99"/>
      <c r="IT20" s="99"/>
      <c r="IU20" s="99"/>
      <c r="IV20" s="99"/>
    </row>
    <row r="21" spans="1:256" s="100" customFormat="1" ht="25.5" customHeight="1" x14ac:dyDescent="0.25">
      <c r="A21" s="367" t="s">
        <v>982</v>
      </c>
      <c r="B21" s="158" t="s">
        <v>131</v>
      </c>
      <c r="C21" s="550">
        <v>1816143</v>
      </c>
      <c r="D21" s="532">
        <v>2527606</v>
      </c>
      <c r="E21" s="197">
        <f>C21+D21</f>
        <v>4343749</v>
      </c>
      <c r="F21" s="179"/>
      <c r="G21" s="99"/>
      <c r="H21" s="99"/>
      <c r="I21" s="99"/>
      <c r="J21" s="99"/>
      <c r="K21" s="99"/>
      <c r="L21" s="99"/>
      <c r="M21" s="99"/>
      <c r="N21" s="99"/>
      <c r="O21" s="99"/>
      <c r="P21" s="99"/>
      <c r="Q21" s="99"/>
      <c r="R21" s="99"/>
      <c r="S21" s="99"/>
      <c r="T21" s="99"/>
      <c r="U21" s="99"/>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368"/>
      <c r="AV21" s="179"/>
      <c r="AW21" s="99"/>
      <c r="AX21" s="99"/>
      <c r="AY21" s="99"/>
      <c r="AZ21" s="99"/>
      <c r="BA21" s="99"/>
      <c r="BB21" s="99"/>
      <c r="BC21" s="99"/>
      <c r="BD21" s="99"/>
      <c r="BE21" s="99"/>
      <c r="BF21" s="99"/>
      <c r="BG21" s="99"/>
      <c r="BH21" s="99"/>
      <c r="BI21" s="99"/>
      <c r="BJ21" s="99"/>
      <c r="BK21" s="99"/>
      <c r="BL21" s="99"/>
      <c r="BM21" s="99"/>
      <c r="BN21" s="99"/>
      <c r="BO21" s="99"/>
      <c r="BP21" s="99"/>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c r="CT21" s="99"/>
      <c r="CU21" s="99"/>
      <c r="CV21" s="99"/>
      <c r="CW21" s="99"/>
      <c r="CX21" s="99"/>
      <c r="CY21" s="99"/>
      <c r="CZ21" s="99"/>
      <c r="DA21" s="99"/>
      <c r="DB21" s="99"/>
      <c r="DC21" s="99"/>
      <c r="DD21" s="99"/>
      <c r="DE21" s="99"/>
      <c r="DF21" s="99"/>
      <c r="DG21" s="99"/>
      <c r="DH21" s="99"/>
      <c r="DI21" s="99"/>
      <c r="DJ21" s="99"/>
      <c r="DK21" s="99"/>
      <c r="DL21" s="99"/>
      <c r="DM21" s="99"/>
      <c r="DN21" s="99"/>
      <c r="DO21" s="99"/>
      <c r="DP21" s="99"/>
      <c r="DQ21" s="99"/>
      <c r="DR21" s="99"/>
      <c r="DS21" s="99"/>
      <c r="DT21" s="99"/>
      <c r="DU21" s="99"/>
      <c r="DV21" s="99"/>
      <c r="DW21" s="99"/>
      <c r="DX21" s="99"/>
      <c r="DY21" s="99"/>
      <c r="DZ21" s="99"/>
      <c r="EA21" s="99"/>
      <c r="EB21" s="99"/>
      <c r="EC21" s="99"/>
      <c r="ED21" s="99"/>
      <c r="EE21" s="99"/>
      <c r="EF21" s="99"/>
      <c r="EG21" s="99"/>
      <c r="EH21" s="99"/>
      <c r="EI21" s="99"/>
      <c r="EJ21" s="99"/>
      <c r="EK21" s="99"/>
      <c r="EL21" s="99"/>
      <c r="EM21" s="99"/>
      <c r="EN21" s="99"/>
      <c r="EO21" s="99"/>
      <c r="EP21" s="99"/>
      <c r="EQ21" s="99"/>
      <c r="ER21" s="99"/>
      <c r="ES21" s="99"/>
      <c r="ET21" s="99"/>
      <c r="EU21" s="99"/>
      <c r="EV21" s="99"/>
      <c r="EW21" s="99"/>
      <c r="EX21" s="99"/>
      <c r="EY21" s="99"/>
      <c r="EZ21" s="99"/>
      <c r="FA21" s="99"/>
      <c r="FB21" s="99"/>
      <c r="FC21" s="99"/>
      <c r="FD21" s="99"/>
      <c r="FE21" s="99"/>
      <c r="FF21" s="99"/>
      <c r="FG21" s="99"/>
      <c r="FH21" s="99"/>
      <c r="FI21" s="99"/>
      <c r="FJ21" s="99"/>
      <c r="FK21" s="99"/>
      <c r="FL21" s="99"/>
      <c r="FM21" s="99"/>
      <c r="FN21" s="99"/>
      <c r="FO21" s="99"/>
      <c r="FP21" s="99"/>
      <c r="FQ21" s="99"/>
      <c r="FR21" s="99"/>
      <c r="FS21" s="99"/>
      <c r="FT21" s="99"/>
      <c r="FU21" s="99"/>
      <c r="FV21" s="99"/>
      <c r="FW21" s="99"/>
      <c r="FX21" s="99"/>
      <c r="FY21" s="99"/>
      <c r="FZ21" s="99"/>
      <c r="GA21" s="99"/>
      <c r="GB21" s="99"/>
      <c r="GC21" s="99"/>
      <c r="GD21" s="99"/>
      <c r="GE21" s="99"/>
      <c r="GF21" s="99"/>
      <c r="GG21" s="99"/>
      <c r="GH21" s="99"/>
      <c r="GI21" s="99"/>
      <c r="GJ21" s="99"/>
      <c r="GK21" s="99"/>
      <c r="GL21" s="99"/>
      <c r="GM21" s="99"/>
      <c r="GN21" s="99"/>
      <c r="GO21" s="99"/>
      <c r="GP21" s="99"/>
      <c r="GQ21" s="99"/>
      <c r="GR21" s="99"/>
      <c r="GS21" s="99"/>
      <c r="GT21" s="99"/>
      <c r="GU21" s="99"/>
      <c r="GV21" s="99"/>
      <c r="GW21" s="99"/>
      <c r="GX21" s="99"/>
      <c r="GY21" s="99"/>
      <c r="GZ21" s="99"/>
      <c r="HA21" s="99"/>
      <c r="HB21" s="99"/>
      <c r="HC21" s="99"/>
      <c r="HD21" s="99"/>
      <c r="HE21" s="99"/>
      <c r="HF21" s="99"/>
      <c r="HG21" s="99"/>
      <c r="HH21" s="99"/>
      <c r="HI21" s="99"/>
      <c r="HJ21" s="99"/>
      <c r="HK21" s="99"/>
      <c r="HL21" s="99"/>
      <c r="HM21" s="99"/>
      <c r="HN21" s="99"/>
      <c r="HO21" s="99"/>
      <c r="HP21" s="99"/>
      <c r="HQ21" s="99"/>
      <c r="HR21" s="99"/>
      <c r="HS21" s="99"/>
      <c r="HT21" s="99"/>
      <c r="HU21" s="99"/>
      <c r="HV21" s="99"/>
      <c r="HW21" s="99"/>
      <c r="HX21" s="99"/>
      <c r="HY21" s="99"/>
      <c r="HZ21" s="99"/>
      <c r="IA21" s="99"/>
      <c r="IB21" s="99"/>
      <c r="IC21" s="99"/>
      <c r="ID21" s="99"/>
      <c r="IE21" s="99"/>
      <c r="IF21" s="99"/>
      <c r="IG21" s="99"/>
      <c r="IH21" s="99"/>
      <c r="II21" s="99"/>
      <c r="IJ21" s="99"/>
      <c r="IK21" s="99"/>
      <c r="IL21" s="99"/>
      <c r="IM21" s="99"/>
      <c r="IN21" s="99"/>
      <c r="IO21" s="99"/>
      <c r="IP21" s="99"/>
      <c r="IQ21" s="99"/>
      <c r="IR21" s="99"/>
      <c r="IS21" s="99"/>
      <c r="IT21" s="99"/>
      <c r="IU21" s="99"/>
      <c r="IV21" s="99"/>
    </row>
    <row r="22" spans="1:256" s="97" customFormat="1" ht="25.5" customHeight="1" x14ac:dyDescent="0.25">
      <c r="A22" s="365" t="s">
        <v>983</v>
      </c>
      <c r="B22" s="157" t="s">
        <v>132</v>
      </c>
      <c r="C22" s="548">
        <f>SUM(C23:C25)</f>
        <v>80798282</v>
      </c>
      <c r="D22" s="533">
        <f>SUM(D23:D25)</f>
        <v>991644</v>
      </c>
      <c r="E22" s="196">
        <f>SUM(E23:E25)</f>
        <v>81789926</v>
      </c>
      <c r="F22" s="178"/>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366"/>
      <c r="AV22" s="178"/>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c r="DT22" s="96"/>
      <c r="DU22" s="96"/>
      <c r="DV22" s="96"/>
      <c r="DW22" s="96"/>
      <c r="DX22" s="96"/>
      <c r="DY22" s="96"/>
      <c r="DZ22" s="96"/>
      <c r="EA22" s="96"/>
      <c r="EB22" s="96"/>
      <c r="EC22" s="96"/>
      <c r="ED22" s="96"/>
      <c r="EE22" s="96"/>
      <c r="EF22" s="96"/>
      <c r="EG22" s="96"/>
      <c r="EH22" s="96"/>
      <c r="EI22" s="96"/>
      <c r="EJ22" s="96"/>
      <c r="EK22" s="96"/>
      <c r="EL22" s="96"/>
      <c r="EM22" s="96"/>
      <c r="EN22" s="96"/>
      <c r="EO22" s="96"/>
      <c r="EP22" s="96"/>
      <c r="EQ22" s="96"/>
      <c r="ER22" s="96"/>
      <c r="ES22" s="96"/>
      <c r="ET22" s="96"/>
      <c r="EU22" s="96"/>
      <c r="EV22" s="96"/>
      <c r="EW22" s="96"/>
      <c r="EX22" s="96"/>
      <c r="EY22" s="96"/>
      <c r="EZ22" s="96"/>
      <c r="FA22" s="96"/>
      <c r="FB22" s="96"/>
      <c r="FC22" s="96"/>
      <c r="FD22" s="96"/>
      <c r="FE22" s="96"/>
      <c r="FF22" s="96"/>
      <c r="FG22" s="96"/>
      <c r="FH22" s="96"/>
      <c r="FI22" s="96"/>
      <c r="FJ22" s="96"/>
      <c r="FK22" s="96"/>
      <c r="FL22" s="96"/>
      <c r="FM22" s="96"/>
      <c r="FN22" s="96"/>
      <c r="FO22" s="96"/>
      <c r="FP22" s="96"/>
      <c r="FQ22" s="96"/>
      <c r="FR22" s="96"/>
      <c r="FS22" s="96"/>
      <c r="FT22" s="96"/>
      <c r="FU22" s="96"/>
      <c r="FV22" s="96"/>
      <c r="FW22" s="96"/>
      <c r="FX22" s="96"/>
      <c r="FY22" s="96"/>
      <c r="FZ22" s="96"/>
      <c r="GA22" s="96"/>
      <c r="GB22" s="96"/>
      <c r="GC22" s="96"/>
      <c r="GD22" s="96"/>
      <c r="GE22" s="96"/>
      <c r="GF22" s="96"/>
      <c r="GG22" s="96"/>
      <c r="GH22" s="96"/>
      <c r="GI22" s="96"/>
      <c r="GJ22" s="96"/>
      <c r="GK22" s="96"/>
      <c r="GL22" s="96"/>
      <c r="GM22" s="96"/>
      <c r="GN22" s="96"/>
      <c r="GO22" s="96"/>
      <c r="GP22" s="96"/>
      <c r="GQ22" s="96"/>
      <c r="GR22" s="96"/>
      <c r="GS22" s="96"/>
      <c r="GT22" s="96"/>
      <c r="GU22" s="96"/>
      <c r="GV22" s="96"/>
      <c r="GW22" s="96"/>
      <c r="GX22" s="96"/>
      <c r="GY22" s="96"/>
      <c r="GZ22" s="96"/>
      <c r="HA22" s="96"/>
      <c r="HB22" s="96"/>
      <c r="HC22" s="96"/>
      <c r="HD22" s="96"/>
      <c r="HE22" s="96"/>
      <c r="HF22" s="96"/>
      <c r="HG22" s="96"/>
      <c r="HH22" s="96"/>
      <c r="HI22" s="96"/>
      <c r="HJ22" s="96"/>
      <c r="HK22" s="96"/>
      <c r="HL22" s="96"/>
      <c r="HM22" s="96"/>
      <c r="HN22" s="96"/>
      <c r="HO22" s="96"/>
      <c r="HP22" s="96"/>
      <c r="HQ22" s="96"/>
      <c r="HR22" s="96"/>
      <c r="HS22" s="96"/>
      <c r="HT22" s="96"/>
      <c r="HU22" s="96"/>
      <c r="HV22" s="96"/>
      <c r="HW22" s="96"/>
      <c r="HX22" s="96"/>
      <c r="HY22" s="96"/>
      <c r="HZ22" s="96"/>
      <c r="IA22" s="96"/>
      <c r="IB22" s="96"/>
      <c r="IC22" s="96"/>
      <c r="ID22" s="96"/>
      <c r="IE22" s="96"/>
      <c r="IF22" s="96"/>
      <c r="IG22" s="96"/>
      <c r="IH22" s="96"/>
      <c r="II22" s="96"/>
      <c r="IJ22" s="96"/>
      <c r="IK22" s="96"/>
      <c r="IL22" s="96"/>
      <c r="IM22" s="96"/>
      <c r="IN22" s="96"/>
      <c r="IO22" s="96"/>
      <c r="IP22" s="96"/>
      <c r="IQ22" s="96"/>
      <c r="IR22" s="96"/>
      <c r="IS22" s="96"/>
      <c r="IT22" s="96"/>
      <c r="IU22" s="96"/>
      <c r="IV22" s="96"/>
    </row>
    <row r="23" spans="1:256" s="100" customFormat="1" ht="25.5" customHeight="1" x14ac:dyDescent="0.25">
      <c r="A23" s="367" t="s">
        <v>984</v>
      </c>
      <c r="B23" s="158" t="s">
        <v>133</v>
      </c>
      <c r="C23" s="550">
        <v>79798765</v>
      </c>
      <c r="D23" s="532"/>
      <c r="E23" s="197">
        <f>C23+D23</f>
        <v>79798765</v>
      </c>
      <c r="F23" s="17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368"/>
      <c r="AV23" s="17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99"/>
      <c r="DX23" s="99"/>
      <c r="DY23" s="99"/>
      <c r="DZ23" s="99"/>
      <c r="EA23" s="99"/>
      <c r="EB23" s="99"/>
      <c r="EC23" s="99"/>
      <c r="ED23" s="99"/>
      <c r="EE23" s="99"/>
      <c r="EF23" s="99"/>
      <c r="EG23" s="99"/>
      <c r="EH23" s="99"/>
      <c r="EI23" s="99"/>
      <c r="EJ23" s="99"/>
      <c r="EK23" s="99"/>
      <c r="EL23" s="99"/>
      <c r="EM23" s="99"/>
      <c r="EN23" s="99"/>
      <c r="EO23" s="99"/>
      <c r="EP23" s="99"/>
      <c r="EQ23" s="99"/>
      <c r="ER23" s="99"/>
      <c r="ES23" s="99"/>
      <c r="ET23" s="99"/>
      <c r="EU23" s="99"/>
      <c r="EV23" s="99"/>
      <c r="EW23" s="99"/>
      <c r="EX23" s="99"/>
      <c r="EY23" s="99"/>
      <c r="EZ23" s="99"/>
      <c r="FA23" s="99"/>
      <c r="FB23" s="99"/>
      <c r="FC23" s="99"/>
      <c r="FD23" s="99"/>
      <c r="FE23" s="99"/>
      <c r="FF23" s="99"/>
      <c r="FG23" s="99"/>
      <c r="FH23" s="99"/>
      <c r="FI23" s="99"/>
      <c r="FJ23" s="99"/>
      <c r="FK23" s="99"/>
      <c r="FL23" s="99"/>
      <c r="FM23" s="99"/>
      <c r="FN23" s="99"/>
      <c r="FO23" s="99"/>
      <c r="FP23" s="99"/>
      <c r="FQ23" s="99"/>
      <c r="FR23" s="99"/>
      <c r="FS23" s="99"/>
      <c r="FT23" s="99"/>
      <c r="FU23" s="99"/>
      <c r="FV23" s="99"/>
      <c r="FW23" s="99"/>
      <c r="FX23" s="99"/>
      <c r="FY23" s="99"/>
      <c r="FZ23" s="99"/>
      <c r="GA23" s="99"/>
      <c r="GB23" s="99"/>
      <c r="GC23" s="99"/>
      <c r="GD23" s="99"/>
      <c r="GE23" s="99"/>
      <c r="GF23" s="99"/>
      <c r="GG23" s="99"/>
      <c r="GH23" s="99"/>
      <c r="GI23" s="99"/>
      <c r="GJ23" s="99"/>
      <c r="GK23" s="99"/>
      <c r="GL23" s="99"/>
      <c r="GM23" s="99"/>
      <c r="GN23" s="99"/>
      <c r="GO23" s="99"/>
      <c r="GP23" s="99"/>
      <c r="GQ23" s="99"/>
      <c r="GR23" s="99"/>
      <c r="GS23" s="99"/>
      <c r="GT23" s="99"/>
      <c r="GU23" s="99"/>
      <c r="GV23" s="99"/>
      <c r="GW23" s="99"/>
      <c r="GX23" s="99"/>
      <c r="GY23" s="99"/>
      <c r="GZ23" s="99"/>
      <c r="HA23" s="99"/>
      <c r="HB23" s="99"/>
      <c r="HC23" s="99"/>
      <c r="HD23" s="99"/>
      <c r="HE23" s="99"/>
      <c r="HF23" s="99"/>
      <c r="HG23" s="99"/>
      <c r="HH23" s="99"/>
      <c r="HI23" s="99"/>
      <c r="HJ23" s="99"/>
      <c r="HK23" s="99"/>
      <c r="HL23" s="99"/>
      <c r="HM23" s="99"/>
      <c r="HN23" s="99"/>
      <c r="HO23" s="99"/>
      <c r="HP23" s="99"/>
      <c r="HQ23" s="99"/>
      <c r="HR23" s="99"/>
      <c r="HS23" s="99"/>
      <c r="HT23" s="99"/>
      <c r="HU23" s="99"/>
      <c r="HV23" s="99"/>
      <c r="HW23" s="99"/>
      <c r="HX23" s="99"/>
      <c r="HY23" s="99"/>
      <c r="HZ23" s="99"/>
      <c r="IA23" s="99"/>
      <c r="IB23" s="99"/>
      <c r="IC23" s="99"/>
      <c r="ID23" s="99"/>
      <c r="IE23" s="99"/>
      <c r="IF23" s="99"/>
      <c r="IG23" s="99"/>
      <c r="IH23" s="99"/>
      <c r="II23" s="99"/>
      <c r="IJ23" s="99"/>
      <c r="IK23" s="99"/>
      <c r="IL23" s="99"/>
      <c r="IM23" s="99"/>
      <c r="IN23" s="99"/>
      <c r="IO23" s="99"/>
      <c r="IP23" s="99"/>
      <c r="IQ23" s="99"/>
      <c r="IR23" s="99"/>
      <c r="IS23" s="99"/>
      <c r="IT23" s="99"/>
      <c r="IU23" s="99"/>
      <c r="IV23" s="99"/>
    </row>
    <row r="24" spans="1:256" s="100" customFormat="1" ht="25.5" customHeight="1" x14ac:dyDescent="0.25">
      <c r="A24" s="367" t="s">
        <v>985</v>
      </c>
      <c r="B24" s="158" t="s">
        <v>134</v>
      </c>
      <c r="C24" s="550">
        <v>27268</v>
      </c>
      <c r="D24" s="532">
        <v>29698</v>
      </c>
      <c r="E24" s="197">
        <f>C24+D24</f>
        <v>56966</v>
      </c>
      <c r="F24" s="17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368"/>
      <c r="AV24" s="179"/>
      <c r="AW24" s="99"/>
      <c r="AX24" s="99"/>
      <c r="AY24" s="99"/>
      <c r="AZ24" s="99"/>
      <c r="BA24" s="99"/>
      <c r="BB24" s="99"/>
      <c r="BC24" s="99"/>
      <c r="BD24" s="99"/>
      <c r="BE24" s="99"/>
      <c r="BF24" s="99"/>
      <c r="BG24" s="99"/>
      <c r="BH24" s="99"/>
      <c r="BI24" s="99"/>
      <c r="BJ24" s="99"/>
      <c r="BK24" s="99"/>
      <c r="BL24" s="99"/>
      <c r="BM24" s="99"/>
      <c r="BN24" s="99"/>
      <c r="BO24" s="99"/>
      <c r="BP24" s="99"/>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99"/>
      <c r="DX24" s="99"/>
      <c r="DY24" s="99"/>
      <c r="DZ24" s="99"/>
      <c r="EA24" s="99"/>
      <c r="EB24" s="99"/>
      <c r="EC24" s="99"/>
      <c r="ED24" s="99"/>
      <c r="EE24" s="99"/>
      <c r="EF24" s="99"/>
      <c r="EG24" s="99"/>
      <c r="EH24" s="99"/>
      <c r="EI24" s="99"/>
      <c r="EJ24" s="99"/>
      <c r="EK24" s="99"/>
      <c r="EL24" s="99"/>
      <c r="EM24" s="99"/>
      <c r="EN24" s="99"/>
      <c r="EO24" s="99"/>
      <c r="EP24" s="99"/>
      <c r="EQ24" s="99"/>
      <c r="ER24" s="99"/>
      <c r="ES24" s="99"/>
      <c r="ET24" s="99"/>
      <c r="EU24" s="99"/>
      <c r="EV24" s="99"/>
      <c r="EW24" s="99"/>
      <c r="EX24" s="99"/>
      <c r="EY24" s="99"/>
      <c r="EZ24" s="99"/>
      <c r="FA24" s="99"/>
      <c r="FB24" s="99"/>
      <c r="FC24" s="99"/>
      <c r="FD24" s="99"/>
      <c r="FE24" s="99"/>
      <c r="FF24" s="99"/>
      <c r="FG24" s="99"/>
      <c r="FH24" s="99"/>
      <c r="FI24" s="99"/>
      <c r="FJ24" s="99"/>
      <c r="FK24" s="99"/>
      <c r="FL24" s="99"/>
      <c r="FM24" s="99"/>
      <c r="FN24" s="99"/>
      <c r="FO24" s="99"/>
      <c r="FP24" s="99"/>
      <c r="FQ24" s="99"/>
      <c r="FR24" s="99"/>
      <c r="FS24" s="99"/>
      <c r="FT24" s="99"/>
      <c r="FU24" s="99"/>
      <c r="FV24" s="99"/>
      <c r="FW24" s="99"/>
      <c r="FX24" s="99"/>
      <c r="FY24" s="99"/>
      <c r="FZ24" s="99"/>
      <c r="GA24" s="99"/>
      <c r="GB24" s="99"/>
      <c r="GC24" s="99"/>
      <c r="GD24" s="99"/>
      <c r="GE24" s="99"/>
      <c r="GF24" s="99"/>
      <c r="GG24" s="99"/>
      <c r="GH24" s="99"/>
      <c r="GI24" s="99"/>
      <c r="GJ24" s="99"/>
      <c r="GK24" s="99"/>
      <c r="GL24" s="99"/>
      <c r="GM24" s="99"/>
      <c r="GN24" s="99"/>
      <c r="GO24" s="99"/>
      <c r="GP24" s="99"/>
      <c r="GQ24" s="99"/>
      <c r="GR24" s="99"/>
      <c r="GS24" s="99"/>
      <c r="GT24" s="99"/>
      <c r="GU24" s="99"/>
      <c r="GV24" s="99"/>
      <c r="GW24" s="99"/>
      <c r="GX24" s="99"/>
      <c r="GY24" s="99"/>
      <c r="GZ24" s="99"/>
      <c r="HA24" s="99"/>
      <c r="HB24" s="99"/>
      <c r="HC24" s="99"/>
      <c r="HD24" s="99"/>
      <c r="HE24" s="99"/>
      <c r="HF24" s="99"/>
      <c r="HG24" s="99"/>
      <c r="HH24" s="99"/>
      <c r="HI24" s="99"/>
      <c r="HJ24" s="99"/>
      <c r="HK24" s="99"/>
      <c r="HL24" s="99"/>
      <c r="HM24" s="99"/>
      <c r="HN24" s="99"/>
      <c r="HO24" s="99"/>
      <c r="HP24" s="99"/>
      <c r="HQ24" s="99"/>
      <c r="HR24" s="99"/>
      <c r="HS24" s="99"/>
      <c r="HT24" s="99"/>
      <c r="HU24" s="99"/>
      <c r="HV24" s="99"/>
      <c r="HW24" s="99"/>
      <c r="HX24" s="99"/>
      <c r="HY24" s="99"/>
      <c r="HZ24" s="99"/>
      <c r="IA24" s="99"/>
      <c r="IB24" s="99"/>
      <c r="IC24" s="99"/>
      <c r="ID24" s="99"/>
      <c r="IE24" s="99"/>
      <c r="IF24" s="99"/>
      <c r="IG24" s="99"/>
      <c r="IH24" s="99"/>
      <c r="II24" s="99"/>
      <c r="IJ24" s="99"/>
      <c r="IK24" s="99"/>
      <c r="IL24" s="99"/>
      <c r="IM24" s="99"/>
      <c r="IN24" s="99"/>
      <c r="IO24" s="99"/>
      <c r="IP24" s="99"/>
      <c r="IQ24" s="99"/>
      <c r="IR24" s="99"/>
      <c r="IS24" s="99"/>
      <c r="IT24" s="99"/>
      <c r="IU24" s="99"/>
      <c r="IV24" s="99"/>
    </row>
    <row r="25" spans="1:256" s="100" customFormat="1" ht="25.5" customHeight="1" x14ac:dyDescent="0.25">
      <c r="A25" s="367" t="s">
        <v>986</v>
      </c>
      <c r="B25" s="158" t="s">
        <v>135</v>
      </c>
      <c r="C25" s="550">
        <v>972249</v>
      </c>
      <c r="D25" s="532">
        <v>961946</v>
      </c>
      <c r="E25" s="197">
        <f>C25+D25</f>
        <v>1934195</v>
      </c>
      <c r="F25" s="17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368"/>
      <c r="AV25" s="179"/>
      <c r="AW25" s="99"/>
      <c r="AX25" s="99"/>
      <c r="AY25" s="99"/>
      <c r="AZ25" s="99"/>
      <c r="BA25" s="99"/>
      <c r="BB25" s="99"/>
      <c r="BC25" s="99"/>
      <c r="BD25" s="99"/>
      <c r="BE25" s="99"/>
      <c r="BF25" s="99"/>
      <c r="BG25" s="99"/>
      <c r="BH25" s="99"/>
      <c r="BI25" s="99"/>
      <c r="BJ25" s="99"/>
      <c r="BK25" s="99"/>
      <c r="BL25" s="99"/>
      <c r="BM25" s="99"/>
      <c r="BN25" s="99"/>
      <c r="BO25" s="99"/>
      <c r="BP25" s="99"/>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c r="CT25" s="99"/>
      <c r="CU25" s="99"/>
      <c r="CV25" s="99"/>
      <c r="CW25" s="99"/>
      <c r="CX25" s="99"/>
      <c r="CY25" s="99"/>
      <c r="CZ25" s="99"/>
      <c r="DA25" s="99"/>
      <c r="DB25" s="99"/>
      <c r="DC25" s="99"/>
      <c r="DD25" s="99"/>
      <c r="DE25" s="99"/>
      <c r="DF25" s="99"/>
      <c r="DG25" s="99"/>
      <c r="DH25" s="99"/>
      <c r="DI25" s="99"/>
      <c r="DJ25" s="99"/>
      <c r="DK25" s="99"/>
      <c r="DL25" s="99"/>
      <c r="DM25" s="99"/>
      <c r="DN25" s="99"/>
      <c r="DO25" s="99"/>
      <c r="DP25" s="99"/>
      <c r="DQ25" s="99"/>
      <c r="DR25" s="99"/>
      <c r="DS25" s="99"/>
      <c r="DT25" s="99"/>
      <c r="DU25" s="99"/>
      <c r="DV25" s="99"/>
      <c r="DW25" s="99"/>
      <c r="DX25" s="99"/>
      <c r="DY25" s="99"/>
      <c r="DZ25" s="99"/>
      <c r="EA25" s="99"/>
      <c r="EB25" s="99"/>
      <c r="EC25" s="99"/>
      <c r="ED25" s="99"/>
      <c r="EE25" s="99"/>
      <c r="EF25" s="99"/>
      <c r="EG25" s="99"/>
      <c r="EH25" s="99"/>
      <c r="EI25" s="99"/>
      <c r="EJ25" s="99"/>
      <c r="EK25" s="99"/>
      <c r="EL25" s="99"/>
      <c r="EM25" s="99"/>
      <c r="EN25" s="99"/>
      <c r="EO25" s="99"/>
      <c r="EP25" s="99"/>
      <c r="EQ25" s="99"/>
      <c r="ER25" s="99"/>
      <c r="ES25" s="99"/>
      <c r="ET25" s="99"/>
      <c r="EU25" s="99"/>
      <c r="EV25" s="99"/>
      <c r="EW25" s="99"/>
      <c r="EX25" s="99"/>
      <c r="EY25" s="99"/>
      <c r="EZ25" s="99"/>
      <c r="FA25" s="99"/>
      <c r="FB25" s="99"/>
      <c r="FC25" s="99"/>
      <c r="FD25" s="99"/>
      <c r="FE25" s="99"/>
      <c r="FF25" s="99"/>
      <c r="FG25" s="99"/>
      <c r="FH25" s="99"/>
      <c r="FI25" s="99"/>
      <c r="FJ25" s="99"/>
      <c r="FK25" s="99"/>
      <c r="FL25" s="99"/>
      <c r="FM25" s="99"/>
      <c r="FN25" s="99"/>
      <c r="FO25" s="99"/>
      <c r="FP25" s="99"/>
      <c r="FQ25" s="99"/>
      <c r="FR25" s="99"/>
      <c r="FS25" s="99"/>
      <c r="FT25" s="99"/>
      <c r="FU25" s="99"/>
      <c r="FV25" s="99"/>
      <c r="FW25" s="99"/>
      <c r="FX25" s="99"/>
      <c r="FY25" s="99"/>
      <c r="FZ25" s="99"/>
      <c r="GA25" s="99"/>
      <c r="GB25" s="99"/>
      <c r="GC25" s="99"/>
      <c r="GD25" s="99"/>
      <c r="GE25" s="99"/>
      <c r="GF25" s="99"/>
      <c r="GG25" s="99"/>
      <c r="GH25" s="99"/>
      <c r="GI25" s="99"/>
      <c r="GJ25" s="99"/>
      <c r="GK25" s="99"/>
      <c r="GL25" s="99"/>
      <c r="GM25" s="99"/>
      <c r="GN25" s="99"/>
      <c r="GO25" s="99"/>
      <c r="GP25" s="99"/>
      <c r="GQ25" s="99"/>
      <c r="GR25" s="99"/>
      <c r="GS25" s="99"/>
      <c r="GT25" s="99"/>
      <c r="GU25" s="99"/>
      <c r="GV25" s="99"/>
      <c r="GW25" s="99"/>
      <c r="GX25" s="99"/>
      <c r="GY25" s="99"/>
      <c r="GZ25" s="99"/>
      <c r="HA25" s="99"/>
      <c r="HB25" s="99"/>
      <c r="HC25" s="99"/>
      <c r="HD25" s="99"/>
      <c r="HE25" s="99"/>
      <c r="HF25" s="99"/>
      <c r="HG25" s="99"/>
      <c r="HH25" s="99"/>
      <c r="HI25" s="99"/>
      <c r="HJ25" s="99"/>
      <c r="HK25" s="99"/>
      <c r="HL25" s="99"/>
      <c r="HM25" s="99"/>
      <c r="HN25" s="99"/>
      <c r="HO25" s="99"/>
      <c r="HP25" s="99"/>
      <c r="HQ25" s="99"/>
      <c r="HR25" s="99"/>
      <c r="HS25" s="99"/>
      <c r="HT25" s="99"/>
      <c r="HU25" s="99"/>
      <c r="HV25" s="99"/>
      <c r="HW25" s="99"/>
      <c r="HX25" s="99"/>
      <c r="HY25" s="99"/>
      <c r="HZ25" s="99"/>
      <c r="IA25" s="99"/>
      <c r="IB25" s="99"/>
      <c r="IC25" s="99"/>
      <c r="ID25" s="99"/>
      <c r="IE25" s="99"/>
      <c r="IF25" s="99"/>
      <c r="IG25" s="99"/>
      <c r="IH25" s="99"/>
      <c r="II25" s="99"/>
      <c r="IJ25" s="99"/>
      <c r="IK25" s="99"/>
      <c r="IL25" s="99"/>
      <c r="IM25" s="99"/>
      <c r="IN25" s="99"/>
      <c r="IO25" s="99"/>
      <c r="IP25" s="99"/>
      <c r="IQ25" s="99"/>
      <c r="IR25" s="99"/>
      <c r="IS25" s="99"/>
      <c r="IT25" s="99"/>
      <c r="IU25" s="99"/>
      <c r="IV25" s="99"/>
    </row>
    <row r="26" spans="1:256" s="105" customFormat="1" ht="30" customHeight="1" x14ac:dyDescent="0.25">
      <c r="A26" s="365">
        <v>1.3</v>
      </c>
      <c r="B26" s="155" t="s">
        <v>136</v>
      </c>
      <c r="C26" s="547">
        <v>0</v>
      </c>
      <c r="D26" s="534">
        <v>0</v>
      </c>
      <c r="E26" s="198">
        <f>SUM(C26:D26)</f>
        <v>0</v>
      </c>
      <c r="F26" s="181"/>
      <c r="G26" s="104"/>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370"/>
      <c r="AV26" s="181"/>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4"/>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4"/>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c r="FN26" s="104"/>
      <c r="FO26" s="104"/>
      <c r="FP26" s="104"/>
      <c r="FQ26" s="104"/>
      <c r="FR26" s="104"/>
      <c r="FS26" s="104"/>
      <c r="FT26" s="104"/>
      <c r="FU26" s="104"/>
      <c r="FV26" s="104"/>
      <c r="FW26" s="104"/>
      <c r="FX26" s="104"/>
      <c r="FY26" s="104"/>
      <c r="FZ26" s="104"/>
      <c r="GA26" s="104"/>
      <c r="GB26" s="104"/>
      <c r="GC26" s="104"/>
      <c r="GD26" s="104"/>
      <c r="GE26" s="104"/>
      <c r="GF26" s="104"/>
      <c r="GG26" s="104"/>
      <c r="GH26" s="104"/>
      <c r="GI26" s="104"/>
      <c r="GJ26" s="104"/>
      <c r="GK26" s="104"/>
      <c r="GL26" s="104"/>
      <c r="GM26" s="104"/>
      <c r="GN26" s="104"/>
      <c r="GO26" s="104"/>
      <c r="GP26" s="104"/>
      <c r="GQ26" s="104"/>
      <c r="GR26" s="104"/>
      <c r="GS26" s="104"/>
      <c r="GT26" s="104"/>
      <c r="GU26" s="104"/>
      <c r="GV26" s="104"/>
      <c r="GW26" s="104"/>
      <c r="GX26" s="104"/>
      <c r="GY26" s="104"/>
      <c r="GZ26" s="104"/>
      <c r="HA26" s="104"/>
      <c r="HB26" s="104"/>
      <c r="HC26" s="104"/>
      <c r="HD26" s="104"/>
      <c r="HE26" s="104"/>
      <c r="HF26" s="104"/>
      <c r="HG26" s="104"/>
      <c r="HH26" s="104"/>
      <c r="HI26" s="104"/>
      <c r="HJ26" s="104"/>
      <c r="HK26" s="104"/>
      <c r="HL26" s="104"/>
      <c r="HM26" s="104"/>
      <c r="HN26" s="104"/>
      <c r="HO26" s="104"/>
      <c r="HP26" s="104"/>
      <c r="HQ26" s="104"/>
      <c r="HR26" s="104"/>
      <c r="HS26" s="104"/>
      <c r="HT26" s="104"/>
      <c r="HU26" s="104"/>
      <c r="HV26" s="104"/>
      <c r="HW26" s="104"/>
      <c r="HX26" s="104"/>
      <c r="HY26" s="104"/>
      <c r="HZ26" s="104"/>
      <c r="IA26" s="104"/>
      <c r="IB26" s="104"/>
      <c r="IC26" s="104"/>
      <c r="ID26" s="104"/>
      <c r="IE26" s="104"/>
      <c r="IF26" s="104"/>
      <c r="IG26" s="104"/>
      <c r="IH26" s="104"/>
      <c r="II26" s="104"/>
      <c r="IJ26" s="104"/>
      <c r="IK26" s="104"/>
      <c r="IL26" s="104"/>
      <c r="IM26" s="104"/>
      <c r="IN26" s="104"/>
      <c r="IO26" s="104"/>
      <c r="IP26" s="104"/>
      <c r="IQ26" s="104"/>
      <c r="IR26" s="104"/>
      <c r="IS26" s="104"/>
      <c r="IT26" s="104"/>
      <c r="IU26" s="104"/>
      <c r="IV26" s="104"/>
    </row>
    <row r="27" spans="1:256" s="105" customFormat="1" ht="25.5" customHeight="1" x14ac:dyDescent="0.25">
      <c r="A27" s="365">
        <v>1.4</v>
      </c>
      <c r="B27" s="155" t="s">
        <v>137</v>
      </c>
      <c r="C27" s="547">
        <v>0</v>
      </c>
      <c r="D27" s="534">
        <v>0</v>
      </c>
      <c r="E27" s="198">
        <f>SUM(C27:D27)</f>
        <v>0</v>
      </c>
      <c r="F27" s="181"/>
      <c r="G27" s="104"/>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370"/>
      <c r="AV27" s="181"/>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4"/>
      <c r="DS27" s="104"/>
      <c r="DT27" s="104"/>
      <c r="DU27" s="104"/>
      <c r="DV27" s="104"/>
      <c r="DW27" s="104"/>
      <c r="DX27" s="104"/>
      <c r="DY27" s="104"/>
      <c r="DZ27" s="104"/>
      <c r="EA27" s="104"/>
      <c r="EB27" s="104"/>
      <c r="EC27" s="104"/>
      <c r="ED27" s="104"/>
      <c r="EE27" s="104"/>
      <c r="EF27" s="104"/>
      <c r="EG27" s="104"/>
      <c r="EH27" s="104"/>
      <c r="EI27" s="104"/>
      <c r="EJ27" s="104"/>
      <c r="EK27" s="104"/>
      <c r="EL27" s="104"/>
      <c r="EM27" s="104"/>
      <c r="EN27" s="104"/>
      <c r="EO27" s="104"/>
      <c r="EP27" s="104"/>
      <c r="EQ27" s="104"/>
      <c r="ER27" s="104"/>
      <c r="ES27" s="104"/>
      <c r="ET27" s="104"/>
      <c r="EU27" s="104"/>
      <c r="EV27" s="104"/>
      <c r="EW27" s="104"/>
      <c r="EX27" s="104"/>
      <c r="EY27" s="104"/>
      <c r="EZ27" s="104"/>
      <c r="FA27" s="104"/>
      <c r="FB27" s="104"/>
      <c r="FC27" s="104"/>
      <c r="FD27" s="104"/>
      <c r="FE27" s="104"/>
      <c r="FF27" s="104"/>
      <c r="FG27" s="104"/>
      <c r="FH27" s="104"/>
      <c r="FI27" s="104"/>
      <c r="FJ27" s="104"/>
      <c r="FK27" s="104"/>
      <c r="FL27" s="104"/>
      <c r="FM27" s="104"/>
      <c r="FN27" s="104"/>
      <c r="FO27" s="104"/>
      <c r="FP27" s="104"/>
      <c r="FQ27" s="104"/>
      <c r="FR27" s="104"/>
      <c r="FS27" s="104"/>
      <c r="FT27" s="104"/>
      <c r="FU27" s="104"/>
      <c r="FV27" s="104"/>
      <c r="FW27" s="104"/>
      <c r="FX27" s="104"/>
      <c r="FY27" s="104"/>
      <c r="FZ27" s="104"/>
      <c r="GA27" s="104"/>
      <c r="GB27" s="104"/>
      <c r="GC27" s="104"/>
      <c r="GD27" s="104"/>
      <c r="GE27" s="104"/>
      <c r="GF27" s="104"/>
      <c r="GG27" s="104"/>
      <c r="GH27" s="104"/>
      <c r="GI27" s="104"/>
      <c r="GJ27" s="104"/>
      <c r="GK27" s="104"/>
      <c r="GL27" s="104"/>
      <c r="GM27" s="104"/>
      <c r="GN27" s="104"/>
      <c r="GO27" s="104"/>
      <c r="GP27" s="104"/>
      <c r="GQ27" s="104"/>
      <c r="GR27" s="104"/>
      <c r="GS27" s="104"/>
      <c r="GT27" s="104"/>
      <c r="GU27" s="104"/>
      <c r="GV27" s="104"/>
      <c r="GW27" s="104"/>
      <c r="GX27" s="104"/>
      <c r="GY27" s="104"/>
      <c r="GZ27" s="104"/>
      <c r="HA27" s="104"/>
      <c r="HB27" s="104"/>
      <c r="HC27" s="104"/>
      <c r="HD27" s="104"/>
      <c r="HE27" s="104"/>
      <c r="HF27" s="104"/>
      <c r="HG27" s="104"/>
      <c r="HH27" s="104"/>
      <c r="HI27" s="104"/>
      <c r="HJ27" s="104"/>
      <c r="HK27" s="104"/>
      <c r="HL27" s="104"/>
      <c r="HM27" s="104"/>
      <c r="HN27" s="104"/>
      <c r="HO27" s="104"/>
      <c r="HP27" s="104"/>
      <c r="HQ27" s="104"/>
      <c r="HR27" s="104"/>
      <c r="HS27" s="104"/>
      <c r="HT27" s="104"/>
      <c r="HU27" s="104"/>
      <c r="HV27" s="104"/>
      <c r="HW27" s="104"/>
      <c r="HX27" s="104"/>
      <c r="HY27" s="104"/>
      <c r="HZ27" s="104"/>
      <c r="IA27" s="104"/>
      <c r="IB27" s="104"/>
      <c r="IC27" s="104"/>
      <c r="ID27" s="104"/>
      <c r="IE27" s="104"/>
      <c r="IF27" s="104"/>
      <c r="IG27" s="104"/>
      <c r="IH27" s="104"/>
      <c r="II27" s="104"/>
      <c r="IJ27" s="104"/>
      <c r="IK27" s="104"/>
      <c r="IL27" s="104"/>
      <c r="IM27" s="104"/>
      <c r="IN27" s="104"/>
      <c r="IO27" s="104"/>
      <c r="IP27" s="104"/>
      <c r="IQ27" s="104"/>
      <c r="IR27" s="104"/>
      <c r="IS27" s="104"/>
      <c r="IT27" s="104"/>
      <c r="IU27" s="104"/>
      <c r="IV27" s="104"/>
    </row>
    <row r="28" spans="1:256" s="105" customFormat="1" ht="25.5" customHeight="1" x14ac:dyDescent="0.25">
      <c r="A28" s="365">
        <v>1.5</v>
      </c>
      <c r="B28" s="155" t="s">
        <v>138</v>
      </c>
      <c r="C28" s="547">
        <v>0</v>
      </c>
      <c r="D28" s="534">
        <v>0</v>
      </c>
      <c r="E28" s="198">
        <f>SUM(C28:D28)</f>
        <v>0</v>
      </c>
      <c r="F28" s="181"/>
      <c r="G28" s="10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370"/>
      <c r="AV28" s="181"/>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c r="EZ28" s="104"/>
      <c r="FA28" s="104"/>
      <c r="FB28" s="104"/>
      <c r="FC28" s="104"/>
      <c r="FD28" s="104"/>
      <c r="FE28" s="104"/>
      <c r="FF28" s="104"/>
      <c r="FG28" s="104"/>
      <c r="FH28" s="104"/>
      <c r="FI28" s="104"/>
      <c r="FJ28" s="104"/>
      <c r="FK28" s="104"/>
      <c r="FL28" s="104"/>
      <c r="FM28" s="104"/>
      <c r="FN28" s="104"/>
      <c r="FO28" s="104"/>
      <c r="FP28" s="104"/>
      <c r="FQ28" s="104"/>
      <c r="FR28" s="104"/>
      <c r="FS28" s="104"/>
      <c r="FT28" s="104"/>
      <c r="FU28" s="104"/>
      <c r="FV28" s="104"/>
      <c r="FW28" s="104"/>
      <c r="FX28" s="104"/>
      <c r="FY28" s="104"/>
      <c r="FZ28" s="104"/>
      <c r="GA28" s="104"/>
      <c r="GB28" s="104"/>
      <c r="GC28" s="104"/>
      <c r="GD28" s="104"/>
      <c r="GE28" s="104"/>
      <c r="GF28" s="104"/>
      <c r="GG28" s="104"/>
      <c r="GH28" s="104"/>
      <c r="GI28" s="104"/>
      <c r="GJ28" s="104"/>
      <c r="GK28" s="104"/>
      <c r="GL28" s="104"/>
      <c r="GM28" s="104"/>
      <c r="GN28" s="104"/>
      <c r="GO28" s="104"/>
      <c r="GP28" s="104"/>
      <c r="GQ28" s="104"/>
      <c r="GR28" s="104"/>
      <c r="GS28" s="104"/>
      <c r="GT28" s="104"/>
      <c r="GU28" s="104"/>
      <c r="GV28" s="104"/>
      <c r="GW28" s="104"/>
      <c r="GX28" s="104"/>
      <c r="GY28" s="104"/>
      <c r="GZ28" s="104"/>
      <c r="HA28" s="104"/>
      <c r="HB28" s="104"/>
      <c r="HC28" s="104"/>
      <c r="HD28" s="104"/>
      <c r="HE28" s="104"/>
      <c r="HF28" s="104"/>
      <c r="HG28" s="104"/>
      <c r="HH28" s="104"/>
      <c r="HI28" s="104"/>
      <c r="HJ28" s="104"/>
      <c r="HK28" s="104"/>
      <c r="HL28" s="104"/>
      <c r="HM28" s="104"/>
      <c r="HN28" s="104"/>
      <c r="HO28" s="104"/>
      <c r="HP28" s="104"/>
      <c r="HQ28" s="104"/>
      <c r="HR28" s="104"/>
      <c r="HS28" s="104"/>
      <c r="HT28" s="104"/>
      <c r="HU28" s="104"/>
      <c r="HV28" s="104"/>
      <c r="HW28" s="104"/>
      <c r="HX28" s="104"/>
      <c r="HY28" s="104"/>
      <c r="HZ28" s="104"/>
      <c r="IA28" s="104"/>
      <c r="IB28" s="104"/>
      <c r="IC28" s="104"/>
      <c r="ID28" s="104"/>
      <c r="IE28" s="104"/>
      <c r="IF28" s="104"/>
      <c r="IG28" s="104"/>
      <c r="IH28" s="104"/>
      <c r="II28" s="104"/>
      <c r="IJ28" s="104"/>
      <c r="IK28" s="104"/>
      <c r="IL28" s="104"/>
      <c r="IM28" s="104"/>
      <c r="IN28" s="104"/>
      <c r="IO28" s="104"/>
      <c r="IP28" s="104"/>
      <c r="IQ28" s="104"/>
      <c r="IR28" s="104"/>
      <c r="IS28" s="104"/>
      <c r="IT28" s="104"/>
      <c r="IU28" s="104"/>
      <c r="IV28" s="104"/>
    </row>
    <row r="29" spans="1:256" s="105" customFormat="1" ht="25.5" customHeight="1" x14ac:dyDescent="0.25">
      <c r="A29" s="365">
        <v>1.6</v>
      </c>
      <c r="B29" s="155" t="s">
        <v>139</v>
      </c>
      <c r="C29" s="547">
        <v>0</v>
      </c>
      <c r="D29" s="534">
        <v>0</v>
      </c>
      <c r="E29" s="198">
        <f>SUM(C29:D29)</f>
        <v>0</v>
      </c>
      <c r="F29" s="181"/>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370"/>
      <c r="AV29" s="181"/>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c r="FN29" s="104"/>
      <c r="FO29" s="104"/>
      <c r="FP29" s="104"/>
      <c r="FQ29" s="104"/>
      <c r="FR29" s="104"/>
      <c r="FS29" s="104"/>
      <c r="FT29" s="104"/>
      <c r="FU29" s="104"/>
      <c r="FV29" s="104"/>
      <c r="FW29" s="104"/>
      <c r="FX29" s="104"/>
      <c r="FY29" s="104"/>
      <c r="FZ29" s="104"/>
      <c r="GA29" s="104"/>
      <c r="GB29" s="104"/>
      <c r="GC29" s="104"/>
      <c r="GD29" s="104"/>
      <c r="GE29" s="104"/>
      <c r="GF29" s="104"/>
      <c r="GG29" s="104"/>
      <c r="GH29" s="104"/>
      <c r="GI29" s="104"/>
      <c r="GJ29" s="104"/>
      <c r="GK29" s="104"/>
      <c r="GL29" s="104"/>
      <c r="GM29" s="104"/>
      <c r="GN29" s="104"/>
      <c r="GO29" s="104"/>
      <c r="GP29" s="104"/>
      <c r="GQ29" s="104"/>
      <c r="GR29" s="104"/>
      <c r="GS29" s="104"/>
      <c r="GT29" s="104"/>
      <c r="GU29" s="104"/>
      <c r="GV29" s="104"/>
      <c r="GW29" s="104"/>
      <c r="GX29" s="104"/>
      <c r="GY29" s="104"/>
      <c r="GZ29" s="104"/>
      <c r="HA29" s="104"/>
      <c r="HB29" s="104"/>
      <c r="HC29" s="104"/>
      <c r="HD29" s="104"/>
      <c r="HE29" s="104"/>
      <c r="HF29" s="104"/>
      <c r="HG29" s="104"/>
      <c r="HH29" s="104"/>
      <c r="HI29" s="104"/>
      <c r="HJ29" s="104"/>
      <c r="HK29" s="104"/>
      <c r="HL29" s="104"/>
      <c r="HM29" s="104"/>
      <c r="HN29" s="104"/>
      <c r="HO29" s="104"/>
      <c r="HP29" s="104"/>
      <c r="HQ29" s="104"/>
      <c r="HR29" s="104"/>
      <c r="HS29" s="104"/>
      <c r="HT29" s="104"/>
      <c r="HU29" s="104"/>
      <c r="HV29" s="104"/>
      <c r="HW29" s="104"/>
      <c r="HX29" s="104"/>
      <c r="HY29" s="104"/>
      <c r="HZ29" s="104"/>
      <c r="IA29" s="104"/>
      <c r="IB29" s="104"/>
      <c r="IC29" s="104"/>
      <c r="ID29" s="104"/>
      <c r="IE29" s="104"/>
      <c r="IF29" s="104"/>
      <c r="IG29" s="104"/>
      <c r="IH29" s="104"/>
      <c r="II29" s="104"/>
      <c r="IJ29" s="104"/>
      <c r="IK29" s="104"/>
      <c r="IL29" s="104"/>
      <c r="IM29" s="104"/>
      <c r="IN29" s="104"/>
      <c r="IO29" s="104"/>
      <c r="IP29" s="104"/>
      <c r="IQ29" s="104"/>
      <c r="IR29" s="104"/>
      <c r="IS29" s="104"/>
      <c r="IT29" s="104"/>
      <c r="IU29" s="104"/>
      <c r="IV29" s="104"/>
    </row>
    <row r="30" spans="1:256" s="106" customFormat="1" ht="25.5" customHeight="1" x14ac:dyDescent="0.25">
      <c r="A30" s="365">
        <v>1.7</v>
      </c>
      <c r="B30" s="155" t="s">
        <v>140</v>
      </c>
      <c r="C30" s="547">
        <f>C31+C33+C35+C37+C41</f>
        <v>44798640</v>
      </c>
      <c r="D30" s="530">
        <f>D31+D33+D35+D37+D41</f>
        <v>0</v>
      </c>
      <c r="E30" s="195">
        <f>E31+E33+E35+E37+E41</f>
        <v>44798640</v>
      </c>
      <c r="F30" s="180"/>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369"/>
      <c r="AV30" s="180"/>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1"/>
    </row>
    <row r="31" spans="1:256" s="97" customFormat="1" ht="25.5" customHeight="1" x14ac:dyDescent="0.25">
      <c r="A31" s="365" t="s">
        <v>987</v>
      </c>
      <c r="B31" s="210" t="s">
        <v>141</v>
      </c>
      <c r="C31" s="552">
        <f>SUM(C32)</f>
        <v>9754645</v>
      </c>
      <c r="D31" s="533">
        <f>D32</f>
        <v>0</v>
      </c>
      <c r="E31" s="211">
        <f>E32</f>
        <v>9754645</v>
      </c>
      <c r="F31" s="178"/>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366"/>
      <c r="AV31" s="178"/>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6"/>
      <c r="DJ31" s="96"/>
      <c r="DK31" s="96"/>
      <c r="DL31" s="96"/>
      <c r="DM31" s="96"/>
      <c r="DN31" s="96"/>
      <c r="DO31" s="96"/>
      <c r="DP31" s="96"/>
      <c r="DQ31" s="96"/>
      <c r="DR31" s="96"/>
      <c r="DS31" s="96"/>
      <c r="DT31" s="96"/>
      <c r="DU31" s="96"/>
      <c r="DV31" s="96"/>
      <c r="DW31" s="96"/>
      <c r="DX31" s="96"/>
      <c r="DY31" s="96"/>
      <c r="DZ31" s="96"/>
      <c r="EA31" s="96"/>
      <c r="EB31" s="96"/>
      <c r="EC31" s="96"/>
      <c r="ED31" s="96"/>
      <c r="EE31" s="96"/>
      <c r="EF31" s="96"/>
      <c r="EG31" s="96"/>
      <c r="EH31" s="96"/>
      <c r="EI31" s="96"/>
      <c r="EJ31" s="96"/>
      <c r="EK31" s="96"/>
      <c r="EL31" s="96"/>
      <c r="EM31" s="96"/>
      <c r="EN31" s="96"/>
      <c r="EO31" s="96"/>
      <c r="EP31" s="96"/>
      <c r="EQ31" s="96"/>
      <c r="ER31" s="96"/>
      <c r="ES31" s="96"/>
      <c r="ET31" s="96"/>
      <c r="EU31" s="96"/>
      <c r="EV31" s="96"/>
      <c r="EW31" s="96"/>
      <c r="EX31" s="96"/>
      <c r="EY31" s="96"/>
      <c r="EZ31" s="96"/>
      <c r="FA31" s="96"/>
      <c r="FB31" s="96"/>
      <c r="FC31" s="96"/>
      <c r="FD31" s="96"/>
      <c r="FE31" s="96"/>
      <c r="FF31" s="96"/>
      <c r="FG31" s="96"/>
      <c r="FH31" s="96"/>
      <c r="FI31" s="96"/>
      <c r="FJ31" s="96"/>
      <c r="FK31" s="96"/>
      <c r="FL31" s="96"/>
      <c r="FM31" s="96"/>
      <c r="FN31" s="96"/>
      <c r="FO31" s="96"/>
      <c r="FP31" s="96"/>
      <c r="FQ31" s="96"/>
      <c r="FR31" s="96"/>
      <c r="FS31" s="96"/>
      <c r="FT31" s="96"/>
      <c r="FU31" s="96"/>
      <c r="FV31" s="96"/>
      <c r="FW31" s="96"/>
      <c r="FX31" s="96"/>
      <c r="FY31" s="96"/>
      <c r="FZ31" s="96"/>
      <c r="GA31" s="96"/>
      <c r="GB31" s="96"/>
      <c r="GC31" s="96"/>
      <c r="GD31" s="96"/>
      <c r="GE31" s="96"/>
      <c r="GF31" s="96"/>
      <c r="GG31" s="96"/>
      <c r="GH31" s="96"/>
      <c r="GI31" s="96"/>
      <c r="GJ31" s="96"/>
      <c r="GK31" s="96"/>
      <c r="GL31" s="96"/>
      <c r="GM31" s="96"/>
      <c r="GN31" s="96"/>
      <c r="GO31" s="96"/>
      <c r="GP31" s="96"/>
      <c r="GQ31" s="96"/>
      <c r="GR31" s="96"/>
      <c r="GS31" s="96"/>
      <c r="GT31" s="96"/>
      <c r="GU31" s="96"/>
      <c r="GV31" s="96"/>
      <c r="GW31" s="96"/>
      <c r="GX31" s="96"/>
      <c r="GY31" s="96"/>
      <c r="GZ31" s="96"/>
      <c r="HA31" s="96"/>
      <c r="HB31" s="96"/>
      <c r="HC31" s="96"/>
      <c r="HD31" s="96"/>
      <c r="HE31" s="96"/>
      <c r="HF31" s="96"/>
      <c r="HG31" s="96"/>
      <c r="HH31" s="96"/>
      <c r="HI31" s="96"/>
      <c r="HJ31" s="96"/>
      <c r="HK31" s="96"/>
      <c r="HL31" s="96"/>
      <c r="HM31" s="96"/>
      <c r="HN31" s="96"/>
      <c r="HO31" s="96"/>
      <c r="HP31" s="96"/>
      <c r="HQ31" s="96"/>
      <c r="HR31" s="96"/>
      <c r="HS31" s="96"/>
      <c r="HT31" s="96"/>
      <c r="HU31" s="96"/>
      <c r="HV31" s="96"/>
      <c r="HW31" s="96"/>
      <c r="HX31" s="96"/>
      <c r="HY31" s="96"/>
      <c r="HZ31" s="96"/>
      <c r="IA31" s="96"/>
      <c r="IB31" s="96"/>
      <c r="IC31" s="96"/>
      <c r="ID31" s="96"/>
      <c r="IE31" s="96"/>
      <c r="IF31" s="96"/>
      <c r="IG31" s="96"/>
      <c r="IH31" s="96"/>
      <c r="II31" s="96"/>
      <c r="IJ31" s="96"/>
      <c r="IK31" s="96"/>
      <c r="IL31" s="96"/>
      <c r="IM31" s="96"/>
      <c r="IN31" s="96"/>
      <c r="IO31" s="96"/>
      <c r="IP31" s="96"/>
      <c r="IQ31" s="96"/>
      <c r="IR31" s="96"/>
      <c r="IS31" s="96"/>
      <c r="IT31" s="96"/>
      <c r="IU31" s="96"/>
      <c r="IV31" s="96"/>
    </row>
    <row r="32" spans="1:256" s="100" customFormat="1" ht="25.5" customHeight="1" x14ac:dyDescent="0.25">
      <c r="A32" s="367" t="s">
        <v>988</v>
      </c>
      <c r="B32" s="158" t="s">
        <v>142</v>
      </c>
      <c r="C32" s="550">
        <v>9754645</v>
      </c>
      <c r="D32" s="532"/>
      <c r="E32" s="197">
        <f>C32+D32</f>
        <v>9754645</v>
      </c>
      <c r="F32" s="17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368"/>
      <c r="AV32" s="179"/>
      <c r="AW32" s="99"/>
      <c r="AX32" s="99"/>
      <c r="AY32" s="99"/>
      <c r="AZ32" s="99"/>
      <c r="BA32" s="99"/>
      <c r="BB32" s="99"/>
      <c r="BC32" s="99"/>
      <c r="BD32" s="99"/>
      <c r="BE32" s="99"/>
      <c r="BF32" s="99"/>
      <c r="BG32" s="99"/>
      <c r="BH32" s="99"/>
      <c r="BI32" s="99"/>
      <c r="BJ32" s="99"/>
      <c r="BK32" s="99"/>
      <c r="BL32" s="99"/>
      <c r="BM32" s="99"/>
      <c r="BN32" s="99"/>
      <c r="BO32" s="99"/>
      <c r="BP32" s="99"/>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c r="CT32" s="99"/>
      <c r="CU32" s="99"/>
      <c r="CV32" s="99"/>
      <c r="CW32" s="99"/>
      <c r="CX32" s="99"/>
      <c r="CY32" s="99"/>
      <c r="CZ32" s="99"/>
      <c r="DA32" s="99"/>
      <c r="DB32" s="99"/>
      <c r="DC32" s="99"/>
      <c r="DD32" s="99"/>
      <c r="DE32" s="99"/>
      <c r="DF32" s="99"/>
      <c r="DG32" s="99"/>
      <c r="DH32" s="99"/>
      <c r="DI32" s="99"/>
      <c r="DJ32" s="99"/>
      <c r="DK32" s="99"/>
      <c r="DL32" s="99"/>
      <c r="DM32" s="99"/>
      <c r="DN32" s="99"/>
      <c r="DO32" s="99"/>
      <c r="DP32" s="99"/>
      <c r="DQ32" s="99"/>
      <c r="DR32" s="99"/>
      <c r="DS32" s="99"/>
      <c r="DT32" s="99"/>
      <c r="DU32" s="99"/>
      <c r="DV32" s="99"/>
      <c r="DW32" s="99"/>
      <c r="DX32" s="99"/>
      <c r="DY32" s="99"/>
      <c r="DZ32" s="99"/>
      <c r="EA32" s="99"/>
      <c r="EB32" s="99"/>
      <c r="EC32" s="99"/>
      <c r="ED32" s="99"/>
      <c r="EE32" s="99"/>
      <c r="EF32" s="99"/>
      <c r="EG32" s="99"/>
      <c r="EH32" s="99"/>
      <c r="EI32" s="99"/>
      <c r="EJ32" s="99"/>
      <c r="EK32" s="99"/>
      <c r="EL32" s="99"/>
      <c r="EM32" s="99"/>
      <c r="EN32" s="99"/>
      <c r="EO32" s="99"/>
      <c r="EP32" s="99"/>
      <c r="EQ32" s="99"/>
      <c r="ER32" s="99"/>
      <c r="ES32" s="99"/>
      <c r="ET32" s="99"/>
      <c r="EU32" s="99"/>
      <c r="EV32" s="99"/>
      <c r="EW32" s="99"/>
      <c r="EX32" s="99"/>
      <c r="EY32" s="99"/>
      <c r="EZ32" s="99"/>
      <c r="FA32" s="99"/>
      <c r="FB32" s="99"/>
      <c r="FC32" s="99"/>
      <c r="FD32" s="99"/>
      <c r="FE32" s="99"/>
      <c r="FF32" s="99"/>
      <c r="FG32" s="99"/>
      <c r="FH32" s="99"/>
      <c r="FI32" s="99"/>
      <c r="FJ32" s="99"/>
      <c r="FK32" s="99"/>
      <c r="FL32" s="99"/>
      <c r="FM32" s="99"/>
      <c r="FN32" s="99"/>
      <c r="FO32" s="99"/>
      <c r="FP32" s="99"/>
      <c r="FQ32" s="99"/>
      <c r="FR32" s="99"/>
      <c r="FS32" s="99"/>
      <c r="FT32" s="99"/>
      <c r="FU32" s="99"/>
      <c r="FV32" s="99"/>
      <c r="FW32" s="99"/>
      <c r="FX32" s="99"/>
      <c r="FY32" s="99"/>
      <c r="FZ32" s="99"/>
      <c r="GA32" s="99"/>
      <c r="GB32" s="99"/>
      <c r="GC32" s="99"/>
      <c r="GD32" s="99"/>
      <c r="GE32" s="99"/>
      <c r="GF32" s="99"/>
      <c r="GG32" s="99"/>
      <c r="GH32" s="99"/>
      <c r="GI32" s="99"/>
      <c r="GJ32" s="99"/>
      <c r="GK32" s="99"/>
      <c r="GL32" s="99"/>
      <c r="GM32" s="99"/>
      <c r="GN32" s="99"/>
      <c r="GO32" s="99"/>
      <c r="GP32" s="99"/>
      <c r="GQ32" s="99"/>
      <c r="GR32" s="99"/>
      <c r="GS32" s="99"/>
      <c r="GT32" s="99"/>
      <c r="GU32" s="99"/>
      <c r="GV32" s="99"/>
      <c r="GW32" s="99"/>
      <c r="GX32" s="99"/>
      <c r="GY32" s="99"/>
      <c r="GZ32" s="99"/>
      <c r="HA32" s="99"/>
      <c r="HB32" s="99"/>
      <c r="HC32" s="99"/>
      <c r="HD32" s="99"/>
      <c r="HE32" s="99"/>
      <c r="HF32" s="99"/>
      <c r="HG32" s="99"/>
      <c r="HH32" s="99"/>
      <c r="HI32" s="99"/>
      <c r="HJ32" s="99"/>
      <c r="HK32" s="99"/>
      <c r="HL32" s="99"/>
      <c r="HM32" s="99"/>
      <c r="HN32" s="99"/>
      <c r="HO32" s="99"/>
      <c r="HP32" s="99"/>
      <c r="HQ32" s="99"/>
      <c r="HR32" s="99"/>
      <c r="HS32" s="99"/>
      <c r="HT32" s="99"/>
      <c r="HU32" s="99"/>
      <c r="HV32" s="99"/>
      <c r="HW32" s="99"/>
      <c r="HX32" s="99"/>
      <c r="HY32" s="99"/>
      <c r="HZ32" s="99"/>
      <c r="IA32" s="99"/>
      <c r="IB32" s="99"/>
      <c r="IC32" s="99"/>
      <c r="ID32" s="99"/>
      <c r="IE32" s="99"/>
      <c r="IF32" s="99"/>
      <c r="IG32" s="99"/>
      <c r="IH32" s="99"/>
      <c r="II32" s="99"/>
      <c r="IJ32" s="99"/>
      <c r="IK32" s="99"/>
      <c r="IL32" s="99"/>
      <c r="IM32" s="99"/>
      <c r="IN32" s="99"/>
      <c r="IO32" s="99"/>
      <c r="IP32" s="99"/>
      <c r="IQ32" s="99"/>
      <c r="IR32" s="99"/>
      <c r="IS32" s="99"/>
      <c r="IT32" s="99"/>
      <c r="IU32" s="99"/>
      <c r="IV32" s="99"/>
    </row>
    <row r="33" spans="1:256" s="97" customFormat="1" ht="25.5" customHeight="1" x14ac:dyDescent="0.25">
      <c r="A33" s="365" t="s">
        <v>989</v>
      </c>
      <c r="B33" s="210" t="s">
        <v>143</v>
      </c>
      <c r="C33" s="553">
        <f>SUM(C34)</f>
        <v>28696252</v>
      </c>
      <c r="D33" s="533">
        <f>D34</f>
        <v>0</v>
      </c>
      <c r="E33" s="211">
        <f>E34</f>
        <v>28696252</v>
      </c>
      <c r="F33" s="178"/>
      <c r="G33" s="96"/>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366"/>
      <c r="AV33" s="178"/>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c r="DT33" s="96"/>
      <c r="DU33" s="96"/>
      <c r="DV33" s="96"/>
      <c r="DW33" s="96"/>
      <c r="DX33" s="96"/>
      <c r="DY33" s="96"/>
      <c r="DZ33" s="96"/>
      <c r="EA33" s="96"/>
      <c r="EB33" s="96"/>
      <c r="EC33" s="96"/>
      <c r="ED33" s="96"/>
      <c r="EE33" s="96"/>
      <c r="EF33" s="96"/>
      <c r="EG33" s="96"/>
      <c r="EH33" s="96"/>
      <c r="EI33" s="96"/>
      <c r="EJ33" s="96"/>
      <c r="EK33" s="96"/>
      <c r="EL33" s="96"/>
      <c r="EM33" s="96"/>
      <c r="EN33" s="96"/>
      <c r="EO33" s="96"/>
      <c r="EP33" s="96"/>
      <c r="EQ33" s="96"/>
      <c r="ER33" s="96"/>
      <c r="ES33" s="96"/>
      <c r="ET33" s="96"/>
      <c r="EU33" s="96"/>
      <c r="EV33" s="96"/>
      <c r="EW33" s="96"/>
      <c r="EX33" s="96"/>
      <c r="EY33" s="96"/>
      <c r="EZ33" s="96"/>
      <c r="FA33" s="96"/>
      <c r="FB33" s="96"/>
      <c r="FC33" s="96"/>
      <c r="FD33" s="96"/>
      <c r="FE33" s="96"/>
      <c r="FF33" s="96"/>
      <c r="FG33" s="96"/>
      <c r="FH33" s="96"/>
      <c r="FI33" s="96"/>
      <c r="FJ33" s="96"/>
      <c r="FK33" s="96"/>
      <c r="FL33" s="96"/>
      <c r="FM33" s="96"/>
      <c r="FN33" s="96"/>
      <c r="FO33" s="96"/>
      <c r="FP33" s="96"/>
      <c r="FQ33" s="96"/>
      <c r="FR33" s="96"/>
      <c r="FS33" s="96"/>
      <c r="FT33" s="96"/>
      <c r="FU33" s="96"/>
      <c r="FV33" s="96"/>
      <c r="FW33" s="96"/>
      <c r="FX33" s="96"/>
      <c r="FY33" s="96"/>
      <c r="FZ33" s="96"/>
      <c r="GA33" s="96"/>
      <c r="GB33" s="96"/>
      <c r="GC33" s="96"/>
      <c r="GD33" s="96"/>
      <c r="GE33" s="96"/>
      <c r="GF33" s="96"/>
      <c r="GG33" s="96"/>
      <c r="GH33" s="96"/>
      <c r="GI33" s="96"/>
      <c r="GJ33" s="96"/>
      <c r="GK33" s="96"/>
      <c r="GL33" s="96"/>
      <c r="GM33" s="96"/>
      <c r="GN33" s="96"/>
      <c r="GO33" s="96"/>
      <c r="GP33" s="96"/>
      <c r="GQ33" s="96"/>
      <c r="GR33" s="96"/>
      <c r="GS33" s="96"/>
      <c r="GT33" s="96"/>
      <c r="GU33" s="96"/>
      <c r="GV33" s="96"/>
      <c r="GW33" s="96"/>
      <c r="GX33" s="96"/>
      <c r="GY33" s="96"/>
      <c r="GZ33" s="96"/>
      <c r="HA33" s="96"/>
      <c r="HB33" s="96"/>
      <c r="HC33" s="96"/>
      <c r="HD33" s="96"/>
      <c r="HE33" s="96"/>
      <c r="HF33" s="96"/>
      <c r="HG33" s="96"/>
      <c r="HH33" s="96"/>
      <c r="HI33" s="96"/>
      <c r="HJ33" s="96"/>
      <c r="HK33" s="96"/>
      <c r="HL33" s="96"/>
      <c r="HM33" s="96"/>
      <c r="HN33" s="96"/>
      <c r="HO33" s="96"/>
      <c r="HP33" s="96"/>
      <c r="HQ33" s="96"/>
      <c r="HR33" s="96"/>
      <c r="HS33" s="96"/>
      <c r="HT33" s="96"/>
      <c r="HU33" s="96"/>
      <c r="HV33" s="96"/>
      <c r="HW33" s="96"/>
      <c r="HX33" s="96"/>
      <c r="HY33" s="96"/>
      <c r="HZ33" s="96"/>
      <c r="IA33" s="96"/>
      <c r="IB33" s="96"/>
      <c r="IC33" s="96"/>
      <c r="ID33" s="96"/>
      <c r="IE33" s="96"/>
      <c r="IF33" s="96"/>
      <c r="IG33" s="96"/>
      <c r="IH33" s="96"/>
      <c r="II33" s="96"/>
      <c r="IJ33" s="96"/>
      <c r="IK33" s="96"/>
      <c r="IL33" s="96"/>
      <c r="IM33" s="96"/>
      <c r="IN33" s="96"/>
      <c r="IO33" s="96"/>
      <c r="IP33" s="96"/>
      <c r="IQ33" s="96"/>
      <c r="IR33" s="96"/>
      <c r="IS33" s="96"/>
      <c r="IT33" s="96"/>
      <c r="IU33" s="96"/>
      <c r="IV33" s="96"/>
    </row>
    <row r="34" spans="1:256" s="100" customFormat="1" ht="25.5" customHeight="1" x14ac:dyDescent="0.25">
      <c r="A34" s="367" t="s">
        <v>990</v>
      </c>
      <c r="B34" s="158" t="s">
        <v>144</v>
      </c>
      <c r="C34" s="550">
        <v>28696252</v>
      </c>
      <c r="D34" s="532"/>
      <c r="E34" s="197">
        <f>C34+D34</f>
        <v>28696252</v>
      </c>
      <c r="F34" s="17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368"/>
      <c r="AV34" s="17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99"/>
      <c r="FX34" s="99"/>
      <c r="FY34" s="99"/>
      <c r="FZ34" s="99"/>
      <c r="GA34" s="99"/>
      <c r="GB34" s="99"/>
      <c r="GC34" s="99"/>
      <c r="GD34" s="99"/>
      <c r="GE34" s="99"/>
      <c r="GF34" s="99"/>
      <c r="GG34" s="99"/>
      <c r="GH34" s="99"/>
      <c r="GI34" s="99"/>
      <c r="GJ34" s="99"/>
      <c r="GK34" s="99"/>
      <c r="GL34" s="99"/>
      <c r="GM34" s="99"/>
      <c r="GN34" s="99"/>
      <c r="GO34" s="99"/>
      <c r="GP34" s="99"/>
      <c r="GQ34" s="99"/>
      <c r="GR34" s="99"/>
      <c r="GS34" s="99"/>
      <c r="GT34" s="99"/>
      <c r="GU34" s="99"/>
      <c r="GV34" s="99"/>
      <c r="GW34" s="99"/>
      <c r="GX34" s="99"/>
      <c r="GY34" s="99"/>
      <c r="GZ34" s="99"/>
      <c r="HA34" s="99"/>
      <c r="HB34" s="99"/>
      <c r="HC34" s="99"/>
      <c r="HD34" s="99"/>
      <c r="HE34" s="99"/>
      <c r="HF34" s="99"/>
      <c r="HG34" s="99"/>
      <c r="HH34" s="99"/>
      <c r="HI34" s="99"/>
      <c r="HJ34" s="99"/>
      <c r="HK34" s="99"/>
      <c r="HL34" s="99"/>
      <c r="HM34" s="99"/>
      <c r="HN34" s="99"/>
      <c r="HO34" s="99"/>
      <c r="HP34" s="99"/>
      <c r="HQ34" s="99"/>
      <c r="HR34" s="99"/>
      <c r="HS34" s="99"/>
      <c r="HT34" s="99"/>
      <c r="HU34" s="99"/>
      <c r="HV34" s="99"/>
      <c r="HW34" s="99"/>
      <c r="HX34" s="99"/>
      <c r="HY34" s="99"/>
      <c r="HZ34" s="99"/>
      <c r="IA34" s="99"/>
      <c r="IB34" s="99"/>
      <c r="IC34" s="99"/>
      <c r="ID34" s="99"/>
      <c r="IE34" s="99"/>
      <c r="IF34" s="99"/>
      <c r="IG34" s="99"/>
      <c r="IH34" s="99"/>
      <c r="II34" s="99"/>
      <c r="IJ34" s="99"/>
      <c r="IK34" s="99"/>
      <c r="IL34" s="99"/>
      <c r="IM34" s="99"/>
      <c r="IN34" s="99"/>
      <c r="IO34" s="99"/>
      <c r="IP34" s="99"/>
      <c r="IQ34" s="99"/>
      <c r="IR34" s="99"/>
      <c r="IS34" s="99"/>
      <c r="IT34" s="99"/>
      <c r="IU34" s="99"/>
      <c r="IV34" s="99"/>
    </row>
    <row r="35" spans="1:256" s="213" customFormat="1" ht="25.5" customHeight="1" x14ac:dyDescent="0.25">
      <c r="A35" s="365" t="s">
        <v>991</v>
      </c>
      <c r="B35" s="210" t="s">
        <v>145</v>
      </c>
      <c r="C35" s="552">
        <f>SUM(C36)</f>
        <v>1135</v>
      </c>
      <c r="D35" s="533">
        <f>D36</f>
        <v>0</v>
      </c>
      <c r="E35" s="211">
        <f>E36</f>
        <v>1135</v>
      </c>
      <c r="F35" s="212"/>
      <c r="AU35" s="371"/>
      <c r="AV35" s="212"/>
    </row>
    <row r="36" spans="1:256" s="100" customFormat="1" ht="25.5" customHeight="1" x14ac:dyDescent="0.25">
      <c r="A36" s="367" t="s">
        <v>992</v>
      </c>
      <c r="B36" s="158" t="s">
        <v>146</v>
      </c>
      <c r="C36" s="550">
        <v>1135</v>
      </c>
      <c r="D36" s="532"/>
      <c r="E36" s="197">
        <f>C36+D36</f>
        <v>1135</v>
      </c>
      <c r="F36" s="17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368"/>
      <c r="AV36" s="17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99"/>
      <c r="FX36" s="99"/>
      <c r="FY36" s="99"/>
      <c r="FZ36" s="99"/>
      <c r="GA36" s="99"/>
      <c r="GB36" s="99"/>
      <c r="GC36" s="99"/>
      <c r="GD36" s="99"/>
      <c r="GE36" s="99"/>
      <c r="GF36" s="99"/>
      <c r="GG36" s="99"/>
      <c r="GH36" s="99"/>
      <c r="GI36" s="99"/>
      <c r="GJ36" s="99"/>
      <c r="GK36" s="99"/>
      <c r="GL36" s="99"/>
      <c r="GM36" s="99"/>
      <c r="GN36" s="99"/>
      <c r="GO36" s="99"/>
      <c r="GP36" s="99"/>
      <c r="GQ36" s="99"/>
      <c r="GR36" s="99"/>
      <c r="GS36" s="99"/>
      <c r="GT36" s="99"/>
      <c r="GU36" s="99"/>
      <c r="GV36" s="99"/>
      <c r="GW36" s="99"/>
      <c r="GX36" s="99"/>
      <c r="GY36" s="99"/>
      <c r="GZ36" s="99"/>
      <c r="HA36" s="99"/>
      <c r="HB36" s="99"/>
      <c r="HC36" s="99"/>
      <c r="HD36" s="99"/>
      <c r="HE36" s="99"/>
      <c r="HF36" s="99"/>
      <c r="HG36" s="99"/>
      <c r="HH36" s="99"/>
      <c r="HI36" s="99"/>
      <c r="HJ36" s="99"/>
      <c r="HK36" s="99"/>
      <c r="HL36" s="99"/>
      <c r="HM36" s="99"/>
      <c r="HN36" s="99"/>
      <c r="HO36" s="99"/>
      <c r="HP36" s="99"/>
      <c r="HQ36" s="99"/>
      <c r="HR36" s="99"/>
      <c r="HS36" s="99"/>
      <c r="HT36" s="99"/>
      <c r="HU36" s="99"/>
      <c r="HV36" s="99"/>
      <c r="HW36" s="99"/>
      <c r="HX36" s="99"/>
      <c r="HY36" s="99"/>
      <c r="HZ36" s="99"/>
      <c r="IA36" s="99"/>
      <c r="IB36" s="99"/>
      <c r="IC36" s="99"/>
      <c r="ID36" s="99"/>
      <c r="IE36" s="99"/>
      <c r="IF36" s="99"/>
      <c r="IG36" s="99"/>
      <c r="IH36" s="99"/>
      <c r="II36" s="99"/>
      <c r="IJ36" s="99"/>
      <c r="IK36" s="99"/>
      <c r="IL36" s="99"/>
      <c r="IM36" s="99"/>
      <c r="IN36" s="99"/>
      <c r="IO36" s="99"/>
      <c r="IP36" s="99"/>
      <c r="IQ36" s="99"/>
      <c r="IR36" s="99"/>
      <c r="IS36" s="99"/>
      <c r="IT36" s="99"/>
      <c r="IU36" s="99"/>
      <c r="IV36" s="99"/>
    </row>
    <row r="37" spans="1:256" s="97" customFormat="1" ht="25.5" customHeight="1" x14ac:dyDescent="0.25">
      <c r="A37" s="365" t="s">
        <v>993</v>
      </c>
      <c r="B37" s="210" t="s">
        <v>147</v>
      </c>
      <c r="C37" s="552">
        <f>SUM(C38:C40)</f>
        <v>6346608</v>
      </c>
      <c r="D37" s="533">
        <f>SUM(D38:D40)</f>
        <v>0</v>
      </c>
      <c r="E37" s="211">
        <f>SUM(E38:E40)</f>
        <v>6346608</v>
      </c>
      <c r="F37" s="178"/>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366"/>
      <c r="AV37" s="178"/>
      <c r="AW37" s="96"/>
      <c r="AX37" s="96"/>
      <c r="AY37" s="96"/>
      <c r="AZ37" s="96"/>
      <c r="BA37" s="96"/>
      <c r="BB37" s="96"/>
      <c r="BC37" s="96"/>
      <c r="BD37" s="96"/>
      <c r="BE37" s="96"/>
      <c r="BF37" s="96"/>
      <c r="BG37" s="96"/>
      <c r="BH37" s="96"/>
      <c r="BI37" s="96"/>
      <c r="BJ37" s="96"/>
      <c r="BK37" s="96"/>
      <c r="BL37" s="96"/>
      <c r="BM37" s="96"/>
      <c r="BN37" s="96"/>
      <c r="BO37" s="96"/>
      <c r="BP37" s="96"/>
      <c r="BQ37" s="96"/>
      <c r="BR37" s="96"/>
      <c r="BS37" s="96"/>
      <c r="BT37" s="96"/>
      <c r="BU37" s="96"/>
      <c r="BV37" s="96"/>
      <c r="BW37" s="96"/>
      <c r="BX37" s="96"/>
      <c r="BY37" s="96"/>
      <c r="BZ37" s="96"/>
      <c r="CA37" s="96"/>
      <c r="CB37" s="96"/>
      <c r="CC37" s="96"/>
      <c r="CD37" s="96"/>
      <c r="CE37" s="96"/>
      <c r="CF37" s="96"/>
      <c r="CG37" s="96"/>
      <c r="CH37" s="96"/>
      <c r="CI37" s="96"/>
      <c r="CJ37" s="96"/>
      <c r="CK37" s="96"/>
      <c r="CL37" s="96"/>
      <c r="CM37" s="96"/>
      <c r="CN37" s="96"/>
      <c r="CO37" s="96"/>
      <c r="CP37" s="96"/>
      <c r="CQ37" s="96"/>
      <c r="CR37" s="96"/>
      <c r="CS37" s="96"/>
      <c r="CT37" s="96"/>
      <c r="CU37" s="96"/>
      <c r="CV37" s="96"/>
      <c r="CW37" s="96"/>
      <c r="CX37" s="96"/>
      <c r="CY37" s="96"/>
      <c r="CZ37" s="96"/>
      <c r="DA37" s="96"/>
      <c r="DB37" s="96"/>
      <c r="DC37" s="96"/>
      <c r="DD37" s="96"/>
      <c r="DE37" s="96"/>
      <c r="DF37" s="96"/>
      <c r="DG37" s="96"/>
      <c r="DH37" s="96"/>
      <c r="DI37" s="96"/>
      <c r="DJ37" s="96"/>
      <c r="DK37" s="96"/>
      <c r="DL37" s="96"/>
      <c r="DM37" s="96"/>
      <c r="DN37" s="96"/>
      <c r="DO37" s="96"/>
      <c r="DP37" s="96"/>
      <c r="DQ37" s="96"/>
      <c r="DR37" s="96"/>
      <c r="DS37" s="96"/>
      <c r="DT37" s="96"/>
      <c r="DU37" s="96"/>
      <c r="DV37" s="96"/>
      <c r="DW37" s="96"/>
      <c r="DX37" s="96"/>
      <c r="DY37" s="96"/>
      <c r="DZ37" s="96"/>
      <c r="EA37" s="96"/>
      <c r="EB37" s="96"/>
      <c r="EC37" s="96"/>
      <c r="ED37" s="96"/>
      <c r="EE37" s="96"/>
      <c r="EF37" s="96"/>
      <c r="EG37" s="96"/>
      <c r="EH37" s="96"/>
      <c r="EI37" s="96"/>
      <c r="EJ37" s="96"/>
      <c r="EK37" s="96"/>
      <c r="EL37" s="96"/>
      <c r="EM37" s="96"/>
      <c r="EN37" s="96"/>
      <c r="EO37" s="96"/>
      <c r="EP37" s="96"/>
      <c r="EQ37" s="96"/>
      <c r="ER37" s="96"/>
      <c r="ES37" s="96"/>
      <c r="ET37" s="96"/>
      <c r="EU37" s="96"/>
      <c r="EV37" s="96"/>
      <c r="EW37" s="96"/>
      <c r="EX37" s="96"/>
      <c r="EY37" s="96"/>
      <c r="EZ37" s="96"/>
      <c r="FA37" s="96"/>
      <c r="FB37" s="96"/>
      <c r="FC37" s="96"/>
      <c r="FD37" s="96"/>
      <c r="FE37" s="96"/>
      <c r="FF37" s="96"/>
      <c r="FG37" s="96"/>
      <c r="FH37" s="96"/>
      <c r="FI37" s="96"/>
      <c r="FJ37" s="96"/>
      <c r="FK37" s="96"/>
      <c r="FL37" s="96"/>
      <c r="FM37" s="96"/>
      <c r="FN37" s="96"/>
      <c r="FO37" s="96"/>
      <c r="FP37" s="96"/>
      <c r="FQ37" s="96"/>
      <c r="FR37" s="96"/>
      <c r="FS37" s="96"/>
      <c r="FT37" s="96"/>
      <c r="FU37" s="96"/>
      <c r="FV37" s="96"/>
      <c r="FW37" s="96"/>
      <c r="FX37" s="96"/>
      <c r="FY37" s="96"/>
      <c r="FZ37" s="96"/>
      <c r="GA37" s="96"/>
      <c r="GB37" s="96"/>
      <c r="GC37" s="96"/>
      <c r="GD37" s="96"/>
      <c r="GE37" s="96"/>
      <c r="GF37" s="96"/>
      <c r="GG37" s="96"/>
      <c r="GH37" s="96"/>
      <c r="GI37" s="96"/>
      <c r="GJ37" s="96"/>
      <c r="GK37" s="96"/>
      <c r="GL37" s="96"/>
      <c r="GM37" s="96"/>
      <c r="GN37" s="96"/>
      <c r="GO37" s="96"/>
      <c r="GP37" s="96"/>
      <c r="GQ37" s="96"/>
      <c r="GR37" s="96"/>
      <c r="GS37" s="96"/>
      <c r="GT37" s="96"/>
      <c r="GU37" s="96"/>
      <c r="GV37" s="96"/>
      <c r="GW37" s="96"/>
      <c r="GX37" s="96"/>
      <c r="GY37" s="96"/>
      <c r="GZ37" s="96"/>
      <c r="HA37" s="96"/>
      <c r="HB37" s="96"/>
      <c r="HC37" s="96"/>
      <c r="HD37" s="96"/>
      <c r="HE37" s="96"/>
      <c r="HF37" s="96"/>
      <c r="HG37" s="96"/>
      <c r="HH37" s="96"/>
      <c r="HI37" s="96"/>
      <c r="HJ37" s="96"/>
      <c r="HK37" s="96"/>
      <c r="HL37" s="96"/>
      <c r="HM37" s="96"/>
      <c r="HN37" s="96"/>
      <c r="HO37" s="96"/>
      <c r="HP37" s="96"/>
      <c r="HQ37" s="96"/>
      <c r="HR37" s="96"/>
      <c r="HS37" s="96"/>
      <c r="HT37" s="96"/>
      <c r="HU37" s="96"/>
      <c r="HV37" s="96"/>
      <c r="HW37" s="96"/>
      <c r="HX37" s="96"/>
      <c r="HY37" s="96"/>
      <c r="HZ37" s="96"/>
      <c r="IA37" s="96"/>
      <c r="IB37" s="96"/>
      <c r="IC37" s="96"/>
      <c r="ID37" s="96"/>
      <c r="IE37" s="96"/>
      <c r="IF37" s="96"/>
      <c r="IG37" s="96"/>
      <c r="IH37" s="96"/>
      <c r="II37" s="96"/>
      <c r="IJ37" s="96"/>
      <c r="IK37" s="96"/>
      <c r="IL37" s="96"/>
      <c r="IM37" s="96"/>
      <c r="IN37" s="96"/>
      <c r="IO37" s="96"/>
      <c r="IP37" s="96"/>
      <c r="IQ37" s="96"/>
      <c r="IR37" s="96"/>
      <c r="IS37" s="96"/>
      <c r="IT37" s="96"/>
      <c r="IU37" s="96"/>
      <c r="IV37" s="96"/>
    </row>
    <row r="38" spans="1:256" s="100" customFormat="1" ht="25.5" customHeight="1" x14ac:dyDescent="0.25">
      <c r="A38" s="367" t="s">
        <v>994</v>
      </c>
      <c r="B38" s="158" t="s">
        <v>148</v>
      </c>
      <c r="C38" s="550">
        <v>6346608</v>
      </c>
      <c r="D38" s="532"/>
      <c r="E38" s="197">
        <f>C38+D38</f>
        <v>6346608</v>
      </c>
      <c r="F38" s="17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368"/>
      <c r="AV38" s="17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99"/>
      <c r="FX38" s="99"/>
      <c r="FY38" s="99"/>
      <c r="FZ38" s="99"/>
      <c r="GA38" s="99"/>
      <c r="GB38" s="99"/>
      <c r="GC38" s="99"/>
      <c r="GD38" s="99"/>
      <c r="GE38" s="99"/>
      <c r="GF38" s="99"/>
      <c r="GG38" s="99"/>
      <c r="GH38" s="99"/>
      <c r="GI38" s="99"/>
      <c r="GJ38" s="99"/>
      <c r="GK38" s="99"/>
      <c r="GL38" s="99"/>
      <c r="GM38" s="99"/>
      <c r="GN38" s="99"/>
      <c r="GO38" s="99"/>
      <c r="GP38" s="99"/>
      <c r="GQ38" s="99"/>
      <c r="GR38" s="99"/>
      <c r="GS38" s="99"/>
      <c r="GT38" s="99"/>
      <c r="GU38" s="99"/>
      <c r="GV38" s="99"/>
      <c r="GW38" s="99"/>
      <c r="GX38" s="99"/>
      <c r="GY38" s="99"/>
      <c r="GZ38" s="99"/>
      <c r="HA38" s="99"/>
      <c r="HB38" s="99"/>
      <c r="HC38" s="99"/>
      <c r="HD38" s="99"/>
      <c r="HE38" s="99"/>
      <c r="HF38" s="99"/>
      <c r="HG38" s="99"/>
      <c r="HH38" s="99"/>
      <c r="HI38" s="99"/>
      <c r="HJ38" s="99"/>
      <c r="HK38" s="99"/>
      <c r="HL38" s="99"/>
      <c r="HM38" s="99"/>
      <c r="HN38" s="99"/>
      <c r="HO38" s="99"/>
      <c r="HP38" s="99"/>
      <c r="HQ38" s="99"/>
      <c r="HR38" s="99"/>
      <c r="HS38" s="99"/>
      <c r="HT38" s="99"/>
      <c r="HU38" s="99"/>
      <c r="HV38" s="99"/>
      <c r="HW38" s="99"/>
      <c r="HX38" s="99"/>
      <c r="HY38" s="99"/>
      <c r="HZ38" s="99"/>
      <c r="IA38" s="99"/>
      <c r="IB38" s="99"/>
      <c r="IC38" s="99"/>
      <c r="ID38" s="99"/>
      <c r="IE38" s="99"/>
      <c r="IF38" s="99"/>
      <c r="IG38" s="99"/>
      <c r="IH38" s="99"/>
      <c r="II38" s="99"/>
      <c r="IJ38" s="99"/>
      <c r="IK38" s="99"/>
      <c r="IL38" s="99"/>
      <c r="IM38" s="99"/>
      <c r="IN38" s="99"/>
      <c r="IO38" s="99"/>
      <c r="IP38" s="99"/>
      <c r="IQ38" s="99"/>
      <c r="IR38" s="99"/>
      <c r="IS38" s="99"/>
      <c r="IT38" s="99"/>
      <c r="IU38" s="99"/>
      <c r="IV38" s="99"/>
    </row>
    <row r="39" spans="1:256" s="100" customFormat="1" ht="25.5" customHeight="1" x14ac:dyDescent="0.25">
      <c r="A39" s="367" t="s">
        <v>995</v>
      </c>
      <c r="B39" s="158" t="s">
        <v>149</v>
      </c>
      <c r="C39" s="549">
        <v>0</v>
      </c>
      <c r="D39" s="532"/>
      <c r="E39" s="197">
        <f>C39+D39</f>
        <v>0</v>
      </c>
      <c r="F39" s="17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368"/>
      <c r="AV39" s="17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99"/>
      <c r="FX39" s="99"/>
      <c r="FY39" s="99"/>
      <c r="FZ39" s="99"/>
      <c r="GA39" s="99"/>
      <c r="GB39" s="99"/>
      <c r="GC39" s="99"/>
      <c r="GD39" s="99"/>
      <c r="GE39" s="99"/>
      <c r="GF39" s="99"/>
      <c r="GG39" s="99"/>
      <c r="GH39" s="99"/>
      <c r="GI39" s="99"/>
      <c r="GJ39" s="99"/>
      <c r="GK39" s="99"/>
      <c r="GL39" s="99"/>
      <c r="GM39" s="99"/>
      <c r="GN39" s="99"/>
      <c r="GO39" s="99"/>
      <c r="GP39" s="99"/>
      <c r="GQ39" s="99"/>
      <c r="GR39" s="99"/>
      <c r="GS39" s="99"/>
      <c r="GT39" s="99"/>
      <c r="GU39" s="99"/>
      <c r="GV39" s="99"/>
      <c r="GW39" s="99"/>
      <c r="GX39" s="99"/>
      <c r="GY39" s="99"/>
      <c r="GZ39" s="99"/>
      <c r="HA39" s="99"/>
      <c r="HB39" s="99"/>
      <c r="HC39" s="99"/>
      <c r="HD39" s="99"/>
      <c r="HE39" s="99"/>
      <c r="HF39" s="99"/>
      <c r="HG39" s="99"/>
      <c r="HH39" s="99"/>
      <c r="HI39" s="99"/>
      <c r="HJ39" s="99"/>
      <c r="HK39" s="99"/>
      <c r="HL39" s="99"/>
      <c r="HM39" s="99"/>
      <c r="HN39" s="99"/>
      <c r="HO39" s="99"/>
      <c r="HP39" s="99"/>
      <c r="HQ39" s="99"/>
      <c r="HR39" s="99"/>
      <c r="HS39" s="99"/>
      <c r="HT39" s="99"/>
      <c r="HU39" s="99"/>
      <c r="HV39" s="99"/>
      <c r="HW39" s="99"/>
      <c r="HX39" s="99"/>
      <c r="HY39" s="99"/>
      <c r="HZ39" s="99"/>
      <c r="IA39" s="99"/>
      <c r="IB39" s="99"/>
      <c r="IC39" s="99"/>
      <c r="ID39" s="99"/>
      <c r="IE39" s="99"/>
      <c r="IF39" s="99"/>
      <c r="IG39" s="99"/>
      <c r="IH39" s="99"/>
      <c r="II39" s="99"/>
      <c r="IJ39" s="99"/>
      <c r="IK39" s="99"/>
      <c r="IL39" s="99"/>
      <c r="IM39" s="99"/>
      <c r="IN39" s="99"/>
      <c r="IO39" s="99"/>
      <c r="IP39" s="99"/>
      <c r="IQ39" s="99"/>
      <c r="IR39" s="99"/>
      <c r="IS39" s="99"/>
      <c r="IT39" s="99"/>
      <c r="IU39" s="99"/>
      <c r="IV39" s="99"/>
    </row>
    <row r="40" spans="1:256" s="100" customFormat="1" ht="25.5" customHeight="1" x14ac:dyDescent="0.25">
      <c r="A40" s="367" t="s">
        <v>996</v>
      </c>
      <c r="B40" s="158" t="s">
        <v>150</v>
      </c>
      <c r="C40" s="549">
        <v>0</v>
      </c>
      <c r="D40" s="532"/>
      <c r="E40" s="197">
        <f>C40+D40</f>
        <v>0</v>
      </c>
      <c r="F40" s="17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368"/>
      <c r="AV40" s="17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c r="CT40" s="99"/>
      <c r="CU40" s="99"/>
      <c r="CV40" s="99"/>
      <c r="CW40" s="99"/>
      <c r="CX40" s="99"/>
      <c r="CY40" s="99"/>
      <c r="CZ40" s="99"/>
      <c r="DA40" s="99"/>
      <c r="DB40" s="99"/>
      <c r="DC40" s="99"/>
      <c r="DD40" s="99"/>
      <c r="DE40" s="99"/>
      <c r="DF40" s="99"/>
      <c r="DG40" s="99"/>
      <c r="DH40" s="99"/>
      <c r="DI40" s="99"/>
      <c r="DJ40" s="99"/>
      <c r="DK40" s="99"/>
      <c r="DL40" s="99"/>
      <c r="DM40" s="99"/>
      <c r="DN40" s="99"/>
      <c r="DO40" s="99"/>
      <c r="DP40" s="99"/>
      <c r="DQ40" s="99"/>
      <c r="DR40" s="99"/>
      <c r="DS40" s="99"/>
      <c r="DT40" s="99"/>
      <c r="DU40" s="99"/>
      <c r="DV40" s="99"/>
      <c r="DW40" s="99"/>
      <c r="DX40" s="99"/>
      <c r="DY40" s="99"/>
      <c r="DZ40" s="99"/>
      <c r="EA40" s="99"/>
      <c r="EB40" s="99"/>
      <c r="EC40" s="99"/>
      <c r="ED40" s="99"/>
      <c r="EE40" s="99"/>
      <c r="EF40" s="99"/>
      <c r="EG40" s="99"/>
      <c r="EH40" s="99"/>
      <c r="EI40" s="99"/>
      <c r="EJ40" s="99"/>
      <c r="EK40" s="99"/>
      <c r="EL40" s="99"/>
      <c r="EM40" s="99"/>
      <c r="EN40" s="99"/>
      <c r="EO40" s="99"/>
      <c r="EP40" s="99"/>
      <c r="EQ40" s="99"/>
      <c r="ER40" s="99"/>
      <c r="ES40" s="99"/>
      <c r="ET40" s="99"/>
      <c r="EU40" s="99"/>
      <c r="EV40" s="99"/>
      <c r="EW40" s="99"/>
      <c r="EX40" s="99"/>
      <c r="EY40" s="99"/>
      <c r="EZ40" s="99"/>
      <c r="FA40" s="99"/>
      <c r="FB40" s="99"/>
      <c r="FC40" s="99"/>
      <c r="FD40" s="99"/>
      <c r="FE40" s="99"/>
      <c r="FF40" s="99"/>
      <c r="FG40" s="99"/>
      <c r="FH40" s="99"/>
      <c r="FI40" s="99"/>
      <c r="FJ40" s="99"/>
      <c r="FK40" s="99"/>
      <c r="FL40" s="99"/>
      <c r="FM40" s="99"/>
      <c r="FN40" s="99"/>
      <c r="FO40" s="99"/>
      <c r="FP40" s="99"/>
      <c r="FQ40" s="99"/>
      <c r="FR40" s="99"/>
      <c r="FS40" s="99"/>
      <c r="FT40" s="99"/>
      <c r="FU40" s="99"/>
      <c r="FV40" s="99"/>
      <c r="FW40" s="99"/>
      <c r="FX40" s="99"/>
      <c r="FY40" s="99"/>
      <c r="FZ40" s="99"/>
      <c r="GA40" s="99"/>
      <c r="GB40" s="99"/>
      <c r="GC40" s="99"/>
      <c r="GD40" s="99"/>
      <c r="GE40" s="99"/>
      <c r="GF40" s="99"/>
      <c r="GG40" s="99"/>
      <c r="GH40" s="99"/>
      <c r="GI40" s="99"/>
      <c r="GJ40" s="99"/>
      <c r="GK40" s="99"/>
      <c r="GL40" s="99"/>
      <c r="GM40" s="99"/>
      <c r="GN40" s="99"/>
      <c r="GO40" s="99"/>
      <c r="GP40" s="99"/>
      <c r="GQ40" s="99"/>
      <c r="GR40" s="99"/>
      <c r="GS40" s="99"/>
      <c r="GT40" s="99"/>
      <c r="GU40" s="99"/>
      <c r="GV40" s="99"/>
      <c r="GW40" s="99"/>
      <c r="GX40" s="99"/>
      <c r="GY40" s="99"/>
      <c r="GZ40" s="99"/>
      <c r="HA40" s="99"/>
      <c r="HB40" s="99"/>
      <c r="HC40" s="99"/>
      <c r="HD40" s="99"/>
      <c r="HE40" s="99"/>
      <c r="HF40" s="99"/>
      <c r="HG40" s="99"/>
      <c r="HH40" s="99"/>
      <c r="HI40" s="99"/>
      <c r="HJ40" s="99"/>
      <c r="HK40" s="99"/>
      <c r="HL40" s="99"/>
      <c r="HM40" s="99"/>
      <c r="HN40" s="99"/>
      <c r="HO40" s="99"/>
      <c r="HP40" s="99"/>
      <c r="HQ40" s="99"/>
      <c r="HR40" s="99"/>
      <c r="HS40" s="99"/>
      <c r="HT40" s="99"/>
      <c r="HU40" s="99"/>
      <c r="HV40" s="99"/>
      <c r="HW40" s="99"/>
      <c r="HX40" s="99"/>
      <c r="HY40" s="99"/>
      <c r="HZ40" s="99"/>
      <c r="IA40" s="99"/>
      <c r="IB40" s="99"/>
      <c r="IC40" s="99"/>
      <c r="ID40" s="99"/>
      <c r="IE40" s="99"/>
      <c r="IF40" s="99"/>
      <c r="IG40" s="99"/>
      <c r="IH40" s="99"/>
      <c r="II40" s="99"/>
      <c r="IJ40" s="99"/>
      <c r="IK40" s="99"/>
      <c r="IL40" s="99"/>
      <c r="IM40" s="99"/>
      <c r="IN40" s="99"/>
      <c r="IO40" s="99"/>
      <c r="IP40" s="99"/>
      <c r="IQ40" s="99"/>
      <c r="IR40" s="99"/>
      <c r="IS40" s="99"/>
      <c r="IT40" s="99"/>
      <c r="IU40" s="99"/>
      <c r="IV40" s="99"/>
    </row>
    <row r="41" spans="1:256" s="97" customFormat="1" ht="25.5" customHeight="1" x14ac:dyDescent="0.25">
      <c r="A41" s="365" t="s">
        <v>997</v>
      </c>
      <c r="B41" s="210" t="s">
        <v>151</v>
      </c>
      <c r="C41" s="552">
        <f>SUM(C42)</f>
        <v>0</v>
      </c>
      <c r="D41" s="533">
        <f>D42</f>
        <v>0</v>
      </c>
      <c r="E41" s="211">
        <f>E42</f>
        <v>0</v>
      </c>
      <c r="F41" s="178"/>
      <c r="G41" s="96"/>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366"/>
      <c r="AV41" s="178"/>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c r="DT41" s="96"/>
      <c r="DU41" s="96"/>
      <c r="DV41" s="96"/>
      <c r="DW41" s="96"/>
      <c r="DX41" s="96"/>
      <c r="DY41" s="96"/>
      <c r="DZ41" s="96"/>
      <c r="EA41" s="96"/>
      <c r="EB41" s="96"/>
      <c r="EC41" s="96"/>
      <c r="ED41" s="96"/>
      <c r="EE41" s="96"/>
      <c r="EF41" s="96"/>
      <c r="EG41" s="96"/>
      <c r="EH41" s="96"/>
      <c r="EI41" s="96"/>
      <c r="EJ41" s="96"/>
      <c r="EK41" s="96"/>
      <c r="EL41" s="96"/>
      <c r="EM41" s="96"/>
      <c r="EN41" s="96"/>
      <c r="EO41" s="96"/>
      <c r="EP41" s="96"/>
      <c r="EQ41" s="96"/>
      <c r="ER41" s="96"/>
      <c r="ES41" s="96"/>
      <c r="ET41" s="96"/>
      <c r="EU41" s="96"/>
      <c r="EV41" s="96"/>
      <c r="EW41" s="96"/>
      <c r="EX41" s="96"/>
      <c r="EY41" s="96"/>
      <c r="EZ41" s="96"/>
      <c r="FA41" s="96"/>
      <c r="FB41" s="96"/>
      <c r="FC41" s="96"/>
      <c r="FD41" s="96"/>
      <c r="FE41" s="96"/>
      <c r="FF41" s="96"/>
      <c r="FG41" s="96"/>
      <c r="FH41" s="96"/>
      <c r="FI41" s="96"/>
      <c r="FJ41" s="96"/>
      <c r="FK41" s="96"/>
      <c r="FL41" s="96"/>
      <c r="FM41" s="96"/>
      <c r="FN41" s="96"/>
      <c r="FO41" s="96"/>
      <c r="FP41" s="96"/>
      <c r="FQ41" s="96"/>
      <c r="FR41" s="96"/>
      <c r="FS41" s="96"/>
      <c r="FT41" s="96"/>
      <c r="FU41" s="96"/>
      <c r="FV41" s="96"/>
      <c r="FW41" s="96"/>
      <c r="FX41" s="96"/>
      <c r="FY41" s="96"/>
      <c r="FZ41" s="96"/>
      <c r="GA41" s="96"/>
      <c r="GB41" s="96"/>
      <c r="GC41" s="96"/>
      <c r="GD41" s="96"/>
      <c r="GE41" s="96"/>
      <c r="GF41" s="96"/>
      <c r="GG41" s="96"/>
      <c r="GH41" s="96"/>
      <c r="GI41" s="96"/>
      <c r="GJ41" s="96"/>
      <c r="GK41" s="96"/>
      <c r="GL41" s="96"/>
      <c r="GM41" s="96"/>
      <c r="GN41" s="96"/>
      <c r="GO41" s="96"/>
      <c r="GP41" s="96"/>
      <c r="GQ41" s="96"/>
      <c r="GR41" s="96"/>
      <c r="GS41" s="96"/>
      <c r="GT41" s="96"/>
      <c r="GU41" s="96"/>
      <c r="GV41" s="96"/>
      <c r="GW41" s="96"/>
      <c r="GX41" s="96"/>
      <c r="GY41" s="96"/>
      <c r="GZ41" s="96"/>
      <c r="HA41" s="96"/>
      <c r="HB41" s="96"/>
      <c r="HC41" s="96"/>
      <c r="HD41" s="96"/>
      <c r="HE41" s="96"/>
      <c r="HF41" s="96"/>
      <c r="HG41" s="96"/>
      <c r="HH41" s="96"/>
      <c r="HI41" s="96"/>
      <c r="HJ41" s="96"/>
      <c r="HK41" s="96"/>
      <c r="HL41" s="96"/>
      <c r="HM41" s="96"/>
      <c r="HN41" s="96"/>
      <c r="HO41" s="96"/>
      <c r="HP41" s="96"/>
      <c r="HQ41" s="96"/>
      <c r="HR41" s="96"/>
      <c r="HS41" s="96"/>
      <c r="HT41" s="96"/>
      <c r="HU41" s="96"/>
      <c r="HV41" s="96"/>
      <c r="HW41" s="96"/>
      <c r="HX41" s="96"/>
      <c r="HY41" s="96"/>
      <c r="HZ41" s="96"/>
      <c r="IA41" s="96"/>
      <c r="IB41" s="96"/>
      <c r="IC41" s="96"/>
      <c r="ID41" s="96"/>
      <c r="IE41" s="96"/>
      <c r="IF41" s="96"/>
      <c r="IG41" s="96"/>
      <c r="IH41" s="96"/>
      <c r="II41" s="96"/>
      <c r="IJ41" s="96"/>
      <c r="IK41" s="96"/>
      <c r="IL41" s="96"/>
      <c r="IM41" s="96"/>
      <c r="IN41" s="96"/>
      <c r="IO41" s="96"/>
      <c r="IP41" s="96"/>
      <c r="IQ41" s="96"/>
      <c r="IR41" s="96"/>
      <c r="IS41" s="96"/>
      <c r="IT41" s="96"/>
      <c r="IU41" s="96"/>
      <c r="IV41" s="96"/>
    </row>
    <row r="42" spans="1:256" s="100" customFormat="1" ht="25.5" customHeight="1" x14ac:dyDescent="0.25">
      <c r="A42" s="367" t="s">
        <v>998</v>
      </c>
      <c r="B42" s="158" t="s">
        <v>152</v>
      </c>
      <c r="C42" s="549">
        <v>0</v>
      </c>
      <c r="D42" s="532"/>
      <c r="E42" s="197">
        <f>C42+D42</f>
        <v>0</v>
      </c>
      <c r="F42" s="17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368"/>
      <c r="AV42" s="179"/>
      <c r="AW42" s="99"/>
      <c r="AX42" s="99"/>
      <c r="AY42" s="99"/>
      <c r="AZ42" s="99"/>
      <c r="BA42" s="99"/>
      <c r="BB42" s="99"/>
      <c r="BC42" s="99"/>
      <c r="BD42" s="99"/>
      <c r="BE42" s="99"/>
      <c r="BF42" s="99"/>
      <c r="BG42" s="99"/>
      <c r="BH42" s="99"/>
      <c r="BI42" s="99"/>
      <c r="BJ42" s="99"/>
      <c r="BK42" s="99"/>
      <c r="BL42" s="99"/>
      <c r="BM42" s="99"/>
      <c r="BN42" s="99"/>
      <c r="BO42" s="99"/>
      <c r="BP42" s="99"/>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c r="CT42" s="99"/>
      <c r="CU42" s="99"/>
      <c r="CV42" s="99"/>
      <c r="CW42" s="99"/>
      <c r="CX42" s="99"/>
      <c r="CY42" s="99"/>
      <c r="CZ42" s="99"/>
      <c r="DA42" s="99"/>
      <c r="DB42" s="99"/>
      <c r="DC42" s="99"/>
      <c r="DD42" s="99"/>
      <c r="DE42" s="99"/>
      <c r="DF42" s="99"/>
      <c r="DG42" s="99"/>
      <c r="DH42" s="99"/>
      <c r="DI42" s="99"/>
      <c r="DJ42" s="99"/>
      <c r="DK42" s="99"/>
      <c r="DL42" s="99"/>
      <c r="DM42" s="99"/>
      <c r="DN42" s="99"/>
      <c r="DO42" s="99"/>
      <c r="DP42" s="99"/>
      <c r="DQ42" s="99"/>
      <c r="DR42" s="99"/>
      <c r="DS42" s="99"/>
      <c r="DT42" s="99"/>
      <c r="DU42" s="99"/>
      <c r="DV42" s="99"/>
      <c r="DW42" s="99"/>
      <c r="DX42" s="99"/>
      <c r="DY42" s="99"/>
      <c r="DZ42" s="99"/>
      <c r="EA42" s="99"/>
      <c r="EB42" s="99"/>
      <c r="EC42" s="99"/>
      <c r="ED42" s="99"/>
      <c r="EE42" s="99"/>
      <c r="EF42" s="99"/>
      <c r="EG42" s="99"/>
      <c r="EH42" s="99"/>
      <c r="EI42" s="99"/>
      <c r="EJ42" s="99"/>
      <c r="EK42" s="99"/>
      <c r="EL42" s="99"/>
      <c r="EM42" s="99"/>
      <c r="EN42" s="99"/>
      <c r="EO42" s="99"/>
      <c r="EP42" s="99"/>
      <c r="EQ42" s="99"/>
      <c r="ER42" s="99"/>
      <c r="ES42" s="99"/>
      <c r="ET42" s="99"/>
      <c r="EU42" s="99"/>
      <c r="EV42" s="99"/>
      <c r="EW42" s="99"/>
      <c r="EX42" s="99"/>
      <c r="EY42" s="99"/>
      <c r="EZ42" s="99"/>
      <c r="FA42" s="99"/>
      <c r="FB42" s="99"/>
      <c r="FC42" s="99"/>
      <c r="FD42" s="99"/>
      <c r="FE42" s="99"/>
      <c r="FF42" s="99"/>
      <c r="FG42" s="99"/>
      <c r="FH42" s="99"/>
      <c r="FI42" s="99"/>
      <c r="FJ42" s="99"/>
      <c r="FK42" s="99"/>
      <c r="FL42" s="99"/>
      <c r="FM42" s="99"/>
      <c r="FN42" s="99"/>
      <c r="FO42" s="99"/>
      <c r="FP42" s="99"/>
      <c r="FQ42" s="99"/>
      <c r="FR42" s="99"/>
      <c r="FS42" s="99"/>
      <c r="FT42" s="99"/>
      <c r="FU42" s="99"/>
      <c r="FV42" s="99"/>
      <c r="FW42" s="99"/>
      <c r="FX42" s="99"/>
      <c r="FY42" s="99"/>
      <c r="FZ42" s="99"/>
      <c r="GA42" s="99"/>
      <c r="GB42" s="99"/>
      <c r="GC42" s="99"/>
      <c r="GD42" s="99"/>
      <c r="GE42" s="99"/>
      <c r="GF42" s="99"/>
      <c r="GG42" s="99"/>
      <c r="GH42" s="99"/>
      <c r="GI42" s="99"/>
      <c r="GJ42" s="99"/>
      <c r="GK42" s="99"/>
      <c r="GL42" s="99"/>
      <c r="GM42" s="99"/>
      <c r="GN42" s="99"/>
      <c r="GO42" s="99"/>
      <c r="GP42" s="99"/>
      <c r="GQ42" s="99"/>
      <c r="GR42" s="99"/>
      <c r="GS42" s="99"/>
      <c r="GT42" s="99"/>
      <c r="GU42" s="99"/>
      <c r="GV42" s="99"/>
      <c r="GW42" s="99"/>
      <c r="GX42" s="99"/>
      <c r="GY42" s="99"/>
      <c r="GZ42" s="99"/>
      <c r="HA42" s="99"/>
      <c r="HB42" s="99"/>
      <c r="HC42" s="99"/>
      <c r="HD42" s="99"/>
      <c r="HE42" s="99"/>
      <c r="HF42" s="99"/>
      <c r="HG42" s="99"/>
      <c r="HH42" s="99"/>
      <c r="HI42" s="99"/>
      <c r="HJ42" s="99"/>
      <c r="HK42" s="99"/>
      <c r="HL42" s="99"/>
      <c r="HM42" s="99"/>
      <c r="HN42" s="99"/>
      <c r="HO42" s="99"/>
      <c r="HP42" s="99"/>
      <c r="HQ42" s="99"/>
      <c r="HR42" s="99"/>
      <c r="HS42" s="99"/>
      <c r="HT42" s="99"/>
      <c r="HU42" s="99"/>
      <c r="HV42" s="99"/>
      <c r="HW42" s="99"/>
      <c r="HX42" s="99"/>
      <c r="HY42" s="99"/>
      <c r="HZ42" s="99"/>
      <c r="IA42" s="99"/>
      <c r="IB42" s="99"/>
      <c r="IC42" s="99"/>
      <c r="ID42" s="99"/>
      <c r="IE42" s="99"/>
      <c r="IF42" s="99"/>
      <c r="IG42" s="99"/>
      <c r="IH42" s="99"/>
      <c r="II42" s="99"/>
      <c r="IJ42" s="99"/>
      <c r="IK42" s="99"/>
      <c r="IL42" s="99"/>
      <c r="IM42" s="99"/>
      <c r="IN42" s="99"/>
      <c r="IO42" s="99"/>
      <c r="IP42" s="99"/>
      <c r="IQ42" s="99"/>
      <c r="IR42" s="99"/>
      <c r="IS42" s="99"/>
      <c r="IT42" s="99"/>
      <c r="IU42" s="99"/>
      <c r="IV42" s="99"/>
    </row>
    <row r="43" spans="1:256" s="97" customFormat="1" ht="25.5" customHeight="1" x14ac:dyDescent="0.25">
      <c r="A43" s="365">
        <v>1.8</v>
      </c>
      <c r="B43" s="155" t="s">
        <v>153</v>
      </c>
      <c r="C43" s="547">
        <f>C44</f>
        <v>0</v>
      </c>
      <c r="D43" s="530">
        <f>D44</f>
        <v>0</v>
      </c>
      <c r="E43" s="195">
        <f>E44</f>
        <v>0</v>
      </c>
      <c r="F43" s="178"/>
      <c r="G43" s="96"/>
      <c r="H43" s="96"/>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366"/>
      <c r="AV43" s="178"/>
      <c r="AW43" s="96"/>
      <c r="AX43" s="96"/>
      <c r="AY43" s="96"/>
      <c r="AZ43" s="96"/>
      <c r="BA43" s="96"/>
      <c r="BB43" s="96"/>
      <c r="BC43" s="96"/>
      <c r="BD43" s="96"/>
      <c r="BE43" s="96"/>
      <c r="BF43" s="96"/>
      <c r="BG43" s="96"/>
      <c r="BH43" s="96"/>
      <c r="BI43" s="96"/>
      <c r="BJ43" s="96"/>
      <c r="BK43" s="96"/>
      <c r="BL43" s="96"/>
      <c r="BM43" s="96"/>
      <c r="BN43" s="96"/>
      <c r="BO43" s="96"/>
      <c r="BP43" s="96"/>
      <c r="BQ43" s="96"/>
      <c r="BR43" s="96"/>
      <c r="BS43" s="96"/>
      <c r="BT43" s="96"/>
      <c r="BU43" s="96"/>
      <c r="BV43" s="96"/>
      <c r="BW43" s="96"/>
      <c r="BX43" s="96"/>
      <c r="BY43" s="96"/>
      <c r="BZ43" s="96"/>
      <c r="CA43" s="96"/>
      <c r="CB43" s="96"/>
      <c r="CC43" s="96"/>
      <c r="CD43" s="96"/>
      <c r="CE43" s="96"/>
      <c r="CF43" s="96"/>
      <c r="CG43" s="96"/>
      <c r="CH43" s="96"/>
      <c r="CI43" s="96"/>
      <c r="CJ43" s="96"/>
      <c r="CK43" s="96"/>
      <c r="CL43" s="96"/>
      <c r="CM43" s="96"/>
      <c r="CN43" s="96"/>
      <c r="CO43" s="96"/>
      <c r="CP43" s="96"/>
      <c r="CQ43" s="96"/>
      <c r="CR43" s="96"/>
      <c r="CS43" s="96"/>
      <c r="CT43" s="96"/>
      <c r="CU43" s="96"/>
      <c r="CV43" s="96"/>
      <c r="CW43" s="96"/>
      <c r="CX43" s="96"/>
      <c r="CY43" s="96"/>
      <c r="CZ43" s="96"/>
      <c r="DA43" s="96"/>
      <c r="DB43" s="96"/>
      <c r="DC43" s="96"/>
      <c r="DD43" s="96"/>
      <c r="DE43" s="96"/>
      <c r="DF43" s="96"/>
      <c r="DG43" s="96"/>
      <c r="DH43" s="96"/>
      <c r="DI43" s="96"/>
      <c r="DJ43" s="96"/>
      <c r="DK43" s="96"/>
      <c r="DL43" s="96"/>
      <c r="DM43" s="96"/>
      <c r="DN43" s="96"/>
      <c r="DO43" s="96"/>
      <c r="DP43" s="96"/>
      <c r="DQ43" s="96"/>
      <c r="DR43" s="96"/>
      <c r="DS43" s="96"/>
      <c r="DT43" s="96"/>
      <c r="DU43" s="96"/>
      <c r="DV43" s="96"/>
      <c r="DW43" s="96"/>
      <c r="DX43" s="96"/>
      <c r="DY43" s="96"/>
      <c r="DZ43" s="96"/>
      <c r="EA43" s="96"/>
      <c r="EB43" s="96"/>
      <c r="EC43" s="96"/>
      <c r="ED43" s="96"/>
      <c r="EE43" s="96"/>
      <c r="EF43" s="96"/>
      <c r="EG43" s="96"/>
      <c r="EH43" s="96"/>
      <c r="EI43" s="96"/>
      <c r="EJ43" s="96"/>
      <c r="EK43" s="96"/>
      <c r="EL43" s="96"/>
      <c r="EM43" s="96"/>
      <c r="EN43" s="96"/>
      <c r="EO43" s="96"/>
      <c r="EP43" s="96"/>
      <c r="EQ43" s="96"/>
      <c r="ER43" s="96"/>
      <c r="ES43" s="96"/>
      <c r="ET43" s="96"/>
      <c r="EU43" s="96"/>
      <c r="EV43" s="96"/>
      <c r="EW43" s="96"/>
      <c r="EX43" s="96"/>
      <c r="EY43" s="96"/>
      <c r="EZ43" s="96"/>
      <c r="FA43" s="96"/>
      <c r="FB43" s="96"/>
      <c r="FC43" s="96"/>
      <c r="FD43" s="96"/>
      <c r="FE43" s="96"/>
      <c r="FF43" s="96"/>
      <c r="FG43" s="96"/>
      <c r="FH43" s="96"/>
      <c r="FI43" s="96"/>
      <c r="FJ43" s="96"/>
      <c r="FK43" s="96"/>
      <c r="FL43" s="96"/>
      <c r="FM43" s="96"/>
      <c r="FN43" s="96"/>
      <c r="FO43" s="96"/>
      <c r="FP43" s="96"/>
      <c r="FQ43" s="96"/>
      <c r="FR43" s="96"/>
      <c r="FS43" s="96"/>
      <c r="FT43" s="96"/>
      <c r="FU43" s="96"/>
      <c r="FV43" s="96"/>
      <c r="FW43" s="96"/>
      <c r="FX43" s="96"/>
      <c r="FY43" s="96"/>
      <c r="FZ43" s="96"/>
      <c r="GA43" s="96"/>
      <c r="GB43" s="96"/>
      <c r="GC43" s="96"/>
      <c r="GD43" s="96"/>
      <c r="GE43" s="96"/>
      <c r="GF43" s="96"/>
      <c r="GG43" s="96"/>
      <c r="GH43" s="96"/>
      <c r="GI43" s="96"/>
      <c r="GJ43" s="96"/>
      <c r="GK43" s="96"/>
      <c r="GL43" s="96"/>
      <c r="GM43" s="96"/>
      <c r="GN43" s="96"/>
      <c r="GO43" s="96"/>
      <c r="GP43" s="96"/>
      <c r="GQ43" s="96"/>
      <c r="GR43" s="96"/>
      <c r="GS43" s="96"/>
      <c r="GT43" s="96"/>
      <c r="GU43" s="96"/>
      <c r="GV43" s="96"/>
      <c r="GW43" s="96"/>
      <c r="GX43" s="96"/>
      <c r="GY43" s="96"/>
      <c r="GZ43" s="96"/>
      <c r="HA43" s="96"/>
      <c r="HB43" s="96"/>
      <c r="HC43" s="96"/>
      <c r="HD43" s="96"/>
      <c r="HE43" s="96"/>
      <c r="HF43" s="96"/>
      <c r="HG43" s="96"/>
      <c r="HH43" s="96"/>
      <c r="HI43" s="96"/>
      <c r="HJ43" s="96"/>
      <c r="HK43" s="96"/>
      <c r="HL43" s="96"/>
      <c r="HM43" s="96"/>
      <c r="HN43" s="96"/>
      <c r="HO43" s="96"/>
      <c r="HP43" s="96"/>
      <c r="HQ43" s="96"/>
      <c r="HR43" s="96"/>
      <c r="HS43" s="96"/>
      <c r="HT43" s="96"/>
      <c r="HU43" s="96"/>
      <c r="HV43" s="96"/>
      <c r="HW43" s="96"/>
      <c r="HX43" s="96"/>
      <c r="HY43" s="96"/>
      <c r="HZ43" s="96"/>
      <c r="IA43" s="96"/>
      <c r="IB43" s="96"/>
      <c r="IC43" s="96"/>
      <c r="ID43" s="96"/>
      <c r="IE43" s="96"/>
      <c r="IF43" s="96"/>
      <c r="IG43" s="96"/>
      <c r="IH43" s="96"/>
      <c r="II43" s="96"/>
      <c r="IJ43" s="96"/>
      <c r="IK43" s="96"/>
      <c r="IL43" s="96"/>
      <c r="IM43" s="96"/>
      <c r="IN43" s="96"/>
      <c r="IO43" s="96"/>
      <c r="IP43" s="96"/>
      <c r="IQ43" s="96"/>
      <c r="IR43" s="96"/>
      <c r="IS43" s="96"/>
      <c r="IT43" s="96"/>
      <c r="IU43" s="96"/>
      <c r="IV43" s="96"/>
    </row>
    <row r="44" spans="1:256" s="97" customFormat="1" ht="25.5" customHeight="1" x14ac:dyDescent="0.25">
      <c r="A44" s="365" t="s">
        <v>999</v>
      </c>
      <c r="B44" s="210" t="s">
        <v>154</v>
      </c>
      <c r="C44" s="552">
        <f>SUM(C45:C46)</f>
        <v>0</v>
      </c>
      <c r="D44" s="533">
        <f>SUM(D45:D46)</f>
        <v>0</v>
      </c>
      <c r="E44" s="211">
        <f>SUM(E45:E46)</f>
        <v>0</v>
      </c>
      <c r="F44" s="178"/>
      <c r="G44" s="96"/>
      <c r="H44" s="96"/>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366"/>
      <c r="AV44" s="178"/>
      <c r="AW44" s="96"/>
      <c r="AX44" s="96"/>
      <c r="AY44" s="96"/>
      <c r="AZ44" s="96"/>
      <c r="BA44" s="96"/>
      <c r="BB44" s="96"/>
      <c r="BC44" s="96"/>
      <c r="BD44" s="96"/>
      <c r="BE44" s="96"/>
      <c r="BF44" s="96"/>
      <c r="BG44" s="96"/>
      <c r="BH44" s="96"/>
      <c r="BI44" s="96"/>
      <c r="BJ44" s="96"/>
      <c r="BK44" s="96"/>
      <c r="BL44" s="96"/>
      <c r="BM44" s="96"/>
      <c r="BN44" s="96"/>
      <c r="BO44" s="96"/>
      <c r="BP44" s="96"/>
      <c r="BQ44" s="96"/>
      <c r="BR44" s="96"/>
      <c r="BS44" s="96"/>
      <c r="BT44" s="96"/>
      <c r="BU44" s="96"/>
      <c r="BV44" s="96"/>
      <c r="BW44" s="96"/>
      <c r="BX44" s="96"/>
      <c r="BY44" s="96"/>
      <c r="BZ44" s="96"/>
      <c r="CA44" s="96"/>
      <c r="CB44" s="96"/>
      <c r="CC44" s="96"/>
      <c r="CD44" s="96"/>
      <c r="CE44" s="96"/>
      <c r="CF44" s="96"/>
      <c r="CG44" s="96"/>
      <c r="CH44" s="96"/>
      <c r="CI44" s="96"/>
      <c r="CJ44" s="96"/>
      <c r="CK44" s="96"/>
      <c r="CL44" s="96"/>
      <c r="CM44" s="96"/>
      <c r="CN44" s="96"/>
      <c r="CO44" s="96"/>
      <c r="CP44" s="96"/>
      <c r="CQ44" s="96"/>
      <c r="CR44" s="96"/>
      <c r="CS44" s="96"/>
      <c r="CT44" s="96"/>
      <c r="CU44" s="96"/>
      <c r="CV44" s="96"/>
      <c r="CW44" s="96"/>
      <c r="CX44" s="96"/>
      <c r="CY44" s="96"/>
      <c r="CZ44" s="96"/>
      <c r="DA44" s="96"/>
      <c r="DB44" s="96"/>
      <c r="DC44" s="96"/>
      <c r="DD44" s="96"/>
      <c r="DE44" s="96"/>
      <c r="DF44" s="96"/>
      <c r="DG44" s="96"/>
      <c r="DH44" s="96"/>
      <c r="DI44" s="96"/>
      <c r="DJ44" s="96"/>
      <c r="DK44" s="96"/>
      <c r="DL44" s="96"/>
      <c r="DM44" s="96"/>
      <c r="DN44" s="96"/>
      <c r="DO44" s="96"/>
      <c r="DP44" s="96"/>
      <c r="DQ44" s="96"/>
      <c r="DR44" s="96"/>
      <c r="DS44" s="96"/>
      <c r="DT44" s="96"/>
      <c r="DU44" s="96"/>
      <c r="DV44" s="96"/>
      <c r="DW44" s="96"/>
      <c r="DX44" s="96"/>
      <c r="DY44" s="96"/>
      <c r="DZ44" s="96"/>
      <c r="EA44" s="96"/>
      <c r="EB44" s="96"/>
      <c r="EC44" s="96"/>
      <c r="ED44" s="96"/>
      <c r="EE44" s="96"/>
      <c r="EF44" s="96"/>
      <c r="EG44" s="96"/>
      <c r="EH44" s="96"/>
      <c r="EI44" s="96"/>
      <c r="EJ44" s="96"/>
      <c r="EK44" s="96"/>
      <c r="EL44" s="96"/>
      <c r="EM44" s="96"/>
      <c r="EN44" s="96"/>
      <c r="EO44" s="96"/>
      <c r="EP44" s="96"/>
      <c r="EQ44" s="96"/>
      <c r="ER44" s="96"/>
      <c r="ES44" s="96"/>
      <c r="ET44" s="96"/>
      <c r="EU44" s="96"/>
      <c r="EV44" s="96"/>
      <c r="EW44" s="96"/>
      <c r="EX44" s="96"/>
      <c r="EY44" s="96"/>
      <c r="EZ44" s="96"/>
      <c r="FA44" s="96"/>
      <c r="FB44" s="96"/>
      <c r="FC44" s="96"/>
      <c r="FD44" s="96"/>
      <c r="FE44" s="96"/>
      <c r="FF44" s="96"/>
      <c r="FG44" s="96"/>
      <c r="FH44" s="96"/>
      <c r="FI44" s="96"/>
      <c r="FJ44" s="96"/>
      <c r="FK44" s="96"/>
      <c r="FL44" s="96"/>
      <c r="FM44" s="96"/>
      <c r="FN44" s="96"/>
      <c r="FO44" s="96"/>
      <c r="FP44" s="96"/>
      <c r="FQ44" s="96"/>
      <c r="FR44" s="96"/>
      <c r="FS44" s="96"/>
      <c r="FT44" s="96"/>
      <c r="FU44" s="96"/>
      <c r="FV44" s="96"/>
      <c r="FW44" s="96"/>
      <c r="FX44" s="96"/>
      <c r="FY44" s="96"/>
      <c r="FZ44" s="96"/>
      <c r="GA44" s="96"/>
      <c r="GB44" s="96"/>
      <c r="GC44" s="96"/>
      <c r="GD44" s="96"/>
      <c r="GE44" s="96"/>
      <c r="GF44" s="96"/>
      <c r="GG44" s="96"/>
      <c r="GH44" s="96"/>
      <c r="GI44" s="96"/>
      <c r="GJ44" s="96"/>
      <c r="GK44" s="96"/>
      <c r="GL44" s="96"/>
      <c r="GM44" s="96"/>
      <c r="GN44" s="96"/>
      <c r="GO44" s="96"/>
      <c r="GP44" s="96"/>
      <c r="GQ44" s="96"/>
      <c r="GR44" s="96"/>
      <c r="GS44" s="96"/>
      <c r="GT44" s="96"/>
      <c r="GU44" s="96"/>
      <c r="GV44" s="96"/>
      <c r="GW44" s="96"/>
      <c r="GX44" s="96"/>
      <c r="GY44" s="96"/>
      <c r="GZ44" s="96"/>
      <c r="HA44" s="96"/>
      <c r="HB44" s="96"/>
      <c r="HC44" s="96"/>
      <c r="HD44" s="96"/>
      <c r="HE44" s="96"/>
      <c r="HF44" s="96"/>
      <c r="HG44" s="96"/>
      <c r="HH44" s="96"/>
      <c r="HI44" s="96"/>
      <c r="HJ44" s="96"/>
      <c r="HK44" s="96"/>
      <c r="HL44" s="96"/>
      <c r="HM44" s="96"/>
      <c r="HN44" s="96"/>
      <c r="HO44" s="96"/>
      <c r="HP44" s="96"/>
      <c r="HQ44" s="96"/>
      <c r="HR44" s="96"/>
      <c r="HS44" s="96"/>
      <c r="HT44" s="96"/>
      <c r="HU44" s="96"/>
      <c r="HV44" s="96"/>
      <c r="HW44" s="96"/>
      <c r="HX44" s="96"/>
      <c r="HY44" s="96"/>
      <c r="HZ44" s="96"/>
      <c r="IA44" s="96"/>
      <c r="IB44" s="96"/>
      <c r="IC44" s="96"/>
      <c r="ID44" s="96"/>
      <c r="IE44" s="96"/>
      <c r="IF44" s="96"/>
      <c r="IG44" s="96"/>
      <c r="IH44" s="96"/>
      <c r="II44" s="96"/>
      <c r="IJ44" s="96"/>
      <c r="IK44" s="96"/>
      <c r="IL44" s="96"/>
      <c r="IM44" s="96"/>
      <c r="IN44" s="96"/>
      <c r="IO44" s="96"/>
      <c r="IP44" s="96"/>
      <c r="IQ44" s="96"/>
      <c r="IR44" s="96"/>
      <c r="IS44" s="96"/>
      <c r="IT44" s="96"/>
      <c r="IU44" s="96"/>
      <c r="IV44" s="96"/>
    </row>
    <row r="45" spans="1:256" s="100" customFormat="1" ht="25.5" customHeight="1" x14ac:dyDescent="0.25">
      <c r="A45" s="367" t="s">
        <v>1000</v>
      </c>
      <c r="B45" s="158" t="s">
        <v>154</v>
      </c>
      <c r="C45" s="549">
        <v>0</v>
      </c>
      <c r="D45" s="532"/>
      <c r="E45" s="197">
        <f>C45+D45</f>
        <v>0</v>
      </c>
      <c r="F45" s="17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99"/>
      <c r="AR45" s="99"/>
      <c r="AS45" s="99"/>
      <c r="AT45" s="99"/>
      <c r="AU45" s="368"/>
      <c r="AV45" s="179"/>
      <c r="AW45" s="99"/>
      <c r="AX45" s="99"/>
      <c r="AY45" s="99"/>
      <c r="AZ45" s="99"/>
      <c r="BA45" s="99"/>
      <c r="BB45" s="99"/>
      <c r="BC45" s="99"/>
      <c r="BD45" s="99"/>
      <c r="BE45" s="99"/>
      <c r="BF45" s="99"/>
      <c r="BG45" s="99"/>
      <c r="BH45" s="99"/>
      <c r="BI45" s="99"/>
      <c r="BJ45" s="99"/>
      <c r="BK45" s="99"/>
      <c r="BL45" s="99"/>
      <c r="BM45" s="99"/>
      <c r="BN45" s="99"/>
      <c r="BO45" s="99"/>
      <c r="BP45" s="99"/>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c r="CT45" s="99"/>
      <c r="CU45" s="99"/>
      <c r="CV45" s="99"/>
      <c r="CW45" s="99"/>
      <c r="CX45" s="99"/>
      <c r="CY45" s="99"/>
      <c r="CZ45" s="99"/>
      <c r="DA45" s="99"/>
      <c r="DB45" s="99"/>
      <c r="DC45" s="99"/>
      <c r="DD45" s="99"/>
      <c r="DE45" s="99"/>
      <c r="DF45" s="99"/>
      <c r="DG45" s="99"/>
      <c r="DH45" s="99"/>
      <c r="DI45" s="99"/>
      <c r="DJ45" s="99"/>
      <c r="DK45" s="99"/>
      <c r="DL45" s="99"/>
      <c r="DM45" s="99"/>
      <c r="DN45" s="99"/>
      <c r="DO45" s="99"/>
      <c r="DP45" s="99"/>
      <c r="DQ45" s="99"/>
      <c r="DR45" s="99"/>
      <c r="DS45" s="99"/>
      <c r="DT45" s="99"/>
      <c r="DU45" s="99"/>
      <c r="DV45" s="99"/>
      <c r="DW45" s="99"/>
      <c r="DX45" s="99"/>
      <c r="DY45" s="99"/>
      <c r="DZ45" s="99"/>
      <c r="EA45" s="99"/>
      <c r="EB45" s="99"/>
      <c r="EC45" s="99"/>
      <c r="ED45" s="99"/>
      <c r="EE45" s="99"/>
      <c r="EF45" s="99"/>
      <c r="EG45" s="99"/>
      <c r="EH45" s="99"/>
      <c r="EI45" s="99"/>
      <c r="EJ45" s="99"/>
      <c r="EK45" s="99"/>
      <c r="EL45" s="99"/>
      <c r="EM45" s="99"/>
      <c r="EN45" s="99"/>
      <c r="EO45" s="99"/>
      <c r="EP45" s="99"/>
      <c r="EQ45" s="99"/>
      <c r="ER45" s="99"/>
      <c r="ES45" s="99"/>
      <c r="ET45" s="99"/>
      <c r="EU45" s="99"/>
      <c r="EV45" s="99"/>
      <c r="EW45" s="99"/>
      <c r="EX45" s="99"/>
      <c r="EY45" s="99"/>
      <c r="EZ45" s="99"/>
      <c r="FA45" s="99"/>
      <c r="FB45" s="99"/>
      <c r="FC45" s="99"/>
      <c r="FD45" s="99"/>
      <c r="FE45" s="99"/>
      <c r="FF45" s="99"/>
      <c r="FG45" s="99"/>
      <c r="FH45" s="99"/>
      <c r="FI45" s="99"/>
      <c r="FJ45" s="99"/>
      <c r="FK45" s="99"/>
      <c r="FL45" s="99"/>
      <c r="FM45" s="99"/>
      <c r="FN45" s="99"/>
      <c r="FO45" s="99"/>
      <c r="FP45" s="99"/>
      <c r="FQ45" s="99"/>
      <c r="FR45" s="99"/>
      <c r="FS45" s="99"/>
      <c r="FT45" s="99"/>
      <c r="FU45" s="99"/>
      <c r="FV45" s="99"/>
      <c r="FW45" s="99"/>
      <c r="FX45" s="99"/>
      <c r="FY45" s="99"/>
      <c r="FZ45" s="99"/>
      <c r="GA45" s="99"/>
      <c r="GB45" s="99"/>
      <c r="GC45" s="99"/>
      <c r="GD45" s="99"/>
      <c r="GE45" s="99"/>
      <c r="GF45" s="99"/>
      <c r="GG45" s="99"/>
      <c r="GH45" s="99"/>
      <c r="GI45" s="99"/>
      <c r="GJ45" s="99"/>
      <c r="GK45" s="99"/>
      <c r="GL45" s="99"/>
      <c r="GM45" s="99"/>
      <c r="GN45" s="99"/>
      <c r="GO45" s="99"/>
      <c r="GP45" s="99"/>
      <c r="GQ45" s="99"/>
      <c r="GR45" s="99"/>
      <c r="GS45" s="99"/>
      <c r="GT45" s="99"/>
      <c r="GU45" s="99"/>
      <c r="GV45" s="99"/>
      <c r="GW45" s="99"/>
      <c r="GX45" s="99"/>
      <c r="GY45" s="99"/>
      <c r="GZ45" s="99"/>
      <c r="HA45" s="99"/>
      <c r="HB45" s="99"/>
      <c r="HC45" s="99"/>
      <c r="HD45" s="99"/>
      <c r="HE45" s="99"/>
      <c r="HF45" s="99"/>
      <c r="HG45" s="99"/>
      <c r="HH45" s="99"/>
      <c r="HI45" s="99"/>
      <c r="HJ45" s="99"/>
      <c r="HK45" s="99"/>
      <c r="HL45" s="99"/>
      <c r="HM45" s="99"/>
      <c r="HN45" s="99"/>
      <c r="HO45" s="99"/>
      <c r="HP45" s="99"/>
      <c r="HQ45" s="99"/>
      <c r="HR45" s="99"/>
      <c r="HS45" s="99"/>
      <c r="HT45" s="99"/>
      <c r="HU45" s="99"/>
      <c r="HV45" s="99"/>
      <c r="HW45" s="99"/>
      <c r="HX45" s="99"/>
      <c r="HY45" s="99"/>
      <c r="HZ45" s="99"/>
      <c r="IA45" s="99"/>
      <c r="IB45" s="99"/>
      <c r="IC45" s="99"/>
      <c r="ID45" s="99"/>
      <c r="IE45" s="99"/>
      <c r="IF45" s="99"/>
      <c r="IG45" s="99"/>
      <c r="IH45" s="99"/>
      <c r="II45" s="99"/>
      <c r="IJ45" s="99"/>
      <c r="IK45" s="99"/>
      <c r="IL45" s="99"/>
      <c r="IM45" s="99"/>
      <c r="IN45" s="99"/>
      <c r="IO45" s="99"/>
      <c r="IP45" s="99"/>
      <c r="IQ45" s="99"/>
      <c r="IR45" s="99"/>
      <c r="IS45" s="99"/>
      <c r="IT45" s="99"/>
      <c r="IU45" s="99"/>
      <c r="IV45" s="99"/>
    </row>
    <row r="46" spans="1:256" s="100" customFormat="1" ht="25.5" customHeight="1" x14ac:dyDescent="0.25">
      <c r="A46" s="367" t="s">
        <v>1001</v>
      </c>
      <c r="B46" s="160" t="s">
        <v>16</v>
      </c>
      <c r="C46" s="549">
        <v>0</v>
      </c>
      <c r="D46" s="532"/>
      <c r="E46" s="199">
        <f>C46+D46</f>
        <v>0</v>
      </c>
      <c r="F46" s="182" t="s">
        <v>16</v>
      </c>
      <c r="G46" s="37">
        <v>18120</v>
      </c>
      <c r="H46" s="107" t="s">
        <v>16</v>
      </c>
      <c r="I46" s="37">
        <v>18120</v>
      </c>
      <c r="J46" s="107" t="s">
        <v>16</v>
      </c>
      <c r="K46" s="37">
        <v>18120</v>
      </c>
      <c r="L46" s="107" t="s">
        <v>16</v>
      </c>
      <c r="M46" s="37">
        <v>18120</v>
      </c>
      <c r="N46" s="107" t="s">
        <v>16</v>
      </c>
      <c r="O46" s="37">
        <v>18120</v>
      </c>
      <c r="P46" s="107" t="s">
        <v>16</v>
      </c>
      <c r="Q46" s="37">
        <v>18120</v>
      </c>
      <c r="R46" s="107" t="s">
        <v>16</v>
      </c>
      <c r="S46" s="37">
        <v>18120</v>
      </c>
      <c r="T46" s="107" t="s">
        <v>16</v>
      </c>
      <c r="U46" s="37">
        <v>18120</v>
      </c>
      <c r="V46" s="107" t="s">
        <v>16</v>
      </c>
      <c r="W46" s="37">
        <v>18120</v>
      </c>
      <c r="X46" s="107" t="s">
        <v>16</v>
      </c>
      <c r="Y46" s="37">
        <v>18120</v>
      </c>
      <c r="Z46" s="107" t="s">
        <v>16</v>
      </c>
      <c r="AA46" s="37">
        <v>18120</v>
      </c>
      <c r="AB46" s="107" t="s">
        <v>16</v>
      </c>
      <c r="AC46" s="37">
        <v>18120</v>
      </c>
      <c r="AD46" s="107" t="s">
        <v>16</v>
      </c>
      <c r="AE46" s="37">
        <v>18120</v>
      </c>
      <c r="AF46" s="107" t="s">
        <v>16</v>
      </c>
      <c r="AG46" s="37">
        <v>18120</v>
      </c>
      <c r="AH46" s="107" t="s">
        <v>16</v>
      </c>
      <c r="AI46" s="37">
        <v>18120</v>
      </c>
      <c r="AJ46" s="107" t="s">
        <v>16</v>
      </c>
      <c r="AK46" s="37">
        <v>18120</v>
      </c>
      <c r="AL46" s="107" t="s">
        <v>16</v>
      </c>
      <c r="AM46" s="37">
        <v>18120</v>
      </c>
      <c r="AN46" s="107" t="s">
        <v>16</v>
      </c>
      <c r="AO46" s="37">
        <v>18120</v>
      </c>
      <c r="AP46" s="107" t="s">
        <v>16</v>
      </c>
      <c r="AQ46" s="37">
        <v>18120</v>
      </c>
      <c r="AR46" s="107" t="s">
        <v>16</v>
      </c>
      <c r="AS46" s="37">
        <v>18120</v>
      </c>
      <c r="AT46" s="107" t="s">
        <v>16</v>
      </c>
      <c r="AU46" s="372">
        <v>18120</v>
      </c>
      <c r="AV46" s="182" t="s">
        <v>16</v>
      </c>
      <c r="AW46" s="37">
        <v>18120</v>
      </c>
      <c r="AX46" s="107" t="s">
        <v>16</v>
      </c>
      <c r="AY46" s="37">
        <v>18120</v>
      </c>
      <c r="AZ46" s="107" t="s">
        <v>16</v>
      </c>
      <c r="BA46" s="37">
        <v>18120</v>
      </c>
      <c r="BB46" s="107" t="s">
        <v>16</v>
      </c>
      <c r="BC46" s="37">
        <v>18120</v>
      </c>
      <c r="BD46" s="107" t="s">
        <v>16</v>
      </c>
      <c r="BE46" s="37">
        <v>18120</v>
      </c>
      <c r="BF46" s="107" t="s">
        <v>16</v>
      </c>
      <c r="BG46" s="37">
        <v>18120</v>
      </c>
      <c r="BH46" s="107" t="s">
        <v>16</v>
      </c>
      <c r="BI46" s="37">
        <v>18120</v>
      </c>
      <c r="BJ46" s="107" t="s">
        <v>16</v>
      </c>
      <c r="BK46" s="37">
        <v>18120</v>
      </c>
      <c r="BL46" s="107" t="s">
        <v>16</v>
      </c>
      <c r="BM46" s="37">
        <v>18120</v>
      </c>
      <c r="BN46" s="107" t="s">
        <v>16</v>
      </c>
      <c r="BO46" s="37">
        <v>18120</v>
      </c>
      <c r="BP46" s="107" t="s">
        <v>16</v>
      </c>
      <c r="BQ46" s="37">
        <v>18120</v>
      </c>
      <c r="BR46" s="107" t="s">
        <v>16</v>
      </c>
      <c r="BS46" s="37">
        <v>18120</v>
      </c>
      <c r="BT46" s="107" t="s">
        <v>16</v>
      </c>
      <c r="BU46" s="37">
        <v>18120</v>
      </c>
      <c r="BV46" s="107" t="s">
        <v>16</v>
      </c>
      <c r="BW46" s="37">
        <v>18120</v>
      </c>
      <c r="BX46" s="107" t="s">
        <v>16</v>
      </c>
      <c r="BY46" s="37">
        <v>18120</v>
      </c>
      <c r="BZ46" s="107" t="s">
        <v>16</v>
      </c>
      <c r="CA46" s="37">
        <v>18120</v>
      </c>
      <c r="CB46" s="107" t="s">
        <v>16</v>
      </c>
      <c r="CC46" s="37">
        <v>18120</v>
      </c>
      <c r="CD46" s="107" t="s">
        <v>16</v>
      </c>
      <c r="CE46" s="37">
        <v>18120</v>
      </c>
      <c r="CF46" s="107" t="s">
        <v>16</v>
      </c>
      <c r="CG46" s="37">
        <v>18120</v>
      </c>
      <c r="CH46" s="107" t="s">
        <v>16</v>
      </c>
      <c r="CI46" s="37">
        <v>18120</v>
      </c>
      <c r="CJ46" s="107" t="s">
        <v>16</v>
      </c>
      <c r="CK46" s="37">
        <v>18120</v>
      </c>
      <c r="CL46" s="107" t="s">
        <v>16</v>
      </c>
      <c r="CM46" s="37">
        <v>18120</v>
      </c>
      <c r="CN46" s="107" t="s">
        <v>16</v>
      </c>
      <c r="CO46" s="37">
        <v>18120</v>
      </c>
      <c r="CP46" s="107" t="s">
        <v>16</v>
      </c>
      <c r="CQ46" s="37">
        <v>18120</v>
      </c>
      <c r="CR46" s="107" t="s">
        <v>16</v>
      </c>
      <c r="CS46" s="37">
        <v>18120</v>
      </c>
      <c r="CT46" s="107" t="s">
        <v>16</v>
      </c>
      <c r="CU46" s="37">
        <v>18120</v>
      </c>
      <c r="CV46" s="107" t="s">
        <v>16</v>
      </c>
      <c r="CW46" s="37">
        <v>18120</v>
      </c>
      <c r="CX46" s="107" t="s">
        <v>16</v>
      </c>
      <c r="CY46" s="37">
        <v>18120</v>
      </c>
      <c r="CZ46" s="107" t="s">
        <v>16</v>
      </c>
      <c r="DA46" s="37">
        <v>18120</v>
      </c>
      <c r="DB46" s="107" t="s">
        <v>16</v>
      </c>
      <c r="DC46" s="37">
        <v>18120</v>
      </c>
      <c r="DD46" s="107" t="s">
        <v>16</v>
      </c>
      <c r="DE46" s="37">
        <v>18120</v>
      </c>
      <c r="DF46" s="107" t="s">
        <v>16</v>
      </c>
      <c r="DG46" s="37">
        <v>18120</v>
      </c>
      <c r="DH46" s="107" t="s">
        <v>16</v>
      </c>
      <c r="DI46" s="37">
        <v>18120</v>
      </c>
      <c r="DJ46" s="107" t="s">
        <v>16</v>
      </c>
      <c r="DK46" s="37">
        <v>18120</v>
      </c>
      <c r="DL46" s="107" t="s">
        <v>16</v>
      </c>
      <c r="DM46" s="37">
        <v>18120</v>
      </c>
      <c r="DN46" s="107" t="s">
        <v>16</v>
      </c>
      <c r="DO46" s="37">
        <v>18120</v>
      </c>
      <c r="DP46" s="107" t="s">
        <v>16</v>
      </c>
      <c r="DQ46" s="37">
        <v>18120</v>
      </c>
      <c r="DR46" s="107" t="s">
        <v>16</v>
      </c>
      <c r="DS46" s="37">
        <v>18120</v>
      </c>
      <c r="DT46" s="107" t="s">
        <v>16</v>
      </c>
      <c r="DU46" s="37">
        <v>18120</v>
      </c>
      <c r="DV46" s="107" t="s">
        <v>16</v>
      </c>
      <c r="DW46" s="37">
        <v>18120</v>
      </c>
      <c r="DX46" s="107" t="s">
        <v>16</v>
      </c>
      <c r="DY46" s="37">
        <v>18120</v>
      </c>
      <c r="DZ46" s="107" t="s">
        <v>16</v>
      </c>
      <c r="EA46" s="37">
        <v>18120</v>
      </c>
      <c r="EB46" s="107" t="s">
        <v>16</v>
      </c>
      <c r="EC46" s="37">
        <v>18120</v>
      </c>
      <c r="ED46" s="107" t="s">
        <v>16</v>
      </c>
      <c r="EE46" s="37">
        <v>18120</v>
      </c>
      <c r="EF46" s="107" t="s">
        <v>16</v>
      </c>
      <c r="EG46" s="37">
        <v>18120</v>
      </c>
      <c r="EH46" s="107" t="s">
        <v>16</v>
      </c>
      <c r="EI46" s="37">
        <v>18120</v>
      </c>
      <c r="EJ46" s="107" t="s">
        <v>16</v>
      </c>
      <c r="EK46" s="37">
        <v>18120</v>
      </c>
      <c r="EL46" s="107" t="s">
        <v>16</v>
      </c>
      <c r="EM46" s="37">
        <v>18120</v>
      </c>
      <c r="EN46" s="107" t="s">
        <v>16</v>
      </c>
      <c r="EO46" s="37">
        <v>18120</v>
      </c>
      <c r="EP46" s="107" t="s">
        <v>16</v>
      </c>
      <c r="EQ46" s="37">
        <v>18120</v>
      </c>
      <c r="ER46" s="107" t="s">
        <v>16</v>
      </c>
      <c r="ES46" s="37">
        <v>18120</v>
      </c>
      <c r="ET46" s="107" t="s">
        <v>16</v>
      </c>
      <c r="EU46" s="37">
        <v>18120</v>
      </c>
      <c r="EV46" s="107" t="s">
        <v>16</v>
      </c>
      <c r="EW46" s="37">
        <v>18120</v>
      </c>
      <c r="EX46" s="107" t="s">
        <v>16</v>
      </c>
      <c r="EY46" s="37">
        <v>18120</v>
      </c>
      <c r="EZ46" s="107" t="s">
        <v>16</v>
      </c>
      <c r="FA46" s="37">
        <v>18120</v>
      </c>
      <c r="FB46" s="107" t="s">
        <v>16</v>
      </c>
      <c r="FC46" s="37">
        <v>18120</v>
      </c>
      <c r="FD46" s="107" t="s">
        <v>16</v>
      </c>
      <c r="FE46" s="37">
        <v>18120</v>
      </c>
      <c r="FF46" s="107" t="s">
        <v>16</v>
      </c>
      <c r="FG46" s="37">
        <v>18120</v>
      </c>
      <c r="FH46" s="107" t="s">
        <v>16</v>
      </c>
      <c r="FI46" s="37">
        <v>18120</v>
      </c>
      <c r="FJ46" s="107" t="s">
        <v>16</v>
      </c>
      <c r="FK46" s="37">
        <v>18120</v>
      </c>
      <c r="FL46" s="107" t="s">
        <v>16</v>
      </c>
      <c r="FM46" s="37">
        <v>18120</v>
      </c>
      <c r="FN46" s="107" t="s">
        <v>16</v>
      </c>
      <c r="FO46" s="37">
        <v>18120</v>
      </c>
      <c r="FP46" s="107" t="s">
        <v>16</v>
      </c>
      <c r="FQ46" s="37">
        <v>18120</v>
      </c>
      <c r="FR46" s="107" t="s">
        <v>16</v>
      </c>
      <c r="FS46" s="37">
        <v>18120</v>
      </c>
      <c r="FT46" s="107" t="s">
        <v>16</v>
      </c>
      <c r="FU46" s="37">
        <v>18120</v>
      </c>
      <c r="FV46" s="107" t="s">
        <v>16</v>
      </c>
      <c r="FW46" s="37">
        <v>18120</v>
      </c>
      <c r="FX46" s="107" t="s">
        <v>16</v>
      </c>
      <c r="FY46" s="37">
        <v>18120</v>
      </c>
      <c r="FZ46" s="107" t="s">
        <v>16</v>
      </c>
      <c r="GA46" s="37">
        <v>18120</v>
      </c>
      <c r="GB46" s="107" t="s">
        <v>16</v>
      </c>
      <c r="GC46" s="37">
        <v>18120</v>
      </c>
      <c r="GD46" s="107" t="s">
        <v>16</v>
      </c>
      <c r="GE46" s="37">
        <v>18120</v>
      </c>
      <c r="GF46" s="107" t="s">
        <v>16</v>
      </c>
      <c r="GG46" s="37">
        <v>18120</v>
      </c>
      <c r="GH46" s="107" t="s">
        <v>16</v>
      </c>
      <c r="GI46" s="37">
        <v>18120</v>
      </c>
      <c r="GJ46" s="107" t="s">
        <v>16</v>
      </c>
      <c r="GK46" s="37">
        <v>18120</v>
      </c>
      <c r="GL46" s="107" t="s">
        <v>16</v>
      </c>
      <c r="GM46" s="37">
        <v>18120</v>
      </c>
      <c r="GN46" s="107" t="s">
        <v>16</v>
      </c>
      <c r="GO46" s="37">
        <v>18120</v>
      </c>
      <c r="GP46" s="107" t="s">
        <v>16</v>
      </c>
      <c r="GQ46" s="37">
        <v>18120</v>
      </c>
      <c r="GR46" s="107" t="s">
        <v>16</v>
      </c>
      <c r="GS46" s="37">
        <v>18120</v>
      </c>
      <c r="GT46" s="107" t="s">
        <v>16</v>
      </c>
      <c r="GU46" s="37">
        <v>18120</v>
      </c>
      <c r="GV46" s="107" t="s">
        <v>16</v>
      </c>
      <c r="GW46" s="37">
        <v>18120</v>
      </c>
      <c r="GX46" s="107" t="s">
        <v>16</v>
      </c>
      <c r="GY46" s="37">
        <v>18120</v>
      </c>
      <c r="GZ46" s="107" t="s">
        <v>16</v>
      </c>
      <c r="HA46" s="37">
        <v>18120</v>
      </c>
      <c r="HB46" s="107" t="s">
        <v>16</v>
      </c>
      <c r="HC46" s="37">
        <v>18120</v>
      </c>
      <c r="HD46" s="107" t="s">
        <v>16</v>
      </c>
      <c r="HE46" s="37">
        <v>18120</v>
      </c>
      <c r="HF46" s="107" t="s">
        <v>16</v>
      </c>
      <c r="HG46" s="37">
        <v>18120</v>
      </c>
      <c r="HH46" s="107" t="s">
        <v>16</v>
      </c>
      <c r="HI46" s="37">
        <v>18120</v>
      </c>
      <c r="HJ46" s="107" t="s">
        <v>16</v>
      </c>
      <c r="HK46" s="37">
        <v>18120</v>
      </c>
      <c r="HL46" s="107" t="s">
        <v>16</v>
      </c>
      <c r="HM46" s="37">
        <v>18120</v>
      </c>
      <c r="HN46" s="107" t="s">
        <v>16</v>
      </c>
      <c r="HO46" s="37">
        <v>18120</v>
      </c>
      <c r="HP46" s="107" t="s">
        <v>16</v>
      </c>
      <c r="HQ46" s="37">
        <v>18120</v>
      </c>
      <c r="HR46" s="107" t="s">
        <v>16</v>
      </c>
      <c r="HS46" s="37">
        <v>18120</v>
      </c>
      <c r="HT46" s="107" t="s">
        <v>16</v>
      </c>
      <c r="HU46" s="37">
        <v>18120</v>
      </c>
      <c r="HV46" s="107" t="s">
        <v>16</v>
      </c>
      <c r="HW46" s="37">
        <v>18120</v>
      </c>
      <c r="HX46" s="107" t="s">
        <v>16</v>
      </c>
      <c r="HY46" s="37">
        <v>18120</v>
      </c>
      <c r="HZ46" s="107" t="s">
        <v>16</v>
      </c>
      <c r="IA46" s="37">
        <v>18120</v>
      </c>
      <c r="IB46" s="107" t="s">
        <v>16</v>
      </c>
      <c r="IC46" s="37">
        <v>18120</v>
      </c>
      <c r="ID46" s="107" t="s">
        <v>16</v>
      </c>
      <c r="IE46" s="37">
        <v>18120</v>
      </c>
      <c r="IF46" s="107" t="s">
        <v>16</v>
      </c>
      <c r="IG46" s="37">
        <v>18120</v>
      </c>
      <c r="IH46" s="107" t="s">
        <v>16</v>
      </c>
      <c r="II46" s="37">
        <v>18120</v>
      </c>
      <c r="IJ46" s="107" t="s">
        <v>16</v>
      </c>
      <c r="IK46" s="37">
        <v>18120</v>
      </c>
      <c r="IL46" s="107" t="s">
        <v>16</v>
      </c>
      <c r="IM46" s="37">
        <v>18120</v>
      </c>
      <c r="IN46" s="107" t="s">
        <v>16</v>
      </c>
      <c r="IO46" s="37">
        <v>18120</v>
      </c>
      <c r="IP46" s="107" t="s">
        <v>16</v>
      </c>
      <c r="IQ46" s="37">
        <v>18120</v>
      </c>
      <c r="IR46" s="107" t="s">
        <v>16</v>
      </c>
      <c r="IS46" s="37">
        <v>18120</v>
      </c>
      <c r="IT46" s="107" t="s">
        <v>16</v>
      </c>
      <c r="IU46" s="37">
        <v>18120</v>
      </c>
      <c r="IV46" s="107" t="s">
        <v>16</v>
      </c>
    </row>
    <row r="47" spans="1:256" s="102" customFormat="1" ht="25.5" customHeight="1" x14ac:dyDescent="0.25">
      <c r="A47" s="373">
        <v>2</v>
      </c>
      <c r="B47" s="163" t="s">
        <v>17</v>
      </c>
      <c r="C47" s="554">
        <f>SUM(C48+C49+C50+C51+C52)</f>
        <v>0</v>
      </c>
      <c r="D47" s="535">
        <f>D48+D49+D50+D51+D52</f>
        <v>0</v>
      </c>
      <c r="E47" s="200">
        <f>E48+E49+E50+E51+E52</f>
        <v>0</v>
      </c>
      <c r="F47" s="180"/>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369"/>
      <c r="AV47" s="180"/>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K47" s="101"/>
      <c r="IL47" s="101"/>
      <c r="IM47" s="101"/>
      <c r="IN47" s="101"/>
      <c r="IO47" s="101"/>
      <c r="IP47" s="101"/>
      <c r="IQ47" s="101"/>
      <c r="IR47" s="101"/>
      <c r="IS47" s="101"/>
      <c r="IT47" s="101"/>
      <c r="IU47" s="101"/>
      <c r="IV47" s="101"/>
    </row>
    <row r="48" spans="1:256" s="102" customFormat="1" ht="25.5" customHeight="1" x14ac:dyDescent="0.25">
      <c r="A48" s="365">
        <v>2.1</v>
      </c>
      <c r="B48" s="162" t="s">
        <v>155</v>
      </c>
      <c r="C48" s="555">
        <v>0</v>
      </c>
      <c r="D48" s="534">
        <v>0</v>
      </c>
      <c r="E48" s="198">
        <f>SUM(C48:D48)</f>
        <v>0</v>
      </c>
      <c r="F48" s="180"/>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369"/>
      <c r="AV48" s="180"/>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K48" s="101"/>
      <c r="IL48" s="101"/>
      <c r="IM48" s="101"/>
      <c r="IN48" s="101"/>
      <c r="IO48" s="101"/>
      <c r="IP48" s="101"/>
      <c r="IQ48" s="101"/>
      <c r="IR48" s="101"/>
      <c r="IS48" s="101"/>
      <c r="IT48" s="101"/>
      <c r="IU48" s="101"/>
      <c r="IV48" s="101"/>
    </row>
    <row r="49" spans="1:256" s="102" customFormat="1" ht="25.5" customHeight="1" x14ac:dyDescent="0.25">
      <c r="A49" s="365">
        <v>2.2000000000000002</v>
      </c>
      <c r="B49" s="162" t="s">
        <v>156</v>
      </c>
      <c r="C49" s="555">
        <v>0</v>
      </c>
      <c r="D49" s="530">
        <v>0</v>
      </c>
      <c r="E49" s="198">
        <f>SUM(C49:D49)</f>
        <v>0</v>
      </c>
      <c r="F49" s="180"/>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369"/>
      <c r="AV49" s="180"/>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K49" s="101"/>
      <c r="IL49" s="101"/>
      <c r="IM49" s="101"/>
      <c r="IN49" s="101"/>
      <c r="IO49" s="101"/>
      <c r="IP49" s="101"/>
      <c r="IQ49" s="101"/>
      <c r="IR49" s="101"/>
      <c r="IS49" s="101"/>
      <c r="IT49" s="101"/>
      <c r="IU49" s="101"/>
      <c r="IV49" s="101"/>
    </row>
    <row r="50" spans="1:256" s="102" customFormat="1" ht="25.5" customHeight="1" x14ac:dyDescent="0.25">
      <c r="A50" s="365">
        <v>2.2999999999999998</v>
      </c>
      <c r="B50" s="162" t="s">
        <v>157</v>
      </c>
      <c r="C50" s="555">
        <v>0</v>
      </c>
      <c r="D50" s="530">
        <v>0</v>
      </c>
      <c r="E50" s="198">
        <f>SUM(C50:D50)</f>
        <v>0</v>
      </c>
      <c r="F50" s="180"/>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369"/>
      <c r="AV50" s="180"/>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K50" s="101"/>
      <c r="IL50" s="101"/>
      <c r="IM50" s="101"/>
      <c r="IN50" s="101"/>
      <c r="IO50" s="101"/>
      <c r="IP50" s="101"/>
      <c r="IQ50" s="101"/>
      <c r="IR50" s="101"/>
      <c r="IS50" s="101"/>
      <c r="IT50" s="101"/>
      <c r="IU50" s="101"/>
      <c r="IV50" s="101"/>
    </row>
    <row r="51" spans="1:256" s="102" customFormat="1" ht="25.5" customHeight="1" x14ac:dyDescent="0.25">
      <c r="A51" s="365">
        <v>2.4</v>
      </c>
      <c r="B51" s="162" t="s">
        <v>158</v>
      </c>
      <c r="C51" s="555">
        <v>0</v>
      </c>
      <c r="D51" s="530">
        <v>0</v>
      </c>
      <c r="E51" s="198">
        <f>SUM(C51:D51)</f>
        <v>0</v>
      </c>
      <c r="F51" s="180"/>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369"/>
      <c r="AV51" s="180"/>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K51" s="101"/>
      <c r="IL51" s="101"/>
      <c r="IM51" s="101"/>
      <c r="IN51" s="101"/>
      <c r="IO51" s="101"/>
      <c r="IP51" s="101"/>
      <c r="IQ51" s="101"/>
      <c r="IR51" s="101"/>
      <c r="IS51" s="101"/>
      <c r="IT51" s="101"/>
      <c r="IU51" s="101"/>
      <c r="IV51" s="101"/>
    </row>
    <row r="52" spans="1:256" s="102" customFormat="1" ht="25.5" customHeight="1" x14ac:dyDescent="0.25">
      <c r="A52" s="365">
        <v>2.5</v>
      </c>
      <c r="B52" s="162" t="s">
        <v>159</v>
      </c>
      <c r="C52" s="555">
        <v>0</v>
      </c>
      <c r="D52" s="530">
        <v>0</v>
      </c>
      <c r="E52" s="198">
        <f>SUM(C52:D52)</f>
        <v>0</v>
      </c>
      <c r="F52" s="180"/>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369"/>
      <c r="AV52" s="180"/>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H52" s="101"/>
      <c r="FI52" s="101"/>
      <c r="FJ52" s="10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K52" s="101"/>
      <c r="IL52" s="101"/>
      <c r="IM52" s="101"/>
      <c r="IN52" s="101"/>
      <c r="IO52" s="101"/>
      <c r="IP52" s="101"/>
      <c r="IQ52" s="101"/>
      <c r="IR52" s="101"/>
      <c r="IS52" s="101"/>
      <c r="IT52" s="101"/>
      <c r="IU52" s="101"/>
      <c r="IV52" s="101"/>
    </row>
    <row r="53" spans="1:256" s="102" customFormat="1" ht="25.5" customHeight="1" x14ac:dyDescent="0.25">
      <c r="A53" s="373">
        <v>3</v>
      </c>
      <c r="B53" s="163" t="s">
        <v>18</v>
      </c>
      <c r="C53" s="554">
        <f>C54</f>
        <v>0</v>
      </c>
      <c r="D53" s="535">
        <f t="shared" ref="D53:E55" si="1">D54</f>
        <v>0</v>
      </c>
      <c r="E53" s="200">
        <f t="shared" si="1"/>
        <v>0</v>
      </c>
      <c r="F53" s="180"/>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369"/>
      <c r="AV53" s="180"/>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H53" s="101"/>
      <c r="FI53" s="101"/>
      <c r="FJ53" s="10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K53" s="101"/>
      <c r="IL53" s="101"/>
      <c r="IM53" s="101"/>
      <c r="IN53" s="101"/>
      <c r="IO53" s="101"/>
      <c r="IP53" s="101"/>
      <c r="IQ53" s="101"/>
      <c r="IR53" s="101"/>
      <c r="IS53" s="101"/>
      <c r="IT53" s="101"/>
      <c r="IU53" s="101"/>
      <c r="IV53" s="101"/>
    </row>
    <row r="54" spans="1:256" s="97" customFormat="1" ht="25.5" customHeight="1" x14ac:dyDescent="0.25">
      <c r="A54" s="365">
        <v>3.1</v>
      </c>
      <c r="B54" s="155" t="s">
        <v>160</v>
      </c>
      <c r="C54" s="547">
        <f>SUM(C55)</f>
        <v>0</v>
      </c>
      <c r="D54" s="530">
        <f t="shared" si="1"/>
        <v>0</v>
      </c>
      <c r="E54" s="195">
        <f t="shared" si="1"/>
        <v>0</v>
      </c>
      <c r="F54" s="178"/>
      <c r="G54" s="96"/>
      <c r="H54" s="96"/>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366"/>
      <c r="AV54" s="178"/>
      <c r="AW54" s="96"/>
      <c r="AX54" s="96"/>
      <c r="AY54" s="96"/>
      <c r="AZ54" s="96"/>
      <c r="BA54" s="96"/>
      <c r="BB54" s="96"/>
      <c r="BC54" s="96"/>
      <c r="BD54" s="96"/>
      <c r="BE54" s="96"/>
      <c r="BF54" s="96"/>
      <c r="BG54" s="96"/>
      <c r="BH54" s="96"/>
      <c r="BI54" s="96"/>
      <c r="BJ54" s="96"/>
      <c r="BK54" s="96"/>
      <c r="BL54" s="96"/>
      <c r="BM54" s="96"/>
      <c r="BN54" s="96"/>
      <c r="BO54" s="96"/>
      <c r="BP54" s="96"/>
      <c r="BQ54" s="96"/>
      <c r="BR54" s="96"/>
      <c r="BS54" s="96"/>
      <c r="BT54" s="96"/>
      <c r="BU54" s="96"/>
      <c r="BV54" s="96"/>
      <c r="BW54" s="96"/>
      <c r="BX54" s="96"/>
      <c r="BY54" s="96"/>
      <c r="BZ54" s="96"/>
      <c r="CA54" s="96"/>
      <c r="CB54" s="96"/>
      <c r="CC54" s="96"/>
      <c r="CD54" s="96"/>
      <c r="CE54" s="96"/>
      <c r="CF54" s="96"/>
      <c r="CG54" s="96"/>
      <c r="CH54" s="96"/>
      <c r="CI54" s="96"/>
      <c r="CJ54" s="96"/>
      <c r="CK54" s="96"/>
      <c r="CL54" s="96"/>
      <c r="CM54" s="96"/>
      <c r="CN54" s="96"/>
      <c r="CO54" s="96"/>
      <c r="CP54" s="96"/>
      <c r="CQ54" s="96"/>
      <c r="CR54" s="96"/>
      <c r="CS54" s="96"/>
      <c r="CT54" s="96"/>
      <c r="CU54" s="96"/>
      <c r="CV54" s="96"/>
      <c r="CW54" s="96"/>
      <c r="CX54" s="96"/>
      <c r="CY54" s="96"/>
      <c r="CZ54" s="96"/>
      <c r="DA54" s="96"/>
      <c r="DB54" s="96"/>
      <c r="DC54" s="96"/>
      <c r="DD54" s="96"/>
      <c r="DE54" s="96"/>
      <c r="DF54" s="96"/>
      <c r="DG54" s="96"/>
      <c r="DH54" s="96"/>
      <c r="DI54" s="96"/>
      <c r="DJ54" s="96"/>
      <c r="DK54" s="96"/>
      <c r="DL54" s="96"/>
      <c r="DM54" s="96"/>
      <c r="DN54" s="96"/>
      <c r="DO54" s="96"/>
      <c r="DP54" s="96"/>
      <c r="DQ54" s="96"/>
      <c r="DR54" s="96"/>
      <c r="DS54" s="96"/>
      <c r="DT54" s="96"/>
      <c r="DU54" s="96"/>
      <c r="DV54" s="96"/>
      <c r="DW54" s="96"/>
      <c r="DX54" s="96"/>
      <c r="DY54" s="96"/>
      <c r="DZ54" s="96"/>
      <c r="EA54" s="96"/>
      <c r="EB54" s="96"/>
      <c r="EC54" s="96"/>
      <c r="ED54" s="96"/>
      <c r="EE54" s="96"/>
      <c r="EF54" s="96"/>
      <c r="EG54" s="96"/>
      <c r="EH54" s="96"/>
      <c r="EI54" s="96"/>
      <c r="EJ54" s="96"/>
      <c r="EK54" s="96"/>
      <c r="EL54" s="96"/>
      <c r="EM54" s="96"/>
      <c r="EN54" s="96"/>
      <c r="EO54" s="96"/>
      <c r="EP54" s="96"/>
      <c r="EQ54" s="96"/>
      <c r="ER54" s="96"/>
      <c r="ES54" s="96"/>
      <c r="ET54" s="96"/>
      <c r="EU54" s="96"/>
      <c r="EV54" s="96"/>
      <c r="EW54" s="96"/>
      <c r="EX54" s="96"/>
      <c r="EY54" s="96"/>
      <c r="EZ54" s="96"/>
      <c r="FA54" s="96"/>
      <c r="FB54" s="96"/>
      <c r="FC54" s="96"/>
      <c r="FD54" s="96"/>
      <c r="FE54" s="96"/>
      <c r="FF54" s="96"/>
      <c r="FG54" s="96"/>
      <c r="FH54" s="96"/>
      <c r="FI54" s="96"/>
      <c r="FJ54" s="96"/>
      <c r="FK54" s="96"/>
      <c r="FL54" s="96"/>
      <c r="FM54" s="96"/>
      <c r="FN54" s="96"/>
      <c r="FO54" s="96"/>
      <c r="FP54" s="96"/>
      <c r="FQ54" s="96"/>
      <c r="FR54" s="96"/>
      <c r="FS54" s="96"/>
      <c r="FT54" s="96"/>
      <c r="FU54" s="96"/>
      <c r="FV54" s="96"/>
      <c r="FW54" s="96"/>
      <c r="FX54" s="96"/>
      <c r="FY54" s="96"/>
      <c r="FZ54" s="96"/>
      <c r="GA54" s="96"/>
      <c r="GB54" s="96"/>
      <c r="GC54" s="96"/>
      <c r="GD54" s="96"/>
      <c r="GE54" s="96"/>
      <c r="GF54" s="96"/>
      <c r="GG54" s="96"/>
      <c r="GH54" s="96"/>
      <c r="GI54" s="96"/>
      <c r="GJ54" s="96"/>
      <c r="GK54" s="96"/>
      <c r="GL54" s="96"/>
      <c r="GM54" s="96"/>
      <c r="GN54" s="96"/>
      <c r="GO54" s="96"/>
      <c r="GP54" s="96"/>
      <c r="GQ54" s="96"/>
      <c r="GR54" s="96"/>
      <c r="GS54" s="96"/>
      <c r="GT54" s="96"/>
      <c r="GU54" s="96"/>
      <c r="GV54" s="96"/>
      <c r="GW54" s="96"/>
      <c r="GX54" s="96"/>
      <c r="GY54" s="96"/>
      <c r="GZ54" s="96"/>
      <c r="HA54" s="96"/>
      <c r="HB54" s="96"/>
      <c r="HC54" s="96"/>
      <c r="HD54" s="96"/>
      <c r="HE54" s="96"/>
      <c r="HF54" s="96"/>
      <c r="HG54" s="96"/>
      <c r="HH54" s="96"/>
      <c r="HI54" s="96"/>
      <c r="HJ54" s="96"/>
      <c r="HK54" s="96"/>
      <c r="HL54" s="96"/>
      <c r="HM54" s="96"/>
      <c r="HN54" s="96"/>
      <c r="HO54" s="96"/>
      <c r="HP54" s="96"/>
      <c r="HQ54" s="96"/>
      <c r="HR54" s="96"/>
      <c r="HS54" s="96"/>
      <c r="HT54" s="96"/>
      <c r="HU54" s="96"/>
      <c r="HV54" s="96"/>
      <c r="HW54" s="96"/>
      <c r="HX54" s="96"/>
      <c r="HY54" s="96"/>
      <c r="HZ54" s="96"/>
      <c r="IA54" s="96"/>
      <c r="IB54" s="96"/>
      <c r="IC54" s="96"/>
      <c r="ID54" s="96"/>
      <c r="IE54" s="96"/>
      <c r="IF54" s="96"/>
      <c r="IG54" s="96"/>
      <c r="IH54" s="96"/>
      <c r="II54" s="96"/>
      <c r="IJ54" s="96"/>
      <c r="IK54" s="96"/>
      <c r="IL54" s="96"/>
      <c r="IM54" s="96"/>
      <c r="IN54" s="96"/>
      <c r="IO54" s="96"/>
      <c r="IP54" s="96"/>
      <c r="IQ54" s="96"/>
      <c r="IR54" s="96"/>
      <c r="IS54" s="96"/>
      <c r="IT54" s="96"/>
      <c r="IU54" s="96"/>
      <c r="IV54" s="96"/>
    </row>
    <row r="55" spans="1:256" s="97" customFormat="1" ht="25.5" customHeight="1" x14ac:dyDescent="0.25">
      <c r="A55" s="365" t="s">
        <v>1002</v>
      </c>
      <c r="B55" s="210" t="s">
        <v>2</v>
      </c>
      <c r="C55" s="552">
        <f>SUM(C56)</f>
        <v>0</v>
      </c>
      <c r="D55" s="533">
        <f t="shared" si="1"/>
        <v>0</v>
      </c>
      <c r="E55" s="211">
        <f t="shared" si="1"/>
        <v>0</v>
      </c>
      <c r="F55" s="178"/>
      <c r="G55" s="96"/>
      <c r="H55" s="96"/>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366"/>
      <c r="AV55" s="178"/>
      <c r="AW55" s="96"/>
      <c r="AX55" s="96"/>
      <c r="AY55" s="96"/>
      <c r="AZ55" s="96"/>
      <c r="BA55" s="96"/>
      <c r="BB55" s="96"/>
      <c r="BC55" s="96"/>
      <c r="BD55" s="96"/>
      <c r="BE55" s="96"/>
      <c r="BF55" s="96"/>
      <c r="BG55" s="96"/>
      <c r="BH55" s="96"/>
      <c r="BI55" s="96"/>
      <c r="BJ55" s="96"/>
      <c r="BK55" s="96"/>
      <c r="BL55" s="96"/>
      <c r="BM55" s="96"/>
      <c r="BN55" s="96"/>
      <c r="BO55" s="96"/>
      <c r="BP55" s="96"/>
      <c r="BQ55" s="96"/>
      <c r="BR55" s="96"/>
      <c r="BS55" s="96"/>
      <c r="BT55" s="96"/>
      <c r="BU55" s="96"/>
      <c r="BV55" s="96"/>
      <c r="BW55" s="96"/>
      <c r="BX55" s="96"/>
      <c r="BY55" s="96"/>
      <c r="BZ55" s="96"/>
      <c r="CA55" s="96"/>
      <c r="CB55" s="96"/>
      <c r="CC55" s="96"/>
      <c r="CD55" s="96"/>
      <c r="CE55" s="96"/>
      <c r="CF55" s="96"/>
      <c r="CG55" s="96"/>
      <c r="CH55" s="96"/>
      <c r="CI55" s="96"/>
      <c r="CJ55" s="96"/>
      <c r="CK55" s="96"/>
      <c r="CL55" s="96"/>
      <c r="CM55" s="96"/>
      <c r="CN55" s="96"/>
      <c r="CO55" s="96"/>
      <c r="CP55" s="96"/>
      <c r="CQ55" s="96"/>
      <c r="CR55" s="96"/>
      <c r="CS55" s="96"/>
      <c r="CT55" s="96"/>
      <c r="CU55" s="96"/>
      <c r="CV55" s="96"/>
      <c r="CW55" s="96"/>
      <c r="CX55" s="96"/>
      <c r="CY55" s="96"/>
      <c r="CZ55" s="96"/>
      <c r="DA55" s="96"/>
      <c r="DB55" s="96"/>
      <c r="DC55" s="96"/>
      <c r="DD55" s="96"/>
      <c r="DE55" s="96"/>
      <c r="DF55" s="96"/>
      <c r="DG55" s="96"/>
      <c r="DH55" s="96"/>
      <c r="DI55" s="96"/>
      <c r="DJ55" s="96"/>
      <c r="DK55" s="96"/>
      <c r="DL55" s="96"/>
      <c r="DM55" s="96"/>
      <c r="DN55" s="96"/>
      <c r="DO55" s="96"/>
      <c r="DP55" s="96"/>
      <c r="DQ55" s="96"/>
      <c r="DR55" s="96"/>
      <c r="DS55" s="96"/>
      <c r="DT55" s="96"/>
      <c r="DU55" s="96"/>
      <c r="DV55" s="96"/>
      <c r="DW55" s="96"/>
      <c r="DX55" s="96"/>
      <c r="DY55" s="96"/>
      <c r="DZ55" s="96"/>
      <c r="EA55" s="96"/>
      <c r="EB55" s="96"/>
      <c r="EC55" s="96"/>
      <c r="ED55" s="96"/>
      <c r="EE55" s="96"/>
      <c r="EF55" s="96"/>
      <c r="EG55" s="96"/>
      <c r="EH55" s="96"/>
      <c r="EI55" s="96"/>
      <c r="EJ55" s="96"/>
      <c r="EK55" s="96"/>
      <c r="EL55" s="96"/>
      <c r="EM55" s="96"/>
      <c r="EN55" s="96"/>
      <c r="EO55" s="96"/>
      <c r="EP55" s="96"/>
      <c r="EQ55" s="96"/>
      <c r="ER55" s="96"/>
      <c r="ES55" s="96"/>
      <c r="ET55" s="96"/>
      <c r="EU55" s="96"/>
      <c r="EV55" s="96"/>
      <c r="EW55" s="96"/>
      <c r="EX55" s="96"/>
      <c r="EY55" s="96"/>
      <c r="EZ55" s="96"/>
      <c r="FA55" s="96"/>
      <c r="FB55" s="96"/>
      <c r="FC55" s="96"/>
      <c r="FD55" s="96"/>
      <c r="FE55" s="96"/>
      <c r="FF55" s="96"/>
      <c r="FG55" s="96"/>
      <c r="FH55" s="96"/>
      <c r="FI55" s="96"/>
      <c r="FJ55" s="96"/>
      <c r="FK55" s="96"/>
      <c r="FL55" s="96"/>
      <c r="FM55" s="96"/>
      <c r="FN55" s="96"/>
      <c r="FO55" s="96"/>
      <c r="FP55" s="96"/>
      <c r="FQ55" s="96"/>
      <c r="FR55" s="96"/>
      <c r="FS55" s="96"/>
      <c r="FT55" s="96"/>
      <c r="FU55" s="96"/>
      <c r="FV55" s="96"/>
      <c r="FW55" s="96"/>
      <c r="FX55" s="96"/>
      <c r="FY55" s="96"/>
      <c r="FZ55" s="96"/>
      <c r="GA55" s="96"/>
      <c r="GB55" s="96"/>
      <c r="GC55" s="96"/>
      <c r="GD55" s="96"/>
      <c r="GE55" s="96"/>
      <c r="GF55" s="96"/>
      <c r="GG55" s="96"/>
      <c r="GH55" s="96"/>
      <c r="GI55" s="96"/>
      <c r="GJ55" s="96"/>
      <c r="GK55" s="96"/>
      <c r="GL55" s="96"/>
      <c r="GM55" s="96"/>
      <c r="GN55" s="96"/>
      <c r="GO55" s="96"/>
      <c r="GP55" s="96"/>
      <c r="GQ55" s="96"/>
      <c r="GR55" s="96"/>
      <c r="GS55" s="96"/>
      <c r="GT55" s="96"/>
      <c r="GU55" s="96"/>
      <c r="GV55" s="96"/>
      <c r="GW55" s="96"/>
      <c r="GX55" s="96"/>
      <c r="GY55" s="96"/>
      <c r="GZ55" s="96"/>
      <c r="HA55" s="96"/>
      <c r="HB55" s="96"/>
      <c r="HC55" s="96"/>
      <c r="HD55" s="96"/>
      <c r="HE55" s="96"/>
      <c r="HF55" s="96"/>
      <c r="HG55" s="96"/>
      <c r="HH55" s="96"/>
      <c r="HI55" s="96"/>
      <c r="HJ55" s="96"/>
      <c r="HK55" s="96"/>
      <c r="HL55" s="96"/>
      <c r="HM55" s="96"/>
      <c r="HN55" s="96"/>
      <c r="HO55" s="96"/>
      <c r="HP55" s="96"/>
      <c r="HQ55" s="96"/>
      <c r="HR55" s="96"/>
      <c r="HS55" s="96"/>
      <c r="HT55" s="96"/>
      <c r="HU55" s="96"/>
      <c r="HV55" s="96"/>
      <c r="HW55" s="96"/>
      <c r="HX55" s="96"/>
      <c r="HY55" s="96"/>
      <c r="HZ55" s="96"/>
      <c r="IA55" s="96"/>
      <c r="IB55" s="96"/>
      <c r="IC55" s="96"/>
      <c r="ID55" s="96"/>
      <c r="IE55" s="96"/>
      <c r="IF55" s="96"/>
      <c r="IG55" s="96"/>
      <c r="IH55" s="96"/>
      <c r="II55" s="96"/>
      <c r="IJ55" s="96"/>
      <c r="IK55" s="96"/>
      <c r="IL55" s="96"/>
      <c r="IM55" s="96"/>
      <c r="IN55" s="96"/>
      <c r="IO55" s="96"/>
      <c r="IP55" s="96"/>
      <c r="IQ55" s="96"/>
      <c r="IR55" s="96"/>
      <c r="IS55" s="96"/>
      <c r="IT55" s="96"/>
      <c r="IU55" s="96"/>
      <c r="IV55" s="96"/>
    </row>
    <row r="56" spans="1:256" s="100" customFormat="1" ht="25.5" customHeight="1" x14ac:dyDescent="0.25">
      <c r="A56" s="367" t="s">
        <v>1003</v>
      </c>
      <c r="B56" s="158" t="s">
        <v>161</v>
      </c>
      <c r="C56" s="550">
        <v>0</v>
      </c>
      <c r="D56" s="532"/>
      <c r="E56" s="197">
        <f>C56+D56</f>
        <v>0</v>
      </c>
      <c r="F56" s="179"/>
      <c r="G56" s="99"/>
      <c r="H56" s="99"/>
      <c r="I56" s="99"/>
      <c r="J56" s="99"/>
      <c r="K56" s="99"/>
      <c r="L56" s="99"/>
      <c r="M56" s="99"/>
      <c r="N56" s="99"/>
      <c r="O56" s="99"/>
      <c r="P56" s="99"/>
      <c r="Q56" s="99"/>
      <c r="R56" s="99"/>
      <c r="S56" s="99"/>
      <c r="T56" s="99"/>
      <c r="U56" s="99"/>
      <c r="V56" s="99"/>
      <c r="W56" s="99"/>
      <c r="X56" s="99"/>
      <c r="Y56" s="99"/>
      <c r="Z56" s="99"/>
      <c r="AA56" s="99"/>
      <c r="AB56" s="99"/>
      <c r="AC56" s="99"/>
      <c r="AD56" s="99"/>
      <c r="AE56" s="99"/>
      <c r="AF56" s="99"/>
      <c r="AG56" s="99"/>
      <c r="AH56" s="99"/>
      <c r="AI56" s="99"/>
      <c r="AJ56" s="99"/>
      <c r="AK56" s="99"/>
      <c r="AL56" s="99"/>
      <c r="AM56" s="99"/>
      <c r="AN56" s="99"/>
      <c r="AO56" s="99"/>
      <c r="AP56" s="99"/>
      <c r="AQ56" s="99"/>
      <c r="AR56" s="99"/>
      <c r="AS56" s="99"/>
      <c r="AT56" s="99"/>
      <c r="AU56" s="368"/>
      <c r="AV56" s="17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c r="CT56" s="99"/>
      <c r="CU56" s="99"/>
      <c r="CV56" s="99"/>
      <c r="CW56" s="99"/>
      <c r="CX56" s="99"/>
      <c r="CY56" s="99"/>
      <c r="CZ56" s="99"/>
      <c r="DA56" s="99"/>
      <c r="DB56" s="99"/>
      <c r="DC56" s="99"/>
      <c r="DD56" s="99"/>
      <c r="DE56" s="99"/>
      <c r="DF56" s="99"/>
      <c r="DG56" s="99"/>
      <c r="DH56" s="99"/>
      <c r="DI56" s="99"/>
      <c r="DJ56" s="99"/>
      <c r="DK56" s="99"/>
      <c r="DL56" s="99"/>
      <c r="DM56" s="99"/>
      <c r="DN56" s="99"/>
      <c r="DO56" s="99"/>
      <c r="DP56" s="99"/>
      <c r="DQ56" s="99"/>
      <c r="DR56" s="99"/>
      <c r="DS56" s="99"/>
      <c r="DT56" s="99"/>
      <c r="DU56" s="99"/>
      <c r="DV56" s="99"/>
      <c r="DW56" s="99"/>
      <c r="DX56" s="99"/>
      <c r="DY56" s="99"/>
      <c r="DZ56" s="99"/>
      <c r="EA56" s="99"/>
      <c r="EB56" s="99"/>
      <c r="EC56" s="99"/>
      <c r="ED56" s="99"/>
      <c r="EE56" s="99"/>
      <c r="EF56" s="99"/>
      <c r="EG56" s="99"/>
      <c r="EH56" s="99"/>
      <c r="EI56" s="99"/>
      <c r="EJ56" s="99"/>
      <c r="EK56" s="99"/>
      <c r="EL56" s="99"/>
      <c r="EM56" s="99"/>
      <c r="EN56" s="99"/>
      <c r="EO56" s="99"/>
      <c r="EP56" s="99"/>
      <c r="EQ56" s="99"/>
      <c r="ER56" s="99"/>
      <c r="ES56" s="99"/>
      <c r="ET56" s="99"/>
      <c r="EU56" s="99"/>
      <c r="EV56" s="99"/>
      <c r="EW56" s="99"/>
      <c r="EX56" s="99"/>
      <c r="EY56" s="99"/>
      <c r="EZ56" s="99"/>
      <c r="FA56" s="99"/>
      <c r="FB56" s="99"/>
      <c r="FC56" s="99"/>
      <c r="FD56" s="99"/>
      <c r="FE56" s="99"/>
      <c r="FF56" s="99"/>
      <c r="FG56" s="99"/>
      <c r="FH56" s="99"/>
      <c r="FI56" s="99"/>
      <c r="FJ56" s="99"/>
      <c r="FK56" s="99"/>
      <c r="FL56" s="99"/>
      <c r="FM56" s="99"/>
      <c r="FN56" s="99"/>
      <c r="FO56" s="99"/>
      <c r="FP56" s="99"/>
      <c r="FQ56" s="99"/>
      <c r="FR56" s="99"/>
      <c r="FS56" s="99"/>
      <c r="FT56" s="99"/>
      <c r="FU56" s="99"/>
      <c r="FV56" s="99"/>
      <c r="FW56" s="99"/>
      <c r="FX56" s="99"/>
      <c r="FY56" s="99"/>
      <c r="FZ56" s="99"/>
      <c r="GA56" s="99"/>
      <c r="GB56" s="99"/>
      <c r="GC56" s="99"/>
      <c r="GD56" s="99"/>
      <c r="GE56" s="99"/>
      <c r="GF56" s="99"/>
      <c r="GG56" s="99"/>
      <c r="GH56" s="99"/>
      <c r="GI56" s="99"/>
      <c r="GJ56" s="99"/>
      <c r="GK56" s="99"/>
      <c r="GL56" s="99"/>
      <c r="GM56" s="99"/>
      <c r="GN56" s="99"/>
      <c r="GO56" s="99"/>
      <c r="GP56" s="99"/>
      <c r="GQ56" s="99"/>
      <c r="GR56" s="99"/>
      <c r="GS56" s="99"/>
      <c r="GT56" s="99"/>
      <c r="GU56" s="99"/>
      <c r="GV56" s="99"/>
      <c r="GW56" s="99"/>
      <c r="GX56" s="99"/>
      <c r="GY56" s="99"/>
      <c r="GZ56" s="99"/>
      <c r="HA56" s="99"/>
      <c r="HB56" s="99"/>
      <c r="HC56" s="99"/>
      <c r="HD56" s="99"/>
      <c r="HE56" s="99"/>
      <c r="HF56" s="99"/>
      <c r="HG56" s="99"/>
      <c r="HH56" s="99"/>
      <c r="HI56" s="99"/>
      <c r="HJ56" s="99"/>
      <c r="HK56" s="99"/>
      <c r="HL56" s="99"/>
      <c r="HM56" s="99"/>
      <c r="HN56" s="99"/>
      <c r="HO56" s="99"/>
      <c r="HP56" s="99"/>
      <c r="HQ56" s="99"/>
      <c r="HR56" s="99"/>
      <c r="HS56" s="99"/>
      <c r="HT56" s="99"/>
      <c r="HU56" s="99"/>
      <c r="HV56" s="99"/>
      <c r="HW56" s="99"/>
      <c r="HX56" s="99"/>
      <c r="HY56" s="99"/>
      <c r="HZ56" s="99"/>
      <c r="IA56" s="99"/>
      <c r="IB56" s="99"/>
      <c r="IC56" s="99"/>
      <c r="ID56" s="99"/>
      <c r="IE56" s="99"/>
      <c r="IF56" s="99"/>
      <c r="IG56" s="99"/>
      <c r="IH56" s="99"/>
      <c r="II56" s="99"/>
      <c r="IJ56" s="99"/>
      <c r="IK56" s="99"/>
      <c r="IL56" s="99"/>
      <c r="IM56" s="99"/>
      <c r="IN56" s="99"/>
      <c r="IO56" s="99"/>
      <c r="IP56" s="99"/>
      <c r="IQ56" s="99"/>
      <c r="IR56" s="99"/>
      <c r="IS56" s="99"/>
      <c r="IT56" s="99"/>
      <c r="IU56" s="99"/>
      <c r="IV56" s="99"/>
    </row>
    <row r="57" spans="1:256" s="97" customFormat="1" ht="25.5" customHeight="1" x14ac:dyDescent="0.25">
      <c r="A57" s="373">
        <v>4</v>
      </c>
      <c r="B57" s="163" t="s">
        <v>162</v>
      </c>
      <c r="C57" s="554">
        <f>C58+C78+C79+C159+C166</f>
        <v>440778686</v>
      </c>
      <c r="D57" s="536">
        <f>D58+D78+D79+D159+D166</f>
        <v>10297829.77</v>
      </c>
      <c r="E57" s="200">
        <f>E58+E78+E79+E159+E166</f>
        <v>451076515.76999998</v>
      </c>
      <c r="F57" s="178"/>
      <c r="G57" s="96"/>
      <c r="H57" s="96"/>
      <c r="I57" s="96"/>
      <c r="J57" s="96"/>
      <c r="K57" s="96"/>
      <c r="L57" s="96"/>
      <c r="M57" s="96"/>
      <c r="N57" s="96"/>
      <c r="O57" s="96"/>
      <c r="P57" s="96"/>
      <c r="Q57" s="96"/>
      <c r="R57" s="96"/>
      <c r="S57" s="96"/>
      <c r="T57" s="96"/>
      <c r="U57" s="96"/>
      <c r="V57" s="96"/>
      <c r="W57" s="96"/>
      <c r="X57" s="96"/>
      <c r="Y57" s="96"/>
      <c r="Z57" s="96"/>
      <c r="AA57" s="96"/>
      <c r="AB57" s="96"/>
      <c r="AC57" s="96"/>
      <c r="AD57" s="96"/>
      <c r="AE57" s="96"/>
      <c r="AF57" s="96"/>
      <c r="AG57" s="96"/>
      <c r="AH57" s="96"/>
      <c r="AI57" s="96"/>
      <c r="AJ57" s="96"/>
      <c r="AK57" s="96"/>
      <c r="AL57" s="96"/>
      <c r="AM57" s="96"/>
      <c r="AN57" s="96"/>
      <c r="AO57" s="96"/>
      <c r="AP57" s="96"/>
      <c r="AQ57" s="96"/>
      <c r="AR57" s="96"/>
      <c r="AS57" s="96"/>
      <c r="AT57" s="96"/>
      <c r="AU57" s="366"/>
      <c r="AV57" s="178"/>
      <c r="AW57" s="96"/>
      <c r="AX57" s="96"/>
      <c r="AY57" s="96"/>
      <c r="AZ57" s="96"/>
      <c r="BA57" s="96"/>
      <c r="BB57" s="96"/>
      <c r="BC57" s="96"/>
      <c r="BD57" s="96"/>
      <c r="BE57" s="96"/>
      <c r="BF57" s="96"/>
      <c r="BG57" s="96"/>
      <c r="BH57" s="96"/>
      <c r="BI57" s="96"/>
      <c r="BJ57" s="96"/>
      <c r="BK57" s="96"/>
      <c r="BL57" s="96"/>
      <c r="BM57" s="96"/>
      <c r="BN57" s="96"/>
      <c r="BO57" s="96"/>
      <c r="BP57" s="96"/>
      <c r="BQ57" s="96"/>
      <c r="BR57" s="96"/>
      <c r="BS57" s="96"/>
      <c r="BT57" s="96"/>
      <c r="BU57" s="96"/>
      <c r="BV57" s="96"/>
      <c r="BW57" s="96"/>
      <c r="BX57" s="96"/>
      <c r="BY57" s="96"/>
      <c r="BZ57" s="96"/>
      <c r="CA57" s="96"/>
      <c r="CB57" s="96"/>
      <c r="CC57" s="96"/>
      <c r="CD57" s="96"/>
      <c r="CE57" s="96"/>
      <c r="CF57" s="96"/>
      <c r="CG57" s="96"/>
      <c r="CH57" s="96"/>
      <c r="CI57" s="96"/>
      <c r="CJ57" s="96"/>
      <c r="CK57" s="96"/>
      <c r="CL57" s="96"/>
      <c r="CM57" s="96"/>
      <c r="CN57" s="96"/>
      <c r="CO57" s="96"/>
      <c r="CP57" s="96"/>
      <c r="CQ57" s="96"/>
      <c r="CR57" s="96"/>
      <c r="CS57" s="96"/>
      <c r="CT57" s="96"/>
      <c r="CU57" s="96"/>
      <c r="CV57" s="96"/>
      <c r="CW57" s="96"/>
      <c r="CX57" s="96"/>
      <c r="CY57" s="96"/>
      <c r="CZ57" s="96"/>
      <c r="DA57" s="96"/>
      <c r="DB57" s="96"/>
      <c r="DC57" s="96"/>
      <c r="DD57" s="96"/>
      <c r="DE57" s="96"/>
      <c r="DF57" s="96"/>
      <c r="DG57" s="96"/>
      <c r="DH57" s="96"/>
      <c r="DI57" s="96"/>
      <c r="DJ57" s="96"/>
      <c r="DK57" s="96"/>
      <c r="DL57" s="96"/>
      <c r="DM57" s="96"/>
      <c r="DN57" s="96"/>
      <c r="DO57" s="96"/>
      <c r="DP57" s="96"/>
      <c r="DQ57" s="96"/>
      <c r="DR57" s="96"/>
      <c r="DS57" s="96"/>
      <c r="DT57" s="96"/>
      <c r="DU57" s="96"/>
      <c r="DV57" s="96"/>
      <c r="DW57" s="96"/>
      <c r="DX57" s="96"/>
      <c r="DY57" s="96"/>
      <c r="DZ57" s="96"/>
      <c r="EA57" s="96"/>
      <c r="EB57" s="96"/>
      <c r="EC57" s="96"/>
      <c r="ED57" s="96"/>
      <c r="EE57" s="96"/>
      <c r="EF57" s="96"/>
      <c r="EG57" s="96"/>
      <c r="EH57" s="96"/>
      <c r="EI57" s="96"/>
      <c r="EJ57" s="96"/>
      <c r="EK57" s="96"/>
      <c r="EL57" s="96"/>
      <c r="EM57" s="96"/>
      <c r="EN57" s="96"/>
      <c r="EO57" s="96"/>
      <c r="EP57" s="96"/>
      <c r="EQ57" s="96"/>
      <c r="ER57" s="96"/>
      <c r="ES57" s="96"/>
      <c r="ET57" s="96"/>
      <c r="EU57" s="96"/>
      <c r="EV57" s="96"/>
      <c r="EW57" s="96"/>
      <c r="EX57" s="96"/>
      <c r="EY57" s="96"/>
      <c r="EZ57" s="96"/>
      <c r="FA57" s="96"/>
      <c r="FB57" s="96"/>
      <c r="FC57" s="96"/>
      <c r="FD57" s="96"/>
      <c r="FE57" s="96"/>
      <c r="FF57" s="96"/>
      <c r="FG57" s="96"/>
      <c r="FH57" s="96"/>
      <c r="FI57" s="96"/>
      <c r="FJ57" s="96"/>
      <c r="FK57" s="96"/>
      <c r="FL57" s="96"/>
      <c r="FM57" s="96"/>
      <c r="FN57" s="96"/>
      <c r="FO57" s="96"/>
      <c r="FP57" s="96"/>
      <c r="FQ57" s="96"/>
      <c r="FR57" s="96"/>
      <c r="FS57" s="96"/>
      <c r="FT57" s="96"/>
      <c r="FU57" s="96"/>
      <c r="FV57" s="96"/>
      <c r="FW57" s="96"/>
      <c r="FX57" s="96"/>
      <c r="FY57" s="96"/>
      <c r="FZ57" s="96"/>
      <c r="GA57" s="96"/>
      <c r="GB57" s="96"/>
      <c r="GC57" s="96"/>
      <c r="GD57" s="96"/>
      <c r="GE57" s="96"/>
      <c r="GF57" s="96"/>
      <c r="GG57" s="96"/>
      <c r="GH57" s="96"/>
      <c r="GI57" s="96"/>
      <c r="GJ57" s="96"/>
      <c r="GK57" s="96"/>
      <c r="GL57" s="96"/>
      <c r="GM57" s="96"/>
      <c r="GN57" s="96"/>
      <c r="GO57" s="96"/>
      <c r="GP57" s="96"/>
      <c r="GQ57" s="96"/>
      <c r="GR57" s="96"/>
      <c r="GS57" s="96"/>
      <c r="GT57" s="96"/>
      <c r="GU57" s="96"/>
      <c r="GV57" s="96"/>
      <c r="GW57" s="96"/>
      <c r="GX57" s="96"/>
      <c r="GY57" s="96"/>
      <c r="GZ57" s="96"/>
      <c r="HA57" s="96"/>
      <c r="HB57" s="96"/>
      <c r="HC57" s="96"/>
      <c r="HD57" s="96"/>
      <c r="HE57" s="96"/>
      <c r="HF57" s="96"/>
      <c r="HG57" s="96"/>
      <c r="HH57" s="96"/>
      <c r="HI57" s="96"/>
      <c r="HJ57" s="96"/>
      <c r="HK57" s="96"/>
      <c r="HL57" s="96"/>
      <c r="HM57" s="96"/>
      <c r="HN57" s="96"/>
      <c r="HO57" s="96"/>
      <c r="HP57" s="96"/>
      <c r="HQ57" s="96"/>
      <c r="HR57" s="96"/>
      <c r="HS57" s="96"/>
      <c r="HT57" s="96"/>
      <c r="HU57" s="96"/>
      <c r="HV57" s="96"/>
      <c r="HW57" s="96"/>
      <c r="HX57" s="96"/>
      <c r="HY57" s="96"/>
      <c r="HZ57" s="96"/>
      <c r="IA57" s="96"/>
      <c r="IB57" s="96"/>
      <c r="IC57" s="96"/>
      <c r="ID57" s="96"/>
      <c r="IE57" s="96"/>
      <c r="IF57" s="96"/>
      <c r="IG57" s="96"/>
      <c r="IH57" s="96"/>
      <c r="II57" s="96"/>
      <c r="IJ57" s="96"/>
      <c r="IK57" s="96"/>
      <c r="IL57" s="96"/>
      <c r="IM57" s="96"/>
      <c r="IN57" s="96"/>
      <c r="IO57" s="96"/>
      <c r="IP57" s="96"/>
      <c r="IQ57" s="96"/>
      <c r="IR57" s="96"/>
      <c r="IS57" s="96"/>
      <c r="IT57" s="96"/>
      <c r="IU57" s="96"/>
      <c r="IV57" s="96"/>
    </row>
    <row r="58" spans="1:256" s="100" customFormat="1" ht="34.5" customHeight="1" x14ac:dyDescent="0.25">
      <c r="A58" s="365">
        <v>4.0999999999999996</v>
      </c>
      <c r="B58" s="164" t="s">
        <v>163</v>
      </c>
      <c r="C58" s="547">
        <f>C59+C65+C67+C72</f>
        <v>13691876</v>
      </c>
      <c r="D58" s="537">
        <f>D59+D65+D67+D72</f>
        <v>1585781</v>
      </c>
      <c r="E58" s="201">
        <f>E59+E65+E67+E72</f>
        <v>15277657</v>
      </c>
      <c r="F58" s="17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99"/>
      <c r="AR58" s="99"/>
      <c r="AS58" s="99"/>
      <c r="AT58" s="99"/>
      <c r="AU58" s="368"/>
      <c r="AV58" s="179"/>
      <c r="AW58" s="99"/>
      <c r="AX58" s="99"/>
      <c r="AY58" s="99"/>
      <c r="AZ58" s="99"/>
      <c r="BA58" s="99"/>
      <c r="BB58" s="99"/>
      <c r="BC58" s="99"/>
      <c r="BD58" s="99"/>
      <c r="BE58" s="99"/>
      <c r="BF58" s="99"/>
      <c r="BG58" s="99"/>
      <c r="BH58" s="99"/>
      <c r="BI58" s="99"/>
      <c r="BJ58" s="99"/>
      <c r="BK58" s="99"/>
      <c r="BL58" s="99"/>
      <c r="BM58" s="99"/>
      <c r="BN58" s="99"/>
      <c r="BO58" s="99"/>
      <c r="BP58" s="99"/>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c r="CT58" s="99"/>
      <c r="CU58" s="99"/>
      <c r="CV58" s="99"/>
      <c r="CW58" s="99"/>
      <c r="CX58" s="99"/>
      <c r="CY58" s="99"/>
      <c r="CZ58" s="99"/>
      <c r="DA58" s="99"/>
      <c r="DB58" s="99"/>
      <c r="DC58" s="99"/>
      <c r="DD58" s="99"/>
      <c r="DE58" s="99"/>
      <c r="DF58" s="99"/>
      <c r="DG58" s="99"/>
      <c r="DH58" s="99"/>
      <c r="DI58" s="99"/>
      <c r="DJ58" s="99"/>
      <c r="DK58" s="99"/>
      <c r="DL58" s="99"/>
      <c r="DM58" s="99"/>
      <c r="DN58" s="99"/>
      <c r="DO58" s="99"/>
      <c r="DP58" s="99"/>
      <c r="DQ58" s="99"/>
      <c r="DR58" s="99"/>
      <c r="DS58" s="99"/>
      <c r="DT58" s="99"/>
      <c r="DU58" s="99"/>
      <c r="DV58" s="99"/>
      <c r="DW58" s="99"/>
      <c r="DX58" s="99"/>
      <c r="DY58" s="99"/>
      <c r="DZ58" s="99"/>
      <c r="EA58" s="99"/>
      <c r="EB58" s="99"/>
      <c r="EC58" s="99"/>
      <c r="ED58" s="99"/>
      <c r="EE58" s="99"/>
      <c r="EF58" s="99"/>
      <c r="EG58" s="99"/>
      <c r="EH58" s="99"/>
      <c r="EI58" s="99"/>
      <c r="EJ58" s="99"/>
      <c r="EK58" s="99"/>
      <c r="EL58" s="99"/>
      <c r="EM58" s="99"/>
      <c r="EN58" s="99"/>
      <c r="EO58" s="99"/>
      <c r="EP58" s="99"/>
      <c r="EQ58" s="99"/>
      <c r="ER58" s="99"/>
      <c r="ES58" s="99"/>
      <c r="ET58" s="99"/>
      <c r="EU58" s="99"/>
      <c r="EV58" s="99"/>
      <c r="EW58" s="99"/>
      <c r="EX58" s="99"/>
      <c r="EY58" s="99"/>
      <c r="EZ58" s="99"/>
      <c r="FA58" s="99"/>
      <c r="FB58" s="99"/>
      <c r="FC58" s="99"/>
      <c r="FD58" s="99"/>
      <c r="FE58" s="99"/>
      <c r="FF58" s="99"/>
      <c r="FG58" s="99"/>
      <c r="FH58" s="99"/>
      <c r="FI58" s="99"/>
      <c r="FJ58" s="99"/>
      <c r="FK58" s="99"/>
      <c r="FL58" s="99"/>
      <c r="FM58" s="99"/>
      <c r="FN58" s="99"/>
      <c r="FO58" s="99"/>
      <c r="FP58" s="99"/>
      <c r="FQ58" s="99"/>
      <c r="FR58" s="99"/>
      <c r="FS58" s="99"/>
      <c r="FT58" s="99"/>
      <c r="FU58" s="99"/>
      <c r="FV58" s="99"/>
      <c r="FW58" s="99"/>
      <c r="FX58" s="99"/>
      <c r="FY58" s="99"/>
      <c r="FZ58" s="99"/>
      <c r="GA58" s="99"/>
      <c r="GB58" s="99"/>
      <c r="GC58" s="99"/>
      <c r="GD58" s="99"/>
      <c r="GE58" s="99"/>
      <c r="GF58" s="99"/>
      <c r="GG58" s="99"/>
      <c r="GH58" s="99"/>
      <c r="GI58" s="99"/>
      <c r="GJ58" s="99"/>
      <c r="GK58" s="99"/>
      <c r="GL58" s="99"/>
      <c r="GM58" s="99"/>
      <c r="GN58" s="99"/>
      <c r="GO58" s="99"/>
      <c r="GP58" s="99"/>
      <c r="GQ58" s="99"/>
      <c r="GR58" s="99"/>
      <c r="GS58" s="99"/>
      <c r="GT58" s="99"/>
      <c r="GU58" s="99"/>
      <c r="GV58" s="99"/>
      <c r="GW58" s="99"/>
      <c r="GX58" s="99"/>
      <c r="GY58" s="99"/>
      <c r="GZ58" s="99"/>
      <c r="HA58" s="99"/>
      <c r="HB58" s="99"/>
      <c r="HC58" s="99"/>
      <c r="HD58" s="99"/>
      <c r="HE58" s="99"/>
      <c r="HF58" s="99"/>
      <c r="HG58" s="99"/>
      <c r="HH58" s="99"/>
      <c r="HI58" s="99"/>
      <c r="HJ58" s="99"/>
      <c r="HK58" s="99"/>
      <c r="HL58" s="99"/>
      <c r="HM58" s="99"/>
      <c r="HN58" s="99"/>
      <c r="HO58" s="99"/>
      <c r="HP58" s="99"/>
      <c r="HQ58" s="99"/>
      <c r="HR58" s="99"/>
      <c r="HS58" s="99"/>
      <c r="HT58" s="99"/>
      <c r="HU58" s="99"/>
      <c r="HV58" s="99"/>
      <c r="HW58" s="99"/>
      <c r="HX58" s="99"/>
      <c r="HY58" s="99"/>
      <c r="HZ58" s="99"/>
      <c r="IA58" s="99"/>
      <c r="IB58" s="99"/>
      <c r="IC58" s="99"/>
      <c r="ID58" s="99"/>
      <c r="IE58" s="99"/>
      <c r="IF58" s="99"/>
      <c r="IG58" s="99"/>
      <c r="IH58" s="99"/>
      <c r="II58" s="99"/>
      <c r="IJ58" s="99"/>
      <c r="IK58" s="99"/>
      <c r="IL58" s="99"/>
      <c r="IM58" s="99"/>
      <c r="IN58" s="99"/>
      <c r="IO58" s="99"/>
      <c r="IP58" s="99"/>
      <c r="IQ58" s="99"/>
      <c r="IR58" s="99"/>
      <c r="IS58" s="99"/>
      <c r="IT58" s="99"/>
      <c r="IU58" s="99"/>
      <c r="IV58" s="99"/>
    </row>
    <row r="59" spans="1:256" s="100" customFormat="1" ht="25.5" customHeight="1" x14ac:dyDescent="0.25">
      <c r="A59" s="365" t="s">
        <v>1004</v>
      </c>
      <c r="B59" s="210" t="s">
        <v>164</v>
      </c>
      <c r="C59" s="552">
        <f>SUM(C60:C64)</f>
        <v>10665344</v>
      </c>
      <c r="D59" s="538">
        <f>SUM(D60:D64)</f>
        <v>1585781</v>
      </c>
      <c r="E59" s="257">
        <f>SUM(E60:E64)</f>
        <v>12251125</v>
      </c>
      <c r="F59" s="17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99"/>
      <c r="AR59" s="99"/>
      <c r="AS59" s="99"/>
      <c r="AT59" s="99"/>
      <c r="AU59" s="368"/>
      <c r="AV59" s="179"/>
      <c r="AW59" s="99"/>
      <c r="AX59" s="99"/>
      <c r="AY59" s="99"/>
      <c r="AZ59" s="99"/>
      <c r="BA59" s="99"/>
      <c r="BB59" s="99"/>
      <c r="BC59" s="99"/>
      <c r="BD59" s="99"/>
      <c r="BE59" s="99"/>
      <c r="BF59" s="99"/>
      <c r="BG59" s="99"/>
      <c r="BH59" s="99"/>
      <c r="BI59" s="99"/>
      <c r="BJ59" s="99"/>
      <c r="BK59" s="99"/>
      <c r="BL59" s="99"/>
      <c r="BM59" s="99"/>
      <c r="BN59" s="99"/>
      <c r="BO59" s="99"/>
      <c r="BP59" s="99"/>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c r="CT59" s="99"/>
      <c r="CU59" s="99"/>
      <c r="CV59" s="99"/>
      <c r="CW59" s="99"/>
      <c r="CX59" s="99"/>
      <c r="CY59" s="99"/>
      <c r="CZ59" s="99"/>
      <c r="DA59" s="99"/>
      <c r="DB59" s="99"/>
      <c r="DC59" s="99"/>
      <c r="DD59" s="99"/>
      <c r="DE59" s="99"/>
      <c r="DF59" s="99"/>
      <c r="DG59" s="99"/>
      <c r="DH59" s="99"/>
      <c r="DI59" s="99"/>
      <c r="DJ59" s="99"/>
      <c r="DK59" s="99"/>
      <c r="DL59" s="99"/>
      <c r="DM59" s="99"/>
      <c r="DN59" s="99"/>
      <c r="DO59" s="99"/>
      <c r="DP59" s="99"/>
      <c r="DQ59" s="99"/>
      <c r="DR59" s="99"/>
      <c r="DS59" s="99"/>
      <c r="DT59" s="99"/>
      <c r="DU59" s="99"/>
      <c r="DV59" s="99"/>
      <c r="DW59" s="99"/>
      <c r="DX59" s="99"/>
      <c r="DY59" s="99"/>
      <c r="DZ59" s="99"/>
      <c r="EA59" s="99"/>
      <c r="EB59" s="99"/>
      <c r="EC59" s="99"/>
      <c r="ED59" s="99"/>
      <c r="EE59" s="99"/>
      <c r="EF59" s="99"/>
      <c r="EG59" s="99"/>
      <c r="EH59" s="99"/>
      <c r="EI59" s="99"/>
      <c r="EJ59" s="99"/>
      <c r="EK59" s="99"/>
      <c r="EL59" s="99"/>
      <c r="EM59" s="99"/>
      <c r="EN59" s="99"/>
      <c r="EO59" s="99"/>
      <c r="EP59" s="99"/>
      <c r="EQ59" s="99"/>
      <c r="ER59" s="99"/>
      <c r="ES59" s="99"/>
      <c r="ET59" s="99"/>
      <c r="EU59" s="99"/>
      <c r="EV59" s="99"/>
      <c r="EW59" s="99"/>
      <c r="EX59" s="99"/>
      <c r="EY59" s="99"/>
      <c r="EZ59" s="99"/>
      <c r="FA59" s="99"/>
      <c r="FB59" s="99"/>
      <c r="FC59" s="99"/>
      <c r="FD59" s="99"/>
      <c r="FE59" s="99"/>
      <c r="FF59" s="99"/>
      <c r="FG59" s="99"/>
      <c r="FH59" s="99"/>
      <c r="FI59" s="99"/>
      <c r="FJ59" s="99"/>
      <c r="FK59" s="99"/>
      <c r="FL59" s="99"/>
      <c r="FM59" s="99"/>
      <c r="FN59" s="99"/>
      <c r="FO59" s="99"/>
      <c r="FP59" s="99"/>
      <c r="FQ59" s="99"/>
      <c r="FR59" s="99"/>
      <c r="FS59" s="99"/>
      <c r="FT59" s="99"/>
      <c r="FU59" s="99"/>
      <c r="FV59" s="99"/>
      <c r="FW59" s="99"/>
      <c r="FX59" s="99"/>
      <c r="FY59" s="99"/>
      <c r="FZ59" s="99"/>
      <c r="GA59" s="99"/>
      <c r="GB59" s="99"/>
      <c r="GC59" s="99"/>
      <c r="GD59" s="99"/>
      <c r="GE59" s="99"/>
      <c r="GF59" s="99"/>
      <c r="GG59" s="99"/>
      <c r="GH59" s="99"/>
      <c r="GI59" s="99"/>
      <c r="GJ59" s="99"/>
      <c r="GK59" s="99"/>
      <c r="GL59" s="99"/>
      <c r="GM59" s="99"/>
      <c r="GN59" s="99"/>
      <c r="GO59" s="99"/>
      <c r="GP59" s="99"/>
      <c r="GQ59" s="99"/>
      <c r="GR59" s="99"/>
      <c r="GS59" s="99"/>
      <c r="GT59" s="99"/>
      <c r="GU59" s="99"/>
      <c r="GV59" s="99"/>
      <c r="GW59" s="99"/>
      <c r="GX59" s="99"/>
      <c r="GY59" s="99"/>
      <c r="GZ59" s="99"/>
      <c r="HA59" s="99"/>
      <c r="HB59" s="99"/>
      <c r="HC59" s="99"/>
      <c r="HD59" s="99"/>
      <c r="HE59" s="99"/>
      <c r="HF59" s="99"/>
      <c r="HG59" s="99"/>
      <c r="HH59" s="99"/>
      <c r="HI59" s="99"/>
      <c r="HJ59" s="99"/>
      <c r="HK59" s="99"/>
      <c r="HL59" s="99"/>
      <c r="HM59" s="99"/>
      <c r="HN59" s="99"/>
      <c r="HO59" s="99"/>
      <c r="HP59" s="99"/>
      <c r="HQ59" s="99"/>
      <c r="HR59" s="99"/>
      <c r="HS59" s="99"/>
      <c r="HT59" s="99"/>
      <c r="HU59" s="99"/>
      <c r="HV59" s="99"/>
      <c r="HW59" s="99"/>
      <c r="HX59" s="99"/>
      <c r="HY59" s="99"/>
      <c r="HZ59" s="99"/>
      <c r="IA59" s="99"/>
      <c r="IB59" s="99"/>
      <c r="IC59" s="99"/>
      <c r="ID59" s="99"/>
      <c r="IE59" s="99"/>
      <c r="IF59" s="99"/>
      <c r="IG59" s="99"/>
      <c r="IH59" s="99"/>
      <c r="II59" s="99"/>
      <c r="IJ59" s="99"/>
      <c r="IK59" s="99"/>
      <c r="IL59" s="99"/>
      <c r="IM59" s="99"/>
      <c r="IN59" s="99"/>
      <c r="IO59" s="99"/>
      <c r="IP59" s="99"/>
      <c r="IQ59" s="99"/>
      <c r="IR59" s="99"/>
      <c r="IS59" s="99"/>
      <c r="IT59" s="99"/>
      <c r="IU59" s="99"/>
      <c r="IV59" s="99"/>
    </row>
    <row r="60" spans="1:256" s="100" customFormat="1" ht="25.5" customHeight="1" x14ac:dyDescent="0.25">
      <c r="A60" s="367" t="s">
        <v>1005</v>
      </c>
      <c r="B60" s="158" t="s">
        <v>165</v>
      </c>
      <c r="C60" s="550">
        <v>16666</v>
      </c>
      <c r="D60" s="532">
        <v>31698</v>
      </c>
      <c r="E60" s="197">
        <f>C60+D60</f>
        <v>48364</v>
      </c>
      <c r="F60" s="17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99"/>
      <c r="AR60" s="99"/>
      <c r="AS60" s="99"/>
      <c r="AT60" s="99"/>
      <c r="AU60" s="368"/>
      <c r="AV60" s="179"/>
      <c r="AW60" s="99"/>
      <c r="AX60" s="99"/>
      <c r="AY60" s="99"/>
      <c r="AZ60" s="99"/>
      <c r="BA60" s="99"/>
      <c r="BB60" s="99"/>
      <c r="BC60" s="99"/>
      <c r="BD60" s="99"/>
      <c r="BE60" s="99"/>
      <c r="BF60" s="99"/>
      <c r="BG60" s="99"/>
      <c r="BH60" s="99"/>
      <c r="BI60" s="99"/>
      <c r="BJ60" s="99"/>
      <c r="BK60" s="99"/>
      <c r="BL60" s="99"/>
      <c r="BM60" s="99"/>
      <c r="BN60" s="99"/>
      <c r="BO60" s="99"/>
      <c r="BP60" s="99"/>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c r="CT60" s="99"/>
      <c r="CU60" s="99"/>
      <c r="CV60" s="99"/>
      <c r="CW60" s="99"/>
      <c r="CX60" s="99"/>
      <c r="CY60" s="99"/>
      <c r="CZ60" s="99"/>
      <c r="DA60" s="99"/>
      <c r="DB60" s="99"/>
      <c r="DC60" s="99"/>
      <c r="DD60" s="99"/>
      <c r="DE60" s="99"/>
      <c r="DF60" s="99"/>
      <c r="DG60" s="99"/>
      <c r="DH60" s="99"/>
      <c r="DI60" s="99"/>
      <c r="DJ60" s="99"/>
      <c r="DK60" s="99"/>
      <c r="DL60" s="99"/>
      <c r="DM60" s="99"/>
      <c r="DN60" s="99"/>
      <c r="DO60" s="99"/>
      <c r="DP60" s="99"/>
      <c r="DQ60" s="99"/>
      <c r="DR60" s="99"/>
      <c r="DS60" s="99"/>
      <c r="DT60" s="99"/>
      <c r="DU60" s="99"/>
      <c r="DV60" s="99"/>
      <c r="DW60" s="99"/>
      <c r="DX60" s="99"/>
      <c r="DY60" s="99"/>
      <c r="DZ60" s="99"/>
      <c r="EA60" s="99"/>
      <c r="EB60" s="99"/>
      <c r="EC60" s="99"/>
      <c r="ED60" s="99"/>
      <c r="EE60" s="99"/>
      <c r="EF60" s="99"/>
      <c r="EG60" s="99"/>
      <c r="EH60" s="99"/>
      <c r="EI60" s="99"/>
      <c r="EJ60" s="99"/>
      <c r="EK60" s="99"/>
      <c r="EL60" s="99"/>
      <c r="EM60" s="99"/>
      <c r="EN60" s="99"/>
      <c r="EO60" s="99"/>
      <c r="EP60" s="99"/>
      <c r="EQ60" s="99"/>
      <c r="ER60" s="99"/>
      <c r="ES60" s="99"/>
      <c r="ET60" s="99"/>
      <c r="EU60" s="99"/>
      <c r="EV60" s="99"/>
      <c r="EW60" s="99"/>
      <c r="EX60" s="99"/>
      <c r="EY60" s="99"/>
      <c r="EZ60" s="99"/>
      <c r="FA60" s="99"/>
      <c r="FB60" s="99"/>
      <c r="FC60" s="99"/>
      <c r="FD60" s="99"/>
      <c r="FE60" s="99"/>
      <c r="FF60" s="99"/>
      <c r="FG60" s="99"/>
      <c r="FH60" s="99"/>
      <c r="FI60" s="99"/>
      <c r="FJ60" s="99"/>
      <c r="FK60" s="99"/>
      <c r="FL60" s="99"/>
      <c r="FM60" s="99"/>
      <c r="FN60" s="99"/>
      <c r="FO60" s="99"/>
      <c r="FP60" s="99"/>
      <c r="FQ60" s="99"/>
      <c r="FR60" s="99"/>
      <c r="FS60" s="99"/>
      <c r="FT60" s="99"/>
      <c r="FU60" s="99"/>
      <c r="FV60" s="99"/>
      <c r="FW60" s="99"/>
      <c r="FX60" s="99"/>
      <c r="FY60" s="99"/>
      <c r="FZ60" s="99"/>
      <c r="GA60" s="99"/>
      <c r="GB60" s="99"/>
      <c r="GC60" s="99"/>
      <c r="GD60" s="99"/>
      <c r="GE60" s="99"/>
      <c r="GF60" s="99"/>
      <c r="GG60" s="99"/>
      <c r="GH60" s="99"/>
      <c r="GI60" s="99"/>
      <c r="GJ60" s="99"/>
      <c r="GK60" s="99"/>
      <c r="GL60" s="99"/>
      <c r="GM60" s="99"/>
      <c r="GN60" s="99"/>
      <c r="GO60" s="99"/>
      <c r="GP60" s="99"/>
      <c r="GQ60" s="99"/>
      <c r="GR60" s="99"/>
      <c r="GS60" s="99"/>
      <c r="GT60" s="99"/>
      <c r="GU60" s="99"/>
      <c r="GV60" s="99"/>
      <c r="GW60" s="99"/>
      <c r="GX60" s="99"/>
      <c r="GY60" s="99"/>
      <c r="GZ60" s="99"/>
      <c r="HA60" s="99"/>
      <c r="HB60" s="99"/>
      <c r="HC60" s="99"/>
      <c r="HD60" s="99"/>
      <c r="HE60" s="99"/>
      <c r="HF60" s="99"/>
      <c r="HG60" s="99"/>
      <c r="HH60" s="99"/>
      <c r="HI60" s="99"/>
      <c r="HJ60" s="99"/>
      <c r="HK60" s="99"/>
      <c r="HL60" s="99"/>
      <c r="HM60" s="99"/>
      <c r="HN60" s="99"/>
      <c r="HO60" s="99"/>
      <c r="HP60" s="99"/>
      <c r="HQ60" s="99"/>
      <c r="HR60" s="99"/>
      <c r="HS60" s="99"/>
      <c r="HT60" s="99"/>
      <c r="HU60" s="99"/>
      <c r="HV60" s="99"/>
      <c r="HW60" s="99"/>
      <c r="HX60" s="99"/>
      <c r="HY60" s="99"/>
      <c r="HZ60" s="99"/>
      <c r="IA60" s="99"/>
      <c r="IB60" s="99"/>
      <c r="IC60" s="99"/>
      <c r="ID60" s="99"/>
      <c r="IE60" s="99"/>
      <c r="IF60" s="99"/>
      <c r="IG60" s="99"/>
      <c r="IH60" s="99"/>
      <c r="II60" s="99"/>
      <c r="IJ60" s="99"/>
      <c r="IK60" s="99"/>
      <c r="IL60" s="99"/>
      <c r="IM60" s="99"/>
      <c r="IN60" s="99"/>
      <c r="IO60" s="99"/>
      <c r="IP60" s="99"/>
      <c r="IQ60" s="99"/>
      <c r="IR60" s="99"/>
      <c r="IS60" s="99"/>
      <c r="IT60" s="99"/>
      <c r="IU60" s="99"/>
      <c r="IV60" s="99"/>
    </row>
    <row r="61" spans="1:256" s="100" customFormat="1" ht="25.5" customHeight="1" x14ac:dyDescent="0.25">
      <c r="A61" s="367" t="s">
        <v>1006</v>
      </c>
      <c r="B61" s="158" t="s">
        <v>166</v>
      </c>
      <c r="C61" s="550">
        <v>2647460</v>
      </c>
      <c r="D61" s="532"/>
      <c r="E61" s="197">
        <f>C61+D61</f>
        <v>2647460</v>
      </c>
      <c r="F61" s="17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99"/>
      <c r="AR61" s="99"/>
      <c r="AS61" s="99"/>
      <c r="AT61" s="99"/>
      <c r="AU61" s="368"/>
      <c r="AV61" s="179"/>
      <c r="AW61" s="99"/>
      <c r="AX61" s="99"/>
      <c r="AY61" s="99"/>
      <c r="AZ61" s="99"/>
      <c r="BA61" s="99"/>
      <c r="BB61" s="99"/>
      <c r="BC61" s="99"/>
      <c r="BD61" s="99"/>
      <c r="BE61" s="99"/>
      <c r="BF61" s="99"/>
      <c r="BG61" s="99"/>
      <c r="BH61" s="99"/>
      <c r="BI61" s="99"/>
      <c r="BJ61" s="99"/>
      <c r="BK61" s="99"/>
      <c r="BL61" s="99"/>
      <c r="BM61" s="99"/>
      <c r="BN61" s="99"/>
      <c r="BO61" s="99"/>
      <c r="BP61" s="99"/>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c r="CT61" s="99"/>
      <c r="CU61" s="99"/>
      <c r="CV61" s="99"/>
      <c r="CW61" s="99"/>
      <c r="CX61" s="99"/>
      <c r="CY61" s="99"/>
      <c r="CZ61" s="99"/>
      <c r="DA61" s="99"/>
      <c r="DB61" s="99"/>
      <c r="DC61" s="99"/>
      <c r="DD61" s="99"/>
      <c r="DE61" s="99"/>
      <c r="DF61" s="99"/>
      <c r="DG61" s="99"/>
      <c r="DH61" s="99"/>
      <c r="DI61" s="99"/>
      <c r="DJ61" s="99"/>
      <c r="DK61" s="99"/>
      <c r="DL61" s="99"/>
      <c r="DM61" s="99"/>
      <c r="DN61" s="99"/>
      <c r="DO61" s="99"/>
      <c r="DP61" s="99"/>
      <c r="DQ61" s="99"/>
      <c r="DR61" s="99"/>
      <c r="DS61" s="99"/>
      <c r="DT61" s="99"/>
      <c r="DU61" s="99"/>
      <c r="DV61" s="99"/>
      <c r="DW61" s="99"/>
      <c r="DX61" s="99"/>
      <c r="DY61" s="99"/>
      <c r="DZ61" s="99"/>
      <c r="EA61" s="99"/>
      <c r="EB61" s="99"/>
      <c r="EC61" s="99"/>
      <c r="ED61" s="99"/>
      <c r="EE61" s="99"/>
      <c r="EF61" s="99"/>
      <c r="EG61" s="99"/>
      <c r="EH61" s="99"/>
      <c r="EI61" s="99"/>
      <c r="EJ61" s="99"/>
      <c r="EK61" s="99"/>
      <c r="EL61" s="99"/>
      <c r="EM61" s="99"/>
      <c r="EN61" s="99"/>
      <c r="EO61" s="99"/>
      <c r="EP61" s="99"/>
      <c r="EQ61" s="99"/>
      <c r="ER61" s="99"/>
      <c r="ES61" s="99"/>
      <c r="ET61" s="99"/>
      <c r="EU61" s="99"/>
      <c r="EV61" s="99"/>
      <c r="EW61" s="99"/>
      <c r="EX61" s="99"/>
      <c r="EY61" s="99"/>
      <c r="EZ61" s="99"/>
      <c r="FA61" s="99"/>
      <c r="FB61" s="99"/>
      <c r="FC61" s="99"/>
      <c r="FD61" s="99"/>
      <c r="FE61" s="99"/>
      <c r="FF61" s="99"/>
      <c r="FG61" s="99"/>
      <c r="FH61" s="99"/>
      <c r="FI61" s="99"/>
      <c r="FJ61" s="99"/>
      <c r="FK61" s="99"/>
      <c r="FL61" s="99"/>
      <c r="FM61" s="99"/>
      <c r="FN61" s="99"/>
      <c r="FO61" s="99"/>
      <c r="FP61" s="99"/>
      <c r="FQ61" s="99"/>
      <c r="FR61" s="99"/>
      <c r="FS61" s="99"/>
      <c r="FT61" s="99"/>
      <c r="FU61" s="99"/>
      <c r="FV61" s="99"/>
      <c r="FW61" s="99"/>
      <c r="FX61" s="99"/>
      <c r="FY61" s="99"/>
      <c r="FZ61" s="99"/>
      <c r="GA61" s="99"/>
      <c r="GB61" s="99"/>
      <c r="GC61" s="99"/>
      <c r="GD61" s="99"/>
      <c r="GE61" s="99"/>
      <c r="GF61" s="99"/>
      <c r="GG61" s="99"/>
      <c r="GH61" s="99"/>
      <c r="GI61" s="99"/>
      <c r="GJ61" s="99"/>
      <c r="GK61" s="99"/>
      <c r="GL61" s="99"/>
      <c r="GM61" s="99"/>
      <c r="GN61" s="99"/>
      <c r="GO61" s="99"/>
      <c r="GP61" s="99"/>
      <c r="GQ61" s="99"/>
      <c r="GR61" s="99"/>
      <c r="GS61" s="99"/>
      <c r="GT61" s="99"/>
      <c r="GU61" s="99"/>
      <c r="GV61" s="99"/>
      <c r="GW61" s="99"/>
      <c r="GX61" s="99"/>
      <c r="GY61" s="99"/>
      <c r="GZ61" s="99"/>
      <c r="HA61" s="99"/>
      <c r="HB61" s="99"/>
      <c r="HC61" s="99"/>
      <c r="HD61" s="99"/>
      <c r="HE61" s="99"/>
      <c r="HF61" s="99"/>
      <c r="HG61" s="99"/>
      <c r="HH61" s="99"/>
      <c r="HI61" s="99"/>
      <c r="HJ61" s="99"/>
      <c r="HK61" s="99"/>
      <c r="HL61" s="99"/>
      <c r="HM61" s="99"/>
      <c r="HN61" s="99"/>
      <c r="HO61" s="99"/>
      <c r="HP61" s="99"/>
      <c r="HQ61" s="99"/>
      <c r="HR61" s="99"/>
      <c r="HS61" s="99"/>
      <c r="HT61" s="99"/>
      <c r="HU61" s="99"/>
      <c r="HV61" s="99"/>
      <c r="HW61" s="99"/>
      <c r="HX61" s="99"/>
      <c r="HY61" s="99"/>
      <c r="HZ61" s="99"/>
      <c r="IA61" s="99"/>
      <c r="IB61" s="99"/>
      <c r="IC61" s="99"/>
      <c r="ID61" s="99"/>
      <c r="IE61" s="99"/>
      <c r="IF61" s="99"/>
      <c r="IG61" s="99"/>
      <c r="IH61" s="99"/>
      <c r="II61" s="99"/>
      <c r="IJ61" s="99"/>
      <c r="IK61" s="99"/>
      <c r="IL61" s="99"/>
      <c r="IM61" s="99"/>
      <c r="IN61" s="99"/>
      <c r="IO61" s="99"/>
      <c r="IP61" s="99"/>
      <c r="IQ61" s="99"/>
      <c r="IR61" s="99"/>
      <c r="IS61" s="99"/>
      <c r="IT61" s="99"/>
      <c r="IU61" s="99"/>
      <c r="IV61" s="99"/>
    </row>
    <row r="62" spans="1:256" s="100" customFormat="1" ht="25.5" customHeight="1" x14ac:dyDescent="0.25">
      <c r="A62" s="367" t="s">
        <v>1007</v>
      </c>
      <c r="B62" s="158" t="s">
        <v>167</v>
      </c>
      <c r="C62" s="550">
        <v>7888486</v>
      </c>
      <c r="D62" s="532">
        <v>1506999</v>
      </c>
      <c r="E62" s="197">
        <f>C62+D62</f>
        <v>9395485</v>
      </c>
      <c r="F62" s="17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368"/>
      <c r="AV62" s="17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9"/>
      <c r="DE62" s="99"/>
      <c r="DF62" s="99"/>
      <c r="DG62" s="99"/>
      <c r="DH62" s="99"/>
      <c r="DI62" s="99"/>
      <c r="DJ62" s="99"/>
      <c r="DK62" s="99"/>
      <c r="DL62" s="99"/>
      <c r="DM62" s="99"/>
      <c r="DN62" s="99"/>
      <c r="DO62" s="99"/>
      <c r="DP62" s="99"/>
      <c r="DQ62" s="99"/>
      <c r="DR62" s="99"/>
      <c r="DS62" s="99"/>
      <c r="DT62" s="99"/>
      <c r="DU62" s="99"/>
      <c r="DV62" s="99"/>
      <c r="DW62" s="99"/>
      <c r="DX62" s="99"/>
      <c r="DY62" s="99"/>
      <c r="DZ62" s="99"/>
      <c r="EA62" s="99"/>
      <c r="EB62" s="99"/>
      <c r="EC62" s="99"/>
      <c r="ED62" s="99"/>
      <c r="EE62" s="99"/>
      <c r="EF62" s="99"/>
      <c r="EG62" s="99"/>
      <c r="EH62" s="99"/>
      <c r="EI62" s="99"/>
      <c r="EJ62" s="99"/>
      <c r="EK62" s="99"/>
      <c r="EL62" s="99"/>
      <c r="EM62" s="99"/>
      <c r="EN62" s="99"/>
      <c r="EO62" s="99"/>
      <c r="EP62" s="99"/>
      <c r="EQ62" s="99"/>
      <c r="ER62" s="99"/>
      <c r="ES62" s="99"/>
      <c r="ET62" s="99"/>
      <c r="EU62" s="99"/>
      <c r="EV62" s="99"/>
      <c r="EW62" s="99"/>
      <c r="EX62" s="99"/>
      <c r="EY62" s="99"/>
      <c r="EZ62" s="99"/>
      <c r="FA62" s="99"/>
      <c r="FB62" s="99"/>
      <c r="FC62" s="99"/>
      <c r="FD62" s="99"/>
      <c r="FE62" s="99"/>
      <c r="FF62" s="99"/>
      <c r="FG62" s="99"/>
      <c r="FH62" s="99"/>
      <c r="FI62" s="99"/>
      <c r="FJ62" s="99"/>
      <c r="FK62" s="99"/>
      <c r="FL62" s="99"/>
      <c r="FM62" s="99"/>
      <c r="FN62" s="99"/>
      <c r="FO62" s="99"/>
      <c r="FP62" s="99"/>
      <c r="FQ62" s="99"/>
      <c r="FR62" s="99"/>
      <c r="FS62" s="99"/>
      <c r="FT62" s="99"/>
      <c r="FU62" s="99"/>
      <c r="FV62" s="99"/>
      <c r="FW62" s="99"/>
      <c r="FX62" s="99"/>
      <c r="FY62" s="99"/>
      <c r="FZ62" s="99"/>
      <c r="GA62" s="99"/>
      <c r="GB62" s="99"/>
      <c r="GC62" s="99"/>
      <c r="GD62" s="99"/>
      <c r="GE62" s="99"/>
      <c r="GF62" s="99"/>
      <c r="GG62" s="99"/>
      <c r="GH62" s="99"/>
      <c r="GI62" s="99"/>
      <c r="GJ62" s="99"/>
      <c r="GK62" s="99"/>
      <c r="GL62" s="99"/>
      <c r="GM62" s="99"/>
      <c r="GN62" s="99"/>
      <c r="GO62" s="99"/>
      <c r="GP62" s="99"/>
      <c r="GQ62" s="99"/>
      <c r="GR62" s="99"/>
      <c r="GS62" s="99"/>
      <c r="GT62" s="99"/>
      <c r="GU62" s="99"/>
      <c r="GV62" s="99"/>
      <c r="GW62" s="99"/>
      <c r="GX62" s="99"/>
      <c r="GY62" s="99"/>
      <c r="GZ62" s="99"/>
      <c r="HA62" s="99"/>
      <c r="HB62" s="99"/>
      <c r="HC62" s="99"/>
      <c r="HD62" s="99"/>
      <c r="HE62" s="99"/>
      <c r="HF62" s="99"/>
      <c r="HG62" s="99"/>
      <c r="HH62" s="99"/>
      <c r="HI62" s="99"/>
      <c r="HJ62" s="99"/>
      <c r="HK62" s="99"/>
      <c r="HL62" s="99"/>
      <c r="HM62" s="99"/>
      <c r="HN62" s="99"/>
      <c r="HO62" s="99"/>
      <c r="HP62" s="99"/>
      <c r="HQ62" s="99"/>
      <c r="HR62" s="99"/>
      <c r="HS62" s="99"/>
      <c r="HT62" s="99"/>
      <c r="HU62" s="99"/>
      <c r="HV62" s="99"/>
      <c r="HW62" s="99"/>
      <c r="HX62" s="99"/>
      <c r="HY62" s="99"/>
      <c r="HZ62" s="99"/>
      <c r="IA62" s="99"/>
      <c r="IB62" s="99"/>
      <c r="IC62" s="99"/>
      <c r="ID62" s="99"/>
      <c r="IE62" s="99"/>
      <c r="IF62" s="99"/>
      <c r="IG62" s="99"/>
      <c r="IH62" s="99"/>
      <c r="II62" s="99"/>
      <c r="IJ62" s="99"/>
      <c r="IK62" s="99"/>
      <c r="IL62" s="99"/>
      <c r="IM62" s="99"/>
      <c r="IN62" s="99"/>
      <c r="IO62" s="99"/>
      <c r="IP62" s="99"/>
      <c r="IQ62" s="99"/>
      <c r="IR62" s="99"/>
      <c r="IS62" s="99"/>
      <c r="IT62" s="99"/>
      <c r="IU62" s="99"/>
      <c r="IV62" s="99"/>
    </row>
    <row r="63" spans="1:256" s="100" customFormat="1" ht="25.5" customHeight="1" x14ac:dyDescent="0.25">
      <c r="A63" s="367" t="s">
        <v>1008</v>
      </c>
      <c r="B63" s="158" t="s">
        <v>168</v>
      </c>
      <c r="C63" s="550">
        <v>58506</v>
      </c>
      <c r="D63" s="532">
        <v>47084</v>
      </c>
      <c r="E63" s="197">
        <f>C63+D63</f>
        <v>105590</v>
      </c>
      <c r="F63" s="17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368"/>
      <c r="AV63" s="17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c r="CT63" s="99"/>
      <c r="CU63" s="99"/>
      <c r="CV63" s="99"/>
      <c r="CW63" s="99"/>
      <c r="CX63" s="99"/>
      <c r="CY63" s="99"/>
      <c r="CZ63" s="99"/>
      <c r="DA63" s="99"/>
      <c r="DB63" s="99"/>
      <c r="DC63" s="99"/>
      <c r="DD63" s="99"/>
      <c r="DE63" s="99"/>
      <c r="DF63" s="99"/>
      <c r="DG63" s="99"/>
      <c r="DH63" s="99"/>
      <c r="DI63" s="99"/>
      <c r="DJ63" s="99"/>
      <c r="DK63" s="99"/>
      <c r="DL63" s="99"/>
      <c r="DM63" s="99"/>
      <c r="DN63" s="99"/>
      <c r="DO63" s="99"/>
      <c r="DP63" s="99"/>
      <c r="DQ63" s="99"/>
      <c r="DR63" s="99"/>
      <c r="DS63" s="99"/>
      <c r="DT63" s="99"/>
      <c r="DU63" s="99"/>
      <c r="DV63" s="99"/>
      <c r="DW63" s="99"/>
      <c r="DX63" s="99"/>
      <c r="DY63" s="99"/>
      <c r="DZ63" s="99"/>
      <c r="EA63" s="99"/>
      <c r="EB63" s="99"/>
      <c r="EC63" s="99"/>
      <c r="ED63" s="99"/>
      <c r="EE63" s="99"/>
      <c r="EF63" s="99"/>
      <c r="EG63" s="99"/>
      <c r="EH63" s="99"/>
      <c r="EI63" s="99"/>
      <c r="EJ63" s="99"/>
      <c r="EK63" s="99"/>
      <c r="EL63" s="99"/>
      <c r="EM63" s="99"/>
      <c r="EN63" s="99"/>
      <c r="EO63" s="99"/>
      <c r="EP63" s="99"/>
      <c r="EQ63" s="99"/>
      <c r="ER63" s="99"/>
      <c r="ES63" s="99"/>
      <c r="ET63" s="99"/>
      <c r="EU63" s="99"/>
      <c r="EV63" s="99"/>
      <c r="EW63" s="99"/>
      <c r="EX63" s="99"/>
      <c r="EY63" s="99"/>
      <c r="EZ63" s="99"/>
      <c r="FA63" s="99"/>
      <c r="FB63" s="99"/>
      <c r="FC63" s="99"/>
      <c r="FD63" s="99"/>
      <c r="FE63" s="99"/>
      <c r="FF63" s="99"/>
      <c r="FG63" s="99"/>
      <c r="FH63" s="99"/>
      <c r="FI63" s="99"/>
      <c r="FJ63" s="99"/>
      <c r="FK63" s="99"/>
      <c r="FL63" s="99"/>
      <c r="FM63" s="99"/>
      <c r="FN63" s="99"/>
      <c r="FO63" s="99"/>
      <c r="FP63" s="99"/>
      <c r="FQ63" s="99"/>
      <c r="FR63" s="99"/>
      <c r="FS63" s="99"/>
      <c r="FT63" s="99"/>
      <c r="FU63" s="99"/>
      <c r="FV63" s="99"/>
      <c r="FW63" s="99"/>
      <c r="FX63" s="99"/>
      <c r="FY63" s="99"/>
      <c r="FZ63" s="99"/>
      <c r="GA63" s="99"/>
      <c r="GB63" s="99"/>
      <c r="GC63" s="99"/>
      <c r="GD63" s="99"/>
      <c r="GE63" s="99"/>
      <c r="GF63" s="99"/>
      <c r="GG63" s="99"/>
      <c r="GH63" s="99"/>
      <c r="GI63" s="99"/>
      <c r="GJ63" s="99"/>
      <c r="GK63" s="99"/>
      <c r="GL63" s="99"/>
      <c r="GM63" s="99"/>
      <c r="GN63" s="99"/>
      <c r="GO63" s="99"/>
      <c r="GP63" s="99"/>
      <c r="GQ63" s="99"/>
      <c r="GR63" s="99"/>
      <c r="GS63" s="99"/>
      <c r="GT63" s="99"/>
      <c r="GU63" s="99"/>
      <c r="GV63" s="99"/>
      <c r="GW63" s="99"/>
      <c r="GX63" s="99"/>
      <c r="GY63" s="99"/>
      <c r="GZ63" s="99"/>
      <c r="HA63" s="99"/>
      <c r="HB63" s="99"/>
      <c r="HC63" s="99"/>
      <c r="HD63" s="99"/>
      <c r="HE63" s="99"/>
      <c r="HF63" s="99"/>
      <c r="HG63" s="99"/>
      <c r="HH63" s="99"/>
      <c r="HI63" s="99"/>
      <c r="HJ63" s="99"/>
      <c r="HK63" s="99"/>
      <c r="HL63" s="99"/>
      <c r="HM63" s="99"/>
      <c r="HN63" s="99"/>
      <c r="HO63" s="99"/>
      <c r="HP63" s="99"/>
      <c r="HQ63" s="99"/>
      <c r="HR63" s="99"/>
      <c r="HS63" s="99"/>
      <c r="HT63" s="99"/>
      <c r="HU63" s="99"/>
      <c r="HV63" s="99"/>
      <c r="HW63" s="99"/>
      <c r="HX63" s="99"/>
      <c r="HY63" s="99"/>
      <c r="HZ63" s="99"/>
      <c r="IA63" s="99"/>
      <c r="IB63" s="99"/>
      <c r="IC63" s="99"/>
      <c r="ID63" s="99"/>
      <c r="IE63" s="99"/>
      <c r="IF63" s="99"/>
      <c r="IG63" s="99"/>
      <c r="IH63" s="99"/>
      <c r="II63" s="99"/>
      <c r="IJ63" s="99"/>
      <c r="IK63" s="99"/>
      <c r="IL63" s="99"/>
      <c r="IM63" s="99"/>
      <c r="IN63" s="99"/>
      <c r="IO63" s="99"/>
      <c r="IP63" s="99"/>
      <c r="IQ63" s="99"/>
      <c r="IR63" s="99"/>
      <c r="IS63" s="99"/>
      <c r="IT63" s="99"/>
      <c r="IU63" s="99"/>
      <c r="IV63" s="99"/>
    </row>
    <row r="64" spans="1:256" s="100" customFormat="1" ht="25.5" customHeight="1" x14ac:dyDescent="0.25">
      <c r="A64" s="367" t="s">
        <v>1009</v>
      </c>
      <c r="B64" s="158" t="s">
        <v>169</v>
      </c>
      <c r="C64" s="550">
        <v>54226</v>
      </c>
      <c r="D64" s="532"/>
      <c r="E64" s="197">
        <f>C64+D64</f>
        <v>54226</v>
      </c>
      <c r="F64" s="17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c r="AN64" s="99"/>
      <c r="AO64" s="99"/>
      <c r="AP64" s="99"/>
      <c r="AQ64" s="99"/>
      <c r="AR64" s="99"/>
      <c r="AS64" s="99"/>
      <c r="AT64" s="99"/>
      <c r="AU64" s="368"/>
      <c r="AV64" s="179"/>
      <c r="AW64" s="99"/>
      <c r="AX64" s="99"/>
      <c r="AY64" s="99"/>
      <c r="AZ64" s="99"/>
      <c r="BA64" s="99"/>
      <c r="BB64" s="99"/>
      <c r="BC64" s="99"/>
      <c r="BD64" s="99"/>
      <c r="BE64" s="99"/>
      <c r="BF64" s="99"/>
      <c r="BG64" s="99"/>
      <c r="BH64" s="99"/>
      <c r="BI64" s="99"/>
      <c r="BJ64" s="99"/>
      <c r="BK64" s="99"/>
      <c r="BL64" s="99"/>
      <c r="BM64" s="99"/>
      <c r="BN64" s="99"/>
      <c r="BO64" s="99"/>
      <c r="BP64" s="99"/>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c r="CT64" s="99"/>
      <c r="CU64" s="99"/>
      <c r="CV64" s="99"/>
      <c r="CW64" s="99"/>
      <c r="CX64" s="99"/>
      <c r="CY64" s="99"/>
      <c r="CZ64" s="99"/>
      <c r="DA64" s="99"/>
      <c r="DB64" s="99"/>
      <c r="DC64" s="99"/>
      <c r="DD64" s="99"/>
      <c r="DE64" s="99"/>
      <c r="DF64" s="99"/>
      <c r="DG64" s="99"/>
      <c r="DH64" s="99"/>
      <c r="DI64" s="99"/>
      <c r="DJ64" s="99"/>
      <c r="DK64" s="99"/>
      <c r="DL64" s="99"/>
      <c r="DM64" s="99"/>
      <c r="DN64" s="99"/>
      <c r="DO64" s="99"/>
      <c r="DP64" s="99"/>
      <c r="DQ64" s="99"/>
      <c r="DR64" s="99"/>
      <c r="DS64" s="99"/>
      <c r="DT64" s="99"/>
      <c r="DU64" s="99"/>
      <c r="DV64" s="99"/>
      <c r="DW64" s="99"/>
      <c r="DX64" s="99"/>
      <c r="DY64" s="99"/>
      <c r="DZ64" s="99"/>
      <c r="EA64" s="99"/>
      <c r="EB64" s="99"/>
      <c r="EC64" s="99"/>
      <c r="ED64" s="99"/>
      <c r="EE64" s="99"/>
      <c r="EF64" s="99"/>
      <c r="EG64" s="99"/>
      <c r="EH64" s="99"/>
      <c r="EI64" s="99"/>
      <c r="EJ64" s="99"/>
      <c r="EK64" s="99"/>
      <c r="EL64" s="99"/>
      <c r="EM64" s="99"/>
      <c r="EN64" s="99"/>
      <c r="EO64" s="99"/>
      <c r="EP64" s="99"/>
      <c r="EQ64" s="99"/>
      <c r="ER64" s="99"/>
      <c r="ES64" s="99"/>
      <c r="ET64" s="99"/>
      <c r="EU64" s="99"/>
      <c r="EV64" s="99"/>
      <c r="EW64" s="99"/>
      <c r="EX64" s="99"/>
      <c r="EY64" s="99"/>
      <c r="EZ64" s="99"/>
      <c r="FA64" s="99"/>
      <c r="FB64" s="99"/>
      <c r="FC64" s="99"/>
      <c r="FD64" s="99"/>
      <c r="FE64" s="99"/>
      <c r="FF64" s="99"/>
      <c r="FG64" s="99"/>
      <c r="FH64" s="99"/>
      <c r="FI64" s="99"/>
      <c r="FJ64" s="99"/>
      <c r="FK64" s="99"/>
      <c r="FL64" s="99"/>
      <c r="FM64" s="99"/>
      <c r="FN64" s="99"/>
      <c r="FO64" s="99"/>
      <c r="FP64" s="99"/>
      <c r="FQ64" s="99"/>
      <c r="FR64" s="99"/>
      <c r="FS64" s="99"/>
      <c r="FT64" s="99"/>
      <c r="FU64" s="99"/>
      <c r="FV64" s="99"/>
      <c r="FW64" s="99"/>
      <c r="FX64" s="99"/>
      <c r="FY64" s="99"/>
      <c r="FZ64" s="99"/>
      <c r="GA64" s="99"/>
      <c r="GB64" s="99"/>
      <c r="GC64" s="99"/>
      <c r="GD64" s="99"/>
      <c r="GE64" s="99"/>
      <c r="GF64" s="99"/>
      <c r="GG64" s="99"/>
      <c r="GH64" s="99"/>
      <c r="GI64" s="99"/>
      <c r="GJ64" s="99"/>
      <c r="GK64" s="99"/>
      <c r="GL64" s="99"/>
      <c r="GM64" s="99"/>
      <c r="GN64" s="99"/>
      <c r="GO64" s="99"/>
      <c r="GP64" s="99"/>
      <c r="GQ64" s="99"/>
      <c r="GR64" s="99"/>
      <c r="GS64" s="99"/>
      <c r="GT64" s="99"/>
      <c r="GU64" s="99"/>
      <c r="GV64" s="99"/>
      <c r="GW64" s="99"/>
      <c r="GX64" s="99"/>
      <c r="GY64" s="99"/>
      <c r="GZ64" s="99"/>
      <c r="HA64" s="99"/>
      <c r="HB64" s="99"/>
      <c r="HC64" s="99"/>
      <c r="HD64" s="99"/>
      <c r="HE64" s="99"/>
      <c r="HF64" s="99"/>
      <c r="HG64" s="99"/>
      <c r="HH64" s="99"/>
      <c r="HI64" s="99"/>
      <c r="HJ64" s="99"/>
      <c r="HK64" s="99"/>
      <c r="HL64" s="99"/>
      <c r="HM64" s="99"/>
      <c r="HN64" s="99"/>
      <c r="HO64" s="99"/>
      <c r="HP64" s="99"/>
      <c r="HQ64" s="99"/>
      <c r="HR64" s="99"/>
      <c r="HS64" s="99"/>
      <c r="HT64" s="99"/>
      <c r="HU64" s="99"/>
      <c r="HV64" s="99"/>
      <c r="HW64" s="99"/>
      <c r="HX64" s="99"/>
      <c r="HY64" s="99"/>
      <c r="HZ64" s="99"/>
      <c r="IA64" s="99"/>
      <c r="IB64" s="99"/>
      <c r="IC64" s="99"/>
      <c r="ID64" s="99"/>
      <c r="IE64" s="99"/>
      <c r="IF64" s="99"/>
      <c r="IG64" s="99"/>
      <c r="IH64" s="99"/>
      <c r="II64" s="99"/>
      <c r="IJ64" s="99"/>
      <c r="IK64" s="99"/>
      <c r="IL64" s="99"/>
      <c r="IM64" s="99"/>
      <c r="IN64" s="99"/>
      <c r="IO64" s="99"/>
      <c r="IP64" s="99"/>
      <c r="IQ64" s="99"/>
      <c r="IR64" s="99"/>
      <c r="IS64" s="99"/>
      <c r="IT64" s="99"/>
      <c r="IU64" s="99"/>
      <c r="IV64" s="99"/>
    </row>
    <row r="65" spans="1:256" s="100" customFormat="1" ht="25.5" customHeight="1" x14ac:dyDescent="0.25">
      <c r="A65" s="365" t="s">
        <v>1010</v>
      </c>
      <c r="B65" s="210" t="s">
        <v>170</v>
      </c>
      <c r="C65" s="552">
        <f>C66</f>
        <v>983511</v>
      </c>
      <c r="D65" s="538">
        <f>D66</f>
        <v>0</v>
      </c>
      <c r="E65" s="257">
        <f>E66</f>
        <v>983511</v>
      </c>
      <c r="F65" s="179"/>
      <c r="G65" s="99"/>
      <c r="H65" s="99"/>
      <c r="I65" s="99"/>
      <c r="J65" s="99"/>
      <c r="K65" s="99"/>
      <c r="L65" s="99"/>
      <c r="M65" s="99"/>
      <c r="N65" s="99"/>
      <c r="O65" s="99"/>
      <c r="P65" s="99"/>
      <c r="Q65" s="99"/>
      <c r="R65" s="99"/>
      <c r="S65" s="99"/>
      <c r="T65" s="99"/>
      <c r="U65" s="99"/>
      <c r="V65" s="99"/>
      <c r="W65" s="99"/>
      <c r="X65" s="99"/>
      <c r="Y65" s="99"/>
      <c r="Z65" s="99"/>
      <c r="AA65" s="99"/>
      <c r="AB65" s="99"/>
      <c r="AC65" s="99"/>
      <c r="AD65" s="99"/>
      <c r="AE65" s="99"/>
      <c r="AF65" s="99"/>
      <c r="AG65" s="99"/>
      <c r="AH65" s="99"/>
      <c r="AI65" s="99"/>
      <c r="AJ65" s="99"/>
      <c r="AK65" s="99"/>
      <c r="AL65" s="99"/>
      <c r="AM65" s="99"/>
      <c r="AN65" s="99"/>
      <c r="AO65" s="99"/>
      <c r="AP65" s="99"/>
      <c r="AQ65" s="99"/>
      <c r="AR65" s="99"/>
      <c r="AS65" s="99"/>
      <c r="AT65" s="99"/>
      <c r="AU65" s="368"/>
      <c r="AV65" s="179"/>
      <c r="AW65" s="99"/>
      <c r="AX65" s="99"/>
      <c r="AY65" s="99"/>
      <c r="AZ65" s="99"/>
      <c r="BA65" s="99"/>
      <c r="BB65" s="99"/>
      <c r="BC65" s="99"/>
      <c r="BD65" s="99"/>
      <c r="BE65" s="99"/>
      <c r="BF65" s="99"/>
      <c r="BG65" s="99"/>
      <c r="BH65" s="99"/>
      <c r="BI65" s="99"/>
      <c r="BJ65" s="99"/>
      <c r="BK65" s="99"/>
      <c r="BL65" s="99"/>
      <c r="BM65" s="99"/>
      <c r="BN65" s="99"/>
      <c r="BO65" s="99"/>
      <c r="BP65" s="99"/>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c r="CT65" s="99"/>
      <c r="CU65" s="99"/>
      <c r="CV65" s="99"/>
      <c r="CW65" s="99"/>
      <c r="CX65" s="99"/>
      <c r="CY65" s="99"/>
      <c r="CZ65" s="99"/>
      <c r="DA65" s="99"/>
      <c r="DB65" s="99"/>
      <c r="DC65" s="99"/>
      <c r="DD65" s="99"/>
      <c r="DE65" s="99"/>
      <c r="DF65" s="99"/>
      <c r="DG65" s="99"/>
      <c r="DH65" s="99"/>
      <c r="DI65" s="99"/>
      <c r="DJ65" s="99"/>
      <c r="DK65" s="99"/>
      <c r="DL65" s="99"/>
      <c r="DM65" s="99"/>
      <c r="DN65" s="99"/>
      <c r="DO65" s="99"/>
      <c r="DP65" s="99"/>
      <c r="DQ65" s="99"/>
      <c r="DR65" s="99"/>
      <c r="DS65" s="99"/>
      <c r="DT65" s="99"/>
      <c r="DU65" s="99"/>
      <c r="DV65" s="99"/>
      <c r="DW65" s="99"/>
      <c r="DX65" s="99"/>
      <c r="DY65" s="99"/>
      <c r="DZ65" s="99"/>
      <c r="EA65" s="99"/>
      <c r="EB65" s="99"/>
      <c r="EC65" s="99"/>
      <c r="ED65" s="99"/>
      <c r="EE65" s="99"/>
      <c r="EF65" s="99"/>
      <c r="EG65" s="99"/>
      <c r="EH65" s="99"/>
      <c r="EI65" s="99"/>
      <c r="EJ65" s="99"/>
      <c r="EK65" s="99"/>
      <c r="EL65" s="99"/>
      <c r="EM65" s="99"/>
      <c r="EN65" s="99"/>
      <c r="EO65" s="99"/>
      <c r="EP65" s="99"/>
      <c r="EQ65" s="99"/>
      <c r="ER65" s="99"/>
      <c r="ES65" s="99"/>
      <c r="ET65" s="99"/>
      <c r="EU65" s="99"/>
      <c r="EV65" s="99"/>
      <c r="EW65" s="99"/>
      <c r="EX65" s="99"/>
      <c r="EY65" s="99"/>
      <c r="EZ65" s="99"/>
      <c r="FA65" s="99"/>
      <c r="FB65" s="99"/>
      <c r="FC65" s="99"/>
      <c r="FD65" s="99"/>
      <c r="FE65" s="99"/>
      <c r="FF65" s="99"/>
      <c r="FG65" s="99"/>
      <c r="FH65" s="99"/>
      <c r="FI65" s="99"/>
      <c r="FJ65" s="99"/>
      <c r="FK65" s="99"/>
      <c r="FL65" s="99"/>
      <c r="FM65" s="99"/>
      <c r="FN65" s="99"/>
      <c r="FO65" s="99"/>
      <c r="FP65" s="99"/>
      <c r="FQ65" s="99"/>
      <c r="FR65" s="99"/>
      <c r="FS65" s="99"/>
      <c r="FT65" s="99"/>
      <c r="FU65" s="99"/>
      <c r="FV65" s="99"/>
      <c r="FW65" s="99"/>
      <c r="FX65" s="99"/>
      <c r="FY65" s="99"/>
      <c r="FZ65" s="99"/>
      <c r="GA65" s="99"/>
      <c r="GB65" s="99"/>
      <c r="GC65" s="99"/>
      <c r="GD65" s="99"/>
      <c r="GE65" s="99"/>
      <c r="GF65" s="99"/>
      <c r="GG65" s="99"/>
      <c r="GH65" s="99"/>
      <c r="GI65" s="99"/>
      <c r="GJ65" s="99"/>
      <c r="GK65" s="99"/>
      <c r="GL65" s="99"/>
      <c r="GM65" s="99"/>
      <c r="GN65" s="99"/>
      <c r="GO65" s="99"/>
      <c r="GP65" s="99"/>
      <c r="GQ65" s="99"/>
      <c r="GR65" s="99"/>
      <c r="GS65" s="99"/>
      <c r="GT65" s="99"/>
      <c r="GU65" s="99"/>
      <c r="GV65" s="99"/>
      <c r="GW65" s="99"/>
      <c r="GX65" s="99"/>
      <c r="GY65" s="99"/>
      <c r="GZ65" s="99"/>
      <c r="HA65" s="99"/>
      <c r="HB65" s="99"/>
      <c r="HC65" s="99"/>
      <c r="HD65" s="99"/>
      <c r="HE65" s="99"/>
      <c r="HF65" s="99"/>
      <c r="HG65" s="99"/>
      <c r="HH65" s="99"/>
      <c r="HI65" s="99"/>
      <c r="HJ65" s="99"/>
      <c r="HK65" s="99"/>
      <c r="HL65" s="99"/>
      <c r="HM65" s="99"/>
      <c r="HN65" s="99"/>
      <c r="HO65" s="99"/>
      <c r="HP65" s="99"/>
      <c r="HQ65" s="99"/>
      <c r="HR65" s="99"/>
      <c r="HS65" s="99"/>
      <c r="HT65" s="99"/>
      <c r="HU65" s="99"/>
      <c r="HV65" s="99"/>
      <c r="HW65" s="99"/>
      <c r="HX65" s="99"/>
      <c r="HY65" s="99"/>
      <c r="HZ65" s="99"/>
      <c r="IA65" s="99"/>
      <c r="IB65" s="99"/>
      <c r="IC65" s="99"/>
      <c r="ID65" s="99"/>
      <c r="IE65" s="99"/>
      <c r="IF65" s="99"/>
      <c r="IG65" s="99"/>
      <c r="IH65" s="99"/>
      <c r="II65" s="99"/>
      <c r="IJ65" s="99"/>
      <c r="IK65" s="99"/>
      <c r="IL65" s="99"/>
      <c r="IM65" s="99"/>
      <c r="IN65" s="99"/>
      <c r="IO65" s="99"/>
      <c r="IP65" s="99"/>
      <c r="IQ65" s="99"/>
      <c r="IR65" s="99"/>
      <c r="IS65" s="99"/>
      <c r="IT65" s="99"/>
      <c r="IU65" s="99"/>
      <c r="IV65" s="99"/>
    </row>
    <row r="66" spans="1:256" s="100" customFormat="1" ht="25.5" customHeight="1" x14ac:dyDescent="0.25">
      <c r="A66" s="367" t="s">
        <v>1011</v>
      </c>
      <c r="B66" s="158" t="s">
        <v>171</v>
      </c>
      <c r="C66" s="550">
        <v>983511</v>
      </c>
      <c r="D66" s="532"/>
      <c r="E66" s="197">
        <f>C66+D66</f>
        <v>983511</v>
      </c>
      <c r="F66" s="17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99"/>
      <c r="AK66" s="99"/>
      <c r="AL66" s="99"/>
      <c r="AM66" s="99"/>
      <c r="AN66" s="99"/>
      <c r="AO66" s="99"/>
      <c r="AP66" s="99"/>
      <c r="AQ66" s="99"/>
      <c r="AR66" s="99"/>
      <c r="AS66" s="99"/>
      <c r="AT66" s="99"/>
      <c r="AU66" s="368"/>
      <c r="AV66" s="179"/>
      <c r="AW66" s="99"/>
      <c r="AX66" s="99"/>
      <c r="AY66" s="99"/>
      <c r="AZ66" s="99"/>
      <c r="BA66" s="99"/>
      <c r="BB66" s="99"/>
      <c r="BC66" s="99"/>
      <c r="BD66" s="99"/>
      <c r="BE66" s="99"/>
      <c r="BF66" s="99"/>
      <c r="BG66" s="99"/>
      <c r="BH66" s="99"/>
      <c r="BI66" s="99"/>
      <c r="BJ66" s="99"/>
      <c r="BK66" s="99"/>
      <c r="BL66" s="99"/>
      <c r="BM66" s="99"/>
      <c r="BN66" s="99"/>
      <c r="BO66" s="99"/>
      <c r="BP66" s="99"/>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c r="CT66" s="99"/>
      <c r="CU66" s="99"/>
      <c r="CV66" s="99"/>
      <c r="CW66" s="99"/>
      <c r="CX66" s="99"/>
      <c r="CY66" s="99"/>
      <c r="CZ66" s="99"/>
      <c r="DA66" s="99"/>
      <c r="DB66" s="99"/>
      <c r="DC66" s="99"/>
      <c r="DD66" s="99"/>
      <c r="DE66" s="99"/>
      <c r="DF66" s="99"/>
      <c r="DG66" s="99"/>
      <c r="DH66" s="99"/>
      <c r="DI66" s="99"/>
      <c r="DJ66" s="99"/>
      <c r="DK66" s="99"/>
      <c r="DL66" s="99"/>
      <c r="DM66" s="99"/>
      <c r="DN66" s="99"/>
      <c r="DO66" s="99"/>
      <c r="DP66" s="99"/>
      <c r="DQ66" s="99"/>
      <c r="DR66" s="99"/>
      <c r="DS66" s="99"/>
      <c r="DT66" s="99"/>
      <c r="DU66" s="99"/>
      <c r="DV66" s="99"/>
      <c r="DW66" s="99"/>
      <c r="DX66" s="99"/>
      <c r="DY66" s="99"/>
      <c r="DZ66" s="99"/>
      <c r="EA66" s="99"/>
      <c r="EB66" s="99"/>
      <c r="EC66" s="99"/>
      <c r="ED66" s="99"/>
      <c r="EE66" s="99"/>
      <c r="EF66" s="99"/>
      <c r="EG66" s="99"/>
      <c r="EH66" s="99"/>
      <c r="EI66" s="99"/>
      <c r="EJ66" s="99"/>
      <c r="EK66" s="99"/>
      <c r="EL66" s="99"/>
      <c r="EM66" s="99"/>
      <c r="EN66" s="99"/>
      <c r="EO66" s="99"/>
      <c r="EP66" s="99"/>
      <c r="EQ66" s="99"/>
      <c r="ER66" s="99"/>
      <c r="ES66" s="99"/>
      <c r="ET66" s="99"/>
      <c r="EU66" s="99"/>
      <c r="EV66" s="99"/>
      <c r="EW66" s="99"/>
      <c r="EX66" s="99"/>
      <c r="EY66" s="99"/>
      <c r="EZ66" s="99"/>
      <c r="FA66" s="99"/>
      <c r="FB66" s="99"/>
      <c r="FC66" s="99"/>
      <c r="FD66" s="99"/>
      <c r="FE66" s="99"/>
      <c r="FF66" s="99"/>
      <c r="FG66" s="99"/>
      <c r="FH66" s="99"/>
      <c r="FI66" s="99"/>
      <c r="FJ66" s="99"/>
      <c r="FK66" s="99"/>
      <c r="FL66" s="99"/>
      <c r="FM66" s="99"/>
      <c r="FN66" s="99"/>
      <c r="FO66" s="99"/>
      <c r="FP66" s="99"/>
      <c r="FQ66" s="99"/>
      <c r="FR66" s="99"/>
      <c r="FS66" s="99"/>
      <c r="FT66" s="99"/>
      <c r="FU66" s="99"/>
      <c r="FV66" s="99"/>
      <c r="FW66" s="99"/>
      <c r="FX66" s="99"/>
      <c r="FY66" s="99"/>
      <c r="FZ66" s="99"/>
      <c r="GA66" s="99"/>
      <c r="GB66" s="99"/>
      <c r="GC66" s="99"/>
      <c r="GD66" s="99"/>
      <c r="GE66" s="99"/>
      <c r="GF66" s="99"/>
      <c r="GG66" s="99"/>
      <c r="GH66" s="99"/>
      <c r="GI66" s="99"/>
      <c r="GJ66" s="99"/>
      <c r="GK66" s="99"/>
      <c r="GL66" s="99"/>
      <c r="GM66" s="99"/>
      <c r="GN66" s="99"/>
      <c r="GO66" s="99"/>
      <c r="GP66" s="99"/>
      <c r="GQ66" s="99"/>
      <c r="GR66" s="99"/>
      <c r="GS66" s="99"/>
      <c r="GT66" s="99"/>
      <c r="GU66" s="99"/>
      <c r="GV66" s="99"/>
      <c r="GW66" s="99"/>
      <c r="GX66" s="99"/>
      <c r="GY66" s="99"/>
      <c r="GZ66" s="99"/>
      <c r="HA66" s="99"/>
      <c r="HB66" s="99"/>
      <c r="HC66" s="99"/>
      <c r="HD66" s="99"/>
      <c r="HE66" s="99"/>
      <c r="HF66" s="99"/>
      <c r="HG66" s="99"/>
      <c r="HH66" s="99"/>
      <c r="HI66" s="99"/>
      <c r="HJ66" s="99"/>
      <c r="HK66" s="99"/>
      <c r="HL66" s="99"/>
      <c r="HM66" s="99"/>
      <c r="HN66" s="99"/>
      <c r="HO66" s="99"/>
      <c r="HP66" s="99"/>
      <c r="HQ66" s="99"/>
      <c r="HR66" s="99"/>
      <c r="HS66" s="99"/>
      <c r="HT66" s="99"/>
      <c r="HU66" s="99"/>
      <c r="HV66" s="99"/>
      <c r="HW66" s="99"/>
      <c r="HX66" s="99"/>
      <c r="HY66" s="99"/>
      <c r="HZ66" s="99"/>
      <c r="IA66" s="99"/>
      <c r="IB66" s="99"/>
      <c r="IC66" s="99"/>
      <c r="ID66" s="99"/>
      <c r="IE66" s="99"/>
      <c r="IF66" s="99"/>
      <c r="IG66" s="99"/>
      <c r="IH66" s="99"/>
      <c r="II66" s="99"/>
      <c r="IJ66" s="99"/>
      <c r="IK66" s="99"/>
      <c r="IL66" s="99"/>
      <c r="IM66" s="99"/>
      <c r="IN66" s="99"/>
      <c r="IO66" s="99"/>
      <c r="IP66" s="99"/>
      <c r="IQ66" s="99"/>
      <c r="IR66" s="99"/>
      <c r="IS66" s="99"/>
      <c r="IT66" s="99"/>
      <c r="IU66" s="99"/>
      <c r="IV66" s="99"/>
    </row>
    <row r="67" spans="1:256" s="100" customFormat="1" ht="25.5" customHeight="1" x14ac:dyDescent="0.25">
      <c r="A67" s="365" t="s">
        <v>1012</v>
      </c>
      <c r="B67" s="210" t="s">
        <v>172</v>
      </c>
      <c r="C67" s="556">
        <f>SUM(C68:C71)</f>
        <v>1608317</v>
      </c>
      <c r="D67" s="539">
        <f>SUM(D68:D71)</f>
        <v>0</v>
      </c>
      <c r="E67" s="258">
        <f>SUM(E68:E71)</f>
        <v>1608317</v>
      </c>
      <c r="F67" s="179"/>
      <c r="G67" s="99"/>
      <c r="H67" s="99"/>
      <c r="I67" s="99"/>
      <c r="J67" s="99"/>
      <c r="K67" s="99"/>
      <c r="L67" s="99"/>
      <c r="M67" s="99"/>
      <c r="N67" s="99"/>
      <c r="O67" s="99"/>
      <c r="P67" s="99"/>
      <c r="Q67" s="99"/>
      <c r="R67" s="99"/>
      <c r="S67" s="99"/>
      <c r="T67" s="99"/>
      <c r="U67" s="99"/>
      <c r="V67" s="99"/>
      <c r="W67" s="99"/>
      <c r="X67" s="99"/>
      <c r="Y67" s="99"/>
      <c r="Z67" s="99"/>
      <c r="AA67" s="99"/>
      <c r="AB67" s="99"/>
      <c r="AC67" s="99"/>
      <c r="AD67" s="99"/>
      <c r="AE67" s="99"/>
      <c r="AF67" s="99"/>
      <c r="AG67" s="99"/>
      <c r="AH67" s="99"/>
      <c r="AI67" s="99"/>
      <c r="AJ67" s="99"/>
      <c r="AK67" s="99"/>
      <c r="AL67" s="99"/>
      <c r="AM67" s="99"/>
      <c r="AN67" s="99"/>
      <c r="AO67" s="99"/>
      <c r="AP67" s="99"/>
      <c r="AQ67" s="99"/>
      <c r="AR67" s="99"/>
      <c r="AS67" s="99"/>
      <c r="AT67" s="99"/>
      <c r="AU67" s="368"/>
      <c r="AV67" s="179"/>
      <c r="AW67" s="99"/>
      <c r="AX67" s="99"/>
      <c r="AY67" s="99"/>
      <c r="AZ67" s="99"/>
      <c r="BA67" s="99"/>
      <c r="BB67" s="99"/>
      <c r="BC67" s="99"/>
      <c r="BD67" s="99"/>
      <c r="BE67" s="99"/>
      <c r="BF67" s="99"/>
      <c r="BG67" s="99"/>
      <c r="BH67" s="99"/>
      <c r="BI67" s="99"/>
      <c r="BJ67" s="99"/>
      <c r="BK67" s="99"/>
      <c r="BL67" s="99"/>
      <c r="BM67" s="99"/>
      <c r="BN67" s="99"/>
      <c r="BO67" s="99"/>
      <c r="BP67" s="99"/>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c r="CT67" s="99"/>
      <c r="CU67" s="99"/>
      <c r="CV67" s="99"/>
      <c r="CW67" s="99"/>
      <c r="CX67" s="99"/>
      <c r="CY67" s="99"/>
      <c r="CZ67" s="99"/>
      <c r="DA67" s="99"/>
      <c r="DB67" s="99"/>
      <c r="DC67" s="99"/>
      <c r="DD67" s="99"/>
      <c r="DE67" s="99"/>
      <c r="DF67" s="99"/>
      <c r="DG67" s="99"/>
      <c r="DH67" s="99"/>
      <c r="DI67" s="99"/>
      <c r="DJ67" s="99"/>
      <c r="DK67" s="99"/>
      <c r="DL67" s="99"/>
      <c r="DM67" s="99"/>
      <c r="DN67" s="99"/>
      <c r="DO67" s="99"/>
      <c r="DP67" s="99"/>
      <c r="DQ67" s="99"/>
      <c r="DR67" s="99"/>
      <c r="DS67" s="99"/>
      <c r="DT67" s="99"/>
      <c r="DU67" s="99"/>
      <c r="DV67" s="99"/>
      <c r="DW67" s="99"/>
      <c r="DX67" s="99"/>
      <c r="DY67" s="99"/>
      <c r="DZ67" s="99"/>
      <c r="EA67" s="99"/>
      <c r="EB67" s="99"/>
      <c r="EC67" s="99"/>
      <c r="ED67" s="99"/>
      <c r="EE67" s="99"/>
      <c r="EF67" s="99"/>
      <c r="EG67" s="99"/>
      <c r="EH67" s="99"/>
      <c r="EI67" s="99"/>
      <c r="EJ67" s="99"/>
      <c r="EK67" s="99"/>
      <c r="EL67" s="99"/>
      <c r="EM67" s="99"/>
      <c r="EN67" s="99"/>
      <c r="EO67" s="99"/>
      <c r="EP67" s="99"/>
      <c r="EQ67" s="99"/>
      <c r="ER67" s="99"/>
      <c r="ES67" s="99"/>
      <c r="ET67" s="99"/>
      <c r="EU67" s="99"/>
      <c r="EV67" s="99"/>
      <c r="EW67" s="99"/>
      <c r="EX67" s="99"/>
      <c r="EY67" s="99"/>
      <c r="EZ67" s="99"/>
      <c r="FA67" s="99"/>
      <c r="FB67" s="99"/>
      <c r="FC67" s="99"/>
      <c r="FD67" s="99"/>
      <c r="FE67" s="99"/>
      <c r="FF67" s="99"/>
      <c r="FG67" s="99"/>
      <c r="FH67" s="99"/>
      <c r="FI67" s="99"/>
      <c r="FJ67" s="99"/>
      <c r="FK67" s="99"/>
      <c r="FL67" s="99"/>
      <c r="FM67" s="99"/>
      <c r="FN67" s="99"/>
      <c r="FO67" s="99"/>
      <c r="FP67" s="99"/>
      <c r="FQ67" s="99"/>
      <c r="FR67" s="99"/>
      <c r="FS67" s="99"/>
      <c r="FT67" s="99"/>
      <c r="FU67" s="99"/>
      <c r="FV67" s="99"/>
      <c r="FW67" s="99"/>
      <c r="FX67" s="99"/>
      <c r="FY67" s="99"/>
      <c r="FZ67" s="99"/>
      <c r="GA67" s="99"/>
      <c r="GB67" s="99"/>
      <c r="GC67" s="99"/>
      <c r="GD67" s="99"/>
      <c r="GE67" s="99"/>
      <c r="GF67" s="99"/>
      <c r="GG67" s="99"/>
      <c r="GH67" s="99"/>
      <c r="GI67" s="99"/>
      <c r="GJ67" s="99"/>
      <c r="GK67" s="99"/>
      <c r="GL67" s="99"/>
      <c r="GM67" s="99"/>
      <c r="GN67" s="99"/>
      <c r="GO67" s="99"/>
      <c r="GP67" s="99"/>
      <c r="GQ67" s="99"/>
      <c r="GR67" s="99"/>
      <c r="GS67" s="99"/>
      <c r="GT67" s="99"/>
      <c r="GU67" s="99"/>
      <c r="GV67" s="99"/>
      <c r="GW67" s="99"/>
      <c r="GX67" s="99"/>
      <c r="GY67" s="99"/>
      <c r="GZ67" s="99"/>
      <c r="HA67" s="99"/>
      <c r="HB67" s="99"/>
      <c r="HC67" s="99"/>
      <c r="HD67" s="99"/>
      <c r="HE67" s="99"/>
      <c r="HF67" s="99"/>
      <c r="HG67" s="99"/>
      <c r="HH67" s="99"/>
      <c r="HI67" s="99"/>
      <c r="HJ67" s="99"/>
      <c r="HK67" s="99"/>
      <c r="HL67" s="99"/>
      <c r="HM67" s="99"/>
      <c r="HN67" s="99"/>
      <c r="HO67" s="99"/>
      <c r="HP67" s="99"/>
      <c r="HQ67" s="99"/>
      <c r="HR67" s="99"/>
      <c r="HS67" s="99"/>
      <c r="HT67" s="99"/>
      <c r="HU67" s="99"/>
      <c r="HV67" s="99"/>
      <c r="HW67" s="99"/>
      <c r="HX67" s="99"/>
      <c r="HY67" s="99"/>
      <c r="HZ67" s="99"/>
      <c r="IA67" s="99"/>
      <c r="IB67" s="99"/>
      <c r="IC67" s="99"/>
      <c r="ID67" s="99"/>
      <c r="IE67" s="99"/>
      <c r="IF67" s="99"/>
      <c r="IG67" s="99"/>
      <c r="IH67" s="99"/>
      <c r="II67" s="99"/>
      <c r="IJ67" s="99"/>
      <c r="IK67" s="99"/>
      <c r="IL67" s="99"/>
      <c r="IM67" s="99"/>
      <c r="IN67" s="99"/>
      <c r="IO67" s="99"/>
      <c r="IP67" s="99"/>
      <c r="IQ67" s="99"/>
      <c r="IR67" s="99"/>
      <c r="IS67" s="99"/>
      <c r="IT67" s="99"/>
      <c r="IU67" s="99"/>
      <c r="IV67" s="99"/>
    </row>
    <row r="68" spans="1:256" s="109" customFormat="1" ht="25.5" customHeight="1" x14ac:dyDescent="0.25">
      <c r="A68" s="367" t="s">
        <v>1013</v>
      </c>
      <c r="B68" s="158" t="s">
        <v>173</v>
      </c>
      <c r="C68" s="550">
        <v>332292</v>
      </c>
      <c r="D68" s="532"/>
      <c r="E68" s="197">
        <f>C68+D68</f>
        <v>332292</v>
      </c>
      <c r="F68" s="183"/>
      <c r="G68" s="108"/>
      <c r="H68" s="108"/>
      <c r="I68" s="108"/>
      <c r="J68" s="108"/>
      <c r="K68" s="108"/>
      <c r="L68" s="108"/>
      <c r="M68" s="108"/>
      <c r="N68" s="108"/>
      <c r="O68" s="108"/>
      <c r="P68" s="108"/>
      <c r="Q68" s="108"/>
      <c r="R68" s="108"/>
      <c r="S68" s="108"/>
      <c r="T68" s="108"/>
      <c r="U68" s="108"/>
      <c r="V68" s="108"/>
      <c r="W68" s="108"/>
      <c r="X68" s="108"/>
      <c r="Y68" s="108"/>
      <c r="Z68" s="108"/>
      <c r="AA68" s="108"/>
      <c r="AB68" s="108"/>
      <c r="AC68" s="108"/>
      <c r="AD68" s="108"/>
      <c r="AE68" s="108"/>
      <c r="AF68" s="108"/>
      <c r="AG68" s="108"/>
      <c r="AH68" s="108"/>
      <c r="AI68" s="108"/>
      <c r="AJ68" s="108"/>
      <c r="AK68" s="108"/>
      <c r="AL68" s="108"/>
      <c r="AM68" s="108"/>
      <c r="AN68" s="108"/>
      <c r="AO68" s="108"/>
      <c r="AP68" s="108"/>
      <c r="AQ68" s="108"/>
      <c r="AR68" s="108"/>
      <c r="AS68" s="108"/>
      <c r="AT68" s="108"/>
      <c r="AU68" s="374"/>
      <c r="AV68" s="183"/>
      <c r="AW68" s="108"/>
      <c r="AX68" s="108"/>
      <c r="AY68" s="108"/>
      <c r="AZ68" s="108"/>
      <c r="BA68" s="108"/>
      <c r="BB68" s="108"/>
      <c r="BC68" s="108"/>
      <c r="BD68" s="108"/>
      <c r="BE68" s="108"/>
      <c r="BF68" s="108"/>
      <c r="BG68" s="108"/>
      <c r="BH68" s="108"/>
      <c r="BI68" s="108"/>
      <c r="BJ68" s="108"/>
      <c r="BK68" s="108"/>
      <c r="BL68" s="108"/>
      <c r="BM68" s="108"/>
      <c r="BN68" s="108"/>
      <c r="BO68" s="108"/>
      <c r="BP68" s="108"/>
      <c r="BQ68" s="108"/>
      <c r="BR68" s="108"/>
      <c r="BS68" s="108"/>
      <c r="BT68" s="108"/>
      <c r="BU68" s="108"/>
      <c r="BV68" s="108"/>
      <c r="BW68" s="108"/>
      <c r="BX68" s="108"/>
      <c r="BY68" s="108"/>
      <c r="BZ68" s="108"/>
      <c r="CA68" s="108"/>
      <c r="CB68" s="108"/>
      <c r="CC68" s="108"/>
      <c r="CD68" s="108"/>
      <c r="CE68" s="108"/>
      <c r="CF68" s="108"/>
      <c r="CG68" s="108"/>
      <c r="CH68" s="108"/>
      <c r="CI68" s="108"/>
      <c r="CJ68" s="108"/>
      <c r="CK68" s="108"/>
      <c r="CL68" s="108"/>
      <c r="CM68" s="108"/>
      <c r="CN68" s="108"/>
      <c r="CO68" s="108"/>
      <c r="CP68" s="108"/>
      <c r="CQ68" s="108"/>
      <c r="CR68" s="108"/>
      <c r="CS68" s="108"/>
      <c r="CT68" s="108"/>
      <c r="CU68" s="108"/>
      <c r="CV68" s="108"/>
      <c r="CW68" s="108"/>
      <c r="CX68" s="108"/>
      <c r="CY68" s="108"/>
      <c r="CZ68" s="108"/>
      <c r="DA68" s="108"/>
      <c r="DB68" s="108"/>
      <c r="DC68" s="108"/>
      <c r="DD68" s="108"/>
      <c r="DE68" s="108"/>
      <c r="DF68" s="108"/>
      <c r="DG68" s="108"/>
      <c r="DH68" s="108"/>
      <c r="DI68" s="108"/>
      <c r="DJ68" s="108"/>
      <c r="DK68" s="108"/>
      <c r="DL68" s="108"/>
      <c r="DM68" s="108"/>
      <c r="DN68" s="108"/>
      <c r="DO68" s="108"/>
      <c r="DP68" s="108"/>
      <c r="DQ68" s="108"/>
      <c r="DR68" s="108"/>
      <c r="DS68" s="108"/>
      <c r="DT68" s="108"/>
      <c r="DU68" s="108"/>
      <c r="DV68" s="108"/>
      <c r="DW68" s="108"/>
      <c r="DX68" s="108"/>
      <c r="DY68" s="108"/>
      <c r="DZ68" s="108"/>
      <c r="EA68" s="108"/>
      <c r="EB68" s="108"/>
      <c r="EC68" s="108"/>
      <c r="ED68" s="108"/>
      <c r="EE68" s="108"/>
      <c r="EF68" s="108"/>
      <c r="EG68" s="108"/>
      <c r="EH68" s="108"/>
      <c r="EI68" s="108"/>
      <c r="EJ68" s="108"/>
      <c r="EK68" s="108"/>
      <c r="EL68" s="108"/>
      <c r="EM68" s="108"/>
      <c r="EN68" s="108"/>
      <c r="EO68" s="108"/>
      <c r="EP68" s="108"/>
      <c r="EQ68" s="108"/>
      <c r="ER68" s="108"/>
      <c r="ES68" s="108"/>
      <c r="ET68" s="108"/>
      <c r="EU68" s="108"/>
      <c r="EV68" s="108"/>
      <c r="EW68" s="108"/>
      <c r="EX68" s="108"/>
      <c r="EY68" s="108"/>
      <c r="EZ68" s="108"/>
      <c r="FA68" s="108"/>
      <c r="FB68" s="108"/>
      <c r="FC68" s="108"/>
      <c r="FD68" s="108"/>
      <c r="FE68" s="108"/>
      <c r="FF68" s="108"/>
      <c r="FG68" s="108"/>
      <c r="FH68" s="108"/>
      <c r="FI68" s="108"/>
      <c r="FJ68" s="108"/>
      <c r="FK68" s="108"/>
      <c r="FL68" s="108"/>
      <c r="FM68" s="108"/>
      <c r="FN68" s="108"/>
      <c r="FO68" s="108"/>
      <c r="FP68" s="108"/>
      <c r="FQ68" s="108"/>
      <c r="FR68" s="108"/>
      <c r="FS68" s="108"/>
      <c r="FT68" s="108"/>
      <c r="FU68" s="108"/>
      <c r="FV68" s="108"/>
      <c r="FW68" s="108"/>
      <c r="FX68" s="108"/>
      <c r="FY68" s="108"/>
      <c r="FZ68" s="108"/>
      <c r="GA68" s="108"/>
      <c r="GB68" s="108"/>
      <c r="GC68" s="108"/>
      <c r="GD68" s="108"/>
      <c r="GE68" s="108"/>
      <c r="GF68" s="108"/>
      <c r="GG68" s="108"/>
      <c r="GH68" s="108"/>
      <c r="GI68" s="108"/>
      <c r="GJ68" s="108"/>
      <c r="GK68" s="108"/>
      <c r="GL68" s="108"/>
      <c r="GM68" s="108"/>
      <c r="GN68" s="108"/>
      <c r="GO68" s="108"/>
      <c r="GP68" s="108"/>
      <c r="GQ68" s="108"/>
      <c r="GR68" s="108"/>
      <c r="GS68" s="108"/>
      <c r="GT68" s="108"/>
      <c r="GU68" s="108"/>
      <c r="GV68" s="108"/>
      <c r="GW68" s="108"/>
      <c r="GX68" s="108"/>
      <c r="GY68" s="108"/>
      <c r="GZ68" s="108"/>
      <c r="HA68" s="108"/>
      <c r="HB68" s="108"/>
      <c r="HC68" s="108"/>
      <c r="HD68" s="108"/>
      <c r="HE68" s="108"/>
      <c r="HF68" s="108"/>
      <c r="HG68" s="108"/>
      <c r="HH68" s="108"/>
      <c r="HI68" s="108"/>
      <c r="HJ68" s="108"/>
      <c r="HK68" s="108"/>
      <c r="HL68" s="108"/>
      <c r="HM68" s="108"/>
      <c r="HN68" s="108"/>
      <c r="HO68" s="108"/>
      <c r="HP68" s="108"/>
      <c r="HQ68" s="108"/>
      <c r="HR68" s="108"/>
      <c r="HS68" s="108"/>
      <c r="HT68" s="108"/>
      <c r="HU68" s="108"/>
      <c r="HV68" s="108"/>
      <c r="HW68" s="108"/>
      <c r="HX68" s="108"/>
      <c r="HY68" s="108"/>
      <c r="HZ68" s="108"/>
      <c r="IA68" s="108"/>
      <c r="IB68" s="108"/>
      <c r="IC68" s="108"/>
      <c r="ID68" s="108"/>
      <c r="IE68" s="108"/>
      <c r="IF68" s="108"/>
      <c r="IG68" s="108"/>
      <c r="IH68" s="108"/>
      <c r="II68" s="108"/>
      <c r="IJ68" s="108"/>
      <c r="IK68" s="108"/>
      <c r="IL68" s="108"/>
      <c r="IM68" s="108"/>
      <c r="IN68" s="108"/>
      <c r="IO68" s="108"/>
      <c r="IP68" s="108"/>
      <c r="IQ68" s="108"/>
      <c r="IR68" s="108"/>
      <c r="IS68" s="108"/>
      <c r="IT68" s="108"/>
      <c r="IU68" s="108"/>
      <c r="IV68" s="108"/>
    </row>
    <row r="69" spans="1:256" s="109" customFormat="1" ht="25.5" customHeight="1" x14ac:dyDescent="0.25">
      <c r="A69" s="367" t="s">
        <v>1014</v>
      </c>
      <c r="B69" s="165" t="s">
        <v>174</v>
      </c>
      <c r="C69" s="550">
        <v>1262771</v>
      </c>
      <c r="D69" s="532"/>
      <c r="E69" s="197">
        <f>C69+D69</f>
        <v>1262771</v>
      </c>
      <c r="F69" s="183"/>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374"/>
      <c r="AV69" s="183"/>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108"/>
      <c r="GH69" s="108"/>
      <c r="GI69" s="108"/>
      <c r="GJ69" s="108"/>
      <c r="GK69" s="108"/>
      <c r="GL69" s="108"/>
      <c r="GM69" s="108"/>
      <c r="GN69" s="108"/>
      <c r="GO69" s="108"/>
      <c r="GP69" s="108"/>
      <c r="GQ69" s="108"/>
      <c r="GR69" s="108"/>
      <c r="GS69" s="108"/>
      <c r="GT69" s="108"/>
      <c r="GU69" s="108"/>
      <c r="GV69" s="108"/>
      <c r="GW69" s="108"/>
      <c r="GX69" s="108"/>
      <c r="GY69" s="108"/>
      <c r="GZ69" s="108"/>
      <c r="HA69" s="108"/>
      <c r="HB69" s="108"/>
      <c r="HC69" s="108"/>
      <c r="HD69" s="108"/>
      <c r="HE69" s="108"/>
      <c r="HF69" s="108"/>
      <c r="HG69" s="108"/>
      <c r="HH69" s="108"/>
      <c r="HI69" s="108"/>
      <c r="HJ69" s="108"/>
      <c r="HK69" s="108"/>
      <c r="HL69" s="108"/>
      <c r="HM69" s="108"/>
      <c r="HN69" s="108"/>
      <c r="HO69" s="108"/>
      <c r="HP69" s="108"/>
      <c r="HQ69" s="108"/>
      <c r="HR69" s="108"/>
      <c r="HS69" s="108"/>
      <c r="HT69" s="108"/>
      <c r="HU69" s="108"/>
      <c r="HV69" s="108"/>
      <c r="HW69" s="108"/>
      <c r="HX69" s="108"/>
      <c r="HY69" s="108"/>
      <c r="HZ69" s="108"/>
      <c r="IA69" s="108"/>
      <c r="IB69" s="108"/>
      <c r="IC69" s="108"/>
      <c r="ID69" s="108"/>
      <c r="IE69" s="108"/>
      <c r="IF69" s="108"/>
      <c r="IG69" s="108"/>
      <c r="IH69" s="108"/>
      <c r="II69" s="108"/>
      <c r="IJ69" s="108"/>
      <c r="IK69" s="108"/>
      <c r="IL69" s="108"/>
      <c r="IM69" s="108"/>
      <c r="IN69" s="108"/>
      <c r="IO69" s="108"/>
      <c r="IP69" s="108"/>
      <c r="IQ69" s="108"/>
      <c r="IR69" s="108"/>
      <c r="IS69" s="108"/>
      <c r="IT69" s="108"/>
      <c r="IU69" s="108"/>
      <c r="IV69" s="108"/>
    </row>
    <row r="70" spans="1:256" s="109" customFormat="1" ht="25.5" customHeight="1" x14ac:dyDescent="0.25">
      <c r="A70" s="367" t="s">
        <v>1015</v>
      </c>
      <c r="B70" s="158" t="s">
        <v>175</v>
      </c>
      <c r="C70" s="550">
        <v>0</v>
      </c>
      <c r="D70" s="532"/>
      <c r="E70" s="197">
        <f>C70+D70</f>
        <v>0</v>
      </c>
      <c r="F70" s="183"/>
      <c r="G70" s="108"/>
      <c r="H70" s="108"/>
      <c r="I70" s="108"/>
      <c r="J70" s="108"/>
      <c r="K70" s="108"/>
      <c r="L70" s="108"/>
      <c r="M70" s="108"/>
      <c r="N70" s="108"/>
      <c r="O70" s="108"/>
      <c r="P70" s="108"/>
      <c r="Q70" s="108"/>
      <c r="R70" s="108"/>
      <c r="S70" s="108"/>
      <c r="T70" s="108"/>
      <c r="U70" s="108"/>
      <c r="V70" s="108"/>
      <c r="W70" s="108"/>
      <c r="X70" s="108"/>
      <c r="Y70" s="108"/>
      <c r="Z70" s="108"/>
      <c r="AA70" s="108"/>
      <c r="AB70" s="108"/>
      <c r="AC70" s="108"/>
      <c r="AD70" s="108"/>
      <c r="AE70" s="108"/>
      <c r="AF70" s="108"/>
      <c r="AG70" s="108"/>
      <c r="AH70" s="108"/>
      <c r="AI70" s="108"/>
      <c r="AJ70" s="108"/>
      <c r="AK70" s="108"/>
      <c r="AL70" s="108"/>
      <c r="AM70" s="108"/>
      <c r="AN70" s="108"/>
      <c r="AO70" s="108"/>
      <c r="AP70" s="108"/>
      <c r="AQ70" s="108"/>
      <c r="AR70" s="108"/>
      <c r="AS70" s="108"/>
      <c r="AT70" s="108"/>
      <c r="AU70" s="374"/>
      <c r="AV70" s="183"/>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8"/>
      <c r="EG70" s="108"/>
      <c r="EH70" s="108"/>
      <c r="EI70" s="108"/>
      <c r="EJ70" s="108"/>
      <c r="EK70" s="108"/>
      <c r="EL70" s="108"/>
      <c r="EM70" s="108"/>
      <c r="EN70" s="108"/>
      <c r="EO70" s="108"/>
      <c r="EP70" s="108"/>
      <c r="EQ70" s="108"/>
      <c r="ER70" s="108"/>
      <c r="ES70" s="108"/>
      <c r="ET70" s="108"/>
      <c r="EU70" s="108"/>
      <c r="EV70" s="108"/>
      <c r="EW70" s="108"/>
      <c r="EX70" s="108"/>
      <c r="EY70" s="108"/>
      <c r="EZ70" s="108"/>
      <c r="FA70" s="108"/>
      <c r="FB70" s="108"/>
      <c r="FC70" s="108"/>
      <c r="FD70" s="108"/>
      <c r="FE70" s="108"/>
      <c r="FF70" s="108"/>
      <c r="FG70" s="108"/>
      <c r="FH70" s="108"/>
      <c r="FI70" s="108"/>
      <c r="FJ70" s="108"/>
      <c r="FK70" s="108"/>
      <c r="FL70" s="108"/>
      <c r="FM70" s="108"/>
      <c r="FN70" s="108"/>
      <c r="FO70" s="108"/>
      <c r="FP70" s="108"/>
      <c r="FQ70" s="108"/>
      <c r="FR70" s="108"/>
      <c r="FS70" s="108"/>
      <c r="FT70" s="108"/>
      <c r="FU70" s="108"/>
      <c r="FV70" s="108"/>
      <c r="FW70" s="108"/>
      <c r="FX70" s="108"/>
      <c r="FY70" s="108"/>
      <c r="FZ70" s="108"/>
      <c r="GA70" s="108"/>
      <c r="GB70" s="108"/>
      <c r="GC70" s="108"/>
      <c r="GD70" s="108"/>
      <c r="GE70" s="108"/>
      <c r="GF70" s="108"/>
      <c r="GG70" s="108"/>
      <c r="GH70" s="108"/>
      <c r="GI70" s="108"/>
      <c r="GJ70" s="108"/>
      <c r="GK70" s="108"/>
      <c r="GL70" s="108"/>
      <c r="GM70" s="108"/>
      <c r="GN70" s="108"/>
      <c r="GO70" s="108"/>
      <c r="GP70" s="108"/>
      <c r="GQ70" s="108"/>
      <c r="GR70" s="108"/>
      <c r="GS70" s="108"/>
      <c r="GT70" s="108"/>
      <c r="GU70" s="108"/>
      <c r="GV70" s="108"/>
      <c r="GW70" s="108"/>
      <c r="GX70" s="108"/>
      <c r="GY70" s="108"/>
      <c r="GZ70" s="108"/>
      <c r="HA70" s="108"/>
      <c r="HB70" s="108"/>
      <c r="HC70" s="108"/>
      <c r="HD70" s="108"/>
      <c r="HE70" s="108"/>
      <c r="HF70" s="108"/>
      <c r="HG70" s="108"/>
      <c r="HH70" s="108"/>
      <c r="HI70" s="108"/>
      <c r="HJ70" s="108"/>
      <c r="HK70" s="108"/>
      <c r="HL70" s="108"/>
      <c r="HM70" s="108"/>
      <c r="HN70" s="108"/>
      <c r="HO70" s="108"/>
      <c r="HP70" s="108"/>
      <c r="HQ70" s="108"/>
      <c r="HR70" s="108"/>
      <c r="HS70" s="108"/>
      <c r="HT70" s="108"/>
      <c r="HU70" s="108"/>
      <c r="HV70" s="108"/>
      <c r="HW70" s="108"/>
      <c r="HX70" s="108"/>
      <c r="HY70" s="108"/>
      <c r="HZ70" s="108"/>
      <c r="IA70" s="108"/>
      <c r="IB70" s="108"/>
      <c r="IC70" s="108"/>
      <c r="ID70" s="108"/>
      <c r="IE70" s="108"/>
      <c r="IF70" s="108"/>
      <c r="IG70" s="108"/>
      <c r="IH70" s="108"/>
      <c r="II70" s="108"/>
      <c r="IJ70" s="108"/>
      <c r="IK70" s="108"/>
      <c r="IL70" s="108"/>
      <c r="IM70" s="108"/>
      <c r="IN70" s="108"/>
      <c r="IO70" s="108"/>
      <c r="IP70" s="108"/>
      <c r="IQ70" s="108"/>
      <c r="IR70" s="108"/>
      <c r="IS70" s="108"/>
      <c r="IT70" s="108"/>
      <c r="IU70" s="108"/>
      <c r="IV70" s="108"/>
    </row>
    <row r="71" spans="1:256" s="109" customFormat="1" ht="25.5" customHeight="1" x14ac:dyDescent="0.25">
      <c r="A71" s="367" t="s">
        <v>1016</v>
      </c>
      <c r="B71" s="158" t="s">
        <v>176</v>
      </c>
      <c r="C71" s="550">
        <v>13254</v>
      </c>
      <c r="D71" s="532"/>
      <c r="E71" s="197">
        <f>C71+D71</f>
        <v>13254</v>
      </c>
      <c r="F71" s="183"/>
      <c r="G71" s="108"/>
      <c r="H71" s="108"/>
      <c r="I71" s="108"/>
      <c r="J71" s="108"/>
      <c r="K71" s="108"/>
      <c r="L71" s="108"/>
      <c r="M71" s="108"/>
      <c r="N71" s="108"/>
      <c r="O71" s="108"/>
      <c r="P71" s="108"/>
      <c r="Q71" s="108"/>
      <c r="R71" s="108"/>
      <c r="S71" s="108"/>
      <c r="T71" s="108"/>
      <c r="U71" s="108"/>
      <c r="V71" s="108"/>
      <c r="W71" s="108"/>
      <c r="X71" s="108"/>
      <c r="Y71" s="108"/>
      <c r="Z71" s="108"/>
      <c r="AA71" s="108"/>
      <c r="AB71" s="108"/>
      <c r="AC71" s="108"/>
      <c r="AD71" s="108"/>
      <c r="AE71" s="108"/>
      <c r="AF71" s="108"/>
      <c r="AG71" s="108"/>
      <c r="AH71" s="108"/>
      <c r="AI71" s="108"/>
      <c r="AJ71" s="108"/>
      <c r="AK71" s="108"/>
      <c r="AL71" s="108"/>
      <c r="AM71" s="108"/>
      <c r="AN71" s="108"/>
      <c r="AO71" s="108"/>
      <c r="AP71" s="108"/>
      <c r="AQ71" s="108"/>
      <c r="AR71" s="108"/>
      <c r="AS71" s="108"/>
      <c r="AT71" s="108"/>
      <c r="AU71" s="374"/>
      <c r="AV71" s="183"/>
      <c r="AW71" s="108"/>
      <c r="AX71" s="108"/>
      <c r="AY71" s="108"/>
      <c r="AZ71" s="108"/>
      <c r="BA71" s="108"/>
      <c r="BB71" s="108"/>
      <c r="BC71" s="108"/>
      <c r="BD71" s="108"/>
      <c r="BE71" s="108"/>
      <c r="BF71" s="108"/>
      <c r="BG71" s="108"/>
      <c r="BH71" s="108"/>
      <c r="BI71" s="108"/>
      <c r="BJ71" s="108"/>
      <c r="BK71" s="108"/>
      <c r="BL71" s="108"/>
      <c r="BM71" s="108"/>
      <c r="BN71" s="108"/>
      <c r="BO71" s="108"/>
      <c r="BP71" s="108"/>
      <c r="BQ71" s="108"/>
      <c r="BR71" s="108"/>
      <c r="BS71" s="108"/>
      <c r="BT71" s="108"/>
      <c r="BU71" s="108"/>
      <c r="BV71" s="108"/>
      <c r="BW71" s="108"/>
      <c r="BX71" s="108"/>
      <c r="BY71" s="108"/>
      <c r="BZ71" s="108"/>
      <c r="CA71" s="108"/>
      <c r="CB71" s="108"/>
      <c r="CC71" s="108"/>
      <c r="CD71" s="108"/>
      <c r="CE71" s="108"/>
      <c r="CF71" s="108"/>
      <c r="CG71" s="108"/>
      <c r="CH71" s="108"/>
      <c r="CI71" s="108"/>
      <c r="CJ71" s="108"/>
      <c r="CK71" s="108"/>
      <c r="CL71" s="108"/>
      <c r="CM71" s="108"/>
      <c r="CN71" s="108"/>
      <c r="CO71" s="108"/>
      <c r="CP71" s="108"/>
      <c r="CQ71" s="108"/>
      <c r="CR71" s="108"/>
      <c r="CS71" s="108"/>
      <c r="CT71" s="108"/>
      <c r="CU71" s="108"/>
      <c r="CV71" s="108"/>
      <c r="CW71" s="108"/>
      <c r="CX71" s="108"/>
      <c r="CY71" s="108"/>
      <c r="CZ71" s="108"/>
      <c r="DA71" s="108"/>
      <c r="DB71" s="108"/>
      <c r="DC71" s="108"/>
      <c r="DD71" s="108"/>
      <c r="DE71" s="108"/>
      <c r="DF71" s="108"/>
      <c r="DG71" s="108"/>
      <c r="DH71" s="108"/>
      <c r="DI71" s="108"/>
      <c r="DJ71" s="108"/>
      <c r="DK71" s="108"/>
      <c r="DL71" s="108"/>
      <c r="DM71" s="108"/>
      <c r="DN71" s="108"/>
      <c r="DO71" s="108"/>
      <c r="DP71" s="108"/>
      <c r="DQ71" s="108"/>
      <c r="DR71" s="108"/>
      <c r="DS71" s="108"/>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8"/>
      <c r="GF71" s="108"/>
      <c r="GG71" s="108"/>
      <c r="GH71" s="108"/>
      <c r="GI71" s="108"/>
      <c r="GJ71" s="108"/>
      <c r="GK71" s="108"/>
      <c r="GL71" s="108"/>
      <c r="GM71" s="108"/>
      <c r="GN71" s="108"/>
      <c r="GO71" s="108"/>
      <c r="GP71" s="108"/>
      <c r="GQ71" s="108"/>
      <c r="GR71" s="108"/>
      <c r="GS71" s="108"/>
      <c r="GT71" s="108"/>
      <c r="GU71" s="108"/>
      <c r="GV71" s="108"/>
      <c r="GW71" s="108"/>
      <c r="GX71" s="108"/>
      <c r="GY71" s="108"/>
      <c r="GZ71" s="108"/>
      <c r="HA71" s="108"/>
      <c r="HB71" s="108"/>
      <c r="HC71" s="108"/>
      <c r="HD71" s="108"/>
      <c r="HE71" s="108"/>
      <c r="HF71" s="108"/>
      <c r="HG71" s="108"/>
      <c r="HH71" s="108"/>
      <c r="HI71" s="108"/>
      <c r="HJ71" s="108"/>
      <c r="HK71" s="108"/>
      <c r="HL71" s="108"/>
      <c r="HM71" s="108"/>
      <c r="HN71" s="108"/>
      <c r="HO71" s="108"/>
      <c r="HP71" s="108"/>
      <c r="HQ71" s="108"/>
      <c r="HR71" s="108"/>
      <c r="HS71" s="108"/>
      <c r="HT71" s="108"/>
      <c r="HU71" s="108"/>
      <c r="HV71" s="108"/>
      <c r="HW71" s="108"/>
      <c r="HX71" s="108"/>
      <c r="HY71" s="108"/>
      <c r="HZ71" s="108"/>
      <c r="IA71" s="108"/>
      <c r="IB71" s="108"/>
      <c r="IC71" s="108"/>
      <c r="ID71" s="108"/>
      <c r="IE71" s="108"/>
      <c r="IF71" s="108"/>
      <c r="IG71" s="108"/>
      <c r="IH71" s="108"/>
      <c r="II71" s="108"/>
      <c r="IJ71" s="108"/>
      <c r="IK71" s="108"/>
      <c r="IL71" s="108"/>
      <c r="IM71" s="108"/>
      <c r="IN71" s="108"/>
      <c r="IO71" s="108"/>
      <c r="IP71" s="108"/>
      <c r="IQ71" s="108"/>
      <c r="IR71" s="108"/>
      <c r="IS71" s="108"/>
      <c r="IT71" s="108"/>
      <c r="IU71" s="108"/>
      <c r="IV71" s="108"/>
    </row>
    <row r="72" spans="1:256" s="100" customFormat="1" ht="35.25" customHeight="1" x14ac:dyDescent="0.25">
      <c r="A72" s="365" t="s">
        <v>1017</v>
      </c>
      <c r="B72" s="259" t="s">
        <v>177</v>
      </c>
      <c r="C72" s="552">
        <f>SUM(C73:C77)</f>
        <v>434704</v>
      </c>
      <c r="D72" s="538">
        <f>SUM(D73:D77)</f>
        <v>0</v>
      </c>
      <c r="E72" s="257">
        <f>SUM(E73:E77)</f>
        <v>434704</v>
      </c>
      <c r="F72" s="17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368"/>
      <c r="AV72" s="17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c r="GL72" s="99"/>
      <c r="GM72" s="99"/>
      <c r="GN72" s="99"/>
      <c r="GO72" s="99"/>
      <c r="GP72" s="99"/>
      <c r="GQ72" s="99"/>
      <c r="GR72" s="99"/>
      <c r="GS72" s="99"/>
      <c r="GT72" s="99"/>
      <c r="GU72" s="99"/>
      <c r="GV72" s="99"/>
      <c r="GW72" s="99"/>
      <c r="GX72" s="99"/>
      <c r="GY72" s="99"/>
      <c r="GZ72" s="99"/>
      <c r="HA72" s="99"/>
      <c r="HB72" s="99"/>
      <c r="HC72" s="99"/>
      <c r="HD72" s="99"/>
      <c r="HE72" s="99"/>
      <c r="HF72" s="99"/>
      <c r="HG72" s="99"/>
      <c r="HH72" s="99"/>
      <c r="HI72" s="99"/>
      <c r="HJ72" s="99"/>
      <c r="HK72" s="99"/>
      <c r="HL72" s="99"/>
      <c r="HM72" s="99"/>
      <c r="HN72" s="99"/>
      <c r="HO72" s="99"/>
      <c r="HP72" s="99"/>
      <c r="HQ72" s="99"/>
      <c r="HR72" s="99"/>
      <c r="HS72" s="99"/>
      <c r="HT72" s="99"/>
      <c r="HU72" s="99"/>
      <c r="HV72" s="99"/>
      <c r="HW72" s="99"/>
      <c r="HX72" s="99"/>
      <c r="HY72" s="99"/>
      <c r="HZ72" s="99"/>
      <c r="IA72" s="99"/>
      <c r="IB72" s="99"/>
      <c r="IC72" s="99"/>
      <c r="ID72" s="99"/>
      <c r="IE72" s="99"/>
      <c r="IF72" s="99"/>
      <c r="IG72" s="99"/>
      <c r="IH72" s="99"/>
      <c r="II72" s="99"/>
      <c r="IJ72" s="99"/>
      <c r="IK72" s="99"/>
      <c r="IL72" s="99"/>
      <c r="IM72" s="99"/>
      <c r="IN72" s="99"/>
      <c r="IO72" s="99"/>
      <c r="IP72" s="99"/>
      <c r="IQ72" s="99"/>
      <c r="IR72" s="99"/>
      <c r="IS72" s="99"/>
      <c r="IT72" s="99"/>
      <c r="IU72" s="99"/>
      <c r="IV72" s="99"/>
    </row>
    <row r="73" spans="1:256" s="111" customFormat="1" ht="25.5" customHeight="1" x14ac:dyDescent="0.25">
      <c r="A73" s="367" t="s">
        <v>1018</v>
      </c>
      <c r="B73" s="158" t="s">
        <v>178</v>
      </c>
      <c r="C73" s="550">
        <v>434704</v>
      </c>
      <c r="D73" s="532"/>
      <c r="E73" s="197">
        <f>C73+D73</f>
        <v>434704</v>
      </c>
      <c r="F73" s="184"/>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375"/>
      <c r="AV73" s="184"/>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c r="FL73" s="110"/>
      <c r="FM73" s="110"/>
      <c r="FN73" s="110"/>
      <c r="FO73" s="110"/>
      <c r="FP73" s="110"/>
      <c r="FQ73" s="110"/>
      <c r="FR73" s="110"/>
      <c r="FS73" s="110"/>
      <c r="FT73" s="110"/>
      <c r="FU73" s="110"/>
      <c r="FV73" s="110"/>
      <c r="FW73" s="110"/>
      <c r="FX73" s="110"/>
      <c r="FY73" s="110"/>
      <c r="FZ73" s="110"/>
      <c r="GA73" s="110"/>
      <c r="GB73" s="110"/>
      <c r="GC73" s="110"/>
      <c r="GD73" s="110"/>
      <c r="GE73" s="110"/>
      <c r="GF73" s="110"/>
      <c r="GG73" s="110"/>
      <c r="GH73" s="110"/>
      <c r="GI73" s="110"/>
      <c r="GJ73" s="110"/>
      <c r="GK73" s="110"/>
      <c r="GL73" s="110"/>
      <c r="GM73" s="110"/>
      <c r="GN73" s="110"/>
      <c r="GO73" s="110"/>
      <c r="GP73" s="110"/>
      <c r="GQ73" s="110"/>
      <c r="GR73" s="110"/>
      <c r="GS73" s="110"/>
      <c r="GT73" s="110"/>
      <c r="GU73" s="110"/>
      <c r="GV73" s="110"/>
      <c r="GW73" s="110"/>
      <c r="GX73" s="110"/>
      <c r="GY73" s="110"/>
      <c r="GZ73" s="110"/>
      <c r="HA73" s="110"/>
      <c r="HB73" s="110"/>
      <c r="HC73" s="110"/>
      <c r="HD73" s="110"/>
      <c r="HE73" s="110"/>
      <c r="HF73" s="110"/>
      <c r="HG73" s="110"/>
      <c r="HH73" s="110"/>
      <c r="HI73" s="110"/>
      <c r="HJ73" s="110"/>
      <c r="HK73" s="110"/>
      <c r="HL73" s="110"/>
      <c r="HM73" s="110"/>
      <c r="HN73" s="110"/>
      <c r="HO73" s="110"/>
      <c r="HP73" s="110"/>
      <c r="HQ73" s="110"/>
      <c r="HR73" s="110"/>
      <c r="HS73" s="110"/>
      <c r="HT73" s="110"/>
      <c r="HU73" s="110"/>
      <c r="HV73" s="110"/>
      <c r="HW73" s="110"/>
      <c r="HX73" s="110"/>
      <c r="HY73" s="110"/>
      <c r="HZ73" s="110"/>
      <c r="IA73" s="110"/>
      <c r="IB73" s="110"/>
      <c r="IC73" s="110"/>
      <c r="ID73" s="110"/>
      <c r="IE73" s="110"/>
      <c r="IF73" s="110"/>
      <c r="IG73" s="110"/>
      <c r="IH73" s="110"/>
      <c r="II73" s="110"/>
      <c r="IJ73" s="110"/>
      <c r="IK73" s="110"/>
      <c r="IL73" s="110"/>
      <c r="IM73" s="110"/>
      <c r="IN73" s="110"/>
      <c r="IO73" s="110"/>
      <c r="IP73" s="110"/>
      <c r="IQ73" s="110"/>
      <c r="IR73" s="110"/>
      <c r="IS73" s="110"/>
      <c r="IT73" s="110"/>
      <c r="IU73" s="110"/>
      <c r="IV73" s="110"/>
    </row>
    <row r="74" spans="1:256" s="111" customFormat="1" ht="25.5" customHeight="1" x14ac:dyDescent="0.25">
      <c r="A74" s="367" t="s">
        <v>1019</v>
      </c>
      <c r="B74" s="158" t="s">
        <v>179</v>
      </c>
      <c r="C74" s="550">
        <v>0</v>
      </c>
      <c r="D74" s="532"/>
      <c r="E74" s="197">
        <f>C74+D74</f>
        <v>0</v>
      </c>
      <c r="F74" s="184"/>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375"/>
      <c r="AV74" s="184"/>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c r="FL74" s="110"/>
      <c r="FM74" s="110"/>
      <c r="FN74" s="110"/>
      <c r="FO74" s="110"/>
      <c r="FP74" s="110"/>
      <c r="FQ74" s="110"/>
      <c r="FR74" s="110"/>
      <c r="FS74" s="110"/>
      <c r="FT74" s="110"/>
      <c r="FU74" s="110"/>
      <c r="FV74" s="110"/>
      <c r="FW74" s="110"/>
      <c r="FX74" s="110"/>
      <c r="FY74" s="110"/>
      <c r="FZ74" s="110"/>
      <c r="GA74" s="110"/>
      <c r="GB74" s="110"/>
      <c r="GC74" s="110"/>
      <c r="GD74" s="110"/>
      <c r="GE74" s="110"/>
      <c r="GF74" s="110"/>
      <c r="GG74" s="110"/>
      <c r="GH74" s="110"/>
      <c r="GI74" s="110"/>
      <c r="GJ74" s="110"/>
      <c r="GK74" s="110"/>
      <c r="GL74" s="110"/>
      <c r="GM74" s="110"/>
      <c r="GN74" s="110"/>
      <c r="GO74" s="110"/>
      <c r="GP74" s="110"/>
      <c r="GQ74" s="110"/>
      <c r="GR74" s="110"/>
      <c r="GS74" s="110"/>
      <c r="GT74" s="110"/>
      <c r="GU74" s="110"/>
      <c r="GV74" s="110"/>
      <c r="GW74" s="110"/>
      <c r="GX74" s="110"/>
      <c r="GY74" s="110"/>
      <c r="GZ74" s="110"/>
      <c r="HA74" s="110"/>
      <c r="HB74" s="110"/>
      <c r="HC74" s="110"/>
      <c r="HD74" s="110"/>
      <c r="HE74" s="110"/>
      <c r="HF74" s="110"/>
      <c r="HG74" s="110"/>
      <c r="HH74" s="110"/>
      <c r="HI74" s="110"/>
      <c r="HJ74" s="110"/>
      <c r="HK74" s="110"/>
      <c r="HL74" s="110"/>
      <c r="HM74" s="110"/>
      <c r="HN74" s="110"/>
      <c r="HO74" s="110"/>
      <c r="HP74" s="110"/>
      <c r="HQ74" s="110"/>
      <c r="HR74" s="110"/>
      <c r="HS74" s="110"/>
      <c r="HT74" s="110"/>
      <c r="HU74" s="110"/>
      <c r="HV74" s="110"/>
      <c r="HW74" s="110"/>
      <c r="HX74" s="110"/>
      <c r="HY74" s="110"/>
      <c r="HZ74" s="110"/>
      <c r="IA74" s="110"/>
      <c r="IB74" s="110"/>
      <c r="IC74" s="110"/>
      <c r="ID74" s="110"/>
      <c r="IE74" s="110"/>
      <c r="IF74" s="110"/>
      <c r="IG74" s="110"/>
      <c r="IH74" s="110"/>
      <c r="II74" s="110"/>
      <c r="IJ74" s="110"/>
      <c r="IK74" s="110"/>
      <c r="IL74" s="110"/>
      <c r="IM74" s="110"/>
      <c r="IN74" s="110"/>
      <c r="IO74" s="110"/>
      <c r="IP74" s="110"/>
      <c r="IQ74" s="110"/>
      <c r="IR74" s="110"/>
      <c r="IS74" s="110"/>
      <c r="IT74" s="110"/>
      <c r="IU74" s="110"/>
      <c r="IV74" s="110"/>
    </row>
    <row r="75" spans="1:256" s="111" customFormat="1" ht="25.5" customHeight="1" x14ac:dyDescent="0.25">
      <c r="A75" s="367" t="s">
        <v>1020</v>
      </c>
      <c r="B75" s="158" t="s">
        <v>180</v>
      </c>
      <c r="C75" s="550">
        <v>0</v>
      </c>
      <c r="D75" s="532"/>
      <c r="E75" s="197">
        <f>C75+D75</f>
        <v>0</v>
      </c>
      <c r="F75" s="184"/>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375"/>
      <c r="AV75" s="184"/>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c r="FL75" s="110"/>
      <c r="FM75" s="110"/>
      <c r="FN75" s="110"/>
      <c r="FO75" s="110"/>
      <c r="FP75" s="110"/>
      <c r="FQ75" s="110"/>
      <c r="FR75" s="110"/>
      <c r="FS75" s="110"/>
      <c r="FT75" s="110"/>
      <c r="FU75" s="110"/>
      <c r="FV75" s="110"/>
      <c r="FW75" s="110"/>
      <c r="FX75" s="110"/>
      <c r="FY75" s="110"/>
      <c r="FZ75" s="110"/>
      <c r="GA75" s="110"/>
      <c r="GB75" s="110"/>
      <c r="GC75" s="110"/>
      <c r="GD75" s="110"/>
      <c r="GE75" s="110"/>
      <c r="GF75" s="110"/>
      <c r="GG75" s="110"/>
      <c r="GH75" s="110"/>
      <c r="GI75" s="110"/>
      <c r="GJ75" s="110"/>
      <c r="GK75" s="110"/>
      <c r="GL75" s="110"/>
      <c r="GM75" s="110"/>
      <c r="GN75" s="110"/>
      <c r="GO75" s="110"/>
      <c r="GP75" s="110"/>
      <c r="GQ75" s="110"/>
      <c r="GR75" s="110"/>
      <c r="GS75" s="110"/>
      <c r="GT75" s="110"/>
      <c r="GU75" s="110"/>
      <c r="GV75" s="110"/>
      <c r="GW75" s="110"/>
      <c r="GX75" s="110"/>
      <c r="GY75" s="110"/>
      <c r="GZ75" s="110"/>
      <c r="HA75" s="110"/>
      <c r="HB75" s="110"/>
      <c r="HC75" s="110"/>
      <c r="HD75" s="110"/>
      <c r="HE75" s="110"/>
      <c r="HF75" s="110"/>
      <c r="HG75" s="110"/>
      <c r="HH75" s="110"/>
      <c r="HI75" s="110"/>
      <c r="HJ75" s="110"/>
      <c r="HK75" s="110"/>
      <c r="HL75" s="110"/>
      <c r="HM75" s="110"/>
      <c r="HN75" s="110"/>
      <c r="HO75" s="110"/>
      <c r="HP75" s="110"/>
      <c r="HQ75" s="110"/>
      <c r="HR75" s="110"/>
      <c r="HS75" s="110"/>
      <c r="HT75" s="110"/>
      <c r="HU75" s="110"/>
      <c r="HV75" s="110"/>
      <c r="HW75" s="110"/>
      <c r="HX75" s="110"/>
      <c r="HY75" s="110"/>
      <c r="HZ75" s="110"/>
      <c r="IA75" s="110"/>
      <c r="IB75" s="110"/>
      <c r="IC75" s="110"/>
      <c r="ID75" s="110"/>
      <c r="IE75" s="110"/>
      <c r="IF75" s="110"/>
      <c r="IG75" s="110"/>
      <c r="IH75" s="110"/>
      <c r="II75" s="110"/>
      <c r="IJ75" s="110"/>
      <c r="IK75" s="110"/>
      <c r="IL75" s="110"/>
      <c r="IM75" s="110"/>
      <c r="IN75" s="110"/>
      <c r="IO75" s="110"/>
      <c r="IP75" s="110"/>
      <c r="IQ75" s="110"/>
      <c r="IR75" s="110"/>
      <c r="IS75" s="110"/>
      <c r="IT75" s="110"/>
      <c r="IU75" s="110"/>
      <c r="IV75" s="110"/>
    </row>
    <row r="76" spans="1:256" s="111" customFormat="1" ht="25.5" customHeight="1" x14ac:dyDescent="0.25">
      <c r="A76" s="367" t="s">
        <v>1021</v>
      </c>
      <c r="B76" s="158" t="s">
        <v>181</v>
      </c>
      <c r="C76" s="550">
        <v>0</v>
      </c>
      <c r="D76" s="532"/>
      <c r="E76" s="197">
        <f>C76+D76</f>
        <v>0</v>
      </c>
      <c r="F76" s="184"/>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375"/>
      <c r="AV76" s="184"/>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c r="GJ76" s="110"/>
      <c r="GK76" s="110"/>
      <c r="GL76" s="110"/>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10"/>
      <c r="HU76" s="110"/>
      <c r="HV76" s="110"/>
      <c r="HW76" s="110"/>
      <c r="HX76" s="110"/>
      <c r="HY76" s="110"/>
      <c r="HZ76" s="110"/>
      <c r="IA76" s="110"/>
      <c r="IB76" s="110"/>
      <c r="IC76" s="110"/>
      <c r="ID76" s="110"/>
      <c r="IE76" s="110"/>
      <c r="IF76" s="110"/>
      <c r="IG76" s="110"/>
      <c r="IH76" s="110"/>
      <c r="II76" s="110"/>
      <c r="IJ76" s="110"/>
      <c r="IK76" s="110"/>
      <c r="IL76" s="110"/>
      <c r="IM76" s="110"/>
      <c r="IN76" s="110"/>
      <c r="IO76" s="110"/>
      <c r="IP76" s="110"/>
      <c r="IQ76" s="110"/>
      <c r="IR76" s="110"/>
      <c r="IS76" s="110"/>
      <c r="IT76" s="110"/>
      <c r="IU76" s="110"/>
      <c r="IV76" s="110"/>
    </row>
    <row r="77" spans="1:256" s="111" customFormat="1" ht="25.5" customHeight="1" x14ac:dyDescent="0.25">
      <c r="A77" s="367" t="s">
        <v>1022</v>
      </c>
      <c r="B77" s="158" t="s">
        <v>182</v>
      </c>
      <c r="C77" s="550">
        <v>0</v>
      </c>
      <c r="D77" s="532"/>
      <c r="E77" s="197">
        <f>C77+D77</f>
        <v>0</v>
      </c>
      <c r="F77" s="184"/>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375"/>
      <c r="AV77" s="184"/>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c r="GJ77" s="110"/>
      <c r="GK77" s="110"/>
      <c r="GL77" s="110"/>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c r="HW77" s="110"/>
      <c r="HX77" s="110"/>
      <c r="HY77" s="110"/>
      <c r="HZ77" s="110"/>
      <c r="IA77" s="110"/>
      <c r="IB77" s="110"/>
      <c r="IC77" s="110"/>
      <c r="ID77" s="110"/>
      <c r="IE77" s="110"/>
      <c r="IF77" s="110"/>
      <c r="IG77" s="110"/>
      <c r="IH77" s="110"/>
      <c r="II77" s="110"/>
      <c r="IJ77" s="110"/>
      <c r="IK77" s="110"/>
      <c r="IL77" s="110"/>
      <c r="IM77" s="110"/>
      <c r="IN77" s="110"/>
      <c r="IO77" s="110"/>
      <c r="IP77" s="110"/>
      <c r="IQ77" s="110"/>
      <c r="IR77" s="110"/>
      <c r="IS77" s="110"/>
      <c r="IT77" s="110"/>
      <c r="IU77" s="110"/>
      <c r="IV77" s="110"/>
    </row>
    <row r="78" spans="1:256" s="100" customFormat="1" ht="25.5" customHeight="1" x14ac:dyDescent="0.25">
      <c r="A78" s="365">
        <v>4.2</v>
      </c>
      <c r="B78" s="155" t="s">
        <v>183</v>
      </c>
      <c r="C78" s="547">
        <v>0</v>
      </c>
      <c r="D78" s="537">
        <v>0</v>
      </c>
      <c r="E78" s="201">
        <f>SUM(C78:D78)</f>
        <v>0</v>
      </c>
      <c r="F78" s="179"/>
      <c r="G78" s="99"/>
      <c r="H78" s="99"/>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368"/>
      <c r="AV78" s="17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c r="GK78" s="99"/>
      <c r="GL78" s="99"/>
      <c r="GM78" s="99"/>
      <c r="GN78" s="99"/>
      <c r="GO78" s="99"/>
      <c r="GP78" s="99"/>
      <c r="GQ78" s="99"/>
      <c r="GR78" s="99"/>
      <c r="GS78" s="99"/>
      <c r="GT78" s="99"/>
      <c r="GU78" s="99"/>
      <c r="GV78" s="99"/>
      <c r="GW78" s="99"/>
      <c r="GX78" s="99"/>
      <c r="GY78" s="99"/>
      <c r="GZ78" s="99"/>
      <c r="HA78" s="99"/>
      <c r="HB78" s="99"/>
      <c r="HC78" s="99"/>
      <c r="HD78" s="99"/>
      <c r="HE78" s="99"/>
      <c r="HF78" s="99"/>
      <c r="HG78" s="99"/>
      <c r="HH78" s="99"/>
      <c r="HI78" s="99"/>
      <c r="HJ78" s="99"/>
      <c r="HK78" s="99"/>
      <c r="HL78" s="99"/>
      <c r="HM78" s="99"/>
      <c r="HN78" s="99"/>
      <c r="HO78" s="99"/>
      <c r="HP78" s="99"/>
      <c r="HQ78" s="99"/>
      <c r="HR78" s="99"/>
      <c r="HS78" s="99"/>
      <c r="HT78" s="99"/>
      <c r="HU78" s="99"/>
      <c r="HV78" s="99"/>
      <c r="HW78" s="99"/>
      <c r="HX78" s="99"/>
      <c r="HY78" s="99"/>
      <c r="HZ78" s="99"/>
      <c r="IA78" s="99"/>
      <c r="IB78" s="99"/>
      <c r="IC78" s="99"/>
      <c r="ID78" s="99"/>
      <c r="IE78" s="99"/>
      <c r="IF78" s="99"/>
      <c r="IG78" s="99"/>
      <c r="IH78" s="99"/>
      <c r="II78" s="99"/>
      <c r="IJ78" s="99"/>
      <c r="IK78" s="99"/>
      <c r="IL78" s="99"/>
      <c r="IM78" s="99"/>
      <c r="IN78" s="99"/>
      <c r="IO78" s="99"/>
      <c r="IP78" s="99"/>
      <c r="IQ78" s="99"/>
      <c r="IR78" s="99"/>
      <c r="IS78" s="99"/>
      <c r="IT78" s="99"/>
      <c r="IU78" s="99"/>
      <c r="IV78" s="99"/>
    </row>
    <row r="79" spans="1:256" s="100" customFormat="1" ht="25.5" customHeight="1" x14ac:dyDescent="0.25">
      <c r="A79" s="365">
        <v>4.3</v>
      </c>
      <c r="B79" s="155" t="s">
        <v>184</v>
      </c>
      <c r="C79" s="547">
        <f>C80+C85+C89+C97+C102+C106+C110+C114+C119+C126+C135+C144+C148+C152</f>
        <v>398594253</v>
      </c>
      <c r="D79" s="537">
        <f>D80+D85+D89+D97+D102+D106+D110+D114+D119+D126+D135+D144+D148+D152</f>
        <v>4994684.7699999996</v>
      </c>
      <c r="E79" s="202">
        <f>E80+E85+E89+E97+E102+E106+E110+E114+E119+E126+E135+E144+E148+E152</f>
        <v>403588937.76999998</v>
      </c>
      <c r="F79" s="17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368"/>
      <c r="AV79" s="17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99"/>
      <c r="FX79" s="99"/>
      <c r="FY79" s="99"/>
      <c r="FZ79" s="99"/>
      <c r="GA79" s="99"/>
      <c r="GB79" s="99"/>
      <c r="GC79" s="99"/>
      <c r="GD79" s="99"/>
      <c r="GE79" s="99"/>
      <c r="GF79" s="99"/>
      <c r="GG79" s="99"/>
      <c r="GH79" s="99"/>
      <c r="GI79" s="99"/>
      <c r="GJ79" s="99"/>
      <c r="GK79" s="99"/>
      <c r="GL79" s="99"/>
      <c r="GM79" s="99"/>
      <c r="GN79" s="99"/>
      <c r="GO79" s="99"/>
      <c r="GP79" s="99"/>
      <c r="GQ79" s="99"/>
      <c r="GR79" s="99"/>
      <c r="GS79" s="99"/>
      <c r="GT79" s="99"/>
      <c r="GU79" s="99"/>
      <c r="GV79" s="99"/>
      <c r="GW79" s="99"/>
      <c r="GX79" s="99"/>
      <c r="GY79" s="99"/>
      <c r="GZ79" s="99"/>
      <c r="HA79" s="99"/>
      <c r="HB79" s="99"/>
      <c r="HC79" s="99"/>
      <c r="HD79" s="99"/>
      <c r="HE79" s="99"/>
      <c r="HF79" s="99"/>
      <c r="HG79" s="99"/>
      <c r="HH79" s="99"/>
      <c r="HI79" s="99"/>
      <c r="HJ79" s="99"/>
      <c r="HK79" s="99"/>
      <c r="HL79" s="99"/>
      <c r="HM79" s="99"/>
      <c r="HN79" s="99"/>
      <c r="HO79" s="99"/>
      <c r="HP79" s="99"/>
      <c r="HQ79" s="99"/>
      <c r="HR79" s="99"/>
      <c r="HS79" s="99"/>
      <c r="HT79" s="99"/>
      <c r="HU79" s="99"/>
      <c r="HV79" s="99"/>
      <c r="HW79" s="99"/>
      <c r="HX79" s="99"/>
      <c r="HY79" s="99"/>
      <c r="HZ79" s="99"/>
      <c r="IA79" s="99"/>
      <c r="IB79" s="99"/>
      <c r="IC79" s="99"/>
      <c r="ID79" s="99"/>
      <c r="IE79" s="99"/>
      <c r="IF79" s="99"/>
      <c r="IG79" s="99"/>
      <c r="IH79" s="99"/>
      <c r="II79" s="99"/>
      <c r="IJ79" s="99"/>
      <c r="IK79" s="99"/>
      <c r="IL79" s="99"/>
      <c r="IM79" s="99"/>
      <c r="IN79" s="99"/>
      <c r="IO79" s="99"/>
      <c r="IP79" s="99"/>
      <c r="IQ79" s="99"/>
      <c r="IR79" s="99"/>
      <c r="IS79" s="99"/>
      <c r="IT79" s="99"/>
      <c r="IU79" s="99"/>
      <c r="IV79" s="99"/>
    </row>
    <row r="80" spans="1:256" s="100" customFormat="1" ht="25.5" customHeight="1" x14ac:dyDescent="0.25">
      <c r="A80" s="365" t="s">
        <v>1023</v>
      </c>
      <c r="B80" s="210" t="s">
        <v>185</v>
      </c>
      <c r="C80" s="552">
        <f>SUM(C81:C84)</f>
        <v>18872254</v>
      </c>
      <c r="D80" s="538">
        <f>SUM(D81:D84)</f>
        <v>1422231</v>
      </c>
      <c r="E80" s="257">
        <f>SUM(E81:E84)</f>
        <v>20294485</v>
      </c>
      <c r="F80" s="179"/>
      <c r="G80" s="99"/>
      <c r="H80" s="99"/>
      <c r="I80" s="99"/>
      <c r="J80" s="99"/>
      <c r="K80" s="99"/>
      <c r="L80" s="99"/>
      <c r="M80" s="99"/>
      <c r="N80" s="99"/>
      <c r="O80" s="99"/>
      <c r="P80" s="99"/>
      <c r="Q80" s="99"/>
      <c r="R80" s="99"/>
      <c r="S80" s="99"/>
      <c r="T80" s="99"/>
      <c r="U80" s="99"/>
      <c r="V80" s="99"/>
      <c r="W80" s="99"/>
      <c r="X80" s="99"/>
      <c r="Y80" s="99"/>
      <c r="Z80" s="99"/>
      <c r="AA80" s="99"/>
      <c r="AB80" s="99"/>
      <c r="AC80" s="99"/>
      <c r="AD80" s="99"/>
      <c r="AE80" s="99"/>
      <c r="AF80" s="99"/>
      <c r="AG80" s="99"/>
      <c r="AH80" s="99"/>
      <c r="AI80" s="99"/>
      <c r="AJ80" s="99"/>
      <c r="AK80" s="99"/>
      <c r="AL80" s="99"/>
      <c r="AM80" s="99"/>
      <c r="AN80" s="99"/>
      <c r="AO80" s="99"/>
      <c r="AP80" s="99"/>
      <c r="AQ80" s="99"/>
      <c r="AR80" s="99"/>
      <c r="AS80" s="99"/>
      <c r="AT80" s="99"/>
      <c r="AU80" s="368"/>
      <c r="AV80" s="17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99"/>
      <c r="FX80" s="99"/>
      <c r="FY80" s="99"/>
      <c r="FZ80" s="99"/>
      <c r="GA80" s="99"/>
      <c r="GB80" s="99"/>
      <c r="GC80" s="99"/>
      <c r="GD80" s="99"/>
      <c r="GE80" s="99"/>
      <c r="GF80" s="99"/>
      <c r="GG80" s="99"/>
      <c r="GH80" s="99"/>
      <c r="GI80" s="99"/>
      <c r="GJ80" s="99"/>
      <c r="GK80" s="99"/>
      <c r="GL80" s="99"/>
      <c r="GM80" s="99"/>
      <c r="GN80" s="99"/>
      <c r="GO80" s="99"/>
      <c r="GP80" s="99"/>
      <c r="GQ80" s="99"/>
      <c r="GR80" s="99"/>
      <c r="GS80" s="99"/>
      <c r="GT80" s="99"/>
      <c r="GU80" s="99"/>
      <c r="GV80" s="99"/>
      <c r="GW80" s="99"/>
      <c r="GX80" s="99"/>
      <c r="GY80" s="99"/>
      <c r="GZ80" s="99"/>
      <c r="HA80" s="99"/>
      <c r="HB80" s="99"/>
      <c r="HC80" s="99"/>
      <c r="HD80" s="99"/>
      <c r="HE80" s="99"/>
      <c r="HF80" s="99"/>
      <c r="HG80" s="99"/>
      <c r="HH80" s="99"/>
      <c r="HI80" s="99"/>
      <c r="HJ80" s="99"/>
      <c r="HK80" s="99"/>
      <c r="HL80" s="99"/>
      <c r="HM80" s="99"/>
      <c r="HN80" s="99"/>
      <c r="HO80" s="99"/>
      <c r="HP80" s="99"/>
      <c r="HQ80" s="99"/>
      <c r="HR80" s="99"/>
      <c r="HS80" s="99"/>
      <c r="HT80" s="99"/>
      <c r="HU80" s="99"/>
      <c r="HV80" s="99"/>
      <c r="HW80" s="99"/>
      <c r="HX80" s="99"/>
      <c r="HY80" s="99"/>
      <c r="HZ80" s="99"/>
      <c r="IA80" s="99"/>
      <c r="IB80" s="99"/>
      <c r="IC80" s="99"/>
      <c r="ID80" s="99"/>
      <c r="IE80" s="99"/>
      <c r="IF80" s="99"/>
      <c r="IG80" s="99"/>
      <c r="IH80" s="99"/>
      <c r="II80" s="99"/>
      <c r="IJ80" s="99"/>
      <c r="IK80" s="99"/>
      <c r="IL80" s="99"/>
      <c r="IM80" s="99"/>
      <c r="IN80" s="99"/>
      <c r="IO80" s="99"/>
      <c r="IP80" s="99"/>
      <c r="IQ80" s="99"/>
      <c r="IR80" s="99"/>
      <c r="IS80" s="99"/>
      <c r="IT80" s="99"/>
      <c r="IU80" s="99"/>
      <c r="IV80" s="99"/>
    </row>
    <row r="81" spans="1:256" s="100" customFormat="1" ht="25.5" customHeight="1" x14ac:dyDescent="0.25">
      <c r="A81" s="367" t="s">
        <v>1024</v>
      </c>
      <c r="B81" s="158" t="s">
        <v>186</v>
      </c>
      <c r="C81" s="550">
        <v>8305162</v>
      </c>
      <c r="D81" s="532">
        <v>566690</v>
      </c>
      <c r="E81" s="197">
        <f>C81+D81</f>
        <v>8871852</v>
      </c>
      <c r="F81" s="179"/>
      <c r="G81" s="99"/>
      <c r="H81" s="99"/>
      <c r="I81" s="99"/>
      <c r="J81" s="99"/>
      <c r="K81" s="99"/>
      <c r="L81" s="99"/>
      <c r="M81" s="99"/>
      <c r="N81" s="99"/>
      <c r="O81" s="99"/>
      <c r="P81" s="99"/>
      <c r="Q81" s="99"/>
      <c r="R81" s="99"/>
      <c r="S81" s="99"/>
      <c r="T81" s="99"/>
      <c r="U81" s="99"/>
      <c r="V81" s="99"/>
      <c r="W81" s="99"/>
      <c r="X81" s="99"/>
      <c r="Y81" s="99"/>
      <c r="Z81" s="99"/>
      <c r="AA81" s="99"/>
      <c r="AB81" s="99"/>
      <c r="AC81" s="99"/>
      <c r="AD81" s="99"/>
      <c r="AE81" s="99"/>
      <c r="AF81" s="99"/>
      <c r="AG81" s="99"/>
      <c r="AH81" s="99"/>
      <c r="AI81" s="99"/>
      <c r="AJ81" s="99"/>
      <c r="AK81" s="99"/>
      <c r="AL81" s="99"/>
      <c r="AM81" s="99"/>
      <c r="AN81" s="99"/>
      <c r="AO81" s="99"/>
      <c r="AP81" s="99"/>
      <c r="AQ81" s="99"/>
      <c r="AR81" s="99"/>
      <c r="AS81" s="99"/>
      <c r="AT81" s="99"/>
      <c r="AU81" s="368"/>
      <c r="AV81" s="179"/>
      <c r="AW81" s="99"/>
      <c r="AX81" s="99"/>
      <c r="AY81" s="99"/>
      <c r="AZ81" s="99"/>
      <c r="BA81" s="99"/>
      <c r="BB81" s="99"/>
      <c r="BC81" s="99"/>
      <c r="BD81" s="99"/>
      <c r="BE81" s="99"/>
      <c r="BF81" s="99"/>
      <c r="BG81" s="99"/>
      <c r="BH81" s="99"/>
      <c r="BI81" s="99"/>
      <c r="BJ81" s="99"/>
      <c r="BK81" s="99"/>
      <c r="BL81" s="99"/>
      <c r="BM81" s="99"/>
      <c r="BN81" s="99"/>
      <c r="BO81" s="99"/>
      <c r="BP81" s="99"/>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c r="CT81" s="99"/>
      <c r="CU81" s="99"/>
      <c r="CV81" s="99"/>
      <c r="CW81" s="99"/>
      <c r="CX81" s="99"/>
      <c r="CY81" s="99"/>
      <c r="CZ81" s="99"/>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99"/>
      <c r="ET81" s="99"/>
      <c r="EU81" s="99"/>
      <c r="EV81" s="99"/>
      <c r="EW81" s="99"/>
      <c r="EX81" s="99"/>
      <c r="EY81" s="99"/>
      <c r="EZ81" s="99"/>
      <c r="FA81" s="99"/>
      <c r="FB81" s="99"/>
      <c r="FC81" s="99"/>
      <c r="FD81" s="99"/>
      <c r="FE81" s="99"/>
      <c r="FF81" s="99"/>
      <c r="FG81" s="99"/>
      <c r="FH81" s="99"/>
      <c r="FI81" s="99"/>
      <c r="FJ81" s="99"/>
      <c r="FK81" s="99"/>
      <c r="FL81" s="99"/>
      <c r="FM81" s="99"/>
      <c r="FN81" s="99"/>
      <c r="FO81" s="99"/>
      <c r="FP81" s="99"/>
      <c r="FQ81" s="99"/>
      <c r="FR81" s="99"/>
      <c r="FS81" s="99"/>
      <c r="FT81" s="99"/>
      <c r="FU81" s="99"/>
      <c r="FV81" s="99"/>
      <c r="FW81" s="99"/>
      <c r="FX81" s="99"/>
      <c r="FY81" s="99"/>
      <c r="FZ81" s="99"/>
      <c r="GA81" s="99"/>
      <c r="GB81" s="99"/>
      <c r="GC81" s="99"/>
      <c r="GD81" s="99"/>
      <c r="GE81" s="99"/>
      <c r="GF81" s="99"/>
      <c r="GG81" s="99"/>
      <c r="GH81" s="99"/>
      <c r="GI81" s="99"/>
      <c r="GJ81" s="99"/>
      <c r="GK81" s="99"/>
      <c r="GL81" s="99"/>
      <c r="GM81" s="99"/>
      <c r="GN81" s="99"/>
      <c r="GO81" s="99"/>
      <c r="GP81" s="99"/>
      <c r="GQ81" s="99"/>
      <c r="GR81" s="99"/>
      <c r="GS81" s="99"/>
      <c r="GT81" s="99"/>
      <c r="GU81" s="99"/>
      <c r="GV81" s="99"/>
      <c r="GW81" s="99"/>
      <c r="GX81" s="99"/>
      <c r="GY81" s="99"/>
      <c r="GZ81" s="99"/>
      <c r="HA81" s="99"/>
      <c r="HB81" s="99"/>
      <c r="HC81" s="99"/>
      <c r="HD81" s="99"/>
      <c r="HE81" s="99"/>
      <c r="HF81" s="99"/>
      <c r="HG81" s="99"/>
      <c r="HH81" s="99"/>
      <c r="HI81" s="99"/>
      <c r="HJ81" s="99"/>
      <c r="HK81" s="99"/>
      <c r="HL81" s="99"/>
      <c r="HM81" s="99"/>
      <c r="HN81" s="99"/>
      <c r="HO81" s="99"/>
      <c r="HP81" s="99"/>
      <c r="HQ81" s="99"/>
      <c r="HR81" s="99"/>
      <c r="HS81" s="99"/>
      <c r="HT81" s="99"/>
      <c r="HU81" s="99"/>
      <c r="HV81" s="99"/>
      <c r="HW81" s="99"/>
      <c r="HX81" s="99"/>
      <c r="HY81" s="99"/>
      <c r="HZ81" s="99"/>
      <c r="IA81" s="99"/>
      <c r="IB81" s="99"/>
      <c r="IC81" s="99"/>
      <c r="ID81" s="99"/>
      <c r="IE81" s="99"/>
      <c r="IF81" s="99"/>
      <c r="IG81" s="99"/>
      <c r="IH81" s="99"/>
      <c r="II81" s="99"/>
      <c r="IJ81" s="99"/>
      <c r="IK81" s="99"/>
      <c r="IL81" s="99"/>
      <c r="IM81" s="99"/>
      <c r="IN81" s="99"/>
      <c r="IO81" s="99"/>
      <c r="IP81" s="99"/>
      <c r="IQ81" s="99"/>
      <c r="IR81" s="99"/>
      <c r="IS81" s="99"/>
      <c r="IT81" s="99"/>
      <c r="IU81" s="99"/>
      <c r="IV81" s="99"/>
    </row>
    <row r="82" spans="1:256" s="100" customFormat="1" ht="25.5" customHeight="1" x14ac:dyDescent="0.25">
      <c r="A82" s="367" t="s">
        <v>1025</v>
      </c>
      <c r="B82" s="158" t="s">
        <v>187</v>
      </c>
      <c r="C82" s="550">
        <v>5153096</v>
      </c>
      <c r="D82" s="532">
        <v>855541</v>
      </c>
      <c r="E82" s="197">
        <f>C82+D82</f>
        <v>6008637</v>
      </c>
      <c r="F82" s="17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c r="AN82" s="99"/>
      <c r="AO82" s="99"/>
      <c r="AP82" s="99"/>
      <c r="AQ82" s="99"/>
      <c r="AR82" s="99"/>
      <c r="AS82" s="99"/>
      <c r="AT82" s="99"/>
      <c r="AU82" s="368"/>
      <c r="AV82" s="179"/>
      <c r="AW82" s="99"/>
      <c r="AX82" s="99"/>
      <c r="AY82" s="99"/>
      <c r="AZ82" s="99"/>
      <c r="BA82" s="99"/>
      <c r="BB82" s="99"/>
      <c r="BC82" s="99"/>
      <c r="BD82" s="99"/>
      <c r="BE82" s="99"/>
      <c r="BF82" s="99"/>
      <c r="BG82" s="99"/>
      <c r="BH82" s="99"/>
      <c r="BI82" s="99"/>
      <c r="BJ82" s="99"/>
      <c r="BK82" s="99"/>
      <c r="BL82" s="99"/>
      <c r="BM82" s="99"/>
      <c r="BN82" s="99"/>
      <c r="BO82" s="99"/>
      <c r="BP82" s="99"/>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c r="CT82" s="99"/>
      <c r="CU82" s="99"/>
      <c r="CV82" s="99"/>
      <c r="CW82" s="99"/>
      <c r="CX82" s="99"/>
      <c r="CY82" s="99"/>
      <c r="CZ82" s="99"/>
      <c r="DA82" s="99"/>
      <c r="DB82" s="99"/>
      <c r="DC82" s="99"/>
      <c r="DD82" s="99"/>
      <c r="DE82" s="99"/>
      <c r="DF82" s="99"/>
      <c r="DG82" s="99"/>
      <c r="DH82" s="99"/>
      <c r="DI82" s="99"/>
      <c r="DJ82" s="99"/>
      <c r="DK82" s="99"/>
      <c r="DL82" s="99"/>
      <c r="DM82" s="99"/>
      <c r="DN82" s="99"/>
      <c r="DO82" s="99"/>
      <c r="DP82" s="99"/>
      <c r="DQ82" s="99"/>
      <c r="DR82" s="99"/>
      <c r="DS82" s="99"/>
      <c r="DT82" s="99"/>
      <c r="DU82" s="99"/>
      <c r="DV82" s="99"/>
      <c r="DW82" s="99"/>
      <c r="DX82" s="99"/>
      <c r="DY82" s="99"/>
      <c r="DZ82" s="99"/>
      <c r="EA82" s="99"/>
      <c r="EB82" s="99"/>
      <c r="EC82" s="99"/>
      <c r="ED82" s="99"/>
      <c r="EE82" s="99"/>
      <c r="EF82" s="99"/>
      <c r="EG82" s="99"/>
      <c r="EH82" s="99"/>
      <c r="EI82" s="99"/>
      <c r="EJ82" s="99"/>
      <c r="EK82" s="99"/>
      <c r="EL82" s="99"/>
      <c r="EM82" s="99"/>
      <c r="EN82" s="99"/>
      <c r="EO82" s="99"/>
      <c r="EP82" s="99"/>
      <c r="EQ82" s="99"/>
      <c r="ER82" s="99"/>
      <c r="ES82" s="99"/>
      <c r="ET82" s="99"/>
      <c r="EU82" s="99"/>
      <c r="EV82" s="99"/>
      <c r="EW82" s="99"/>
      <c r="EX82" s="99"/>
      <c r="EY82" s="99"/>
      <c r="EZ82" s="99"/>
      <c r="FA82" s="99"/>
      <c r="FB82" s="99"/>
      <c r="FC82" s="99"/>
      <c r="FD82" s="99"/>
      <c r="FE82" s="99"/>
      <c r="FF82" s="99"/>
      <c r="FG82" s="99"/>
      <c r="FH82" s="99"/>
      <c r="FI82" s="99"/>
      <c r="FJ82" s="99"/>
      <c r="FK82" s="99"/>
      <c r="FL82" s="99"/>
      <c r="FM82" s="99"/>
      <c r="FN82" s="99"/>
      <c r="FO82" s="99"/>
      <c r="FP82" s="99"/>
      <c r="FQ82" s="99"/>
      <c r="FR82" s="99"/>
      <c r="FS82" s="99"/>
      <c r="FT82" s="99"/>
      <c r="FU82" s="99"/>
      <c r="FV82" s="99"/>
      <c r="FW82" s="99"/>
      <c r="FX82" s="99"/>
      <c r="FY82" s="99"/>
      <c r="FZ82" s="99"/>
      <c r="GA82" s="99"/>
      <c r="GB82" s="99"/>
      <c r="GC82" s="99"/>
      <c r="GD82" s="99"/>
      <c r="GE82" s="99"/>
      <c r="GF82" s="99"/>
      <c r="GG82" s="99"/>
      <c r="GH82" s="99"/>
      <c r="GI82" s="99"/>
      <c r="GJ82" s="99"/>
      <c r="GK82" s="99"/>
      <c r="GL82" s="99"/>
      <c r="GM82" s="99"/>
      <c r="GN82" s="99"/>
      <c r="GO82" s="99"/>
      <c r="GP82" s="99"/>
      <c r="GQ82" s="99"/>
      <c r="GR82" s="99"/>
      <c r="GS82" s="99"/>
      <c r="GT82" s="99"/>
      <c r="GU82" s="99"/>
      <c r="GV82" s="99"/>
      <c r="GW82" s="99"/>
      <c r="GX82" s="99"/>
      <c r="GY82" s="99"/>
      <c r="GZ82" s="99"/>
      <c r="HA82" s="99"/>
      <c r="HB82" s="99"/>
      <c r="HC82" s="99"/>
      <c r="HD82" s="99"/>
      <c r="HE82" s="99"/>
      <c r="HF82" s="99"/>
      <c r="HG82" s="99"/>
      <c r="HH82" s="99"/>
      <c r="HI82" s="99"/>
      <c r="HJ82" s="99"/>
      <c r="HK82" s="99"/>
      <c r="HL82" s="99"/>
      <c r="HM82" s="99"/>
      <c r="HN82" s="99"/>
      <c r="HO82" s="99"/>
      <c r="HP82" s="99"/>
      <c r="HQ82" s="99"/>
      <c r="HR82" s="99"/>
      <c r="HS82" s="99"/>
      <c r="HT82" s="99"/>
      <c r="HU82" s="99"/>
      <c r="HV82" s="99"/>
      <c r="HW82" s="99"/>
      <c r="HX82" s="99"/>
      <c r="HY82" s="99"/>
      <c r="HZ82" s="99"/>
      <c r="IA82" s="99"/>
      <c r="IB82" s="99"/>
      <c r="IC82" s="99"/>
      <c r="ID82" s="99"/>
      <c r="IE82" s="99"/>
      <c r="IF82" s="99"/>
      <c r="IG82" s="99"/>
      <c r="IH82" s="99"/>
      <c r="II82" s="99"/>
      <c r="IJ82" s="99"/>
      <c r="IK82" s="99"/>
      <c r="IL82" s="99"/>
      <c r="IM82" s="99"/>
      <c r="IN82" s="99"/>
      <c r="IO82" s="99"/>
      <c r="IP82" s="99"/>
      <c r="IQ82" s="99"/>
      <c r="IR82" s="99"/>
      <c r="IS82" s="99"/>
      <c r="IT82" s="99"/>
      <c r="IU82" s="99"/>
      <c r="IV82" s="99"/>
    </row>
    <row r="83" spans="1:256" s="100" customFormat="1" ht="32.25" customHeight="1" x14ac:dyDescent="0.25">
      <c r="A83" s="367" t="s">
        <v>1026</v>
      </c>
      <c r="B83" s="158" t="s">
        <v>188</v>
      </c>
      <c r="C83" s="550">
        <v>925039</v>
      </c>
      <c r="D83" s="532"/>
      <c r="E83" s="197">
        <f>C83+D83</f>
        <v>925039</v>
      </c>
      <c r="F83" s="179"/>
      <c r="G83" s="99"/>
      <c r="H83" s="99"/>
      <c r="I83" s="99"/>
      <c r="J83" s="99"/>
      <c r="K83" s="99"/>
      <c r="L83" s="99"/>
      <c r="M83" s="99"/>
      <c r="N83" s="99"/>
      <c r="O83" s="99"/>
      <c r="P83" s="99"/>
      <c r="Q83" s="99"/>
      <c r="R83" s="99"/>
      <c r="S83" s="99"/>
      <c r="T83" s="99"/>
      <c r="U83" s="99"/>
      <c r="V83" s="99"/>
      <c r="W83" s="99"/>
      <c r="X83" s="99"/>
      <c r="Y83" s="99"/>
      <c r="Z83" s="99"/>
      <c r="AA83" s="99"/>
      <c r="AB83" s="99"/>
      <c r="AC83" s="99"/>
      <c r="AD83" s="99"/>
      <c r="AE83" s="99"/>
      <c r="AF83" s="99"/>
      <c r="AG83" s="99"/>
      <c r="AH83" s="99"/>
      <c r="AI83" s="99"/>
      <c r="AJ83" s="99"/>
      <c r="AK83" s="99"/>
      <c r="AL83" s="99"/>
      <c r="AM83" s="99"/>
      <c r="AN83" s="99"/>
      <c r="AO83" s="99"/>
      <c r="AP83" s="99"/>
      <c r="AQ83" s="99"/>
      <c r="AR83" s="99"/>
      <c r="AS83" s="99"/>
      <c r="AT83" s="99"/>
      <c r="AU83" s="368"/>
      <c r="AV83" s="179"/>
      <c r="AW83" s="99"/>
      <c r="AX83" s="99"/>
      <c r="AY83" s="99"/>
      <c r="AZ83" s="99"/>
      <c r="BA83" s="99"/>
      <c r="BB83" s="99"/>
      <c r="BC83" s="99"/>
      <c r="BD83" s="99"/>
      <c r="BE83" s="99"/>
      <c r="BF83" s="99"/>
      <c r="BG83" s="99"/>
      <c r="BH83" s="99"/>
      <c r="BI83" s="99"/>
      <c r="BJ83" s="99"/>
      <c r="BK83" s="99"/>
      <c r="BL83" s="99"/>
      <c r="BM83" s="99"/>
      <c r="BN83" s="99"/>
      <c r="BO83" s="99"/>
      <c r="BP83" s="99"/>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c r="CT83" s="99"/>
      <c r="CU83" s="99"/>
      <c r="CV83" s="99"/>
      <c r="CW83" s="99"/>
      <c r="CX83" s="99"/>
      <c r="CY83" s="99"/>
      <c r="CZ83" s="99"/>
      <c r="DA83" s="99"/>
      <c r="DB83" s="99"/>
      <c r="DC83" s="99"/>
      <c r="DD83" s="99"/>
      <c r="DE83" s="99"/>
      <c r="DF83" s="99"/>
      <c r="DG83" s="99"/>
      <c r="DH83" s="99"/>
      <c r="DI83" s="99"/>
      <c r="DJ83" s="99"/>
      <c r="DK83" s="99"/>
      <c r="DL83" s="99"/>
      <c r="DM83" s="99"/>
      <c r="DN83" s="99"/>
      <c r="DO83" s="99"/>
      <c r="DP83" s="99"/>
      <c r="DQ83" s="99"/>
      <c r="DR83" s="99"/>
      <c r="DS83" s="99"/>
      <c r="DT83" s="99"/>
      <c r="DU83" s="99"/>
      <c r="DV83" s="99"/>
      <c r="DW83" s="99"/>
      <c r="DX83" s="99"/>
      <c r="DY83" s="99"/>
      <c r="DZ83" s="99"/>
      <c r="EA83" s="99"/>
      <c r="EB83" s="99"/>
      <c r="EC83" s="99"/>
      <c r="ED83" s="99"/>
      <c r="EE83" s="99"/>
      <c r="EF83" s="99"/>
      <c r="EG83" s="99"/>
      <c r="EH83" s="99"/>
      <c r="EI83" s="99"/>
      <c r="EJ83" s="99"/>
      <c r="EK83" s="99"/>
      <c r="EL83" s="99"/>
      <c r="EM83" s="99"/>
      <c r="EN83" s="99"/>
      <c r="EO83" s="99"/>
      <c r="EP83" s="99"/>
      <c r="EQ83" s="99"/>
      <c r="ER83" s="99"/>
      <c r="ES83" s="99"/>
      <c r="ET83" s="99"/>
      <c r="EU83" s="99"/>
      <c r="EV83" s="99"/>
      <c r="EW83" s="99"/>
      <c r="EX83" s="99"/>
      <c r="EY83" s="99"/>
      <c r="EZ83" s="99"/>
      <c r="FA83" s="99"/>
      <c r="FB83" s="99"/>
      <c r="FC83" s="99"/>
      <c r="FD83" s="99"/>
      <c r="FE83" s="99"/>
      <c r="FF83" s="99"/>
      <c r="FG83" s="99"/>
      <c r="FH83" s="99"/>
      <c r="FI83" s="99"/>
      <c r="FJ83" s="99"/>
      <c r="FK83" s="99"/>
      <c r="FL83" s="99"/>
      <c r="FM83" s="99"/>
      <c r="FN83" s="99"/>
      <c r="FO83" s="99"/>
      <c r="FP83" s="99"/>
      <c r="FQ83" s="99"/>
      <c r="FR83" s="99"/>
      <c r="FS83" s="99"/>
      <c r="FT83" s="99"/>
      <c r="FU83" s="99"/>
      <c r="FV83" s="99"/>
      <c r="FW83" s="99"/>
      <c r="FX83" s="99"/>
      <c r="FY83" s="99"/>
      <c r="FZ83" s="99"/>
      <c r="GA83" s="99"/>
      <c r="GB83" s="99"/>
      <c r="GC83" s="99"/>
      <c r="GD83" s="99"/>
      <c r="GE83" s="99"/>
      <c r="GF83" s="99"/>
      <c r="GG83" s="99"/>
      <c r="GH83" s="99"/>
      <c r="GI83" s="99"/>
      <c r="GJ83" s="99"/>
      <c r="GK83" s="99"/>
      <c r="GL83" s="99"/>
      <c r="GM83" s="99"/>
      <c r="GN83" s="99"/>
      <c r="GO83" s="99"/>
      <c r="GP83" s="99"/>
      <c r="GQ83" s="99"/>
      <c r="GR83" s="99"/>
      <c r="GS83" s="99"/>
      <c r="GT83" s="99"/>
      <c r="GU83" s="99"/>
      <c r="GV83" s="99"/>
      <c r="GW83" s="99"/>
      <c r="GX83" s="99"/>
      <c r="GY83" s="99"/>
      <c r="GZ83" s="99"/>
      <c r="HA83" s="99"/>
      <c r="HB83" s="99"/>
      <c r="HC83" s="99"/>
      <c r="HD83" s="99"/>
      <c r="HE83" s="99"/>
      <c r="HF83" s="99"/>
      <c r="HG83" s="99"/>
      <c r="HH83" s="99"/>
      <c r="HI83" s="99"/>
      <c r="HJ83" s="99"/>
      <c r="HK83" s="99"/>
      <c r="HL83" s="99"/>
      <c r="HM83" s="99"/>
      <c r="HN83" s="99"/>
      <c r="HO83" s="99"/>
      <c r="HP83" s="99"/>
      <c r="HQ83" s="99"/>
      <c r="HR83" s="99"/>
      <c r="HS83" s="99"/>
      <c r="HT83" s="99"/>
      <c r="HU83" s="99"/>
      <c r="HV83" s="99"/>
      <c r="HW83" s="99"/>
      <c r="HX83" s="99"/>
      <c r="HY83" s="99"/>
      <c r="HZ83" s="99"/>
      <c r="IA83" s="99"/>
      <c r="IB83" s="99"/>
      <c r="IC83" s="99"/>
      <c r="ID83" s="99"/>
      <c r="IE83" s="99"/>
      <c r="IF83" s="99"/>
      <c r="IG83" s="99"/>
      <c r="IH83" s="99"/>
      <c r="II83" s="99"/>
      <c r="IJ83" s="99"/>
      <c r="IK83" s="99"/>
      <c r="IL83" s="99"/>
      <c r="IM83" s="99"/>
      <c r="IN83" s="99"/>
      <c r="IO83" s="99"/>
      <c r="IP83" s="99"/>
      <c r="IQ83" s="99"/>
      <c r="IR83" s="99"/>
      <c r="IS83" s="99"/>
      <c r="IT83" s="99"/>
      <c r="IU83" s="99"/>
      <c r="IV83" s="99"/>
    </row>
    <row r="84" spans="1:256" s="100" customFormat="1" ht="25.5" customHeight="1" x14ac:dyDescent="0.25">
      <c r="A84" s="367" t="s">
        <v>1027</v>
      </c>
      <c r="B84" s="158" t="s">
        <v>189</v>
      </c>
      <c r="C84" s="550">
        <v>4488957</v>
      </c>
      <c r="D84" s="532"/>
      <c r="E84" s="197">
        <f>C84+D84</f>
        <v>4488957</v>
      </c>
      <c r="F84" s="17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368"/>
      <c r="AV84" s="17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c r="CT84" s="99"/>
      <c r="CU84" s="99"/>
      <c r="CV84" s="99"/>
      <c r="CW84" s="99"/>
      <c r="CX84" s="99"/>
      <c r="CY84" s="99"/>
      <c r="CZ84" s="99"/>
      <c r="DA84" s="99"/>
      <c r="DB84" s="99"/>
      <c r="DC84" s="99"/>
      <c r="DD84" s="99"/>
      <c r="DE84" s="99"/>
      <c r="DF84" s="99"/>
      <c r="DG84" s="99"/>
      <c r="DH84" s="99"/>
      <c r="DI84" s="99"/>
      <c r="DJ84" s="99"/>
      <c r="DK84" s="99"/>
      <c r="DL84" s="99"/>
      <c r="DM84" s="99"/>
      <c r="DN84" s="99"/>
      <c r="DO84" s="99"/>
      <c r="DP84" s="99"/>
      <c r="DQ84" s="99"/>
      <c r="DR84" s="99"/>
      <c r="DS84" s="99"/>
      <c r="DT84" s="99"/>
      <c r="DU84" s="99"/>
      <c r="DV84" s="99"/>
      <c r="DW84" s="99"/>
      <c r="DX84" s="99"/>
      <c r="DY84" s="99"/>
      <c r="DZ84" s="99"/>
      <c r="EA84" s="99"/>
      <c r="EB84" s="99"/>
      <c r="EC84" s="99"/>
      <c r="ED84" s="99"/>
      <c r="EE84" s="99"/>
      <c r="EF84" s="99"/>
      <c r="EG84" s="99"/>
      <c r="EH84" s="99"/>
      <c r="EI84" s="99"/>
      <c r="EJ84" s="99"/>
      <c r="EK84" s="99"/>
      <c r="EL84" s="99"/>
      <c r="EM84" s="99"/>
      <c r="EN84" s="99"/>
      <c r="EO84" s="99"/>
      <c r="EP84" s="99"/>
      <c r="EQ84" s="99"/>
      <c r="ER84" s="99"/>
      <c r="ES84" s="99"/>
      <c r="ET84" s="99"/>
      <c r="EU84" s="99"/>
      <c r="EV84" s="99"/>
      <c r="EW84" s="99"/>
      <c r="EX84" s="99"/>
      <c r="EY84" s="99"/>
      <c r="EZ84" s="99"/>
      <c r="FA84" s="99"/>
      <c r="FB84" s="99"/>
      <c r="FC84" s="99"/>
      <c r="FD84" s="99"/>
      <c r="FE84" s="99"/>
      <c r="FF84" s="99"/>
      <c r="FG84" s="99"/>
      <c r="FH84" s="99"/>
      <c r="FI84" s="99"/>
      <c r="FJ84" s="99"/>
      <c r="FK84" s="99"/>
      <c r="FL84" s="99"/>
      <c r="FM84" s="99"/>
      <c r="FN84" s="99"/>
      <c r="FO84" s="99"/>
      <c r="FP84" s="99"/>
      <c r="FQ84" s="99"/>
      <c r="FR84" s="99"/>
      <c r="FS84" s="99"/>
      <c r="FT84" s="99"/>
      <c r="FU84" s="99"/>
      <c r="FV84" s="99"/>
      <c r="FW84" s="99"/>
      <c r="FX84" s="99"/>
      <c r="FY84" s="99"/>
      <c r="FZ84" s="99"/>
      <c r="GA84" s="99"/>
      <c r="GB84" s="99"/>
      <c r="GC84" s="99"/>
      <c r="GD84" s="99"/>
      <c r="GE84" s="99"/>
      <c r="GF84" s="99"/>
      <c r="GG84" s="99"/>
      <c r="GH84" s="99"/>
      <c r="GI84" s="99"/>
      <c r="GJ84" s="99"/>
      <c r="GK84" s="99"/>
      <c r="GL84" s="99"/>
      <c r="GM84" s="99"/>
      <c r="GN84" s="99"/>
      <c r="GO84" s="99"/>
      <c r="GP84" s="99"/>
      <c r="GQ84" s="99"/>
      <c r="GR84" s="99"/>
      <c r="GS84" s="99"/>
      <c r="GT84" s="99"/>
      <c r="GU84" s="99"/>
      <c r="GV84" s="99"/>
      <c r="GW84" s="99"/>
      <c r="GX84" s="99"/>
      <c r="GY84" s="99"/>
      <c r="GZ84" s="99"/>
      <c r="HA84" s="99"/>
      <c r="HB84" s="99"/>
      <c r="HC84" s="99"/>
      <c r="HD84" s="99"/>
      <c r="HE84" s="99"/>
      <c r="HF84" s="99"/>
      <c r="HG84" s="99"/>
      <c r="HH84" s="99"/>
      <c r="HI84" s="99"/>
      <c r="HJ84" s="99"/>
      <c r="HK84" s="99"/>
      <c r="HL84" s="99"/>
      <c r="HM84" s="99"/>
      <c r="HN84" s="99"/>
      <c r="HO84" s="99"/>
      <c r="HP84" s="99"/>
      <c r="HQ84" s="99"/>
      <c r="HR84" s="99"/>
      <c r="HS84" s="99"/>
      <c r="HT84" s="99"/>
      <c r="HU84" s="99"/>
      <c r="HV84" s="99"/>
      <c r="HW84" s="99"/>
      <c r="HX84" s="99"/>
      <c r="HY84" s="99"/>
      <c r="HZ84" s="99"/>
      <c r="IA84" s="99"/>
      <c r="IB84" s="99"/>
      <c r="IC84" s="99"/>
      <c r="ID84" s="99"/>
      <c r="IE84" s="99"/>
      <c r="IF84" s="99"/>
      <c r="IG84" s="99"/>
      <c r="IH84" s="99"/>
      <c r="II84" s="99"/>
      <c r="IJ84" s="99"/>
      <c r="IK84" s="99"/>
      <c r="IL84" s="99"/>
      <c r="IM84" s="99"/>
      <c r="IN84" s="99"/>
      <c r="IO84" s="99"/>
      <c r="IP84" s="99"/>
      <c r="IQ84" s="99"/>
      <c r="IR84" s="99"/>
      <c r="IS84" s="99"/>
      <c r="IT84" s="99"/>
      <c r="IU84" s="99"/>
      <c r="IV84" s="99"/>
    </row>
    <row r="85" spans="1:256" s="100" customFormat="1" ht="25.5" customHeight="1" x14ac:dyDescent="0.25">
      <c r="A85" s="365" t="s">
        <v>1028</v>
      </c>
      <c r="B85" s="210" t="s">
        <v>190</v>
      </c>
      <c r="C85" s="557">
        <f>SUM(C86:C88)</f>
        <v>10336100</v>
      </c>
      <c r="D85" s="538">
        <f>SUM(D86:D88)</f>
        <v>132600</v>
      </c>
      <c r="E85" s="257">
        <f>SUM(E86:E88)</f>
        <v>10468700</v>
      </c>
      <c r="F85" s="179"/>
      <c r="G85" s="99"/>
      <c r="H85" s="99"/>
      <c r="I85" s="99"/>
      <c r="J85" s="99"/>
      <c r="K85" s="99"/>
      <c r="L85" s="99"/>
      <c r="M85" s="99"/>
      <c r="N85" s="99"/>
      <c r="O85" s="99"/>
      <c r="P85" s="99"/>
      <c r="Q85" s="99"/>
      <c r="R85" s="99"/>
      <c r="S85" s="99"/>
      <c r="T85" s="99"/>
      <c r="U85" s="99"/>
      <c r="V85" s="99"/>
      <c r="W85" s="99"/>
      <c r="X85" s="99"/>
      <c r="Y85" s="99"/>
      <c r="Z85" s="99"/>
      <c r="AA85" s="99"/>
      <c r="AB85" s="99"/>
      <c r="AC85" s="99"/>
      <c r="AD85" s="99"/>
      <c r="AE85" s="99"/>
      <c r="AF85" s="99"/>
      <c r="AG85" s="99"/>
      <c r="AH85" s="99"/>
      <c r="AI85" s="99"/>
      <c r="AJ85" s="99"/>
      <c r="AK85" s="99"/>
      <c r="AL85" s="99"/>
      <c r="AM85" s="99"/>
      <c r="AN85" s="99"/>
      <c r="AO85" s="99"/>
      <c r="AP85" s="99"/>
      <c r="AQ85" s="99"/>
      <c r="AR85" s="99"/>
      <c r="AS85" s="99"/>
      <c r="AT85" s="99"/>
      <c r="AU85" s="368"/>
      <c r="AV85" s="179"/>
      <c r="AW85" s="99"/>
      <c r="AX85" s="99"/>
      <c r="AY85" s="99"/>
      <c r="AZ85" s="99"/>
      <c r="BA85" s="99"/>
      <c r="BB85" s="99"/>
      <c r="BC85" s="99"/>
      <c r="BD85" s="99"/>
      <c r="BE85" s="99"/>
      <c r="BF85" s="99"/>
      <c r="BG85" s="99"/>
      <c r="BH85" s="99"/>
      <c r="BI85" s="99"/>
      <c r="BJ85" s="99"/>
      <c r="BK85" s="99"/>
      <c r="BL85" s="99"/>
      <c r="BM85" s="99"/>
      <c r="BN85" s="99"/>
      <c r="BO85" s="99"/>
      <c r="BP85" s="99"/>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c r="CT85" s="99"/>
      <c r="CU85" s="99"/>
      <c r="CV85" s="99"/>
      <c r="CW85" s="99"/>
      <c r="CX85" s="99"/>
      <c r="CY85" s="99"/>
      <c r="CZ85" s="99"/>
      <c r="DA85" s="99"/>
      <c r="DB85" s="99"/>
      <c r="DC85" s="99"/>
      <c r="DD85" s="99"/>
      <c r="DE85" s="99"/>
      <c r="DF85" s="99"/>
      <c r="DG85" s="99"/>
      <c r="DH85" s="99"/>
      <c r="DI85" s="99"/>
      <c r="DJ85" s="99"/>
      <c r="DK85" s="99"/>
      <c r="DL85" s="99"/>
      <c r="DM85" s="99"/>
      <c r="DN85" s="99"/>
      <c r="DO85" s="99"/>
      <c r="DP85" s="99"/>
      <c r="DQ85" s="99"/>
      <c r="DR85" s="99"/>
      <c r="DS85" s="99"/>
      <c r="DT85" s="99"/>
      <c r="DU85" s="99"/>
      <c r="DV85" s="99"/>
      <c r="DW85" s="99"/>
      <c r="DX85" s="99"/>
      <c r="DY85" s="99"/>
      <c r="DZ85" s="99"/>
      <c r="EA85" s="99"/>
      <c r="EB85" s="99"/>
      <c r="EC85" s="99"/>
      <c r="ED85" s="99"/>
      <c r="EE85" s="99"/>
      <c r="EF85" s="99"/>
      <c r="EG85" s="99"/>
      <c r="EH85" s="99"/>
      <c r="EI85" s="99"/>
      <c r="EJ85" s="99"/>
      <c r="EK85" s="99"/>
      <c r="EL85" s="99"/>
      <c r="EM85" s="99"/>
      <c r="EN85" s="99"/>
      <c r="EO85" s="99"/>
      <c r="EP85" s="99"/>
      <c r="EQ85" s="99"/>
      <c r="ER85" s="99"/>
      <c r="ES85" s="99"/>
      <c r="ET85" s="99"/>
      <c r="EU85" s="99"/>
      <c r="EV85" s="99"/>
      <c r="EW85" s="99"/>
      <c r="EX85" s="99"/>
      <c r="EY85" s="99"/>
      <c r="EZ85" s="99"/>
      <c r="FA85" s="99"/>
      <c r="FB85" s="99"/>
      <c r="FC85" s="99"/>
      <c r="FD85" s="99"/>
      <c r="FE85" s="99"/>
      <c r="FF85" s="99"/>
      <c r="FG85" s="99"/>
      <c r="FH85" s="99"/>
      <c r="FI85" s="99"/>
      <c r="FJ85" s="99"/>
      <c r="FK85" s="99"/>
      <c r="FL85" s="99"/>
      <c r="FM85" s="99"/>
      <c r="FN85" s="99"/>
      <c r="FO85" s="99"/>
      <c r="FP85" s="99"/>
      <c r="FQ85" s="99"/>
      <c r="FR85" s="99"/>
      <c r="FS85" s="99"/>
      <c r="FT85" s="99"/>
      <c r="FU85" s="99"/>
      <c r="FV85" s="99"/>
      <c r="FW85" s="99"/>
      <c r="FX85" s="99"/>
      <c r="FY85" s="99"/>
      <c r="FZ85" s="99"/>
      <c r="GA85" s="99"/>
      <c r="GB85" s="99"/>
      <c r="GC85" s="99"/>
      <c r="GD85" s="99"/>
      <c r="GE85" s="99"/>
      <c r="GF85" s="99"/>
      <c r="GG85" s="99"/>
      <c r="GH85" s="99"/>
      <c r="GI85" s="99"/>
      <c r="GJ85" s="99"/>
      <c r="GK85" s="99"/>
      <c r="GL85" s="99"/>
      <c r="GM85" s="99"/>
      <c r="GN85" s="99"/>
      <c r="GO85" s="99"/>
      <c r="GP85" s="99"/>
      <c r="GQ85" s="99"/>
      <c r="GR85" s="99"/>
      <c r="GS85" s="99"/>
      <c r="GT85" s="99"/>
      <c r="GU85" s="99"/>
      <c r="GV85" s="99"/>
      <c r="GW85" s="99"/>
      <c r="GX85" s="99"/>
      <c r="GY85" s="99"/>
      <c r="GZ85" s="99"/>
      <c r="HA85" s="99"/>
      <c r="HB85" s="99"/>
      <c r="HC85" s="99"/>
      <c r="HD85" s="99"/>
      <c r="HE85" s="99"/>
      <c r="HF85" s="99"/>
      <c r="HG85" s="99"/>
      <c r="HH85" s="99"/>
      <c r="HI85" s="99"/>
      <c r="HJ85" s="99"/>
      <c r="HK85" s="99"/>
      <c r="HL85" s="99"/>
      <c r="HM85" s="99"/>
      <c r="HN85" s="99"/>
      <c r="HO85" s="99"/>
      <c r="HP85" s="99"/>
      <c r="HQ85" s="99"/>
      <c r="HR85" s="99"/>
      <c r="HS85" s="99"/>
      <c r="HT85" s="99"/>
      <c r="HU85" s="99"/>
      <c r="HV85" s="99"/>
      <c r="HW85" s="99"/>
      <c r="HX85" s="99"/>
      <c r="HY85" s="99"/>
      <c r="HZ85" s="99"/>
      <c r="IA85" s="99"/>
      <c r="IB85" s="99"/>
      <c r="IC85" s="99"/>
      <c r="ID85" s="99"/>
      <c r="IE85" s="99"/>
      <c r="IF85" s="99"/>
      <c r="IG85" s="99"/>
      <c r="IH85" s="99"/>
      <c r="II85" s="99"/>
      <c r="IJ85" s="99"/>
      <c r="IK85" s="99"/>
      <c r="IL85" s="99"/>
      <c r="IM85" s="99"/>
      <c r="IN85" s="99"/>
      <c r="IO85" s="99"/>
      <c r="IP85" s="99"/>
      <c r="IQ85" s="99"/>
      <c r="IR85" s="99"/>
      <c r="IS85" s="99"/>
      <c r="IT85" s="99"/>
      <c r="IU85" s="99"/>
      <c r="IV85" s="99"/>
    </row>
    <row r="86" spans="1:256" s="113" customFormat="1" ht="25.5" customHeight="1" x14ac:dyDescent="0.25">
      <c r="A86" s="367" t="s">
        <v>1029</v>
      </c>
      <c r="B86" s="166" t="s">
        <v>191</v>
      </c>
      <c r="C86" s="550">
        <v>10189056</v>
      </c>
      <c r="D86" s="532"/>
      <c r="E86" s="197">
        <f>C86+D86</f>
        <v>10189056</v>
      </c>
      <c r="F86" s="185"/>
      <c r="G86" s="112"/>
      <c r="H86" s="112"/>
      <c r="I86" s="112"/>
      <c r="J86" s="112"/>
      <c r="K86" s="112"/>
      <c r="L86" s="112"/>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12"/>
      <c r="AS86" s="112"/>
      <c r="AT86" s="112"/>
      <c r="AU86" s="376"/>
      <c r="AV86" s="185"/>
      <c r="AW86" s="112"/>
      <c r="AX86" s="112"/>
      <c r="AY86" s="112"/>
      <c r="AZ86" s="112"/>
      <c r="BA86" s="112"/>
      <c r="BB86" s="112"/>
      <c r="BC86" s="112"/>
      <c r="BD86" s="112"/>
      <c r="BE86" s="112"/>
      <c r="BF86" s="112"/>
      <c r="BG86" s="112"/>
      <c r="BH86" s="112"/>
      <c r="BI86" s="112"/>
      <c r="BJ86" s="112"/>
      <c r="BK86" s="112"/>
      <c r="BL86" s="112"/>
      <c r="BM86" s="112"/>
      <c r="BN86" s="112"/>
      <c r="BO86" s="112"/>
      <c r="BP86" s="112"/>
      <c r="BQ86" s="112"/>
      <c r="BR86" s="112"/>
      <c r="BS86" s="112"/>
      <c r="BT86" s="112"/>
      <c r="BU86" s="112"/>
      <c r="BV86" s="112"/>
      <c r="BW86" s="112"/>
      <c r="BX86" s="112"/>
      <c r="BY86" s="112"/>
      <c r="BZ86" s="112"/>
      <c r="CA86" s="112"/>
      <c r="CB86" s="112"/>
      <c r="CC86" s="112"/>
      <c r="CD86" s="112"/>
      <c r="CE86" s="112"/>
      <c r="CF86" s="112"/>
      <c r="CG86" s="112"/>
      <c r="CH86" s="112"/>
      <c r="CI86" s="112"/>
      <c r="CJ86" s="112"/>
      <c r="CK86" s="112"/>
      <c r="CL86" s="112"/>
      <c r="CM86" s="112"/>
      <c r="CN86" s="112"/>
      <c r="CO86" s="112"/>
      <c r="CP86" s="112"/>
      <c r="CQ86" s="112"/>
      <c r="CR86" s="112"/>
      <c r="CS86" s="112"/>
      <c r="CT86" s="112"/>
      <c r="CU86" s="112"/>
      <c r="CV86" s="112"/>
      <c r="CW86" s="112"/>
      <c r="CX86" s="112"/>
      <c r="CY86" s="112"/>
      <c r="CZ86" s="112"/>
      <c r="DA86" s="112"/>
      <c r="DB86" s="112"/>
      <c r="DC86" s="112"/>
      <c r="DD86" s="112"/>
      <c r="DE86" s="112"/>
      <c r="DF86" s="112"/>
      <c r="DG86" s="112"/>
      <c r="DH86" s="112"/>
      <c r="DI86" s="112"/>
      <c r="DJ86" s="112"/>
      <c r="DK86" s="112"/>
      <c r="DL86" s="112"/>
      <c r="DM86" s="112"/>
      <c r="DN86" s="112"/>
      <c r="DO86" s="112"/>
      <c r="DP86" s="112"/>
      <c r="DQ86" s="112"/>
      <c r="DR86" s="112"/>
      <c r="DS86" s="112"/>
      <c r="DT86" s="112"/>
      <c r="DU86" s="112"/>
      <c r="DV86" s="112"/>
      <c r="DW86" s="112"/>
      <c r="DX86" s="112"/>
      <c r="DY86" s="112"/>
      <c r="DZ86" s="112"/>
      <c r="EA86" s="112"/>
      <c r="EB86" s="112"/>
      <c r="EC86" s="112"/>
      <c r="ED86" s="112"/>
      <c r="EE86" s="112"/>
      <c r="EF86" s="112"/>
      <c r="EG86" s="112"/>
      <c r="EH86" s="112"/>
      <c r="EI86" s="112"/>
      <c r="EJ86" s="112"/>
      <c r="EK86" s="112"/>
      <c r="EL86" s="112"/>
      <c r="EM86" s="112"/>
      <c r="EN86" s="112"/>
      <c r="EO86" s="112"/>
      <c r="EP86" s="112"/>
      <c r="EQ86" s="112"/>
      <c r="ER86" s="112"/>
      <c r="ES86" s="112"/>
      <c r="ET86" s="112"/>
      <c r="EU86" s="112"/>
      <c r="EV86" s="112"/>
      <c r="EW86" s="112"/>
      <c r="EX86" s="112"/>
      <c r="EY86" s="112"/>
      <c r="EZ86" s="112"/>
      <c r="FA86" s="112"/>
      <c r="FB86" s="112"/>
      <c r="FC86" s="112"/>
      <c r="FD86" s="112"/>
      <c r="FE86" s="112"/>
      <c r="FF86" s="112"/>
      <c r="FG86" s="112"/>
      <c r="FH86" s="112"/>
      <c r="FI86" s="112"/>
      <c r="FJ86" s="112"/>
      <c r="FK86" s="112"/>
      <c r="FL86" s="112"/>
      <c r="FM86" s="112"/>
      <c r="FN86" s="112"/>
      <c r="FO86" s="112"/>
      <c r="FP86" s="112"/>
      <c r="FQ86" s="112"/>
      <c r="FR86" s="112"/>
      <c r="FS86" s="112"/>
      <c r="FT86" s="112"/>
      <c r="FU86" s="112"/>
      <c r="FV86" s="112"/>
      <c r="FW86" s="112"/>
      <c r="FX86" s="112"/>
      <c r="FY86" s="112"/>
      <c r="FZ86" s="112"/>
      <c r="GA86" s="112"/>
      <c r="GB86" s="112"/>
      <c r="GC86" s="112"/>
      <c r="GD86" s="112"/>
      <c r="GE86" s="112"/>
      <c r="GF86" s="112"/>
      <c r="GG86" s="112"/>
      <c r="GH86" s="112"/>
      <c r="GI86" s="112"/>
      <c r="GJ86" s="112"/>
      <c r="GK86" s="112"/>
      <c r="GL86" s="112"/>
      <c r="GM86" s="112"/>
      <c r="GN86" s="112"/>
      <c r="GO86" s="112"/>
      <c r="GP86" s="112"/>
      <c r="GQ86" s="112"/>
      <c r="GR86" s="112"/>
      <c r="GS86" s="112"/>
      <c r="GT86" s="112"/>
      <c r="GU86" s="112"/>
      <c r="GV86" s="112"/>
      <c r="GW86" s="112"/>
      <c r="GX86" s="112"/>
      <c r="GY86" s="112"/>
      <c r="GZ86" s="112"/>
      <c r="HA86" s="112"/>
      <c r="HB86" s="112"/>
      <c r="HC86" s="112"/>
      <c r="HD86" s="112"/>
      <c r="HE86" s="112"/>
      <c r="HF86" s="112"/>
      <c r="HG86" s="112"/>
      <c r="HH86" s="112"/>
      <c r="HI86" s="112"/>
      <c r="HJ86" s="112"/>
      <c r="HK86" s="112"/>
      <c r="HL86" s="112"/>
      <c r="HM86" s="112"/>
      <c r="HN86" s="112"/>
      <c r="HO86" s="112"/>
      <c r="HP86" s="112"/>
      <c r="HQ86" s="112"/>
      <c r="HR86" s="112"/>
      <c r="HS86" s="112"/>
      <c r="HT86" s="112"/>
      <c r="HU86" s="112"/>
      <c r="HV86" s="112"/>
      <c r="HW86" s="112"/>
      <c r="HX86" s="112"/>
      <c r="HY86" s="112"/>
      <c r="HZ86" s="112"/>
      <c r="IA86" s="112"/>
      <c r="IB86" s="112"/>
      <c r="IC86" s="112"/>
      <c r="ID86" s="112"/>
      <c r="IE86" s="112"/>
      <c r="IF86" s="112"/>
      <c r="IG86" s="112"/>
      <c r="IH86" s="112"/>
      <c r="II86" s="112"/>
      <c r="IJ86" s="112"/>
      <c r="IK86" s="112"/>
      <c r="IL86" s="112"/>
      <c r="IM86" s="112"/>
      <c r="IN86" s="112"/>
      <c r="IO86" s="112"/>
      <c r="IP86" s="112"/>
      <c r="IQ86" s="112"/>
      <c r="IR86" s="112"/>
      <c r="IS86" s="112"/>
      <c r="IT86" s="112"/>
      <c r="IU86" s="112"/>
      <c r="IV86" s="112"/>
    </row>
    <row r="87" spans="1:256" s="113" customFormat="1" ht="25.5" customHeight="1" x14ac:dyDescent="0.25">
      <c r="A87" s="367" t="s">
        <v>1030</v>
      </c>
      <c r="B87" s="166" t="s">
        <v>192</v>
      </c>
      <c r="C87" s="550">
        <v>147044</v>
      </c>
      <c r="D87" s="532">
        <v>132600</v>
      </c>
      <c r="E87" s="197">
        <f>C87+D87</f>
        <v>279644</v>
      </c>
      <c r="F87" s="185"/>
      <c r="G87" s="112"/>
      <c r="H87" s="112"/>
      <c r="I87" s="112"/>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c r="AT87" s="112"/>
      <c r="AU87" s="376"/>
      <c r="AV87" s="185"/>
      <c r="AW87" s="112"/>
      <c r="AX87" s="112"/>
      <c r="AY87" s="112"/>
      <c r="AZ87" s="112"/>
      <c r="BA87" s="112"/>
      <c r="BB87" s="112"/>
      <c r="BC87" s="112"/>
      <c r="BD87" s="112"/>
      <c r="BE87" s="112"/>
      <c r="BF87" s="112"/>
      <c r="BG87" s="112"/>
      <c r="BH87" s="112"/>
      <c r="BI87" s="112"/>
      <c r="BJ87" s="112"/>
      <c r="BK87" s="112"/>
      <c r="BL87" s="112"/>
      <c r="BM87" s="112"/>
      <c r="BN87" s="112"/>
      <c r="BO87" s="112"/>
      <c r="BP87" s="112"/>
      <c r="BQ87" s="112"/>
      <c r="BR87" s="112"/>
      <c r="BS87" s="112"/>
      <c r="BT87" s="112"/>
      <c r="BU87" s="112"/>
      <c r="BV87" s="112"/>
      <c r="BW87" s="112"/>
      <c r="BX87" s="112"/>
      <c r="BY87" s="112"/>
      <c r="BZ87" s="112"/>
      <c r="CA87" s="112"/>
      <c r="CB87" s="112"/>
      <c r="CC87" s="112"/>
      <c r="CD87" s="112"/>
      <c r="CE87" s="112"/>
      <c r="CF87" s="112"/>
      <c r="CG87" s="112"/>
      <c r="CH87" s="112"/>
      <c r="CI87" s="112"/>
      <c r="CJ87" s="112"/>
      <c r="CK87" s="112"/>
      <c r="CL87" s="112"/>
      <c r="CM87" s="112"/>
      <c r="CN87" s="112"/>
      <c r="CO87" s="112"/>
      <c r="CP87" s="112"/>
      <c r="CQ87" s="112"/>
      <c r="CR87" s="112"/>
      <c r="CS87" s="112"/>
      <c r="CT87" s="112"/>
      <c r="CU87" s="112"/>
      <c r="CV87" s="112"/>
      <c r="CW87" s="112"/>
      <c r="CX87" s="112"/>
      <c r="CY87" s="112"/>
      <c r="CZ87" s="112"/>
      <c r="DA87" s="112"/>
      <c r="DB87" s="112"/>
      <c r="DC87" s="112"/>
      <c r="DD87" s="112"/>
      <c r="DE87" s="112"/>
      <c r="DF87" s="112"/>
      <c r="DG87" s="112"/>
      <c r="DH87" s="112"/>
      <c r="DI87" s="112"/>
      <c r="DJ87" s="112"/>
      <c r="DK87" s="112"/>
      <c r="DL87" s="112"/>
      <c r="DM87" s="112"/>
      <c r="DN87" s="112"/>
      <c r="DO87" s="112"/>
      <c r="DP87" s="112"/>
      <c r="DQ87" s="112"/>
      <c r="DR87" s="112"/>
      <c r="DS87" s="112"/>
      <c r="DT87" s="112"/>
      <c r="DU87" s="112"/>
      <c r="DV87" s="112"/>
      <c r="DW87" s="112"/>
      <c r="DX87" s="112"/>
      <c r="DY87" s="112"/>
      <c r="DZ87" s="112"/>
      <c r="EA87" s="112"/>
      <c r="EB87" s="112"/>
      <c r="EC87" s="112"/>
      <c r="ED87" s="112"/>
      <c r="EE87" s="112"/>
      <c r="EF87" s="112"/>
      <c r="EG87" s="112"/>
      <c r="EH87" s="112"/>
      <c r="EI87" s="112"/>
      <c r="EJ87" s="112"/>
      <c r="EK87" s="112"/>
      <c r="EL87" s="112"/>
      <c r="EM87" s="112"/>
      <c r="EN87" s="112"/>
      <c r="EO87" s="112"/>
      <c r="EP87" s="112"/>
      <c r="EQ87" s="112"/>
      <c r="ER87" s="112"/>
      <c r="ES87" s="112"/>
      <c r="ET87" s="112"/>
      <c r="EU87" s="112"/>
      <c r="EV87" s="112"/>
      <c r="EW87" s="112"/>
      <c r="EX87" s="112"/>
      <c r="EY87" s="112"/>
      <c r="EZ87" s="112"/>
      <c r="FA87" s="112"/>
      <c r="FB87" s="112"/>
      <c r="FC87" s="112"/>
      <c r="FD87" s="112"/>
      <c r="FE87" s="112"/>
      <c r="FF87" s="112"/>
      <c r="FG87" s="112"/>
      <c r="FH87" s="112"/>
      <c r="FI87" s="112"/>
      <c r="FJ87" s="112"/>
      <c r="FK87" s="112"/>
      <c r="FL87" s="112"/>
      <c r="FM87" s="112"/>
      <c r="FN87" s="112"/>
      <c r="FO87" s="112"/>
      <c r="FP87" s="112"/>
      <c r="FQ87" s="112"/>
      <c r="FR87" s="112"/>
      <c r="FS87" s="112"/>
      <c r="FT87" s="112"/>
      <c r="FU87" s="112"/>
      <c r="FV87" s="112"/>
      <c r="FW87" s="112"/>
      <c r="FX87" s="112"/>
      <c r="FY87" s="112"/>
      <c r="FZ87" s="112"/>
      <c r="GA87" s="112"/>
      <c r="GB87" s="112"/>
      <c r="GC87" s="112"/>
      <c r="GD87" s="112"/>
      <c r="GE87" s="112"/>
      <c r="GF87" s="112"/>
      <c r="GG87" s="112"/>
      <c r="GH87" s="112"/>
      <c r="GI87" s="112"/>
      <c r="GJ87" s="112"/>
      <c r="GK87" s="112"/>
      <c r="GL87" s="112"/>
      <c r="GM87" s="112"/>
      <c r="GN87" s="112"/>
      <c r="GO87" s="112"/>
      <c r="GP87" s="112"/>
      <c r="GQ87" s="112"/>
      <c r="GR87" s="112"/>
      <c r="GS87" s="112"/>
      <c r="GT87" s="112"/>
      <c r="GU87" s="112"/>
      <c r="GV87" s="112"/>
      <c r="GW87" s="112"/>
      <c r="GX87" s="112"/>
      <c r="GY87" s="112"/>
      <c r="GZ87" s="112"/>
      <c r="HA87" s="112"/>
      <c r="HB87" s="112"/>
      <c r="HC87" s="112"/>
      <c r="HD87" s="112"/>
      <c r="HE87" s="112"/>
      <c r="HF87" s="112"/>
      <c r="HG87" s="112"/>
      <c r="HH87" s="112"/>
      <c r="HI87" s="112"/>
      <c r="HJ87" s="112"/>
      <c r="HK87" s="112"/>
      <c r="HL87" s="112"/>
      <c r="HM87" s="112"/>
      <c r="HN87" s="112"/>
      <c r="HO87" s="112"/>
      <c r="HP87" s="112"/>
      <c r="HQ87" s="112"/>
      <c r="HR87" s="112"/>
      <c r="HS87" s="112"/>
      <c r="HT87" s="112"/>
      <c r="HU87" s="112"/>
      <c r="HV87" s="112"/>
      <c r="HW87" s="112"/>
      <c r="HX87" s="112"/>
      <c r="HY87" s="112"/>
      <c r="HZ87" s="112"/>
      <c r="IA87" s="112"/>
      <c r="IB87" s="112"/>
      <c r="IC87" s="112"/>
      <c r="ID87" s="112"/>
      <c r="IE87" s="112"/>
      <c r="IF87" s="112"/>
      <c r="IG87" s="112"/>
      <c r="IH87" s="112"/>
      <c r="II87" s="112"/>
      <c r="IJ87" s="112"/>
      <c r="IK87" s="112"/>
      <c r="IL87" s="112"/>
      <c r="IM87" s="112"/>
      <c r="IN87" s="112"/>
      <c r="IO87" s="112"/>
      <c r="IP87" s="112"/>
      <c r="IQ87" s="112"/>
      <c r="IR87" s="112"/>
      <c r="IS87" s="112"/>
      <c r="IT87" s="112"/>
      <c r="IU87" s="112"/>
      <c r="IV87" s="112"/>
    </row>
    <row r="88" spans="1:256" s="113" customFormat="1" ht="25.5" customHeight="1" x14ac:dyDescent="0.25">
      <c r="A88" s="367" t="s">
        <v>1031</v>
      </c>
      <c r="B88" s="166" t="s">
        <v>193</v>
      </c>
      <c r="C88" s="550">
        <v>0</v>
      </c>
      <c r="D88" s="532"/>
      <c r="E88" s="197">
        <f>C88+D88</f>
        <v>0</v>
      </c>
      <c r="F88" s="185"/>
      <c r="G88" s="112"/>
      <c r="H88" s="112"/>
      <c r="I88" s="112"/>
      <c r="J88" s="112"/>
      <c r="K88" s="112"/>
      <c r="L88" s="112"/>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c r="AS88" s="112"/>
      <c r="AT88" s="112"/>
      <c r="AU88" s="376"/>
      <c r="AV88" s="185"/>
      <c r="AW88" s="112"/>
      <c r="AX88" s="112"/>
      <c r="AY88" s="112"/>
      <c r="AZ88" s="112"/>
      <c r="BA88" s="112"/>
      <c r="BB88" s="112"/>
      <c r="BC88" s="112"/>
      <c r="BD88" s="112"/>
      <c r="BE88" s="112"/>
      <c r="BF88" s="112"/>
      <c r="BG88" s="112"/>
      <c r="BH88" s="112"/>
      <c r="BI88" s="112"/>
      <c r="BJ88" s="112"/>
      <c r="BK88" s="112"/>
      <c r="BL88" s="112"/>
      <c r="BM88" s="112"/>
      <c r="BN88" s="112"/>
      <c r="BO88" s="112"/>
      <c r="BP88" s="112"/>
      <c r="BQ88" s="112"/>
      <c r="BR88" s="112"/>
      <c r="BS88" s="112"/>
      <c r="BT88" s="112"/>
      <c r="BU88" s="112"/>
      <c r="BV88" s="112"/>
      <c r="BW88" s="112"/>
      <c r="BX88" s="112"/>
      <c r="BY88" s="112"/>
      <c r="BZ88" s="112"/>
      <c r="CA88" s="112"/>
      <c r="CB88" s="112"/>
      <c r="CC88" s="112"/>
      <c r="CD88" s="112"/>
      <c r="CE88" s="112"/>
      <c r="CF88" s="112"/>
      <c r="CG88" s="112"/>
      <c r="CH88" s="112"/>
      <c r="CI88" s="112"/>
      <c r="CJ88" s="112"/>
      <c r="CK88" s="112"/>
      <c r="CL88" s="112"/>
      <c r="CM88" s="112"/>
      <c r="CN88" s="112"/>
      <c r="CO88" s="112"/>
      <c r="CP88" s="112"/>
      <c r="CQ88" s="112"/>
      <c r="CR88" s="112"/>
      <c r="CS88" s="112"/>
      <c r="CT88" s="112"/>
      <c r="CU88" s="112"/>
      <c r="CV88" s="112"/>
      <c r="CW88" s="112"/>
      <c r="CX88" s="112"/>
      <c r="CY88" s="112"/>
      <c r="CZ88" s="112"/>
      <c r="DA88" s="112"/>
      <c r="DB88" s="112"/>
      <c r="DC88" s="112"/>
      <c r="DD88" s="112"/>
      <c r="DE88" s="112"/>
      <c r="DF88" s="112"/>
      <c r="DG88" s="112"/>
      <c r="DH88" s="112"/>
      <c r="DI88" s="112"/>
      <c r="DJ88" s="112"/>
      <c r="DK88" s="112"/>
      <c r="DL88" s="112"/>
      <c r="DM88" s="112"/>
      <c r="DN88" s="112"/>
      <c r="DO88" s="112"/>
      <c r="DP88" s="112"/>
      <c r="DQ88" s="112"/>
      <c r="DR88" s="112"/>
      <c r="DS88" s="112"/>
      <c r="DT88" s="112"/>
      <c r="DU88" s="112"/>
      <c r="DV88" s="112"/>
      <c r="DW88" s="112"/>
      <c r="DX88" s="112"/>
      <c r="DY88" s="112"/>
      <c r="DZ88" s="112"/>
      <c r="EA88" s="112"/>
      <c r="EB88" s="112"/>
      <c r="EC88" s="112"/>
      <c r="ED88" s="112"/>
      <c r="EE88" s="112"/>
      <c r="EF88" s="112"/>
      <c r="EG88" s="112"/>
      <c r="EH88" s="112"/>
      <c r="EI88" s="112"/>
      <c r="EJ88" s="112"/>
      <c r="EK88" s="112"/>
      <c r="EL88" s="112"/>
      <c r="EM88" s="112"/>
      <c r="EN88" s="112"/>
      <c r="EO88" s="112"/>
      <c r="EP88" s="112"/>
      <c r="EQ88" s="112"/>
      <c r="ER88" s="112"/>
      <c r="ES88" s="112"/>
      <c r="ET88" s="112"/>
      <c r="EU88" s="112"/>
      <c r="EV88" s="112"/>
      <c r="EW88" s="112"/>
      <c r="EX88" s="112"/>
      <c r="EY88" s="112"/>
      <c r="EZ88" s="112"/>
      <c r="FA88" s="112"/>
      <c r="FB88" s="112"/>
      <c r="FC88" s="112"/>
      <c r="FD88" s="112"/>
      <c r="FE88" s="112"/>
      <c r="FF88" s="112"/>
      <c r="FG88" s="112"/>
      <c r="FH88" s="112"/>
      <c r="FI88" s="112"/>
      <c r="FJ88" s="112"/>
      <c r="FK88" s="112"/>
      <c r="FL88" s="112"/>
      <c r="FM88" s="112"/>
      <c r="FN88" s="112"/>
      <c r="FO88" s="112"/>
      <c r="FP88" s="112"/>
      <c r="FQ88" s="112"/>
      <c r="FR88" s="112"/>
      <c r="FS88" s="112"/>
      <c r="FT88" s="112"/>
      <c r="FU88" s="112"/>
      <c r="FV88" s="112"/>
      <c r="FW88" s="112"/>
      <c r="FX88" s="112"/>
      <c r="FY88" s="112"/>
      <c r="FZ88" s="112"/>
      <c r="GA88" s="112"/>
      <c r="GB88" s="112"/>
      <c r="GC88" s="112"/>
      <c r="GD88" s="112"/>
      <c r="GE88" s="112"/>
      <c r="GF88" s="112"/>
      <c r="GG88" s="112"/>
      <c r="GH88" s="112"/>
      <c r="GI88" s="112"/>
      <c r="GJ88" s="112"/>
      <c r="GK88" s="112"/>
      <c r="GL88" s="112"/>
      <c r="GM88" s="112"/>
      <c r="GN88" s="112"/>
      <c r="GO88" s="112"/>
      <c r="GP88" s="112"/>
      <c r="GQ88" s="112"/>
      <c r="GR88" s="112"/>
      <c r="GS88" s="112"/>
      <c r="GT88" s="112"/>
      <c r="GU88" s="112"/>
      <c r="GV88" s="112"/>
      <c r="GW88" s="112"/>
      <c r="GX88" s="112"/>
      <c r="GY88" s="112"/>
      <c r="GZ88" s="112"/>
      <c r="HA88" s="112"/>
      <c r="HB88" s="112"/>
      <c r="HC88" s="112"/>
      <c r="HD88" s="112"/>
      <c r="HE88" s="112"/>
      <c r="HF88" s="112"/>
      <c r="HG88" s="112"/>
      <c r="HH88" s="112"/>
      <c r="HI88" s="112"/>
      <c r="HJ88" s="112"/>
      <c r="HK88" s="112"/>
      <c r="HL88" s="112"/>
      <c r="HM88" s="112"/>
      <c r="HN88" s="112"/>
      <c r="HO88" s="112"/>
      <c r="HP88" s="112"/>
      <c r="HQ88" s="112"/>
      <c r="HR88" s="112"/>
      <c r="HS88" s="112"/>
      <c r="HT88" s="112"/>
      <c r="HU88" s="112"/>
      <c r="HV88" s="112"/>
      <c r="HW88" s="112"/>
      <c r="HX88" s="112"/>
      <c r="HY88" s="112"/>
      <c r="HZ88" s="112"/>
      <c r="IA88" s="112"/>
      <c r="IB88" s="112"/>
      <c r="IC88" s="112"/>
      <c r="ID88" s="112"/>
      <c r="IE88" s="112"/>
      <c r="IF88" s="112"/>
      <c r="IG88" s="112"/>
      <c r="IH88" s="112"/>
      <c r="II88" s="112"/>
      <c r="IJ88" s="112"/>
      <c r="IK88" s="112"/>
      <c r="IL88" s="112"/>
      <c r="IM88" s="112"/>
      <c r="IN88" s="112"/>
      <c r="IO88" s="112"/>
      <c r="IP88" s="112"/>
      <c r="IQ88" s="112"/>
      <c r="IR88" s="112"/>
      <c r="IS88" s="112"/>
      <c r="IT88" s="112"/>
      <c r="IU88" s="112"/>
      <c r="IV88" s="112"/>
    </row>
    <row r="89" spans="1:256" s="100" customFormat="1" ht="32.25" customHeight="1" x14ac:dyDescent="0.25">
      <c r="A89" s="365" t="s">
        <v>1032</v>
      </c>
      <c r="B89" s="210" t="s">
        <v>194</v>
      </c>
      <c r="C89" s="552">
        <f>SUM(C90:C96)</f>
        <v>95894826</v>
      </c>
      <c r="D89" s="538">
        <f>SUM(D90:D96)</f>
        <v>0</v>
      </c>
      <c r="E89" s="257">
        <f>SUM(E90:E96)</f>
        <v>95894826</v>
      </c>
      <c r="F89" s="179"/>
      <c r="G89" s="99"/>
      <c r="H89" s="99"/>
      <c r="I89" s="99"/>
      <c r="J89" s="99"/>
      <c r="K89" s="99"/>
      <c r="L89" s="99"/>
      <c r="M89" s="99"/>
      <c r="N89" s="99"/>
      <c r="O89" s="99"/>
      <c r="P89" s="99"/>
      <c r="Q89" s="99"/>
      <c r="R89" s="99"/>
      <c r="S89" s="99"/>
      <c r="T89" s="99"/>
      <c r="U89" s="99"/>
      <c r="V89" s="99"/>
      <c r="W89" s="99"/>
      <c r="X89" s="99"/>
      <c r="Y89" s="99"/>
      <c r="Z89" s="99"/>
      <c r="AA89" s="99"/>
      <c r="AB89" s="99"/>
      <c r="AC89" s="99"/>
      <c r="AD89" s="99"/>
      <c r="AE89" s="99"/>
      <c r="AF89" s="99"/>
      <c r="AG89" s="99"/>
      <c r="AH89" s="99"/>
      <c r="AI89" s="99"/>
      <c r="AJ89" s="99"/>
      <c r="AK89" s="99"/>
      <c r="AL89" s="99"/>
      <c r="AM89" s="99"/>
      <c r="AN89" s="99"/>
      <c r="AO89" s="99"/>
      <c r="AP89" s="99"/>
      <c r="AQ89" s="99"/>
      <c r="AR89" s="99"/>
      <c r="AS89" s="99"/>
      <c r="AT89" s="99"/>
      <c r="AU89" s="368"/>
      <c r="AV89" s="179"/>
      <c r="AW89" s="99"/>
      <c r="AX89" s="99"/>
      <c r="AY89" s="99"/>
      <c r="AZ89" s="99"/>
      <c r="BA89" s="99"/>
      <c r="BB89" s="99"/>
      <c r="BC89" s="99"/>
      <c r="BD89" s="99"/>
      <c r="BE89" s="99"/>
      <c r="BF89" s="99"/>
      <c r="BG89" s="99"/>
      <c r="BH89" s="99"/>
      <c r="BI89" s="99"/>
      <c r="BJ89" s="99"/>
      <c r="BK89" s="99"/>
      <c r="BL89" s="99"/>
      <c r="BM89" s="99"/>
      <c r="BN89" s="99"/>
      <c r="BO89" s="99"/>
      <c r="BP89" s="99"/>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c r="CT89" s="99"/>
      <c r="CU89" s="99"/>
      <c r="CV89" s="99"/>
      <c r="CW89" s="99"/>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99"/>
      <c r="ET89" s="99"/>
      <c r="EU89" s="99"/>
      <c r="EV89" s="99"/>
      <c r="EW89" s="99"/>
      <c r="EX89" s="99"/>
      <c r="EY89" s="99"/>
      <c r="EZ89" s="99"/>
      <c r="FA89" s="99"/>
      <c r="FB89" s="99"/>
      <c r="FC89" s="99"/>
      <c r="FD89" s="99"/>
      <c r="FE89" s="99"/>
      <c r="FF89" s="99"/>
      <c r="FG89" s="99"/>
      <c r="FH89" s="99"/>
      <c r="FI89" s="99"/>
      <c r="FJ89" s="99"/>
      <c r="FK89" s="99"/>
      <c r="FL89" s="99"/>
      <c r="FM89" s="99"/>
      <c r="FN89" s="99"/>
      <c r="FO89" s="99"/>
      <c r="FP89" s="99"/>
      <c r="FQ89" s="99"/>
      <c r="FR89" s="99"/>
      <c r="FS89" s="99"/>
      <c r="FT89" s="99"/>
      <c r="FU89" s="99"/>
      <c r="FV89" s="99"/>
      <c r="FW89" s="99"/>
      <c r="FX89" s="99"/>
      <c r="FY89" s="99"/>
      <c r="FZ89" s="99"/>
      <c r="GA89" s="99"/>
      <c r="GB89" s="99"/>
      <c r="GC89" s="99"/>
      <c r="GD89" s="99"/>
      <c r="GE89" s="99"/>
      <c r="GF89" s="99"/>
      <c r="GG89" s="99"/>
      <c r="GH89" s="99"/>
      <c r="GI89" s="99"/>
      <c r="GJ89" s="99"/>
      <c r="GK89" s="99"/>
      <c r="GL89" s="99"/>
      <c r="GM89" s="99"/>
      <c r="GN89" s="99"/>
      <c r="GO89" s="99"/>
      <c r="GP89" s="99"/>
      <c r="GQ89" s="99"/>
      <c r="GR89" s="99"/>
      <c r="GS89" s="99"/>
      <c r="GT89" s="99"/>
      <c r="GU89" s="99"/>
      <c r="GV89" s="99"/>
      <c r="GW89" s="99"/>
      <c r="GX89" s="99"/>
      <c r="GY89" s="99"/>
      <c r="GZ89" s="99"/>
      <c r="HA89" s="99"/>
      <c r="HB89" s="99"/>
      <c r="HC89" s="99"/>
      <c r="HD89" s="99"/>
      <c r="HE89" s="99"/>
      <c r="HF89" s="99"/>
      <c r="HG89" s="99"/>
      <c r="HH89" s="99"/>
      <c r="HI89" s="99"/>
      <c r="HJ89" s="99"/>
      <c r="HK89" s="99"/>
      <c r="HL89" s="99"/>
      <c r="HM89" s="99"/>
      <c r="HN89" s="99"/>
      <c r="HO89" s="99"/>
      <c r="HP89" s="99"/>
      <c r="HQ89" s="99"/>
      <c r="HR89" s="99"/>
      <c r="HS89" s="99"/>
      <c r="HT89" s="99"/>
      <c r="HU89" s="99"/>
      <c r="HV89" s="99"/>
      <c r="HW89" s="99"/>
      <c r="HX89" s="99"/>
      <c r="HY89" s="99"/>
      <c r="HZ89" s="99"/>
      <c r="IA89" s="99"/>
      <c r="IB89" s="99"/>
      <c r="IC89" s="99"/>
      <c r="ID89" s="99"/>
      <c r="IE89" s="99"/>
      <c r="IF89" s="99"/>
      <c r="IG89" s="99"/>
      <c r="IH89" s="99"/>
      <c r="II89" s="99"/>
      <c r="IJ89" s="99"/>
      <c r="IK89" s="99"/>
      <c r="IL89" s="99"/>
      <c r="IM89" s="99"/>
      <c r="IN89" s="99"/>
      <c r="IO89" s="99"/>
      <c r="IP89" s="99"/>
      <c r="IQ89" s="99"/>
      <c r="IR89" s="99"/>
      <c r="IS89" s="99"/>
      <c r="IT89" s="99"/>
      <c r="IU89" s="99"/>
      <c r="IV89" s="99"/>
    </row>
    <row r="90" spans="1:256" s="113" customFormat="1" ht="25.5" customHeight="1" x14ac:dyDescent="0.25">
      <c r="A90" s="367" t="s">
        <v>1033</v>
      </c>
      <c r="B90" s="166" t="s">
        <v>195</v>
      </c>
      <c r="C90" s="550">
        <v>90149380</v>
      </c>
      <c r="D90" s="532"/>
      <c r="E90" s="197">
        <f t="shared" ref="E90:E96" si="2">C90+D90</f>
        <v>90149380</v>
      </c>
      <c r="F90" s="185"/>
      <c r="G90" s="112"/>
      <c r="H90" s="112"/>
      <c r="I90" s="112"/>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376"/>
      <c r="AV90" s="185"/>
      <c r="AW90" s="112"/>
      <c r="AX90" s="112"/>
      <c r="AY90" s="112"/>
      <c r="AZ90" s="112"/>
      <c r="BA90" s="112"/>
      <c r="BB90" s="112"/>
      <c r="BC90" s="112"/>
      <c r="BD90" s="112"/>
      <c r="BE90" s="112"/>
      <c r="BF90" s="112"/>
      <c r="BG90" s="112"/>
      <c r="BH90" s="112"/>
      <c r="BI90" s="112"/>
      <c r="BJ90" s="112"/>
      <c r="BK90" s="112"/>
      <c r="BL90" s="112"/>
      <c r="BM90" s="112"/>
      <c r="BN90" s="112"/>
      <c r="BO90" s="112"/>
      <c r="BP90" s="112"/>
      <c r="BQ90" s="112"/>
      <c r="BR90" s="112"/>
      <c r="BS90" s="112"/>
      <c r="BT90" s="112"/>
      <c r="BU90" s="112"/>
      <c r="BV90" s="112"/>
      <c r="BW90" s="112"/>
      <c r="BX90" s="112"/>
      <c r="BY90" s="112"/>
      <c r="BZ90" s="112"/>
      <c r="CA90" s="112"/>
      <c r="CB90" s="112"/>
      <c r="CC90" s="112"/>
      <c r="CD90" s="112"/>
      <c r="CE90" s="112"/>
      <c r="CF90" s="112"/>
      <c r="CG90" s="112"/>
      <c r="CH90" s="112"/>
      <c r="CI90" s="112"/>
      <c r="CJ90" s="112"/>
      <c r="CK90" s="112"/>
      <c r="CL90" s="112"/>
      <c r="CM90" s="112"/>
      <c r="CN90" s="112"/>
      <c r="CO90" s="112"/>
      <c r="CP90" s="112"/>
      <c r="CQ90" s="112"/>
      <c r="CR90" s="112"/>
      <c r="CS90" s="112"/>
      <c r="CT90" s="112"/>
      <c r="CU90" s="112"/>
      <c r="CV90" s="112"/>
      <c r="CW90" s="112"/>
      <c r="CX90" s="112"/>
      <c r="CY90" s="112"/>
      <c r="CZ90" s="112"/>
      <c r="DA90" s="112"/>
      <c r="DB90" s="112"/>
      <c r="DC90" s="112"/>
      <c r="DD90" s="112"/>
      <c r="DE90" s="112"/>
      <c r="DF90" s="112"/>
      <c r="DG90" s="112"/>
      <c r="DH90" s="112"/>
      <c r="DI90" s="112"/>
      <c r="DJ90" s="112"/>
      <c r="DK90" s="112"/>
      <c r="DL90" s="112"/>
      <c r="DM90" s="112"/>
      <c r="DN90" s="112"/>
      <c r="DO90" s="112"/>
      <c r="DP90" s="112"/>
      <c r="DQ90" s="112"/>
      <c r="DR90" s="112"/>
      <c r="DS90" s="112"/>
      <c r="DT90" s="112"/>
      <c r="DU90" s="112"/>
      <c r="DV90" s="112"/>
      <c r="DW90" s="112"/>
      <c r="DX90" s="112"/>
      <c r="DY90" s="112"/>
      <c r="DZ90" s="112"/>
      <c r="EA90" s="112"/>
      <c r="EB90" s="112"/>
      <c r="EC90" s="112"/>
      <c r="ED90" s="112"/>
      <c r="EE90" s="112"/>
      <c r="EF90" s="112"/>
      <c r="EG90" s="112"/>
      <c r="EH90" s="112"/>
      <c r="EI90" s="112"/>
      <c r="EJ90" s="112"/>
      <c r="EK90" s="112"/>
      <c r="EL90" s="112"/>
      <c r="EM90" s="112"/>
      <c r="EN90" s="112"/>
      <c r="EO90" s="112"/>
      <c r="EP90" s="112"/>
      <c r="EQ90" s="112"/>
      <c r="ER90" s="112"/>
      <c r="ES90" s="112"/>
      <c r="ET90" s="112"/>
      <c r="EU90" s="112"/>
      <c r="EV90" s="112"/>
      <c r="EW90" s="112"/>
      <c r="EX90" s="112"/>
      <c r="EY90" s="112"/>
      <c r="EZ90" s="112"/>
      <c r="FA90" s="112"/>
      <c r="FB90" s="112"/>
      <c r="FC90" s="112"/>
      <c r="FD90" s="112"/>
      <c r="FE90" s="112"/>
      <c r="FF90" s="112"/>
      <c r="FG90" s="112"/>
      <c r="FH90" s="112"/>
      <c r="FI90" s="112"/>
      <c r="FJ90" s="112"/>
      <c r="FK90" s="112"/>
      <c r="FL90" s="112"/>
      <c r="FM90" s="112"/>
      <c r="FN90" s="112"/>
      <c r="FO90" s="112"/>
      <c r="FP90" s="112"/>
      <c r="FQ90" s="112"/>
      <c r="FR90" s="112"/>
      <c r="FS90" s="112"/>
      <c r="FT90" s="112"/>
      <c r="FU90" s="112"/>
      <c r="FV90" s="112"/>
      <c r="FW90" s="112"/>
      <c r="FX90" s="112"/>
      <c r="FY90" s="112"/>
      <c r="FZ90" s="112"/>
      <c r="GA90" s="112"/>
      <c r="GB90" s="112"/>
      <c r="GC90" s="112"/>
      <c r="GD90" s="112"/>
      <c r="GE90" s="112"/>
      <c r="GF90" s="112"/>
      <c r="GG90" s="112"/>
      <c r="GH90" s="112"/>
      <c r="GI90" s="112"/>
      <c r="GJ90" s="112"/>
      <c r="GK90" s="112"/>
      <c r="GL90" s="112"/>
      <c r="GM90" s="112"/>
      <c r="GN90" s="112"/>
      <c r="GO90" s="112"/>
      <c r="GP90" s="112"/>
      <c r="GQ90" s="112"/>
      <c r="GR90" s="112"/>
      <c r="GS90" s="112"/>
      <c r="GT90" s="112"/>
      <c r="GU90" s="112"/>
      <c r="GV90" s="112"/>
      <c r="GW90" s="112"/>
      <c r="GX90" s="112"/>
      <c r="GY90" s="112"/>
      <c r="GZ90" s="112"/>
      <c r="HA90" s="112"/>
      <c r="HB90" s="112"/>
      <c r="HC90" s="112"/>
      <c r="HD90" s="112"/>
      <c r="HE90" s="112"/>
      <c r="HF90" s="112"/>
      <c r="HG90" s="112"/>
      <c r="HH90" s="112"/>
      <c r="HI90" s="112"/>
      <c r="HJ90" s="112"/>
      <c r="HK90" s="112"/>
      <c r="HL90" s="112"/>
      <c r="HM90" s="112"/>
      <c r="HN90" s="112"/>
      <c r="HO90" s="112"/>
      <c r="HP90" s="112"/>
      <c r="HQ90" s="112"/>
      <c r="HR90" s="112"/>
      <c r="HS90" s="112"/>
      <c r="HT90" s="112"/>
      <c r="HU90" s="112"/>
      <c r="HV90" s="112"/>
      <c r="HW90" s="112"/>
      <c r="HX90" s="112"/>
      <c r="HY90" s="112"/>
      <c r="HZ90" s="112"/>
      <c r="IA90" s="112"/>
      <c r="IB90" s="112"/>
      <c r="IC90" s="112"/>
      <c r="ID90" s="112"/>
      <c r="IE90" s="112"/>
      <c r="IF90" s="112"/>
      <c r="IG90" s="112"/>
      <c r="IH90" s="112"/>
      <c r="II90" s="112"/>
      <c r="IJ90" s="112"/>
      <c r="IK90" s="112"/>
      <c r="IL90" s="112"/>
      <c r="IM90" s="112"/>
      <c r="IN90" s="112"/>
      <c r="IO90" s="112"/>
      <c r="IP90" s="112"/>
      <c r="IQ90" s="112"/>
      <c r="IR90" s="112"/>
      <c r="IS90" s="112"/>
      <c r="IT90" s="112"/>
      <c r="IU90" s="112"/>
      <c r="IV90" s="112"/>
    </row>
    <row r="91" spans="1:256" s="113" customFormat="1" ht="25.5" customHeight="1" x14ac:dyDescent="0.25">
      <c r="A91" s="367" t="s">
        <v>1034</v>
      </c>
      <c r="B91" s="166" t="s">
        <v>196</v>
      </c>
      <c r="C91" s="550">
        <v>1941746</v>
      </c>
      <c r="D91" s="532"/>
      <c r="E91" s="197">
        <f t="shared" si="2"/>
        <v>1941746</v>
      </c>
      <c r="F91" s="185"/>
      <c r="G91" s="112"/>
      <c r="H91" s="112"/>
      <c r="I91" s="112"/>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c r="AT91" s="112"/>
      <c r="AU91" s="376"/>
      <c r="AV91" s="185"/>
      <c r="AW91" s="112"/>
      <c r="AX91" s="112"/>
      <c r="AY91" s="112"/>
      <c r="AZ91" s="112"/>
      <c r="BA91" s="112"/>
      <c r="BB91" s="112"/>
      <c r="BC91" s="112"/>
      <c r="BD91" s="112"/>
      <c r="BE91" s="112"/>
      <c r="BF91" s="112"/>
      <c r="BG91" s="112"/>
      <c r="BH91" s="112"/>
      <c r="BI91" s="112"/>
      <c r="BJ91" s="112"/>
      <c r="BK91" s="112"/>
      <c r="BL91" s="112"/>
      <c r="BM91" s="112"/>
      <c r="BN91" s="112"/>
      <c r="BO91" s="112"/>
      <c r="BP91" s="112"/>
      <c r="BQ91" s="112"/>
      <c r="BR91" s="112"/>
      <c r="BS91" s="112"/>
      <c r="BT91" s="112"/>
      <c r="BU91" s="112"/>
      <c r="BV91" s="112"/>
      <c r="BW91" s="112"/>
      <c r="BX91" s="112"/>
      <c r="BY91" s="112"/>
      <c r="BZ91" s="112"/>
      <c r="CA91" s="112"/>
      <c r="CB91" s="112"/>
      <c r="CC91" s="112"/>
      <c r="CD91" s="112"/>
      <c r="CE91" s="112"/>
      <c r="CF91" s="112"/>
      <c r="CG91" s="112"/>
      <c r="CH91" s="112"/>
      <c r="CI91" s="112"/>
      <c r="CJ91" s="112"/>
      <c r="CK91" s="112"/>
      <c r="CL91" s="112"/>
      <c r="CM91" s="112"/>
      <c r="CN91" s="112"/>
      <c r="CO91" s="112"/>
      <c r="CP91" s="112"/>
      <c r="CQ91" s="112"/>
      <c r="CR91" s="112"/>
      <c r="CS91" s="112"/>
      <c r="CT91" s="112"/>
      <c r="CU91" s="112"/>
      <c r="CV91" s="112"/>
      <c r="CW91" s="112"/>
      <c r="CX91" s="112"/>
      <c r="CY91" s="112"/>
      <c r="CZ91" s="112"/>
      <c r="DA91" s="112"/>
      <c r="DB91" s="112"/>
      <c r="DC91" s="112"/>
      <c r="DD91" s="112"/>
      <c r="DE91" s="112"/>
      <c r="DF91" s="112"/>
      <c r="DG91" s="112"/>
      <c r="DH91" s="112"/>
      <c r="DI91" s="112"/>
      <c r="DJ91" s="112"/>
      <c r="DK91" s="112"/>
      <c r="DL91" s="112"/>
      <c r="DM91" s="112"/>
      <c r="DN91" s="112"/>
      <c r="DO91" s="112"/>
      <c r="DP91" s="112"/>
      <c r="DQ91" s="112"/>
      <c r="DR91" s="112"/>
      <c r="DS91" s="112"/>
      <c r="DT91" s="112"/>
      <c r="DU91" s="112"/>
      <c r="DV91" s="112"/>
      <c r="DW91" s="112"/>
      <c r="DX91" s="112"/>
      <c r="DY91" s="112"/>
      <c r="DZ91" s="112"/>
      <c r="EA91" s="112"/>
      <c r="EB91" s="112"/>
      <c r="EC91" s="112"/>
      <c r="ED91" s="112"/>
      <c r="EE91" s="112"/>
      <c r="EF91" s="112"/>
      <c r="EG91" s="112"/>
      <c r="EH91" s="112"/>
      <c r="EI91" s="112"/>
      <c r="EJ91" s="112"/>
      <c r="EK91" s="112"/>
      <c r="EL91" s="112"/>
      <c r="EM91" s="112"/>
      <c r="EN91" s="112"/>
      <c r="EO91" s="112"/>
      <c r="EP91" s="112"/>
      <c r="EQ91" s="112"/>
      <c r="ER91" s="112"/>
      <c r="ES91" s="112"/>
      <c r="ET91" s="112"/>
      <c r="EU91" s="112"/>
      <c r="EV91" s="112"/>
      <c r="EW91" s="112"/>
      <c r="EX91" s="112"/>
      <c r="EY91" s="112"/>
      <c r="EZ91" s="112"/>
      <c r="FA91" s="112"/>
      <c r="FB91" s="112"/>
      <c r="FC91" s="112"/>
      <c r="FD91" s="112"/>
      <c r="FE91" s="112"/>
      <c r="FF91" s="112"/>
      <c r="FG91" s="112"/>
      <c r="FH91" s="112"/>
      <c r="FI91" s="112"/>
      <c r="FJ91" s="112"/>
      <c r="FK91" s="112"/>
      <c r="FL91" s="112"/>
      <c r="FM91" s="112"/>
      <c r="FN91" s="112"/>
      <c r="FO91" s="112"/>
      <c r="FP91" s="112"/>
      <c r="FQ91" s="112"/>
      <c r="FR91" s="112"/>
      <c r="FS91" s="112"/>
      <c r="FT91" s="112"/>
      <c r="FU91" s="112"/>
      <c r="FV91" s="112"/>
      <c r="FW91" s="112"/>
      <c r="FX91" s="112"/>
      <c r="FY91" s="112"/>
      <c r="FZ91" s="112"/>
      <c r="GA91" s="112"/>
      <c r="GB91" s="112"/>
      <c r="GC91" s="112"/>
      <c r="GD91" s="112"/>
      <c r="GE91" s="112"/>
      <c r="GF91" s="112"/>
      <c r="GG91" s="112"/>
      <c r="GH91" s="112"/>
      <c r="GI91" s="112"/>
      <c r="GJ91" s="112"/>
      <c r="GK91" s="112"/>
      <c r="GL91" s="112"/>
      <c r="GM91" s="112"/>
      <c r="GN91" s="112"/>
      <c r="GO91" s="112"/>
      <c r="GP91" s="112"/>
      <c r="GQ91" s="112"/>
      <c r="GR91" s="112"/>
      <c r="GS91" s="112"/>
      <c r="GT91" s="112"/>
      <c r="GU91" s="112"/>
      <c r="GV91" s="112"/>
      <c r="GW91" s="112"/>
      <c r="GX91" s="112"/>
      <c r="GY91" s="112"/>
      <c r="GZ91" s="112"/>
      <c r="HA91" s="112"/>
      <c r="HB91" s="112"/>
      <c r="HC91" s="112"/>
      <c r="HD91" s="112"/>
      <c r="HE91" s="112"/>
      <c r="HF91" s="112"/>
      <c r="HG91" s="112"/>
      <c r="HH91" s="112"/>
      <c r="HI91" s="112"/>
      <c r="HJ91" s="112"/>
      <c r="HK91" s="112"/>
      <c r="HL91" s="112"/>
      <c r="HM91" s="112"/>
      <c r="HN91" s="112"/>
      <c r="HO91" s="112"/>
      <c r="HP91" s="112"/>
      <c r="HQ91" s="112"/>
      <c r="HR91" s="112"/>
      <c r="HS91" s="112"/>
      <c r="HT91" s="112"/>
      <c r="HU91" s="112"/>
      <c r="HV91" s="112"/>
      <c r="HW91" s="112"/>
      <c r="HX91" s="112"/>
      <c r="HY91" s="112"/>
      <c r="HZ91" s="112"/>
      <c r="IA91" s="112"/>
      <c r="IB91" s="112"/>
      <c r="IC91" s="112"/>
      <c r="ID91" s="112"/>
      <c r="IE91" s="112"/>
      <c r="IF91" s="112"/>
      <c r="IG91" s="112"/>
      <c r="IH91" s="112"/>
      <c r="II91" s="112"/>
      <c r="IJ91" s="112"/>
      <c r="IK91" s="112"/>
      <c r="IL91" s="112"/>
      <c r="IM91" s="112"/>
      <c r="IN91" s="112"/>
      <c r="IO91" s="112"/>
      <c r="IP91" s="112"/>
      <c r="IQ91" s="112"/>
      <c r="IR91" s="112"/>
      <c r="IS91" s="112"/>
      <c r="IT91" s="112"/>
      <c r="IU91" s="112"/>
      <c r="IV91" s="112"/>
    </row>
    <row r="92" spans="1:256" s="113" customFormat="1" ht="25.5" customHeight="1" x14ac:dyDescent="0.25">
      <c r="A92" s="367" t="s">
        <v>1035</v>
      </c>
      <c r="B92" s="166" t="s">
        <v>197</v>
      </c>
      <c r="C92" s="550">
        <v>413126</v>
      </c>
      <c r="D92" s="532"/>
      <c r="E92" s="197">
        <f t="shared" si="2"/>
        <v>413126</v>
      </c>
      <c r="F92" s="185"/>
      <c r="G92" s="112"/>
      <c r="H92" s="112"/>
      <c r="I92" s="112"/>
      <c r="J92" s="112"/>
      <c r="K92" s="112"/>
      <c r="L92" s="112"/>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376"/>
      <c r="AV92" s="185"/>
      <c r="AW92" s="112"/>
      <c r="AX92" s="112"/>
      <c r="AY92" s="112"/>
      <c r="AZ92" s="112"/>
      <c r="BA92" s="112"/>
      <c r="BB92" s="112"/>
      <c r="BC92" s="112"/>
      <c r="BD92" s="112"/>
      <c r="BE92" s="112"/>
      <c r="BF92" s="112"/>
      <c r="BG92" s="112"/>
      <c r="BH92" s="112"/>
      <c r="BI92" s="112"/>
      <c r="BJ92" s="112"/>
      <c r="BK92" s="112"/>
      <c r="BL92" s="112"/>
      <c r="BM92" s="112"/>
      <c r="BN92" s="112"/>
      <c r="BO92" s="112"/>
      <c r="BP92" s="112"/>
      <c r="BQ92" s="112"/>
      <c r="BR92" s="112"/>
      <c r="BS92" s="112"/>
      <c r="BT92" s="112"/>
      <c r="BU92" s="112"/>
      <c r="BV92" s="112"/>
      <c r="BW92" s="112"/>
      <c r="BX92" s="112"/>
      <c r="BY92" s="112"/>
      <c r="BZ92" s="112"/>
      <c r="CA92" s="112"/>
      <c r="CB92" s="112"/>
      <c r="CC92" s="112"/>
      <c r="CD92" s="112"/>
      <c r="CE92" s="112"/>
      <c r="CF92" s="112"/>
      <c r="CG92" s="112"/>
      <c r="CH92" s="112"/>
      <c r="CI92" s="112"/>
      <c r="CJ92" s="112"/>
      <c r="CK92" s="112"/>
      <c r="CL92" s="112"/>
      <c r="CM92" s="112"/>
      <c r="CN92" s="112"/>
      <c r="CO92" s="112"/>
      <c r="CP92" s="112"/>
      <c r="CQ92" s="112"/>
      <c r="CR92" s="112"/>
      <c r="CS92" s="112"/>
      <c r="CT92" s="112"/>
      <c r="CU92" s="112"/>
      <c r="CV92" s="112"/>
      <c r="CW92" s="112"/>
      <c r="CX92" s="112"/>
      <c r="CY92" s="112"/>
      <c r="CZ92" s="112"/>
      <c r="DA92" s="112"/>
      <c r="DB92" s="112"/>
      <c r="DC92" s="112"/>
      <c r="DD92" s="112"/>
      <c r="DE92" s="112"/>
      <c r="DF92" s="112"/>
      <c r="DG92" s="112"/>
      <c r="DH92" s="112"/>
      <c r="DI92" s="112"/>
      <c r="DJ92" s="112"/>
      <c r="DK92" s="112"/>
      <c r="DL92" s="112"/>
      <c r="DM92" s="112"/>
      <c r="DN92" s="112"/>
      <c r="DO92" s="112"/>
      <c r="DP92" s="112"/>
      <c r="DQ92" s="112"/>
      <c r="DR92" s="112"/>
      <c r="DS92" s="112"/>
      <c r="DT92" s="112"/>
      <c r="DU92" s="112"/>
      <c r="DV92" s="112"/>
      <c r="DW92" s="112"/>
      <c r="DX92" s="112"/>
      <c r="DY92" s="112"/>
      <c r="DZ92" s="112"/>
      <c r="EA92" s="112"/>
      <c r="EB92" s="112"/>
      <c r="EC92" s="112"/>
      <c r="ED92" s="112"/>
      <c r="EE92" s="112"/>
      <c r="EF92" s="112"/>
      <c r="EG92" s="112"/>
      <c r="EH92" s="112"/>
      <c r="EI92" s="112"/>
      <c r="EJ92" s="112"/>
      <c r="EK92" s="112"/>
      <c r="EL92" s="112"/>
      <c r="EM92" s="112"/>
      <c r="EN92" s="112"/>
      <c r="EO92" s="112"/>
      <c r="EP92" s="112"/>
      <c r="EQ92" s="112"/>
      <c r="ER92" s="112"/>
      <c r="ES92" s="112"/>
      <c r="ET92" s="112"/>
      <c r="EU92" s="112"/>
      <c r="EV92" s="112"/>
      <c r="EW92" s="112"/>
      <c r="EX92" s="112"/>
      <c r="EY92" s="112"/>
      <c r="EZ92" s="112"/>
      <c r="FA92" s="112"/>
      <c r="FB92" s="112"/>
      <c r="FC92" s="112"/>
      <c r="FD92" s="112"/>
      <c r="FE92" s="112"/>
      <c r="FF92" s="112"/>
      <c r="FG92" s="112"/>
      <c r="FH92" s="112"/>
      <c r="FI92" s="112"/>
      <c r="FJ92" s="112"/>
      <c r="FK92" s="112"/>
      <c r="FL92" s="112"/>
      <c r="FM92" s="112"/>
      <c r="FN92" s="112"/>
      <c r="FO92" s="112"/>
      <c r="FP92" s="112"/>
      <c r="FQ92" s="112"/>
      <c r="FR92" s="112"/>
      <c r="FS92" s="112"/>
      <c r="FT92" s="112"/>
      <c r="FU92" s="112"/>
      <c r="FV92" s="112"/>
      <c r="FW92" s="112"/>
      <c r="FX92" s="112"/>
      <c r="FY92" s="112"/>
      <c r="FZ92" s="112"/>
      <c r="GA92" s="112"/>
      <c r="GB92" s="112"/>
      <c r="GC92" s="112"/>
      <c r="GD92" s="112"/>
      <c r="GE92" s="112"/>
      <c r="GF92" s="112"/>
      <c r="GG92" s="112"/>
      <c r="GH92" s="112"/>
      <c r="GI92" s="112"/>
      <c r="GJ92" s="112"/>
      <c r="GK92" s="112"/>
      <c r="GL92" s="112"/>
      <c r="GM92" s="112"/>
      <c r="GN92" s="112"/>
      <c r="GO92" s="112"/>
      <c r="GP92" s="112"/>
      <c r="GQ92" s="112"/>
      <c r="GR92" s="112"/>
      <c r="GS92" s="112"/>
      <c r="GT92" s="112"/>
      <c r="GU92" s="112"/>
      <c r="GV92" s="112"/>
      <c r="GW92" s="112"/>
      <c r="GX92" s="112"/>
      <c r="GY92" s="112"/>
      <c r="GZ92" s="112"/>
      <c r="HA92" s="112"/>
      <c r="HB92" s="112"/>
      <c r="HC92" s="112"/>
      <c r="HD92" s="112"/>
      <c r="HE92" s="112"/>
      <c r="HF92" s="112"/>
      <c r="HG92" s="112"/>
      <c r="HH92" s="112"/>
      <c r="HI92" s="112"/>
      <c r="HJ92" s="112"/>
      <c r="HK92" s="112"/>
      <c r="HL92" s="112"/>
      <c r="HM92" s="112"/>
      <c r="HN92" s="112"/>
      <c r="HO92" s="112"/>
      <c r="HP92" s="112"/>
      <c r="HQ92" s="112"/>
      <c r="HR92" s="112"/>
      <c r="HS92" s="112"/>
      <c r="HT92" s="112"/>
      <c r="HU92" s="112"/>
      <c r="HV92" s="112"/>
      <c r="HW92" s="112"/>
      <c r="HX92" s="112"/>
      <c r="HY92" s="112"/>
      <c r="HZ92" s="112"/>
      <c r="IA92" s="112"/>
      <c r="IB92" s="112"/>
      <c r="IC92" s="112"/>
      <c r="ID92" s="112"/>
      <c r="IE92" s="112"/>
      <c r="IF92" s="112"/>
      <c r="IG92" s="112"/>
      <c r="IH92" s="112"/>
      <c r="II92" s="112"/>
      <c r="IJ92" s="112"/>
      <c r="IK92" s="112"/>
      <c r="IL92" s="112"/>
      <c r="IM92" s="112"/>
      <c r="IN92" s="112"/>
      <c r="IO92" s="112"/>
      <c r="IP92" s="112"/>
      <c r="IQ92" s="112"/>
      <c r="IR92" s="112"/>
      <c r="IS92" s="112"/>
      <c r="IT92" s="112"/>
      <c r="IU92" s="112"/>
      <c r="IV92" s="112"/>
    </row>
    <row r="93" spans="1:256" s="113" customFormat="1" ht="25.5" customHeight="1" x14ac:dyDescent="0.25">
      <c r="A93" s="367" t="s">
        <v>1036</v>
      </c>
      <c r="B93" s="166" t="s">
        <v>198</v>
      </c>
      <c r="C93" s="550">
        <v>0</v>
      </c>
      <c r="D93" s="532"/>
      <c r="E93" s="197">
        <f t="shared" si="2"/>
        <v>0</v>
      </c>
      <c r="F93" s="185"/>
      <c r="G93" s="112"/>
      <c r="H93" s="112"/>
      <c r="I93" s="112"/>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376"/>
      <c r="AV93" s="185"/>
      <c r="AW93" s="112"/>
      <c r="AX93" s="112"/>
      <c r="AY93" s="112"/>
      <c r="AZ93" s="112"/>
      <c r="BA93" s="112"/>
      <c r="BB93" s="112"/>
      <c r="BC93" s="112"/>
      <c r="BD93" s="112"/>
      <c r="BE93" s="112"/>
      <c r="BF93" s="112"/>
      <c r="BG93" s="112"/>
      <c r="BH93" s="112"/>
      <c r="BI93" s="112"/>
      <c r="BJ93" s="112"/>
      <c r="BK93" s="112"/>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c r="CI93" s="112"/>
      <c r="CJ93" s="112"/>
      <c r="CK93" s="112"/>
      <c r="CL93" s="112"/>
      <c r="CM93" s="112"/>
      <c r="CN93" s="112"/>
      <c r="CO93" s="112"/>
      <c r="CP93" s="112"/>
      <c r="CQ93" s="112"/>
      <c r="CR93" s="112"/>
      <c r="CS93" s="112"/>
      <c r="CT93" s="112"/>
      <c r="CU93" s="112"/>
      <c r="CV93" s="112"/>
      <c r="CW93" s="112"/>
      <c r="CX93" s="112"/>
      <c r="CY93" s="112"/>
      <c r="CZ93" s="112"/>
      <c r="DA93" s="112"/>
      <c r="DB93" s="112"/>
      <c r="DC93" s="112"/>
      <c r="DD93" s="112"/>
      <c r="DE93" s="112"/>
      <c r="DF93" s="112"/>
      <c r="DG93" s="112"/>
      <c r="DH93" s="112"/>
      <c r="DI93" s="112"/>
      <c r="DJ93" s="112"/>
      <c r="DK93" s="112"/>
      <c r="DL93" s="112"/>
      <c r="DM93" s="112"/>
      <c r="DN93" s="112"/>
      <c r="DO93" s="112"/>
      <c r="DP93" s="112"/>
      <c r="DQ93" s="112"/>
      <c r="DR93" s="112"/>
      <c r="DS93" s="112"/>
      <c r="DT93" s="112"/>
      <c r="DU93" s="112"/>
      <c r="DV93" s="112"/>
      <c r="DW93" s="112"/>
      <c r="DX93" s="112"/>
      <c r="DY93" s="112"/>
      <c r="DZ93" s="112"/>
      <c r="EA93" s="112"/>
      <c r="EB93" s="112"/>
      <c r="EC93" s="112"/>
      <c r="ED93" s="112"/>
      <c r="EE93" s="112"/>
      <c r="EF93" s="112"/>
      <c r="EG93" s="112"/>
      <c r="EH93" s="112"/>
      <c r="EI93" s="112"/>
      <c r="EJ93" s="112"/>
      <c r="EK93" s="112"/>
      <c r="EL93" s="112"/>
      <c r="EM93" s="112"/>
      <c r="EN93" s="112"/>
      <c r="EO93" s="112"/>
      <c r="EP93" s="112"/>
      <c r="EQ93" s="112"/>
      <c r="ER93" s="112"/>
      <c r="ES93" s="112"/>
      <c r="ET93" s="112"/>
      <c r="EU93" s="112"/>
      <c r="EV93" s="112"/>
      <c r="EW93" s="112"/>
      <c r="EX93" s="112"/>
      <c r="EY93" s="112"/>
      <c r="EZ93" s="112"/>
      <c r="FA93" s="112"/>
      <c r="FB93" s="112"/>
      <c r="FC93" s="112"/>
      <c r="FD93" s="112"/>
      <c r="FE93" s="112"/>
      <c r="FF93" s="112"/>
      <c r="FG93" s="112"/>
      <c r="FH93" s="112"/>
      <c r="FI93" s="112"/>
      <c r="FJ93" s="112"/>
      <c r="FK93" s="112"/>
      <c r="FL93" s="112"/>
      <c r="FM93" s="112"/>
      <c r="FN93" s="112"/>
      <c r="FO93" s="112"/>
      <c r="FP93" s="112"/>
      <c r="FQ93" s="112"/>
      <c r="FR93" s="112"/>
      <c r="FS93" s="112"/>
      <c r="FT93" s="112"/>
      <c r="FU93" s="112"/>
      <c r="FV93" s="112"/>
      <c r="FW93" s="112"/>
      <c r="FX93" s="112"/>
      <c r="FY93" s="112"/>
      <c r="FZ93" s="112"/>
      <c r="GA93" s="112"/>
      <c r="GB93" s="112"/>
      <c r="GC93" s="112"/>
      <c r="GD93" s="112"/>
      <c r="GE93" s="112"/>
      <c r="GF93" s="112"/>
      <c r="GG93" s="112"/>
      <c r="GH93" s="112"/>
      <c r="GI93" s="112"/>
      <c r="GJ93" s="112"/>
      <c r="GK93" s="112"/>
      <c r="GL93" s="112"/>
      <c r="GM93" s="112"/>
      <c r="GN93" s="112"/>
      <c r="GO93" s="112"/>
      <c r="GP93" s="112"/>
      <c r="GQ93" s="112"/>
      <c r="GR93" s="112"/>
      <c r="GS93" s="112"/>
      <c r="GT93" s="112"/>
      <c r="GU93" s="112"/>
      <c r="GV93" s="112"/>
      <c r="GW93" s="112"/>
      <c r="GX93" s="112"/>
      <c r="GY93" s="112"/>
      <c r="GZ93" s="112"/>
      <c r="HA93" s="112"/>
      <c r="HB93" s="112"/>
      <c r="HC93" s="112"/>
      <c r="HD93" s="112"/>
      <c r="HE93" s="112"/>
      <c r="HF93" s="112"/>
      <c r="HG93" s="112"/>
      <c r="HH93" s="112"/>
      <c r="HI93" s="112"/>
      <c r="HJ93" s="112"/>
      <c r="HK93" s="112"/>
      <c r="HL93" s="112"/>
      <c r="HM93" s="112"/>
      <c r="HN93" s="112"/>
      <c r="HO93" s="112"/>
      <c r="HP93" s="112"/>
      <c r="HQ93" s="112"/>
      <c r="HR93" s="112"/>
      <c r="HS93" s="112"/>
      <c r="HT93" s="112"/>
      <c r="HU93" s="112"/>
      <c r="HV93" s="112"/>
      <c r="HW93" s="112"/>
      <c r="HX93" s="112"/>
      <c r="HY93" s="112"/>
      <c r="HZ93" s="112"/>
      <c r="IA93" s="112"/>
      <c r="IB93" s="112"/>
      <c r="IC93" s="112"/>
      <c r="ID93" s="112"/>
      <c r="IE93" s="112"/>
      <c r="IF93" s="112"/>
      <c r="IG93" s="112"/>
      <c r="IH93" s="112"/>
      <c r="II93" s="112"/>
      <c r="IJ93" s="112"/>
      <c r="IK93" s="112"/>
      <c r="IL93" s="112"/>
      <c r="IM93" s="112"/>
      <c r="IN93" s="112"/>
      <c r="IO93" s="112"/>
      <c r="IP93" s="112"/>
      <c r="IQ93" s="112"/>
      <c r="IR93" s="112"/>
      <c r="IS93" s="112"/>
      <c r="IT93" s="112"/>
      <c r="IU93" s="112"/>
      <c r="IV93" s="112"/>
    </row>
    <row r="94" spans="1:256" s="113" customFormat="1" ht="25.5" customHeight="1" x14ac:dyDescent="0.25">
      <c r="A94" s="367" t="s">
        <v>1037</v>
      </c>
      <c r="B94" s="166" t="s">
        <v>199</v>
      </c>
      <c r="C94" s="550">
        <v>0</v>
      </c>
      <c r="D94" s="532"/>
      <c r="E94" s="197">
        <f t="shared" si="2"/>
        <v>0</v>
      </c>
      <c r="F94" s="185"/>
      <c r="G94" s="112"/>
      <c r="H94" s="112"/>
      <c r="I94" s="112"/>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376"/>
      <c r="AV94" s="185"/>
      <c r="AW94" s="112"/>
      <c r="AX94" s="112"/>
      <c r="AY94" s="112"/>
      <c r="AZ94" s="112"/>
      <c r="BA94" s="112"/>
      <c r="BB94" s="112"/>
      <c r="BC94" s="112"/>
      <c r="BD94" s="112"/>
      <c r="BE94" s="112"/>
      <c r="BF94" s="112"/>
      <c r="BG94" s="112"/>
      <c r="BH94" s="112"/>
      <c r="BI94" s="112"/>
      <c r="BJ94" s="112"/>
      <c r="BK94" s="112"/>
      <c r="BL94" s="112"/>
      <c r="BM94" s="112"/>
      <c r="BN94" s="112"/>
      <c r="BO94" s="112"/>
      <c r="BP94" s="112"/>
      <c r="BQ94" s="112"/>
      <c r="BR94" s="112"/>
      <c r="BS94" s="112"/>
      <c r="BT94" s="112"/>
      <c r="BU94" s="112"/>
      <c r="BV94" s="112"/>
      <c r="BW94" s="112"/>
      <c r="BX94" s="112"/>
      <c r="BY94" s="112"/>
      <c r="BZ94" s="112"/>
      <c r="CA94" s="112"/>
      <c r="CB94" s="112"/>
      <c r="CC94" s="112"/>
      <c r="CD94" s="112"/>
      <c r="CE94" s="112"/>
      <c r="CF94" s="112"/>
      <c r="CG94" s="112"/>
      <c r="CH94" s="112"/>
      <c r="CI94" s="112"/>
      <c r="CJ94" s="112"/>
      <c r="CK94" s="112"/>
      <c r="CL94" s="112"/>
      <c r="CM94" s="112"/>
      <c r="CN94" s="112"/>
      <c r="CO94" s="112"/>
      <c r="CP94" s="112"/>
      <c r="CQ94" s="112"/>
      <c r="CR94" s="112"/>
      <c r="CS94" s="112"/>
      <c r="CT94" s="112"/>
      <c r="CU94" s="112"/>
      <c r="CV94" s="112"/>
      <c r="CW94" s="112"/>
      <c r="CX94" s="112"/>
      <c r="CY94" s="112"/>
      <c r="CZ94" s="112"/>
      <c r="DA94" s="112"/>
      <c r="DB94" s="112"/>
      <c r="DC94" s="112"/>
      <c r="DD94" s="112"/>
      <c r="DE94" s="112"/>
      <c r="DF94" s="112"/>
      <c r="DG94" s="112"/>
      <c r="DH94" s="112"/>
      <c r="DI94" s="112"/>
      <c r="DJ94" s="112"/>
      <c r="DK94" s="112"/>
      <c r="DL94" s="112"/>
      <c r="DM94" s="112"/>
      <c r="DN94" s="112"/>
      <c r="DO94" s="112"/>
      <c r="DP94" s="112"/>
      <c r="DQ94" s="112"/>
      <c r="DR94" s="112"/>
      <c r="DS94" s="112"/>
      <c r="DT94" s="112"/>
      <c r="DU94" s="112"/>
      <c r="DV94" s="112"/>
      <c r="DW94" s="112"/>
      <c r="DX94" s="112"/>
      <c r="DY94" s="112"/>
      <c r="DZ94" s="112"/>
      <c r="EA94" s="112"/>
      <c r="EB94" s="112"/>
      <c r="EC94" s="112"/>
      <c r="ED94" s="112"/>
      <c r="EE94" s="112"/>
      <c r="EF94" s="112"/>
      <c r="EG94" s="112"/>
      <c r="EH94" s="112"/>
      <c r="EI94" s="112"/>
      <c r="EJ94" s="112"/>
      <c r="EK94" s="112"/>
      <c r="EL94" s="112"/>
      <c r="EM94" s="112"/>
      <c r="EN94" s="112"/>
      <c r="EO94" s="112"/>
      <c r="EP94" s="112"/>
      <c r="EQ94" s="112"/>
      <c r="ER94" s="112"/>
      <c r="ES94" s="112"/>
      <c r="ET94" s="112"/>
      <c r="EU94" s="112"/>
      <c r="EV94" s="112"/>
      <c r="EW94" s="112"/>
      <c r="EX94" s="112"/>
      <c r="EY94" s="112"/>
      <c r="EZ94" s="112"/>
      <c r="FA94" s="112"/>
      <c r="FB94" s="112"/>
      <c r="FC94" s="112"/>
      <c r="FD94" s="112"/>
      <c r="FE94" s="112"/>
      <c r="FF94" s="112"/>
      <c r="FG94" s="112"/>
      <c r="FH94" s="112"/>
      <c r="FI94" s="112"/>
      <c r="FJ94" s="112"/>
      <c r="FK94" s="112"/>
      <c r="FL94" s="112"/>
      <c r="FM94" s="112"/>
      <c r="FN94" s="112"/>
      <c r="FO94" s="112"/>
      <c r="FP94" s="112"/>
      <c r="FQ94" s="112"/>
      <c r="FR94" s="112"/>
      <c r="FS94" s="112"/>
      <c r="FT94" s="112"/>
      <c r="FU94" s="112"/>
      <c r="FV94" s="112"/>
      <c r="FW94" s="112"/>
      <c r="FX94" s="112"/>
      <c r="FY94" s="112"/>
      <c r="FZ94" s="112"/>
      <c r="GA94" s="112"/>
      <c r="GB94" s="112"/>
      <c r="GC94" s="112"/>
      <c r="GD94" s="112"/>
      <c r="GE94" s="112"/>
      <c r="GF94" s="112"/>
      <c r="GG94" s="112"/>
      <c r="GH94" s="112"/>
      <c r="GI94" s="112"/>
      <c r="GJ94" s="112"/>
      <c r="GK94" s="112"/>
      <c r="GL94" s="112"/>
      <c r="GM94" s="112"/>
      <c r="GN94" s="112"/>
      <c r="GO94" s="112"/>
      <c r="GP94" s="112"/>
      <c r="GQ94" s="112"/>
      <c r="GR94" s="112"/>
      <c r="GS94" s="112"/>
      <c r="GT94" s="112"/>
      <c r="GU94" s="112"/>
      <c r="GV94" s="112"/>
      <c r="GW94" s="112"/>
      <c r="GX94" s="112"/>
      <c r="GY94" s="112"/>
      <c r="GZ94" s="112"/>
      <c r="HA94" s="112"/>
      <c r="HB94" s="112"/>
      <c r="HC94" s="112"/>
      <c r="HD94" s="112"/>
      <c r="HE94" s="112"/>
      <c r="HF94" s="112"/>
      <c r="HG94" s="112"/>
      <c r="HH94" s="112"/>
      <c r="HI94" s="112"/>
      <c r="HJ94" s="112"/>
      <c r="HK94" s="112"/>
      <c r="HL94" s="112"/>
      <c r="HM94" s="112"/>
      <c r="HN94" s="112"/>
      <c r="HO94" s="112"/>
      <c r="HP94" s="112"/>
      <c r="HQ94" s="112"/>
      <c r="HR94" s="112"/>
      <c r="HS94" s="112"/>
      <c r="HT94" s="112"/>
      <c r="HU94" s="112"/>
      <c r="HV94" s="112"/>
      <c r="HW94" s="112"/>
      <c r="HX94" s="112"/>
      <c r="HY94" s="112"/>
      <c r="HZ94" s="112"/>
      <c r="IA94" s="112"/>
      <c r="IB94" s="112"/>
      <c r="IC94" s="112"/>
      <c r="ID94" s="112"/>
      <c r="IE94" s="112"/>
      <c r="IF94" s="112"/>
      <c r="IG94" s="112"/>
      <c r="IH94" s="112"/>
      <c r="II94" s="112"/>
      <c r="IJ94" s="112"/>
      <c r="IK94" s="112"/>
      <c r="IL94" s="112"/>
      <c r="IM94" s="112"/>
      <c r="IN94" s="112"/>
      <c r="IO94" s="112"/>
      <c r="IP94" s="112"/>
      <c r="IQ94" s="112"/>
      <c r="IR94" s="112"/>
      <c r="IS94" s="112"/>
      <c r="IT94" s="112"/>
      <c r="IU94" s="112"/>
      <c r="IV94" s="112"/>
    </row>
    <row r="95" spans="1:256" s="113" customFormat="1" ht="25.5" customHeight="1" x14ac:dyDescent="0.25">
      <c r="A95" s="367" t="s">
        <v>1038</v>
      </c>
      <c r="B95" s="166" t="s">
        <v>200</v>
      </c>
      <c r="C95" s="550">
        <v>3077810</v>
      </c>
      <c r="D95" s="532"/>
      <c r="E95" s="197">
        <f t="shared" si="2"/>
        <v>3077810</v>
      </c>
      <c r="F95" s="185"/>
      <c r="G95" s="112"/>
      <c r="H95" s="112"/>
      <c r="I95" s="112"/>
      <c r="J95" s="112"/>
      <c r="K95" s="112"/>
      <c r="L95" s="112"/>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376"/>
      <c r="AV95" s="185"/>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12"/>
      <c r="BU95" s="112"/>
      <c r="BV95" s="112"/>
      <c r="BW95" s="112"/>
      <c r="BX95" s="112"/>
      <c r="BY95" s="112"/>
      <c r="BZ95" s="112"/>
      <c r="CA95" s="112"/>
      <c r="CB95" s="112"/>
      <c r="CC95" s="112"/>
      <c r="CD95" s="112"/>
      <c r="CE95" s="112"/>
      <c r="CF95" s="112"/>
      <c r="CG95" s="112"/>
      <c r="CH95" s="112"/>
      <c r="CI95" s="112"/>
      <c r="CJ95" s="112"/>
      <c r="CK95" s="112"/>
      <c r="CL95" s="112"/>
      <c r="CM95" s="112"/>
      <c r="CN95" s="112"/>
      <c r="CO95" s="112"/>
      <c r="CP95" s="112"/>
      <c r="CQ95" s="112"/>
      <c r="CR95" s="112"/>
      <c r="CS95" s="112"/>
      <c r="CT95" s="112"/>
      <c r="CU95" s="112"/>
      <c r="CV95" s="112"/>
      <c r="CW95" s="112"/>
      <c r="CX95" s="112"/>
      <c r="CY95" s="112"/>
      <c r="CZ95" s="112"/>
      <c r="DA95" s="112"/>
      <c r="DB95" s="112"/>
      <c r="DC95" s="112"/>
      <c r="DD95" s="112"/>
      <c r="DE95" s="112"/>
      <c r="DF95" s="112"/>
      <c r="DG95" s="112"/>
      <c r="DH95" s="112"/>
      <c r="DI95" s="112"/>
      <c r="DJ95" s="112"/>
      <c r="DK95" s="112"/>
      <c r="DL95" s="112"/>
      <c r="DM95" s="112"/>
      <c r="DN95" s="112"/>
      <c r="DO95" s="112"/>
      <c r="DP95" s="112"/>
      <c r="DQ95" s="112"/>
      <c r="DR95" s="112"/>
      <c r="DS95" s="112"/>
      <c r="DT95" s="112"/>
      <c r="DU95" s="112"/>
      <c r="DV95" s="112"/>
      <c r="DW95" s="112"/>
      <c r="DX95" s="112"/>
      <c r="DY95" s="112"/>
      <c r="DZ95" s="112"/>
      <c r="EA95" s="112"/>
      <c r="EB95" s="112"/>
      <c r="EC95" s="112"/>
      <c r="ED95" s="112"/>
      <c r="EE95" s="112"/>
      <c r="EF95" s="112"/>
      <c r="EG95" s="112"/>
      <c r="EH95" s="112"/>
      <c r="EI95" s="112"/>
      <c r="EJ95" s="112"/>
      <c r="EK95" s="112"/>
      <c r="EL95" s="112"/>
      <c r="EM95" s="112"/>
      <c r="EN95" s="112"/>
      <c r="EO95" s="112"/>
      <c r="EP95" s="112"/>
      <c r="EQ95" s="112"/>
      <c r="ER95" s="112"/>
      <c r="ES95" s="112"/>
      <c r="ET95" s="112"/>
      <c r="EU95" s="112"/>
      <c r="EV95" s="112"/>
      <c r="EW95" s="112"/>
      <c r="EX95" s="112"/>
      <c r="EY95" s="112"/>
      <c r="EZ95" s="112"/>
      <c r="FA95" s="112"/>
      <c r="FB95" s="112"/>
      <c r="FC95" s="112"/>
      <c r="FD95" s="112"/>
      <c r="FE95" s="112"/>
      <c r="FF95" s="112"/>
      <c r="FG95" s="112"/>
      <c r="FH95" s="112"/>
      <c r="FI95" s="112"/>
      <c r="FJ95" s="112"/>
      <c r="FK95" s="112"/>
      <c r="FL95" s="112"/>
      <c r="FM95" s="112"/>
      <c r="FN95" s="112"/>
      <c r="FO95" s="112"/>
      <c r="FP95" s="112"/>
      <c r="FQ95" s="112"/>
      <c r="FR95" s="112"/>
      <c r="FS95" s="112"/>
      <c r="FT95" s="112"/>
      <c r="FU95" s="112"/>
      <c r="FV95" s="112"/>
      <c r="FW95" s="112"/>
      <c r="FX95" s="112"/>
      <c r="FY95" s="112"/>
      <c r="FZ95" s="112"/>
      <c r="GA95" s="112"/>
      <c r="GB95" s="112"/>
      <c r="GC95" s="112"/>
      <c r="GD95" s="112"/>
      <c r="GE95" s="112"/>
      <c r="GF95" s="112"/>
      <c r="GG95" s="112"/>
      <c r="GH95" s="112"/>
      <c r="GI95" s="112"/>
      <c r="GJ95" s="112"/>
      <c r="GK95" s="112"/>
      <c r="GL95" s="112"/>
      <c r="GM95" s="112"/>
      <c r="GN95" s="112"/>
      <c r="GO95" s="112"/>
      <c r="GP95" s="112"/>
      <c r="GQ95" s="112"/>
      <c r="GR95" s="112"/>
      <c r="GS95" s="112"/>
      <c r="GT95" s="112"/>
      <c r="GU95" s="112"/>
      <c r="GV95" s="112"/>
      <c r="GW95" s="112"/>
      <c r="GX95" s="112"/>
      <c r="GY95" s="112"/>
      <c r="GZ95" s="112"/>
      <c r="HA95" s="112"/>
      <c r="HB95" s="112"/>
      <c r="HC95" s="112"/>
      <c r="HD95" s="112"/>
      <c r="HE95" s="112"/>
      <c r="HF95" s="112"/>
      <c r="HG95" s="112"/>
      <c r="HH95" s="112"/>
      <c r="HI95" s="112"/>
      <c r="HJ95" s="112"/>
      <c r="HK95" s="112"/>
      <c r="HL95" s="112"/>
      <c r="HM95" s="112"/>
      <c r="HN95" s="112"/>
      <c r="HO95" s="112"/>
      <c r="HP95" s="112"/>
      <c r="HQ95" s="112"/>
      <c r="HR95" s="112"/>
      <c r="HS95" s="112"/>
      <c r="HT95" s="112"/>
      <c r="HU95" s="112"/>
      <c r="HV95" s="112"/>
      <c r="HW95" s="112"/>
      <c r="HX95" s="112"/>
      <c r="HY95" s="112"/>
      <c r="HZ95" s="112"/>
      <c r="IA95" s="112"/>
      <c r="IB95" s="112"/>
      <c r="IC95" s="112"/>
      <c r="ID95" s="112"/>
      <c r="IE95" s="112"/>
      <c r="IF95" s="112"/>
      <c r="IG95" s="112"/>
      <c r="IH95" s="112"/>
      <c r="II95" s="112"/>
      <c r="IJ95" s="112"/>
      <c r="IK95" s="112"/>
      <c r="IL95" s="112"/>
      <c r="IM95" s="112"/>
      <c r="IN95" s="112"/>
      <c r="IO95" s="112"/>
      <c r="IP95" s="112"/>
      <c r="IQ95" s="112"/>
      <c r="IR95" s="112"/>
      <c r="IS95" s="112"/>
      <c r="IT95" s="112"/>
      <c r="IU95" s="112"/>
      <c r="IV95" s="112"/>
    </row>
    <row r="96" spans="1:256" s="113" customFormat="1" ht="25.5" customHeight="1" x14ac:dyDescent="0.25">
      <c r="A96" s="367" t="s">
        <v>1039</v>
      </c>
      <c r="B96" s="166" t="s">
        <v>201</v>
      </c>
      <c r="C96" s="550">
        <v>312764</v>
      </c>
      <c r="D96" s="532"/>
      <c r="E96" s="197">
        <f t="shared" si="2"/>
        <v>312764</v>
      </c>
      <c r="F96" s="185"/>
      <c r="G96" s="112"/>
      <c r="H96" s="112"/>
      <c r="I96" s="112"/>
      <c r="J96" s="112"/>
      <c r="K96" s="112"/>
      <c r="L96" s="112"/>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12"/>
      <c r="AQ96" s="112"/>
      <c r="AR96" s="112"/>
      <c r="AS96" s="112"/>
      <c r="AT96" s="112"/>
      <c r="AU96" s="376"/>
      <c r="AV96" s="185"/>
      <c r="AW96" s="112"/>
      <c r="AX96" s="112"/>
      <c r="AY96" s="112"/>
      <c r="AZ96" s="112"/>
      <c r="BA96" s="112"/>
      <c r="BB96" s="112"/>
      <c r="BC96" s="112"/>
      <c r="BD96" s="112"/>
      <c r="BE96" s="112"/>
      <c r="BF96" s="112"/>
      <c r="BG96" s="112"/>
      <c r="BH96" s="112"/>
      <c r="BI96" s="112"/>
      <c r="BJ96" s="112"/>
      <c r="BK96" s="112"/>
      <c r="BL96" s="112"/>
      <c r="BM96" s="112"/>
      <c r="BN96" s="112"/>
      <c r="BO96" s="112"/>
      <c r="BP96" s="112"/>
      <c r="BQ96" s="112"/>
      <c r="BR96" s="112"/>
      <c r="BS96" s="112"/>
      <c r="BT96" s="112"/>
      <c r="BU96" s="112"/>
      <c r="BV96" s="112"/>
      <c r="BW96" s="112"/>
      <c r="BX96" s="112"/>
      <c r="BY96" s="112"/>
      <c r="BZ96" s="112"/>
      <c r="CA96" s="112"/>
      <c r="CB96" s="112"/>
      <c r="CC96" s="112"/>
      <c r="CD96" s="112"/>
      <c r="CE96" s="112"/>
      <c r="CF96" s="112"/>
      <c r="CG96" s="112"/>
      <c r="CH96" s="112"/>
      <c r="CI96" s="112"/>
      <c r="CJ96" s="112"/>
      <c r="CK96" s="112"/>
      <c r="CL96" s="112"/>
      <c r="CM96" s="112"/>
      <c r="CN96" s="112"/>
      <c r="CO96" s="112"/>
      <c r="CP96" s="112"/>
      <c r="CQ96" s="112"/>
      <c r="CR96" s="112"/>
      <c r="CS96" s="112"/>
      <c r="CT96" s="112"/>
      <c r="CU96" s="112"/>
      <c r="CV96" s="112"/>
      <c r="CW96" s="112"/>
      <c r="CX96" s="112"/>
      <c r="CY96" s="112"/>
      <c r="CZ96" s="112"/>
      <c r="DA96" s="112"/>
      <c r="DB96" s="112"/>
      <c r="DC96" s="112"/>
      <c r="DD96" s="112"/>
      <c r="DE96" s="112"/>
      <c r="DF96" s="112"/>
      <c r="DG96" s="112"/>
      <c r="DH96" s="112"/>
      <c r="DI96" s="112"/>
      <c r="DJ96" s="112"/>
      <c r="DK96" s="112"/>
      <c r="DL96" s="112"/>
      <c r="DM96" s="112"/>
      <c r="DN96" s="112"/>
      <c r="DO96" s="112"/>
      <c r="DP96" s="112"/>
      <c r="DQ96" s="112"/>
      <c r="DR96" s="112"/>
      <c r="DS96" s="112"/>
      <c r="DT96" s="112"/>
      <c r="DU96" s="112"/>
      <c r="DV96" s="112"/>
      <c r="DW96" s="112"/>
      <c r="DX96" s="112"/>
      <c r="DY96" s="112"/>
      <c r="DZ96" s="112"/>
      <c r="EA96" s="112"/>
      <c r="EB96" s="112"/>
      <c r="EC96" s="112"/>
      <c r="ED96" s="112"/>
      <c r="EE96" s="112"/>
      <c r="EF96" s="112"/>
      <c r="EG96" s="112"/>
      <c r="EH96" s="112"/>
      <c r="EI96" s="112"/>
      <c r="EJ96" s="112"/>
      <c r="EK96" s="112"/>
      <c r="EL96" s="112"/>
      <c r="EM96" s="112"/>
      <c r="EN96" s="112"/>
      <c r="EO96" s="112"/>
      <c r="EP96" s="112"/>
      <c r="EQ96" s="112"/>
      <c r="ER96" s="112"/>
      <c r="ES96" s="112"/>
      <c r="ET96" s="112"/>
      <c r="EU96" s="112"/>
      <c r="EV96" s="112"/>
      <c r="EW96" s="112"/>
      <c r="EX96" s="112"/>
      <c r="EY96" s="112"/>
      <c r="EZ96" s="112"/>
      <c r="FA96" s="112"/>
      <c r="FB96" s="112"/>
      <c r="FC96" s="112"/>
      <c r="FD96" s="112"/>
      <c r="FE96" s="112"/>
      <c r="FF96" s="112"/>
      <c r="FG96" s="112"/>
      <c r="FH96" s="112"/>
      <c r="FI96" s="112"/>
      <c r="FJ96" s="112"/>
      <c r="FK96" s="112"/>
      <c r="FL96" s="112"/>
      <c r="FM96" s="112"/>
      <c r="FN96" s="112"/>
      <c r="FO96" s="112"/>
      <c r="FP96" s="112"/>
      <c r="FQ96" s="112"/>
      <c r="FR96" s="112"/>
      <c r="FS96" s="112"/>
      <c r="FT96" s="112"/>
      <c r="FU96" s="112"/>
      <c r="FV96" s="112"/>
      <c r="FW96" s="112"/>
      <c r="FX96" s="112"/>
      <c r="FY96" s="112"/>
      <c r="FZ96" s="112"/>
      <c r="GA96" s="112"/>
      <c r="GB96" s="112"/>
      <c r="GC96" s="112"/>
      <c r="GD96" s="112"/>
      <c r="GE96" s="112"/>
      <c r="GF96" s="112"/>
      <c r="GG96" s="112"/>
      <c r="GH96" s="112"/>
      <c r="GI96" s="112"/>
      <c r="GJ96" s="112"/>
      <c r="GK96" s="112"/>
      <c r="GL96" s="112"/>
      <c r="GM96" s="112"/>
      <c r="GN96" s="112"/>
      <c r="GO96" s="112"/>
      <c r="GP96" s="112"/>
      <c r="GQ96" s="112"/>
      <c r="GR96" s="112"/>
      <c r="GS96" s="112"/>
      <c r="GT96" s="112"/>
      <c r="GU96" s="112"/>
      <c r="GV96" s="112"/>
      <c r="GW96" s="112"/>
      <c r="GX96" s="112"/>
      <c r="GY96" s="112"/>
      <c r="GZ96" s="112"/>
      <c r="HA96" s="112"/>
      <c r="HB96" s="112"/>
      <c r="HC96" s="112"/>
      <c r="HD96" s="112"/>
      <c r="HE96" s="112"/>
      <c r="HF96" s="112"/>
      <c r="HG96" s="112"/>
      <c r="HH96" s="112"/>
      <c r="HI96" s="112"/>
      <c r="HJ96" s="112"/>
      <c r="HK96" s="112"/>
      <c r="HL96" s="112"/>
      <c r="HM96" s="112"/>
      <c r="HN96" s="112"/>
      <c r="HO96" s="112"/>
      <c r="HP96" s="112"/>
      <c r="HQ96" s="112"/>
      <c r="HR96" s="112"/>
      <c r="HS96" s="112"/>
      <c r="HT96" s="112"/>
      <c r="HU96" s="112"/>
      <c r="HV96" s="112"/>
      <c r="HW96" s="112"/>
      <c r="HX96" s="112"/>
      <c r="HY96" s="112"/>
      <c r="HZ96" s="112"/>
      <c r="IA96" s="112"/>
      <c r="IB96" s="112"/>
      <c r="IC96" s="112"/>
      <c r="ID96" s="112"/>
      <c r="IE96" s="112"/>
      <c r="IF96" s="112"/>
      <c r="IG96" s="112"/>
      <c r="IH96" s="112"/>
      <c r="II96" s="112"/>
      <c r="IJ96" s="112"/>
      <c r="IK96" s="112"/>
      <c r="IL96" s="112"/>
      <c r="IM96" s="112"/>
      <c r="IN96" s="112"/>
      <c r="IO96" s="112"/>
      <c r="IP96" s="112"/>
      <c r="IQ96" s="112"/>
      <c r="IR96" s="112"/>
      <c r="IS96" s="112"/>
      <c r="IT96" s="112"/>
      <c r="IU96" s="112"/>
      <c r="IV96" s="112"/>
    </row>
    <row r="97" spans="1:256" s="261" customFormat="1" ht="25.5" customHeight="1" x14ac:dyDescent="0.25">
      <c r="A97" s="365" t="s">
        <v>1040</v>
      </c>
      <c r="B97" s="210" t="s">
        <v>202</v>
      </c>
      <c r="C97" s="552">
        <f>SUM(C98:C101)</f>
        <v>974988</v>
      </c>
      <c r="D97" s="538">
        <f>SUM(D98:D101)</f>
        <v>0</v>
      </c>
      <c r="E97" s="257">
        <f>SUM(E98:E101)</f>
        <v>974988</v>
      </c>
      <c r="F97" s="260"/>
      <c r="AU97" s="377"/>
      <c r="AV97" s="260"/>
    </row>
    <row r="98" spans="1:256" s="113" customFormat="1" ht="25.5" customHeight="1" x14ac:dyDescent="0.25">
      <c r="A98" s="367" t="s">
        <v>1041</v>
      </c>
      <c r="B98" s="166" t="s">
        <v>203</v>
      </c>
      <c r="C98" s="550">
        <v>655475</v>
      </c>
      <c r="D98" s="532"/>
      <c r="E98" s="197">
        <f>C98+D98</f>
        <v>655475</v>
      </c>
      <c r="F98" s="185"/>
      <c r="G98" s="112"/>
      <c r="H98" s="112"/>
      <c r="I98" s="112"/>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c r="AT98" s="112"/>
      <c r="AU98" s="376"/>
      <c r="AV98" s="185"/>
      <c r="AW98" s="112"/>
      <c r="AX98" s="112"/>
      <c r="AY98" s="112"/>
      <c r="AZ98" s="112"/>
      <c r="BA98" s="112"/>
      <c r="BB98" s="112"/>
      <c r="BC98" s="112"/>
      <c r="BD98" s="112"/>
      <c r="BE98" s="112"/>
      <c r="BF98" s="112"/>
      <c r="BG98" s="112"/>
      <c r="BH98" s="112"/>
      <c r="BI98" s="112"/>
      <c r="BJ98" s="112"/>
      <c r="BK98" s="112"/>
      <c r="BL98" s="112"/>
      <c r="BM98" s="112"/>
      <c r="BN98" s="112"/>
      <c r="BO98" s="112"/>
      <c r="BP98" s="112"/>
      <c r="BQ98" s="112"/>
      <c r="BR98" s="112"/>
      <c r="BS98" s="112"/>
      <c r="BT98" s="112"/>
      <c r="BU98" s="112"/>
      <c r="BV98" s="112"/>
      <c r="BW98" s="112"/>
      <c r="BX98" s="112"/>
      <c r="BY98" s="112"/>
      <c r="BZ98" s="112"/>
      <c r="CA98" s="112"/>
      <c r="CB98" s="112"/>
      <c r="CC98" s="112"/>
      <c r="CD98" s="112"/>
      <c r="CE98" s="112"/>
      <c r="CF98" s="112"/>
      <c r="CG98" s="112"/>
      <c r="CH98" s="112"/>
      <c r="CI98" s="112"/>
      <c r="CJ98" s="112"/>
      <c r="CK98" s="112"/>
      <c r="CL98" s="112"/>
      <c r="CM98" s="112"/>
      <c r="CN98" s="112"/>
      <c r="CO98" s="112"/>
      <c r="CP98" s="112"/>
      <c r="CQ98" s="112"/>
      <c r="CR98" s="112"/>
      <c r="CS98" s="112"/>
      <c r="CT98" s="112"/>
      <c r="CU98" s="112"/>
      <c r="CV98" s="112"/>
      <c r="CW98" s="112"/>
      <c r="CX98" s="112"/>
      <c r="CY98" s="112"/>
      <c r="CZ98" s="112"/>
      <c r="DA98" s="112"/>
      <c r="DB98" s="112"/>
      <c r="DC98" s="112"/>
      <c r="DD98" s="112"/>
      <c r="DE98" s="112"/>
      <c r="DF98" s="112"/>
      <c r="DG98" s="112"/>
      <c r="DH98" s="112"/>
      <c r="DI98" s="112"/>
      <c r="DJ98" s="112"/>
      <c r="DK98" s="112"/>
      <c r="DL98" s="112"/>
      <c r="DM98" s="112"/>
      <c r="DN98" s="112"/>
      <c r="DO98" s="112"/>
      <c r="DP98" s="112"/>
      <c r="DQ98" s="112"/>
      <c r="DR98" s="112"/>
      <c r="DS98" s="112"/>
      <c r="DT98" s="112"/>
      <c r="DU98" s="112"/>
      <c r="DV98" s="112"/>
      <c r="DW98" s="112"/>
      <c r="DX98" s="112"/>
      <c r="DY98" s="112"/>
      <c r="DZ98" s="112"/>
      <c r="EA98" s="112"/>
      <c r="EB98" s="112"/>
      <c r="EC98" s="112"/>
      <c r="ED98" s="112"/>
      <c r="EE98" s="112"/>
      <c r="EF98" s="112"/>
      <c r="EG98" s="112"/>
      <c r="EH98" s="112"/>
      <c r="EI98" s="112"/>
      <c r="EJ98" s="112"/>
      <c r="EK98" s="112"/>
      <c r="EL98" s="112"/>
      <c r="EM98" s="112"/>
      <c r="EN98" s="112"/>
      <c r="EO98" s="112"/>
      <c r="EP98" s="112"/>
      <c r="EQ98" s="112"/>
      <c r="ER98" s="112"/>
      <c r="ES98" s="112"/>
      <c r="ET98" s="112"/>
      <c r="EU98" s="112"/>
      <c r="EV98" s="112"/>
      <c r="EW98" s="112"/>
      <c r="EX98" s="112"/>
      <c r="EY98" s="112"/>
      <c r="EZ98" s="112"/>
      <c r="FA98" s="112"/>
      <c r="FB98" s="112"/>
      <c r="FC98" s="112"/>
      <c r="FD98" s="112"/>
      <c r="FE98" s="112"/>
      <c r="FF98" s="112"/>
      <c r="FG98" s="112"/>
      <c r="FH98" s="112"/>
      <c r="FI98" s="112"/>
      <c r="FJ98" s="112"/>
      <c r="FK98" s="112"/>
      <c r="FL98" s="112"/>
      <c r="FM98" s="112"/>
      <c r="FN98" s="112"/>
      <c r="FO98" s="112"/>
      <c r="FP98" s="112"/>
      <c r="FQ98" s="112"/>
      <c r="FR98" s="112"/>
      <c r="FS98" s="112"/>
      <c r="FT98" s="112"/>
      <c r="FU98" s="112"/>
      <c r="FV98" s="112"/>
      <c r="FW98" s="112"/>
      <c r="FX98" s="112"/>
      <c r="FY98" s="112"/>
      <c r="FZ98" s="112"/>
      <c r="GA98" s="112"/>
      <c r="GB98" s="112"/>
      <c r="GC98" s="112"/>
      <c r="GD98" s="112"/>
      <c r="GE98" s="112"/>
      <c r="GF98" s="112"/>
      <c r="GG98" s="112"/>
      <c r="GH98" s="112"/>
      <c r="GI98" s="112"/>
      <c r="GJ98" s="112"/>
      <c r="GK98" s="112"/>
      <c r="GL98" s="112"/>
      <c r="GM98" s="112"/>
      <c r="GN98" s="112"/>
      <c r="GO98" s="112"/>
      <c r="GP98" s="112"/>
      <c r="GQ98" s="112"/>
      <c r="GR98" s="112"/>
      <c r="GS98" s="112"/>
      <c r="GT98" s="112"/>
      <c r="GU98" s="112"/>
      <c r="GV98" s="112"/>
      <c r="GW98" s="112"/>
      <c r="GX98" s="112"/>
      <c r="GY98" s="112"/>
      <c r="GZ98" s="112"/>
      <c r="HA98" s="112"/>
      <c r="HB98" s="112"/>
      <c r="HC98" s="112"/>
      <c r="HD98" s="112"/>
      <c r="HE98" s="112"/>
      <c r="HF98" s="112"/>
      <c r="HG98" s="112"/>
      <c r="HH98" s="112"/>
      <c r="HI98" s="112"/>
      <c r="HJ98" s="112"/>
      <c r="HK98" s="112"/>
      <c r="HL98" s="112"/>
      <c r="HM98" s="112"/>
      <c r="HN98" s="112"/>
      <c r="HO98" s="112"/>
      <c r="HP98" s="112"/>
      <c r="HQ98" s="112"/>
      <c r="HR98" s="112"/>
      <c r="HS98" s="112"/>
      <c r="HT98" s="112"/>
      <c r="HU98" s="112"/>
      <c r="HV98" s="112"/>
      <c r="HW98" s="112"/>
      <c r="HX98" s="112"/>
      <c r="HY98" s="112"/>
      <c r="HZ98" s="112"/>
      <c r="IA98" s="112"/>
      <c r="IB98" s="112"/>
      <c r="IC98" s="112"/>
      <c r="ID98" s="112"/>
      <c r="IE98" s="112"/>
      <c r="IF98" s="112"/>
      <c r="IG98" s="112"/>
      <c r="IH98" s="112"/>
      <c r="II98" s="112"/>
      <c r="IJ98" s="112"/>
      <c r="IK98" s="112"/>
      <c r="IL98" s="112"/>
      <c r="IM98" s="112"/>
      <c r="IN98" s="112"/>
      <c r="IO98" s="112"/>
      <c r="IP98" s="112"/>
      <c r="IQ98" s="112"/>
      <c r="IR98" s="112"/>
      <c r="IS98" s="112"/>
      <c r="IT98" s="112"/>
      <c r="IU98" s="112"/>
      <c r="IV98" s="112"/>
    </row>
    <row r="99" spans="1:256" s="113" customFormat="1" ht="25.5" customHeight="1" x14ac:dyDescent="0.25">
      <c r="A99" s="367" t="s">
        <v>1042</v>
      </c>
      <c r="B99" s="166" t="s">
        <v>204</v>
      </c>
      <c r="C99" s="550">
        <v>319513</v>
      </c>
      <c r="D99" s="532"/>
      <c r="E99" s="197">
        <f>C99+D99</f>
        <v>319513</v>
      </c>
      <c r="F99" s="185"/>
      <c r="G99" s="112"/>
      <c r="H99" s="112"/>
      <c r="I99" s="112"/>
      <c r="J99" s="112"/>
      <c r="K99" s="112"/>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c r="AM99" s="112"/>
      <c r="AN99" s="112"/>
      <c r="AO99" s="112"/>
      <c r="AP99" s="112"/>
      <c r="AQ99" s="112"/>
      <c r="AR99" s="112"/>
      <c r="AS99" s="112"/>
      <c r="AT99" s="112"/>
      <c r="AU99" s="376"/>
      <c r="AV99" s="185"/>
      <c r="AW99" s="112"/>
      <c r="AX99" s="112"/>
      <c r="AY99" s="112"/>
      <c r="AZ99" s="112"/>
      <c r="BA99" s="112"/>
      <c r="BB99" s="112"/>
      <c r="BC99" s="112"/>
      <c r="BD99" s="112"/>
      <c r="BE99" s="112"/>
      <c r="BF99" s="112"/>
      <c r="BG99" s="112"/>
      <c r="BH99" s="112"/>
      <c r="BI99" s="112"/>
      <c r="BJ99" s="112"/>
      <c r="BK99" s="112"/>
      <c r="BL99" s="112"/>
      <c r="BM99" s="112"/>
      <c r="BN99" s="112"/>
      <c r="BO99" s="112"/>
      <c r="BP99" s="112"/>
      <c r="BQ99" s="112"/>
      <c r="BR99" s="112"/>
      <c r="BS99" s="112"/>
      <c r="BT99" s="112"/>
      <c r="BU99" s="112"/>
      <c r="BV99" s="112"/>
      <c r="BW99" s="112"/>
      <c r="BX99" s="112"/>
      <c r="BY99" s="112"/>
      <c r="BZ99" s="112"/>
      <c r="CA99" s="112"/>
      <c r="CB99" s="112"/>
      <c r="CC99" s="112"/>
      <c r="CD99" s="112"/>
      <c r="CE99" s="112"/>
      <c r="CF99" s="112"/>
      <c r="CG99" s="112"/>
      <c r="CH99" s="112"/>
      <c r="CI99" s="112"/>
      <c r="CJ99" s="112"/>
      <c r="CK99" s="112"/>
      <c r="CL99" s="112"/>
      <c r="CM99" s="112"/>
      <c r="CN99" s="112"/>
      <c r="CO99" s="112"/>
      <c r="CP99" s="112"/>
      <c r="CQ99" s="112"/>
      <c r="CR99" s="112"/>
      <c r="CS99" s="112"/>
      <c r="CT99" s="112"/>
      <c r="CU99" s="112"/>
      <c r="CV99" s="112"/>
      <c r="CW99" s="112"/>
      <c r="CX99" s="112"/>
      <c r="CY99" s="112"/>
      <c r="CZ99" s="112"/>
      <c r="DA99" s="112"/>
      <c r="DB99" s="112"/>
      <c r="DC99" s="112"/>
      <c r="DD99" s="112"/>
      <c r="DE99" s="112"/>
      <c r="DF99" s="112"/>
      <c r="DG99" s="112"/>
      <c r="DH99" s="112"/>
      <c r="DI99" s="112"/>
      <c r="DJ99" s="112"/>
      <c r="DK99" s="112"/>
      <c r="DL99" s="112"/>
      <c r="DM99" s="112"/>
      <c r="DN99" s="112"/>
      <c r="DO99" s="112"/>
      <c r="DP99" s="112"/>
      <c r="DQ99" s="112"/>
      <c r="DR99" s="112"/>
      <c r="DS99" s="112"/>
      <c r="DT99" s="112"/>
      <c r="DU99" s="112"/>
      <c r="DV99" s="112"/>
      <c r="DW99" s="112"/>
      <c r="DX99" s="112"/>
      <c r="DY99" s="112"/>
      <c r="DZ99" s="112"/>
      <c r="EA99" s="112"/>
      <c r="EB99" s="112"/>
      <c r="EC99" s="112"/>
      <c r="ED99" s="112"/>
      <c r="EE99" s="112"/>
      <c r="EF99" s="112"/>
      <c r="EG99" s="112"/>
      <c r="EH99" s="112"/>
      <c r="EI99" s="112"/>
      <c r="EJ99" s="112"/>
      <c r="EK99" s="112"/>
      <c r="EL99" s="112"/>
      <c r="EM99" s="112"/>
      <c r="EN99" s="112"/>
      <c r="EO99" s="112"/>
      <c r="EP99" s="112"/>
      <c r="EQ99" s="112"/>
      <c r="ER99" s="112"/>
      <c r="ES99" s="112"/>
      <c r="ET99" s="112"/>
      <c r="EU99" s="112"/>
      <c r="EV99" s="112"/>
      <c r="EW99" s="112"/>
      <c r="EX99" s="112"/>
      <c r="EY99" s="112"/>
      <c r="EZ99" s="112"/>
      <c r="FA99" s="112"/>
      <c r="FB99" s="112"/>
      <c r="FC99" s="112"/>
      <c r="FD99" s="112"/>
      <c r="FE99" s="112"/>
      <c r="FF99" s="112"/>
      <c r="FG99" s="112"/>
      <c r="FH99" s="112"/>
      <c r="FI99" s="112"/>
      <c r="FJ99" s="112"/>
      <c r="FK99" s="112"/>
      <c r="FL99" s="112"/>
      <c r="FM99" s="112"/>
      <c r="FN99" s="112"/>
      <c r="FO99" s="112"/>
      <c r="FP99" s="112"/>
      <c r="FQ99" s="112"/>
      <c r="FR99" s="112"/>
      <c r="FS99" s="112"/>
      <c r="FT99" s="112"/>
      <c r="FU99" s="112"/>
      <c r="FV99" s="112"/>
      <c r="FW99" s="112"/>
      <c r="FX99" s="112"/>
      <c r="FY99" s="112"/>
      <c r="FZ99" s="112"/>
      <c r="GA99" s="112"/>
      <c r="GB99" s="112"/>
      <c r="GC99" s="112"/>
      <c r="GD99" s="112"/>
      <c r="GE99" s="112"/>
      <c r="GF99" s="112"/>
      <c r="GG99" s="112"/>
      <c r="GH99" s="112"/>
      <c r="GI99" s="112"/>
      <c r="GJ99" s="112"/>
      <c r="GK99" s="112"/>
      <c r="GL99" s="112"/>
      <c r="GM99" s="112"/>
      <c r="GN99" s="112"/>
      <c r="GO99" s="112"/>
      <c r="GP99" s="112"/>
      <c r="GQ99" s="112"/>
      <c r="GR99" s="112"/>
      <c r="GS99" s="112"/>
      <c r="GT99" s="112"/>
      <c r="GU99" s="112"/>
      <c r="GV99" s="112"/>
      <c r="GW99" s="112"/>
      <c r="GX99" s="112"/>
      <c r="GY99" s="112"/>
      <c r="GZ99" s="112"/>
      <c r="HA99" s="112"/>
      <c r="HB99" s="112"/>
      <c r="HC99" s="112"/>
      <c r="HD99" s="112"/>
      <c r="HE99" s="112"/>
      <c r="HF99" s="112"/>
      <c r="HG99" s="112"/>
      <c r="HH99" s="112"/>
      <c r="HI99" s="112"/>
      <c r="HJ99" s="112"/>
      <c r="HK99" s="112"/>
      <c r="HL99" s="112"/>
      <c r="HM99" s="112"/>
      <c r="HN99" s="112"/>
      <c r="HO99" s="112"/>
      <c r="HP99" s="112"/>
      <c r="HQ99" s="112"/>
      <c r="HR99" s="112"/>
      <c r="HS99" s="112"/>
      <c r="HT99" s="112"/>
      <c r="HU99" s="112"/>
      <c r="HV99" s="112"/>
      <c r="HW99" s="112"/>
      <c r="HX99" s="112"/>
      <c r="HY99" s="112"/>
      <c r="HZ99" s="112"/>
      <c r="IA99" s="112"/>
      <c r="IB99" s="112"/>
      <c r="IC99" s="112"/>
      <c r="ID99" s="112"/>
      <c r="IE99" s="112"/>
      <c r="IF99" s="112"/>
      <c r="IG99" s="112"/>
      <c r="IH99" s="112"/>
      <c r="II99" s="112"/>
      <c r="IJ99" s="112"/>
      <c r="IK99" s="112"/>
      <c r="IL99" s="112"/>
      <c r="IM99" s="112"/>
      <c r="IN99" s="112"/>
      <c r="IO99" s="112"/>
      <c r="IP99" s="112"/>
      <c r="IQ99" s="112"/>
      <c r="IR99" s="112"/>
      <c r="IS99" s="112"/>
      <c r="IT99" s="112"/>
      <c r="IU99" s="112"/>
      <c r="IV99" s="112"/>
    </row>
    <row r="100" spans="1:256" s="113" customFormat="1" ht="25.5" customHeight="1" x14ac:dyDescent="0.25">
      <c r="A100" s="367" t="s">
        <v>1043</v>
      </c>
      <c r="B100" s="166" t="s">
        <v>205</v>
      </c>
      <c r="C100" s="550">
        <v>0</v>
      </c>
      <c r="D100" s="532"/>
      <c r="E100" s="197">
        <f>C100+D100</f>
        <v>0</v>
      </c>
      <c r="F100" s="185"/>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2"/>
      <c r="AQ100" s="112"/>
      <c r="AR100" s="112"/>
      <c r="AS100" s="112"/>
      <c r="AT100" s="112"/>
      <c r="AU100" s="376"/>
      <c r="AV100" s="185"/>
      <c r="AW100" s="112"/>
      <c r="AX100" s="112"/>
      <c r="AY100" s="112"/>
      <c r="AZ100" s="112"/>
      <c r="BA100" s="112"/>
      <c r="BB100" s="112"/>
      <c r="BC100" s="112"/>
      <c r="BD100" s="112"/>
      <c r="BE100" s="112"/>
      <c r="BF100" s="112"/>
      <c r="BG100" s="112"/>
      <c r="BH100" s="112"/>
      <c r="BI100" s="112"/>
      <c r="BJ100" s="112"/>
      <c r="BK100" s="112"/>
      <c r="BL100" s="112"/>
      <c r="BM100" s="112"/>
      <c r="BN100" s="112"/>
      <c r="BO100" s="112"/>
      <c r="BP100" s="112"/>
      <c r="BQ100" s="112"/>
      <c r="BR100" s="112"/>
      <c r="BS100" s="112"/>
      <c r="BT100" s="112"/>
      <c r="BU100" s="112"/>
      <c r="BV100" s="112"/>
      <c r="BW100" s="112"/>
      <c r="BX100" s="112"/>
      <c r="BY100" s="112"/>
      <c r="BZ100" s="112"/>
      <c r="CA100" s="112"/>
      <c r="CB100" s="112"/>
      <c r="CC100" s="112"/>
      <c r="CD100" s="112"/>
      <c r="CE100" s="112"/>
      <c r="CF100" s="112"/>
      <c r="CG100" s="112"/>
      <c r="CH100" s="112"/>
      <c r="CI100" s="112"/>
      <c r="CJ100" s="112"/>
      <c r="CK100" s="112"/>
      <c r="CL100" s="112"/>
      <c r="CM100" s="112"/>
      <c r="CN100" s="112"/>
      <c r="CO100" s="112"/>
      <c r="CP100" s="112"/>
      <c r="CQ100" s="112"/>
      <c r="CR100" s="112"/>
      <c r="CS100" s="112"/>
      <c r="CT100" s="112"/>
      <c r="CU100" s="112"/>
      <c r="CV100" s="112"/>
      <c r="CW100" s="112"/>
      <c r="CX100" s="112"/>
      <c r="CY100" s="112"/>
      <c r="CZ100" s="112"/>
      <c r="DA100" s="112"/>
      <c r="DB100" s="112"/>
      <c r="DC100" s="112"/>
      <c r="DD100" s="112"/>
      <c r="DE100" s="112"/>
      <c r="DF100" s="112"/>
      <c r="DG100" s="112"/>
      <c r="DH100" s="112"/>
      <c r="DI100" s="112"/>
      <c r="DJ100" s="112"/>
      <c r="DK100" s="112"/>
      <c r="DL100" s="112"/>
      <c r="DM100" s="112"/>
      <c r="DN100" s="112"/>
      <c r="DO100" s="112"/>
      <c r="DP100" s="112"/>
      <c r="DQ100" s="112"/>
      <c r="DR100" s="112"/>
      <c r="DS100" s="112"/>
      <c r="DT100" s="112"/>
      <c r="DU100" s="112"/>
      <c r="DV100" s="112"/>
      <c r="DW100" s="112"/>
      <c r="DX100" s="112"/>
      <c r="DY100" s="112"/>
      <c r="DZ100" s="112"/>
      <c r="EA100" s="112"/>
      <c r="EB100" s="112"/>
      <c r="EC100" s="112"/>
      <c r="ED100" s="112"/>
      <c r="EE100" s="112"/>
      <c r="EF100" s="112"/>
      <c r="EG100" s="112"/>
      <c r="EH100" s="112"/>
      <c r="EI100" s="112"/>
      <c r="EJ100" s="112"/>
      <c r="EK100" s="112"/>
      <c r="EL100" s="112"/>
      <c r="EM100" s="112"/>
      <c r="EN100" s="112"/>
      <c r="EO100" s="112"/>
      <c r="EP100" s="112"/>
      <c r="EQ100" s="112"/>
      <c r="ER100" s="112"/>
      <c r="ES100" s="112"/>
      <c r="ET100" s="112"/>
      <c r="EU100" s="112"/>
      <c r="EV100" s="112"/>
      <c r="EW100" s="112"/>
      <c r="EX100" s="112"/>
      <c r="EY100" s="112"/>
      <c r="EZ100" s="112"/>
      <c r="FA100" s="112"/>
      <c r="FB100" s="112"/>
      <c r="FC100" s="112"/>
      <c r="FD100" s="112"/>
      <c r="FE100" s="112"/>
      <c r="FF100" s="112"/>
      <c r="FG100" s="112"/>
      <c r="FH100" s="112"/>
      <c r="FI100" s="112"/>
      <c r="FJ100" s="112"/>
      <c r="FK100" s="112"/>
      <c r="FL100" s="112"/>
      <c r="FM100" s="112"/>
      <c r="FN100" s="112"/>
      <c r="FO100" s="112"/>
      <c r="FP100" s="112"/>
      <c r="FQ100" s="112"/>
      <c r="FR100" s="112"/>
      <c r="FS100" s="112"/>
      <c r="FT100" s="112"/>
      <c r="FU100" s="112"/>
      <c r="FV100" s="112"/>
      <c r="FW100" s="112"/>
      <c r="FX100" s="112"/>
      <c r="FY100" s="112"/>
      <c r="FZ100" s="112"/>
      <c r="GA100" s="112"/>
      <c r="GB100" s="112"/>
      <c r="GC100" s="112"/>
      <c r="GD100" s="112"/>
      <c r="GE100" s="112"/>
      <c r="GF100" s="112"/>
      <c r="GG100" s="112"/>
      <c r="GH100" s="112"/>
      <c r="GI100" s="112"/>
      <c r="GJ100" s="112"/>
      <c r="GK100" s="112"/>
      <c r="GL100" s="112"/>
      <c r="GM100" s="112"/>
      <c r="GN100" s="112"/>
      <c r="GO100" s="112"/>
      <c r="GP100" s="112"/>
      <c r="GQ100" s="112"/>
      <c r="GR100" s="112"/>
      <c r="GS100" s="112"/>
      <c r="GT100" s="112"/>
      <c r="GU100" s="112"/>
      <c r="GV100" s="112"/>
      <c r="GW100" s="112"/>
      <c r="GX100" s="112"/>
      <c r="GY100" s="112"/>
      <c r="GZ100" s="112"/>
      <c r="HA100" s="112"/>
      <c r="HB100" s="112"/>
      <c r="HC100" s="112"/>
      <c r="HD100" s="112"/>
      <c r="HE100" s="112"/>
      <c r="HF100" s="112"/>
      <c r="HG100" s="112"/>
      <c r="HH100" s="112"/>
      <c r="HI100" s="112"/>
      <c r="HJ100" s="112"/>
      <c r="HK100" s="112"/>
      <c r="HL100" s="112"/>
      <c r="HM100" s="112"/>
      <c r="HN100" s="112"/>
      <c r="HO100" s="112"/>
      <c r="HP100" s="112"/>
      <c r="HQ100" s="112"/>
      <c r="HR100" s="112"/>
      <c r="HS100" s="112"/>
      <c r="HT100" s="112"/>
      <c r="HU100" s="112"/>
      <c r="HV100" s="112"/>
      <c r="HW100" s="112"/>
      <c r="HX100" s="112"/>
      <c r="HY100" s="112"/>
      <c r="HZ100" s="112"/>
      <c r="IA100" s="112"/>
      <c r="IB100" s="112"/>
      <c r="IC100" s="112"/>
      <c r="ID100" s="112"/>
      <c r="IE100" s="112"/>
      <c r="IF100" s="112"/>
      <c r="IG100" s="112"/>
      <c r="IH100" s="112"/>
      <c r="II100" s="112"/>
      <c r="IJ100" s="112"/>
      <c r="IK100" s="112"/>
      <c r="IL100" s="112"/>
      <c r="IM100" s="112"/>
      <c r="IN100" s="112"/>
      <c r="IO100" s="112"/>
      <c r="IP100" s="112"/>
      <c r="IQ100" s="112"/>
      <c r="IR100" s="112"/>
      <c r="IS100" s="112"/>
      <c r="IT100" s="112"/>
      <c r="IU100" s="112"/>
      <c r="IV100" s="112"/>
    </row>
    <row r="101" spans="1:256" s="113" customFormat="1" ht="25.5" customHeight="1" x14ac:dyDescent="0.25">
      <c r="A101" s="367" t="s">
        <v>1044</v>
      </c>
      <c r="B101" s="166" t="s">
        <v>206</v>
      </c>
      <c r="C101" s="550">
        <v>0</v>
      </c>
      <c r="D101" s="532"/>
      <c r="E101" s="197">
        <f>C101+D101</f>
        <v>0</v>
      </c>
      <c r="F101" s="185"/>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C101" s="112"/>
      <c r="AD101" s="112"/>
      <c r="AE101" s="112"/>
      <c r="AF101" s="112"/>
      <c r="AG101" s="112"/>
      <c r="AH101" s="112"/>
      <c r="AI101" s="112"/>
      <c r="AJ101" s="112"/>
      <c r="AK101" s="112"/>
      <c r="AL101" s="112"/>
      <c r="AM101" s="112"/>
      <c r="AN101" s="112"/>
      <c r="AO101" s="112"/>
      <c r="AP101" s="112"/>
      <c r="AQ101" s="112"/>
      <c r="AR101" s="112"/>
      <c r="AS101" s="112"/>
      <c r="AT101" s="112"/>
      <c r="AU101" s="376"/>
      <c r="AV101" s="185"/>
      <c r="AW101" s="112"/>
      <c r="AX101" s="112"/>
      <c r="AY101" s="112"/>
      <c r="AZ101" s="112"/>
      <c r="BA101" s="112"/>
      <c r="BB101" s="112"/>
      <c r="BC101" s="112"/>
      <c r="BD101" s="112"/>
      <c r="BE101" s="112"/>
      <c r="BF101" s="112"/>
      <c r="BG101" s="112"/>
      <c r="BH101" s="112"/>
      <c r="BI101" s="112"/>
      <c r="BJ101" s="112"/>
      <c r="BK101" s="112"/>
      <c r="BL101" s="112"/>
      <c r="BM101" s="112"/>
      <c r="BN101" s="112"/>
      <c r="BO101" s="112"/>
      <c r="BP101" s="112"/>
      <c r="BQ101" s="112"/>
      <c r="BR101" s="112"/>
      <c r="BS101" s="112"/>
      <c r="BT101" s="112"/>
      <c r="BU101" s="112"/>
      <c r="BV101" s="112"/>
      <c r="BW101" s="112"/>
      <c r="BX101" s="112"/>
      <c r="BY101" s="112"/>
      <c r="BZ101" s="112"/>
      <c r="CA101" s="112"/>
      <c r="CB101" s="112"/>
      <c r="CC101" s="112"/>
      <c r="CD101" s="112"/>
      <c r="CE101" s="112"/>
      <c r="CF101" s="112"/>
      <c r="CG101" s="112"/>
      <c r="CH101" s="112"/>
      <c r="CI101" s="112"/>
      <c r="CJ101" s="112"/>
      <c r="CK101" s="112"/>
      <c r="CL101" s="112"/>
      <c r="CM101" s="112"/>
      <c r="CN101" s="112"/>
      <c r="CO101" s="112"/>
      <c r="CP101" s="112"/>
      <c r="CQ101" s="112"/>
      <c r="CR101" s="112"/>
      <c r="CS101" s="112"/>
      <c r="CT101" s="112"/>
      <c r="CU101" s="112"/>
      <c r="CV101" s="112"/>
      <c r="CW101" s="112"/>
      <c r="CX101" s="112"/>
      <c r="CY101" s="112"/>
      <c r="CZ101" s="112"/>
      <c r="DA101" s="112"/>
      <c r="DB101" s="112"/>
      <c r="DC101" s="112"/>
      <c r="DD101" s="112"/>
      <c r="DE101" s="112"/>
      <c r="DF101" s="112"/>
      <c r="DG101" s="112"/>
      <c r="DH101" s="112"/>
      <c r="DI101" s="112"/>
      <c r="DJ101" s="112"/>
      <c r="DK101" s="112"/>
      <c r="DL101" s="112"/>
      <c r="DM101" s="112"/>
      <c r="DN101" s="112"/>
      <c r="DO101" s="112"/>
      <c r="DP101" s="112"/>
      <c r="DQ101" s="112"/>
      <c r="DR101" s="112"/>
      <c r="DS101" s="112"/>
      <c r="DT101" s="112"/>
      <c r="DU101" s="112"/>
      <c r="DV101" s="112"/>
      <c r="DW101" s="112"/>
      <c r="DX101" s="112"/>
      <c r="DY101" s="112"/>
      <c r="DZ101" s="112"/>
      <c r="EA101" s="112"/>
      <c r="EB101" s="112"/>
      <c r="EC101" s="112"/>
      <c r="ED101" s="112"/>
      <c r="EE101" s="112"/>
      <c r="EF101" s="112"/>
      <c r="EG101" s="112"/>
      <c r="EH101" s="112"/>
      <c r="EI101" s="112"/>
      <c r="EJ101" s="112"/>
      <c r="EK101" s="112"/>
      <c r="EL101" s="112"/>
      <c r="EM101" s="112"/>
      <c r="EN101" s="112"/>
      <c r="EO101" s="112"/>
      <c r="EP101" s="112"/>
      <c r="EQ101" s="112"/>
      <c r="ER101" s="112"/>
      <c r="ES101" s="112"/>
      <c r="ET101" s="112"/>
      <c r="EU101" s="112"/>
      <c r="EV101" s="112"/>
      <c r="EW101" s="112"/>
      <c r="EX101" s="112"/>
      <c r="EY101" s="112"/>
      <c r="EZ101" s="112"/>
      <c r="FA101" s="112"/>
      <c r="FB101" s="112"/>
      <c r="FC101" s="112"/>
      <c r="FD101" s="112"/>
      <c r="FE101" s="112"/>
      <c r="FF101" s="112"/>
      <c r="FG101" s="112"/>
      <c r="FH101" s="112"/>
      <c r="FI101" s="112"/>
      <c r="FJ101" s="112"/>
      <c r="FK101" s="112"/>
      <c r="FL101" s="112"/>
      <c r="FM101" s="112"/>
      <c r="FN101" s="112"/>
      <c r="FO101" s="112"/>
      <c r="FP101" s="112"/>
      <c r="FQ101" s="112"/>
      <c r="FR101" s="112"/>
      <c r="FS101" s="112"/>
      <c r="FT101" s="112"/>
      <c r="FU101" s="112"/>
      <c r="FV101" s="112"/>
      <c r="FW101" s="112"/>
      <c r="FX101" s="112"/>
      <c r="FY101" s="112"/>
      <c r="FZ101" s="112"/>
      <c r="GA101" s="112"/>
      <c r="GB101" s="112"/>
      <c r="GC101" s="112"/>
      <c r="GD101" s="112"/>
      <c r="GE101" s="112"/>
      <c r="GF101" s="112"/>
      <c r="GG101" s="112"/>
      <c r="GH101" s="112"/>
      <c r="GI101" s="112"/>
      <c r="GJ101" s="112"/>
      <c r="GK101" s="112"/>
      <c r="GL101" s="112"/>
      <c r="GM101" s="112"/>
      <c r="GN101" s="112"/>
      <c r="GO101" s="112"/>
      <c r="GP101" s="112"/>
      <c r="GQ101" s="112"/>
      <c r="GR101" s="112"/>
      <c r="GS101" s="112"/>
      <c r="GT101" s="112"/>
      <c r="GU101" s="112"/>
      <c r="GV101" s="112"/>
      <c r="GW101" s="112"/>
      <c r="GX101" s="112"/>
      <c r="GY101" s="112"/>
      <c r="GZ101" s="112"/>
      <c r="HA101" s="112"/>
      <c r="HB101" s="112"/>
      <c r="HC101" s="112"/>
      <c r="HD101" s="112"/>
      <c r="HE101" s="112"/>
      <c r="HF101" s="112"/>
      <c r="HG101" s="112"/>
      <c r="HH101" s="112"/>
      <c r="HI101" s="112"/>
      <c r="HJ101" s="112"/>
      <c r="HK101" s="112"/>
      <c r="HL101" s="112"/>
      <c r="HM101" s="112"/>
      <c r="HN101" s="112"/>
      <c r="HO101" s="112"/>
      <c r="HP101" s="112"/>
      <c r="HQ101" s="112"/>
      <c r="HR101" s="112"/>
      <c r="HS101" s="112"/>
      <c r="HT101" s="112"/>
      <c r="HU101" s="112"/>
      <c r="HV101" s="112"/>
      <c r="HW101" s="112"/>
      <c r="HX101" s="112"/>
      <c r="HY101" s="112"/>
      <c r="HZ101" s="112"/>
      <c r="IA101" s="112"/>
      <c r="IB101" s="112"/>
      <c r="IC101" s="112"/>
      <c r="ID101" s="112"/>
      <c r="IE101" s="112"/>
      <c r="IF101" s="112"/>
      <c r="IG101" s="112"/>
      <c r="IH101" s="112"/>
      <c r="II101" s="112"/>
      <c r="IJ101" s="112"/>
      <c r="IK101" s="112"/>
      <c r="IL101" s="112"/>
      <c r="IM101" s="112"/>
      <c r="IN101" s="112"/>
      <c r="IO101" s="112"/>
      <c r="IP101" s="112"/>
      <c r="IQ101" s="112"/>
      <c r="IR101" s="112"/>
      <c r="IS101" s="112"/>
      <c r="IT101" s="112"/>
      <c r="IU101" s="112"/>
      <c r="IV101" s="112"/>
    </row>
    <row r="102" spans="1:256" s="100" customFormat="1" ht="25.5" customHeight="1" x14ac:dyDescent="0.25">
      <c r="A102" s="365" t="s">
        <v>1045</v>
      </c>
      <c r="B102" s="210" t="s">
        <v>207</v>
      </c>
      <c r="C102" s="552">
        <f>SUM(C103:C105)</f>
        <v>19531914</v>
      </c>
      <c r="D102" s="538">
        <f>SUM(D103:D105)</f>
        <v>0</v>
      </c>
      <c r="E102" s="257">
        <f>SUM(E103:E105)</f>
        <v>19531914</v>
      </c>
      <c r="F102" s="179"/>
      <c r="G102" s="99"/>
      <c r="H102" s="99"/>
      <c r="I102" s="99"/>
      <c r="J102" s="99"/>
      <c r="K102" s="99"/>
      <c r="L102" s="99"/>
      <c r="M102" s="99"/>
      <c r="N102" s="99"/>
      <c r="O102" s="99"/>
      <c r="P102" s="99"/>
      <c r="Q102" s="99"/>
      <c r="R102" s="99"/>
      <c r="S102" s="99"/>
      <c r="T102" s="99"/>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c r="AQ102" s="99"/>
      <c r="AR102" s="99"/>
      <c r="AS102" s="99"/>
      <c r="AT102" s="99"/>
      <c r="AU102" s="368"/>
      <c r="AV102" s="179"/>
      <c r="AW102" s="99"/>
      <c r="AX102" s="99"/>
      <c r="AY102" s="99"/>
      <c r="AZ102" s="99"/>
      <c r="BA102" s="99"/>
      <c r="BB102" s="99"/>
      <c r="BC102" s="99"/>
      <c r="BD102" s="99"/>
      <c r="BE102" s="99"/>
      <c r="BF102" s="99"/>
      <c r="BG102" s="99"/>
      <c r="BH102" s="99"/>
      <c r="BI102" s="99"/>
      <c r="BJ102" s="99"/>
      <c r="BK102" s="99"/>
      <c r="BL102" s="99"/>
      <c r="BM102" s="99"/>
      <c r="BN102" s="99"/>
      <c r="BO102" s="99"/>
      <c r="BP102" s="99"/>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c r="CT102" s="99"/>
      <c r="CU102" s="99"/>
      <c r="CV102" s="99"/>
      <c r="CW102" s="99"/>
      <c r="CX102" s="99"/>
      <c r="CY102" s="99"/>
      <c r="CZ102" s="99"/>
      <c r="DA102" s="99"/>
      <c r="DB102" s="99"/>
      <c r="DC102" s="99"/>
      <c r="DD102" s="99"/>
      <c r="DE102" s="99"/>
      <c r="DF102" s="99"/>
      <c r="DG102" s="99"/>
      <c r="DH102" s="99"/>
      <c r="DI102" s="99"/>
      <c r="DJ102" s="99"/>
      <c r="DK102" s="99"/>
      <c r="DL102" s="99"/>
      <c r="DM102" s="99"/>
      <c r="DN102" s="99"/>
      <c r="DO102" s="99"/>
      <c r="DP102" s="99"/>
      <c r="DQ102" s="99"/>
      <c r="DR102" s="99"/>
      <c r="DS102" s="99"/>
      <c r="DT102" s="99"/>
      <c r="DU102" s="99"/>
      <c r="DV102" s="99"/>
      <c r="DW102" s="99"/>
      <c r="DX102" s="99"/>
      <c r="DY102" s="99"/>
      <c r="DZ102" s="99"/>
      <c r="EA102" s="99"/>
      <c r="EB102" s="99"/>
      <c r="EC102" s="99"/>
      <c r="ED102" s="99"/>
      <c r="EE102" s="99"/>
      <c r="EF102" s="99"/>
      <c r="EG102" s="99"/>
      <c r="EH102" s="99"/>
      <c r="EI102" s="99"/>
      <c r="EJ102" s="99"/>
      <c r="EK102" s="99"/>
      <c r="EL102" s="99"/>
      <c r="EM102" s="99"/>
      <c r="EN102" s="99"/>
      <c r="EO102" s="99"/>
      <c r="EP102" s="99"/>
      <c r="EQ102" s="99"/>
      <c r="ER102" s="99"/>
      <c r="ES102" s="99"/>
      <c r="ET102" s="99"/>
      <c r="EU102" s="99"/>
      <c r="EV102" s="99"/>
      <c r="EW102" s="99"/>
      <c r="EX102" s="99"/>
      <c r="EY102" s="99"/>
      <c r="EZ102" s="99"/>
      <c r="FA102" s="99"/>
      <c r="FB102" s="99"/>
      <c r="FC102" s="99"/>
      <c r="FD102" s="99"/>
      <c r="FE102" s="99"/>
      <c r="FF102" s="99"/>
      <c r="FG102" s="99"/>
      <c r="FH102" s="99"/>
      <c r="FI102" s="99"/>
      <c r="FJ102" s="99"/>
      <c r="FK102" s="99"/>
      <c r="FL102" s="99"/>
      <c r="FM102" s="99"/>
      <c r="FN102" s="99"/>
      <c r="FO102" s="99"/>
      <c r="FP102" s="99"/>
      <c r="FQ102" s="99"/>
      <c r="FR102" s="99"/>
      <c r="FS102" s="99"/>
      <c r="FT102" s="99"/>
      <c r="FU102" s="99"/>
      <c r="FV102" s="99"/>
      <c r="FW102" s="99"/>
      <c r="FX102" s="99"/>
      <c r="FY102" s="99"/>
      <c r="FZ102" s="99"/>
      <c r="GA102" s="99"/>
      <c r="GB102" s="99"/>
      <c r="GC102" s="99"/>
      <c r="GD102" s="99"/>
      <c r="GE102" s="99"/>
      <c r="GF102" s="99"/>
      <c r="GG102" s="99"/>
      <c r="GH102" s="99"/>
      <c r="GI102" s="99"/>
      <c r="GJ102" s="99"/>
      <c r="GK102" s="99"/>
      <c r="GL102" s="99"/>
      <c r="GM102" s="99"/>
      <c r="GN102" s="99"/>
      <c r="GO102" s="99"/>
      <c r="GP102" s="99"/>
      <c r="GQ102" s="99"/>
      <c r="GR102" s="99"/>
      <c r="GS102" s="99"/>
      <c r="GT102" s="99"/>
      <c r="GU102" s="99"/>
      <c r="GV102" s="99"/>
      <c r="GW102" s="99"/>
      <c r="GX102" s="99"/>
      <c r="GY102" s="99"/>
      <c r="GZ102" s="99"/>
      <c r="HA102" s="99"/>
      <c r="HB102" s="99"/>
      <c r="HC102" s="99"/>
      <c r="HD102" s="99"/>
      <c r="HE102" s="99"/>
      <c r="HF102" s="99"/>
      <c r="HG102" s="99"/>
      <c r="HH102" s="99"/>
      <c r="HI102" s="99"/>
      <c r="HJ102" s="99"/>
      <c r="HK102" s="99"/>
      <c r="HL102" s="99"/>
      <c r="HM102" s="99"/>
      <c r="HN102" s="99"/>
      <c r="HO102" s="99"/>
      <c r="HP102" s="99"/>
      <c r="HQ102" s="99"/>
      <c r="HR102" s="99"/>
      <c r="HS102" s="99"/>
      <c r="HT102" s="99"/>
      <c r="HU102" s="99"/>
      <c r="HV102" s="99"/>
      <c r="HW102" s="99"/>
      <c r="HX102" s="99"/>
      <c r="HY102" s="99"/>
      <c r="HZ102" s="99"/>
      <c r="IA102" s="99"/>
      <c r="IB102" s="99"/>
      <c r="IC102" s="99"/>
      <c r="ID102" s="99"/>
      <c r="IE102" s="99"/>
      <c r="IF102" s="99"/>
      <c r="IG102" s="99"/>
      <c r="IH102" s="99"/>
      <c r="II102" s="99"/>
      <c r="IJ102" s="99"/>
      <c r="IK102" s="99"/>
      <c r="IL102" s="99"/>
      <c r="IM102" s="99"/>
      <c r="IN102" s="99"/>
      <c r="IO102" s="99"/>
      <c r="IP102" s="99"/>
      <c r="IQ102" s="99"/>
      <c r="IR102" s="99"/>
      <c r="IS102" s="99"/>
      <c r="IT102" s="99"/>
      <c r="IU102" s="99"/>
      <c r="IV102" s="99"/>
    </row>
    <row r="103" spans="1:256" s="100" customFormat="1" ht="25.5" customHeight="1" x14ac:dyDescent="0.25">
      <c r="A103" s="367" t="s">
        <v>1046</v>
      </c>
      <c r="B103" s="167" t="s">
        <v>208</v>
      </c>
      <c r="C103" s="550">
        <v>1673766</v>
      </c>
      <c r="D103" s="532"/>
      <c r="E103" s="197">
        <f>C103+D103</f>
        <v>1673766</v>
      </c>
      <c r="F103" s="17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368"/>
      <c r="AV103" s="17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c r="CT103" s="99"/>
      <c r="CU103" s="99"/>
      <c r="CV103" s="99"/>
      <c r="CW103" s="99"/>
      <c r="CX103" s="99"/>
      <c r="CY103" s="99"/>
      <c r="CZ103" s="99"/>
      <c r="DA103" s="99"/>
      <c r="DB103" s="99"/>
      <c r="DC103" s="99"/>
      <c r="DD103" s="99"/>
      <c r="DE103" s="99"/>
      <c r="DF103" s="99"/>
      <c r="DG103" s="99"/>
      <c r="DH103" s="99"/>
      <c r="DI103" s="99"/>
      <c r="DJ103" s="99"/>
      <c r="DK103" s="99"/>
      <c r="DL103" s="99"/>
      <c r="DM103" s="99"/>
      <c r="DN103" s="99"/>
      <c r="DO103" s="99"/>
      <c r="DP103" s="99"/>
      <c r="DQ103" s="99"/>
      <c r="DR103" s="99"/>
      <c r="DS103" s="99"/>
      <c r="DT103" s="99"/>
      <c r="DU103" s="99"/>
      <c r="DV103" s="99"/>
      <c r="DW103" s="99"/>
      <c r="DX103" s="99"/>
      <c r="DY103" s="99"/>
      <c r="DZ103" s="99"/>
      <c r="EA103" s="99"/>
      <c r="EB103" s="99"/>
      <c r="EC103" s="99"/>
      <c r="ED103" s="99"/>
      <c r="EE103" s="99"/>
      <c r="EF103" s="99"/>
      <c r="EG103" s="99"/>
      <c r="EH103" s="99"/>
      <c r="EI103" s="99"/>
      <c r="EJ103" s="99"/>
      <c r="EK103" s="99"/>
      <c r="EL103" s="99"/>
      <c r="EM103" s="99"/>
      <c r="EN103" s="99"/>
      <c r="EO103" s="99"/>
      <c r="EP103" s="99"/>
      <c r="EQ103" s="99"/>
      <c r="ER103" s="99"/>
      <c r="ES103" s="99"/>
      <c r="ET103" s="99"/>
      <c r="EU103" s="99"/>
      <c r="EV103" s="99"/>
      <c r="EW103" s="99"/>
      <c r="EX103" s="99"/>
      <c r="EY103" s="99"/>
      <c r="EZ103" s="99"/>
      <c r="FA103" s="99"/>
      <c r="FB103" s="99"/>
      <c r="FC103" s="99"/>
      <c r="FD103" s="99"/>
      <c r="FE103" s="99"/>
      <c r="FF103" s="99"/>
      <c r="FG103" s="99"/>
      <c r="FH103" s="99"/>
      <c r="FI103" s="99"/>
      <c r="FJ103" s="99"/>
      <c r="FK103" s="99"/>
      <c r="FL103" s="99"/>
      <c r="FM103" s="99"/>
      <c r="FN103" s="99"/>
      <c r="FO103" s="99"/>
      <c r="FP103" s="99"/>
      <c r="FQ103" s="99"/>
      <c r="FR103" s="99"/>
      <c r="FS103" s="99"/>
      <c r="FT103" s="99"/>
      <c r="FU103" s="99"/>
      <c r="FV103" s="99"/>
      <c r="FW103" s="99"/>
      <c r="FX103" s="99"/>
      <c r="FY103" s="99"/>
      <c r="FZ103" s="99"/>
      <c r="GA103" s="99"/>
      <c r="GB103" s="99"/>
      <c r="GC103" s="99"/>
      <c r="GD103" s="99"/>
      <c r="GE103" s="99"/>
      <c r="GF103" s="99"/>
      <c r="GG103" s="99"/>
      <c r="GH103" s="99"/>
      <c r="GI103" s="99"/>
      <c r="GJ103" s="99"/>
      <c r="GK103" s="99"/>
      <c r="GL103" s="99"/>
      <c r="GM103" s="99"/>
      <c r="GN103" s="99"/>
      <c r="GO103" s="99"/>
      <c r="GP103" s="99"/>
      <c r="GQ103" s="99"/>
      <c r="GR103" s="99"/>
      <c r="GS103" s="99"/>
      <c r="GT103" s="99"/>
      <c r="GU103" s="99"/>
      <c r="GV103" s="99"/>
      <c r="GW103" s="99"/>
      <c r="GX103" s="99"/>
      <c r="GY103" s="99"/>
      <c r="GZ103" s="99"/>
      <c r="HA103" s="99"/>
      <c r="HB103" s="99"/>
      <c r="HC103" s="99"/>
      <c r="HD103" s="99"/>
      <c r="HE103" s="99"/>
      <c r="HF103" s="99"/>
      <c r="HG103" s="99"/>
      <c r="HH103" s="99"/>
      <c r="HI103" s="99"/>
      <c r="HJ103" s="99"/>
      <c r="HK103" s="99"/>
      <c r="HL103" s="99"/>
      <c r="HM103" s="99"/>
      <c r="HN103" s="99"/>
      <c r="HO103" s="99"/>
      <c r="HP103" s="99"/>
      <c r="HQ103" s="99"/>
      <c r="HR103" s="99"/>
      <c r="HS103" s="99"/>
      <c r="HT103" s="99"/>
      <c r="HU103" s="99"/>
      <c r="HV103" s="99"/>
      <c r="HW103" s="99"/>
      <c r="HX103" s="99"/>
      <c r="HY103" s="99"/>
      <c r="HZ103" s="99"/>
      <c r="IA103" s="99"/>
      <c r="IB103" s="99"/>
      <c r="IC103" s="99"/>
      <c r="ID103" s="99"/>
      <c r="IE103" s="99"/>
      <c r="IF103" s="99"/>
      <c r="IG103" s="99"/>
      <c r="IH103" s="99"/>
      <c r="II103" s="99"/>
      <c r="IJ103" s="99"/>
      <c r="IK103" s="99"/>
      <c r="IL103" s="99"/>
      <c r="IM103" s="99"/>
      <c r="IN103" s="99"/>
      <c r="IO103" s="99"/>
      <c r="IP103" s="99"/>
      <c r="IQ103" s="99"/>
      <c r="IR103" s="99"/>
      <c r="IS103" s="99"/>
      <c r="IT103" s="99"/>
      <c r="IU103" s="99"/>
      <c r="IV103" s="99"/>
    </row>
    <row r="104" spans="1:256" s="100" customFormat="1" ht="25.5" customHeight="1" x14ac:dyDescent="0.25">
      <c r="A104" s="367" t="s">
        <v>1047</v>
      </c>
      <c r="B104" s="167" t="s">
        <v>209</v>
      </c>
      <c r="C104" s="550">
        <v>17858148</v>
      </c>
      <c r="D104" s="532"/>
      <c r="E104" s="197">
        <f>C104+D104</f>
        <v>17858148</v>
      </c>
      <c r="F104" s="179"/>
      <c r="G104" s="99"/>
      <c r="H104" s="99"/>
      <c r="I104" s="99"/>
      <c r="J104" s="99"/>
      <c r="K104" s="99"/>
      <c r="L104" s="99"/>
      <c r="M104" s="99"/>
      <c r="N104" s="99"/>
      <c r="O104" s="99"/>
      <c r="P104" s="99"/>
      <c r="Q104" s="99"/>
      <c r="R104" s="99"/>
      <c r="S104" s="99"/>
      <c r="T104" s="99"/>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c r="AQ104" s="99"/>
      <c r="AR104" s="99"/>
      <c r="AS104" s="99"/>
      <c r="AT104" s="99"/>
      <c r="AU104" s="368"/>
      <c r="AV104" s="179"/>
      <c r="AW104" s="99"/>
      <c r="AX104" s="99"/>
      <c r="AY104" s="99"/>
      <c r="AZ104" s="99"/>
      <c r="BA104" s="99"/>
      <c r="BB104" s="99"/>
      <c r="BC104" s="99"/>
      <c r="BD104" s="99"/>
      <c r="BE104" s="99"/>
      <c r="BF104" s="99"/>
      <c r="BG104" s="99"/>
      <c r="BH104" s="99"/>
      <c r="BI104" s="99"/>
      <c r="BJ104" s="99"/>
      <c r="BK104" s="99"/>
      <c r="BL104" s="99"/>
      <c r="BM104" s="99"/>
      <c r="BN104" s="99"/>
      <c r="BO104" s="99"/>
      <c r="BP104" s="99"/>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c r="CT104" s="99"/>
      <c r="CU104" s="99"/>
      <c r="CV104" s="99"/>
      <c r="CW104" s="99"/>
      <c r="CX104" s="99"/>
      <c r="CY104" s="99"/>
      <c r="CZ104" s="99"/>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99"/>
      <c r="ET104" s="99"/>
      <c r="EU104" s="99"/>
      <c r="EV104" s="99"/>
      <c r="EW104" s="99"/>
      <c r="EX104" s="99"/>
      <c r="EY104" s="99"/>
      <c r="EZ104" s="99"/>
      <c r="FA104" s="99"/>
      <c r="FB104" s="99"/>
      <c r="FC104" s="99"/>
      <c r="FD104" s="99"/>
      <c r="FE104" s="99"/>
      <c r="FF104" s="99"/>
      <c r="FG104" s="99"/>
      <c r="FH104" s="99"/>
      <c r="FI104" s="99"/>
      <c r="FJ104" s="99"/>
      <c r="FK104" s="99"/>
      <c r="FL104" s="99"/>
      <c r="FM104" s="99"/>
      <c r="FN104" s="99"/>
      <c r="FO104" s="99"/>
      <c r="FP104" s="99"/>
      <c r="FQ104" s="99"/>
      <c r="FR104" s="99"/>
      <c r="FS104" s="99"/>
      <c r="FT104" s="99"/>
      <c r="FU104" s="99"/>
      <c r="FV104" s="99"/>
      <c r="FW104" s="99"/>
      <c r="FX104" s="99"/>
      <c r="FY104" s="99"/>
      <c r="FZ104" s="99"/>
      <c r="GA104" s="99"/>
      <c r="GB104" s="99"/>
      <c r="GC104" s="99"/>
      <c r="GD104" s="99"/>
      <c r="GE104" s="99"/>
      <c r="GF104" s="99"/>
      <c r="GG104" s="99"/>
      <c r="GH104" s="99"/>
      <c r="GI104" s="99"/>
      <c r="GJ104" s="99"/>
      <c r="GK104" s="99"/>
      <c r="GL104" s="99"/>
      <c r="GM104" s="99"/>
      <c r="GN104" s="99"/>
      <c r="GO104" s="99"/>
      <c r="GP104" s="99"/>
      <c r="GQ104" s="99"/>
      <c r="GR104" s="99"/>
      <c r="GS104" s="99"/>
      <c r="GT104" s="99"/>
      <c r="GU104" s="99"/>
      <c r="GV104" s="99"/>
      <c r="GW104" s="99"/>
      <c r="GX104" s="99"/>
      <c r="GY104" s="99"/>
      <c r="GZ104" s="99"/>
      <c r="HA104" s="99"/>
      <c r="HB104" s="99"/>
      <c r="HC104" s="99"/>
      <c r="HD104" s="99"/>
      <c r="HE104" s="99"/>
      <c r="HF104" s="99"/>
      <c r="HG104" s="99"/>
      <c r="HH104" s="99"/>
      <c r="HI104" s="99"/>
      <c r="HJ104" s="99"/>
      <c r="HK104" s="99"/>
      <c r="HL104" s="99"/>
      <c r="HM104" s="99"/>
      <c r="HN104" s="99"/>
      <c r="HO104" s="99"/>
      <c r="HP104" s="99"/>
      <c r="HQ104" s="99"/>
      <c r="HR104" s="99"/>
      <c r="HS104" s="99"/>
      <c r="HT104" s="99"/>
      <c r="HU104" s="99"/>
      <c r="HV104" s="99"/>
      <c r="HW104" s="99"/>
      <c r="HX104" s="99"/>
      <c r="HY104" s="99"/>
      <c r="HZ104" s="99"/>
      <c r="IA104" s="99"/>
      <c r="IB104" s="99"/>
      <c r="IC104" s="99"/>
      <c r="ID104" s="99"/>
      <c r="IE104" s="99"/>
      <c r="IF104" s="99"/>
      <c r="IG104" s="99"/>
      <c r="IH104" s="99"/>
      <c r="II104" s="99"/>
      <c r="IJ104" s="99"/>
      <c r="IK104" s="99"/>
      <c r="IL104" s="99"/>
      <c r="IM104" s="99"/>
      <c r="IN104" s="99"/>
      <c r="IO104" s="99"/>
      <c r="IP104" s="99"/>
      <c r="IQ104" s="99"/>
      <c r="IR104" s="99"/>
      <c r="IS104" s="99"/>
      <c r="IT104" s="99"/>
      <c r="IU104" s="99"/>
      <c r="IV104" s="99"/>
    </row>
    <row r="105" spans="1:256" s="100" customFormat="1" ht="25.5" customHeight="1" x14ac:dyDescent="0.25">
      <c r="A105" s="367" t="s">
        <v>1048</v>
      </c>
      <c r="B105" s="167" t="s">
        <v>210</v>
      </c>
      <c r="C105" s="550">
        <v>0</v>
      </c>
      <c r="D105" s="532"/>
      <c r="E105" s="197">
        <f>C105+D105</f>
        <v>0</v>
      </c>
      <c r="F105" s="179"/>
      <c r="G105" s="99"/>
      <c r="H105" s="99"/>
      <c r="I105" s="99"/>
      <c r="J105" s="99"/>
      <c r="K105" s="99"/>
      <c r="L105" s="99"/>
      <c r="M105" s="99"/>
      <c r="N105" s="99"/>
      <c r="O105" s="99"/>
      <c r="P105" s="99"/>
      <c r="Q105" s="99"/>
      <c r="R105" s="99"/>
      <c r="S105" s="99"/>
      <c r="T105" s="99"/>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c r="AQ105" s="99"/>
      <c r="AR105" s="99"/>
      <c r="AS105" s="99"/>
      <c r="AT105" s="99"/>
      <c r="AU105" s="368"/>
      <c r="AV105" s="179"/>
      <c r="AW105" s="99"/>
      <c r="AX105" s="99"/>
      <c r="AY105" s="99"/>
      <c r="AZ105" s="99"/>
      <c r="BA105" s="99"/>
      <c r="BB105" s="99"/>
      <c r="BC105" s="99"/>
      <c r="BD105" s="99"/>
      <c r="BE105" s="99"/>
      <c r="BF105" s="99"/>
      <c r="BG105" s="99"/>
      <c r="BH105" s="99"/>
      <c r="BI105" s="99"/>
      <c r="BJ105" s="99"/>
      <c r="BK105" s="99"/>
      <c r="BL105" s="99"/>
      <c r="BM105" s="99"/>
      <c r="BN105" s="99"/>
      <c r="BO105" s="99"/>
      <c r="BP105" s="99"/>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99"/>
      <c r="DD105" s="99"/>
      <c r="DE105" s="99"/>
      <c r="DF105" s="99"/>
      <c r="DG105" s="99"/>
      <c r="DH105" s="99"/>
      <c r="DI105" s="99"/>
      <c r="DJ105" s="99"/>
      <c r="DK105" s="99"/>
      <c r="DL105" s="99"/>
      <c r="DM105" s="99"/>
      <c r="DN105" s="99"/>
      <c r="DO105" s="99"/>
      <c r="DP105" s="99"/>
      <c r="DQ105" s="99"/>
      <c r="DR105" s="99"/>
      <c r="DS105" s="99"/>
      <c r="DT105" s="99"/>
      <c r="DU105" s="99"/>
      <c r="DV105" s="99"/>
      <c r="DW105" s="99"/>
      <c r="DX105" s="99"/>
      <c r="DY105" s="99"/>
      <c r="DZ105" s="99"/>
      <c r="EA105" s="99"/>
      <c r="EB105" s="99"/>
      <c r="EC105" s="99"/>
      <c r="ED105" s="99"/>
      <c r="EE105" s="99"/>
      <c r="EF105" s="99"/>
      <c r="EG105" s="99"/>
      <c r="EH105" s="99"/>
      <c r="EI105" s="99"/>
      <c r="EJ105" s="99"/>
      <c r="EK105" s="99"/>
      <c r="EL105" s="99"/>
      <c r="EM105" s="99"/>
      <c r="EN105" s="99"/>
      <c r="EO105" s="99"/>
      <c r="EP105" s="99"/>
      <c r="EQ105" s="99"/>
      <c r="ER105" s="99"/>
      <c r="ES105" s="99"/>
      <c r="ET105" s="99"/>
      <c r="EU105" s="99"/>
      <c r="EV105" s="99"/>
      <c r="EW105" s="99"/>
      <c r="EX105" s="99"/>
      <c r="EY105" s="99"/>
      <c r="EZ105" s="99"/>
      <c r="FA105" s="99"/>
      <c r="FB105" s="99"/>
      <c r="FC105" s="99"/>
      <c r="FD105" s="99"/>
      <c r="FE105" s="99"/>
      <c r="FF105" s="99"/>
      <c r="FG105" s="99"/>
      <c r="FH105" s="99"/>
      <c r="FI105" s="99"/>
      <c r="FJ105" s="99"/>
      <c r="FK105" s="99"/>
      <c r="FL105" s="99"/>
      <c r="FM105" s="99"/>
      <c r="FN105" s="99"/>
      <c r="FO105" s="99"/>
      <c r="FP105" s="99"/>
      <c r="FQ105" s="99"/>
      <c r="FR105" s="99"/>
      <c r="FS105" s="99"/>
      <c r="FT105" s="99"/>
      <c r="FU105" s="99"/>
      <c r="FV105" s="99"/>
      <c r="FW105" s="99"/>
      <c r="FX105" s="99"/>
      <c r="FY105" s="99"/>
      <c r="FZ105" s="99"/>
      <c r="GA105" s="99"/>
      <c r="GB105" s="99"/>
      <c r="GC105" s="99"/>
      <c r="GD105" s="99"/>
      <c r="GE105" s="99"/>
      <c r="GF105" s="99"/>
      <c r="GG105" s="99"/>
      <c r="GH105" s="99"/>
      <c r="GI105" s="99"/>
      <c r="GJ105" s="99"/>
      <c r="GK105" s="99"/>
      <c r="GL105" s="99"/>
      <c r="GM105" s="99"/>
      <c r="GN105" s="99"/>
      <c r="GO105" s="99"/>
      <c r="GP105" s="99"/>
      <c r="GQ105" s="99"/>
      <c r="GR105" s="99"/>
      <c r="GS105" s="99"/>
      <c r="GT105" s="99"/>
      <c r="GU105" s="99"/>
      <c r="GV105" s="99"/>
      <c r="GW105" s="99"/>
      <c r="GX105" s="99"/>
      <c r="GY105" s="99"/>
      <c r="GZ105" s="99"/>
      <c r="HA105" s="99"/>
      <c r="HB105" s="99"/>
      <c r="HC105" s="99"/>
      <c r="HD105" s="99"/>
      <c r="HE105" s="99"/>
      <c r="HF105" s="99"/>
      <c r="HG105" s="99"/>
      <c r="HH105" s="99"/>
      <c r="HI105" s="99"/>
      <c r="HJ105" s="99"/>
      <c r="HK105" s="99"/>
      <c r="HL105" s="99"/>
      <c r="HM105" s="99"/>
      <c r="HN105" s="99"/>
      <c r="HO105" s="99"/>
      <c r="HP105" s="99"/>
      <c r="HQ105" s="99"/>
      <c r="HR105" s="99"/>
      <c r="HS105" s="99"/>
      <c r="HT105" s="99"/>
      <c r="HU105" s="99"/>
      <c r="HV105" s="99"/>
      <c r="HW105" s="99"/>
      <c r="HX105" s="99"/>
      <c r="HY105" s="99"/>
      <c r="HZ105" s="99"/>
      <c r="IA105" s="99"/>
      <c r="IB105" s="99"/>
      <c r="IC105" s="99"/>
      <c r="ID105" s="99"/>
      <c r="IE105" s="99"/>
      <c r="IF105" s="99"/>
      <c r="IG105" s="99"/>
      <c r="IH105" s="99"/>
      <c r="II105" s="99"/>
      <c r="IJ105" s="99"/>
      <c r="IK105" s="99"/>
      <c r="IL105" s="99"/>
      <c r="IM105" s="99"/>
      <c r="IN105" s="99"/>
      <c r="IO105" s="99"/>
      <c r="IP105" s="99"/>
      <c r="IQ105" s="99"/>
      <c r="IR105" s="99"/>
      <c r="IS105" s="99"/>
      <c r="IT105" s="99"/>
      <c r="IU105" s="99"/>
      <c r="IV105" s="99"/>
    </row>
    <row r="106" spans="1:256" s="100" customFormat="1" ht="25.5" customHeight="1" x14ac:dyDescent="0.25">
      <c r="A106" s="365" t="s">
        <v>1049</v>
      </c>
      <c r="B106" s="210" t="s">
        <v>959</v>
      </c>
      <c r="C106" s="552">
        <f>SUM(C107:C109)</f>
        <v>846872</v>
      </c>
      <c r="D106" s="538">
        <f>SUM(D107:D109)</f>
        <v>3430441.77</v>
      </c>
      <c r="E106" s="257">
        <f>SUM(E107:E109)</f>
        <v>4277313.7699999996</v>
      </c>
      <c r="F106" s="17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368"/>
      <c r="AV106" s="17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c r="CT106" s="99"/>
      <c r="CU106" s="99"/>
      <c r="CV106" s="99"/>
      <c r="CW106" s="99"/>
      <c r="CX106" s="99"/>
      <c r="CY106" s="99"/>
      <c r="CZ106" s="99"/>
      <c r="DA106" s="99"/>
      <c r="DB106" s="99"/>
      <c r="DC106" s="99"/>
      <c r="DD106" s="99"/>
      <c r="DE106" s="99"/>
      <c r="DF106" s="99"/>
      <c r="DG106" s="99"/>
      <c r="DH106" s="99"/>
      <c r="DI106" s="99"/>
      <c r="DJ106" s="99"/>
      <c r="DK106" s="99"/>
      <c r="DL106" s="99"/>
      <c r="DM106" s="99"/>
      <c r="DN106" s="99"/>
      <c r="DO106" s="99"/>
      <c r="DP106" s="99"/>
      <c r="DQ106" s="99"/>
      <c r="DR106" s="99"/>
      <c r="DS106" s="99"/>
      <c r="DT106" s="99"/>
      <c r="DU106" s="99"/>
      <c r="DV106" s="99"/>
      <c r="DW106" s="99"/>
      <c r="DX106" s="99"/>
      <c r="DY106" s="99"/>
      <c r="DZ106" s="99"/>
      <c r="EA106" s="99"/>
      <c r="EB106" s="99"/>
      <c r="EC106" s="99"/>
      <c r="ED106" s="99"/>
      <c r="EE106" s="99"/>
      <c r="EF106" s="99"/>
      <c r="EG106" s="99"/>
      <c r="EH106" s="99"/>
      <c r="EI106" s="99"/>
      <c r="EJ106" s="99"/>
      <c r="EK106" s="99"/>
      <c r="EL106" s="99"/>
      <c r="EM106" s="99"/>
      <c r="EN106" s="99"/>
      <c r="EO106" s="99"/>
      <c r="EP106" s="99"/>
      <c r="EQ106" s="99"/>
      <c r="ER106" s="99"/>
      <c r="ES106" s="99"/>
      <c r="ET106" s="99"/>
      <c r="EU106" s="99"/>
      <c r="EV106" s="99"/>
      <c r="EW106" s="99"/>
      <c r="EX106" s="99"/>
      <c r="EY106" s="99"/>
      <c r="EZ106" s="99"/>
      <c r="FA106" s="99"/>
      <c r="FB106" s="99"/>
      <c r="FC106" s="99"/>
      <c r="FD106" s="99"/>
      <c r="FE106" s="99"/>
      <c r="FF106" s="99"/>
      <c r="FG106" s="99"/>
      <c r="FH106" s="99"/>
      <c r="FI106" s="99"/>
      <c r="FJ106" s="99"/>
      <c r="FK106" s="99"/>
      <c r="FL106" s="99"/>
      <c r="FM106" s="99"/>
      <c r="FN106" s="99"/>
      <c r="FO106" s="99"/>
      <c r="FP106" s="99"/>
      <c r="FQ106" s="99"/>
      <c r="FR106" s="99"/>
      <c r="FS106" s="99"/>
      <c r="FT106" s="99"/>
      <c r="FU106" s="99"/>
      <c r="FV106" s="99"/>
      <c r="FW106" s="99"/>
      <c r="FX106" s="99"/>
      <c r="FY106" s="99"/>
      <c r="FZ106" s="99"/>
      <c r="GA106" s="99"/>
      <c r="GB106" s="99"/>
      <c r="GC106" s="99"/>
      <c r="GD106" s="99"/>
      <c r="GE106" s="99"/>
      <c r="GF106" s="99"/>
      <c r="GG106" s="99"/>
      <c r="GH106" s="99"/>
      <c r="GI106" s="99"/>
      <c r="GJ106" s="99"/>
      <c r="GK106" s="99"/>
      <c r="GL106" s="99"/>
      <c r="GM106" s="99"/>
      <c r="GN106" s="99"/>
      <c r="GO106" s="99"/>
      <c r="GP106" s="99"/>
      <c r="GQ106" s="99"/>
      <c r="GR106" s="99"/>
      <c r="GS106" s="99"/>
      <c r="GT106" s="99"/>
      <c r="GU106" s="99"/>
      <c r="GV106" s="99"/>
      <c r="GW106" s="99"/>
      <c r="GX106" s="99"/>
      <c r="GY106" s="99"/>
      <c r="GZ106" s="99"/>
      <c r="HA106" s="99"/>
      <c r="HB106" s="99"/>
      <c r="HC106" s="99"/>
      <c r="HD106" s="99"/>
      <c r="HE106" s="99"/>
      <c r="HF106" s="99"/>
      <c r="HG106" s="99"/>
      <c r="HH106" s="99"/>
      <c r="HI106" s="99"/>
      <c r="HJ106" s="99"/>
      <c r="HK106" s="99"/>
      <c r="HL106" s="99"/>
      <c r="HM106" s="99"/>
      <c r="HN106" s="99"/>
      <c r="HO106" s="99"/>
      <c r="HP106" s="99"/>
      <c r="HQ106" s="99"/>
      <c r="HR106" s="99"/>
      <c r="HS106" s="99"/>
      <c r="HT106" s="99"/>
      <c r="HU106" s="99"/>
      <c r="HV106" s="99"/>
      <c r="HW106" s="99"/>
      <c r="HX106" s="99"/>
      <c r="HY106" s="99"/>
      <c r="HZ106" s="99"/>
      <c r="IA106" s="99"/>
      <c r="IB106" s="99"/>
      <c r="IC106" s="99"/>
      <c r="ID106" s="99"/>
      <c r="IE106" s="99"/>
      <c r="IF106" s="99"/>
      <c r="IG106" s="99"/>
      <c r="IH106" s="99"/>
      <c r="II106" s="99"/>
      <c r="IJ106" s="99"/>
      <c r="IK106" s="99"/>
      <c r="IL106" s="99"/>
      <c r="IM106" s="99"/>
      <c r="IN106" s="99"/>
      <c r="IO106" s="99"/>
      <c r="IP106" s="99"/>
      <c r="IQ106" s="99"/>
      <c r="IR106" s="99"/>
      <c r="IS106" s="99"/>
      <c r="IT106" s="99"/>
      <c r="IU106" s="99"/>
      <c r="IV106" s="99"/>
    </row>
    <row r="107" spans="1:256" s="100" customFormat="1" ht="25.5" customHeight="1" x14ac:dyDescent="0.25">
      <c r="A107" s="367" t="s">
        <v>1050</v>
      </c>
      <c r="B107" s="167" t="s">
        <v>211</v>
      </c>
      <c r="C107" s="550">
        <v>0</v>
      </c>
      <c r="D107" s="532"/>
      <c r="E107" s="197">
        <f>C107+D107</f>
        <v>0</v>
      </c>
      <c r="F107" s="179"/>
      <c r="G107" s="99"/>
      <c r="H107" s="99"/>
      <c r="I107" s="99"/>
      <c r="J107" s="99"/>
      <c r="K107" s="99"/>
      <c r="L107" s="99"/>
      <c r="M107" s="99"/>
      <c r="N107" s="99"/>
      <c r="O107" s="99"/>
      <c r="P107" s="99"/>
      <c r="Q107" s="99"/>
      <c r="R107" s="99"/>
      <c r="S107" s="99"/>
      <c r="T107" s="99"/>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c r="AQ107" s="99"/>
      <c r="AR107" s="99"/>
      <c r="AS107" s="99"/>
      <c r="AT107" s="99"/>
      <c r="AU107" s="368"/>
      <c r="AV107" s="179"/>
      <c r="AW107" s="99"/>
      <c r="AX107" s="99"/>
      <c r="AY107" s="99"/>
      <c r="AZ107" s="99"/>
      <c r="BA107" s="99"/>
      <c r="BB107" s="99"/>
      <c r="BC107" s="99"/>
      <c r="BD107" s="99"/>
      <c r="BE107" s="99"/>
      <c r="BF107" s="99"/>
      <c r="BG107" s="99"/>
      <c r="BH107" s="99"/>
      <c r="BI107" s="99"/>
      <c r="BJ107" s="99"/>
      <c r="BK107" s="99"/>
      <c r="BL107" s="99"/>
      <c r="BM107" s="99"/>
      <c r="BN107" s="99"/>
      <c r="BO107" s="99"/>
      <c r="BP107" s="99"/>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c r="CT107" s="99"/>
      <c r="CU107" s="99"/>
      <c r="CV107" s="99"/>
      <c r="CW107" s="99"/>
      <c r="CX107" s="99"/>
      <c r="CY107" s="99"/>
      <c r="CZ107" s="99"/>
      <c r="DA107" s="99"/>
      <c r="DB107" s="99"/>
      <c r="DC107" s="99"/>
      <c r="DD107" s="99"/>
      <c r="DE107" s="99"/>
      <c r="DF107" s="99"/>
      <c r="DG107" s="99"/>
      <c r="DH107" s="99"/>
      <c r="DI107" s="99"/>
      <c r="DJ107" s="99"/>
      <c r="DK107" s="99"/>
      <c r="DL107" s="99"/>
      <c r="DM107" s="99"/>
      <c r="DN107" s="99"/>
      <c r="DO107" s="99"/>
      <c r="DP107" s="99"/>
      <c r="DQ107" s="99"/>
      <c r="DR107" s="99"/>
      <c r="DS107" s="99"/>
      <c r="DT107" s="99"/>
      <c r="DU107" s="99"/>
      <c r="DV107" s="99"/>
      <c r="DW107" s="99"/>
      <c r="DX107" s="99"/>
      <c r="DY107" s="99"/>
      <c r="DZ107" s="99"/>
      <c r="EA107" s="99"/>
      <c r="EB107" s="99"/>
      <c r="EC107" s="99"/>
      <c r="ED107" s="99"/>
      <c r="EE107" s="99"/>
      <c r="EF107" s="99"/>
      <c r="EG107" s="99"/>
      <c r="EH107" s="99"/>
      <c r="EI107" s="99"/>
      <c r="EJ107" s="99"/>
      <c r="EK107" s="99"/>
      <c r="EL107" s="99"/>
      <c r="EM107" s="99"/>
      <c r="EN107" s="99"/>
      <c r="EO107" s="99"/>
      <c r="EP107" s="99"/>
      <c r="EQ107" s="99"/>
      <c r="ER107" s="99"/>
      <c r="ES107" s="99"/>
      <c r="ET107" s="99"/>
      <c r="EU107" s="99"/>
      <c r="EV107" s="99"/>
      <c r="EW107" s="99"/>
      <c r="EX107" s="99"/>
      <c r="EY107" s="99"/>
      <c r="EZ107" s="99"/>
      <c r="FA107" s="99"/>
      <c r="FB107" s="99"/>
      <c r="FC107" s="99"/>
      <c r="FD107" s="99"/>
      <c r="FE107" s="99"/>
      <c r="FF107" s="99"/>
      <c r="FG107" s="99"/>
      <c r="FH107" s="99"/>
      <c r="FI107" s="99"/>
      <c r="FJ107" s="99"/>
      <c r="FK107" s="99"/>
      <c r="FL107" s="99"/>
      <c r="FM107" s="99"/>
      <c r="FN107" s="99"/>
      <c r="FO107" s="99"/>
      <c r="FP107" s="99"/>
      <c r="FQ107" s="99"/>
      <c r="FR107" s="99"/>
      <c r="FS107" s="99"/>
      <c r="FT107" s="99"/>
      <c r="FU107" s="99"/>
      <c r="FV107" s="99"/>
      <c r="FW107" s="99"/>
      <c r="FX107" s="99"/>
      <c r="FY107" s="99"/>
      <c r="FZ107" s="99"/>
      <c r="GA107" s="99"/>
      <c r="GB107" s="99"/>
      <c r="GC107" s="99"/>
      <c r="GD107" s="99"/>
      <c r="GE107" s="99"/>
      <c r="GF107" s="99"/>
      <c r="GG107" s="99"/>
      <c r="GH107" s="99"/>
      <c r="GI107" s="99"/>
      <c r="GJ107" s="99"/>
      <c r="GK107" s="99"/>
      <c r="GL107" s="99"/>
      <c r="GM107" s="99"/>
      <c r="GN107" s="99"/>
      <c r="GO107" s="99"/>
      <c r="GP107" s="99"/>
      <c r="GQ107" s="99"/>
      <c r="GR107" s="99"/>
      <c r="GS107" s="99"/>
      <c r="GT107" s="99"/>
      <c r="GU107" s="99"/>
      <c r="GV107" s="99"/>
      <c r="GW107" s="99"/>
      <c r="GX107" s="99"/>
      <c r="GY107" s="99"/>
      <c r="GZ107" s="99"/>
      <c r="HA107" s="99"/>
      <c r="HB107" s="99"/>
      <c r="HC107" s="99"/>
      <c r="HD107" s="99"/>
      <c r="HE107" s="99"/>
      <c r="HF107" s="99"/>
      <c r="HG107" s="99"/>
      <c r="HH107" s="99"/>
      <c r="HI107" s="99"/>
      <c r="HJ107" s="99"/>
      <c r="HK107" s="99"/>
      <c r="HL107" s="99"/>
      <c r="HM107" s="99"/>
      <c r="HN107" s="99"/>
      <c r="HO107" s="99"/>
      <c r="HP107" s="99"/>
      <c r="HQ107" s="99"/>
      <c r="HR107" s="99"/>
      <c r="HS107" s="99"/>
      <c r="HT107" s="99"/>
      <c r="HU107" s="99"/>
      <c r="HV107" s="99"/>
      <c r="HW107" s="99"/>
      <c r="HX107" s="99"/>
      <c r="HY107" s="99"/>
      <c r="HZ107" s="99"/>
      <c r="IA107" s="99"/>
      <c r="IB107" s="99"/>
      <c r="IC107" s="99"/>
      <c r="ID107" s="99"/>
      <c r="IE107" s="99"/>
      <c r="IF107" s="99"/>
      <c r="IG107" s="99"/>
      <c r="IH107" s="99"/>
      <c r="II107" s="99"/>
      <c r="IJ107" s="99"/>
      <c r="IK107" s="99"/>
      <c r="IL107" s="99"/>
      <c r="IM107" s="99"/>
      <c r="IN107" s="99"/>
      <c r="IO107" s="99"/>
      <c r="IP107" s="99"/>
      <c r="IQ107" s="99"/>
      <c r="IR107" s="99"/>
      <c r="IS107" s="99"/>
      <c r="IT107" s="99"/>
      <c r="IU107" s="99"/>
      <c r="IV107" s="99"/>
    </row>
    <row r="108" spans="1:256" s="100" customFormat="1" ht="25.5" customHeight="1" x14ac:dyDescent="0.25">
      <c r="A108" s="367" t="s">
        <v>1051</v>
      </c>
      <c r="B108" s="167" t="s">
        <v>212</v>
      </c>
      <c r="C108" s="550">
        <v>828622</v>
      </c>
      <c r="D108" s="532">
        <v>3418368.77</v>
      </c>
      <c r="E108" s="197">
        <f>C108+D108</f>
        <v>4246990.7699999996</v>
      </c>
      <c r="F108" s="179"/>
      <c r="G108" s="99"/>
      <c r="H108" s="99"/>
      <c r="I108" s="99"/>
      <c r="J108" s="99"/>
      <c r="K108" s="99"/>
      <c r="L108" s="99"/>
      <c r="M108" s="99"/>
      <c r="N108" s="99"/>
      <c r="O108" s="99"/>
      <c r="P108" s="99"/>
      <c r="Q108" s="99"/>
      <c r="R108" s="99"/>
      <c r="S108" s="99"/>
      <c r="T108" s="99"/>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c r="AQ108" s="99"/>
      <c r="AR108" s="99"/>
      <c r="AS108" s="99"/>
      <c r="AT108" s="99"/>
      <c r="AU108" s="368"/>
      <c r="AV108" s="179"/>
      <c r="AW108" s="99"/>
      <c r="AX108" s="99"/>
      <c r="AY108" s="99"/>
      <c r="AZ108" s="99"/>
      <c r="BA108" s="99"/>
      <c r="BB108" s="99"/>
      <c r="BC108" s="99"/>
      <c r="BD108" s="99"/>
      <c r="BE108" s="99"/>
      <c r="BF108" s="99"/>
      <c r="BG108" s="99"/>
      <c r="BH108" s="99"/>
      <c r="BI108" s="99"/>
      <c r="BJ108" s="99"/>
      <c r="BK108" s="99"/>
      <c r="BL108" s="99"/>
      <c r="BM108" s="99"/>
      <c r="BN108" s="99"/>
      <c r="BO108" s="99"/>
      <c r="BP108" s="99"/>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c r="CT108" s="99"/>
      <c r="CU108" s="99"/>
      <c r="CV108" s="99"/>
      <c r="CW108" s="99"/>
      <c r="CX108" s="99"/>
      <c r="CY108" s="99"/>
      <c r="CZ108" s="99"/>
      <c r="DA108" s="99"/>
      <c r="DB108" s="99"/>
      <c r="DC108" s="99"/>
      <c r="DD108" s="99"/>
      <c r="DE108" s="99"/>
      <c r="DF108" s="99"/>
      <c r="DG108" s="99"/>
      <c r="DH108" s="99"/>
      <c r="DI108" s="99"/>
      <c r="DJ108" s="99"/>
      <c r="DK108" s="99"/>
      <c r="DL108" s="99"/>
      <c r="DM108" s="99"/>
      <c r="DN108" s="99"/>
      <c r="DO108" s="99"/>
      <c r="DP108" s="99"/>
      <c r="DQ108" s="99"/>
      <c r="DR108" s="99"/>
      <c r="DS108" s="99"/>
      <c r="DT108" s="99"/>
      <c r="DU108" s="99"/>
      <c r="DV108" s="99"/>
      <c r="DW108" s="99"/>
      <c r="DX108" s="99"/>
      <c r="DY108" s="99"/>
      <c r="DZ108" s="99"/>
      <c r="EA108" s="99"/>
      <c r="EB108" s="99"/>
      <c r="EC108" s="99"/>
      <c r="ED108" s="99"/>
      <c r="EE108" s="99"/>
      <c r="EF108" s="99"/>
      <c r="EG108" s="99"/>
      <c r="EH108" s="99"/>
      <c r="EI108" s="99"/>
      <c r="EJ108" s="99"/>
      <c r="EK108" s="99"/>
      <c r="EL108" s="99"/>
      <c r="EM108" s="99"/>
      <c r="EN108" s="99"/>
      <c r="EO108" s="99"/>
      <c r="EP108" s="99"/>
      <c r="EQ108" s="99"/>
      <c r="ER108" s="99"/>
      <c r="ES108" s="99"/>
      <c r="ET108" s="99"/>
      <c r="EU108" s="99"/>
      <c r="EV108" s="99"/>
      <c r="EW108" s="99"/>
      <c r="EX108" s="99"/>
      <c r="EY108" s="99"/>
      <c r="EZ108" s="99"/>
      <c r="FA108" s="99"/>
      <c r="FB108" s="99"/>
      <c r="FC108" s="99"/>
      <c r="FD108" s="99"/>
      <c r="FE108" s="99"/>
      <c r="FF108" s="99"/>
      <c r="FG108" s="99"/>
      <c r="FH108" s="99"/>
      <c r="FI108" s="99"/>
      <c r="FJ108" s="99"/>
      <c r="FK108" s="99"/>
      <c r="FL108" s="99"/>
      <c r="FM108" s="99"/>
      <c r="FN108" s="99"/>
      <c r="FO108" s="99"/>
      <c r="FP108" s="99"/>
      <c r="FQ108" s="99"/>
      <c r="FR108" s="99"/>
      <c r="FS108" s="99"/>
      <c r="FT108" s="99"/>
      <c r="FU108" s="99"/>
      <c r="FV108" s="99"/>
      <c r="FW108" s="99"/>
      <c r="FX108" s="99"/>
      <c r="FY108" s="99"/>
      <c r="FZ108" s="99"/>
      <c r="GA108" s="99"/>
      <c r="GB108" s="99"/>
      <c r="GC108" s="99"/>
      <c r="GD108" s="99"/>
      <c r="GE108" s="99"/>
      <c r="GF108" s="99"/>
      <c r="GG108" s="99"/>
      <c r="GH108" s="99"/>
      <c r="GI108" s="99"/>
      <c r="GJ108" s="99"/>
      <c r="GK108" s="99"/>
      <c r="GL108" s="99"/>
      <c r="GM108" s="99"/>
      <c r="GN108" s="99"/>
      <c r="GO108" s="99"/>
      <c r="GP108" s="99"/>
      <c r="GQ108" s="99"/>
      <c r="GR108" s="99"/>
      <c r="GS108" s="99"/>
      <c r="GT108" s="99"/>
      <c r="GU108" s="99"/>
      <c r="GV108" s="99"/>
      <c r="GW108" s="99"/>
      <c r="GX108" s="99"/>
      <c r="GY108" s="99"/>
      <c r="GZ108" s="99"/>
      <c r="HA108" s="99"/>
      <c r="HB108" s="99"/>
      <c r="HC108" s="99"/>
      <c r="HD108" s="99"/>
      <c r="HE108" s="99"/>
      <c r="HF108" s="99"/>
      <c r="HG108" s="99"/>
      <c r="HH108" s="99"/>
      <c r="HI108" s="99"/>
      <c r="HJ108" s="99"/>
      <c r="HK108" s="99"/>
      <c r="HL108" s="99"/>
      <c r="HM108" s="99"/>
      <c r="HN108" s="99"/>
      <c r="HO108" s="99"/>
      <c r="HP108" s="99"/>
      <c r="HQ108" s="99"/>
      <c r="HR108" s="99"/>
      <c r="HS108" s="99"/>
      <c r="HT108" s="99"/>
      <c r="HU108" s="99"/>
      <c r="HV108" s="99"/>
      <c r="HW108" s="99"/>
      <c r="HX108" s="99"/>
      <c r="HY108" s="99"/>
      <c r="HZ108" s="99"/>
      <c r="IA108" s="99"/>
      <c r="IB108" s="99"/>
      <c r="IC108" s="99"/>
      <c r="ID108" s="99"/>
      <c r="IE108" s="99"/>
      <c r="IF108" s="99"/>
      <c r="IG108" s="99"/>
      <c r="IH108" s="99"/>
      <c r="II108" s="99"/>
      <c r="IJ108" s="99"/>
      <c r="IK108" s="99"/>
      <c r="IL108" s="99"/>
      <c r="IM108" s="99"/>
      <c r="IN108" s="99"/>
      <c r="IO108" s="99"/>
      <c r="IP108" s="99"/>
      <c r="IQ108" s="99"/>
      <c r="IR108" s="99"/>
      <c r="IS108" s="99"/>
      <c r="IT108" s="99"/>
      <c r="IU108" s="99"/>
      <c r="IV108" s="99"/>
    </row>
    <row r="109" spans="1:256" s="100" customFormat="1" ht="25.5" customHeight="1" x14ac:dyDescent="0.25">
      <c r="A109" s="367" t="s">
        <v>1052</v>
      </c>
      <c r="B109" s="167" t="s">
        <v>213</v>
      </c>
      <c r="C109" s="550">
        <v>18250</v>
      </c>
      <c r="D109" s="532">
        <v>12073</v>
      </c>
      <c r="E109" s="197">
        <f>C109+D109</f>
        <v>30323</v>
      </c>
      <c r="F109" s="179"/>
      <c r="G109" s="99"/>
      <c r="H109" s="99"/>
      <c r="I109" s="99"/>
      <c r="J109" s="99"/>
      <c r="K109" s="99"/>
      <c r="L109" s="99"/>
      <c r="M109" s="99"/>
      <c r="N109" s="99"/>
      <c r="O109" s="99"/>
      <c r="P109" s="99"/>
      <c r="Q109" s="99"/>
      <c r="R109" s="99"/>
      <c r="S109" s="99"/>
      <c r="T109" s="99"/>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c r="AQ109" s="99"/>
      <c r="AR109" s="99"/>
      <c r="AS109" s="99"/>
      <c r="AT109" s="99"/>
      <c r="AU109" s="368"/>
      <c r="AV109" s="179"/>
      <c r="AW109" s="99"/>
      <c r="AX109" s="99"/>
      <c r="AY109" s="99"/>
      <c r="AZ109" s="99"/>
      <c r="BA109" s="99"/>
      <c r="BB109" s="99"/>
      <c r="BC109" s="99"/>
      <c r="BD109" s="99"/>
      <c r="BE109" s="99"/>
      <c r="BF109" s="99"/>
      <c r="BG109" s="99"/>
      <c r="BH109" s="99"/>
      <c r="BI109" s="99"/>
      <c r="BJ109" s="99"/>
      <c r="BK109" s="99"/>
      <c r="BL109" s="99"/>
      <c r="BM109" s="99"/>
      <c r="BN109" s="99"/>
      <c r="BO109" s="99"/>
      <c r="BP109" s="99"/>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c r="CT109" s="99"/>
      <c r="CU109" s="99"/>
      <c r="CV109" s="99"/>
      <c r="CW109" s="99"/>
      <c r="CX109" s="99"/>
      <c r="CY109" s="99"/>
      <c r="CZ109" s="99"/>
      <c r="DA109" s="99"/>
      <c r="DB109" s="99"/>
      <c r="DC109" s="99"/>
      <c r="DD109" s="99"/>
      <c r="DE109" s="99"/>
      <c r="DF109" s="99"/>
      <c r="DG109" s="99"/>
      <c r="DH109" s="99"/>
      <c r="DI109" s="99"/>
      <c r="DJ109" s="99"/>
      <c r="DK109" s="99"/>
      <c r="DL109" s="99"/>
      <c r="DM109" s="99"/>
      <c r="DN109" s="99"/>
      <c r="DO109" s="99"/>
      <c r="DP109" s="99"/>
      <c r="DQ109" s="99"/>
      <c r="DR109" s="99"/>
      <c r="DS109" s="99"/>
      <c r="DT109" s="99"/>
      <c r="DU109" s="99"/>
      <c r="DV109" s="99"/>
      <c r="DW109" s="99"/>
      <c r="DX109" s="99"/>
      <c r="DY109" s="99"/>
      <c r="DZ109" s="99"/>
      <c r="EA109" s="99"/>
      <c r="EB109" s="99"/>
      <c r="EC109" s="99"/>
      <c r="ED109" s="99"/>
      <c r="EE109" s="99"/>
      <c r="EF109" s="99"/>
      <c r="EG109" s="99"/>
      <c r="EH109" s="99"/>
      <c r="EI109" s="99"/>
      <c r="EJ109" s="99"/>
      <c r="EK109" s="99"/>
      <c r="EL109" s="99"/>
      <c r="EM109" s="99"/>
      <c r="EN109" s="99"/>
      <c r="EO109" s="99"/>
      <c r="EP109" s="99"/>
      <c r="EQ109" s="99"/>
      <c r="ER109" s="99"/>
      <c r="ES109" s="99"/>
      <c r="ET109" s="99"/>
      <c r="EU109" s="99"/>
      <c r="EV109" s="99"/>
      <c r="EW109" s="99"/>
      <c r="EX109" s="99"/>
      <c r="EY109" s="99"/>
      <c r="EZ109" s="99"/>
      <c r="FA109" s="99"/>
      <c r="FB109" s="99"/>
      <c r="FC109" s="99"/>
      <c r="FD109" s="99"/>
      <c r="FE109" s="99"/>
      <c r="FF109" s="99"/>
      <c r="FG109" s="99"/>
      <c r="FH109" s="99"/>
      <c r="FI109" s="99"/>
      <c r="FJ109" s="99"/>
      <c r="FK109" s="99"/>
      <c r="FL109" s="99"/>
      <c r="FM109" s="99"/>
      <c r="FN109" s="99"/>
      <c r="FO109" s="99"/>
      <c r="FP109" s="99"/>
      <c r="FQ109" s="99"/>
      <c r="FR109" s="99"/>
      <c r="FS109" s="99"/>
      <c r="FT109" s="99"/>
      <c r="FU109" s="99"/>
      <c r="FV109" s="99"/>
      <c r="FW109" s="99"/>
      <c r="FX109" s="99"/>
      <c r="FY109" s="99"/>
      <c r="FZ109" s="99"/>
      <c r="GA109" s="99"/>
      <c r="GB109" s="99"/>
      <c r="GC109" s="99"/>
      <c r="GD109" s="99"/>
      <c r="GE109" s="99"/>
      <c r="GF109" s="99"/>
      <c r="GG109" s="99"/>
      <c r="GH109" s="99"/>
      <c r="GI109" s="99"/>
      <c r="GJ109" s="99"/>
      <c r="GK109" s="99"/>
      <c r="GL109" s="99"/>
      <c r="GM109" s="99"/>
      <c r="GN109" s="99"/>
      <c r="GO109" s="99"/>
      <c r="GP109" s="99"/>
      <c r="GQ109" s="99"/>
      <c r="GR109" s="99"/>
      <c r="GS109" s="99"/>
      <c r="GT109" s="99"/>
      <c r="GU109" s="99"/>
      <c r="GV109" s="99"/>
      <c r="GW109" s="99"/>
      <c r="GX109" s="99"/>
      <c r="GY109" s="99"/>
      <c r="GZ109" s="99"/>
      <c r="HA109" s="99"/>
      <c r="HB109" s="99"/>
      <c r="HC109" s="99"/>
      <c r="HD109" s="99"/>
      <c r="HE109" s="99"/>
      <c r="HF109" s="99"/>
      <c r="HG109" s="99"/>
      <c r="HH109" s="99"/>
      <c r="HI109" s="99"/>
      <c r="HJ109" s="99"/>
      <c r="HK109" s="99"/>
      <c r="HL109" s="99"/>
      <c r="HM109" s="99"/>
      <c r="HN109" s="99"/>
      <c r="HO109" s="99"/>
      <c r="HP109" s="99"/>
      <c r="HQ109" s="99"/>
      <c r="HR109" s="99"/>
      <c r="HS109" s="99"/>
      <c r="HT109" s="99"/>
      <c r="HU109" s="99"/>
      <c r="HV109" s="99"/>
      <c r="HW109" s="99"/>
      <c r="HX109" s="99"/>
      <c r="HY109" s="99"/>
      <c r="HZ109" s="99"/>
      <c r="IA109" s="99"/>
      <c r="IB109" s="99"/>
      <c r="IC109" s="99"/>
      <c r="ID109" s="99"/>
      <c r="IE109" s="99"/>
      <c r="IF109" s="99"/>
      <c r="IG109" s="99"/>
      <c r="IH109" s="99"/>
      <c r="II109" s="99"/>
      <c r="IJ109" s="99"/>
      <c r="IK109" s="99"/>
      <c r="IL109" s="99"/>
      <c r="IM109" s="99"/>
      <c r="IN109" s="99"/>
      <c r="IO109" s="99"/>
      <c r="IP109" s="99"/>
      <c r="IQ109" s="99"/>
      <c r="IR109" s="99"/>
      <c r="IS109" s="99"/>
      <c r="IT109" s="99"/>
      <c r="IU109" s="99"/>
      <c r="IV109" s="99"/>
    </row>
    <row r="110" spans="1:256" s="100" customFormat="1" ht="25.5" customHeight="1" x14ac:dyDescent="0.25">
      <c r="A110" s="365" t="s">
        <v>1053</v>
      </c>
      <c r="B110" s="157" t="s">
        <v>1102</v>
      </c>
      <c r="C110" s="552">
        <f>SUM(C111:C113)</f>
        <v>0</v>
      </c>
      <c r="D110" s="538">
        <f>SUM(D111:D113)</f>
        <v>0</v>
      </c>
      <c r="E110" s="257">
        <f>SUM(E111:E113)</f>
        <v>0</v>
      </c>
      <c r="F110" s="17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c r="AQ110" s="99"/>
      <c r="AR110" s="99"/>
      <c r="AS110" s="99"/>
      <c r="AT110" s="99"/>
      <c r="AU110" s="368"/>
      <c r="AV110" s="179"/>
      <c r="AW110" s="99"/>
      <c r="AX110" s="99"/>
      <c r="AY110" s="99"/>
      <c r="AZ110" s="99"/>
      <c r="BA110" s="99"/>
      <c r="BB110" s="99"/>
      <c r="BC110" s="99"/>
      <c r="BD110" s="99"/>
      <c r="BE110" s="99"/>
      <c r="BF110" s="99"/>
      <c r="BG110" s="99"/>
      <c r="BH110" s="99"/>
      <c r="BI110" s="99"/>
      <c r="BJ110" s="99"/>
      <c r="BK110" s="99"/>
      <c r="BL110" s="99"/>
      <c r="BM110" s="99"/>
      <c r="BN110" s="99"/>
      <c r="BO110" s="99"/>
      <c r="BP110" s="99"/>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c r="CT110" s="99"/>
      <c r="CU110" s="99"/>
      <c r="CV110" s="99"/>
      <c r="CW110" s="99"/>
      <c r="CX110" s="99"/>
      <c r="CY110" s="99"/>
      <c r="CZ110" s="99"/>
      <c r="DA110" s="99"/>
      <c r="DB110" s="99"/>
      <c r="DC110" s="99"/>
      <c r="DD110" s="99"/>
      <c r="DE110" s="99"/>
      <c r="DF110" s="99"/>
      <c r="DG110" s="99"/>
      <c r="DH110" s="99"/>
      <c r="DI110" s="99"/>
      <c r="DJ110" s="99"/>
      <c r="DK110" s="99"/>
      <c r="DL110" s="99"/>
      <c r="DM110" s="99"/>
      <c r="DN110" s="99"/>
      <c r="DO110" s="99"/>
      <c r="DP110" s="99"/>
      <c r="DQ110" s="99"/>
      <c r="DR110" s="99"/>
      <c r="DS110" s="99"/>
      <c r="DT110" s="99"/>
      <c r="DU110" s="99"/>
      <c r="DV110" s="99"/>
      <c r="DW110" s="99"/>
      <c r="DX110" s="99"/>
      <c r="DY110" s="99"/>
      <c r="DZ110" s="99"/>
      <c r="EA110" s="99"/>
      <c r="EB110" s="99"/>
      <c r="EC110" s="99"/>
      <c r="ED110" s="99"/>
      <c r="EE110" s="99"/>
      <c r="EF110" s="99"/>
      <c r="EG110" s="99"/>
      <c r="EH110" s="99"/>
      <c r="EI110" s="99"/>
      <c r="EJ110" s="99"/>
      <c r="EK110" s="99"/>
      <c r="EL110" s="99"/>
      <c r="EM110" s="99"/>
      <c r="EN110" s="99"/>
      <c r="EO110" s="99"/>
      <c r="EP110" s="99"/>
      <c r="EQ110" s="99"/>
      <c r="ER110" s="99"/>
      <c r="ES110" s="99"/>
      <c r="ET110" s="99"/>
      <c r="EU110" s="99"/>
      <c r="EV110" s="99"/>
      <c r="EW110" s="99"/>
      <c r="EX110" s="99"/>
      <c r="EY110" s="99"/>
      <c r="EZ110" s="99"/>
      <c r="FA110" s="99"/>
      <c r="FB110" s="99"/>
      <c r="FC110" s="99"/>
      <c r="FD110" s="99"/>
      <c r="FE110" s="99"/>
      <c r="FF110" s="99"/>
      <c r="FG110" s="99"/>
      <c r="FH110" s="99"/>
      <c r="FI110" s="99"/>
      <c r="FJ110" s="99"/>
      <c r="FK110" s="99"/>
      <c r="FL110" s="99"/>
      <c r="FM110" s="99"/>
      <c r="FN110" s="99"/>
      <c r="FO110" s="99"/>
      <c r="FP110" s="99"/>
      <c r="FQ110" s="99"/>
      <c r="FR110" s="99"/>
      <c r="FS110" s="99"/>
      <c r="FT110" s="99"/>
      <c r="FU110" s="99"/>
      <c r="FV110" s="99"/>
      <c r="FW110" s="99"/>
      <c r="FX110" s="99"/>
      <c r="FY110" s="99"/>
      <c r="FZ110" s="99"/>
      <c r="GA110" s="99"/>
      <c r="GB110" s="99"/>
      <c r="GC110" s="99"/>
      <c r="GD110" s="99"/>
      <c r="GE110" s="99"/>
      <c r="GF110" s="99"/>
      <c r="GG110" s="99"/>
      <c r="GH110" s="99"/>
      <c r="GI110" s="99"/>
      <c r="GJ110" s="99"/>
      <c r="GK110" s="99"/>
      <c r="GL110" s="99"/>
      <c r="GM110" s="99"/>
      <c r="GN110" s="99"/>
      <c r="GO110" s="99"/>
      <c r="GP110" s="99"/>
      <c r="GQ110" s="99"/>
      <c r="GR110" s="99"/>
      <c r="GS110" s="99"/>
      <c r="GT110" s="99"/>
      <c r="GU110" s="99"/>
      <c r="GV110" s="99"/>
      <c r="GW110" s="99"/>
      <c r="GX110" s="99"/>
      <c r="GY110" s="99"/>
      <c r="GZ110" s="99"/>
      <c r="HA110" s="99"/>
      <c r="HB110" s="99"/>
      <c r="HC110" s="99"/>
      <c r="HD110" s="99"/>
      <c r="HE110" s="99"/>
      <c r="HF110" s="99"/>
      <c r="HG110" s="99"/>
      <c r="HH110" s="99"/>
      <c r="HI110" s="99"/>
      <c r="HJ110" s="99"/>
      <c r="HK110" s="99"/>
      <c r="HL110" s="99"/>
      <c r="HM110" s="99"/>
      <c r="HN110" s="99"/>
      <c r="HO110" s="99"/>
      <c r="HP110" s="99"/>
      <c r="HQ110" s="99"/>
      <c r="HR110" s="99"/>
      <c r="HS110" s="99"/>
      <c r="HT110" s="99"/>
      <c r="HU110" s="99"/>
      <c r="HV110" s="99"/>
      <c r="HW110" s="99"/>
      <c r="HX110" s="99"/>
      <c r="HY110" s="99"/>
      <c r="HZ110" s="99"/>
      <c r="IA110" s="99"/>
      <c r="IB110" s="99"/>
      <c r="IC110" s="99"/>
      <c r="ID110" s="99"/>
      <c r="IE110" s="99"/>
      <c r="IF110" s="99"/>
      <c r="IG110" s="99"/>
      <c r="IH110" s="99"/>
      <c r="II110" s="99"/>
      <c r="IJ110" s="99"/>
      <c r="IK110" s="99"/>
      <c r="IL110" s="99"/>
      <c r="IM110" s="99"/>
      <c r="IN110" s="99"/>
      <c r="IO110" s="99"/>
      <c r="IP110" s="99"/>
      <c r="IQ110" s="99"/>
      <c r="IR110" s="99"/>
      <c r="IS110" s="99"/>
      <c r="IT110" s="99"/>
      <c r="IU110" s="99"/>
      <c r="IV110" s="99"/>
    </row>
    <row r="111" spans="1:256" s="100" customFormat="1" ht="31.5" x14ac:dyDescent="0.25">
      <c r="A111" s="367" t="s">
        <v>1054</v>
      </c>
      <c r="B111" s="168" t="s">
        <v>1103</v>
      </c>
      <c r="C111" s="550">
        <v>0</v>
      </c>
      <c r="D111" s="532"/>
      <c r="E111" s="197">
        <f>C111+D111</f>
        <v>0</v>
      </c>
      <c r="F111" s="17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368"/>
      <c r="AV111" s="17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c r="CT111" s="99"/>
      <c r="CU111" s="99"/>
      <c r="CV111" s="99"/>
      <c r="CW111" s="99"/>
      <c r="CX111" s="99"/>
      <c r="CY111" s="99"/>
      <c r="CZ111" s="99"/>
      <c r="DA111" s="99"/>
      <c r="DB111" s="99"/>
      <c r="DC111" s="99"/>
      <c r="DD111" s="99"/>
      <c r="DE111" s="99"/>
      <c r="DF111" s="99"/>
      <c r="DG111" s="99"/>
      <c r="DH111" s="99"/>
      <c r="DI111" s="99"/>
      <c r="DJ111" s="99"/>
      <c r="DK111" s="99"/>
      <c r="DL111" s="99"/>
      <c r="DM111" s="99"/>
      <c r="DN111" s="99"/>
      <c r="DO111" s="99"/>
      <c r="DP111" s="99"/>
      <c r="DQ111" s="99"/>
      <c r="DR111" s="99"/>
      <c r="DS111" s="99"/>
      <c r="DT111" s="99"/>
      <c r="DU111" s="99"/>
      <c r="DV111" s="99"/>
      <c r="DW111" s="99"/>
      <c r="DX111" s="99"/>
      <c r="DY111" s="99"/>
      <c r="DZ111" s="99"/>
      <c r="EA111" s="99"/>
      <c r="EB111" s="99"/>
      <c r="EC111" s="99"/>
      <c r="ED111" s="99"/>
      <c r="EE111" s="99"/>
      <c r="EF111" s="99"/>
      <c r="EG111" s="99"/>
      <c r="EH111" s="99"/>
      <c r="EI111" s="99"/>
      <c r="EJ111" s="99"/>
      <c r="EK111" s="99"/>
      <c r="EL111" s="99"/>
      <c r="EM111" s="99"/>
      <c r="EN111" s="99"/>
      <c r="EO111" s="99"/>
      <c r="EP111" s="99"/>
      <c r="EQ111" s="99"/>
      <c r="ER111" s="99"/>
      <c r="ES111" s="99"/>
      <c r="ET111" s="99"/>
      <c r="EU111" s="99"/>
      <c r="EV111" s="99"/>
      <c r="EW111" s="99"/>
      <c r="EX111" s="99"/>
      <c r="EY111" s="99"/>
      <c r="EZ111" s="99"/>
      <c r="FA111" s="99"/>
      <c r="FB111" s="99"/>
      <c r="FC111" s="99"/>
      <c r="FD111" s="99"/>
      <c r="FE111" s="99"/>
      <c r="FF111" s="99"/>
      <c r="FG111" s="99"/>
      <c r="FH111" s="99"/>
      <c r="FI111" s="99"/>
      <c r="FJ111" s="99"/>
      <c r="FK111" s="99"/>
      <c r="FL111" s="99"/>
      <c r="FM111" s="99"/>
      <c r="FN111" s="99"/>
      <c r="FO111" s="99"/>
      <c r="FP111" s="99"/>
      <c r="FQ111" s="99"/>
      <c r="FR111" s="99"/>
      <c r="FS111" s="99"/>
      <c r="FT111" s="99"/>
      <c r="FU111" s="99"/>
      <c r="FV111" s="99"/>
      <c r="FW111" s="99"/>
      <c r="FX111" s="99"/>
      <c r="FY111" s="99"/>
      <c r="FZ111" s="99"/>
      <c r="GA111" s="99"/>
      <c r="GB111" s="99"/>
      <c r="GC111" s="99"/>
      <c r="GD111" s="99"/>
      <c r="GE111" s="99"/>
      <c r="GF111" s="99"/>
      <c r="GG111" s="99"/>
      <c r="GH111" s="99"/>
      <c r="GI111" s="99"/>
      <c r="GJ111" s="99"/>
      <c r="GK111" s="99"/>
      <c r="GL111" s="99"/>
      <c r="GM111" s="99"/>
      <c r="GN111" s="99"/>
      <c r="GO111" s="99"/>
      <c r="GP111" s="99"/>
      <c r="GQ111" s="99"/>
      <c r="GR111" s="99"/>
      <c r="GS111" s="99"/>
      <c r="GT111" s="99"/>
      <c r="GU111" s="99"/>
      <c r="GV111" s="99"/>
      <c r="GW111" s="99"/>
      <c r="GX111" s="99"/>
      <c r="GY111" s="99"/>
      <c r="GZ111" s="99"/>
      <c r="HA111" s="99"/>
      <c r="HB111" s="99"/>
      <c r="HC111" s="99"/>
      <c r="HD111" s="99"/>
      <c r="HE111" s="99"/>
      <c r="HF111" s="99"/>
      <c r="HG111" s="99"/>
      <c r="HH111" s="99"/>
      <c r="HI111" s="99"/>
      <c r="HJ111" s="99"/>
      <c r="HK111" s="99"/>
      <c r="HL111" s="99"/>
      <c r="HM111" s="99"/>
      <c r="HN111" s="99"/>
      <c r="HO111" s="99"/>
      <c r="HP111" s="99"/>
      <c r="HQ111" s="99"/>
      <c r="HR111" s="99"/>
      <c r="HS111" s="99"/>
      <c r="HT111" s="99"/>
      <c r="HU111" s="99"/>
      <c r="HV111" s="99"/>
      <c r="HW111" s="99"/>
      <c r="HX111" s="99"/>
      <c r="HY111" s="99"/>
      <c r="HZ111" s="99"/>
      <c r="IA111" s="99"/>
      <c r="IB111" s="99"/>
      <c r="IC111" s="99"/>
      <c r="ID111" s="99"/>
      <c r="IE111" s="99"/>
      <c r="IF111" s="99"/>
      <c r="IG111" s="99"/>
      <c r="IH111" s="99"/>
      <c r="II111" s="99"/>
      <c r="IJ111" s="99"/>
      <c r="IK111" s="99"/>
      <c r="IL111" s="99"/>
      <c r="IM111" s="99"/>
      <c r="IN111" s="99"/>
      <c r="IO111" s="99"/>
      <c r="IP111" s="99"/>
      <c r="IQ111" s="99"/>
      <c r="IR111" s="99"/>
      <c r="IS111" s="99"/>
      <c r="IT111" s="99"/>
      <c r="IU111" s="99"/>
      <c r="IV111" s="99"/>
    </row>
    <row r="112" spans="1:256" s="100" customFormat="1" ht="31.5" x14ac:dyDescent="0.25">
      <c r="A112" s="367" t="s">
        <v>1055</v>
      </c>
      <c r="B112" s="168" t="s">
        <v>1104</v>
      </c>
      <c r="C112" s="550">
        <v>0</v>
      </c>
      <c r="D112" s="532"/>
      <c r="E112" s="197">
        <f>C112+D112</f>
        <v>0</v>
      </c>
      <c r="F112" s="17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99"/>
      <c r="AR112" s="99"/>
      <c r="AS112" s="99"/>
      <c r="AT112" s="99"/>
      <c r="AU112" s="368"/>
      <c r="AV112" s="179"/>
      <c r="AW112" s="99"/>
      <c r="AX112" s="99"/>
      <c r="AY112" s="99"/>
      <c r="AZ112" s="99"/>
      <c r="BA112" s="99"/>
      <c r="BB112" s="99"/>
      <c r="BC112" s="99"/>
      <c r="BD112" s="99"/>
      <c r="BE112" s="99"/>
      <c r="BF112" s="99"/>
      <c r="BG112" s="99"/>
      <c r="BH112" s="99"/>
      <c r="BI112" s="99"/>
      <c r="BJ112" s="99"/>
      <c r="BK112" s="99"/>
      <c r="BL112" s="99"/>
      <c r="BM112" s="99"/>
      <c r="BN112" s="99"/>
      <c r="BO112" s="99"/>
      <c r="BP112" s="99"/>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c r="CT112" s="99"/>
      <c r="CU112" s="99"/>
      <c r="CV112" s="99"/>
      <c r="CW112" s="99"/>
      <c r="CX112" s="99"/>
      <c r="CY112" s="99"/>
      <c r="CZ112" s="99"/>
      <c r="DA112" s="99"/>
      <c r="DB112" s="99"/>
      <c r="DC112" s="99"/>
      <c r="DD112" s="99"/>
      <c r="DE112" s="99"/>
      <c r="DF112" s="99"/>
      <c r="DG112" s="99"/>
      <c r="DH112" s="99"/>
      <c r="DI112" s="99"/>
      <c r="DJ112" s="99"/>
      <c r="DK112" s="99"/>
      <c r="DL112" s="99"/>
      <c r="DM112" s="99"/>
      <c r="DN112" s="99"/>
      <c r="DO112" s="99"/>
      <c r="DP112" s="99"/>
      <c r="DQ112" s="99"/>
      <c r="DR112" s="99"/>
      <c r="DS112" s="99"/>
      <c r="DT112" s="99"/>
      <c r="DU112" s="99"/>
      <c r="DV112" s="99"/>
      <c r="DW112" s="99"/>
      <c r="DX112" s="99"/>
      <c r="DY112" s="99"/>
      <c r="DZ112" s="99"/>
      <c r="EA112" s="99"/>
      <c r="EB112" s="99"/>
      <c r="EC112" s="99"/>
      <c r="ED112" s="99"/>
      <c r="EE112" s="99"/>
      <c r="EF112" s="99"/>
      <c r="EG112" s="99"/>
      <c r="EH112" s="99"/>
      <c r="EI112" s="99"/>
      <c r="EJ112" s="99"/>
      <c r="EK112" s="99"/>
      <c r="EL112" s="99"/>
      <c r="EM112" s="99"/>
      <c r="EN112" s="99"/>
      <c r="EO112" s="99"/>
      <c r="EP112" s="99"/>
      <c r="EQ112" s="99"/>
      <c r="ER112" s="99"/>
      <c r="ES112" s="99"/>
      <c r="ET112" s="99"/>
      <c r="EU112" s="99"/>
      <c r="EV112" s="99"/>
      <c r="EW112" s="99"/>
      <c r="EX112" s="99"/>
      <c r="EY112" s="99"/>
      <c r="EZ112" s="99"/>
      <c r="FA112" s="99"/>
      <c r="FB112" s="99"/>
      <c r="FC112" s="99"/>
      <c r="FD112" s="99"/>
      <c r="FE112" s="99"/>
      <c r="FF112" s="99"/>
      <c r="FG112" s="99"/>
      <c r="FH112" s="99"/>
      <c r="FI112" s="99"/>
      <c r="FJ112" s="99"/>
      <c r="FK112" s="99"/>
      <c r="FL112" s="99"/>
      <c r="FM112" s="99"/>
      <c r="FN112" s="99"/>
      <c r="FO112" s="99"/>
      <c r="FP112" s="99"/>
      <c r="FQ112" s="99"/>
      <c r="FR112" s="99"/>
      <c r="FS112" s="99"/>
      <c r="FT112" s="99"/>
      <c r="FU112" s="99"/>
      <c r="FV112" s="99"/>
      <c r="FW112" s="99"/>
      <c r="FX112" s="99"/>
      <c r="FY112" s="99"/>
      <c r="FZ112" s="99"/>
      <c r="GA112" s="99"/>
      <c r="GB112" s="99"/>
      <c r="GC112" s="99"/>
      <c r="GD112" s="99"/>
      <c r="GE112" s="99"/>
      <c r="GF112" s="99"/>
      <c r="GG112" s="99"/>
      <c r="GH112" s="99"/>
      <c r="GI112" s="99"/>
      <c r="GJ112" s="99"/>
      <c r="GK112" s="99"/>
      <c r="GL112" s="99"/>
      <c r="GM112" s="99"/>
      <c r="GN112" s="99"/>
      <c r="GO112" s="99"/>
      <c r="GP112" s="99"/>
      <c r="GQ112" s="99"/>
      <c r="GR112" s="99"/>
      <c r="GS112" s="99"/>
      <c r="GT112" s="99"/>
      <c r="GU112" s="99"/>
      <c r="GV112" s="99"/>
      <c r="GW112" s="99"/>
      <c r="GX112" s="99"/>
      <c r="GY112" s="99"/>
      <c r="GZ112" s="99"/>
      <c r="HA112" s="99"/>
      <c r="HB112" s="99"/>
      <c r="HC112" s="99"/>
      <c r="HD112" s="99"/>
      <c r="HE112" s="99"/>
      <c r="HF112" s="99"/>
      <c r="HG112" s="99"/>
      <c r="HH112" s="99"/>
      <c r="HI112" s="99"/>
      <c r="HJ112" s="99"/>
      <c r="HK112" s="99"/>
      <c r="HL112" s="99"/>
      <c r="HM112" s="99"/>
      <c r="HN112" s="99"/>
      <c r="HO112" s="99"/>
      <c r="HP112" s="99"/>
      <c r="HQ112" s="99"/>
      <c r="HR112" s="99"/>
      <c r="HS112" s="99"/>
      <c r="HT112" s="99"/>
      <c r="HU112" s="99"/>
      <c r="HV112" s="99"/>
      <c r="HW112" s="99"/>
      <c r="HX112" s="99"/>
      <c r="HY112" s="99"/>
      <c r="HZ112" s="99"/>
      <c r="IA112" s="99"/>
      <c r="IB112" s="99"/>
      <c r="IC112" s="99"/>
      <c r="ID112" s="99"/>
      <c r="IE112" s="99"/>
      <c r="IF112" s="99"/>
      <c r="IG112" s="99"/>
      <c r="IH112" s="99"/>
      <c r="II112" s="99"/>
      <c r="IJ112" s="99"/>
      <c r="IK112" s="99"/>
      <c r="IL112" s="99"/>
      <c r="IM112" s="99"/>
      <c r="IN112" s="99"/>
      <c r="IO112" s="99"/>
      <c r="IP112" s="99"/>
      <c r="IQ112" s="99"/>
      <c r="IR112" s="99"/>
      <c r="IS112" s="99"/>
      <c r="IT112" s="99"/>
      <c r="IU112" s="99"/>
      <c r="IV112" s="99"/>
    </row>
    <row r="113" spans="1:256" s="100" customFormat="1" ht="31.5" x14ac:dyDescent="0.25">
      <c r="A113" s="367" t="s">
        <v>1056</v>
      </c>
      <c r="B113" s="168" t="s">
        <v>1105</v>
      </c>
      <c r="C113" s="550">
        <v>0</v>
      </c>
      <c r="D113" s="532"/>
      <c r="E113" s="197">
        <f>C113+D113</f>
        <v>0</v>
      </c>
      <c r="F113" s="17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99"/>
      <c r="AR113" s="99"/>
      <c r="AS113" s="99"/>
      <c r="AT113" s="99"/>
      <c r="AU113" s="368"/>
      <c r="AV113" s="179"/>
      <c r="AW113" s="99"/>
      <c r="AX113" s="99"/>
      <c r="AY113" s="99"/>
      <c r="AZ113" s="99"/>
      <c r="BA113" s="99"/>
      <c r="BB113" s="99"/>
      <c r="BC113" s="99"/>
      <c r="BD113" s="99"/>
      <c r="BE113" s="99"/>
      <c r="BF113" s="99"/>
      <c r="BG113" s="99"/>
      <c r="BH113" s="99"/>
      <c r="BI113" s="99"/>
      <c r="BJ113" s="99"/>
      <c r="BK113" s="99"/>
      <c r="BL113" s="99"/>
      <c r="BM113" s="99"/>
      <c r="BN113" s="99"/>
      <c r="BO113" s="99"/>
      <c r="BP113" s="99"/>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c r="CT113" s="99"/>
      <c r="CU113" s="99"/>
      <c r="CV113" s="99"/>
      <c r="CW113" s="99"/>
      <c r="CX113" s="99"/>
      <c r="CY113" s="99"/>
      <c r="CZ113" s="99"/>
      <c r="DA113" s="99"/>
      <c r="DB113" s="99"/>
      <c r="DC113" s="99"/>
      <c r="DD113" s="99"/>
      <c r="DE113" s="99"/>
      <c r="DF113" s="99"/>
      <c r="DG113" s="99"/>
      <c r="DH113" s="99"/>
      <c r="DI113" s="99"/>
      <c r="DJ113" s="99"/>
      <c r="DK113" s="99"/>
      <c r="DL113" s="99"/>
      <c r="DM113" s="99"/>
      <c r="DN113" s="99"/>
      <c r="DO113" s="99"/>
      <c r="DP113" s="99"/>
      <c r="DQ113" s="99"/>
      <c r="DR113" s="99"/>
      <c r="DS113" s="99"/>
      <c r="DT113" s="99"/>
      <c r="DU113" s="99"/>
      <c r="DV113" s="99"/>
      <c r="DW113" s="99"/>
      <c r="DX113" s="99"/>
      <c r="DY113" s="99"/>
      <c r="DZ113" s="99"/>
      <c r="EA113" s="99"/>
      <c r="EB113" s="99"/>
      <c r="EC113" s="99"/>
      <c r="ED113" s="99"/>
      <c r="EE113" s="99"/>
      <c r="EF113" s="99"/>
      <c r="EG113" s="99"/>
      <c r="EH113" s="99"/>
      <c r="EI113" s="99"/>
      <c r="EJ113" s="99"/>
      <c r="EK113" s="99"/>
      <c r="EL113" s="99"/>
      <c r="EM113" s="99"/>
      <c r="EN113" s="99"/>
      <c r="EO113" s="99"/>
      <c r="EP113" s="99"/>
      <c r="EQ113" s="99"/>
      <c r="ER113" s="99"/>
      <c r="ES113" s="99"/>
      <c r="ET113" s="99"/>
      <c r="EU113" s="99"/>
      <c r="EV113" s="99"/>
      <c r="EW113" s="99"/>
      <c r="EX113" s="99"/>
      <c r="EY113" s="99"/>
      <c r="EZ113" s="99"/>
      <c r="FA113" s="99"/>
      <c r="FB113" s="99"/>
      <c r="FC113" s="99"/>
      <c r="FD113" s="99"/>
      <c r="FE113" s="99"/>
      <c r="FF113" s="99"/>
      <c r="FG113" s="99"/>
      <c r="FH113" s="99"/>
      <c r="FI113" s="99"/>
      <c r="FJ113" s="99"/>
      <c r="FK113" s="99"/>
      <c r="FL113" s="99"/>
      <c r="FM113" s="99"/>
      <c r="FN113" s="99"/>
      <c r="FO113" s="99"/>
      <c r="FP113" s="99"/>
      <c r="FQ113" s="99"/>
      <c r="FR113" s="99"/>
      <c r="FS113" s="99"/>
      <c r="FT113" s="99"/>
      <c r="FU113" s="99"/>
      <c r="FV113" s="99"/>
      <c r="FW113" s="99"/>
      <c r="FX113" s="99"/>
      <c r="FY113" s="99"/>
      <c r="FZ113" s="99"/>
      <c r="GA113" s="99"/>
      <c r="GB113" s="99"/>
      <c r="GC113" s="99"/>
      <c r="GD113" s="99"/>
      <c r="GE113" s="99"/>
      <c r="GF113" s="99"/>
      <c r="GG113" s="99"/>
      <c r="GH113" s="99"/>
      <c r="GI113" s="99"/>
      <c r="GJ113" s="99"/>
      <c r="GK113" s="99"/>
      <c r="GL113" s="99"/>
      <c r="GM113" s="99"/>
      <c r="GN113" s="99"/>
      <c r="GO113" s="99"/>
      <c r="GP113" s="99"/>
      <c r="GQ113" s="99"/>
      <c r="GR113" s="99"/>
      <c r="GS113" s="99"/>
      <c r="GT113" s="99"/>
      <c r="GU113" s="99"/>
      <c r="GV113" s="99"/>
      <c r="GW113" s="99"/>
      <c r="GX113" s="99"/>
      <c r="GY113" s="99"/>
      <c r="GZ113" s="99"/>
      <c r="HA113" s="99"/>
      <c r="HB113" s="99"/>
      <c r="HC113" s="99"/>
      <c r="HD113" s="99"/>
      <c r="HE113" s="99"/>
      <c r="HF113" s="99"/>
      <c r="HG113" s="99"/>
      <c r="HH113" s="99"/>
      <c r="HI113" s="99"/>
      <c r="HJ113" s="99"/>
      <c r="HK113" s="99"/>
      <c r="HL113" s="99"/>
      <c r="HM113" s="99"/>
      <c r="HN113" s="99"/>
      <c r="HO113" s="99"/>
      <c r="HP113" s="99"/>
      <c r="HQ113" s="99"/>
      <c r="HR113" s="99"/>
      <c r="HS113" s="99"/>
      <c r="HT113" s="99"/>
      <c r="HU113" s="99"/>
      <c r="HV113" s="99"/>
      <c r="HW113" s="99"/>
      <c r="HX113" s="99"/>
      <c r="HY113" s="99"/>
      <c r="HZ113" s="99"/>
      <c r="IA113" s="99"/>
      <c r="IB113" s="99"/>
      <c r="IC113" s="99"/>
      <c r="ID113" s="99"/>
      <c r="IE113" s="99"/>
      <c r="IF113" s="99"/>
      <c r="IG113" s="99"/>
      <c r="IH113" s="99"/>
      <c r="II113" s="99"/>
      <c r="IJ113" s="99"/>
      <c r="IK113" s="99"/>
      <c r="IL113" s="99"/>
      <c r="IM113" s="99"/>
      <c r="IN113" s="99"/>
      <c r="IO113" s="99"/>
      <c r="IP113" s="99"/>
      <c r="IQ113" s="99"/>
      <c r="IR113" s="99"/>
      <c r="IS113" s="99"/>
      <c r="IT113" s="99"/>
      <c r="IU113" s="99"/>
      <c r="IV113" s="99"/>
    </row>
    <row r="114" spans="1:256" s="100" customFormat="1" ht="25.5" customHeight="1" x14ac:dyDescent="0.25">
      <c r="A114" s="365" t="s">
        <v>1057</v>
      </c>
      <c r="B114" s="210" t="s">
        <v>214</v>
      </c>
      <c r="C114" s="552">
        <f>SUM(C115:C118)</f>
        <v>107788</v>
      </c>
      <c r="D114" s="538">
        <f>SUM(D115:D118)</f>
        <v>0</v>
      </c>
      <c r="E114" s="257">
        <f>SUM(E115:E118)</f>
        <v>107788</v>
      </c>
      <c r="F114" s="17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368"/>
      <c r="AV114" s="179"/>
      <c r="AW114" s="99"/>
      <c r="AX114" s="99"/>
      <c r="AY114" s="99"/>
      <c r="AZ114" s="99"/>
      <c r="BA114" s="99"/>
      <c r="BB114" s="99"/>
      <c r="BC114" s="99"/>
      <c r="BD114" s="99"/>
      <c r="BE114" s="99"/>
      <c r="BF114" s="99"/>
      <c r="BG114" s="99"/>
      <c r="BH114" s="99"/>
      <c r="BI114" s="99"/>
      <c r="BJ114" s="99"/>
      <c r="BK114" s="99"/>
      <c r="BL114" s="99"/>
      <c r="BM114" s="99"/>
      <c r="BN114" s="99"/>
      <c r="BO114" s="99"/>
      <c r="BP114" s="99"/>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c r="CT114" s="99"/>
      <c r="CU114" s="99"/>
      <c r="CV114" s="99"/>
      <c r="CW114" s="99"/>
      <c r="CX114" s="99"/>
      <c r="CY114" s="99"/>
      <c r="CZ114" s="99"/>
      <c r="DA114" s="99"/>
      <c r="DB114" s="99"/>
      <c r="DC114" s="99"/>
      <c r="DD114" s="99"/>
      <c r="DE114" s="99"/>
      <c r="DF114" s="99"/>
      <c r="DG114" s="99"/>
      <c r="DH114" s="99"/>
      <c r="DI114" s="99"/>
      <c r="DJ114" s="99"/>
      <c r="DK114" s="99"/>
      <c r="DL114" s="99"/>
      <c r="DM114" s="99"/>
      <c r="DN114" s="99"/>
      <c r="DO114" s="99"/>
      <c r="DP114" s="99"/>
      <c r="DQ114" s="99"/>
      <c r="DR114" s="99"/>
      <c r="DS114" s="99"/>
      <c r="DT114" s="99"/>
      <c r="DU114" s="99"/>
      <c r="DV114" s="99"/>
      <c r="DW114" s="99"/>
      <c r="DX114" s="99"/>
      <c r="DY114" s="99"/>
      <c r="DZ114" s="99"/>
      <c r="EA114" s="99"/>
      <c r="EB114" s="99"/>
      <c r="EC114" s="99"/>
      <c r="ED114" s="99"/>
      <c r="EE114" s="99"/>
      <c r="EF114" s="99"/>
      <c r="EG114" s="99"/>
      <c r="EH114" s="99"/>
      <c r="EI114" s="99"/>
      <c r="EJ114" s="99"/>
      <c r="EK114" s="99"/>
      <c r="EL114" s="99"/>
      <c r="EM114" s="99"/>
      <c r="EN114" s="99"/>
      <c r="EO114" s="99"/>
      <c r="EP114" s="99"/>
      <c r="EQ114" s="99"/>
      <c r="ER114" s="99"/>
      <c r="ES114" s="99"/>
      <c r="ET114" s="99"/>
      <c r="EU114" s="99"/>
      <c r="EV114" s="99"/>
      <c r="EW114" s="99"/>
      <c r="EX114" s="99"/>
      <c r="EY114" s="99"/>
      <c r="EZ114" s="99"/>
      <c r="FA114" s="99"/>
      <c r="FB114" s="99"/>
      <c r="FC114" s="99"/>
      <c r="FD114" s="99"/>
      <c r="FE114" s="99"/>
      <c r="FF114" s="99"/>
      <c r="FG114" s="99"/>
      <c r="FH114" s="99"/>
      <c r="FI114" s="99"/>
      <c r="FJ114" s="99"/>
      <c r="FK114" s="99"/>
      <c r="FL114" s="99"/>
      <c r="FM114" s="99"/>
      <c r="FN114" s="99"/>
      <c r="FO114" s="99"/>
      <c r="FP114" s="99"/>
      <c r="FQ114" s="99"/>
      <c r="FR114" s="99"/>
      <c r="FS114" s="99"/>
      <c r="FT114" s="99"/>
      <c r="FU114" s="99"/>
      <c r="FV114" s="99"/>
      <c r="FW114" s="99"/>
      <c r="FX114" s="99"/>
      <c r="FY114" s="99"/>
      <c r="FZ114" s="99"/>
      <c r="GA114" s="99"/>
      <c r="GB114" s="99"/>
      <c r="GC114" s="99"/>
      <c r="GD114" s="99"/>
      <c r="GE114" s="99"/>
      <c r="GF114" s="99"/>
      <c r="GG114" s="99"/>
      <c r="GH114" s="99"/>
      <c r="GI114" s="99"/>
      <c r="GJ114" s="99"/>
      <c r="GK114" s="99"/>
      <c r="GL114" s="99"/>
      <c r="GM114" s="99"/>
      <c r="GN114" s="99"/>
      <c r="GO114" s="99"/>
      <c r="GP114" s="99"/>
      <c r="GQ114" s="99"/>
      <c r="GR114" s="99"/>
      <c r="GS114" s="99"/>
      <c r="GT114" s="99"/>
      <c r="GU114" s="99"/>
      <c r="GV114" s="99"/>
      <c r="GW114" s="99"/>
      <c r="GX114" s="99"/>
      <c r="GY114" s="99"/>
      <c r="GZ114" s="99"/>
      <c r="HA114" s="99"/>
      <c r="HB114" s="99"/>
      <c r="HC114" s="99"/>
      <c r="HD114" s="99"/>
      <c r="HE114" s="99"/>
      <c r="HF114" s="99"/>
      <c r="HG114" s="99"/>
      <c r="HH114" s="99"/>
      <c r="HI114" s="99"/>
      <c r="HJ114" s="99"/>
      <c r="HK114" s="99"/>
      <c r="HL114" s="99"/>
      <c r="HM114" s="99"/>
      <c r="HN114" s="99"/>
      <c r="HO114" s="99"/>
      <c r="HP114" s="99"/>
      <c r="HQ114" s="99"/>
      <c r="HR114" s="99"/>
      <c r="HS114" s="99"/>
      <c r="HT114" s="99"/>
      <c r="HU114" s="99"/>
      <c r="HV114" s="99"/>
      <c r="HW114" s="99"/>
      <c r="HX114" s="99"/>
      <c r="HY114" s="99"/>
      <c r="HZ114" s="99"/>
      <c r="IA114" s="99"/>
      <c r="IB114" s="99"/>
      <c r="IC114" s="99"/>
      <c r="ID114" s="99"/>
      <c r="IE114" s="99"/>
      <c r="IF114" s="99"/>
      <c r="IG114" s="99"/>
      <c r="IH114" s="99"/>
      <c r="II114" s="99"/>
      <c r="IJ114" s="99"/>
      <c r="IK114" s="99"/>
      <c r="IL114" s="99"/>
      <c r="IM114" s="99"/>
      <c r="IN114" s="99"/>
      <c r="IO114" s="99"/>
      <c r="IP114" s="99"/>
      <c r="IQ114" s="99"/>
      <c r="IR114" s="99"/>
      <c r="IS114" s="99"/>
      <c r="IT114" s="99"/>
      <c r="IU114" s="99"/>
      <c r="IV114" s="99"/>
    </row>
    <row r="115" spans="1:256" s="100" customFormat="1" ht="33.75" customHeight="1" x14ac:dyDescent="0.25">
      <c r="A115" s="367" t="s">
        <v>1058</v>
      </c>
      <c r="B115" s="158" t="s">
        <v>215</v>
      </c>
      <c r="C115" s="550">
        <v>64340</v>
      </c>
      <c r="D115" s="532"/>
      <c r="E115" s="197">
        <f t="shared" ref="E115:E156" si="3">C115+D115</f>
        <v>64340</v>
      </c>
      <c r="F115" s="17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c r="AQ115" s="99"/>
      <c r="AR115" s="99"/>
      <c r="AS115" s="99"/>
      <c r="AT115" s="99"/>
      <c r="AU115" s="368"/>
      <c r="AV115" s="179"/>
      <c r="AW115" s="99"/>
      <c r="AX115" s="99"/>
      <c r="AY115" s="99"/>
      <c r="AZ115" s="99"/>
      <c r="BA115" s="99"/>
      <c r="BB115" s="99"/>
      <c r="BC115" s="99"/>
      <c r="BD115" s="99"/>
      <c r="BE115" s="99"/>
      <c r="BF115" s="99"/>
      <c r="BG115" s="99"/>
      <c r="BH115" s="99"/>
      <c r="BI115" s="99"/>
      <c r="BJ115" s="99"/>
      <c r="BK115" s="99"/>
      <c r="BL115" s="99"/>
      <c r="BM115" s="99"/>
      <c r="BN115" s="99"/>
      <c r="BO115" s="99"/>
      <c r="BP115" s="99"/>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c r="CT115" s="99"/>
      <c r="CU115" s="99"/>
      <c r="CV115" s="99"/>
      <c r="CW115" s="99"/>
      <c r="CX115" s="99"/>
      <c r="CY115" s="99"/>
      <c r="CZ115" s="99"/>
      <c r="DA115" s="99"/>
      <c r="DB115" s="99"/>
      <c r="DC115" s="99"/>
      <c r="DD115" s="99"/>
      <c r="DE115" s="99"/>
      <c r="DF115" s="99"/>
      <c r="DG115" s="99"/>
      <c r="DH115" s="99"/>
      <c r="DI115" s="99"/>
      <c r="DJ115" s="99"/>
      <c r="DK115" s="99"/>
      <c r="DL115" s="99"/>
      <c r="DM115" s="99"/>
      <c r="DN115" s="99"/>
      <c r="DO115" s="99"/>
      <c r="DP115" s="99"/>
      <c r="DQ115" s="99"/>
      <c r="DR115" s="99"/>
      <c r="DS115" s="99"/>
      <c r="DT115" s="99"/>
      <c r="DU115" s="99"/>
      <c r="DV115" s="99"/>
      <c r="DW115" s="99"/>
      <c r="DX115" s="99"/>
      <c r="DY115" s="99"/>
      <c r="DZ115" s="99"/>
      <c r="EA115" s="99"/>
      <c r="EB115" s="99"/>
      <c r="EC115" s="99"/>
      <c r="ED115" s="99"/>
      <c r="EE115" s="99"/>
      <c r="EF115" s="99"/>
      <c r="EG115" s="99"/>
      <c r="EH115" s="99"/>
      <c r="EI115" s="99"/>
      <c r="EJ115" s="99"/>
      <c r="EK115" s="99"/>
      <c r="EL115" s="99"/>
      <c r="EM115" s="99"/>
      <c r="EN115" s="99"/>
      <c r="EO115" s="99"/>
      <c r="EP115" s="99"/>
      <c r="EQ115" s="99"/>
      <c r="ER115" s="99"/>
      <c r="ES115" s="99"/>
      <c r="ET115" s="99"/>
      <c r="EU115" s="99"/>
      <c r="EV115" s="99"/>
      <c r="EW115" s="99"/>
      <c r="EX115" s="99"/>
      <c r="EY115" s="99"/>
      <c r="EZ115" s="99"/>
      <c r="FA115" s="99"/>
      <c r="FB115" s="99"/>
      <c r="FC115" s="99"/>
      <c r="FD115" s="99"/>
      <c r="FE115" s="99"/>
      <c r="FF115" s="99"/>
      <c r="FG115" s="99"/>
      <c r="FH115" s="99"/>
      <c r="FI115" s="99"/>
      <c r="FJ115" s="99"/>
      <c r="FK115" s="99"/>
      <c r="FL115" s="99"/>
      <c r="FM115" s="99"/>
      <c r="FN115" s="99"/>
      <c r="FO115" s="99"/>
      <c r="FP115" s="99"/>
      <c r="FQ115" s="99"/>
      <c r="FR115" s="99"/>
      <c r="FS115" s="99"/>
      <c r="FT115" s="99"/>
      <c r="FU115" s="99"/>
      <c r="FV115" s="99"/>
      <c r="FW115" s="99"/>
      <c r="FX115" s="99"/>
      <c r="FY115" s="99"/>
      <c r="FZ115" s="99"/>
      <c r="GA115" s="99"/>
      <c r="GB115" s="99"/>
      <c r="GC115" s="99"/>
      <c r="GD115" s="99"/>
      <c r="GE115" s="99"/>
      <c r="GF115" s="99"/>
      <c r="GG115" s="99"/>
      <c r="GH115" s="99"/>
      <c r="GI115" s="99"/>
      <c r="GJ115" s="99"/>
      <c r="GK115" s="99"/>
      <c r="GL115" s="99"/>
      <c r="GM115" s="99"/>
      <c r="GN115" s="99"/>
      <c r="GO115" s="99"/>
      <c r="GP115" s="99"/>
      <c r="GQ115" s="99"/>
      <c r="GR115" s="99"/>
      <c r="GS115" s="99"/>
      <c r="GT115" s="99"/>
      <c r="GU115" s="99"/>
      <c r="GV115" s="99"/>
      <c r="GW115" s="99"/>
      <c r="GX115" s="99"/>
      <c r="GY115" s="99"/>
      <c r="GZ115" s="99"/>
      <c r="HA115" s="99"/>
      <c r="HB115" s="99"/>
      <c r="HC115" s="99"/>
      <c r="HD115" s="99"/>
      <c r="HE115" s="99"/>
      <c r="HF115" s="99"/>
      <c r="HG115" s="99"/>
      <c r="HH115" s="99"/>
      <c r="HI115" s="99"/>
      <c r="HJ115" s="99"/>
      <c r="HK115" s="99"/>
      <c r="HL115" s="99"/>
      <c r="HM115" s="99"/>
      <c r="HN115" s="99"/>
      <c r="HO115" s="99"/>
      <c r="HP115" s="99"/>
      <c r="HQ115" s="99"/>
      <c r="HR115" s="99"/>
      <c r="HS115" s="99"/>
      <c r="HT115" s="99"/>
      <c r="HU115" s="99"/>
      <c r="HV115" s="99"/>
      <c r="HW115" s="99"/>
      <c r="HX115" s="99"/>
      <c r="HY115" s="99"/>
      <c r="HZ115" s="99"/>
      <c r="IA115" s="99"/>
      <c r="IB115" s="99"/>
      <c r="IC115" s="99"/>
      <c r="ID115" s="99"/>
      <c r="IE115" s="99"/>
      <c r="IF115" s="99"/>
      <c r="IG115" s="99"/>
      <c r="IH115" s="99"/>
      <c r="II115" s="99"/>
      <c r="IJ115" s="99"/>
      <c r="IK115" s="99"/>
      <c r="IL115" s="99"/>
      <c r="IM115" s="99"/>
      <c r="IN115" s="99"/>
      <c r="IO115" s="99"/>
      <c r="IP115" s="99"/>
      <c r="IQ115" s="99"/>
      <c r="IR115" s="99"/>
      <c r="IS115" s="99"/>
      <c r="IT115" s="99"/>
      <c r="IU115" s="99"/>
      <c r="IV115" s="99"/>
    </row>
    <row r="116" spans="1:256" s="100" customFormat="1" ht="25.5" customHeight="1" x14ac:dyDescent="0.25">
      <c r="A116" s="367" t="s">
        <v>1059</v>
      </c>
      <c r="B116" s="158" t="s">
        <v>216</v>
      </c>
      <c r="C116" s="550">
        <v>0</v>
      </c>
      <c r="D116" s="532"/>
      <c r="E116" s="197">
        <f t="shared" si="3"/>
        <v>0</v>
      </c>
      <c r="F116" s="17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c r="AU116" s="368"/>
      <c r="AV116" s="179"/>
      <c r="AW116" s="99"/>
      <c r="AX116" s="99"/>
      <c r="AY116" s="99"/>
      <c r="AZ116" s="99"/>
      <c r="BA116" s="99"/>
      <c r="BB116" s="99"/>
      <c r="BC116" s="99"/>
      <c r="BD116" s="99"/>
      <c r="BE116" s="99"/>
      <c r="BF116" s="99"/>
      <c r="BG116" s="99"/>
      <c r="BH116" s="99"/>
      <c r="BI116" s="99"/>
      <c r="BJ116" s="99"/>
      <c r="BK116" s="99"/>
      <c r="BL116" s="99"/>
      <c r="BM116" s="99"/>
      <c r="BN116" s="99"/>
      <c r="BO116" s="99"/>
      <c r="BP116" s="99"/>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c r="CT116" s="99"/>
      <c r="CU116" s="99"/>
      <c r="CV116" s="99"/>
      <c r="CW116" s="99"/>
      <c r="CX116" s="99"/>
      <c r="CY116" s="99"/>
      <c r="CZ116" s="99"/>
      <c r="DA116" s="99"/>
      <c r="DB116" s="99"/>
      <c r="DC116" s="99"/>
      <c r="DD116" s="99"/>
      <c r="DE116" s="99"/>
      <c r="DF116" s="99"/>
      <c r="DG116" s="99"/>
      <c r="DH116" s="99"/>
      <c r="DI116" s="99"/>
      <c r="DJ116" s="99"/>
      <c r="DK116" s="99"/>
      <c r="DL116" s="99"/>
      <c r="DM116" s="99"/>
      <c r="DN116" s="99"/>
      <c r="DO116" s="99"/>
      <c r="DP116" s="99"/>
      <c r="DQ116" s="99"/>
      <c r="DR116" s="99"/>
      <c r="DS116" s="99"/>
      <c r="DT116" s="99"/>
      <c r="DU116" s="99"/>
      <c r="DV116" s="99"/>
      <c r="DW116" s="99"/>
      <c r="DX116" s="99"/>
      <c r="DY116" s="99"/>
      <c r="DZ116" s="99"/>
      <c r="EA116" s="99"/>
      <c r="EB116" s="99"/>
      <c r="EC116" s="99"/>
      <c r="ED116" s="99"/>
      <c r="EE116" s="99"/>
      <c r="EF116" s="99"/>
      <c r="EG116" s="99"/>
      <c r="EH116" s="99"/>
      <c r="EI116" s="99"/>
      <c r="EJ116" s="99"/>
      <c r="EK116" s="99"/>
      <c r="EL116" s="99"/>
      <c r="EM116" s="99"/>
      <c r="EN116" s="99"/>
      <c r="EO116" s="99"/>
      <c r="EP116" s="99"/>
      <c r="EQ116" s="99"/>
      <c r="ER116" s="99"/>
      <c r="ES116" s="99"/>
      <c r="ET116" s="99"/>
      <c r="EU116" s="99"/>
      <c r="EV116" s="99"/>
      <c r="EW116" s="99"/>
      <c r="EX116" s="99"/>
      <c r="EY116" s="99"/>
      <c r="EZ116" s="99"/>
      <c r="FA116" s="99"/>
      <c r="FB116" s="99"/>
      <c r="FC116" s="99"/>
      <c r="FD116" s="99"/>
      <c r="FE116" s="99"/>
      <c r="FF116" s="99"/>
      <c r="FG116" s="99"/>
      <c r="FH116" s="99"/>
      <c r="FI116" s="99"/>
      <c r="FJ116" s="99"/>
      <c r="FK116" s="99"/>
      <c r="FL116" s="99"/>
      <c r="FM116" s="99"/>
      <c r="FN116" s="99"/>
      <c r="FO116" s="99"/>
      <c r="FP116" s="99"/>
      <c r="FQ116" s="99"/>
      <c r="FR116" s="99"/>
      <c r="FS116" s="99"/>
      <c r="FT116" s="99"/>
      <c r="FU116" s="99"/>
      <c r="FV116" s="99"/>
      <c r="FW116" s="99"/>
      <c r="FX116" s="99"/>
      <c r="FY116" s="99"/>
      <c r="FZ116" s="99"/>
      <c r="GA116" s="99"/>
      <c r="GB116" s="99"/>
      <c r="GC116" s="99"/>
      <c r="GD116" s="99"/>
      <c r="GE116" s="99"/>
      <c r="GF116" s="99"/>
      <c r="GG116" s="99"/>
      <c r="GH116" s="99"/>
      <c r="GI116" s="99"/>
      <c r="GJ116" s="99"/>
      <c r="GK116" s="99"/>
      <c r="GL116" s="99"/>
      <c r="GM116" s="99"/>
      <c r="GN116" s="99"/>
      <c r="GO116" s="99"/>
      <c r="GP116" s="99"/>
      <c r="GQ116" s="99"/>
      <c r="GR116" s="99"/>
      <c r="GS116" s="99"/>
      <c r="GT116" s="99"/>
      <c r="GU116" s="99"/>
      <c r="GV116" s="99"/>
      <c r="GW116" s="99"/>
      <c r="GX116" s="99"/>
      <c r="GY116" s="99"/>
      <c r="GZ116" s="99"/>
      <c r="HA116" s="99"/>
      <c r="HB116" s="99"/>
      <c r="HC116" s="99"/>
      <c r="HD116" s="99"/>
      <c r="HE116" s="99"/>
      <c r="HF116" s="99"/>
      <c r="HG116" s="99"/>
      <c r="HH116" s="99"/>
      <c r="HI116" s="99"/>
      <c r="HJ116" s="99"/>
      <c r="HK116" s="99"/>
      <c r="HL116" s="99"/>
      <c r="HM116" s="99"/>
      <c r="HN116" s="99"/>
      <c r="HO116" s="99"/>
      <c r="HP116" s="99"/>
      <c r="HQ116" s="99"/>
      <c r="HR116" s="99"/>
      <c r="HS116" s="99"/>
      <c r="HT116" s="99"/>
      <c r="HU116" s="99"/>
      <c r="HV116" s="99"/>
      <c r="HW116" s="99"/>
      <c r="HX116" s="99"/>
      <c r="HY116" s="99"/>
      <c r="HZ116" s="99"/>
      <c r="IA116" s="99"/>
      <c r="IB116" s="99"/>
      <c r="IC116" s="99"/>
      <c r="ID116" s="99"/>
      <c r="IE116" s="99"/>
      <c r="IF116" s="99"/>
      <c r="IG116" s="99"/>
      <c r="IH116" s="99"/>
      <c r="II116" s="99"/>
      <c r="IJ116" s="99"/>
      <c r="IK116" s="99"/>
      <c r="IL116" s="99"/>
      <c r="IM116" s="99"/>
      <c r="IN116" s="99"/>
      <c r="IO116" s="99"/>
      <c r="IP116" s="99"/>
      <c r="IQ116" s="99"/>
      <c r="IR116" s="99"/>
      <c r="IS116" s="99"/>
      <c r="IT116" s="99"/>
      <c r="IU116" s="99"/>
      <c r="IV116" s="99"/>
    </row>
    <row r="117" spans="1:256" s="100" customFormat="1" ht="25.5" customHeight="1" x14ac:dyDescent="0.25">
      <c r="A117" s="367" t="s">
        <v>1060</v>
      </c>
      <c r="B117" s="158" t="s">
        <v>217</v>
      </c>
      <c r="C117" s="550">
        <v>0</v>
      </c>
      <c r="D117" s="532"/>
      <c r="E117" s="197">
        <f t="shared" si="3"/>
        <v>0</v>
      </c>
      <c r="F117" s="17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368"/>
      <c r="AV117" s="17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c r="CT117" s="99"/>
      <c r="CU117" s="99"/>
      <c r="CV117" s="99"/>
      <c r="CW117" s="99"/>
      <c r="CX117" s="99"/>
      <c r="CY117" s="99"/>
      <c r="CZ117" s="99"/>
      <c r="DA117" s="99"/>
      <c r="DB117" s="99"/>
      <c r="DC117" s="99"/>
      <c r="DD117" s="99"/>
      <c r="DE117" s="99"/>
      <c r="DF117" s="99"/>
      <c r="DG117" s="99"/>
      <c r="DH117" s="99"/>
      <c r="DI117" s="99"/>
      <c r="DJ117" s="99"/>
      <c r="DK117" s="99"/>
      <c r="DL117" s="99"/>
      <c r="DM117" s="99"/>
      <c r="DN117" s="99"/>
      <c r="DO117" s="99"/>
      <c r="DP117" s="99"/>
      <c r="DQ117" s="99"/>
      <c r="DR117" s="99"/>
      <c r="DS117" s="99"/>
      <c r="DT117" s="99"/>
      <c r="DU117" s="99"/>
      <c r="DV117" s="99"/>
      <c r="DW117" s="99"/>
      <c r="DX117" s="99"/>
      <c r="DY117" s="99"/>
      <c r="DZ117" s="99"/>
      <c r="EA117" s="99"/>
      <c r="EB117" s="99"/>
      <c r="EC117" s="99"/>
      <c r="ED117" s="99"/>
      <c r="EE117" s="99"/>
      <c r="EF117" s="99"/>
      <c r="EG117" s="99"/>
      <c r="EH117" s="99"/>
      <c r="EI117" s="99"/>
      <c r="EJ117" s="99"/>
      <c r="EK117" s="99"/>
      <c r="EL117" s="99"/>
      <c r="EM117" s="99"/>
      <c r="EN117" s="99"/>
      <c r="EO117" s="99"/>
      <c r="EP117" s="99"/>
      <c r="EQ117" s="99"/>
      <c r="ER117" s="99"/>
      <c r="ES117" s="99"/>
      <c r="ET117" s="99"/>
      <c r="EU117" s="99"/>
      <c r="EV117" s="99"/>
      <c r="EW117" s="99"/>
      <c r="EX117" s="99"/>
      <c r="EY117" s="99"/>
      <c r="EZ117" s="99"/>
      <c r="FA117" s="99"/>
      <c r="FB117" s="99"/>
      <c r="FC117" s="99"/>
      <c r="FD117" s="99"/>
      <c r="FE117" s="99"/>
      <c r="FF117" s="99"/>
      <c r="FG117" s="99"/>
      <c r="FH117" s="99"/>
      <c r="FI117" s="99"/>
      <c r="FJ117" s="99"/>
      <c r="FK117" s="99"/>
      <c r="FL117" s="99"/>
      <c r="FM117" s="99"/>
      <c r="FN117" s="99"/>
      <c r="FO117" s="99"/>
      <c r="FP117" s="99"/>
      <c r="FQ117" s="99"/>
      <c r="FR117" s="99"/>
      <c r="FS117" s="99"/>
      <c r="FT117" s="99"/>
      <c r="FU117" s="99"/>
      <c r="FV117" s="99"/>
      <c r="FW117" s="99"/>
      <c r="FX117" s="99"/>
      <c r="FY117" s="99"/>
      <c r="FZ117" s="99"/>
      <c r="GA117" s="99"/>
      <c r="GB117" s="99"/>
      <c r="GC117" s="99"/>
      <c r="GD117" s="99"/>
      <c r="GE117" s="99"/>
      <c r="GF117" s="99"/>
      <c r="GG117" s="99"/>
      <c r="GH117" s="99"/>
      <c r="GI117" s="99"/>
      <c r="GJ117" s="99"/>
      <c r="GK117" s="99"/>
      <c r="GL117" s="99"/>
      <c r="GM117" s="99"/>
      <c r="GN117" s="99"/>
      <c r="GO117" s="99"/>
      <c r="GP117" s="99"/>
      <c r="GQ117" s="99"/>
      <c r="GR117" s="99"/>
      <c r="GS117" s="99"/>
      <c r="GT117" s="99"/>
      <c r="GU117" s="99"/>
      <c r="GV117" s="99"/>
      <c r="GW117" s="99"/>
      <c r="GX117" s="99"/>
      <c r="GY117" s="99"/>
      <c r="GZ117" s="99"/>
      <c r="HA117" s="99"/>
      <c r="HB117" s="99"/>
      <c r="HC117" s="99"/>
      <c r="HD117" s="99"/>
      <c r="HE117" s="99"/>
      <c r="HF117" s="99"/>
      <c r="HG117" s="99"/>
      <c r="HH117" s="99"/>
      <c r="HI117" s="99"/>
      <c r="HJ117" s="99"/>
      <c r="HK117" s="99"/>
      <c r="HL117" s="99"/>
      <c r="HM117" s="99"/>
      <c r="HN117" s="99"/>
      <c r="HO117" s="99"/>
      <c r="HP117" s="99"/>
      <c r="HQ117" s="99"/>
      <c r="HR117" s="99"/>
      <c r="HS117" s="99"/>
      <c r="HT117" s="99"/>
      <c r="HU117" s="99"/>
      <c r="HV117" s="99"/>
      <c r="HW117" s="99"/>
      <c r="HX117" s="99"/>
      <c r="HY117" s="99"/>
      <c r="HZ117" s="99"/>
      <c r="IA117" s="99"/>
      <c r="IB117" s="99"/>
      <c r="IC117" s="99"/>
      <c r="ID117" s="99"/>
      <c r="IE117" s="99"/>
      <c r="IF117" s="99"/>
      <c r="IG117" s="99"/>
      <c r="IH117" s="99"/>
      <c r="II117" s="99"/>
      <c r="IJ117" s="99"/>
      <c r="IK117" s="99"/>
      <c r="IL117" s="99"/>
      <c r="IM117" s="99"/>
      <c r="IN117" s="99"/>
      <c r="IO117" s="99"/>
      <c r="IP117" s="99"/>
      <c r="IQ117" s="99"/>
      <c r="IR117" s="99"/>
      <c r="IS117" s="99"/>
      <c r="IT117" s="99"/>
      <c r="IU117" s="99"/>
      <c r="IV117" s="99"/>
    </row>
    <row r="118" spans="1:256" s="100" customFormat="1" ht="25.5" customHeight="1" x14ac:dyDescent="0.25">
      <c r="A118" s="367" t="s">
        <v>1061</v>
      </c>
      <c r="B118" s="158" t="s">
        <v>218</v>
      </c>
      <c r="C118" s="550">
        <v>43448</v>
      </c>
      <c r="D118" s="532"/>
      <c r="E118" s="197">
        <f t="shared" si="3"/>
        <v>43448</v>
      </c>
      <c r="F118" s="17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c r="AU118" s="368"/>
      <c r="AV118" s="179"/>
      <c r="AW118" s="99"/>
      <c r="AX118" s="99"/>
      <c r="AY118" s="99"/>
      <c r="AZ118" s="99"/>
      <c r="BA118" s="99"/>
      <c r="BB118" s="99"/>
      <c r="BC118" s="99"/>
      <c r="BD118" s="99"/>
      <c r="BE118" s="99"/>
      <c r="BF118" s="99"/>
      <c r="BG118" s="99"/>
      <c r="BH118" s="99"/>
      <c r="BI118" s="99"/>
      <c r="BJ118" s="99"/>
      <c r="BK118" s="99"/>
      <c r="BL118" s="99"/>
      <c r="BM118" s="99"/>
      <c r="BN118" s="99"/>
      <c r="BO118" s="99"/>
      <c r="BP118" s="99"/>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c r="CT118" s="99"/>
      <c r="CU118" s="99"/>
      <c r="CV118" s="99"/>
      <c r="CW118" s="99"/>
      <c r="CX118" s="99"/>
      <c r="CY118" s="99"/>
      <c r="CZ118" s="99"/>
      <c r="DA118" s="99"/>
      <c r="DB118" s="99"/>
      <c r="DC118" s="99"/>
      <c r="DD118" s="99"/>
      <c r="DE118" s="99"/>
      <c r="DF118" s="99"/>
      <c r="DG118" s="99"/>
      <c r="DH118" s="99"/>
      <c r="DI118" s="99"/>
      <c r="DJ118" s="99"/>
      <c r="DK118" s="99"/>
      <c r="DL118" s="99"/>
      <c r="DM118" s="99"/>
      <c r="DN118" s="99"/>
      <c r="DO118" s="99"/>
      <c r="DP118" s="99"/>
      <c r="DQ118" s="99"/>
      <c r="DR118" s="99"/>
      <c r="DS118" s="99"/>
      <c r="DT118" s="99"/>
      <c r="DU118" s="99"/>
      <c r="DV118" s="99"/>
      <c r="DW118" s="99"/>
      <c r="DX118" s="99"/>
      <c r="DY118" s="99"/>
      <c r="DZ118" s="99"/>
      <c r="EA118" s="99"/>
      <c r="EB118" s="99"/>
      <c r="EC118" s="99"/>
      <c r="ED118" s="99"/>
      <c r="EE118" s="99"/>
      <c r="EF118" s="99"/>
      <c r="EG118" s="99"/>
      <c r="EH118" s="99"/>
      <c r="EI118" s="99"/>
      <c r="EJ118" s="99"/>
      <c r="EK118" s="99"/>
      <c r="EL118" s="99"/>
      <c r="EM118" s="99"/>
      <c r="EN118" s="99"/>
      <c r="EO118" s="99"/>
      <c r="EP118" s="99"/>
      <c r="EQ118" s="99"/>
      <c r="ER118" s="99"/>
      <c r="ES118" s="99"/>
      <c r="ET118" s="99"/>
      <c r="EU118" s="99"/>
      <c r="EV118" s="99"/>
      <c r="EW118" s="99"/>
      <c r="EX118" s="99"/>
      <c r="EY118" s="99"/>
      <c r="EZ118" s="99"/>
      <c r="FA118" s="99"/>
      <c r="FB118" s="99"/>
      <c r="FC118" s="99"/>
      <c r="FD118" s="99"/>
      <c r="FE118" s="99"/>
      <c r="FF118" s="99"/>
      <c r="FG118" s="99"/>
      <c r="FH118" s="99"/>
      <c r="FI118" s="99"/>
      <c r="FJ118" s="99"/>
      <c r="FK118" s="99"/>
      <c r="FL118" s="99"/>
      <c r="FM118" s="99"/>
      <c r="FN118" s="99"/>
      <c r="FO118" s="99"/>
      <c r="FP118" s="99"/>
      <c r="FQ118" s="99"/>
      <c r="FR118" s="99"/>
      <c r="FS118" s="99"/>
      <c r="FT118" s="99"/>
      <c r="FU118" s="99"/>
      <c r="FV118" s="99"/>
      <c r="FW118" s="99"/>
      <c r="FX118" s="99"/>
      <c r="FY118" s="99"/>
      <c r="FZ118" s="99"/>
      <c r="GA118" s="99"/>
      <c r="GB118" s="99"/>
      <c r="GC118" s="99"/>
      <c r="GD118" s="99"/>
      <c r="GE118" s="99"/>
      <c r="GF118" s="99"/>
      <c r="GG118" s="99"/>
      <c r="GH118" s="99"/>
      <c r="GI118" s="99"/>
      <c r="GJ118" s="99"/>
      <c r="GK118" s="99"/>
      <c r="GL118" s="99"/>
      <c r="GM118" s="99"/>
      <c r="GN118" s="99"/>
      <c r="GO118" s="99"/>
      <c r="GP118" s="99"/>
      <c r="GQ118" s="99"/>
      <c r="GR118" s="99"/>
      <c r="GS118" s="99"/>
      <c r="GT118" s="99"/>
      <c r="GU118" s="99"/>
      <c r="GV118" s="99"/>
      <c r="GW118" s="99"/>
      <c r="GX118" s="99"/>
      <c r="GY118" s="99"/>
      <c r="GZ118" s="99"/>
      <c r="HA118" s="99"/>
      <c r="HB118" s="99"/>
      <c r="HC118" s="99"/>
      <c r="HD118" s="99"/>
      <c r="HE118" s="99"/>
      <c r="HF118" s="99"/>
      <c r="HG118" s="99"/>
      <c r="HH118" s="99"/>
      <c r="HI118" s="99"/>
      <c r="HJ118" s="99"/>
      <c r="HK118" s="99"/>
      <c r="HL118" s="99"/>
      <c r="HM118" s="99"/>
      <c r="HN118" s="99"/>
      <c r="HO118" s="99"/>
      <c r="HP118" s="99"/>
      <c r="HQ118" s="99"/>
      <c r="HR118" s="99"/>
      <c r="HS118" s="99"/>
      <c r="HT118" s="99"/>
      <c r="HU118" s="99"/>
      <c r="HV118" s="99"/>
      <c r="HW118" s="99"/>
      <c r="HX118" s="99"/>
      <c r="HY118" s="99"/>
      <c r="HZ118" s="99"/>
      <c r="IA118" s="99"/>
      <c r="IB118" s="99"/>
      <c r="IC118" s="99"/>
      <c r="ID118" s="99"/>
      <c r="IE118" s="99"/>
      <c r="IF118" s="99"/>
      <c r="IG118" s="99"/>
      <c r="IH118" s="99"/>
      <c r="II118" s="99"/>
      <c r="IJ118" s="99"/>
      <c r="IK118" s="99"/>
      <c r="IL118" s="99"/>
      <c r="IM118" s="99"/>
      <c r="IN118" s="99"/>
      <c r="IO118" s="99"/>
      <c r="IP118" s="99"/>
      <c r="IQ118" s="99"/>
      <c r="IR118" s="99"/>
      <c r="IS118" s="99"/>
      <c r="IT118" s="99"/>
      <c r="IU118" s="99"/>
      <c r="IV118" s="99"/>
    </row>
    <row r="119" spans="1:256" s="100" customFormat="1" ht="31.5" x14ac:dyDescent="0.25">
      <c r="A119" s="365" t="s">
        <v>1062</v>
      </c>
      <c r="B119" s="210" t="s">
        <v>219</v>
      </c>
      <c r="C119" s="552">
        <f>SUM(C120:C125)</f>
        <v>210000</v>
      </c>
      <c r="D119" s="538">
        <f>SUM(D120:D125)</f>
        <v>9412</v>
      </c>
      <c r="E119" s="257">
        <f>SUM(E120:E125)</f>
        <v>219412</v>
      </c>
      <c r="F119" s="17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368"/>
      <c r="AV119" s="17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c r="CT119" s="99"/>
      <c r="CU119" s="99"/>
      <c r="CV119" s="99"/>
      <c r="CW119" s="99"/>
      <c r="CX119" s="99"/>
      <c r="CY119" s="99"/>
      <c r="CZ119" s="99"/>
      <c r="DA119" s="99"/>
      <c r="DB119" s="99"/>
      <c r="DC119" s="99"/>
      <c r="DD119" s="99"/>
      <c r="DE119" s="99"/>
      <c r="DF119" s="99"/>
      <c r="DG119" s="99"/>
      <c r="DH119" s="99"/>
      <c r="DI119" s="99"/>
      <c r="DJ119" s="99"/>
      <c r="DK119" s="99"/>
      <c r="DL119" s="99"/>
      <c r="DM119" s="99"/>
      <c r="DN119" s="99"/>
      <c r="DO119" s="99"/>
      <c r="DP119" s="99"/>
      <c r="DQ119" s="99"/>
      <c r="DR119" s="99"/>
      <c r="DS119" s="99"/>
      <c r="DT119" s="99"/>
      <c r="DU119" s="99"/>
      <c r="DV119" s="99"/>
      <c r="DW119" s="99"/>
      <c r="DX119" s="99"/>
      <c r="DY119" s="99"/>
      <c r="DZ119" s="99"/>
      <c r="EA119" s="99"/>
      <c r="EB119" s="99"/>
      <c r="EC119" s="99"/>
      <c r="ED119" s="99"/>
      <c r="EE119" s="99"/>
      <c r="EF119" s="99"/>
      <c r="EG119" s="99"/>
      <c r="EH119" s="99"/>
      <c r="EI119" s="99"/>
      <c r="EJ119" s="99"/>
      <c r="EK119" s="99"/>
      <c r="EL119" s="99"/>
      <c r="EM119" s="99"/>
      <c r="EN119" s="99"/>
      <c r="EO119" s="99"/>
      <c r="EP119" s="99"/>
      <c r="EQ119" s="99"/>
      <c r="ER119" s="99"/>
      <c r="ES119" s="99"/>
      <c r="ET119" s="99"/>
      <c r="EU119" s="99"/>
      <c r="EV119" s="99"/>
      <c r="EW119" s="99"/>
      <c r="EX119" s="99"/>
      <c r="EY119" s="99"/>
      <c r="EZ119" s="99"/>
      <c r="FA119" s="99"/>
      <c r="FB119" s="99"/>
      <c r="FC119" s="99"/>
      <c r="FD119" s="99"/>
      <c r="FE119" s="99"/>
      <c r="FF119" s="99"/>
      <c r="FG119" s="99"/>
      <c r="FH119" s="99"/>
      <c r="FI119" s="99"/>
      <c r="FJ119" s="99"/>
      <c r="FK119" s="99"/>
      <c r="FL119" s="99"/>
      <c r="FM119" s="99"/>
      <c r="FN119" s="99"/>
      <c r="FO119" s="99"/>
      <c r="FP119" s="99"/>
      <c r="FQ119" s="99"/>
      <c r="FR119" s="99"/>
      <c r="FS119" s="99"/>
      <c r="FT119" s="99"/>
      <c r="FU119" s="99"/>
      <c r="FV119" s="99"/>
      <c r="FW119" s="99"/>
      <c r="FX119" s="99"/>
      <c r="FY119" s="99"/>
      <c r="FZ119" s="99"/>
      <c r="GA119" s="99"/>
      <c r="GB119" s="99"/>
      <c r="GC119" s="99"/>
      <c r="GD119" s="99"/>
      <c r="GE119" s="99"/>
      <c r="GF119" s="99"/>
      <c r="GG119" s="99"/>
      <c r="GH119" s="99"/>
      <c r="GI119" s="99"/>
      <c r="GJ119" s="99"/>
      <c r="GK119" s="99"/>
      <c r="GL119" s="99"/>
      <c r="GM119" s="99"/>
      <c r="GN119" s="99"/>
      <c r="GO119" s="99"/>
      <c r="GP119" s="99"/>
      <c r="GQ119" s="99"/>
      <c r="GR119" s="99"/>
      <c r="GS119" s="99"/>
      <c r="GT119" s="99"/>
      <c r="GU119" s="99"/>
      <c r="GV119" s="99"/>
      <c r="GW119" s="99"/>
      <c r="GX119" s="99"/>
      <c r="GY119" s="99"/>
      <c r="GZ119" s="99"/>
      <c r="HA119" s="99"/>
      <c r="HB119" s="99"/>
      <c r="HC119" s="99"/>
      <c r="HD119" s="99"/>
      <c r="HE119" s="99"/>
      <c r="HF119" s="99"/>
      <c r="HG119" s="99"/>
      <c r="HH119" s="99"/>
      <c r="HI119" s="99"/>
      <c r="HJ119" s="99"/>
      <c r="HK119" s="99"/>
      <c r="HL119" s="99"/>
      <c r="HM119" s="99"/>
      <c r="HN119" s="99"/>
      <c r="HO119" s="99"/>
      <c r="HP119" s="99"/>
      <c r="HQ119" s="99"/>
      <c r="HR119" s="99"/>
      <c r="HS119" s="99"/>
      <c r="HT119" s="99"/>
      <c r="HU119" s="99"/>
      <c r="HV119" s="99"/>
      <c r="HW119" s="99"/>
      <c r="HX119" s="99"/>
      <c r="HY119" s="99"/>
      <c r="HZ119" s="99"/>
      <c r="IA119" s="99"/>
      <c r="IB119" s="99"/>
      <c r="IC119" s="99"/>
      <c r="ID119" s="99"/>
      <c r="IE119" s="99"/>
      <c r="IF119" s="99"/>
      <c r="IG119" s="99"/>
      <c r="IH119" s="99"/>
      <c r="II119" s="99"/>
      <c r="IJ119" s="99"/>
      <c r="IK119" s="99"/>
      <c r="IL119" s="99"/>
      <c r="IM119" s="99"/>
      <c r="IN119" s="99"/>
      <c r="IO119" s="99"/>
      <c r="IP119" s="99"/>
      <c r="IQ119" s="99"/>
      <c r="IR119" s="99"/>
      <c r="IS119" s="99"/>
      <c r="IT119" s="99"/>
      <c r="IU119" s="99"/>
      <c r="IV119" s="99"/>
    </row>
    <row r="120" spans="1:256" s="100" customFormat="1" ht="25.5" customHeight="1" x14ac:dyDescent="0.25">
      <c r="A120" s="367" t="s">
        <v>1063</v>
      </c>
      <c r="B120" s="158" t="s">
        <v>220</v>
      </c>
      <c r="C120" s="550">
        <v>210000</v>
      </c>
      <c r="D120" s="532"/>
      <c r="E120" s="197">
        <f t="shared" si="3"/>
        <v>210000</v>
      </c>
      <c r="F120" s="17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c r="AU120" s="368"/>
      <c r="AV120" s="179"/>
      <c r="AW120" s="99"/>
      <c r="AX120" s="99"/>
      <c r="AY120" s="99"/>
      <c r="AZ120" s="99"/>
      <c r="BA120" s="99"/>
      <c r="BB120" s="99"/>
      <c r="BC120" s="99"/>
      <c r="BD120" s="99"/>
      <c r="BE120" s="99"/>
      <c r="BF120" s="99"/>
      <c r="BG120" s="99"/>
      <c r="BH120" s="99"/>
      <c r="BI120" s="99"/>
      <c r="BJ120" s="99"/>
      <c r="BK120" s="99"/>
      <c r="BL120" s="99"/>
      <c r="BM120" s="99"/>
      <c r="BN120" s="99"/>
      <c r="BO120" s="99"/>
      <c r="BP120" s="99"/>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c r="CT120" s="99"/>
      <c r="CU120" s="99"/>
      <c r="CV120" s="99"/>
      <c r="CW120" s="99"/>
      <c r="CX120" s="99"/>
      <c r="CY120" s="99"/>
      <c r="CZ120" s="99"/>
      <c r="DA120" s="99"/>
      <c r="DB120" s="99"/>
      <c r="DC120" s="99"/>
      <c r="DD120" s="99"/>
      <c r="DE120" s="99"/>
      <c r="DF120" s="99"/>
      <c r="DG120" s="99"/>
      <c r="DH120" s="99"/>
      <c r="DI120" s="99"/>
      <c r="DJ120" s="99"/>
      <c r="DK120" s="99"/>
      <c r="DL120" s="99"/>
      <c r="DM120" s="99"/>
      <c r="DN120" s="99"/>
      <c r="DO120" s="99"/>
      <c r="DP120" s="99"/>
      <c r="DQ120" s="99"/>
      <c r="DR120" s="99"/>
      <c r="DS120" s="99"/>
      <c r="DT120" s="99"/>
      <c r="DU120" s="99"/>
      <c r="DV120" s="99"/>
      <c r="DW120" s="99"/>
      <c r="DX120" s="99"/>
      <c r="DY120" s="99"/>
      <c r="DZ120" s="99"/>
      <c r="EA120" s="99"/>
      <c r="EB120" s="99"/>
      <c r="EC120" s="99"/>
      <c r="ED120" s="99"/>
      <c r="EE120" s="99"/>
      <c r="EF120" s="99"/>
      <c r="EG120" s="99"/>
      <c r="EH120" s="99"/>
      <c r="EI120" s="99"/>
      <c r="EJ120" s="99"/>
      <c r="EK120" s="99"/>
      <c r="EL120" s="99"/>
      <c r="EM120" s="99"/>
      <c r="EN120" s="99"/>
      <c r="EO120" s="99"/>
      <c r="EP120" s="99"/>
      <c r="EQ120" s="99"/>
      <c r="ER120" s="99"/>
      <c r="ES120" s="99"/>
      <c r="ET120" s="99"/>
      <c r="EU120" s="99"/>
      <c r="EV120" s="99"/>
      <c r="EW120" s="99"/>
      <c r="EX120" s="99"/>
      <c r="EY120" s="99"/>
      <c r="EZ120" s="99"/>
      <c r="FA120" s="99"/>
      <c r="FB120" s="99"/>
      <c r="FC120" s="99"/>
      <c r="FD120" s="99"/>
      <c r="FE120" s="99"/>
      <c r="FF120" s="99"/>
      <c r="FG120" s="99"/>
      <c r="FH120" s="99"/>
      <c r="FI120" s="99"/>
      <c r="FJ120" s="99"/>
      <c r="FK120" s="99"/>
      <c r="FL120" s="99"/>
      <c r="FM120" s="99"/>
      <c r="FN120" s="99"/>
      <c r="FO120" s="99"/>
      <c r="FP120" s="99"/>
      <c r="FQ120" s="99"/>
      <c r="FR120" s="99"/>
      <c r="FS120" s="99"/>
      <c r="FT120" s="99"/>
      <c r="FU120" s="99"/>
      <c r="FV120" s="99"/>
      <c r="FW120" s="99"/>
      <c r="FX120" s="99"/>
      <c r="FY120" s="99"/>
      <c r="FZ120" s="99"/>
      <c r="GA120" s="99"/>
      <c r="GB120" s="99"/>
      <c r="GC120" s="99"/>
      <c r="GD120" s="99"/>
      <c r="GE120" s="99"/>
      <c r="GF120" s="99"/>
      <c r="GG120" s="99"/>
      <c r="GH120" s="99"/>
      <c r="GI120" s="99"/>
      <c r="GJ120" s="99"/>
      <c r="GK120" s="99"/>
      <c r="GL120" s="99"/>
      <c r="GM120" s="99"/>
      <c r="GN120" s="99"/>
      <c r="GO120" s="99"/>
      <c r="GP120" s="99"/>
      <c r="GQ120" s="99"/>
      <c r="GR120" s="99"/>
      <c r="GS120" s="99"/>
      <c r="GT120" s="99"/>
      <c r="GU120" s="99"/>
      <c r="GV120" s="99"/>
      <c r="GW120" s="99"/>
      <c r="GX120" s="99"/>
      <c r="GY120" s="99"/>
      <c r="GZ120" s="99"/>
      <c r="HA120" s="99"/>
      <c r="HB120" s="99"/>
      <c r="HC120" s="99"/>
      <c r="HD120" s="99"/>
      <c r="HE120" s="99"/>
      <c r="HF120" s="99"/>
      <c r="HG120" s="99"/>
      <c r="HH120" s="99"/>
      <c r="HI120" s="99"/>
      <c r="HJ120" s="99"/>
      <c r="HK120" s="99"/>
      <c r="HL120" s="99"/>
      <c r="HM120" s="99"/>
      <c r="HN120" s="99"/>
      <c r="HO120" s="99"/>
      <c r="HP120" s="99"/>
      <c r="HQ120" s="99"/>
      <c r="HR120" s="99"/>
      <c r="HS120" s="99"/>
      <c r="HT120" s="99"/>
      <c r="HU120" s="99"/>
      <c r="HV120" s="99"/>
      <c r="HW120" s="99"/>
      <c r="HX120" s="99"/>
      <c r="HY120" s="99"/>
      <c r="HZ120" s="99"/>
      <c r="IA120" s="99"/>
      <c r="IB120" s="99"/>
      <c r="IC120" s="99"/>
      <c r="ID120" s="99"/>
      <c r="IE120" s="99"/>
      <c r="IF120" s="99"/>
      <c r="IG120" s="99"/>
      <c r="IH120" s="99"/>
      <c r="II120" s="99"/>
      <c r="IJ120" s="99"/>
      <c r="IK120" s="99"/>
      <c r="IL120" s="99"/>
      <c r="IM120" s="99"/>
      <c r="IN120" s="99"/>
      <c r="IO120" s="99"/>
      <c r="IP120" s="99"/>
      <c r="IQ120" s="99"/>
      <c r="IR120" s="99"/>
      <c r="IS120" s="99"/>
      <c r="IT120" s="99"/>
      <c r="IU120" s="99"/>
      <c r="IV120" s="99"/>
    </row>
    <row r="121" spans="1:256" s="100" customFormat="1" ht="25.5" customHeight="1" x14ac:dyDescent="0.25">
      <c r="A121" s="367" t="s">
        <v>1064</v>
      </c>
      <c r="B121" s="158" t="s">
        <v>221</v>
      </c>
      <c r="C121" s="550">
        <v>0</v>
      </c>
      <c r="D121" s="532"/>
      <c r="E121" s="197">
        <f t="shared" si="3"/>
        <v>0</v>
      </c>
      <c r="F121" s="17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c r="AU121" s="368"/>
      <c r="AV121" s="179"/>
      <c r="AW121" s="99"/>
      <c r="AX121" s="99"/>
      <c r="AY121" s="99"/>
      <c r="AZ121" s="99"/>
      <c r="BA121" s="99"/>
      <c r="BB121" s="99"/>
      <c r="BC121" s="99"/>
      <c r="BD121" s="99"/>
      <c r="BE121" s="99"/>
      <c r="BF121" s="99"/>
      <c r="BG121" s="99"/>
      <c r="BH121" s="99"/>
      <c r="BI121" s="99"/>
      <c r="BJ121" s="99"/>
      <c r="BK121" s="99"/>
      <c r="BL121" s="99"/>
      <c r="BM121" s="99"/>
      <c r="BN121" s="99"/>
      <c r="BO121" s="99"/>
      <c r="BP121" s="99"/>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c r="CT121" s="99"/>
      <c r="CU121" s="99"/>
      <c r="CV121" s="99"/>
      <c r="CW121" s="99"/>
      <c r="CX121" s="99"/>
      <c r="CY121" s="99"/>
      <c r="CZ121" s="99"/>
      <c r="DA121" s="99"/>
      <c r="DB121" s="99"/>
      <c r="DC121" s="99"/>
      <c r="DD121" s="99"/>
      <c r="DE121" s="99"/>
      <c r="DF121" s="99"/>
      <c r="DG121" s="99"/>
      <c r="DH121" s="99"/>
      <c r="DI121" s="99"/>
      <c r="DJ121" s="99"/>
      <c r="DK121" s="99"/>
      <c r="DL121" s="99"/>
      <c r="DM121" s="99"/>
      <c r="DN121" s="99"/>
      <c r="DO121" s="99"/>
      <c r="DP121" s="99"/>
      <c r="DQ121" s="99"/>
      <c r="DR121" s="99"/>
      <c r="DS121" s="99"/>
      <c r="DT121" s="99"/>
      <c r="DU121" s="99"/>
      <c r="DV121" s="99"/>
      <c r="DW121" s="99"/>
      <c r="DX121" s="99"/>
      <c r="DY121" s="99"/>
      <c r="DZ121" s="99"/>
      <c r="EA121" s="99"/>
      <c r="EB121" s="99"/>
      <c r="EC121" s="99"/>
      <c r="ED121" s="99"/>
      <c r="EE121" s="99"/>
      <c r="EF121" s="99"/>
      <c r="EG121" s="99"/>
      <c r="EH121" s="99"/>
      <c r="EI121" s="99"/>
      <c r="EJ121" s="99"/>
      <c r="EK121" s="99"/>
      <c r="EL121" s="99"/>
      <c r="EM121" s="99"/>
      <c r="EN121" s="99"/>
      <c r="EO121" s="99"/>
      <c r="EP121" s="99"/>
      <c r="EQ121" s="99"/>
      <c r="ER121" s="99"/>
      <c r="ES121" s="99"/>
      <c r="ET121" s="99"/>
      <c r="EU121" s="99"/>
      <c r="EV121" s="99"/>
      <c r="EW121" s="99"/>
      <c r="EX121" s="99"/>
      <c r="EY121" s="99"/>
      <c r="EZ121" s="99"/>
      <c r="FA121" s="99"/>
      <c r="FB121" s="99"/>
      <c r="FC121" s="99"/>
      <c r="FD121" s="99"/>
      <c r="FE121" s="99"/>
      <c r="FF121" s="99"/>
      <c r="FG121" s="99"/>
      <c r="FH121" s="99"/>
      <c r="FI121" s="99"/>
      <c r="FJ121" s="99"/>
      <c r="FK121" s="99"/>
      <c r="FL121" s="99"/>
      <c r="FM121" s="99"/>
      <c r="FN121" s="99"/>
      <c r="FO121" s="99"/>
      <c r="FP121" s="99"/>
      <c r="FQ121" s="99"/>
      <c r="FR121" s="99"/>
      <c r="FS121" s="99"/>
      <c r="FT121" s="99"/>
      <c r="FU121" s="99"/>
      <c r="FV121" s="99"/>
      <c r="FW121" s="99"/>
      <c r="FX121" s="99"/>
      <c r="FY121" s="99"/>
      <c r="FZ121" s="99"/>
      <c r="GA121" s="99"/>
      <c r="GB121" s="99"/>
      <c r="GC121" s="99"/>
      <c r="GD121" s="99"/>
      <c r="GE121" s="99"/>
      <c r="GF121" s="99"/>
      <c r="GG121" s="99"/>
      <c r="GH121" s="99"/>
      <c r="GI121" s="99"/>
      <c r="GJ121" s="99"/>
      <c r="GK121" s="99"/>
      <c r="GL121" s="99"/>
      <c r="GM121" s="99"/>
      <c r="GN121" s="99"/>
      <c r="GO121" s="99"/>
      <c r="GP121" s="99"/>
      <c r="GQ121" s="99"/>
      <c r="GR121" s="99"/>
      <c r="GS121" s="99"/>
      <c r="GT121" s="99"/>
      <c r="GU121" s="99"/>
      <c r="GV121" s="99"/>
      <c r="GW121" s="99"/>
      <c r="GX121" s="99"/>
      <c r="GY121" s="99"/>
      <c r="GZ121" s="99"/>
      <c r="HA121" s="99"/>
      <c r="HB121" s="99"/>
      <c r="HC121" s="99"/>
      <c r="HD121" s="99"/>
      <c r="HE121" s="99"/>
      <c r="HF121" s="99"/>
      <c r="HG121" s="99"/>
      <c r="HH121" s="99"/>
      <c r="HI121" s="99"/>
      <c r="HJ121" s="99"/>
      <c r="HK121" s="99"/>
      <c r="HL121" s="99"/>
      <c r="HM121" s="99"/>
      <c r="HN121" s="99"/>
      <c r="HO121" s="99"/>
      <c r="HP121" s="99"/>
      <c r="HQ121" s="99"/>
      <c r="HR121" s="99"/>
      <c r="HS121" s="99"/>
      <c r="HT121" s="99"/>
      <c r="HU121" s="99"/>
      <c r="HV121" s="99"/>
      <c r="HW121" s="99"/>
      <c r="HX121" s="99"/>
      <c r="HY121" s="99"/>
      <c r="HZ121" s="99"/>
      <c r="IA121" s="99"/>
      <c r="IB121" s="99"/>
      <c r="IC121" s="99"/>
      <c r="ID121" s="99"/>
      <c r="IE121" s="99"/>
      <c r="IF121" s="99"/>
      <c r="IG121" s="99"/>
      <c r="IH121" s="99"/>
      <c r="II121" s="99"/>
      <c r="IJ121" s="99"/>
      <c r="IK121" s="99"/>
      <c r="IL121" s="99"/>
      <c r="IM121" s="99"/>
      <c r="IN121" s="99"/>
      <c r="IO121" s="99"/>
      <c r="IP121" s="99"/>
      <c r="IQ121" s="99"/>
      <c r="IR121" s="99"/>
      <c r="IS121" s="99"/>
      <c r="IT121" s="99"/>
      <c r="IU121" s="99"/>
      <c r="IV121" s="99"/>
    </row>
    <row r="122" spans="1:256" s="100" customFormat="1" ht="25.5" customHeight="1" x14ac:dyDescent="0.25">
      <c r="A122" s="367" t="s">
        <v>1065</v>
      </c>
      <c r="B122" s="158" t="s">
        <v>222</v>
      </c>
      <c r="C122" s="550">
        <v>0</v>
      </c>
      <c r="D122" s="532"/>
      <c r="E122" s="203">
        <f t="shared" si="3"/>
        <v>0</v>
      </c>
      <c r="F122" s="17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c r="AU122" s="368"/>
      <c r="AV122" s="179"/>
      <c r="AW122" s="99"/>
      <c r="AX122" s="99"/>
      <c r="AY122" s="99"/>
      <c r="AZ122" s="99"/>
      <c r="BA122" s="99"/>
      <c r="BB122" s="99"/>
      <c r="BC122" s="99"/>
      <c r="BD122" s="99"/>
      <c r="BE122" s="99"/>
      <c r="BF122" s="99"/>
      <c r="BG122" s="99"/>
      <c r="BH122" s="99"/>
      <c r="BI122" s="99"/>
      <c r="BJ122" s="99"/>
      <c r="BK122" s="99"/>
      <c r="BL122" s="99"/>
      <c r="BM122" s="99"/>
      <c r="BN122" s="99"/>
      <c r="BO122" s="99"/>
      <c r="BP122" s="99"/>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c r="CT122" s="99"/>
      <c r="CU122" s="99"/>
      <c r="CV122" s="99"/>
      <c r="CW122" s="99"/>
      <c r="CX122" s="99"/>
      <c r="CY122" s="99"/>
      <c r="CZ122" s="99"/>
      <c r="DA122" s="99"/>
      <c r="DB122" s="99"/>
      <c r="DC122" s="99"/>
      <c r="DD122" s="99"/>
      <c r="DE122" s="99"/>
      <c r="DF122" s="99"/>
      <c r="DG122" s="99"/>
      <c r="DH122" s="99"/>
      <c r="DI122" s="99"/>
      <c r="DJ122" s="99"/>
      <c r="DK122" s="99"/>
      <c r="DL122" s="99"/>
      <c r="DM122" s="99"/>
      <c r="DN122" s="99"/>
      <c r="DO122" s="99"/>
      <c r="DP122" s="99"/>
      <c r="DQ122" s="99"/>
      <c r="DR122" s="99"/>
      <c r="DS122" s="99"/>
      <c r="DT122" s="99"/>
      <c r="DU122" s="99"/>
      <c r="DV122" s="99"/>
      <c r="DW122" s="99"/>
      <c r="DX122" s="99"/>
      <c r="DY122" s="99"/>
      <c r="DZ122" s="99"/>
      <c r="EA122" s="99"/>
      <c r="EB122" s="99"/>
      <c r="EC122" s="99"/>
      <c r="ED122" s="99"/>
      <c r="EE122" s="99"/>
      <c r="EF122" s="99"/>
      <c r="EG122" s="99"/>
      <c r="EH122" s="99"/>
      <c r="EI122" s="99"/>
      <c r="EJ122" s="99"/>
      <c r="EK122" s="99"/>
      <c r="EL122" s="99"/>
      <c r="EM122" s="99"/>
      <c r="EN122" s="99"/>
      <c r="EO122" s="99"/>
      <c r="EP122" s="99"/>
      <c r="EQ122" s="99"/>
      <c r="ER122" s="99"/>
      <c r="ES122" s="99"/>
      <c r="ET122" s="99"/>
      <c r="EU122" s="99"/>
      <c r="EV122" s="99"/>
      <c r="EW122" s="99"/>
      <c r="EX122" s="99"/>
      <c r="EY122" s="99"/>
      <c r="EZ122" s="99"/>
      <c r="FA122" s="99"/>
      <c r="FB122" s="99"/>
      <c r="FC122" s="99"/>
      <c r="FD122" s="99"/>
      <c r="FE122" s="99"/>
      <c r="FF122" s="99"/>
      <c r="FG122" s="99"/>
      <c r="FH122" s="99"/>
      <c r="FI122" s="99"/>
      <c r="FJ122" s="99"/>
      <c r="FK122" s="99"/>
      <c r="FL122" s="99"/>
      <c r="FM122" s="99"/>
      <c r="FN122" s="99"/>
      <c r="FO122" s="99"/>
      <c r="FP122" s="99"/>
      <c r="FQ122" s="99"/>
      <c r="FR122" s="99"/>
      <c r="FS122" s="99"/>
      <c r="FT122" s="99"/>
      <c r="FU122" s="99"/>
      <c r="FV122" s="99"/>
      <c r="FW122" s="99"/>
      <c r="FX122" s="99"/>
      <c r="FY122" s="99"/>
      <c r="FZ122" s="99"/>
      <c r="GA122" s="99"/>
      <c r="GB122" s="99"/>
      <c r="GC122" s="99"/>
      <c r="GD122" s="99"/>
      <c r="GE122" s="99"/>
      <c r="GF122" s="99"/>
      <c r="GG122" s="99"/>
      <c r="GH122" s="99"/>
      <c r="GI122" s="99"/>
      <c r="GJ122" s="99"/>
      <c r="GK122" s="99"/>
      <c r="GL122" s="99"/>
      <c r="GM122" s="99"/>
      <c r="GN122" s="99"/>
      <c r="GO122" s="99"/>
      <c r="GP122" s="99"/>
      <c r="GQ122" s="99"/>
      <c r="GR122" s="99"/>
      <c r="GS122" s="99"/>
      <c r="GT122" s="99"/>
      <c r="GU122" s="99"/>
      <c r="GV122" s="99"/>
      <c r="GW122" s="99"/>
      <c r="GX122" s="99"/>
      <c r="GY122" s="99"/>
      <c r="GZ122" s="99"/>
      <c r="HA122" s="99"/>
      <c r="HB122" s="99"/>
      <c r="HC122" s="99"/>
      <c r="HD122" s="99"/>
      <c r="HE122" s="99"/>
      <c r="HF122" s="99"/>
      <c r="HG122" s="99"/>
      <c r="HH122" s="99"/>
      <c r="HI122" s="99"/>
      <c r="HJ122" s="99"/>
      <c r="HK122" s="99"/>
      <c r="HL122" s="99"/>
      <c r="HM122" s="99"/>
      <c r="HN122" s="99"/>
      <c r="HO122" s="99"/>
      <c r="HP122" s="99"/>
      <c r="HQ122" s="99"/>
      <c r="HR122" s="99"/>
      <c r="HS122" s="99"/>
      <c r="HT122" s="99"/>
      <c r="HU122" s="99"/>
      <c r="HV122" s="99"/>
      <c r="HW122" s="99"/>
      <c r="HX122" s="99"/>
      <c r="HY122" s="99"/>
      <c r="HZ122" s="99"/>
      <c r="IA122" s="99"/>
      <c r="IB122" s="99"/>
      <c r="IC122" s="99"/>
      <c r="ID122" s="99"/>
      <c r="IE122" s="99"/>
      <c r="IF122" s="99"/>
      <c r="IG122" s="99"/>
      <c r="IH122" s="99"/>
      <c r="II122" s="99"/>
      <c r="IJ122" s="99"/>
      <c r="IK122" s="99"/>
      <c r="IL122" s="99"/>
      <c r="IM122" s="99"/>
      <c r="IN122" s="99"/>
      <c r="IO122" s="99"/>
      <c r="IP122" s="99"/>
      <c r="IQ122" s="99"/>
      <c r="IR122" s="99"/>
      <c r="IS122" s="99"/>
      <c r="IT122" s="99"/>
      <c r="IU122" s="99"/>
      <c r="IV122" s="99"/>
    </row>
    <row r="123" spans="1:256" s="100" customFormat="1" ht="25.5" customHeight="1" x14ac:dyDescent="0.25">
      <c r="A123" s="367" t="s">
        <v>1066</v>
      </c>
      <c r="B123" s="158" t="s">
        <v>223</v>
      </c>
      <c r="C123" s="550">
        <v>0</v>
      </c>
      <c r="D123" s="532">
        <v>5880</v>
      </c>
      <c r="E123" s="197">
        <f t="shared" si="3"/>
        <v>5880</v>
      </c>
      <c r="F123" s="17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c r="AU123" s="368"/>
      <c r="AV123" s="179"/>
      <c r="AW123" s="99"/>
      <c r="AX123" s="99"/>
      <c r="AY123" s="99"/>
      <c r="AZ123" s="99"/>
      <c r="BA123" s="99"/>
      <c r="BB123" s="99"/>
      <c r="BC123" s="99"/>
      <c r="BD123" s="99"/>
      <c r="BE123" s="99"/>
      <c r="BF123" s="99"/>
      <c r="BG123" s="99"/>
      <c r="BH123" s="99"/>
      <c r="BI123" s="99"/>
      <c r="BJ123" s="99"/>
      <c r="BK123" s="99"/>
      <c r="BL123" s="99"/>
      <c r="BM123" s="99"/>
      <c r="BN123" s="99"/>
      <c r="BO123" s="99"/>
      <c r="BP123" s="99"/>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c r="CT123" s="99"/>
      <c r="CU123" s="99"/>
      <c r="CV123" s="99"/>
      <c r="CW123" s="99"/>
      <c r="CX123" s="99"/>
      <c r="CY123" s="99"/>
      <c r="CZ123" s="99"/>
      <c r="DA123" s="99"/>
      <c r="DB123" s="99"/>
      <c r="DC123" s="99"/>
      <c r="DD123" s="99"/>
      <c r="DE123" s="99"/>
      <c r="DF123" s="99"/>
      <c r="DG123" s="99"/>
      <c r="DH123" s="99"/>
      <c r="DI123" s="99"/>
      <c r="DJ123" s="99"/>
      <c r="DK123" s="99"/>
      <c r="DL123" s="99"/>
      <c r="DM123" s="99"/>
      <c r="DN123" s="99"/>
      <c r="DO123" s="99"/>
      <c r="DP123" s="99"/>
      <c r="DQ123" s="99"/>
      <c r="DR123" s="99"/>
      <c r="DS123" s="99"/>
      <c r="DT123" s="99"/>
      <c r="DU123" s="99"/>
      <c r="DV123" s="99"/>
      <c r="DW123" s="99"/>
      <c r="DX123" s="99"/>
      <c r="DY123" s="99"/>
      <c r="DZ123" s="99"/>
      <c r="EA123" s="99"/>
      <c r="EB123" s="99"/>
      <c r="EC123" s="99"/>
      <c r="ED123" s="99"/>
      <c r="EE123" s="99"/>
      <c r="EF123" s="99"/>
      <c r="EG123" s="99"/>
      <c r="EH123" s="99"/>
      <c r="EI123" s="99"/>
      <c r="EJ123" s="99"/>
      <c r="EK123" s="99"/>
      <c r="EL123" s="99"/>
      <c r="EM123" s="99"/>
      <c r="EN123" s="99"/>
      <c r="EO123" s="99"/>
      <c r="EP123" s="99"/>
      <c r="EQ123" s="99"/>
      <c r="ER123" s="99"/>
      <c r="ES123" s="99"/>
      <c r="ET123" s="99"/>
      <c r="EU123" s="99"/>
      <c r="EV123" s="99"/>
      <c r="EW123" s="99"/>
      <c r="EX123" s="99"/>
      <c r="EY123" s="99"/>
      <c r="EZ123" s="99"/>
      <c r="FA123" s="99"/>
      <c r="FB123" s="99"/>
      <c r="FC123" s="99"/>
      <c r="FD123" s="99"/>
      <c r="FE123" s="99"/>
      <c r="FF123" s="99"/>
      <c r="FG123" s="99"/>
      <c r="FH123" s="99"/>
      <c r="FI123" s="99"/>
      <c r="FJ123" s="99"/>
      <c r="FK123" s="99"/>
      <c r="FL123" s="99"/>
      <c r="FM123" s="99"/>
      <c r="FN123" s="99"/>
      <c r="FO123" s="99"/>
      <c r="FP123" s="99"/>
      <c r="FQ123" s="99"/>
      <c r="FR123" s="99"/>
      <c r="FS123" s="99"/>
      <c r="FT123" s="99"/>
      <c r="FU123" s="99"/>
      <c r="FV123" s="99"/>
      <c r="FW123" s="99"/>
      <c r="FX123" s="99"/>
      <c r="FY123" s="99"/>
      <c r="FZ123" s="99"/>
      <c r="GA123" s="99"/>
      <c r="GB123" s="99"/>
      <c r="GC123" s="99"/>
      <c r="GD123" s="99"/>
      <c r="GE123" s="99"/>
      <c r="GF123" s="99"/>
      <c r="GG123" s="99"/>
      <c r="GH123" s="99"/>
      <c r="GI123" s="99"/>
      <c r="GJ123" s="99"/>
      <c r="GK123" s="99"/>
      <c r="GL123" s="99"/>
      <c r="GM123" s="99"/>
      <c r="GN123" s="99"/>
      <c r="GO123" s="99"/>
      <c r="GP123" s="99"/>
      <c r="GQ123" s="99"/>
      <c r="GR123" s="99"/>
      <c r="GS123" s="99"/>
      <c r="GT123" s="99"/>
      <c r="GU123" s="99"/>
      <c r="GV123" s="99"/>
      <c r="GW123" s="99"/>
      <c r="GX123" s="99"/>
      <c r="GY123" s="99"/>
      <c r="GZ123" s="99"/>
      <c r="HA123" s="99"/>
      <c r="HB123" s="99"/>
      <c r="HC123" s="99"/>
      <c r="HD123" s="99"/>
      <c r="HE123" s="99"/>
      <c r="HF123" s="99"/>
      <c r="HG123" s="99"/>
      <c r="HH123" s="99"/>
      <c r="HI123" s="99"/>
      <c r="HJ123" s="99"/>
      <c r="HK123" s="99"/>
      <c r="HL123" s="99"/>
      <c r="HM123" s="99"/>
      <c r="HN123" s="99"/>
      <c r="HO123" s="99"/>
      <c r="HP123" s="99"/>
      <c r="HQ123" s="99"/>
      <c r="HR123" s="99"/>
      <c r="HS123" s="99"/>
      <c r="HT123" s="99"/>
      <c r="HU123" s="99"/>
      <c r="HV123" s="99"/>
      <c r="HW123" s="99"/>
      <c r="HX123" s="99"/>
      <c r="HY123" s="99"/>
      <c r="HZ123" s="99"/>
      <c r="IA123" s="99"/>
      <c r="IB123" s="99"/>
      <c r="IC123" s="99"/>
      <c r="ID123" s="99"/>
      <c r="IE123" s="99"/>
      <c r="IF123" s="99"/>
      <c r="IG123" s="99"/>
      <c r="IH123" s="99"/>
      <c r="II123" s="99"/>
      <c r="IJ123" s="99"/>
      <c r="IK123" s="99"/>
      <c r="IL123" s="99"/>
      <c r="IM123" s="99"/>
      <c r="IN123" s="99"/>
      <c r="IO123" s="99"/>
      <c r="IP123" s="99"/>
      <c r="IQ123" s="99"/>
      <c r="IR123" s="99"/>
      <c r="IS123" s="99"/>
      <c r="IT123" s="99"/>
      <c r="IU123" s="99"/>
      <c r="IV123" s="99"/>
    </row>
    <row r="124" spans="1:256" s="100" customFormat="1" ht="25.5" customHeight="1" x14ac:dyDescent="0.25">
      <c r="A124" s="367" t="s">
        <v>1067</v>
      </c>
      <c r="B124" s="158" t="s">
        <v>224</v>
      </c>
      <c r="C124" s="550">
        <v>0</v>
      </c>
      <c r="D124" s="532">
        <v>3323</v>
      </c>
      <c r="E124" s="197">
        <f t="shared" si="3"/>
        <v>3323</v>
      </c>
      <c r="F124" s="17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c r="AU124" s="368"/>
      <c r="AV124" s="179"/>
      <c r="AW124" s="99"/>
      <c r="AX124" s="99"/>
      <c r="AY124" s="99"/>
      <c r="AZ124" s="99"/>
      <c r="BA124" s="99"/>
      <c r="BB124" s="99"/>
      <c r="BC124" s="99"/>
      <c r="BD124" s="99"/>
      <c r="BE124" s="99"/>
      <c r="BF124" s="99"/>
      <c r="BG124" s="99"/>
      <c r="BH124" s="99"/>
      <c r="BI124" s="99"/>
      <c r="BJ124" s="99"/>
      <c r="BK124" s="99"/>
      <c r="BL124" s="99"/>
      <c r="BM124" s="99"/>
      <c r="BN124" s="99"/>
      <c r="BO124" s="99"/>
      <c r="BP124" s="99"/>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c r="CT124" s="99"/>
      <c r="CU124" s="99"/>
      <c r="CV124" s="99"/>
      <c r="CW124" s="99"/>
      <c r="CX124" s="99"/>
      <c r="CY124" s="99"/>
      <c r="CZ124" s="99"/>
      <c r="DA124" s="99"/>
      <c r="DB124" s="99"/>
      <c r="DC124" s="99"/>
      <c r="DD124" s="99"/>
      <c r="DE124" s="99"/>
      <c r="DF124" s="99"/>
      <c r="DG124" s="99"/>
      <c r="DH124" s="99"/>
      <c r="DI124" s="99"/>
      <c r="DJ124" s="99"/>
      <c r="DK124" s="99"/>
      <c r="DL124" s="99"/>
      <c r="DM124" s="99"/>
      <c r="DN124" s="99"/>
      <c r="DO124" s="99"/>
      <c r="DP124" s="99"/>
      <c r="DQ124" s="99"/>
      <c r="DR124" s="99"/>
      <c r="DS124" s="99"/>
      <c r="DT124" s="99"/>
      <c r="DU124" s="99"/>
      <c r="DV124" s="99"/>
      <c r="DW124" s="99"/>
      <c r="DX124" s="99"/>
      <c r="DY124" s="99"/>
      <c r="DZ124" s="99"/>
      <c r="EA124" s="99"/>
      <c r="EB124" s="99"/>
      <c r="EC124" s="99"/>
      <c r="ED124" s="99"/>
      <c r="EE124" s="99"/>
      <c r="EF124" s="99"/>
      <c r="EG124" s="99"/>
      <c r="EH124" s="99"/>
      <c r="EI124" s="99"/>
      <c r="EJ124" s="99"/>
      <c r="EK124" s="99"/>
      <c r="EL124" s="99"/>
      <c r="EM124" s="99"/>
      <c r="EN124" s="99"/>
      <c r="EO124" s="99"/>
      <c r="EP124" s="99"/>
      <c r="EQ124" s="99"/>
      <c r="ER124" s="99"/>
      <c r="ES124" s="99"/>
      <c r="ET124" s="99"/>
      <c r="EU124" s="99"/>
      <c r="EV124" s="99"/>
      <c r="EW124" s="99"/>
      <c r="EX124" s="99"/>
      <c r="EY124" s="99"/>
      <c r="EZ124" s="99"/>
      <c r="FA124" s="99"/>
      <c r="FB124" s="99"/>
      <c r="FC124" s="99"/>
      <c r="FD124" s="99"/>
      <c r="FE124" s="99"/>
      <c r="FF124" s="99"/>
      <c r="FG124" s="99"/>
      <c r="FH124" s="99"/>
      <c r="FI124" s="99"/>
      <c r="FJ124" s="99"/>
      <c r="FK124" s="99"/>
      <c r="FL124" s="99"/>
      <c r="FM124" s="99"/>
      <c r="FN124" s="99"/>
      <c r="FO124" s="99"/>
      <c r="FP124" s="99"/>
      <c r="FQ124" s="99"/>
      <c r="FR124" s="99"/>
      <c r="FS124" s="99"/>
      <c r="FT124" s="99"/>
      <c r="FU124" s="99"/>
      <c r="FV124" s="99"/>
      <c r="FW124" s="99"/>
      <c r="FX124" s="99"/>
      <c r="FY124" s="99"/>
      <c r="FZ124" s="99"/>
      <c r="GA124" s="99"/>
      <c r="GB124" s="99"/>
      <c r="GC124" s="99"/>
      <c r="GD124" s="99"/>
      <c r="GE124" s="99"/>
      <c r="GF124" s="99"/>
      <c r="GG124" s="99"/>
      <c r="GH124" s="99"/>
      <c r="GI124" s="99"/>
      <c r="GJ124" s="99"/>
      <c r="GK124" s="99"/>
      <c r="GL124" s="99"/>
      <c r="GM124" s="99"/>
      <c r="GN124" s="99"/>
      <c r="GO124" s="99"/>
      <c r="GP124" s="99"/>
      <c r="GQ124" s="99"/>
      <c r="GR124" s="99"/>
      <c r="GS124" s="99"/>
      <c r="GT124" s="99"/>
      <c r="GU124" s="99"/>
      <c r="GV124" s="99"/>
      <c r="GW124" s="99"/>
      <c r="GX124" s="99"/>
      <c r="GY124" s="99"/>
      <c r="GZ124" s="99"/>
      <c r="HA124" s="99"/>
      <c r="HB124" s="99"/>
      <c r="HC124" s="99"/>
      <c r="HD124" s="99"/>
      <c r="HE124" s="99"/>
      <c r="HF124" s="99"/>
      <c r="HG124" s="99"/>
      <c r="HH124" s="99"/>
      <c r="HI124" s="99"/>
      <c r="HJ124" s="99"/>
      <c r="HK124" s="99"/>
      <c r="HL124" s="99"/>
      <c r="HM124" s="99"/>
      <c r="HN124" s="99"/>
      <c r="HO124" s="99"/>
      <c r="HP124" s="99"/>
      <c r="HQ124" s="99"/>
      <c r="HR124" s="99"/>
      <c r="HS124" s="99"/>
      <c r="HT124" s="99"/>
      <c r="HU124" s="99"/>
      <c r="HV124" s="99"/>
      <c r="HW124" s="99"/>
      <c r="HX124" s="99"/>
      <c r="HY124" s="99"/>
      <c r="HZ124" s="99"/>
      <c r="IA124" s="99"/>
      <c r="IB124" s="99"/>
      <c r="IC124" s="99"/>
      <c r="ID124" s="99"/>
      <c r="IE124" s="99"/>
      <c r="IF124" s="99"/>
      <c r="IG124" s="99"/>
      <c r="IH124" s="99"/>
      <c r="II124" s="99"/>
      <c r="IJ124" s="99"/>
      <c r="IK124" s="99"/>
      <c r="IL124" s="99"/>
      <c r="IM124" s="99"/>
      <c r="IN124" s="99"/>
      <c r="IO124" s="99"/>
      <c r="IP124" s="99"/>
      <c r="IQ124" s="99"/>
      <c r="IR124" s="99"/>
      <c r="IS124" s="99"/>
      <c r="IT124" s="99"/>
      <c r="IU124" s="99"/>
      <c r="IV124" s="99"/>
    </row>
    <row r="125" spans="1:256" s="100" customFormat="1" ht="25.5" customHeight="1" x14ac:dyDescent="0.25">
      <c r="A125" s="367" t="s">
        <v>1068</v>
      </c>
      <c r="B125" s="158" t="s">
        <v>206</v>
      </c>
      <c r="C125" s="550">
        <v>0</v>
      </c>
      <c r="D125" s="532">
        <v>209</v>
      </c>
      <c r="E125" s="197">
        <f t="shared" si="3"/>
        <v>209</v>
      </c>
      <c r="F125" s="17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c r="AU125" s="368"/>
      <c r="AV125" s="179"/>
      <c r="AW125" s="99"/>
      <c r="AX125" s="99"/>
      <c r="AY125" s="99"/>
      <c r="AZ125" s="99"/>
      <c r="BA125" s="99"/>
      <c r="BB125" s="99"/>
      <c r="BC125" s="99"/>
      <c r="BD125" s="99"/>
      <c r="BE125" s="99"/>
      <c r="BF125" s="99"/>
      <c r="BG125" s="99"/>
      <c r="BH125" s="99"/>
      <c r="BI125" s="99"/>
      <c r="BJ125" s="99"/>
      <c r="BK125" s="99"/>
      <c r="BL125" s="99"/>
      <c r="BM125" s="99"/>
      <c r="BN125" s="99"/>
      <c r="BO125" s="99"/>
      <c r="BP125" s="99"/>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c r="CT125" s="99"/>
      <c r="CU125" s="99"/>
      <c r="CV125" s="99"/>
      <c r="CW125" s="99"/>
      <c r="CX125" s="99"/>
      <c r="CY125" s="99"/>
      <c r="CZ125" s="99"/>
      <c r="DA125" s="99"/>
      <c r="DB125" s="99"/>
      <c r="DC125" s="99"/>
      <c r="DD125" s="99"/>
      <c r="DE125" s="99"/>
      <c r="DF125" s="99"/>
      <c r="DG125" s="99"/>
      <c r="DH125" s="99"/>
      <c r="DI125" s="99"/>
      <c r="DJ125" s="99"/>
      <c r="DK125" s="99"/>
      <c r="DL125" s="99"/>
      <c r="DM125" s="99"/>
      <c r="DN125" s="99"/>
      <c r="DO125" s="99"/>
      <c r="DP125" s="99"/>
      <c r="DQ125" s="99"/>
      <c r="DR125" s="99"/>
      <c r="DS125" s="99"/>
      <c r="DT125" s="99"/>
      <c r="DU125" s="99"/>
      <c r="DV125" s="99"/>
      <c r="DW125" s="99"/>
      <c r="DX125" s="99"/>
      <c r="DY125" s="99"/>
      <c r="DZ125" s="99"/>
      <c r="EA125" s="99"/>
      <c r="EB125" s="99"/>
      <c r="EC125" s="99"/>
      <c r="ED125" s="99"/>
      <c r="EE125" s="99"/>
      <c r="EF125" s="99"/>
      <c r="EG125" s="99"/>
      <c r="EH125" s="99"/>
      <c r="EI125" s="99"/>
      <c r="EJ125" s="99"/>
      <c r="EK125" s="99"/>
      <c r="EL125" s="99"/>
      <c r="EM125" s="99"/>
      <c r="EN125" s="99"/>
      <c r="EO125" s="99"/>
      <c r="EP125" s="99"/>
      <c r="EQ125" s="99"/>
      <c r="ER125" s="99"/>
      <c r="ES125" s="99"/>
      <c r="ET125" s="99"/>
      <c r="EU125" s="99"/>
      <c r="EV125" s="99"/>
      <c r="EW125" s="99"/>
      <c r="EX125" s="99"/>
      <c r="EY125" s="99"/>
      <c r="EZ125" s="99"/>
      <c r="FA125" s="99"/>
      <c r="FB125" s="99"/>
      <c r="FC125" s="99"/>
      <c r="FD125" s="99"/>
      <c r="FE125" s="99"/>
      <c r="FF125" s="99"/>
      <c r="FG125" s="99"/>
      <c r="FH125" s="99"/>
      <c r="FI125" s="99"/>
      <c r="FJ125" s="99"/>
      <c r="FK125" s="99"/>
      <c r="FL125" s="99"/>
      <c r="FM125" s="99"/>
      <c r="FN125" s="99"/>
      <c r="FO125" s="99"/>
      <c r="FP125" s="99"/>
      <c r="FQ125" s="99"/>
      <c r="FR125" s="99"/>
      <c r="FS125" s="99"/>
      <c r="FT125" s="99"/>
      <c r="FU125" s="99"/>
      <c r="FV125" s="99"/>
      <c r="FW125" s="99"/>
      <c r="FX125" s="99"/>
      <c r="FY125" s="99"/>
      <c r="FZ125" s="99"/>
      <c r="GA125" s="99"/>
      <c r="GB125" s="99"/>
      <c r="GC125" s="99"/>
      <c r="GD125" s="99"/>
      <c r="GE125" s="99"/>
      <c r="GF125" s="99"/>
      <c r="GG125" s="99"/>
      <c r="GH125" s="99"/>
      <c r="GI125" s="99"/>
      <c r="GJ125" s="99"/>
      <c r="GK125" s="99"/>
      <c r="GL125" s="99"/>
      <c r="GM125" s="99"/>
      <c r="GN125" s="99"/>
      <c r="GO125" s="99"/>
      <c r="GP125" s="99"/>
      <c r="GQ125" s="99"/>
      <c r="GR125" s="99"/>
      <c r="GS125" s="99"/>
      <c r="GT125" s="99"/>
      <c r="GU125" s="99"/>
      <c r="GV125" s="99"/>
      <c r="GW125" s="99"/>
      <c r="GX125" s="99"/>
      <c r="GY125" s="99"/>
      <c r="GZ125" s="99"/>
      <c r="HA125" s="99"/>
      <c r="HB125" s="99"/>
      <c r="HC125" s="99"/>
      <c r="HD125" s="99"/>
      <c r="HE125" s="99"/>
      <c r="HF125" s="99"/>
      <c r="HG125" s="99"/>
      <c r="HH125" s="99"/>
      <c r="HI125" s="99"/>
      <c r="HJ125" s="99"/>
      <c r="HK125" s="99"/>
      <c r="HL125" s="99"/>
      <c r="HM125" s="99"/>
      <c r="HN125" s="99"/>
      <c r="HO125" s="99"/>
      <c r="HP125" s="99"/>
      <c r="HQ125" s="99"/>
      <c r="HR125" s="99"/>
      <c r="HS125" s="99"/>
      <c r="HT125" s="99"/>
      <c r="HU125" s="99"/>
      <c r="HV125" s="99"/>
      <c r="HW125" s="99"/>
      <c r="HX125" s="99"/>
      <c r="HY125" s="99"/>
      <c r="HZ125" s="99"/>
      <c r="IA125" s="99"/>
      <c r="IB125" s="99"/>
      <c r="IC125" s="99"/>
      <c r="ID125" s="99"/>
      <c r="IE125" s="99"/>
      <c r="IF125" s="99"/>
      <c r="IG125" s="99"/>
      <c r="IH125" s="99"/>
      <c r="II125" s="99"/>
      <c r="IJ125" s="99"/>
      <c r="IK125" s="99"/>
      <c r="IL125" s="99"/>
      <c r="IM125" s="99"/>
      <c r="IN125" s="99"/>
      <c r="IO125" s="99"/>
      <c r="IP125" s="99"/>
      <c r="IQ125" s="99"/>
      <c r="IR125" s="99"/>
      <c r="IS125" s="99"/>
      <c r="IT125" s="99"/>
      <c r="IU125" s="99"/>
      <c r="IV125" s="99"/>
    </row>
    <row r="126" spans="1:256" s="100" customFormat="1" ht="25.5" customHeight="1" x14ac:dyDescent="0.25">
      <c r="A126" s="365" t="s">
        <v>1069</v>
      </c>
      <c r="B126" s="210" t="s">
        <v>960</v>
      </c>
      <c r="C126" s="552">
        <f>SUM(C127:C134)</f>
        <v>218692020</v>
      </c>
      <c r="D126" s="538">
        <f>SUM(D127:D134)</f>
        <v>0</v>
      </c>
      <c r="E126" s="257">
        <f>SUM(E127:E134)</f>
        <v>218692020</v>
      </c>
      <c r="F126" s="17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c r="AU126" s="368"/>
      <c r="AV126" s="179"/>
      <c r="AW126" s="99"/>
      <c r="AX126" s="99"/>
      <c r="AY126" s="99"/>
      <c r="AZ126" s="99"/>
      <c r="BA126" s="99"/>
      <c r="BB126" s="99"/>
      <c r="BC126" s="99"/>
      <c r="BD126" s="99"/>
      <c r="BE126" s="99"/>
      <c r="BF126" s="99"/>
      <c r="BG126" s="99"/>
      <c r="BH126" s="99"/>
      <c r="BI126" s="99"/>
      <c r="BJ126" s="99"/>
      <c r="BK126" s="99"/>
      <c r="BL126" s="99"/>
      <c r="BM126" s="99"/>
      <c r="BN126" s="99"/>
      <c r="BO126" s="99"/>
      <c r="BP126" s="99"/>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c r="CT126" s="99"/>
      <c r="CU126" s="99"/>
      <c r="CV126" s="99"/>
      <c r="CW126" s="99"/>
      <c r="CX126" s="99"/>
      <c r="CY126" s="99"/>
      <c r="CZ126" s="99"/>
      <c r="DA126" s="99"/>
      <c r="DB126" s="99"/>
      <c r="DC126" s="99"/>
      <c r="DD126" s="99"/>
      <c r="DE126" s="99"/>
      <c r="DF126" s="99"/>
      <c r="DG126" s="99"/>
      <c r="DH126" s="99"/>
      <c r="DI126" s="99"/>
      <c r="DJ126" s="99"/>
      <c r="DK126" s="99"/>
      <c r="DL126" s="99"/>
      <c r="DM126" s="99"/>
      <c r="DN126" s="99"/>
      <c r="DO126" s="99"/>
      <c r="DP126" s="99"/>
      <c r="DQ126" s="99"/>
      <c r="DR126" s="99"/>
      <c r="DS126" s="99"/>
      <c r="DT126" s="99"/>
      <c r="DU126" s="99"/>
      <c r="DV126" s="99"/>
      <c r="DW126" s="99"/>
      <c r="DX126" s="99"/>
      <c r="DY126" s="99"/>
      <c r="DZ126" s="99"/>
      <c r="EA126" s="99"/>
      <c r="EB126" s="99"/>
      <c r="EC126" s="99"/>
      <c r="ED126" s="99"/>
      <c r="EE126" s="99"/>
      <c r="EF126" s="99"/>
      <c r="EG126" s="99"/>
      <c r="EH126" s="99"/>
      <c r="EI126" s="99"/>
      <c r="EJ126" s="99"/>
      <c r="EK126" s="99"/>
      <c r="EL126" s="99"/>
      <c r="EM126" s="99"/>
      <c r="EN126" s="99"/>
      <c r="EO126" s="99"/>
      <c r="EP126" s="99"/>
      <c r="EQ126" s="99"/>
      <c r="ER126" s="99"/>
      <c r="ES126" s="99"/>
      <c r="ET126" s="99"/>
      <c r="EU126" s="99"/>
      <c r="EV126" s="99"/>
      <c r="EW126" s="99"/>
      <c r="EX126" s="99"/>
      <c r="EY126" s="99"/>
      <c r="EZ126" s="99"/>
      <c r="FA126" s="99"/>
      <c r="FB126" s="99"/>
      <c r="FC126" s="99"/>
      <c r="FD126" s="99"/>
      <c r="FE126" s="99"/>
      <c r="FF126" s="99"/>
      <c r="FG126" s="99"/>
      <c r="FH126" s="99"/>
      <c r="FI126" s="99"/>
      <c r="FJ126" s="99"/>
      <c r="FK126" s="99"/>
      <c r="FL126" s="99"/>
      <c r="FM126" s="99"/>
      <c r="FN126" s="99"/>
      <c r="FO126" s="99"/>
      <c r="FP126" s="99"/>
      <c r="FQ126" s="99"/>
      <c r="FR126" s="99"/>
      <c r="FS126" s="99"/>
      <c r="FT126" s="99"/>
      <c r="FU126" s="99"/>
      <c r="FV126" s="99"/>
      <c r="FW126" s="99"/>
      <c r="FX126" s="99"/>
      <c r="FY126" s="99"/>
      <c r="FZ126" s="99"/>
      <c r="GA126" s="99"/>
      <c r="GB126" s="99"/>
      <c r="GC126" s="99"/>
      <c r="GD126" s="99"/>
      <c r="GE126" s="99"/>
      <c r="GF126" s="99"/>
      <c r="GG126" s="99"/>
      <c r="GH126" s="99"/>
      <c r="GI126" s="99"/>
      <c r="GJ126" s="99"/>
      <c r="GK126" s="99"/>
      <c r="GL126" s="99"/>
      <c r="GM126" s="99"/>
      <c r="GN126" s="99"/>
      <c r="GO126" s="99"/>
      <c r="GP126" s="99"/>
      <c r="GQ126" s="99"/>
      <c r="GR126" s="99"/>
      <c r="GS126" s="99"/>
      <c r="GT126" s="99"/>
      <c r="GU126" s="99"/>
      <c r="GV126" s="99"/>
      <c r="GW126" s="99"/>
      <c r="GX126" s="99"/>
      <c r="GY126" s="99"/>
      <c r="GZ126" s="99"/>
      <c r="HA126" s="99"/>
      <c r="HB126" s="99"/>
      <c r="HC126" s="99"/>
      <c r="HD126" s="99"/>
      <c r="HE126" s="99"/>
      <c r="HF126" s="99"/>
      <c r="HG126" s="99"/>
      <c r="HH126" s="99"/>
      <c r="HI126" s="99"/>
      <c r="HJ126" s="99"/>
      <c r="HK126" s="99"/>
      <c r="HL126" s="99"/>
      <c r="HM126" s="99"/>
      <c r="HN126" s="99"/>
      <c r="HO126" s="99"/>
      <c r="HP126" s="99"/>
      <c r="HQ126" s="99"/>
      <c r="HR126" s="99"/>
      <c r="HS126" s="99"/>
      <c r="HT126" s="99"/>
      <c r="HU126" s="99"/>
      <c r="HV126" s="99"/>
      <c r="HW126" s="99"/>
      <c r="HX126" s="99"/>
      <c r="HY126" s="99"/>
      <c r="HZ126" s="99"/>
      <c r="IA126" s="99"/>
      <c r="IB126" s="99"/>
      <c r="IC126" s="99"/>
      <c r="ID126" s="99"/>
      <c r="IE126" s="99"/>
      <c r="IF126" s="99"/>
      <c r="IG126" s="99"/>
      <c r="IH126" s="99"/>
      <c r="II126" s="99"/>
      <c r="IJ126" s="99"/>
      <c r="IK126" s="99"/>
      <c r="IL126" s="99"/>
      <c r="IM126" s="99"/>
      <c r="IN126" s="99"/>
      <c r="IO126" s="99"/>
      <c r="IP126" s="99"/>
      <c r="IQ126" s="99"/>
      <c r="IR126" s="99"/>
      <c r="IS126" s="99"/>
      <c r="IT126" s="99"/>
      <c r="IU126" s="99"/>
      <c r="IV126" s="99"/>
    </row>
    <row r="127" spans="1:256" s="100" customFormat="1" ht="25.5" customHeight="1" x14ac:dyDescent="0.25">
      <c r="A127" s="367" t="s">
        <v>1070</v>
      </c>
      <c r="B127" s="158" t="s">
        <v>225</v>
      </c>
      <c r="C127" s="550">
        <v>109716070</v>
      </c>
      <c r="D127" s="532"/>
      <c r="E127" s="197">
        <f t="shared" si="3"/>
        <v>109716070</v>
      </c>
      <c r="F127" s="17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368"/>
      <c r="AV127" s="17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c r="CT127" s="99"/>
      <c r="CU127" s="99"/>
      <c r="CV127" s="99"/>
      <c r="CW127" s="99"/>
      <c r="CX127" s="99"/>
      <c r="CY127" s="99"/>
      <c r="CZ127" s="99"/>
      <c r="DA127" s="99"/>
      <c r="DB127" s="99"/>
      <c r="DC127" s="99"/>
      <c r="DD127" s="99"/>
      <c r="DE127" s="99"/>
      <c r="DF127" s="99"/>
      <c r="DG127" s="99"/>
      <c r="DH127" s="99"/>
      <c r="DI127" s="99"/>
      <c r="DJ127" s="99"/>
      <c r="DK127" s="99"/>
      <c r="DL127" s="99"/>
      <c r="DM127" s="99"/>
      <c r="DN127" s="99"/>
      <c r="DO127" s="99"/>
      <c r="DP127" s="99"/>
      <c r="DQ127" s="99"/>
      <c r="DR127" s="99"/>
      <c r="DS127" s="99"/>
      <c r="DT127" s="99"/>
      <c r="DU127" s="99"/>
      <c r="DV127" s="99"/>
      <c r="DW127" s="99"/>
      <c r="DX127" s="99"/>
      <c r="DY127" s="99"/>
      <c r="DZ127" s="99"/>
      <c r="EA127" s="99"/>
      <c r="EB127" s="99"/>
      <c r="EC127" s="99"/>
      <c r="ED127" s="99"/>
      <c r="EE127" s="99"/>
      <c r="EF127" s="99"/>
      <c r="EG127" s="99"/>
      <c r="EH127" s="99"/>
      <c r="EI127" s="99"/>
      <c r="EJ127" s="99"/>
      <c r="EK127" s="99"/>
      <c r="EL127" s="99"/>
      <c r="EM127" s="99"/>
      <c r="EN127" s="99"/>
      <c r="EO127" s="99"/>
      <c r="EP127" s="99"/>
      <c r="EQ127" s="99"/>
      <c r="ER127" s="99"/>
      <c r="ES127" s="99"/>
      <c r="ET127" s="99"/>
      <c r="EU127" s="99"/>
      <c r="EV127" s="99"/>
      <c r="EW127" s="99"/>
      <c r="EX127" s="99"/>
      <c r="EY127" s="99"/>
      <c r="EZ127" s="99"/>
      <c r="FA127" s="99"/>
      <c r="FB127" s="99"/>
      <c r="FC127" s="99"/>
      <c r="FD127" s="99"/>
      <c r="FE127" s="99"/>
      <c r="FF127" s="99"/>
      <c r="FG127" s="99"/>
      <c r="FH127" s="99"/>
      <c r="FI127" s="99"/>
      <c r="FJ127" s="99"/>
      <c r="FK127" s="99"/>
      <c r="FL127" s="99"/>
      <c r="FM127" s="99"/>
      <c r="FN127" s="99"/>
      <c r="FO127" s="99"/>
      <c r="FP127" s="99"/>
      <c r="FQ127" s="99"/>
      <c r="FR127" s="99"/>
      <c r="FS127" s="99"/>
      <c r="FT127" s="99"/>
      <c r="FU127" s="99"/>
      <c r="FV127" s="99"/>
      <c r="FW127" s="99"/>
      <c r="FX127" s="99"/>
      <c r="FY127" s="99"/>
      <c r="FZ127" s="99"/>
      <c r="GA127" s="99"/>
      <c r="GB127" s="99"/>
      <c r="GC127" s="99"/>
      <c r="GD127" s="99"/>
      <c r="GE127" s="99"/>
      <c r="GF127" s="99"/>
      <c r="GG127" s="99"/>
      <c r="GH127" s="99"/>
      <c r="GI127" s="99"/>
      <c r="GJ127" s="99"/>
      <c r="GK127" s="99"/>
      <c r="GL127" s="99"/>
      <c r="GM127" s="99"/>
      <c r="GN127" s="99"/>
      <c r="GO127" s="99"/>
      <c r="GP127" s="99"/>
      <c r="GQ127" s="99"/>
      <c r="GR127" s="99"/>
      <c r="GS127" s="99"/>
      <c r="GT127" s="99"/>
      <c r="GU127" s="99"/>
      <c r="GV127" s="99"/>
      <c r="GW127" s="99"/>
      <c r="GX127" s="99"/>
      <c r="GY127" s="99"/>
      <c r="GZ127" s="99"/>
      <c r="HA127" s="99"/>
      <c r="HB127" s="99"/>
      <c r="HC127" s="99"/>
      <c r="HD127" s="99"/>
      <c r="HE127" s="99"/>
      <c r="HF127" s="99"/>
      <c r="HG127" s="99"/>
      <c r="HH127" s="99"/>
      <c r="HI127" s="99"/>
      <c r="HJ127" s="99"/>
      <c r="HK127" s="99"/>
      <c r="HL127" s="99"/>
      <c r="HM127" s="99"/>
      <c r="HN127" s="99"/>
      <c r="HO127" s="99"/>
      <c r="HP127" s="99"/>
      <c r="HQ127" s="99"/>
      <c r="HR127" s="99"/>
      <c r="HS127" s="99"/>
      <c r="HT127" s="99"/>
      <c r="HU127" s="99"/>
      <c r="HV127" s="99"/>
      <c r="HW127" s="99"/>
      <c r="HX127" s="99"/>
      <c r="HY127" s="99"/>
      <c r="HZ127" s="99"/>
      <c r="IA127" s="99"/>
      <c r="IB127" s="99"/>
      <c r="IC127" s="99"/>
      <c r="ID127" s="99"/>
      <c r="IE127" s="99"/>
      <c r="IF127" s="99"/>
      <c r="IG127" s="99"/>
      <c r="IH127" s="99"/>
      <c r="II127" s="99"/>
      <c r="IJ127" s="99"/>
      <c r="IK127" s="99"/>
      <c r="IL127" s="99"/>
      <c r="IM127" s="99"/>
      <c r="IN127" s="99"/>
      <c r="IO127" s="99"/>
      <c r="IP127" s="99"/>
      <c r="IQ127" s="99"/>
      <c r="IR127" s="99"/>
      <c r="IS127" s="99"/>
      <c r="IT127" s="99"/>
      <c r="IU127" s="99"/>
      <c r="IV127" s="99"/>
    </row>
    <row r="128" spans="1:256" s="100" customFormat="1" ht="25.5" customHeight="1" x14ac:dyDescent="0.25">
      <c r="A128" s="367" t="s">
        <v>1071</v>
      </c>
      <c r="B128" s="158" t="s">
        <v>226</v>
      </c>
      <c r="C128" s="550">
        <v>5068128</v>
      </c>
      <c r="D128" s="532"/>
      <c r="E128" s="197">
        <f t="shared" si="3"/>
        <v>5068128</v>
      </c>
      <c r="F128" s="17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368"/>
      <c r="AV128" s="17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99"/>
      <c r="CU128" s="99"/>
      <c r="CV128" s="99"/>
      <c r="CW128" s="99"/>
      <c r="CX128" s="99"/>
      <c r="CY128" s="99"/>
      <c r="CZ128" s="99"/>
      <c r="DA128" s="99"/>
      <c r="DB128" s="99"/>
      <c r="DC128" s="99"/>
      <c r="DD128" s="99"/>
      <c r="DE128" s="99"/>
      <c r="DF128" s="99"/>
      <c r="DG128" s="99"/>
      <c r="DH128" s="99"/>
      <c r="DI128" s="99"/>
      <c r="DJ128" s="99"/>
      <c r="DK128" s="99"/>
      <c r="DL128" s="99"/>
      <c r="DM128" s="99"/>
      <c r="DN128" s="99"/>
      <c r="DO128" s="99"/>
      <c r="DP128" s="99"/>
      <c r="DQ128" s="99"/>
      <c r="DR128" s="99"/>
      <c r="DS128" s="99"/>
      <c r="DT128" s="99"/>
      <c r="DU128" s="99"/>
      <c r="DV128" s="99"/>
      <c r="DW128" s="99"/>
      <c r="DX128" s="99"/>
      <c r="DY128" s="99"/>
      <c r="DZ128" s="99"/>
      <c r="EA128" s="99"/>
      <c r="EB128" s="99"/>
      <c r="EC128" s="99"/>
      <c r="ED128" s="99"/>
      <c r="EE128" s="99"/>
      <c r="EF128" s="99"/>
      <c r="EG128" s="99"/>
      <c r="EH128" s="99"/>
      <c r="EI128" s="99"/>
      <c r="EJ128" s="99"/>
      <c r="EK128" s="99"/>
      <c r="EL128" s="99"/>
      <c r="EM128" s="99"/>
      <c r="EN128" s="99"/>
      <c r="EO128" s="99"/>
      <c r="EP128" s="99"/>
      <c r="EQ128" s="99"/>
      <c r="ER128" s="99"/>
      <c r="ES128" s="99"/>
      <c r="ET128" s="99"/>
      <c r="EU128" s="99"/>
      <c r="EV128" s="99"/>
      <c r="EW128" s="99"/>
      <c r="EX128" s="99"/>
      <c r="EY128" s="99"/>
      <c r="EZ128" s="99"/>
      <c r="FA128" s="99"/>
      <c r="FB128" s="99"/>
      <c r="FC128" s="99"/>
      <c r="FD128" s="99"/>
      <c r="FE128" s="99"/>
      <c r="FF128" s="99"/>
      <c r="FG128" s="99"/>
      <c r="FH128" s="99"/>
      <c r="FI128" s="99"/>
      <c r="FJ128" s="99"/>
      <c r="FK128" s="99"/>
      <c r="FL128" s="99"/>
      <c r="FM128" s="99"/>
      <c r="FN128" s="99"/>
      <c r="FO128" s="99"/>
      <c r="FP128" s="99"/>
      <c r="FQ128" s="99"/>
      <c r="FR128" s="99"/>
      <c r="FS128" s="99"/>
      <c r="FT128" s="99"/>
      <c r="FU128" s="99"/>
      <c r="FV128" s="99"/>
      <c r="FW128" s="99"/>
      <c r="FX128" s="99"/>
      <c r="FY128" s="99"/>
      <c r="FZ128" s="99"/>
      <c r="GA128" s="99"/>
      <c r="GB128" s="99"/>
      <c r="GC128" s="99"/>
      <c r="GD128" s="99"/>
      <c r="GE128" s="99"/>
      <c r="GF128" s="99"/>
      <c r="GG128" s="99"/>
      <c r="GH128" s="99"/>
      <c r="GI128" s="99"/>
      <c r="GJ128" s="99"/>
      <c r="GK128" s="99"/>
      <c r="GL128" s="99"/>
      <c r="GM128" s="99"/>
      <c r="GN128" s="99"/>
      <c r="GO128" s="99"/>
      <c r="GP128" s="99"/>
      <c r="GQ128" s="99"/>
      <c r="GR128" s="99"/>
      <c r="GS128" s="99"/>
      <c r="GT128" s="99"/>
      <c r="GU128" s="99"/>
      <c r="GV128" s="99"/>
      <c r="GW128" s="99"/>
      <c r="GX128" s="99"/>
      <c r="GY128" s="99"/>
      <c r="GZ128" s="99"/>
      <c r="HA128" s="99"/>
      <c r="HB128" s="99"/>
      <c r="HC128" s="99"/>
      <c r="HD128" s="99"/>
      <c r="HE128" s="99"/>
      <c r="HF128" s="99"/>
      <c r="HG128" s="99"/>
      <c r="HH128" s="99"/>
      <c r="HI128" s="99"/>
      <c r="HJ128" s="99"/>
      <c r="HK128" s="99"/>
      <c r="HL128" s="99"/>
      <c r="HM128" s="99"/>
      <c r="HN128" s="99"/>
      <c r="HO128" s="99"/>
      <c r="HP128" s="99"/>
      <c r="HQ128" s="99"/>
      <c r="HR128" s="99"/>
      <c r="HS128" s="99"/>
      <c r="HT128" s="99"/>
      <c r="HU128" s="99"/>
      <c r="HV128" s="99"/>
      <c r="HW128" s="99"/>
      <c r="HX128" s="99"/>
      <c r="HY128" s="99"/>
      <c r="HZ128" s="99"/>
      <c r="IA128" s="99"/>
      <c r="IB128" s="99"/>
      <c r="IC128" s="99"/>
      <c r="ID128" s="99"/>
      <c r="IE128" s="99"/>
      <c r="IF128" s="99"/>
      <c r="IG128" s="99"/>
      <c r="IH128" s="99"/>
      <c r="II128" s="99"/>
      <c r="IJ128" s="99"/>
      <c r="IK128" s="99"/>
      <c r="IL128" s="99"/>
      <c r="IM128" s="99"/>
      <c r="IN128" s="99"/>
      <c r="IO128" s="99"/>
      <c r="IP128" s="99"/>
      <c r="IQ128" s="99"/>
      <c r="IR128" s="99"/>
      <c r="IS128" s="99"/>
      <c r="IT128" s="99"/>
      <c r="IU128" s="99"/>
      <c r="IV128" s="99"/>
    </row>
    <row r="129" spans="1:256" s="100" customFormat="1" ht="25.5" customHeight="1" x14ac:dyDescent="0.25">
      <c r="A129" s="367" t="s">
        <v>1072</v>
      </c>
      <c r="B129" s="158" t="s">
        <v>227</v>
      </c>
      <c r="C129" s="550">
        <v>5629328</v>
      </c>
      <c r="D129" s="532"/>
      <c r="E129" s="197">
        <f t="shared" si="3"/>
        <v>5629328</v>
      </c>
      <c r="F129" s="17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c r="AU129" s="368"/>
      <c r="AV129" s="179"/>
      <c r="AW129" s="99"/>
      <c r="AX129" s="99"/>
      <c r="AY129" s="99"/>
      <c r="AZ129" s="99"/>
      <c r="BA129" s="99"/>
      <c r="BB129" s="99"/>
      <c r="BC129" s="99"/>
      <c r="BD129" s="99"/>
      <c r="BE129" s="99"/>
      <c r="BF129" s="99"/>
      <c r="BG129" s="99"/>
      <c r="BH129" s="99"/>
      <c r="BI129" s="99"/>
      <c r="BJ129" s="99"/>
      <c r="BK129" s="99"/>
      <c r="BL129" s="99"/>
      <c r="BM129" s="99"/>
      <c r="BN129" s="99"/>
      <c r="BO129" s="99"/>
      <c r="BP129" s="99"/>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c r="CT129" s="99"/>
      <c r="CU129" s="99"/>
      <c r="CV129" s="99"/>
      <c r="CW129" s="99"/>
      <c r="CX129" s="99"/>
      <c r="CY129" s="99"/>
      <c r="CZ129" s="99"/>
      <c r="DA129" s="99"/>
      <c r="DB129" s="99"/>
      <c r="DC129" s="99"/>
      <c r="DD129" s="99"/>
      <c r="DE129" s="99"/>
      <c r="DF129" s="99"/>
      <c r="DG129" s="99"/>
      <c r="DH129" s="99"/>
      <c r="DI129" s="99"/>
      <c r="DJ129" s="99"/>
      <c r="DK129" s="99"/>
      <c r="DL129" s="99"/>
      <c r="DM129" s="99"/>
      <c r="DN129" s="99"/>
      <c r="DO129" s="99"/>
      <c r="DP129" s="99"/>
      <c r="DQ129" s="99"/>
      <c r="DR129" s="99"/>
      <c r="DS129" s="99"/>
      <c r="DT129" s="99"/>
      <c r="DU129" s="99"/>
      <c r="DV129" s="99"/>
      <c r="DW129" s="99"/>
      <c r="DX129" s="99"/>
      <c r="DY129" s="99"/>
      <c r="DZ129" s="99"/>
      <c r="EA129" s="99"/>
      <c r="EB129" s="99"/>
      <c r="EC129" s="99"/>
      <c r="ED129" s="99"/>
      <c r="EE129" s="99"/>
      <c r="EF129" s="99"/>
      <c r="EG129" s="99"/>
      <c r="EH129" s="99"/>
      <c r="EI129" s="99"/>
      <c r="EJ129" s="99"/>
      <c r="EK129" s="99"/>
      <c r="EL129" s="99"/>
      <c r="EM129" s="99"/>
      <c r="EN129" s="99"/>
      <c r="EO129" s="99"/>
      <c r="EP129" s="99"/>
      <c r="EQ129" s="99"/>
      <c r="ER129" s="99"/>
      <c r="ES129" s="99"/>
      <c r="ET129" s="99"/>
      <c r="EU129" s="99"/>
      <c r="EV129" s="99"/>
      <c r="EW129" s="99"/>
      <c r="EX129" s="99"/>
      <c r="EY129" s="99"/>
      <c r="EZ129" s="99"/>
      <c r="FA129" s="99"/>
      <c r="FB129" s="99"/>
      <c r="FC129" s="99"/>
      <c r="FD129" s="99"/>
      <c r="FE129" s="99"/>
      <c r="FF129" s="99"/>
      <c r="FG129" s="99"/>
      <c r="FH129" s="99"/>
      <c r="FI129" s="99"/>
      <c r="FJ129" s="99"/>
      <c r="FK129" s="99"/>
      <c r="FL129" s="99"/>
      <c r="FM129" s="99"/>
      <c r="FN129" s="99"/>
      <c r="FO129" s="99"/>
      <c r="FP129" s="99"/>
      <c r="FQ129" s="99"/>
      <c r="FR129" s="99"/>
      <c r="FS129" s="99"/>
      <c r="FT129" s="99"/>
      <c r="FU129" s="99"/>
      <c r="FV129" s="99"/>
      <c r="FW129" s="99"/>
      <c r="FX129" s="99"/>
      <c r="FY129" s="99"/>
      <c r="FZ129" s="99"/>
      <c r="GA129" s="99"/>
      <c r="GB129" s="99"/>
      <c r="GC129" s="99"/>
      <c r="GD129" s="99"/>
      <c r="GE129" s="99"/>
      <c r="GF129" s="99"/>
      <c r="GG129" s="99"/>
      <c r="GH129" s="99"/>
      <c r="GI129" s="99"/>
      <c r="GJ129" s="99"/>
      <c r="GK129" s="99"/>
      <c r="GL129" s="99"/>
      <c r="GM129" s="99"/>
      <c r="GN129" s="99"/>
      <c r="GO129" s="99"/>
      <c r="GP129" s="99"/>
      <c r="GQ129" s="99"/>
      <c r="GR129" s="99"/>
      <c r="GS129" s="99"/>
      <c r="GT129" s="99"/>
      <c r="GU129" s="99"/>
      <c r="GV129" s="99"/>
      <c r="GW129" s="99"/>
      <c r="GX129" s="99"/>
      <c r="GY129" s="99"/>
      <c r="GZ129" s="99"/>
      <c r="HA129" s="99"/>
      <c r="HB129" s="99"/>
      <c r="HC129" s="99"/>
      <c r="HD129" s="99"/>
      <c r="HE129" s="99"/>
      <c r="HF129" s="99"/>
      <c r="HG129" s="99"/>
      <c r="HH129" s="99"/>
      <c r="HI129" s="99"/>
      <c r="HJ129" s="99"/>
      <c r="HK129" s="99"/>
      <c r="HL129" s="99"/>
      <c r="HM129" s="99"/>
      <c r="HN129" s="99"/>
      <c r="HO129" s="99"/>
      <c r="HP129" s="99"/>
      <c r="HQ129" s="99"/>
      <c r="HR129" s="99"/>
      <c r="HS129" s="99"/>
      <c r="HT129" s="99"/>
      <c r="HU129" s="99"/>
      <c r="HV129" s="99"/>
      <c r="HW129" s="99"/>
      <c r="HX129" s="99"/>
      <c r="HY129" s="99"/>
      <c r="HZ129" s="99"/>
      <c r="IA129" s="99"/>
      <c r="IB129" s="99"/>
      <c r="IC129" s="99"/>
      <c r="ID129" s="99"/>
      <c r="IE129" s="99"/>
      <c r="IF129" s="99"/>
      <c r="IG129" s="99"/>
      <c r="IH129" s="99"/>
      <c r="II129" s="99"/>
      <c r="IJ129" s="99"/>
      <c r="IK129" s="99"/>
      <c r="IL129" s="99"/>
      <c r="IM129" s="99"/>
      <c r="IN129" s="99"/>
      <c r="IO129" s="99"/>
      <c r="IP129" s="99"/>
      <c r="IQ129" s="99"/>
      <c r="IR129" s="99"/>
      <c r="IS129" s="99"/>
      <c r="IT129" s="99"/>
      <c r="IU129" s="99"/>
      <c r="IV129" s="99"/>
    </row>
    <row r="130" spans="1:256" s="100" customFormat="1" ht="25.5" customHeight="1" x14ac:dyDescent="0.25">
      <c r="A130" s="367" t="s">
        <v>1073</v>
      </c>
      <c r="B130" s="158" t="s">
        <v>228</v>
      </c>
      <c r="C130" s="550">
        <v>214336</v>
      </c>
      <c r="D130" s="532"/>
      <c r="E130" s="197">
        <f t="shared" si="3"/>
        <v>214336</v>
      </c>
      <c r="F130" s="17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c r="AU130" s="368"/>
      <c r="AV130" s="179"/>
      <c r="AW130" s="99"/>
      <c r="AX130" s="99"/>
      <c r="AY130" s="99"/>
      <c r="AZ130" s="99"/>
      <c r="BA130" s="99"/>
      <c r="BB130" s="99"/>
      <c r="BC130" s="99"/>
      <c r="BD130" s="99"/>
      <c r="BE130" s="99"/>
      <c r="BF130" s="99"/>
      <c r="BG130" s="99"/>
      <c r="BH130" s="99"/>
      <c r="BI130" s="99"/>
      <c r="BJ130" s="99"/>
      <c r="BK130" s="99"/>
      <c r="BL130" s="99"/>
      <c r="BM130" s="99"/>
      <c r="BN130" s="99"/>
      <c r="BO130" s="99"/>
      <c r="BP130" s="99"/>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c r="CT130" s="99"/>
      <c r="CU130" s="99"/>
      <c r="CV130" s="99"/>
      <c r="CW130" s="99"/>
      <c r="CX130" s="99"/>
      <c r="CY130" s="99"/>
      <c r="CZ130" s="99"/>
      <c r="DA130" s="99"/>
      <c r="DB130" s="99"/>
      <c r="DC130" s="99"/>
      <c r="DD130" s="99"/>
      <c r="DE130" s="99"/>
      <c r="DF130" s="99"/>
      <c r="DG130" s="99"/>
      <c r="DH130" s="99"/>
      <c r="DI130" s="99"/>
      <c r="DJ130" s="99"/>
      <c r="DK130" s="99"/>
      <c r="DL130" s="99"/>
      <c r="DM130" s="99"/>
      <c r="DN130" s="99"/>
      <c r="DO130" s="99"/>
      <c r="DP130" s="99"/>
      <c r="DQ130" s="99"/>
      <c r="DR130" s="99"/>
      <c r="DS130" s="99"/>
      <c r="DT130" s="99"/>
      <c r="DU130" s="99"/>
      <c r="DV130" s="99"/>
      <c r="DW130" s="99"/>
      <c r="DX130" s="99"/>
      <c r="DY130" s="99"/>
      <c r="DZ130" s="99"/>
      <c r="EA130" s="99"/>
      <c r="EB130" s="99"/>
      <c r="EC130" s="99"/>
      <c r="ED130" s="99"/>
      <c r="EE130" s="99"/>
      <c r="EF130" s="99"/>
      <c r="EG130" s="99"/>
      <c r="EH130" s="99"/>
      <c r="EI130" s="99"/>
      <c r="EJ130" s="99"/>
      <c r="EK130" s="99"/>
      <c r="EL130" s="99"/>
      <c r="EM130" s="99"/>
      <c r="EN130" s="99"/>
      <c r="EO130" s="99"/>
      <c r="EP130" s="99"/>
      <c r="EQ130" s="99"/>
      <c r="ER130" s="99"/>
      <c r="ES130" s="99"/>
      <c r="ET130" s="99"/>
      <c r="EU130" s="99"/>
      <c r="EV130" s="99"/>
      <c r="EW130" s="99"/>
      <c r="EX130" s="99"/>
      <c r="EY130" s="99"/>
      <c r="EZ130" s="99"/>
      <c r="FA130" s="99"/>
      <c r="FB130" s="99"/>
      <c r="FC130" s="99"/>
      <c r="FD130" s="99"/>
      <c r="FE130" s="99"/>
      <c r="FF130" s="99"/>
      <c r="FG130" s="99"/>
      <c r="FH130" s="99"/>
      <c r="FI130" s="99"/>
      <c r="FJ130" s="99"/>
      <c r="FK130" s="99"/>
      <c r="FL130" s="99"/>
      <c r="FM130" s="99"/>
      <c r="FN130" s="99"/>
      <c r="FO130" s="99"/>
      <c r="FP130" s="99"/>
      <c r="FQ130" s="99"/>
      <c r="FR130" s="99"/>
      <c r="FS130" s="99"/>
      <c r="FT130" s="99"/>
      <c r="FU130" s="99"/>
      <c r="FV130" s="99"/>
      <c r="FW130" s="99"/>
      <c r="FX130" s="99"/>
      <c r="FY130" s="99"/>
      <c r="FZ130" s="99"/>
      <c r="GA130" s="99"/>
      <c r="GB130" s="99"/>
      <c r="GC130" s="99"/>
      <c r="GD130" s="99"/>
      <c r="GE130" s="99"/>
      <c r="GF130" s="99"/>
      <c r="GG130" s="99"/>
      <c r="GH130" s="99"/>
      <c r="GI130" s="99"/>
      <c r="GJ130" s="99"/>
      <c r="GK130" s="99"/>
      <c r="GL130" s="99"/>
      <c r="GM130" s="99"/>
      <c r="GN130" s="99"/>
      <c r="GO130" s="99"/>
      <c r="GP130" s="99"/>
      <c r="GQ130" s="99"/>
      <c r="GR130" s="99"/>
      <c r="GS130" s="99"/>
      <c r="GT130" s="99"/>
      <c r="GU130" s="99"/>
      <c r="GV130" s="99"/>
      <c r="GW130" s="99"/>
      <c r="GX130" s="99"/>
      <c r="GY130" s="99"/>
      <c r="GZ130" s="99"/>
      <c r="HA130" s="99"/>
      <c r="HB130" s="99"/>
      <c r="HC130" s="99"/>
      <c r="HD130" s="99"/>
      <c r="HE130" s="99"/>
      <c r="HF130" s="99"/>
      <c r="HG130" s="99"/>
      <c r="HH130" s="99"/>
      <c r="HI130" s="99"/>
      <c r="HJ130" s="99"/>
      <c r="HK130" s="99"/>
      <c r="HL130" s="99"/>
      <c r="HM130" s="99"/>
      <c r="HN130" s="99"/>
      <c r="HO130" s="99"/>
      <c r="HP130" s="99"/>
      <c r="HQ130" s="99"/>
      <c r="HR130" s="99"/>
      <c r="HS130" s="99"/>
      <c r="HT130" s="99"/>
      <c r="HU130" s="99"/>
      <c r="HV130" s="99"/>
      <c r="HW130" s="99"/>
      <c r="HX130" s="99"/>
      <c r="HY130" s="99"/>
      <c r="HZ130" s="99"/>
      <c r="IA130" s="99"/>
      <c r="IB130" s="99"/>
      <c r="IC130" s="99"/>
      <c r="ID130" s="99"/>
      <c r="IE130" s="99"/>
      <c r="IF130" s="99"/>
      <c r="IG130" s="99"/>
      <c r="IH130" s="99"/>
      <c r="II130" s="99"/>
      <c r="IJ130" s="99"/>
      <c r="IK130" s="99"/>
      <c r="IL130" s="99"/>
      <c r="IM130" s="99"/>
      <c r="IN130" s="99"/>
      <c r="IO130" s="99"/>
      <c r="IP130" s="99"/>
      <c r="IQ130" s="99"/>
      <c r="IR130" s="99"/>
      <c r="IS130" s="99"/>
      <c r="IT130" s="99"/>
      <c r="IU130" s="99"/>
      <c r="IV130" s="99"/>
    </row>
    <row r="131" spans="1:256" s="100" customFormat="1" ht="25.5" customHeight="1" x14ac:dyDescent="0.25">
      <c r="A131" s="367" t="s">
        <v>1074</v>
      </c>
      <c r="B131" s="158" t="s">
        <v>229</v>
      </c>
      <c r="C131" s="550">
        <v>26125572</v>
      </c>
      <c r="D131" s="532"/>
      <c r="E131" s="203">
        <f t="shared" si="3"/>
        <v>26125572</v>
      </c>
      <c r="F131" s="17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c r="AU131" s="368"/>
      <c r="AV131" s="179"/>
      <c r="AW131" s="99"/>
      <c r="AX131" s="99"/>
      <c r="AY131" s="99"/>
      <c r="AZ131" s="99"/>
      <c r="BA131" s="99"/>
      <c r="BB131" s="99"/>
      <c r="BC131" s="99"/>
      <c r="BD131" s="99"/>
      <c r="BE131" s="99"/>
      <c r="BF131" s="99"/>
      <c r="BG131" s="99"/>
      <c r="BH131" s="99"/>
      <c r="BI131" s="99"/>
      <c r="BJ131" s="99"/>
      <c r="BK131" s="99"/>
      <c r="BL131" s="99"/>
      <c r="BM131" s="99"/>
      <c r="BN131" s="99"/>
      <c r="BO131" s="99"/>
      <c r="BP131" s="99"/>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c r="CT131" s="99"/>
      <c r="CU131" s="99"/>
      <c r="CV131" s="99"/>
      <c r="CW131" s="99"/>
      <c r="CX131" s="99"/>
      <c r="CY131" s="99"/>
      <c r="CZ131" s="99"/>
      <c r="DA131" s="99"/>
      <c r="DB131" s="99"/>
      <c r="DC131" s="99"/>
      <c r="DD131" s="99"/>
      <c r="DE131" s="99"/>
      <c r="DF131" s="99"/>
      <c r="DG131" s="99"/>
      <c r="DH131" s="99"/>
      <c r="DI131" s="99"/>
      <c r="DJ131" s="99"/>
      <c r="DK131" s="99"/>
      <c r="DL131" s="99"/>
      <c r="DM131" s="99"/>
      <c r="DN131" s="99"/>
      <c r="DO131" s="99"/>
      <c r="DP131" s="99"/>
      <c r="DQ131" s="99"/>
      <c r="DR131" s="99"/>
      <c r="DS131" s="99"/>
      <c r="DT131" s="99"/>
      <c r="DU131" s="99"/>
      <c r="DV131" s="99"/>
      <c r="DW131" s="99"/>
      <c r="DX131" s="99"/>
      <c r="DY131" s="99"/>
      <c r="DZ131" s="99"/>
      <c r="EA131" s="99"/>
      <c r="EB131" s="99"/>
      <c r="EC131" s="99"/>
      <c r="ED131" s="99"/>
      <c r="EE131" s="99"/>
      <c r="EF131" s="99"/>
      <c r="EG131" s="99"/>
      <c r="EH131" s="99"/>
      <c r="EI131" s="99"/>
      <c r="EJ131" s="99"/>
      <c r="EK131" s="99"/>
      <c r="EL131" s="99"/>
      <c r="EM131" s="99"/>
      <c r="EN131" s="99"/>
      <c r="EO131" s="99"/>
      <c r="EP131" s="99"/>
      <c r="EQ131" s="99"/>
      <c r="ER131" s="99"/>
      <c r="ES131" s="99"/>
      <c r="ET131" s="99"/>
      <c r="EU131" s="99"/>
      <c r="EV131" s="99"/>
      <c r="EW131" s="99"/>
      <c r="EX131" s="99"/>
      <c r="EY131" s="99"/>
      <c r="EZ131" s="99"/>
      <c r="FA131" s="99"/>
      <c r="FB131" s="99"/>
      <c r="FC131" s="99"/>
      <c r="FD131" s="99"/>
      <c r="FE131" s="99"/>
      <c r="FF131" s="99"/>
      <c r="FG131" s="99"/>
      <c r="FH131" s="99"/>
      <c r="FI131" s="99"/>
      <c r="FJ131" s="99"/>
      <c r="FK131" s="99"/>
      <c r="FL131" s="99"/>
      <c r="FM131" s="99"/>
      <c r="FN131" s="99"/>
      <c r="FO131" s="99"/>
      <c r="FP131" s="99"/>
      <c r="FQ131" s="99"/>
      <c r="FR131" s="99"/>
      <c r="FS131" s="99"/>
      <c r="FT131" s="99"/>
      <c r="FU131" s="99"/>
      <c r="FV131" s="99"/>
      <c r="FW131" s="99"/>
      <c r="FX131" s="99"/>
      <c r="FY131" s="99"/>
      <c r="FZ131" s="99"/>
      <c r="GA131" s="99"/>
      <c r="GB131" s="99"/>
      <c r="GC131" s="99"/>
      <c r="GD131" s="99"/>
      <c r="GE131" s="99"/>
      <c r="GF131" s="99"/>
      <c r="GG131" s="99"/>
      <c r="GH131" s="99"/>
      <c r="GI131" s="99"/>
      <c r="GJ131" s="99"/>
      <c r="GK131" s="99"/>
      <c r="GL131" s="99"/>
      <c r="GM131" s="99"/>
      <c r="GN131" s="99"/>
      <c r="GO131" s="99"/>
      <c r="GP131" s="99"/>
      <c r="GQ131" s="99"/>
      <c r="GR131" s="99"/>
      <c r="GS131" s="99"/>
      <c r="GT131" s="99"/>
      <c r="GU131" s="99"/>
      <c r="GV131" s="99"/>
      <c r="GW131" s="99"/>
      <c r="GX131" s="99"/>
      <c r="GY131" s="99"/>
      <c r="GZ131" s="99"/>
      <c r="HA131" s="99"/>
      <c r="HB131" s="99"/>
      <c r="HC131" s="99"/>
      <c r="HD131" s="99"/>
      <c r="HE131" s="99"/>
      <c r="HF131" s="99"/>
      <c r="HG131" s="99"/>
      <c r="HH131" s="99"/>
      <c r="HI131" s="99"/>
      <c r="HJ131" s="99"/>
      <c r="HK131" s="99"/>
      <c r="HL131" s="99"/>
      <c r="HM131" s="99"/>
      <c r="HN131" s="99"/>
      <c r="HO131" s="99"/>
      <c r="HP131" s="99"/>
      <c r="HQ131" s="99"/>
      <c r="HR131" s="99"/>
      <c r="HS131" s="99"/>
      <c r="HT131" s="99"/>
      <c r="HU131" s="99"/>
      <c r="HV131" s="99"/>
      <c r="HW131" s="99"/>
      <c r="HX131" s="99"/>
      <c r="HY131" s="99"/>
      <c r="HZ131" s="99"/>
      <c r="IA131" s="99"/>
      <c r="IB131" s="99"/>
      <c r="IC131" s="99"/>
      <c r="ID131" s="99"/>
      <c r="IE131" s="99"/>
      <c r="IF131" s="99"/>
      <c r="IG131" s="99"/>
      <c r="IH131" s="99"/>
      <c r="II131" s="99"/>
      <c r="IJ131" s="99"/>
      <c r="IK131" s="99"/>
      <c r="IL131" s="99"/>
      <c r="IM131" s="99"/>
      <c r="IN131" s="99"/>
      <c r="IO131" s="99"/>
      <c r="IP131" s="99"/>
      <c r="IQ131" s="99"/>
      <c r="IR131" s="99"/>
      <c r="IS131" s="99"/>
      <c r="IT131" s="99"/>
      <c r="IU131" s="99"/>
      <c r="IV131" s="99"/>
    </row>
    <row r="132" spans="1:256" s="100" customFormat="1" ht="25.5" customHeight="1" x14ac:dyDescent="0.25">
      <c r="A132" s="367" t="s">
        <v>1075</v>
      </c>
      <c r="B132" s="158" t="s">
        <v>230</v>
      </c>
      <c r="C132" s="550">
        <v>3918836</v>
      </c>
      <c r="D132" s="532"/>
      <c r="E132" s="197">
        <f t="shared" si="3"/>
        <v>3918836</v>
      </c>
      <c r="F132" s="17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c r="AU132" s="368"/>
      <c r="AV132" s="179"/>
      <c r="AW132" s="99"/>
      <c r="AX132" s="99"/>
      <c r="AY132" s="99"/>
      <c r="AZ132" s="99"/>
      <c r="BA132" s="99"/>
      <c r="BB132" s="99"/>
      <c r="BC132" s="99"/>
      <c r="BD132" s="99"/>
      <c r="BE132" s="99"/>
      <c r="BF132" s="99"/>
      <c r="BG132" s="99"/>
      <c r="BH132" s="99"/>
      <c r="BI132" s="99"/>
      <c r="BJ132" s="99"/>
      <c r="BK132" s="99"/>
      <c r="BL132" s="99"/>
      <c r="BM132" s="99"/>
      <c r="BN132" s="99"/>
      <c r="BO132" s="99"/>
      <c r="BP132" s="99"/>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c r="CT132" s="99"/>
      <c r="CU132" s="99"/>
      <c r="CV132" s="99"/>
      <c r="CW132" s="99"/>
      <c r="CX132" s="99"/>
      <c r="CY132" s="99"/>
      <c r="CZ132" s="99"/>
      <c r="DA132" s="99"/>
      <c r="DB132" s="99"/>
      <c r="DC132" s="99"/>
      <c r="DD132" s="99"/>
      <c r="DE132" s="99"/>
      <c r="DF132" s="99"/>
      <c r="DG132" s="99"/>
      <c r="DH132" s="99"/>
      <c r="DI132" s="99"/>
      <c r="DJ132" s="99"/>
      <c r="DK132" s="99"/>
      <c r="DL132" s="99"/>
      <c r="DM132" s="99"/>
      <c r="DN132" s="99"/>
      <c r="DO132" s="99"/>
      <c r="DP132" s="99"/>
      <c r="DQ132" s="99"/>
      <c r="DR132" s="99"/>
      <c r="DS132" s="99"/>
      <c r="DT132" s="99"/>
      <c r="DU132" s="99"/>
      <c r="DV132" s="99"/>
      <c r="DW132" s="99"/>
      <c r="DX132" s="99"/>
      <c r="DY132" s="99"/>
      <c r="DZ132" s="99"/>
      <c r="EA132" s="99"/>
      <c r="EB132" s="99"/>
      <c r="EC132" s="99"/>
      <c r="ED132" s="99"/>
      <c r="EE132" s="99"/>
      <c r="EF132" s="99"/>
      <c r="EG132" s="99"/>
      <c r="EH132" s="99"/>
      <c r="EI132" s="99"/>
      <c r="EJ132" s="99"/>
      <c r="EK132" s="99"/>
      <c r="EL132" s="99"/>
      <c r="EM132" s="99"/>
      <c r="EN132" s="99"/>
      <c r="EO132" s="99"/>
      <c r="EP132" s="99"/>
      <c r="EQ132" s="99"/>
      <c r="ER132" s="99"/>
      <c r="ES132" s="99"/>
      <c r="ET132" s="99"/>
      <c r="EU132" s="99"/>
      <c r="EV132" s="99"/>
      <c r="EW132" s="99"/>
      <c r="EX132" s="99"/>
      <c r="EY132" s="99"/>
      <c r="EZ132" s="99"/>
      <c r="FA132" s="99"/>
      <c r="FB132" s="99"/>
      <c r="FC132" s="99"/>
      <c r="FD132" s="99"/>
      <c r="FE132" s="99"/>
      <c r="FF132" s="99"/>
      <c r="FG132" s="99"/>
      <c r="FH132" s="99"/>
      <c r="FI132" s="99"/>
      <c r="FJ132" s="99"/>
      <c r="FK132" s="99"/>
      <c r="FL132" s="99"/>
      <c r="FM132" s="99"/>
      <c r="FN132" s="99"/>
      <c r="FO132" s="99"/>
      <c r="FP132" s="99"/>
      <c r="FQ132" s="99"/>
      <c r="FR132" s="99"/>
      <c r="FS132" s="99"/>
      <c r="FT132" s="99"/>
      <c r="FU132" s="99"/>
      <c r="FV132" s="99"/>
      <c r="FW132" s="99"/>
      <c r="FX132" s="99"/>
      <c r="FY132" s="99"/>
      <c r="FZ132" s="99"/>
      <c r="GA132" s="99"/>
      <c r="GB132" s="99"/>
      <c r="GC132" s="99"/>
      <c r="GD132" s="99"/>
      <c r="GE132" s="99"/>
      <c r="GF132" s="99"/>
      <c r="GG132" s="99"/>
      <c r="GH132" s="99"/>
      <c r="GI132" s="99"/>
      <c r="GJ132" s="99"/>
      <c r="GK132" s="99"/>
      <c r="GL132" s="99"/>
      <c r="GM132" s="99"/>
      <c r="GN132" s="99"/>
      <c r="GO132" s="99"/>
      <c r="GP132" s="99"/>
      <c r="GQ132" s="99"/>
      <c r="GR132" s="99"/>
      <c r="GS132" s="99"/>
      <c r="GT132" s="99"/>
      <c r="GU132" s="99"/>
      <c r="GV132" s="99"/>
      <c r="GW132" s="99"/>
      <c r="GX132" s="99"/>
      <c r="GY132" s="99"/>
      <c r="GZ132" s="99"/>
      <c r="HA132" s="99"/>
      <c r="HB132" s="99"/>
      <c r="HC132" s="99"/>
      <c r="HD132" s="99"/>
      <c r="HE132" s="99"/>
      <c r="HF132" s="99"/>
      <c r="HG132" s="99"/>
      <c r="HH132" s="99"/>
      <c r="HI132" s="99"/>
      <c r="HJ132" s="99"/>
      <c r="HK132" s="99"/>
      <c r="HL132" s="99"/>
      <c r="HM132" s="99"/>
      <c r="HN132" s="99"/>
      <c r="HO132" s="99"/>
      <c r="HP132" s="99"/>
      <c r="HQ132" s="99"/>
      <c r="HR132" s="99"/>
      <c r="HS132" s="99"/>
      <c r="HT132" s="99"/>
      <c r="HU132" s="99"/>
      <c r="HV132" s="99"/>
      <c r="HW132" s="99"/>
      <c r="HX132" s="99"/>
      <c r="HY132" s="99"/>
      <c r="HZ132" s="99"/>
      <c r="IA132" s="99"/>
      <c r="IB132" s="99"/>
      <c r="IC132" s="99"/>
      <c r="ID132" s="99"/>
      <c r="IE132" s="99"/>
      <c r="IF132" s="99"/>
      <c r="IG132" s="99"/>
      <c r="IH132" s="99"/>
      <c r="II132" s="99"/>
      <c r="IJ132" s="99"/>
      <c r="IK132" s="99"/>
      <c r="IL132" s="99"/>
      <c r="IM132" s="99"/>
      <c r="IN132" s="99"/>
      <c r="IO132" s="99"/>
      <c r="IP132" s="99"/>
      <c r="IQ132" s="99"/>
      <c r="IR132" s="99"/>
      <c r="IS132" s="99"/>
      <c r="IT132" s="99"/>
      <c r="IU132" s="99"/>
      <c r="IV132" s="99"/>
    </row>
    <row r="133" spans="1:256" s="100" customFormat="1" ht="25.5" customHeight="1" x14ac:dyDescent="0.25">
      <c r="A133" s="367" t="s">
        <v>1076</v>
      </c>
      <c r="B133" s="158" t="s">
        <v>231</v>
      </c>
      <c r="C133" s="550">
        <v>62840280</v>
      </c>
      <c r="D133" s="532"/>
      <c r="E133" s="197">
        <f t="shared" si="3"/>
        <v>62840280</v>
      </c>
      <c r="F133" s="17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c r="AU133" s="368"/>
      <c r="AV133" s="179"/>
      <c r="AW133" s="99"/>
      <c r="AX133" s="99"/>
      <c r="AY133" s="99"/>
      <c r="AZ133" s="99"/>
      <c r="BA133" s="99"/>
      <c r="BB133" s="99"/>
      <c r="BC133" s="99"/>
      <c r="BD133" s="99"/>
      <c r="BE133" s="99"/>
      <c r="BF133" s="99"/>
      <c r="BG133" s="99"/>
      <c r="BH133" s="99"/>
      <c r="BI133" s="99"/>
      <c r="BJ133" s="99"/>
      <c r="BK133" s="99"/>
      <c r="BL133" s="99"/>
      <c r="BM133" s="99"/>
      <c r="BN133" s="99"/>
      <c r="BO133" s="99"/>
      <c r="BP133" s="99"/>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c r="CT133" s="99"/>
      <c r="CU133" s="99"/>
      <c r="CV133" s="99"/>
      <c r="CW133" s="99"/>
      <c r="CX133" s="99"/>
      <c r="CY133" s="99"/>
      <c r="CZ133" s="99"/>
      <c r="DA133" s="99"/>
      <c r="DB133" s="99"/>
      <c r="DC133" s="99"/>
      <c r="DD133" s="99"/>
      <c r="DE133" s="99"/>
      <c r="DF133" s="99"/>
      <c r="DG133" s="99"/>
      <c r="DH133" s="99"/>
      <c r="DI133" s="99"/>
      <c r="DJ133" s="99"/>
      <c r="DK133" s="99"/>
      <c r="DL133" s="99"/>
      <c r="DM133" s="99"/>
      <c r="DN133" s="99"/>
      <c r="DO133" s="99"/>
      <c r="DP133" s="99"/>
      <c r="DQ133" s="99"/>
      <c r="DR133" s="99"/>
      <c r="DS133" s="99"/>
      <c r="DT133" s="99"/>
      <c r="DU133" s="99"/>
      <c r="DV133" s="99"/>
      <c r="DW133" s="99"/>
      <c r="DX133" s="99"/>
      <c r="DY133" s="99"/>
      <c r="DZ133" s="99"/>
      <c r="EA133" s="99"/>
      <c r="EB133" s="99"/>
      <c r="EC133" s="99"/>
      <c r="ED133" s="99"/>
      <c r="EE133" s="99"/>
      <c r="EF133" s="99"/>
      <c r="EG133" s="99"/>
      <c r="EH133" s="99"/>
      <c r="EI133" s="99"/>
      <c r="EJ133" s="99"/>
      <c r="EK133" s="99"/>
      <c r="EL133" s="99"/>
      <c r="EM133" s="99"/>
      <c r="EN133" s="99"/>
      <c r="EO133" s="99"/>
      <c r="EP133" s="99"/>
      <c r="EQ133" s="99"/>
      <c r="ER133" s="99"/>
      <c r="ES133" s="99"/>
      <c r="ET133" s="99"/>
      <c r="EU133" s="99"/>
      <c r="EV133" s="99"/>
      <c r="EW133" s="99"/>
      <c r="EX133" s="99"/>
      <c r="EY133" s="99"/>
      <c r="EZ133" s="99"/>
      <c r="FA133" s="99"/>
      <c r="FB133" s="99"/>
      <c r="FC133" s="99"/>
      <c r="FD133" s="99"/>
      <c r="FE133" s="99"/>
      <c r="FF133" s="99"/>
      <c r="FG133" s="99"/>
      <c r="FH133" s="99"/>
      <c r="FI133" s="99"/>
      <c r="FJ133" s="99"/>
      <c r="FK133" s="99"/>
      <c r="FL133" s="99"/>
      <c r="FM133" s="99"/>
      <c r="FN133" s="99"/>
      <c r="FO133" s="99"/>
      <c r="FP133" s="99"/>
      <c r="FQ133" s="99"/>
      <c r="FR133" s="99"/>
      <c r="FS133" s="99"/>
      <c r="FT133" s="99"/>
      <c r="FU133" s="99"/>
      <c r="FV133" s="99"/>
      <c r="FW133" s="99"/>
      <c r="FX133" s="99"/>
      <c r="FY133" s="99"/>
      <c r="FZ133" s="99"/>
      <c r="GA133" s="99"/>
      <c r="GB133" s="99"/>
      <c r="GC133" s="99"/>
      <c r="GD133" s="99"/>
      <c r="GE133" s="99"/>
      <c r="GF133" s="99"/>
      <c r="GG133" s="99"/>
      <c r="GH133" s="99"/>
      <c r="GI133" s="99"/>
      <c r="GJ133" s="99"/>
      <c r="GK133" s="99"/>
      <c r="GL133" s="99"/>
      <c r="GM133" s="99"/>
      <c r="GN133" s="99"/>
      <c r="GO133" s="99"/>
      <c r="GP133" s="99"/>
      <c r="GQ133" s="99"/>
      <c r="GR133" s="99"/>
      <c r="GS133" s="99"/>
      <c r="GT133" s="99"/>
      <c r="GU133" s="99"/>
      <c r="GV133" s="99"/>
      <c r="GW133" s="99"/>
      <c r="GX133" s="99"/>
      <c r="GY133" s="99"/>
      <c r="GZ133" s="99"/>
      <c r="HA133" s="99"/>
      <c r="HB133" s="99"/>
      <c r="HC133" s="99"/>
      <c r="HD133" s="99"/>
      <c r="HE133" s="99"/>
      <c r="HF133" s="99"/>
      <c r="HG133" s="99"/>
      <c r="HH133" s="99"/>
      <c r="HI133" s="99"/>
      <c r="HJ133" s="99"/>
      <c r="HK133" s="99"/>
      <c r="HL133" s="99"/>
      <c r="HM133" s="99"/>
      <c r="HN133" s="99"/>
      <c r="HO133" s="99"/>
      <c r="HP133" s="99"/>
      <c r="HQ133" s="99"/>
      <c r="HR133" s="99"/>
      <c r="HS133" s="99"/>
      <c r="HT133" s="99"/>
      <c r="HU133" s="99"/>
      <c r="HV133" s="99"/>
      <c r="HW133" s="99"/>
      <c r="HX133" s="99"/>
      <c r="HY133" s="99"/>
      <c r="HZ133" s="99"/>
      <c r="IA133" s="99"/>
      <c r="IB133" s="99"/>
      <c r="IC133" s="99"/>
      <c r="ID133" s="99"/>
      <c r="IE133" s="99"/>
      <c r="IF133" s="99"/>
      <c r="IG133" s="99"/>
      <c r="IH133" s="99"/>
      <c r="II133" s="99"/>
      <c r="IJ133" s="99"/>
      <c r="IK133" s="99"/>
      <c r="IL133" s="99"/>
      <c r="IM133" s="99"/>
      <c r="IN133" s="99"/>
      <c r="IO133" s="99"/>
      <c r="IP133" s="99"/>
      <c r="IQ133" s="99"/>
      <c r="IR133" s="99"/>
      <c r="IS133" s="99"/>
      <c r="IT133" s="99"/>
      <c r="IU133" s="99"/>
      <c r="IV133" s="99"/>
    </row>
    <row r="134" spans="1:256" s="100" customFormat="1" ht="25.5" customHeight="1" x14ac:dyDescent="0.25">
      <c r="A134" s="367" t="s">
        <v>1077</v>
      </c>
      <c r="B134" s="158" t="s">
        <v>232</v>
      </c>
      <c r="C134" s="550">
        <v>5179470</v>
      </c>
      <c r="D134" s="532"/>
      <c r="E134" s="197">
        <f t="shared" si="3"/>
        <v>5179470</v>
      </c>
      <c r="F134" s="17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c r="AT134" s="99"/>
      <c r="AU134" s="368"/>
      <c r="AV134" s="179"/>
      <c r="AW134" s="99"/>
      <c r="AX134" s="99"/>
      <c r="AY134" s="99"/>
      <c r="AZ134" s="99"/>
      <c r="BA134" s="99"/>
      <c r="BB134" s="99"/>
      <c r="BC134" s="99"/>
      <c r="BD134" s="99"/>
      <c r="BE134" s="99"/>
      <c r="BF134" s="99"/>
      <c r="BG134" s="99"/>
      <c r="BH134" s="99"/>
      <c r="BI134" s="99"/>
      <c r="BJ134" s="99"/>
      <c r="BK134" s="99"/>
      <c r="BL134" s="99"/>
      <c r="BM134" s="99"/>
      <c r="BN134" s="99"/>
      <c r="BO134" s="99"/>
      <c r="BP134" s="99"/>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c r="CT134" s="99"/>
      <c r="CU134" s="99"/>
      <c r="CV134" s="99"/>
      <c r="CW134" s="99"/>
      <c r="CX134" s="99"/>
      <c r="CY134" s="99"/>
      <c r="CZ134" s="99"/>
      <c r="DA134" s="99"/>
      <c r="DB134" s="99"/>
      <c r="DC134" s="99"/>
      <c r="DD134" s="99"/>
      <c r="DE134" s="99"/>
      <c r="DF134" s="99"/>
      <c r="DG134" s="99"/>
      <c r="DH134" s="99"/>
      <c r="DI134" s="99"/>
      <c r="DJ134" s="99"/>
      <c r="DK134" s="99"/>
      <c r="DL134" s="99"/>
      <c r="DM134" s="99"/>
      <c r="DN134" s="99"/>
      <c r="DO134" s="99"/>
      <c r="DP134" s="99"/>
      <c r="DQ134" s="99"/>
      <c r="DR134" s="99"/>
      <c r="DS134" s="99"/>
      <c r="DT134" s="99"/>
      <c r="DU134" s="99"/>
      <c r="DV134" s="99"/>
      <c r="DW134" s="99"/>
      <c r="DX134" s="99"/>
      <c r="DY134" s="99"/>
      <c r="DZ134" s="99"/>
      <c r="EA134" s="99"/>
      <c r="EB134" s="99"/>
      <c r="EC134" s="99"/>
      <c r="ED134" s="99"/>
      <c r="EE134" s="99"/>
      <c r="EF134" s="99"/>
      <c r="EG134" s="99"/>
      <c r="EH134" s="99"/>
      <c r="EI134" s="99"/>
      <c r="EJ134" s="99"/>
      <c r="EK134" s="99"/>
      <c r="EL134" s="99"/>
      <c r="EM134" s="99"/>
      <c r="EN134" s="99"/>
      <c r="EO134" s="99"/>
      <c r="EP134" s="99"/>
      <c r="EQ134" s="99"/>
      <c r="ER134" s="99"/>
      <c r="ES134" s="99"/>
      <c r="ET134" s="99"/>
      <c r="EU134" s="99"/>
      <c r="EV134" s="99"/>
      <c r="EW134" s="99"/>
      <c r="EX134" s="99"/>
      <c r="EY134" s="99"/>
      <c r="EZ134" s="99"/>
      <c r="FA134" s="99"/>
      <c r="FB134" s="99"/>
      <c r="FC134" s="99"/>
      <c r="FD134" s="99"/>
      <c r="FE134" s="99"/>
      <c r="FF134" s="99"/>
      <c r="FG134" s="99"/>
      <c r="FH134" s="99"/>
      <c r="FI134" s="99"/>
      <c r="FJ134" s="99"/>
      <c r="FK134" s="99"/>
      <c r="FL134" s="99"/>
      <c r="FM134" s="99"/>
      <c r="FN134" s="99"/>
      <c r="FO134" s="99"/>
      <c r="FP134" s="99"/>
      <c r="FQ134" s="99"/>
      <c r="FR134" s="99"/>
      <c r="FS134" s="99"/>
      <c r="FT134" s="99"/>
      <c r="FU134" s="99"/>
      <c r="FV134" s="99"/>
      <c r="FW134" s="99"/>
      <c r="FX134" s="99"/>
      <c r="FY134" s="99"/>
      <c r="FZ134" s="99"/>
      <c r="GA134" s="99"/>
      <c r="GB134" s="99"/>
      <c r="GC134" s="99"/>
      <c r="GD134" s="99"/>
      <c r="GE134" s="99"/>
      <c r="GF134" s="99"/>
      <c r="GG134" s="99"/>
      <c r="GH134" s="99"/>
      <c r="GI134" s="99"/>
      <c r="GJ134" s="99"/>
      <c r="GK134" s="99"/>
      <c r="GL134" s="99"/>
      <c r="GM134" s="99"/>
      <c r="GN134" s="99"/>
      <c r="GO134" s="99"/>
      <c r="GP134" s="99"/>
      <c r="GQ134" s="99"/>
      <c r="GR134" s="99"/>
      <c r="GS134" s="99"/>
      <c r="GT134" s="99"/>
      <c r="GU134" s="99"/>
      <c r="GV134" s="99"/>
      <c r="GW134" s="99"/>
      <c r="GX134" s="99"/>
      <c r="GY134" s="99"/>
      <c r="GZ134" s="99"/>
      <c r="HA134" s="99"/>
      <c r="HB134" s="99"/>
      <c r="HC134" s="99"/>
      <c r="HD134" s="99"/>
      <c r="HE134" s="99"/>
      <c r="HF134" s="99"/>
      <c r="HG134" s="99"/>
      <c r="HH134" s="99"/>
      <c r="HI134" s="99"/>
      <c r="HJ134" s="99"/>
      <c r="HK134" s="99"/>
      <c r="HL134" s="99"/>
      <c r="HM134" s="99"/>
      <c r="HN134" s="99"/>
      <c r="HO134" s="99"/>
      <c r="HP134" s="99"/>
      <c r="HQ134" s="99"/>
      <c r="HR134" s="99"/>
      <c r="HS134" s="99"/>
      <c r="HT134" s="99"/>
      <c r="HU134" s="99"/>
      <c r="HV134" s="99"/>
      <c r="HW134" s="99"/>
      <c r="HX134" s="99"/>
      <c r="HY134" s="99"/>
      <c r="HZ134" s="99"/>
      <c r="IA134" s="99"/>
      <c r="IB134" s="99"/>
      <c r="IC134" s="99"/>
      <c r="ID134" s="99"/>
      <c r="IE134" s="99"/>
      <c r="IF134" s="99"/>
      <c r="IG134" s="99"/>
      <c r="IH134" s="99"/>
      <c r="II134" s="99"/>
      <c r="IJ134" s="99"/>
      <c r="IK134" s="99"/>
      <c r="IL134" s="99"/>
      <c r="IM134" s="99"/>
      <c r="IN134" s="99"/>
      <c r="IO134" s="99"/>
      <c r="IP134" s="99"/>
      <c r="IQ134" s="99"/>
      <c r="IR134" s="99"/>
      <c r="IS134" s="99"/>
      <c r="IT134" s="99"/>
      <c r="IU134" s="99"/>
      <c r="IV134" s="99"/>
    </row>
    <row r="135" spans="1:256" s="263" customFormat="1" ht="25.5" customHeight="1" x14ac:dyDescent="0.25">
      <c r="A135" s="365" t="s">
        <v>1078</v>
      </c>
      <c r="B135" s="210" t="s">
        <v>233</v>
      </c>
      <c r="C135" s="552">
        <f>SUM(C136:C143)</f>
        <v>1904809</v>
      </c>
      <c r="D135" s="538">
        <f>SUM(D136:D143)</f>
        <v>0</v>
      </c>
      <c r="E135" s="257">
        <f>SUM(E136:E143)</f>
        <v>1904809</v>
      </c>
      <c r="F135" s="262"/>
      <c r="AU135" s="378"/>
      <c r="AV135" s="262"/>
    </row>
    <row r="136" spans="1:256" s="100" customFormat="1" ht="25.5" customHeight="1" x14ac:dyDescent="0.25">
      <c r="A136" s="367" t="s">
        <v>1079</v>
      </c>
      <c r="B136" s="158" t="s">
        <v>234</v>
      </c>
      <c r="C136" s="550">
        <v>154778</v>
      </c>
      <c r="D136" s="532"/>
      <c r="E136" s="197">
        <f t="shared" si="3"/>
        <v>154778</v>
      </c>
      <c r="F136" s="17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c r="AT136" s="99"/>
      <c r="AU136" s="368"/>
      <c r="AV136" s="179"/>
      <c r="AW136" s="99"/>
      <c r="AX136" s="99"/>
      <c r="AY136" s="99"/>
      <c r="AZ136" s="99"/>
      <c r="BA136" s="99"/>
      <c r="BB136" s="99"/>
      <c r="BC136" s="99"/>
      <c r="BD136" s="99"/>
      <c r="BE136" s="99"/>
      <c r="BF136" s="99"/>
      <c r="BG136" s="99"/>
      <c r="BH136" s="99"/>
      <c r="BI136" s="99"/>
      <c r="BJ136" s="99"/>
      <c r="BK136" s="99"/>
      <c r="BL136" s="99"/>
      <c r="BM136" s="99"/>
      <c r="BN136" s="99"/>
      <c r="BO136" s="99"/>
      <c r="BP136" s="99"/>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c r="CT136" s="99"/>
      <c r="CU136" s="99"/>
      <c r="CV136" s="99"/>
      <c r="CW136" s="99"/>
      <c r="CX136" s="99"/>
      <c r="CY136" s="99"/>
      <c r="CZ136" s="99"/>
      <c r="DA136" s="99"/>
      <c r="DB136" s="99"/>
      <c r="DC136" s="99"/>
      <c r="DD136" s="99"/>
      <c r="DE136" s="99"/>
      <c r="DF136" s="99"/>
      <c r="DG136" s="99"/>
      <c r="DH136" s="99"/>
      <c r="DI136" s="99"/>
      <c r="DJ136" s="99"/>
      <c r="DK136" s="99"/>
      <c r="DL136" s="99"/>
      <c r="DM136" s="99"/>
      <c r="DN136" s="99"/>
      <c r="DO136" s="99"/>
      <c r="DP136" s="99"/>
      <c r="DQ136" s="99"/>
      <c r="DR136" s="99"/>
      <c r="DS136" s="99"/>
      <c r="DT136" s="99"/>
      <c r="DU136" s="99"/>
      <c r="DV136" s="99"/>
      <c r="DW136" s="99"/>
      <c r="DX136" s="99"/>
      <c r="DY136" s="99"/>
      <c r="DZ136" s="99"/>
      <c r="EA136" s="99"/>
      <c r="EB136" s="99"/>
      <c r="EC136" s="99"/>
      <c r="ED136" s="99"/>
      <c r="EE136" s="99"/>
      <c r="EF136" s="99"/>
      <c r="EG136" s="99"/>
      <c r="EH136" s="99"/>
      <c r="EI136" s="99"/>
      <c r="EJ136" s="99"/>
      <c r="EK136" s="99"/>
      <c r="EL136" s="99"/>
      <c r="EM136" s="99"/>
      <c r="EN136" s="99"/>
      <c r="EO136" s="99"/>
      <c r="EP136" s="99"/>
      <c r="EQ136" s="99"/>
      <c r="ER136" s="99"/>
      <c r="ES136" s="99"/>
      <c r="ET136" s="99"/>
      <c r="EU136" s="99"/>
      <c r="EV136" s="99"/>
      <c r="EW136" s="99"/>
      <c r="EX136" s="99"/>
      <c r="EY136" s="99"/>
      <c r="EZ136" s="99"/>
      <c r="FA136" s="99"/>
      <c r="FB136" s="99"/>
      <c r="FC136" s="99"/>
      <c r="FD136" s="99"/>
      <c r="FE136" s="99"/>
      <c r="FF136" s="99"/>
      <c r="FG136" s="99"/>
      <c r="FH136" s="99"/>
      <c r="FI136" s="99"/>
      <c r="FJ136" s="99"/>
      <c r="FK136" s="99"/>
      <c r="FL136" s="99"/>
      <c r="FM136" s="99"/>
      <c r="FN136" s="99"/>
      <c r="FO136" s="99"/>
      <c r="FP136" s="99"/>
      <c r="FQ136" s="99"/>
      <c r="FR136" s="99"/>
      <c r="FS136" s="99"/>
      <c r="FT136" s="99"/>
      <c r="FU136" s="99"/>
      <c r="FV136" s="99"/>
      <c r="FW136" s="99"/>
      <c r="FX136" s="99"/>
      <c r="FY136" s="99"/>
      <c r="FZ136" s="99"/>
      <c r="GA136" s="99"/>
      <c r="GB136" s="99"/>
      <c r="GC136" s="99"/>
      <c r="GD136" s="99"/>
      <c r="GE136" s="99"/>
      <c r="GF136" s="99"/>
      <c r="GG136" s="99"/>
      <c r="GH136" s="99"/>
      <c r="GI136" s="99"/>
      <c r="GJ136" s="99"/>
      <c r="GK136" s="99"/>
      <c r="GL136" s="99"/>
      <c r="GM136" s="99"/>
      <c r="GN136" s="99"/>
      <c r="GO136" s="99"/>
      <c r="GP136" s="99"/>
      <c r="GQ136" s="99"/>
      <c r="GR136" s="99"/>
      <c r="GS136" s="99"/>
      <c r="GT136" s="99"/>
      <c r="GU136" s="99"/>
      <c r="GV136" s="99"/>
      <c r="GW136" s="99"/>
      <c r="GX136" s="99"/>
      <c r="GY136" s="99"/>
      <c r="GZ136" s="99"/>
      <c r="HA136" s="99"/>
      <c r="HB136" s="99"/>
      <c r="HC136" s="99"/>
      <c r="HD136" s="99"/>
      <c r="HE136" s="99"/>
      <c r="HF136" s="99"/>
      <c r="HG136" s="99"/>
      <c r="HH136" s="99"/>
      <c r="HI136" s="99"/>
      <c r="HJ136" s="99"/>
      <c r="HK136" s="99"/>
      <c r="HL136" s="99"/>
      <c r="HM136" s="99"/>
      <c r="HN136" s="99"/>
      <c r="HO136" s="99"/>
      <c r="HP136" s="99"/>
      <c r="HQ136" s="99"/>
      <c r="HR136" s="99"/>
      <c r="HS136" s="99"/>
      <c r="HT136" s="99"/>
      <c r="HU136" s="99"/>
      <c r="HV136" s="99"/>
      <c r="HW136" s="99"/>
      <c r="HX136" s="99"/>
      <c r="HY136" s="99"/>
      <c r="HZ136" s="99"/>
      <c r="IA136" s="99"/>
      <c r="IB136" s="99"/>
      <c r="IC136" s="99"/>
      <c r="ID136" s="99"/>
      <c r="IE136" s="99"/>
      <c r="IF136" s="99"/>
      <c r="IG136" s="99"/>
      <c r="IH136" s="99"/>
      <c r="II136" s="99"/>
      <c r="IJ136" s="99"/>
      <c r="IK136" s="99"/>
      <c r="IL136" s="99"/>
      <c r="IM136" s="99"/>
      <c r="IN136" s="99"/>
      <c r="IO136" s="99"/>
      <c r="IP136" s="99"/>
      <c r="IQ136" s="99"/>
      <c r="IR136" s="99"/>
      <c r="IS136" s="99"/>
      <c r="IT136" s="99"/>
      <c r="IU136" s="99"/>
      <c r="IV136" s="99"/>
    </row>
    <row r="137" spans="1:256" s="100" customFormat="1" ht="25.5" customHeight="1" x14ac:dyDescent="0.25">
      <c r="A137" s="367" t="s">
        <v>1080</v>
      </c>
      <c r="B137" s="158" t="s">
        <v>235</v>
      </c>
      <c r="C137" s="550">
        <v>0</v>
      </c>
      <c r="D137" s="532"/>
      <c r="E137" s="197">
        <f t="shared" si="3"/>
        <v>0</v>
      </c>
      <c r="F137" s="17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c r="AT137" s="99"/>
      <c r="AU137" s="368"/>
      <c r="AV137" s="179"/>
      <c r="AW137" s="99"/>
      <c r="AX137" s="99"/>
      <c r="AY137" s="99"/>
      <c r="AZ137" s="99"/>
      <c r="BA137" s="99"/>
      <c r="BB137" s="99"/>
      <c r="BC137" s="99"/>
      <c r="BD137" s="99"/>
      <c r="BE137" s="99"/>
      <c r="BF137" s="99"/>
      <c r="BG137" s="99"/>
      <c r="BH137" s="99"/>
      <c r="BI137" s="99"/>
      <c r="BJ137" s="99"/>
      <c r="BK137" s="99"/>
      <c r="BL137" s="99"/>
      <c r="BM137" s="99"/>
      <c r="BN137" s="99"/>
      <c r="BO137" s="99"/>
      <c r="BP137" s="99"/>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c r="CT137" s="99"/>
      <c r="CU137" s="99"/>
      <c r="CV137" s="99"/>
      <c r="CW137" s="99"/>
      <c r="CX137" s="99"/>
      <c r="CY137" s="99"/>
      <c r="CZ137" s="99"/>
      <c r="DA137" s="99"/>
      <c r="DB137" s="99"/>
      <c r="DC137" s="99"/>
      <c r="DD137" s="99"/>
      <c r="DE137" s="99"/>
      <c r="DF137" s="99"/>
      <c r="DG137" s="99"/>
      <c r="DH137" s="99"/>
      <c r="DI137" s="99"/>
      <c r="DJ137" s="99"/>
      <c r="DK137" s="99"/>
      <c r="DL137" s="99"/>
      <c r="DM137" s="99"/>
      <c r="DN137" s="99"/>
      <c r="DO137" s="99"/>
      <c r="DP137" s="99"/>
      <c r="DQ137" s="99"/>
      <c r="DR137" s="99"/>
      <c r="DS137" s="99"/>
      <c r="DT137" s="99"/>
      <c r="DU137" s="99"/>
      <c r="DV137" s="99"/>
      <c r="DW137" s="99"/>
      <c r="DX137" s="99"/>
      <c r="DY137" s="99"/>
      <c r="DZ137" s="99"/>
      <c r="EA137" s="99"/>
      <c r="EB137" s="99"/>
      <c r="EC137" s="99"/>
      <c r="ED137" s="99"/>
      <c r="EE137" s="99"/>
      <c r="EF137" s="99"/>
      <c r="EG137" s="99"/>
      <c r="EH137" s="99"/>
      <c r="EI137" s="99"/>
      <c r="EJ137" s="99"/>
      <c r="EK137" s="99"/>
      <c r="EL137" s="99"/>
      <c r="EM137" s="99"/>
      <c r="EN137" s="99"/>
      <c r="EO137" s="99"/>
      <c r="EP137" s="99"/>
      <c r="EQ137" s="99"/>
      <c r="ER137" s="99"/>
      <c r="ES137" s="99"/>
      <c r="ET137" s="99"/>
      <c r="EU137" s="99"/>
      <c r="EV137" s="99"/>
      <c r="EW137" s="99"/>
      <c r="EX137" s="99"/>
      <c r="EY137" s="99"/>
      <c r="EZ137" s="99"/>
      <c r="FA137" s="99"/>
      <c r="FB137" s="99"/>
      <c r="FC137" s="99"/>
      <c r="FD137" s="99"/>
      <c r="FE137" s="99"/>
      <c r="FF137" s="99"/>
      <c r="FG137" s="99"/>
      <c r="FH137" s="99"/>
      <c r="FI137" s="99"/>
      <c r="FJ137" s="99"/>
      <c r="FK137" s="99"/>
      <c r="FL137" s="99"/>
      <c r="FM137" s="99"/>
      <c r="FN137" s="99"/>
      <c r="FO137" s="99"/>
      <c r="FP137" s="99"/>
      <c r="FQ137" s="99"/>
      <c r="FR137" s="99"/>
      <c r="FS137" s="99"/>
      <c r="FT137" s="99"/>
      <c r="FU137" s="99"/>
      <c r="FV137" s="99"/>
      <c r="FW137" s="99"/>
      <c r="FX137" s="99"/>
      <c r="FY137" s="99"/>
      <c r="FZ137" s="99"/>
      <c r="GA137" s="99"/>
      <c r="GB137" s="99"/>
      <c r="GC137" s="99"/>
      <c r="GD137" s="99"/>
      <c r="GE137" s="99"/>
      <c r="GF137" s="99"/>
      <c r="GG137" s="99"/>
      <c r="GH137" s="99"/>
      <c r="GI137" s="99"/>
      <c r="GJ137" s="99"/>
      <c r="GK137" s="99"/>
      <c r="GL137" s="99"/>
      <c r="GM137" s="99"/>
      <c r="GN137" s="99"/>
      <c r="GO137" s="99"/>
      <c r="GP137" s="99"/>
      <c r="GQ137" s="99"/>
      <c r="GR137" s="99"/>
      <c r="GS137" s="99"/>
      <c r="GT137" s="99"/>
      <c r="GU137" s="99"/>
      <c r="GV137" s="99"/>
      <c r="GW137" s="99"/>
      <c r="GX137" s="99"/>
      <c r="GY137" s="99"/>
      <c r="GZ137" s="99"/>
      <c r="HA137" s="99"/>
      <c r="HB137" s="99"/>
      <c r="HC137" s="99"/>
      <c r="HD137" s="99"/>
      <c r="HE137" s="99"/>
      <c r="HF137" s="99"/>
      <c r="HG137" s="99"/>
      <c r="HH137" s="99"/>
      <c r="HI137" s="99"/>
      <c r="HJ137" s="99"/>
      <c r="HK137" s="99"/>
      <c r="HL137" s="99"/>
      <c r="HM137" s="99"/>
      <c r="HN137" s="99"/>
      <c r="HO137" s="99"/>
      <c r="HP137" s="99"/>
      <c r="HQ137" s="99"/>
      <c r="HR137" s="99"/>
      <c r="HS137" s="99"/>
      <c r="HT137" s="99"/>
      <c r="HU137" s="99"/>
      <c r="HV137" s="99"/>
      <c r="HW137" s="99"/>
      <c r="HX137" s="99"/>
      <c r="HY137" s="99"/>
      <c r="HZ137" s="99"/>
      <c r="IA137" s="99"/>
      <c r="IB137" s="99"/>
      <c r="IC137" s="99"/>
      <c r="ID137" s="99"/>
      <c r="IE137" s="99"/>
      <c r="IF137" s="99"/>
      <c r="IG137" s="99"/>
      <c r="IH137" s="99"/>
      <c r="II137" s="99"/>
      <c r="IJ137" s="99"/>
      <c r="IK137" s="99"/>
      <c r="IL137" s="99"/>
      <c r="IM137" s="99"/>
      <c r="IN137" s="99"/>
      <c r="IO137" s="99"/>
      <c r="IP137" s="99"/>
      <c r="IQ137" s="99"/>
      <c r="IR137" s="99"/>
      <c r="IS137" s="99"/>
      <c r="IT137" s="99"/>
      <c r="IU137" s="99"/>
      <c r="IV137" s="99"/>
    </row>
    <row r="138" spans="1:256" s="100" customFormat="1" ht="25.5" customHeight="1" x14ac:dyDescent="0.25">
      <c r="A138" s="367" t="s">
        <v>1081</v>
      </c>
      <c r="B138" s="158" t="s">
        <v>236</v>
      </c>
      <c r="C138" s="550">
        <v>0</v>
      </c>
      <c r="D138" s="532"/>
      <c r="E138" s="197">
        <f t="shared" si="3"/>
        <v>0</v>
      </c>
      <c r="F138" s="17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c r="AT138" s="99"/>
      <c r="AU138" s="368"/>
      <c r="AV138" s="179"/>
      <c r="AW138" s="99"/>
      <c r="AX138" s="99"/>
      <c r="AY138" s="99"/>
      <c r="AZ138" s="99"/>
      <c r="BA138" s="99"/>
      <c r="BB138" s="99"/>
      <c r="BC138" s="99"/>
      <c r="BD138" s="99"/>
      <c r="BE138" s="99"/>
      <c r="BF138" s="99"/>
      <c r="BG138" s="99"/>
      <c r="BH138" s="99"/>
      <c r="BI138" s="99"/>
      <c r="BJ138" s="99"/>
      <c r="BK138" s="99"/>
      <c r="BL138" s="99"/>
      <c r="BM138" s="99"/>
      <c r="BN138" s="99"/>
      <c r="BO138" s="99"/>
      <c r="BP138" s="99"/>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c r="CT138" s="99"/>
      <c r="CU138" s="99"/>
      <c r="CV138" s="99"/>
      <c r="CW138" s="99"/>
      <c r="CX138" s="99"/>
      <c r="CY138" s="99"/>
      <c r="CZ138" s="99"/>
      <c r="DA138" s="99"/>
      <c r="DB138" s="99"/>
      <c r="DC138" s="99"/>
      <c r="DD138" s="99"/>
      <c r="DE138" s="99"/>
      <c r="DF138" s="99"/>
      <c r="DG138" s="99"/>
      <c r="DH138" s="99"/>
      <c r="DI138" s="99"/>
      <c r="DJ138" s="99"/>
      <c r="DK138" s="99"/>
      <c r="DL138" s="99"/>
      <c r="DM138" s="99"/>
      <c r="DN138" s="99"/>
      <c r="DO138" s="99"/>
      <c r="DP138" s="99"/>
      <c r="DQ138" s="99"/>
      <c r="DR138" s="99"/>
      <c r="DS138" s="99"/>
      <c r="DT138" s="99"/>
      <c r="DU138" s="99"/>
      <c r="DV138" s="99"/>
      <c r="DW138" s="99"/>
      <c r="DX138" s="99"/>
      <c r="DY138" s="99"/>
      <c r="DZ138" s="99"/>
      <c r="EA138" s="99"/>
      <c r="EB138" s="99"/>
      <c r="EC138" s="99"/>
      <c r="ED138" s="99"/>
      <c r="EE138" s="99"/>
      <c r="EF138" s="99"/>
      <c r="EG138" s="99"/>
      <c r="EH138" s="99"/>
      <c r="EI138" s="99"/>
      <c r="EJ138" s="99"/>
      <c r="EK138" s="99"/>
      <c r="EL138" s="99"/>
      <c r="EM138" s="99"/>
      <c r="EN138" s="99"/>
      <c r="EO138" s="99"/>
      <c r="EP138" s="99"/>
      <c r="EQ138" s="99"/>
      <c r="ER138" s="99"/>
      <c r="ES138" s="99"/>
      <c r="ET138" s="99"/>
      <c r="EU138" s="99"/>
      <c r="EV138" s="99"/>
      <c r="EW138" s="99"/>
      <c r="EX138" s="99"/>
      <c r="EY138" s="99"/>
      <c r="EZ138" s="99"/>
      <c r="FA138" s="99"/>
      <c r="FB138" s="99"/>
      <c r="FC138" s="99"/>
      <c r="FD138" s="99"/>
      <c r="FE138" s="99"/>
      <c r="FF138" s="99"/>
      <c r="FG138" s="99"/>
      <c r="FH138" s="99"/>
      <c r="FI138" s="99"/>
      <c r="FJ138" s="99"/>
      <c r="FK138" s="99"/>
      <c r="FL138" s="99"/>
      <c r="FM138" s="99"/>
      <c r="FN138" s="99"/>
      <c r="FO138" s="99"/>
      <c r="FP138" s="99"/>
      <c r="FQ138" s="99"/>
      <c r="FR138" s="99"/>
      <c r="FS138" s="99"/>
      <c r="FT138" s="99"/>
      <c r="FU138" s="99"/>
      <c r="FV138" s="99"/>
      <c r="FW138" s="99"/>
      <c r="FX138" s="99"/>
      <c r="FY138" s="99"/>
      <c r="FZ138" s="99"/>
      <c r="GA138" s="99"/>
      <c r="GB138" s="99"/>
      <c r="GC138" s="99"/>
      <c r="GD138" s="99"/>
      <c r="GE138" s="99"/>
      <c r="GF138" s="99"/>
      <c r="GG138" s="99"/>
      <c r="GH138" s="99"/>
      <c r="GI138" s="99"/>
      <c r="GJ138" s="99"/>
      <c r="GK138" s="99"/>
      <c r="GL138" s="99"/>
      <c r="GM138" s="99"/>
      <c r="GN138" s="99"/>
      <c r="GO138" s="99"/>
      <c r="GP138" s="99"/>
      <c r="GQ138" s="99"/>
      <c r="GR138" s="99"/>
      <c r="GS138" s="99"/>
      <c r="GT138" s="99"/>
      <c r="GU138" s="99"/>
      <c r="GV138" s="99"/>
      <c r="GW138" s="99"/>
      <c r="GX138" s="99"/>
      <c r="GY138" s="99"/>
      <c r="GZ138" s="99"/>
      <c r="HA138" s="99"/>
      <c r="HB138" s="99"/>
      <c r="HC138" s="99"/>
      <c r="HD138" s="99"/>
      <c r="HE138" s="99"/>
      <c r="HF138" s="99"/>
      <c r="HG138" s="99"/>
      <c r="HH138" s="99"/>
      <c r="HI138" s="99"/>
      <c r="HJ138" s="99"/>
      <c r="HK138" s="99"/>
      <c r="HL138" s="99"/>
      <c r="HM138" s="99"/>
      <c r="HN138" s="99"/>
      <c r="HO138" s="99"/>
      <c r="HP138" s="99"/>
      <c r="HQ138" s="99"/>
      <c r="HR138" s="99"/>
      <c r="HS138" s="99"/>
      <c r="HT138" s="99"/>
      <c r="HU138" s="99"/>
      <c r="HV138" s="99"/>
      <c r="HW138" s="99"/>
      <c r="HX138" s="99"/>
      <c r="HY138" s="99"/>
      <c r="HZ138" s="99"/>
      <c r="IA138" s="99"/>
      <c r="IB138" s="99"/>
      <c r="IC138" s="99"/>
      <c r="ID138" s="99"/>
      <c r="IE138" s="99"/>
      <c r="IF138" s="99"/>
      <c r="IG138" s="99"/>
      <c r="IH138" s="99"/>
      <c r="II138" s="99"/>
      <c r="IJ138" s="99"/>
      <c r="IK138" s="99"/>
      <c r="IL138" s="99"/>
      <c r="IM138" s="99"/>
      <c r="IN138" s="99"/>
      <c r="IO138" s="99"/>
      <c r="IP138" s="99"/>
      <c r="IQ138" s="99"/>
      <c r="IR138" s="99"/>
      <c r="IS138" s="99"/>
      <c r="IT138" s="99"/>
      <c r="IU138" s="99"/>
      <c r="IV138" s="99"/>
    </row>
    <row r="139" spans="1:256" s="100" customFormat="1" ht="25.5" customHeight="1" x14ac:dyDescent="0.25">
      <c r="A139" s="367" t="s">
        <v>1082</v>
      </c>
      <c r="B139" s="158" t="s">
        <v>237</v>
      </c>
      <c r="C139" s="550">
        <v>0</v>
      </c>
      <c r="D139" s="532"/>
      <c r="E139" s="197">
        <f t="shared" si="3"/>
        <v>0</v>
      </c>
      <c r="F139" s="17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368"/>
      <c r="AV139" s="17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c r="CT139" s="99"/>
      <c r="CU139" s="99"/>
      <c r="CV139" s="99"/>
      <c r="CW139" s="99"/>
      <c r="CX139" s="99"/>
      <c r="CY139" s="99"/>
      <c r="CZ139" s="99"/>
      <c r="DA139" s="99"/>
      <c r="DB139" s="99"/>
      <c r="DC139" s="99"/>
      <c r="DD139" s="99"/>
      <c r="DE139" s="99"/>
      <c r="DF139" s="99"/>
      <c r="DG139" s="99"/>
      <c r="DH139" s="99"/>
      <c r="DI139" s="99"/>
      <c r="DJ139" s="99"/>
      <c r="DK139" s="99"/>
      <c r="DL139" s="99"/>
      <c r="DM139" s="99"/>
      <c r="DN139" s="99"/>
      <c r="DO139" s="99"/>
      <c r="DP139" s="99"/>
      <c r="DQ139" s="99"/>
      <c r="DR139" s="99"/>
      <c r="DS139" s="99"/>
      <c r="DT139" s="99"/>
      <c r="DU139" s="99"/>
      <c r="DV139" s="99"/>
      <c r="DW139" s="99"/>
      <c r="DX139" s="99"/>
      <c r="DY139" s="99"/>
      <c r="DZ139" s="99"/>
      <c r="EA139" s="99"/>
      <c r="EB139" s="99"/>
      <c r="EC139" s="99"/>
      <c r="ED139" s="99"/>
      <c r="EE139" s="99"/>
      <c r="EF139" s="99"/>
      <c r="EG139" s="99"/>
      <c r="EH139" s="99"/>
      <c r="EI139" s="99"/>
      <c r="EJ139" s="99"/>
      <c r="EK139" s="99"/>
      <c r="EL139" s="99"/>
      <c r="EM139" s="99"/>
      <c r="EN139" s="99"/>
      <c r="EO139" s="99"/>
      <c r="EP139" s="99"/>
      <c r="EQ139" s="99"/>
      <c r="ER139" s="99"/>
      <c r="ES139" s="99"/>
      <c r="ET139" s="99"/>
      <c r="EU139" s="99"/>
      <c r="EV139" s="99"/>
      <c r="EW139" s="99"/>
      <c r="EX139" s="99"/>
      <c r="EY139" s="99"/>
      <c r="EZ139" s="99"/>
      <c r="FA139" s="99"/>
      <c r="FB139" s="99"/>
      <c r="FC139" s="99"/>
      <c r="FD139" s="99"/>
      <c r="FE139" s="99"/>
      <c r="FF139" s="99"/>
      <c r="FG139" s="99"/>
      <c r="FH139" s="99"/>
      <c r="FI139" s="99"/>
      <c r="FJ139" s="99"/>
      <c r="FK139" s="99"/>
      <c r="FL139" s="99"/>
      <c r="FM139" s="99"/>
      <c r="FN139" s="99"/>
      <c r="FO139" s="99"/>
      <c r="FP139" s="99"/>
      <c r="FQ139" s="99"/>
      <c r="FR139" s="99"/>
      <c r="FS139" s="99"/>
      <c r="FT139" s="99"/>
      <c r="FU139" s="99"/>
      <c r="FV139" s="99"/>
      <c r="FW139" s="99"/>
      <c r="FX139" s="99"/>
      <c r="FY139" s="99"/>
      <c r="FZ139" s="99"/>
      <c r="GA139" s="99"/>
      <c r="GB139" s="99"/>
      <c r="GC139" s="99"/>
      <c r="GD139" s="99"/>
      <c r="GE139" s="99"/>
      <c r="GF139" s="99"/>
      <c r="GG139" s="99"/>
      <c r="GH139" s="99"/>
      <c r="GI139" s="99"/>
      <c r="GJ139" s="99"/>
      <c r="GK139" s="99"/>
      <c r="GL139" s="99"/>
      <c r="GM139" s="99"/>
      <c r="GN139" s="99"/>
      <c r="GO139" s="99"/>
      <c r="GP139" s="99"/>
      <c r="GQ139" s="99"/>
      <c r="GR139" s="99"/>
      <c r="GS139" s="99"/>
      <c r="GT139" s="99"/>
      <c r="GU139" s="99"/>
      <c r="GV139" s="99"/>
      <c r="GW139" s="99"/>
      <c r="GX139" s="99"/>
      <c r="GY139" s="99"/>
      <c r="GZ139" s="99"/>
      <c r="HA139" s="99"/>
      <c r="HB139" s="99"/>
      <c r="HC139" s="99"/>
      <c r="HD139" s="99"/>
      <c r="HE139" s="99"/>
      <c r="HF139" s="99"/>
      <c r="HG139" s="99"/>
      <c r="HH139" s="99"/>
      <c r="HI139" s="99"/>
      <c r="HJ139" s="99"/>
      <c r="HK139" s="99"/>
      <c r="HL139" s="99"/>
      <c r="HM139" s="99"/>
      <c r="HN139" s="99"/>
      <c r="HO139" s="99"/>
      <c r="HP139" s="99"/>
      <c r="HQ139" s="99"/>
      <c r="HR139" s="99"/>
      <c r="HS139" s="99"/>
      <c r="HT139" s="99"/>
      <c r="HU139" s="99"/>
      <c r="HV139" s="99"/>
      <c r="HW139" s="99"/>
      <c r="HX139" s="99"/>
      <c r="HY139" s="99"/>
      <c r="HZ139" s="99"/>
      <c r="IA139" s="99"/>
      <c r="IB139" s="99"/>
      <c r="IC139" s="99"/>
      <c r="ID139" s="99"/>
      <c r="IE139" s="99"/>
      <c r="IF139" s="99"/>
      <c r="IG139" s="99"/>
      <c r="IH139" s="99"/>
      <c r="II139" s="99"/>
      <c r="IJ139" s="99"/>
      <c r="IK139" s="99"/>
      <c r="IL139" s="99"/>
      <c r="IM139" s="99"/>
      <c r="IN139" s="99"/>
      <c r="IO139" s="99"/>
      <c r="IP139" s="99"/>
      <c r="IQ139" s="99"/>
      <c r="IR139" s="99"/>
      <c r="IS139" s="99"/>
      <c r="IT139" s="99"/>
      <c r="IU139" s="99"/>
      <c r="IV139" s="99"/>
    </row>
    <row r="140" spans="1:256" s="100" customFormat="1" ht="25.5" customHeight="1" x14ac:dyDescent="0.25">
      <c r="A140" s="367" t="s">
        <v>1083</v>
      </c>
      <c r="B140" s="158" t="s">
        <v>238</v>
      </c>
      <c r="C140" s="550">
        <v>0</v>
      </c>
      <c r="D140" s="532"/>
      <c r="E140" s="197">
        <f t="shared" si="3"/>
        <v>0</v>
      </c>
      <c r="F140" s="17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c r="AT140" s="99"/>
      <c r="AU140" s="368"/>
      <c r="AV140" s="179"/>
      <c r="AW140" s="99"/>
      <c r="AX140" s="99"/>
      <c r="AY140" s="99"/>
      <c r="AZ140" s="99"/>
      <c r="BA140" s="99"/>
      <c r="BB140" s="99"/>
      <c r="BC140" s="99"/>
      <c r="BD140" s="99"/>
      <c r="BE140" s="99"/>
      <c r="BF140" s="99"/>
      <c r="BG140" s="99"/>
      <c r="BH140" s="99"/>
      <c r="BI140" s="99"/>
      <c r="BJ140" s="99"/>
      <c r="BK140" s="99"/>
      <c r="BL140" s="99"/>
      <c r="BM140" s="99"/>
      <c r="BN140" s="99"/>
      <c r="BO140" s="99"/>
      <c r="BP140" s="99"/>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c r="CT140" s="99"/>
      <c r="CU140" s="99"/>
      <c r="CV140" s="99"/>
      <c r="CW140" s="99"/>
      <c r="CX140" s="99"/>
      <c r="CY140" s="99"/>
      <c r="CZ140" s="99"/>
      <c r="DA140" s="99"/>
      <c r="DB140" s="99"/>
      <c r="DC140" s="99"/>
      <c r="DD140" s="99"/>
      <c r="DE140" s="99"/>
      <c r="DF140" s="99"/>
      <c r="DG140" s="99"/>
      <c r="DH140" s="99"/>
      <c r="DI140" s="99"/>
      <c r="DJ140" s="99"/>
      <c r="DK140" s="99"/>
      <c r="DL140" s="99"/>
      <c r="DM140" s="99"/>
      <c r="DN140" s="99"/>
      <c r="DO140" s="99"/>
      <c r="DP140" s="99"/>
      <c r="DQ140" s="99"/>
      <c r="DR140" s="99"/>
      <c r="DS140" s="99"/>
      <c r="DT140" s="99"/>
      <c r="DU140" s="99"/>
      <c r="DV140" s="99"/>
      <c r="DW140" s="99"/>
      <c r="DX140" s="99"/>
      <c r="DY140" s="99"/>
      <c r="DZ140" s="99"/>
      <c r="EA140" s="99"/>
      <c r="EB140" s="99"/>
      <c r="EC140" s="99"/>
      <c r="ED140" s="99"/>
      <c r="EE140" s="99"/>
      <c r="EF140" s="99"/>
      <c r="EG140" s="99"/>
      <c r="EH140" s="99"/>
      <c r="EI140" s="99"/>
      <c r="EJ140" s="99"/>
      <c r="EK140" s="99"/>
      <c r="EL140" s="99"/>
      <c r="EM140" s="99"/>
      <c r="EN140" s="99"/>
      <c r="EO140" s="99"/>
      <c r="EP140" s="99"/>
      <c r="EQ140" s="99"/>
      <c r="ER140" s="99"/>
      <c r="ES140" s="99"/>
      <c r="ET140" s="99"/>
      <c r="EU140" s="99"/>
      <c r="EV140" s="99"/>
      <c r="EW140" s="99"/>
      <c r="EX140" s="99"/>
      <c r="EY140" s="99"/>
      <c r="EZ140" s="99"/>
      <c r="FA140" s="99"/>
      <c r="FB140" s="99"/>
      <c r="FC140" s="99"/>
      <c r="FD140" s="99"/>
      <c r="FE140" s="99"/>
      <c r="FF140" s="99"/>
      <c r="FG140" s="99"/>
      <c r="FH140" s="99"/>
      <c r="FI140" s="99"/>
      <c r="FJ140" s="99"/>
      <c r="FK140" s="99"/>
      <c r="FL140" s="99"/>
      <c r="FM140" s="99"/>
      <c r="FN140" s="99"/>
      <c r="FO140" s="99"/>
      <c r="FP140" s="99"/>
      <c r="FQ140" s="99"/>
      <c r="FR140" s="99"/>
      <c r="FS140" s="99"/>
      <c r="FT140" s="99"/>
      <c r="FU140" s="99"/>
      <c r="FV140" s="99"/>
      <c r="FW140" s="99"/>
      <c r="FX140" s="99"/>
      <c r="FY140" s="99"/>
      <c r="FZ140" s="99"/>
      <c r="GA140" s="99"/>
      <c r="GB140" s="99"/>
      <c r="GC140" s="99"/>
      <c r="GD140" s="99"/>
      <c r="GE140" s="99"/>
      <c r="GF140" s="99"/>
      <c r="GG140" s="99"/>
      <c r="GH140" s="99"/>
      <c r="GI140" s="99"/>
      <c r="GJ140" s="99"/>
      <c r="GK140" s="99"/>
      <c r="GL140" s="99"/>
      <c r="GM140" s="99"/>
      <c r="GN140" s="99"/>
      <c r="GO140" s="99"/>
      <c r="GP140" s="99"/>
      <c r="GQ140" s="99"/>
      <c r="GR140" s="99"/>
      <c r="GS140" s="99"/>
      <c r="GT140" s="99"/>
      <c r="GU140" s="99"/>
      <c r="GV140" s="99"/>
      <c r="GW140" s="99"/>
      <c r="GX140" s="99"/>
      <c r="GY140" s="99"/>
      <c r="GZ140" s="99"/>
      <c r="HA140" s="99"/>
      <c r="HB140" s="99"/>
      <c r="HC140" s="99"/>
      <c r="HD140" s="99"/>
      <c r="HE140" s="99"/>
      <c r="HF140" s="99"/>
      <c r="HG140" s="99"/>
      <c r="HH140" s="99"/>
      <c r="HI140" s="99"/>
      <c r="HJ140" s="99"/>
      <c r="HK140" s="99"/>
      <c r="HL140" s="99"/>
      <c r="HM140" s="99"/>
      <c r="HN140" s="99"/>
      <c r="HO140" s="99"/>
      <c r="HP140" s="99"/>
      <c r="HQ140" s="99"/>
      <c r="HR140" s="99"/>
      <c r="HS140" s="99"/>
      <c r="HT140" s="99"/>
      <c r="HU140" s="99"/>
      <c r="HV140" s="99"/>
      <c r="HW140" s="99"/>
      <c r="HX140" s="99"/>
      <c r="HY140" s="99"/>
      <c r="HZ140" s="99"/>
      <c r="IA140" s="99"/>
      <c r="IB140" s="99"/>
      <c r="IC140" s="99"/>
      <c r="ID140" s="99"/>
      <c r="IE140" s="99"/>
      <c r="IF140" s="99"/>
      <c r="IG140" s="99"/>
      <c r="IH140" s="99"/>
      <c r="II140" s="99"/>
      <c r="IJ140" s="99"/>
      <c r="IK140" s="99"/>
      <c r="IL140" s="99"/>
      <c r="IM140" s="99"/>
      <c r="IN140" s="99"/>
      <c r="IO140" s="99"/>
      <c r="IP140" s="99"/>
      <c r="IQ140" s="99"/>
      <c r="IR140" s="99"/>
      <c r="IS140" s="99"/>
      <c r="IT140" s="99"/>
      <c r="IU140" s="99"/>
      <c r="IV140" s="99"/>
    </row>
    <row r="141" spans="1:256" s="100" customFormat="1" ht="25.5" customHeight="1" x14ac:dyDescent="0.25">
      <c r="A141" s="367" t="s">
        <v>1084</v>
      </c>
      <c r="B141" s="158" t="s">
        <v>239</v>
      </c>
      <c r="C141" s="550">
        <v>1747038</v>
      </c>
      <c r="D141" s="532"/>
      <c r="E141" s="197">
        <f t="shared" si="3"/>
        <v>1747038</v>
      </c>
      <c r="F141" s="17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c r="AT141" s="99"/>
      <c r="AU141" s="368"/>
      <c r="AV141" s="179"/>
      <c r="AW141" s="99"/>
      <c r="AX141" s="99"/>
      <c r="AY141" s="99"/>
      <c r="AZ141" s="99"/>
      <c r="BA141" s="99"/>
      <c r="BB141" s="99"/>
      <c r="BC141" s="99"/>
      <c r="BD141" s="99"/>
      <c r="BE141" s="99"/>
      <c r="BF141" s="99"/>
      <c r="BG141" s="99"/>
      <c r="BH141" s="99"/>
      <c r="BI141" s="99"/>
      <c r="BJ141" s="99"/>
      <c r="BK141" s="99"/>
      <c r="BL141" s="99"/>
      <c r="BM141" s="99"/>
      <c r="BN141" s="99"/>
      <c r="BO141" s="99"/>
      <c r="BP141" s="99"/>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c r="CT141" s="99"/>
      <c r="CU141" s="99"/>
      <c r="CV141" s="99"/>
      <c r="CW141" s="99"/>
      <c r="CX141" s="99"/>
      <c r="CY141" s="99"/>
      <c r="CZ141" s="99"/>
      <c r="DA141" s="99"/>
      <c r="DB141" s="99"/>
      <c r="DC141" s="99"/>
      <c r="DD141" s="99"/>
      <c r="DE141" s="99"/>
      <c r="DF141" s="99"/>
      <c r="DG141" s="99"/>
      <c r="DH141" s="99"/>
      <c r="DI141" s="99"/>
      <c r="DJ141" s="99"/>
      <c r="DK141" s="99"/>
      <c r="DL141" s="99"/>
      <c r="DM141" s="99"/>
      <c r="DN141" s="99"/>
      <c r="DO141" s="99"/>
      <c r="DP141" s="99"/>
      <c r="DQ141" s="99"/>
      <c r="DR141" s="99"/>
      <c r="DS141" s="99"/>
      <c r="DT141" s="99"/>
      <c r="DU141" s="99"/>
      <c r="DV141" s="99"/>
      <c r="DW141" s="99"/>
      <c r="DX141" s="99"/>
      <c r="DY141" s="99"/>
      <c r="DZ141" s="99"/>
      <c r="EA141" s="99"/>
      <c r="EB141" s="99"/>
      <c r="EC141" s="99"/>
      <c r="ED141" s="99"/>
      <c r="EE141" s="99"/>
      <c r="EF141" s="99"/>
      <c r="EG141" s="99"/>
      <c r="EH141" s="99"/>
      <c r="EI141" s="99"/>
      <c r="EJ141" s="99"/>
      <c r="EK141" s="99"/>
      <c r="EL141" s="99"/>
      <c r="EM141" s="99"/>
      <c r="EN141" s="99"/>
      <c r="EO141" s="99"/>
      <c r="EP141" s="99"/>
      <c r="EQ141" s="99"/>
      <c r="ER141" s="99"/>
      <c r="ES141" s="99"/>
      <c r="ET141" s="99"/>
      <c r="EU141" s="99"/>
      <c r="EV141" s="99"/>
      <c r="EW141" s="99"/>
      <c r="EX141" s="99"/>
      <c r="EY141" s="99"/>
      <c r="EZ141" s="99"/>
      <c r="FA141" s="99"/>
      <c r="FB141" s="99"/>
      <c r="FC141" s="99"/>
      <c r="FD141" s="99"/>
      <c r="FE141" s="99"/>
      <c r="FF141" s="99"/>
      <c r="FG141" s="99"/>
      <c r="FH141" s="99"/>
      <c r="FI141" s="99"/>
      <c r="FJ141" s="99"/>
      <c r="FK141" s="99"/>
      <c r="FL141" s="99"/>
      <c r="FM141" s="99"/>
      <c r="FN141" s="99"/>
      <c r="FO141" s="99"/>
      <c r="FP141" s="99"/>
      <c r="FQ141" s="99"/>
      <c r="FR141" s="99"/>
      <c r="FS141" s="99"/>
      <c r="FT141" s="99"/>
      <c r="FU141" s="99"/>
      <c r="FV141" s="99"/>
      <c r="FW141" s="99"/>
      <c r="FX141" s="99"/>
      <c r="FY141" s="99"/>
      <c r="FZ141" s="99"/>
      <c r="GA141" s="99"/>
      <c r="GB141" s="99"/>
      <c r="GC141" s="99"/>
      <c r="GD141" s="99"/>
      <c r="GE141" s="99"/>
      <c r="GF141" s="99"/>
      <c r="GG141" s="99"/>
      <c r="GH141" s="99"/>
      <c r="GI141" s="99"/>
      <c r="GJ141" s="99"/>
      <c r="GK141" s="99"/>
      <c r="GL141" s="99"/>
      <c r="GM141" s="99"/>
      <c r="GN141" s="99"/>
      <c r="GO141" s="99"/>
      <c r="GP141" s="99"/>
      <c r="GQ141" s="99"/>
      <c r="GR141" s="99"/>
      <c r="GS141" s="99"/>
      <c r="GT141" s="99"/>
      <c r="GU141" s="99"/>
      <c r="GV141" s="99"/>
      <c r="GW141" s="99"/>
      <c r="GX141" s="99"/>
      <c r="GY141" s="99"/>
      <c r="GZ141" s="99"/>
      <c r="HA141" s="99"/>
      <c r="HB141" s="99"/>
      <c r="HC141" s="99"/>
      <c r="HD141" s="99"/>
      <c r="HE141" s="99"/>
      <c r="HF141" s="99"/>
      <c r="HG141" s="99"/>
      <c r="HH141" s="99"/>
      <c r="HI141" s="99"/>
      <c r="HJ141" s="99"/>
      <c r="HK141" s="99"/>
      <c r="HL141" s="99"/>
      <c r="HM141" s="99"/>
      <c r="HN141" s="99"/>
      <c r="HO141" s="99"/>
      <c r="HP141" s="99"/>
      <c r="HQ141" s="99"/>
      <c r="HR141" s="99"/>
      <c r="HS141" s="99"/>
      <c r="HT141" s="99"/>
      <c r="HU141" s="99"/>
      <c r="HV141" s="99"/>
      <c r="HW141" s="99"/>
      <c r="HX141" s="99"/>
      <c r="HY141" s="99"/>
      <c r="HZ141" s="99"/>
      <c r="IA141" s="99"/>
      <c r="IB141" s="99"/>
      <c r="IC141" s="99"/>
      <c r="ID141" s="99"/>
      <c r="IE141" s="99"/>
      <c r="IF141" s="99"/>
      <c r="IG141" s="99"/>
      <c r="IH141" s="99"/>
      <c r="II141" s="99"/>
      <c r="IJ141" s="99"/>
      <c r="IK141" s="99"/>
      <c r="IL141" s="99"/>
      <c r="IM141" s="99"/>
      <c r="IN141" s="99"/>
      <c r="IO141" s="99"/>
      <c r="IP141" s="99"/>
      <c r="IQ141" s="99"/>
      <c r="IR141" s="99"/>
      <c r="IS141" s="99"/>
      <c r="IT141" s="99"/>
      <c r="IU141" s="99"/>
      <c r="IV141" s="99"/>
    </row>
    <row r="142" spans="1:256" s="100" customFormat="1" ht="25.5" customHeight="1" x14ac:dyDescent="0.25">
      <c r="A142" s="367" t="s">
        <v>1085</v>
      </c>
      <c r="B142" s="158" t="s">
        <v>240</v>
      </c>
      <c r="C142" s="550">
        <v>0</v>
      </c>
      <c r="D142" s="532"/>
      <c r="E142" s="197">
        <f t="shared" si="3"/>
        <v>0</v>
      </c>
      <c r="F142" s="17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368"/>
      <c r="AV142" s="17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99"/>
      <c r="FX142" s="99"/>
      <c r="FY142" s="99"/>
      <c r="FZ142" s="99"/>
      <c r="GA142" s="99"/>
      <c r="GB142" s="99"/>
      <c r="GC142" s="99"/>
      <c r="GD142" s="99"/>
      <c r="GE142" s="99"/>
      <c r="GF142" s="99"/>
      <c r="GG142" s="99"/>
      <c r="GH142" s="99"/>
      <c r="GI142" s="99"/>
      <c r="GJ142" s="99"/>
      <c r="GK142" s="99"/>
      <c r="GL142" s="99"/>
      <c r="GM142" s="99"/>
      <c r="GN142" s="99"/>
      <c r="GO142" s="99"/>
      <c r="GP142" s="99"/>
      <c r="GQ142" s="99"/>
      <c r="GR142" s="99"/>
      <c r="GS142" s="99"/>
      <c r="GT142" s="99"/>
      <c r="GU142" s="99"/>
      <c r="GV142" s="99"/>
      <c r="GW142" s="99"/>
      <c r="GX142" s="99"/>
      <c r="GY142" s="99"/>
      <c r="GZ142" s="99"/>
      <c r="HA142" s="99"/>
      <c r="HB142" s="99"/>
      <c r="HC142" s="99"/>
      <c r="HD142" s="99"/>
      <c r="HE142" s="99"/>
      <c r="HF142" s="99"/>
      <c r="HG142" s="99"/>
      <c r="HH142" s="99"/>
      <c r="HI142" s="99"/>
      <c r="HJ142" s="99"/>
      <c r="HK142" s="99"/>
      <c r="HL142" s="99"/>
      <c r="HM142" s="99"/>
      <c r="HN142" s="99"/>
      <c r="HO142" s="99"/>
      <c r="HP142" s="99"/>
      <c r="HQ142" s="99"/>
      <c r="HR142" s="99"/>
      <c r="HS142" s="99"/>
      <c r="HT142" s="99"/>
      <c r="HU142" s="99"/>
      <c r="HV142" s="99"/>
      <c r="HW142" s="99"/>
      <c r="HX142" s="99"/>
      <c r="HY142" s="99"/>
      <c r="HZ142" s="99"/>
      <c r="IA142" s="99"/>
      <c r="IB142" s="99"/>
      <c r="IC142" s="99"/>
      <c r="ID142" s="99"/>
      <c r="IE142" s="99"/>
      <c r="IF142" s="99"/>
      <c r="IG142" s="99"/>
      <c r="IH142" s="99"/>
      <c r="II142" s="99"/>
      <c r="IJ142" s="99"/>
      <c r="IK142" s="99"/>
      <c r="IL142" s="99"/>
      <c r="IM142" s="99"/>
      <c r="IN142" s="99"/>
      <c r="IO142" s="99"/>
      <c r="IP142" s="99"/>
      <c r="IQ142" s="99"/>
      <c r="IR142" s="99"/>
      <c r="IS142" s="99"/>
      <c r="IT142" s="99"/>
      <c r="IU142" s="99"/>
      <c r="IV142" s="99"/>
    </row>
    <row r="143" spans="1:256" s="100" customFormat="1" ht="25.5" customHeight="1" x14ac:dyDescent="0.25">
      <c r="A143" s="367" t="s">
        <v>1086</v>
      </c>
      <c r="B143" s="158" t="s">
        <v>241</v>
      </c>
      <c r="C143" s="550">
        <v>2993</v>
      </c>
      <c r="D143" s="532"/>
      <c r="E143" s="197">
        <f t="shared" si="3"/>
        <v>2993</v>
      </c>
      <c r="F143" s="17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368"/>
      <c r="AV143" s="17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c r="CT143" s="99"/>
      <c r="CU143" s="99"/>
      <c r="CV143" s="99"/>
      <c r="CW143" s="99"/>
      <c r="CX143" s="99"/>
      <c r="CY143" s="99"/>
      <c r="CZ143" s="99"/>
      <c r="DA143" s="99"/>
      <c r="DB143" s="99"/>
      <c r="DC143" s="99"/>
      <c r="DD143" s="99"/>
      <c r="DE143" s="99"/>
      <c r="DF143" s="99"/>
      <c r="DG143" s="99"/>
      <c r="DH143" s="99"/>
      <c r="DI143" s="99"/>
      <c r="DJ143" s="99"/>
      <c r="DK143" s="99"/>
      <c r="DL143" s="99"/>
      <c r="DM143" s="99"/>
      <c r="DN143" s="99"/>
      <c r="DO143" s="99"/>
      <c r="DP143" s="99"/>
      <c r="DQ143" s="99"/>
      <c r="DR143" s="99"/>
      <c r="DS143" s="99"/>
      <c r="DT143" s="99"/>
      <c r="DU143" s="99"/>
      <c r="DV143" s="99"/>
      <c r="DW143" s="99"/>
      <c r="DX143" s="99"/>
      <c r="DY143" s="99"/>
      <c r="DZ143" s="99"/>
      <c r="EA143" s="99"/>
      <c r="EB143" s="99"/>
      <c r="EC143" s="99"/>
      <c r="ED143" s="99"/>
      <c r="EE143" s="99"/>
      <c r="EF143" s="99"/>
      <c r="EG143" s="99"/>
      <c r="EH143" s="99"/>
      <c r="EI143" s="99"/>
      <c r="EJ143" s="99"/>
      <c r="EK143" s="99"/>
      <c r="EL143" s="99"/>
      <c r="EM143" s="99"/>
      <c r="EN143" s="99"/>
      <c r="EO143" s="99"/>
      <c r="EP143" s="99"/>
      <c r="EQ143" s="99"/>
      <c r="ER143" s="99"/>
      <c r="ES143" s="99"/>
      <c r="ET143" s="99"/>
      <c r="EU143" s="99"/>
      <c r="EV143" s="99"/>
      <c r="EW143" s="99"/>
      <c r="EX143" s="99"/>
      <c r="EY143" s="99"/>
      <c r="EZ143" s="99"/>
      <c r="FA143" s="99"/>
      <c r="FB143" s="99"/>
      <c r="FC143" s="99"/>
      <c r="FD143" s="99"/>
      <c r="FE143" s="99"/>
      <c r="FF143" s="99"/>
      <c r="FG143" s="99"/>
      <c r="FH143" s="99"/>
      <c r="FI143" s="99"/>
      <c r="FJ143" s="99"/>
      <c r="FK143" s="99"/>
      <c r="FL143" s="99"/>
      <c r="FM143" s="99"/>
      <c r="FN143" s="99"/>
      <c r="FO143" s="99"/>
      <c r="FP143" s="99"/>
      <c r="FQ143" s="99"/>
      <c r="FR143" s="99"/>
      <c r="FS143" s="99"/>
      <c r="FT143" s="99"/>
      <c r="FU143" s="99"/>
      <c r="FV143" s="99"/>
      <c r="FW143" s="99"/>
      <c r="FX143" s="99"/>
      <c r="FY143" s="99"/>
      <c r="FZ143" s="99"/>
      <c r="GA143" s="99"/>
      <c r="GB143" s="99"/>
      <c r="GC143" s="99"/>
      <c r="GD143" s="99"/>
      <c r="GE143" s="99"/>
      <c r="GF143" s="99"/>
      <c r="GG143" s="99"/>
      <c r="GH143" s="99"/>
      <c r="GI143" s="99"/>
      <c r="GJ143" s="99"/>
      <c r="GK143" s="99"/>
      <c r="GL143" s="99"/>
      <c r="GM143" s="99"/>
      <c r="GN143" s="99"/>
      <c r="GO143" s="99"/>
      <c r="GP143" s="99"/>
      <c r="GQ143" s="99"/>
      <c r="GR143" s="99"/>
      <c r="GS143" s="99"/>
      <c r="GT143" s="99"/>
      <c r="GU143" s="99"/>
      <c r="GV143" s="99"/>
      <c r="GW143" s="99"/>
      <c r="GX143" s="99"/>
      <c r="GY143" s="99"/>
      <c r="GZ143" s="99"/>
      <c r="HA143" s="99"/>
      <c r="HB143" s="99"/>
      <c r="HC143" s="99"/>
      <c r="HD143" s="99"/>
      <c r="HE143" s="99"/>
      <c r="HF143" s="99"/>
      <c r="HG143" s="99"/>
      <c r="HH143" s="99"/>
      <c r="HI143" s="99"/>
      <c r="HJ143" s="99"/>
      <c r="HK143" s="99"/>
      <c r="HL143" s="99"/>
      <c r="HM143" s="99"/>
      <c r="HN143" s="99"/>
      <c r="HO143" s="99"/>
      <c r="HP143" s="99"/>
      <c r="HQ143" s="99"/>
      <c r="HR143" s="99"/>
      <c r="HS143" s="99"/>
      <c r="HT143" s="99"/>
      <c r="HU143" s="99"/>
      <c r="HV143" s="99"/>
      <c r="HW143" s="99"/>
      <c r="HX143" s="99"/>
      <c r="HY143" s="99"/>
      <c r="HZ143" s="99"/>
      <c r="IA143" s="99"/>
      <c r="IB143" s="99"/>
      <c r="IC143" s="99"/>
      <c r="ID143" s="99"/>
      <c r="IE143" s="99"/>
      <c r="IF143" s="99"/>
      <c r="IG143" s="99"/>
      <c r="IH143" s="99"/>
      <c r="II143" s="99"/>
      <c r="IJ143" s="99"/>
      <c r="IK143" s="99"/>
      <c r="IL143" s="99"/>
      <c r="IM143" s="99"/>
      <c r="IN143" s="99"/>
      <c r="IO143" s="99"/>
      <c r="IP143" s="99"/>
      <c r="IQ143" s="99"/>
      <c r="IR143" s="99"/>
      <c r="IS143" s="99"/>
      <c r="IT143" s="99"/>
      <c r="IU143" s="99"/>
      <c r="IV143" s="99"/>
    </row>
    <row r="144" spans="1:256" s="100" customFormat="1" ht="25.5" customHeight="1" x14ac:dyDescent="0.25">
      <c r="A144" s="365" t="s">
        <v>1087</v>
      </c>
      <c r="B144" s="210" t="s">
        <v>242</v>
      </c>
      <c r="C144" s="552">
        <f>SUM(C145:C147)</f>
        <v>467604</v>
      </c>
      <c r="D144" s="538">
        <f>SUM(D145:D147)</f>
        <v>0</v>
      </c>
      <c r="E144" s="257">
        <f>SUM(E145:E147)</f>
        <v>467604</v>
      </c>
      <c r="F144" s="17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c r="AT144" s="99"/>
      <c r="AU144" s="368"/>
      <c r="AV144" s="179"/>
      <c r="AW144" s="99"/>
      <c r="AX144" s="99"/>
      <c r="AY144" s="99"/>
      <c r="AZ144" s="99"/>
      <c r="BA144" s="99"/>
      <c r="BB144" s="99"/>
      <c r="BC144" s="99"/>
      <c r="BD144" s="99"/>
      <c r="BE144" s="99"/>
      <c r="BF144" s="99"/>
      <c r="BG144" s="99"/>
      <c r="BH144" s="99"/>
      <c r="BI144" s="99"/>
      <c r="BJ144" s="99"/>
      <c r="BK144" s="99"/>
      <c r="BL144" s="99"/>
      <c r="BM144" s="99"/>
      <c r="BN144" s="99"/>
      <c r="BO144" s="99"/>
      <c r="BP144" s="99"/>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c r="CT144" s="99"/>
      <c r="CU144" s="99"/>
      <c r="CV144" s="99"/>
      <c r="CW144" s="99"/>
      <c r="CX144" s="99"/>
      <c r="CY144" s="99"/>
      <c r="CZ144" s="99"/>
      <c r="DA144" s="99"/>
      <c r="DB144" s="99"/>
      <c r="DC144" s="99"/>
      <c r="DD144" s="99"/>
      <c r="DE144" s="99"/>
      <c r="DF144" s="99"/>
      <c r="DG144" s="99"/>
      <c r="DH144" s="99"/>
      <c r="DI144" s="99"/>
      <c r="DJ144" s="99"/>
      <c r="DK144" s="99"/>
      <c r="DL144" s="99"/>
      <c r="DM144" s="99"/>
      <c r="DN144" s="99"/>
      <c r="DO144" s="99"/>
      <c r="DP144" s="99"/>
      <c r="DQ144" s="99"/>
      <c r="DR144" s="99"/>
      <c r="DS144" s="99"/>
      <c r="DT144" s="99"/>
      <c r="DU144" s="99"/>
      <c r="DV144" s="99"/>
      <c r="DW144" s="99"/>
      <c r="DX144" s="99"/>
      <c r="DY144" s="99"/>
      <c r="DZ144" s="99"/>
      <c r="EA144" s="99"/>
      <c r="EB144" s="99"/>
      <c r="EC144" s="99"/>
      <c r="ED144" s="99"/>
      <c r="EE144" s="99"/>
      <c r="EF144" s="99"/>
      <c r="EG144" s="99"/>
      <c r="EH144" s="99"/>
      <c r="EI144" s="99"/>
      <c r="EJ144" s="99"/>
      <c r="EK144" s="99"/>
      <c r="EL144" s="99"/>
      <c r="EM144" s="99"/>
      <c r="EN144" s="99"/>
      <c r="EO144" s="99"/>
      <c r="EP144" s="99"/>
      <c r="EQ144" s="99"/>
      <c r="ER144" s="99"/>
      <c r="ES144" s="99"/>
      <c r="ET144" s="99"/>
      <c r="EU144" s="99"/>
      <c r="EV144" s="99"/>
      <c r="EW144" s="99"/>
      <c r="EX144" s="99"/>
      <c r="EY144" s="99"/>
      <c r="EZ144" s="99"/>
      <c r="FA144" s="99"/>
      <c r="FB144" s="99"/>
      <c r="FC144" s="99"/>
      <c r="FD144" s="99"/>
      <c r="FE144" s="99"/>
      <c r="FF144" s="99"/>
      <c r="FG144" s="99"/>
      <c r="FH144" s="99"/>
      <c r="FI144" s="99"/>
      <c r="FJ144" s="99"/>
      <c r="FK144" s="99"/>
      <c r="FL144" s="99"/>
      <c r="FM144" s="99"/>
      <c r="FN144" s="99"/>
      <c r="FO144" s="99"/>
      <c r="FP144" s="99"/>
      <c r="FQ144" s="99"/>
      <c r="FR144" s="99"/>
      <c r="FS144" s="99"/>
      <c r="FT144" s="99"/>
      <c r="FU144" s="99"/>
      <c r="FV144" s="99"/>
      <c r="FW144" s="99"/>
      <c r="FX144" s="99"/>
      <c r="FY144" s="99"/>
      <c r="FZ144" s="99"/>
      <c r="GA144" s="99"/>
      <c r="GB144" s="99"/>
      <c r="GC144" s="99"/>
      <c r="GD144" s="99"/>
      <c r="GE144" s="99"/>
      <c r="GF144" s="99"/>
      <c r="GG144" s="99"/>
      <c r="GH144" s="99"/>
      <c r="GI144" s="99"/>
      <c r="GJ144" s="99"/>
      <c r="GK144" s="99"/>
      <c r="GL144" s="99"/>
      <c r="GM144" s="99"/>
      <c r="GN144" s="99"/>
      <c r="GO144" s="99"/>
      <c r="GP144" s="99"/>
      <c r="GQ144" s="99"/>
      <c r="GR144" s="99"/>
      <c r="GS144" s="99"/>
      <c r="GT144" s="99"/>
      <c r="GU144" s="99"/>
      <c r="GV144" s="99"/>
      <c r="GW144" s="99"/>
      <c r="GX144" s="99"/>
      <c r="GY144" s="99"/>
      <c r="GZ144" s="99"/>
      <c r="HA144" s="99"/>
      <c r="HB144" s="99"/>
      <c r="HC144" s="99"/>
      <c r="HD144" s="99"/>
      <c r="HE144" s="99"/>
      <c r="HF144" s="99"/>
      <c r="HG144" s="99"/>
      <c r="HH144" s="99"/>
      <c r="HI144" s="99"/>
      <c r="HJ144" s="99"/>
      <c r="HK144" s="99"/>
      <c r="HL144" s="99"/>
      <c r="HM144" s="99"/>
      <c r="HN144" s="99"/>
      <c r="HO144" s="99"/>
      <c r="HP144" s="99"/>
      <c r="HQ144" s="99"/>
      <c r="HR144" s="99"/>
      <c r="HS144" s="99"/>
      <c r="HT144" s="99"/>
      <c r="HU144" s="99"/>
      <c r="HV144" s="99"/>
      <c r="HW144" s="99"/>
      <c r="HX144" s="99"/>
      <c r="HY144" s="99"/>
      <c r="HZ144" s="99"/>
      <c r="IA144" s="99"/>
      <c r="IB144" s="99"/>
      <c r="IC144" s="99"/>
      <c r="ID144" s="99"/>
      <c r="IE144" s="99"/>
      <c r="IF144" s="99"/>
      <c r="IG144" s="99"/>
      <c r="IH144" s="99"/>
      <c r="II144" s="99"/>
      <c r="IJ144" s="99"/>
      <c r="IK144" s="99"/>
      <c r="IL144" s="99"/>
      <c r="IM144" s="99"/>
      <c r="IN144" s="99"/>
      <c r="IO144" s="99"/>
      <c r="IP144" s="99"/>
      <c r="IQ144" s="99"/>
      <c r="IR144" s="99"/>
      <c r="IS144" s="99"/>
      <c r="IT144" s="99"/>
      <c r="IU144" s="99"/>
      <c r="IV144" s="99"/>
    </row>
    <row r="145" spans="1:256" s="100" customFormat="1" ht="25.5" customHeight="1" x14ac:dyDescent="0.25">
      <c r="A145" s="367" t="s">
        <v>1088</v>
      </c>
      <c r="B145" s="158" t="s">
        <v>243</v>
      </c>
      <c r="C145" s="550">
        <v>269906</v>
      </c>
      <c r="D145" s="532"/>
      <c r="E145" s="197">
        <f t="shared" si="3"/>
        <v>269906</v>
      </c>
      <c r="F145" s="17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c r="AT145" s="99"/>
      <c r="AU145" s="368"/>
      <c r="AV145" s="179"/>
      <c r="AW145" s="99"/>
      <c r="AX145" s="99"/>
      <c r="AY145" s="99"/>
      <c r="AZ145" s="99"/>
      <c r="BA145" s="99"/>
      <c r="BB145" s="99"/>
      <c r="BC145" s="99"/>
      <c r="BD145" s="99"/>
      <c r="BE145" s="99"/>
      <c r="BF145" s="99"/>
      <c r="BG145" s="99"/>
      <c r="BH145" s="99"/>
      <c r="BI145" s="99"/>
      <c r="BJ145" s="99"/>
      <c r="BK145" s="99"/>
      <c r="BL145" s="99"/>
      <c r="BM145" s="99"/>
      <c r="BN145" s="99"/>
      <c r="BO145" s="99"/>
      <c r="BP145" s="99"/>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c r="CT145" s="99"/>
      <c r="CU145" s="99"/>
      <c r="CV145" s="99"/>
      <c r="CW145" s="99"/>
      <c r="CX145" s="99"/>
      <c r="CY145" s="99"/>
      <c r="CZ145" s="99"/>
      <c r="DA145" s="99"/>
      <c r="DB145" s="99"/>
      <c r="DC145" s="99"/>
      <c r="DD145" s="99"/>
      <c r="DE145" s="99"/>
      <c r="DF145" s="99"/>
      <c r="DG145" s="99"/>
      <c r="DH145" s="99"/>
      <c r="DI145" s="99"/>
      <c r="DJ145" s="99"/>
      <c r="DK145" s="99"/>
      <c r="DL145" s="99"/>
      <c r="DM145" s="99"/>
      <c r="DN145" s="99"/>
      <c r="DO145" s="99"/>
      <c r="DP145" s="99"/>
      <c r="DQ145" s="99"/>
      <c r="DR145" s="99"/>
      <c r="DS145" s="99"/>
      <c r="DT145" s="99"/>
      <c r="DU145" s="99"/>
      <c r="DV145" s="99"/>
      <c r="DW145" s="99"/>
      <c r="DX145" s="99"/>
      <c r="DY145" s="99"/>
      <c r="DZ145" s="99"/>
      <c r="EA145" s="99"/>
      <c r="EB145" s="99"/>
      <c r="EC145" s="99"/>
      <c r="ED145" s="99"/>
      <c r="EE145" s="99"/>
      <c r="EF145" s="99"/>
      <c r="EG145" s="99"/>
      <c r="EH145" s="99"/>
      <c r="EI145" s="99"/>
      <c r="EJ145" s="99"/>
      <c r="EK145" s="99"/>
      <c r="EL145" s="99"/>
      <c r="EM145" s="99"/>
      <c r="EN145" s="99"/>
      <c r="EO145" s="99"/>
      <c r="EP145" s="99"/>
      <c r="EQ145" s="99"/>
      <c r="ER145" s="99"/>
      <c r="ES145" s="99"/>
      <c r="ET145" s="99"/>
      <c r="EU145" s="99"/>
      <c r="EV145" s="99"/>
      <c r="EW145" s="99"/>
      <c r="EX145" s="99"/>
      <c r="EY145" s="99"/>
      <c r="EZ145" s="99"/>
      <c r="FA145" s="99"/>
      <c r="FB145" s="99"/>
      <c r="FC145" s="99"/>
      <c r="FD145" s="99"/>
      <c r="FE145" s="99"/>
      <c r="FF145" s="99"/>
      <c r="FG145" s="99"/>
      <c r="FH145" s="99"/>
      <c r="FI145" s="99"/>
      <c r="FJ145" s="99"/>
      <c r="FK145" s="99"/>
      <c r="FL145" s="99"/>
      <c r="FM145" s="99"/>
      <c r="FN145" s="99"/>
      <c r="FO145" s="99"/>
      <c r="FP145" s="99"/>
      <c r="FQ145" s="99"/>
      <c r="FR145" s="99"/>
      <c r="FS145" s="99"/>
      <c r="FT145" s="99"/>
      <c r="FU145" s="99"/>
      <c r="FV145" s="99"/>
      <c r="FW145" s="99"/>
      <c r="FX145" s="99"/>
      <c r="FY145" s="99"/>
      <c r="FZ145" s="99"/>
      <c r="GA145" s="99"/>
      <c r="GB145" s="99"/>
      <c r="GC145" s="99"/>
      <c r="GD145" s="99"/>
      <c r="GE145" s="99"/>
      <c r="GF145" s="99"/>
      <c r="GG145" s="99"/>
      <c r="GH145" s="99"/>
      <c r="GI145" s="99"/>
      <c r="GJ145" s="99"/>
      <c r="GK145" s="99"/>
      <c r="GL145" s="99"/>
      <c r="GM145" s="99"/>
      <c r="GN145" s="99"/>
      <c r="GO145" s="99"/>
      <c r="GP145" s="99"/>
      <c r="GQ145" s="99"/>
      <c r="GR145" s="99"/>
      <c r="GS145" s="99"/>
      <c r="GT145" s="99"/>
      <c r="GU145" s="99"/>
      <c r="GV145" s="99"/>
      <c r="GW145" s="99"/>
      <c r="GX145" s="99"/>
      <c r="GY145" s="99"/>
      <c r="GZ145" s="99"/>
      <c r="HA145" s="99"/>
      <c r="HB145" s="99"/>
      <c r="HC145" s="99"/>
      <c r="HD145" s="99"/>
      <c r="HE145" s="99"/>
      <c r="HF145" s="99"/>
      <c r="HG145" s="99"/>
      <c r="HH145" s="99"/>
      <c r="HI145" s="99"/>
      <c r="HJ145" s="99"/>
      <c r="HK145" s="99"/>
      <c r="HL145" s="99"/>
      <c r="HM145" s="99"/>
      <c r="HN145" s="99"/>
      <c r="HO145" s="99"/>
      <c r="HP145" s="99"/>
      <c r="HQ145" s="99"/>
      <c r="HR145" s="99"/>
      <c r="HS145" s="99"/>
      <c r="HT145" s="99"/>
      <c r="HU145" s="99"/>
      <c r="HV145" s="99"/>
      <c r="HW145" s="99"/>
      <c r="HX145" s="99"/>
      <c r="HY145" s="99"/>
      <c r="HZ145" s="99"/>
      <c r="IA145" s="99"/>
      <c r="IB145" s="99"/>
      <c r="IC145" s="99"/>
      <c r="ID145" s="99"/>
      <c r="IE145" s="99"/>
      <c r="IF145" s="99"/>
      <c r="IG145" s="99"/>
      <c r="IH145" s="99"/>
      <c r="II145" s="99"/>
      <c r="IJ145" s="99"/>
      <c r="IK145" s="99"/>
      <c r="IL145" s="99"/>
      <c r="IM145" s="99"/>
      <c r="IN145" s="99"/>
      <c r="IO145" s="99"/>
      <c r="IP145" s="99"/>
      <c r="IQ145" s="99"/>
      <c r="IR145" s="99"/>
      <c r="IS145" s="99"/>
      <c r="IT145" s="99"/>
      <c r="IU145" s="99"/>
      <c r="IV145" s="99"/>
    </row>
    <row r="146" spans="1:256" s="100" customFormat="1" ht="25.5" customHeight="1" x14ac:dyDescent="0.25">
      <c r="A146" s="367" t="s">
        <v>1089</v>
      </c>
      <c r="B146" s="158" t="s">
        <v>244</v>
      </c>
      <c r="C146" s="550">
        <v>170355</v>
      </c>
      <c r="D146" s="532"/>
      <c r="E146" s="197">
        <f t="shared" si="3"/>
        <v>170355</v>
      </c>
      <c r="F146" s="17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c r="AT146" s="99"/>
      <c r="AU146" s="368"/>
      <c r="AV146" s="179"/>
      <c r="AW146" s="99"/>
      <c r="AX146" s="99"/>
      <c r="AY146" s="99"/>
      <c r="AZ146" s="99"/>
      <c r="BA146" s="99"/>
      <c r="BB146" s="99"/>
      <c r="BC146" s="99"/>
      <c r="BD146" s="99"/>
      <c r="BE146" s="99"/>
      <c r="BF146" s="99"/>
      <c r="BG146" s="99"/>
      <c r="BH146" s="99"/>
      <c r="BI146" s="99"/>
      <c r="BJ146" s="99"/>
      <c r="BK146" s="99"/>
      <c r="BL146" s="99"/>
      <c r="BM146" s="99"/>
      <c r="BN146" s="99"/>
      <c r="BO146" s="99"/>
      <c r="BP146" s="99"/>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c r="CT146" s="99"/>
      <c r="CU146" s="99"/>
      <c r="CV146" s="99"/>
      <c r="CW146" s="99"/>
      <c r="CX146" s="99"/>
      <c r="CY146" s="99"/>
      <c r="CZ146" s="99"/>
      <c r="DA146" s="99"/>
      <c r="DB146" s="99"/>
      <c r="DC146" s="99"/>
      <c r="DD146" s="99"/>
      <c r="DE146" s="99"/>
      <c r="DF146" s="99"/>
      <c r="DG146" s="99"/>
      <c r="DH146" s="99"/>
      <c r="DI146" s="99"/>
      <c r="DJ146" s="99"/>
      <c r="DK146" s="99"/>
      <c r="DL146" s="99"/>
      <c r="DM146" s="99"/>
      <c r="DN146" s="99"/>
      <c r="DO146" s="99"/>
      <c r="DP146" s="99"/>
      <c r="DQ146" s="99"/>
      <c r="DR146" s="99"/>
      <c r="DS146" s="99"/>
      <c r="DT146" s="99"/>
      <c r="DU146" s="99"/>
      <c r="DV146" s="99"/>
      <c r="DW146" s="99"/>
      <c r="DX146" s="99"/>
      <c r="DY146" s="99"/>
      <c r="DZ146" s="99"/>
      <c r="EA146" s="99"/>
      <c r="EB146" s="99"/>
      <c r="EC146" s="99"/>
      <c r="ED146" s="99"/>
      <c r="EE146" s="99"/>
      <c r="EF146" s="99"/>
      <c r="EG146" s="99"/>
      <c r="EH146" s="99"/>
      <c r="EI146" s="99"/>
      <c r="EJ146" s="99"/>
      <c r="EK146" s="99"/>
      <c r="EL146" s="99"/>
      <c r="EM146" s="99"/>
      <c r="EN146" s="99"/>
      <c r="EO146" s="99"/>
      <c r="EP146" s="99"/>
      <c r="EQ146" s="99"/>
      <c r="ER146" s="99"/>
      <c r="ES146" s="99"/>
      <c r="ET146" s="99"/>
      <c r="EU146" s="99"/>
      <c r="EV146" s="99"/>
      <c r="EW146" s="99"/>
      <c r="EX146" s="99"/>
      <c r="EY146" s="99"/>
      <c r="EZ146" s="99"/>
      <c r="FA146" s="99"/>
      <c r="FB146" s="99"/>
      <c r="FC146" s="99"/>
      <c r="FD146" s="99"/>
      <c r="FE146" s="99"/>
      <c r="FF146" s="99"/>
      <c r="FG146" s="99"/>
      <c r="FH146" s="99"/>
      <c r="FI146" s="99"/>
      <c r="FJ146" s="99"/>
      <c r="FK146" s="99"/>
      <c r="FL146" s="99"/>
      <c r="FM146" s="99"/>
      <c r="FN146" s="99"/>
      <c r="FO146" s="99"/>
      <c r="FP146" s="99"/>
      <c r="FQ146" s="99"/>
      <c r="FR146" s="99"/>
      <c r="FS146" s="99"/>
      <c r="FT146" s="99"/>
      <c r="FU146" s="99"/>
      <c r="FV146" s="99"/>
      <c r="FW146" s="99"/>
      <c r="FX146" s="99"/>
      <c r="FY146" s="99"/>
      <c r="FZ146" s="99"/>
      <c r="GA146" s="99"/>
      <c r="GB146" s="99"/>
      <c r="GC146" s="99"/>
      <c r="GD146" s="99"/>
      <c r="GE146" s="99"/>
      <c r="GF146" s="99"/>
      <c r="GG146" s="99"/>
      <c r="GH146" s="99"/>
      <c r="GI146" s="99"/>
      <c r="GJ146" s="99"/>
      <c r="GK146" s="99"/>
      <c r="GL146" s="99"/>
      <c r="GM146" s="99"/>
      <c r="GN146" s="99"/>
      <c r="GO146" s="99"/>
      <c r="GP146" s="99"/>
      <c r="GQ146" s="99"/>
      <c r="GR146" s="99"/>
      <c r="GS146" s="99"/>
      <c r="GT146" s="99"/>
      <c r="GU146" s="99"/>
      <c r="GV146" s="99"/>
      <c r="GW146" s="99"/>
      <c r="GX146" s="99"/>
      <c r="GY146" s="99"/>
      <c r="GZ146" s="99"/>
      <c r="HA146" s="99"/>
      <c r="HB146" s="99"/>
      <c r="HC146" s="99"/>
      <c r="HD146" s="99"/>
      <c r="HE146" s="99"/>
      <c r="HF146" s="99"/>
      <c r="HG146" s="99"/>
      <c r="HH146" s="99"/>
      <c r="HI146" s="99"/>
      <c r="HJ146" s="99"/>
      <c r="HK146" s="99"/>
      <c r="HL146" s="99"/>
      <c r="HM146" s="99"/>
      <c r="HN146" s="99"/>
      <c r="HO146" s="99"/>
      <c r="HP146" s="99"/>
      <c r="HQ146" s="99"/>
      <c r="HR146" s="99"/>
      <c r="HS146" s="99"/>
      <c r="HT146" s="99"/>
      <c r="HU146" s="99"/>
      <c r="HV146" s="99"/>
      <c r="HW146" s="99"/>
      <c r="HX146" s="99"/>
      <c r="HY146" s="99"/>
      <c r="HZ146" s="99"/>
      <c r="IA146" s="99"/>
      <c r="IB146" s="99"/>
      <c r="IC146" s="99"/>
      <c r="ID146" s="99"/>
      <c r="IE146" s="99"/>
      <c r="IF146" s="99"/>
      <c r="IG146" s="99"/>
      <c r="IH146" s="99"/>
      <c r="II146" s="99"/>
      <c r="IJ146" s="99"/>
      <c r="IK146" s="99"/>
      <c r="IL146" s="99"/>
      <c r="IM146" s="99"/>
      <c r="IN146" s="99"/>
      <c r="IO146" s="99"/>
      <c r="IP146" s="99"/>
      <c r="IQ146" s="99"/>
      <c r="IR146" s="99"/>
      <c r="IS146" s="99"/>
      <c r="IT146" s="99"/>
      <c r="IU146" s="99"/>
      <c r="IV146" s="99"/>
    </row>
    <row r="147" spans="1:256" s="100" customFormat="1" ht="25.5" customHeight="1" x14ac:dyDescent="0.25">
      <c r="A147" s="367" t="s">
        <v>1090</v>
      </c>
      <c r="B147" s="158" t="s">
        <v>245</v>
      </c>
      <c r="C147" s="550">
        <v>27343</v>
      </c>
      <c r="D147" s="532"/>
      <c r="E147" s="197">
        <f t="shared" si="3"/>
        <v>27343</v>
      </c>
      <c r="F147" s="17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368"/>
      <c r="AV147" s="179"/>
      <c r="AW147" s="99"/>
      <c r="AX147" s="99"/>
      <c r="AY147" s="99"/>
      <c r="AZ147" s="99"/>
      <c r="BA147" s="99"/>
      <c r="BB147" s="99"/>
      <c r="BC147" s="99"/>
      <c r="BD147" s="99"/>
      <c r="BE147" s="99"/>
      <c r="BF147" s="99"/>
      <c r="BG147" s="99"/>
      <c r="BH147" s="99"/>
      <c r="BI147" s="99"/>
      <c r="BJ147" s="99"/>
      <c r="BK147" s="99"/>
      <c r="BL147" s="99"/>
      <c r="BM147" s="99"/>
      <c r="BN147" s="99"/>
      <c r="BO147" s="99"/>
      <c r="BP147" s="99"/>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c r="CT147" s="99"/>
      <c r="CU147" s="99"/>
      <c r="CV147" s="99"/>
      <c r="CW147" s="99"/>
      <c r="CX147" s="99"/>
      <c r="CY147" s="99"/>
      <c r="CZ147" s="99"/>
      <c r="DA147" s="99"/>
      <c r="DB147" s="99"/>
      <c r="DC147" s="99"/>
      <c r="DD147" s="99"/>
      <c r="DE147" s="99"/>
      <c r="DF147" s="99"/>
      <c r="DG147" s="99"/>
      <c r="DH147" s="99"/>
      <c r="DI147" s="99"/>
      <c r="DJ147" s="99"/>
      <c r="DK147" s="99"/>
      <c r="DL147" s="99"/>
      <c r="DM147" s="99"/>
      <c r="DN147" s="99"/>
      <c r="DO147" s="99"/>
      <c r="DP147" s="99"/>
      <c r="DQ147" s="99"/>
      <c r="DR147" s="99"/>
      <c r="DS147" s="99"/>
      <c r="DT147" s="99"/>
      <c r="DU147" s="99"/>
      <c r="DV147" s="99"/>
      <c r="DW147" s="99"/>
      <c r="DX147" s="99"/>
      <c r="DY147" s="99"/>
      <c r="DZ147" s="99"/>
      <c r="EA147" s="99"/>
      <c r="EB147" s="99"/>
      <c r="EC147" s="99"/>
      <c r="ED147" s="99"/>
      <c r="EE147" s="99"/>
      <c r="EF147" s="99"/>
      <c r="EG147" s="99"/>
      <c r="EH147" s="99"/>
      <c r="EI147" s="99"/>
      <c r="EJ147" s="99"/>
      <c r="EK147" s="99"/>
      <c r="EL147" s="99"/>
      <c r="EM147" s="99"/>
      <c r="EN147" s="99"/>
      <c r="EO147" s="99"/>
      <c r="EP147" s="99"/>
      <c r="EQ147" s="99"/>
      <c r="ER147" s="99"/>
      <c r="ES147" s="99"/>
      <c r="ET147" s="99"/>
      <c r="EU147" s="99"/>
      <c r="EV147" s="99"/>
      <c r="EW147" s="99"/>
      <c r="EX147" s="99"/>
      <c r="EY147" s="99"/>
      <c r="EZ147" s="99"/>
      <c r="FA147" s="99"/>
      <c r="FB147" s="99"/>
      <c r="FC147" s="99"/>
      <c r="FD147" s="99"/>
      <c r="FE147" s="99"/>
      <c r="FF147" s="99"/>
      <c r="FG147" s="99"/>
      <c r="FH147" s="99"/>
      <c r="FI147" s="99"/>
      <c r="FJ147" s="99"/>
      <c r="FK147" s="99"/>
      <c r="FL147" s="99"/>
      <c r="FM147" s="99"/>
      <c r="FN147" s="99"/>
      <c r="FO147" s="99"/>
      <c r="FP147" s="99"/>
      <c r="FQ147" s="99"/>
      <c r="FR147" s="99"/>
      <c r="FS147" s="99"/>
      <c r="FT147" s="99"/>
      <c r="FU147" s="99"/>
      <c r="FV147" s="99"/>
      <c r="FW147" s="99"/>
      <c r="FX147" s="99"/>
      <c r="FY147" s="99"/>
      <c r="FZ147" s="99"/>
      <c r="GA147" s="99"/>
      <c r="GB147" s="99"/>
      <c r="GC147" s="99"/>
      <c r="GD147" s="99"/>
      <c r="GE147" s="99"/>
      <c r="GF147" s="99"/>
      <c r="GG147" s="99"/>
      <c r="GH147" s="99"/>
      <c r="GI147" s="99"/>
      <c r="GJ147" s="99"/>
      <c r="GK147" s="99"/>
      <c r="GL147" s="99"/>
      <c r="GM147" s="99"/>
      <c r="GN147" s="99"/>
      <c r="GO147" s="99"/>
      <c r="GP147" s="99"/>
      <c r="GQ147" s="99"/>
      <c r="GR147" s="99"/>
      <c r="GS147" s="99"/>
      <c r="GT147" s="99"/>
      <c r="GU147" s="99"/>
      <c r="GV147" s="99"/>
      <c r="GW147" s="99"/>
      <c r="GX147" s="99"/>
      <c r="GY147" s="99"/>
      <c r="GZ147" s="99"/>
      <c r="HA147" s="99"/>
      <c r="HB147" s="99"/>
      <c r="HC147" s="99"/>
      <c r="HD147" s="99"/>
      <c r="HE147" s="99"/>
      <c r="HF147" s="99"/>
      <c r="HG147" s="99"/>
      <c r="HH147" s="99"/>
      <c r="HI147" s="99"/>
      <c r="HJ147" s="99"/>
      <c r="HK147" s="99"/>
      <c r="HL147" s="99"/>
      <c r="HM147" s="99"/>
      <c r="HN147" s="99"/>
      <c r="HO147" s="99"/>
      <c r="HP147" s="99"/>
      <c r="HQ147" s="99"/>
      <c r="HR147" s="99"/>
      <c r="HS147" s="99"/>
      <c r="HT147" s="99"/>
      <c r="HU147" s="99"/>
      <c r="HV147" s="99"/>
      <c r="HW147" s="99"/>
      <c r="HX147" s="99"/>
      <c r="HY147" s="99"/>
      <c r="HZ147" s="99"/>
      <c r="IA147" s="99"/>
      <c r="IB147" s="99"/>
      <c r="IC147" s="99"/>
      <c r="ID147" s="99"/>
      <c r="IE147" s="99"/>
      <c r="IF147" s="99"/>
      <c r="IG147" s="99"/>
      <c r="IH147" s="99"/>
      <c r="II147" s="99"/>
      <c r="IJ147" s="99"/>
      <c r="IK147" s="99"/>
      <c r="IL147" s="99"/>
      <c r="IM147" s="99"/>
      <c r="IN147" s="99"/>
      <c r="IO147" s="99"/>
      <c r="IP147" s="99"/>
      <c r="IQ147" s="99"/>
      <c r="IR147" s="99"/>
      <c r="IS147" s="99"/>
      <c r="IT147" s="99"/>
      <c r="IU147" s="99"/>
      <c r="IV147" s="99"/>
    </row>
    <row r="148" spans="1:256" s="100" customFormat="1" ht="25.5" customHeight="1" x14ac:dyDescent="0.25">
      <c r="A148" s="365" t="s">
        <v>1091</v>
      </c>
      <c r="B148" s="210" t="s">
        <v>246</v>
      </c>
      <c r="C148" s="552">
        <f>SUM(C149:C151)</f>
        <v>24052376</v>
      </c>
      <c r="D148" s="538">
        <f>SUM(D149:D151)</f>
        <v>0</v>
      </c>
      <c r="E148" s="264">
        <f>SUM(E149:E151)</f>
        <v>24052376</v>
      </c>
      <c r="F148" s="17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c r="AT148" s="99"/>
      <c r="AU148" s="368"/>
      <c r="AV148" s="179"/>
      <c r="AW148" s="99"/>
      <c r="AX148" s="99"/>
      <c r="AY148" s="99"/>
      <c r="AZ148" s="99"/>
      <c r="BA148" s="99"/>
      <c r="BB148" s="99"/>
      <c r="BC148" s="99"/>
      <c r="BD148" s="99"/>
      <c r="BE148" s="99"/>
      <c r="BF148" s="99"/>
      <c r="BG148" s="99"/>
      <c r="BH148" s="99"/>
      <c r="BI148" s="99"/>
      <c r="BJ148" s="99"/>
      <c r="BK148" s="99"/>
      <c r="BL148" s="99"/>
      <c r="BM148" s="99"/>
      <c r="BN148" s="99"/>
      <c r="BO148" s="99"/>
      <c r="BP148" s="99"/>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c r="CT148" s="99"/>
      <c r="CU148" s="99"/>
      <c r="CV148" s="99"/>
      <c r="CW148" s="99"/>
      <c r="CX148" s="99"/>
      <c r="CY148" s="99"/>
      <c r="CZ148" s="99"/>
      <c r="DA148" s="99"/>
      <c r="DB148" s="99"/>
      <c r="DC148" s="99"/>
      <c r="DD148" s="99"/>
      <c r="DE148" s="99"/>
      <c r="DF148" s="99"/>
      <c r="DG148" s="99"/>
      <c r="DH148" s="99"/>
      <c r="DI148" s="99"/>
      <c r="DJ148" s="99"/>
      <c r="DK148" s="99"/>
      <c r="DL148" s="99"/>
      <c r="DM148" s="99"/>
      <c r="DN148" s="99"/>
      <c r="DO148" s="99"/>
      <c r="DP148" s="99"/>
      <c r="DQ148" s="99"/>
      <c r="DR148" s="99"/>
      <c r="DS148" s="99"/>
      <c r="DT148" s="99"/>
      <c r="DU148" s="99"/>
      <c r="DV148" s="99"/>
      <c r="DW148" s="99"/>
      <c r="DX148" s="99"/>
      <c r="DY148" s="99"/>
      <c r="DZ148" s="99"/>
      <c r="EA148" s="99"/>
      <c r="EB148" s="99"/>
      <c r="EC148" s="99"/>
      <c r="ED148" s="99"/>
      <c r="EE148" s="99"/>
      <c r="EF148" s="99"/>
      <c r="EG148" s="99"/>
      <c r="EH148" s="99"/>
      <c r="EI148" s="99"/>
      <c r="EJ148" s="99"/>
      <c r="EK148" s="99"/>
      <c r="EL148" s="99"/>
      <c r="EM148" s="99"/>
      <c r="EN148" s="99"/>
      <c r="EO148" s="99"/>
      <c r="EP148" s="99"/>
      <c r="EQ148" s="99"/>
      <c r="ER148" s="99"/>
      <c r="ES148" s="99"/>
      <c r="ET148" s="99"/>
      <c r="EU148" s="99"/>
      <c r="EV148" s="99"/>
      <c r="EW148" s="99"/>
      <c r="EX148" s="99"/>
      <c r="EY148" s="99"/>
      <c r="EZ148" s="99"/>
      <c r="FA148" s="99"/>
      <c r="FB148" s="99"/>
      <c r="FC148" s="99"/>
      <c r="FD148" s="99"/>
      <c r="FE148" s="99"/>
      <c r="FF148" s="99"/>
      <c r="FG148" s="99"/>
      <c r="FH148" s="99"/>
      <c r="FI148" s="99"/>
      <c r="FJ148" s="99"/>
      <c r="FK148" s="99"/>
      <c r="FL148" s="99"/>
      <c r="FM148" s="99"/>
      <c r="FN148" s="99"/>
      <c r="FO148" s="99"/>
      <c r="FP148" s="99"/>
      <c r="FQ148" s="99"/>
      <c r="FR148" s="99"/>
      <c r="FS148" s="99"/>
      <c r="FT148" s="99"/>
      <c r="FU148" s="99"/>
      <c r="FV148" s="99"/>
      <c r="FW148" s="99"/>
      <c r="FX148" s="99"/>
      <c r="FY148" s="99"/>
      <c r="FZ148" s="99"/>
      <c r="GA148" s="99"/>
      <c r="GB148" s="99"/>
      <c r="GC148" s="99"/>
      <c r="GD148" s="99"/>
      <c r="GE148" s="99"/>
      <c r="GF148" s="99"/>
      <c r="GG148" s="99"/>
      <c r="GH148" s="99"/>
      <c r="GI148" s="99"/>
      <c r="GJ148" s="99"/>
      <c r="GK148" s="99"/>
      <c r="GL148" s="99"/>
      <c r="GM148" s="99"/>
      <c r="GN148" s="99"/>
      <c r="GO148" s="99"/>
      <c r="GP148" s="99"/>
      <c r="GQ148" s="99"/>
      <c r="GR148" s="99"/>
      <c r="GS148" s="99"/>
      <c r="GT148" s="99"/>
      <c r="GU148" s="99"/>
      <c r="GV148" s="99"/>
      <c r="GW148" s="99"/>
      <c r="GX148" s="99"/>
      <c r="GY148" s="99"/>
      <c r="GZ148" s="99"/>
      <c r="HA148" s="99"/>
      <c r="HB148" s="99"/>
      <c r="HC148" s="99"/>
      <c r="HD148" s="99"/>
      <c r="HE148" s="99"/>
      <c r="HF148" s="99"/>
      <c r="HG148" s="99"/>
      <c r="HH148" s="99"/>
      <c r="HI148" s="99"/>
      <c r="HJ148" s="99"/>
      <c r="HK148" s="99"/>
      <c r="HL148" s="99"/>
      <c r="HM148" s="99"/>
      <c r="HN148" s="99"/>
      <c r="HO148" s="99"/>
      <c r="HP148" s="99"/>
      <c r="HQ148" s="99"/>
      <c r="HR148" s="99"/>
      <c r="HS148" s="99"/>
      <c r="HT148" s="99"/>
      <c r="HU148" s="99"/>
      <c r="HV148" s="99"/>
      <c r="HW148" s="99"/>
      <c r="HX148" s="99"/>
      <c r="HY148" s="99"/>
      <c r="HZ148" s="99"/>
      <c r="IA148" s="99"/>
      <c r="IB148" s="99"/>
      <c r="IC148" s="99"/>
      <c r="ID148" s="99"/>
      <c r="IE148" s="99"/>
      <c r="IF148" s="99"/>
      <c r="IG148" s="99"/>
      <c r="IH148" s="99"/>
      <c r="II148" s="99"/>
      <c r="IJ148" s="99"/>
      <c r="IK148" s="99"/>
      <c r="IL148" s="99"/>
      <c r="IM148" s="99"/>
      <c r="IN148" s="99"/>
      <c r="IO148" s="99"/>
      <c r="IP148" s="99"/>
      <c r="IQ148" s="99"/>
      <c r="IR148" s="99"/>
      <c r="IS148" s="99"/>
      <c r="IT148" s="99"/>
      <c r="IU148" s="99"/>
      <c r="IV148" s="99"/>
    </row>
    <row r="149" spans="1:256" s="100" customFormat="1" ht="25.5" customHeight="1" x14ac:dyDescent="0.25">
      <c r="A149" s="367" t="s">
        <v>1092</v>
      </c>
      <c r="B149" s="158" t="s">
        <v>247</v>
      </c>
      <c r="C149" s="550">
        <v>22837043</v>
      </c>
      <c r="D149" s="532"/>
      <c r="E149" s="197">
        <f t="shared" si="3"/>
        <v>22837043</v>
      </c>
      <c r="F149" s="17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c r="AT149" s="99"/>
      <c r="AU149" s="368"/>
      <c r="AV149" s="179"/>
      <c r="AW149" s="99"/>
      <c r="AX149" s="99"/>
      <c r="AY149" s="99"/>
      <c r="AZ149" s="99"/>
      <c r="BA149" s="99"/>
      <c r="BB149" s="99"/>
      <c r="BC149" s="99"/>
      <c r="BD149" s="99"/>
      <c r="BE149" s="99"/>
      <c r="BF149" s="99"/>
      <c r="BG149" s="99"/>
      <c r="BH149" s="99"/>
      <c r="BI149" s="99"/>
      <c r="BJ149" s="99"/>
      <c r="BK149" s="99"/>
      <c r="BL149" s="99"/>
      <c r="BM149" s="99"/>
      <c r="BN149" s="99"/>
      <c r="BO149" s="99"/>
      <c r="BP149" s="99"/>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c r="CT149" s="99"/>
      <c r="CU149" s="99"/>
      <c r="CV149" s="99"/>
      <c r="CW149" s="99"/>
      <c r="CX149" s="99"/>
      <c r="CY149" s="99"/>
      <c r="CZ149" s="99"/>
      <c r="DA149" s="99"/>
      <c r="DB149" s="99"/>
      <c r="DC149" s="99"/>
      <c r="DD149" s="99"/>
      <c r="DE149" s="99"/>
      <c r="DF149" s="99"/>
      <c r="DG149" s="99"/>
      <c r="DH149" s="99"/>
      <c r="DI149" s="99"/>
      <c r="DJ149" s="99"/>
      <c r="DK149" s="99"/>
      <c r="DL149" s="99"/>
      <c r="DM149" s="99"/>
      <c r="DN149" s="99"/>
      <c r="DO149" s="99"/>
      <c r="DP149" s="99"/>
      <c r="DQ149" s="99"/>
      <c r="DR149" s="99"/>
      <c r="DS149" s="99"/>
      <c r="DT149" s="99"/>
      <c r="DU149" s="99"/>
      <c r="DV149" s="99"/>
      <c r="DW149" s="99"/>
      <c r="DX149" s="99"/>
      <c r="DY149" s="99"/>
      <c r="DZ149" s="99"/>
      <c r="EA149" s="99"/>
      <c r="EB149" s="99"/>
      <c r="EC149" s="99"/>
      <c r="ED149" s="99"/>
      <c r="EE149" s="99"/>
      <c r="EF149" s="99"/>
      <c r="EG149" s="99"/>
      <c r="EH149" s="99"/>
      <c r="EI149" s="99"/>
      <c r="EJ149" s="99"/>
      <c r="EK149" s="99"/>
      <c r="EL149" s="99"/>
      <c r="EM149" s="99"/>
      <c r="EN149" s="99"/>
      <c r="EO149" s="99"/>
      <c r="EP149" s="99"/>
      <c r="EQ149" s="99"/>
      <c r="ER149" s="99"/>
      <c r="ES149" s="99"/>
      <c r="ET149" s="99"/>
      <c r="EU149" s="99"/>
      <c r="EV149" s="99"/>
      <c r="EW149" s="99"/>
      <c r="EX149" s="99"/>
      <c r="EY149" s="99"/>
      <c r="EZ149" s="99"/>
      <c r="FA149" s="99"/>
      <c r="FB149" s="99"/>
      <c r="FC149" s="99"/>
      <c r="FD149" s="99"/>
      <c r="FE149" s="99"/>
      <c r="FF149" s="99"/>
      <c r="FG149" s="99"/>
      <c r="FH149" s="99"/>
      <c r="FI149" s="99"/>
      <c r="FJ149" s="99"/>
      <c r="FK149" s="99"/>
      <c r="FL149" s="99"/>
      <c r="FM149" s="99"/>
      <c r="FN149" s="99"/>
      <c r="FO149" s="99"/>
      <c r="FP149" s="99"/>
      <c r="FQ149" s="99"/>
      <c r="FR149" s="99"/>
      <c r="FS149" s="99"/>
      <c r="FT149" s="99"/>
      <c r="FU149" s="99"/>
      <c r="FV149" s="99"/>
      <c r="FW149" s="99"/>
      <c r="FX149" s="99"/>
      <c r="FY149" s="99"/>
      <c r="FZ149" s="99"/>
      <c r="GA149" s="99"/>
      <c r="GB149" s="99"/>
      <c r="GC149" s="99"/>
      <c r="GD149" s="99"/>
      <c r="GE149" s="99"/>
      <c r="GF149" s="99"/>
      <c r="GG149" s="99"/>
      <c r="GH149" s="99"/>
      <c r="GI149" s="99"/>
      <c r="GJ149" s="99"/>
      <c r="GK149" s="99"/>
      <c r="GL149" s="99"/>
      <c r="GM149" s="99"/>
      <c r="GN149" s="99"/>
      <c r="GO149" s="99"/>
      <c r="GP149" s="99"/>
      <c r="GQ149" s="99"/>
      <c r="GR149" s="99"/>
      <c r="GS149" s="99"/>
      <c r="GT149" s="99"/>
      <c r="GU149" s="99"/>
      <c r="GV149" s="99"/>
      <c r="GW149" s="99"/>
      <c r="GX149" s="99"/>
      <c r="GY149" s="99"/>
      <c r="GZ149" s="99"/>
      <c r="HA149" s="99"/>
      <c r="HB149" s="99"/>
      <c r="HC149" s="99"/>
      <c r="HD149" s="99"/>
      <c r="HE149" s="99"/>
      <c r="HF149" s="99"/>
      <c r="HG149" s="99"/>
      <c r="HH149" s="99"/>
      <c r="HI149" s="99"/>
      <c r="HJ149" s="99"/>
      <c r="HK149" s="99"/>
      <c r="HL149" s="99"/>
      <c r="HM149" s="99"/>
      <c r="HN149" s="99"/>
      <c r="HO149" s="99"/>
      <c r="HP149" s="99"/>
      <c r="HQ149" s="99"/>
      <c r="HR149" s="99"/>
      <c r="HS149" s="99"/>
      <c r="HT149" s="99"/>
      <c r="HU149" s="99"/>
      <c r="HV149" s="99"/>
      <c r="HW149" s="99"/>
      <c r="HX149" s="99"/>
      <c r="HY149" s="99"/>
      <c r="HZ149" s="99"/>
      <c r="IA149" s="99"/>
      <c r="IB149" s="99"/>
      <c r="IC149" s="99"/>
      <c r="ID149" s="99"/>
      <c r="IE149" s="99"/>
      <c r="IF149" s="99"/>
      <c r="IG149" s="99"/>
      <c r="IH149" s="99"/>
      <c r="II149" s="99"/>
      <c r="IJ149" s="99"/>
      <c r="IK149" s="99"/>
      <c r="IL149" s="99"/>
      <c r="IM149" s="99"/>
      <c r="IN149" s="99"/>
      <c r="IO149" s="99"/>
      <c r="IP149" s="99"/>
      <c r="IQ149" s="99"/>
      <c r="IR149" s="99"/>
      <c r="IS149" s="99"/>
      <c r="IT149" s="99"/>
      <c r="IU149" s="99"/>
      <c r="IV149" s="99"/>
    </row>
    <row r="150" spans="1:256" s="100" customFormat="1" ht="25.5" customHeight="1" x14ac:dyDescent="0.25">
      <c r="A150" s="367" t="s">
        <v>1093</v>
      </c>
      <c r="B150" s="158" t="s">
        <v>248</v>
      </c>
      <c r="C150" s="550">
        <v>299833</v>
      </c>
      <c r="D150" s="532"/>
      <c r="E150" s="197">
        <f t="shared" si="3"/>
        <v>299833</v>
      </c>
      <c r="F150" s="17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368"/>
      <c r="AV150" s="17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c r="CT150" s="99"/>
      <c r="CU150" s="99"/>
      <c r="CV150" s="99"/>
      <c r="CW150" s="99"/>
      <c r="CX150" s="99"/>
      <c r="CY150" s="99"/>
      <c r="CZ150" s="99"/>
      <c r="DA150" s="99"/>
      <c r="DB150" s="99"/>
      <c r="DC150" s="99"/>
      <c r="DD150" s="99"/>
      <c r="DE150" s="99"/>
      <c r="DF150" s="99"/>
      <c r="DG150" s="99"/>
      <c r="DH150" s="99"/>
      <c r="DI150" s="99"/>
      <c r="DJ150" s="99"/>
      <c r="DK150" s="99"/>
      <c r="DL150" s="99"/>
      <c r="DM150" s="99"/>
      <c r="DN150" s="99"/>
      <c r="DO150" s="99"/>
      <c r="DP150" s="99"/>
      <c r="DQ150" s="99"/>
      <c r="DR150" s="99"/>
      <c r="DS150" s="99"/>
      <c r="DT150" s="99"/>
      <c r="DU150" s="99"/>
      <c r="DV150" s="99"/>
      <c r="DW150" s="99"/>
      <c r="DX150" s="99"/>
      <c r="DY150" s="99"/>
      <c r="DZ150" s="99"/>
      <c r="EA150" s="99"/>
      <c r="EB150" s="99"/>
      <c r="EC150" s="99"/>
      <c r="ED150" s="99"/>
      <c r="EE150" s="99"/>
      <c r="EF150" s="99"/>
      <c r="EG150" s="99"/>
      <c r="EH150" s="99"/>
      <c r="EI150" s="99"/>
      <c r="EJ150" s="99"/>
      <c r="EK150" s="99"/>
      <c r="EL150" s="99"/>
      <c r="EM150" s="99"/>
      <c r="EN150" s="99"/>
      <c r="EO150" s="99"/>
      <c r="EP150" s="99"/>
      <c r="EQ150" s="99"/>
      <c r="ER150" s="99"/>
      <c r="ES150" s="99"/>
      <c r="ET150" s="99"/>
      <c r="EU150" s="99"/>
      <c r="EV150" s="99"/>
      <c r="EW150" s="99"/>
      <c r="EX150" s="99"/>
      <c r="EY150" s="99"/>
      <c r="EZ150" s="99"/>
      <c r="FA150" s="99"/>
      <c r="FB150" s="99"/>
      <c r="FC150" s="99"/>
      <c r="FD150" s="99"/>
      <c r="FE150" s="99"/>
      <c r="FF150" s="99"/>
      <c r="FG150" s="99"/>
      <c r="FH150" s="99"/>
      <c r="FI150" s="99"/>
      <c r="FJ150" s="99"/>
      <c r="FK150" s="99"/>
      <c r="FL150" s="99"/>
      <c r="FM150" s="99"/>
      <c r="FN150" s="99"/>
      <c r="FO150" s="99"/>
      <c r="FP150" s="99"/>
      <c r="FQ150" s="99"/>
      <c r="FR150" s="99"/>
      <c r="FS150" s="99"/>
      <c r="FT150" s="99"/>
      <c r="FU150" s="99"/>
      <c r="FV150" s="99"/>
      <c r="FW150" s="99"/>
      <c r="FX150" s="99"/>
      <c r="FY150" s="99"/>
      <c r="FZ150" s="99"/>
      <c r="GA150" s="99"/>
      <c r="GB150" s="99"/>
      <c r="GC150" s="99"/>
      <c r="GD150" s="99"/>
      <c r="GE150" s="99"/>
      <c r="GF150" s="99"/>
      <c r="GG150" s="99"/>
      <c r="GH150" s="99"/>
      <c r="GI150" s="99"/>
      <c r="GJ150" s="99"/>
      <c r="GK150" s="99"/>
      <c r="GL150" s="99"/>
      <c r="GM150" s="99"/>
      <c r="GN150" s="99"/>
      <c r="GO150" s="99"/>
      <c r="GP150" s="99"/>
      <c r="GQ150" s="99"/>
      <c r="GR150" s="99"/>
      <c r="GS150" s="99"/>
      <c r="GT150" s="99"/>
      <c r="GU150" s="99"/>
      <c r="GV150" s="99"/>
      <c r="GW150" s="99"/>
      <c r="GX150" s="99"/>
      <c r="GY150" s="99"/>
      <c r="GZ150" s="99"/>
      <c r="HA150" s="99"/>
      <c r="HB150" s="99"/>
      <c r="HC150" s="99"/>
      <c r="HD150" s="99"/>
      <c r="HE150" s="99"/>
      <c r="HF150" s="99"/>
      <c r="HG150" s="99"/>
      <c r="HH150" s="99"/>
      <c r="HI150" s="99"/>
      <c r="HJ150" s="99"/>
      <c r="HK150" s="99"/>
      <c r="HL150" s="99"/>
      <c r="HM150" s="99"/>
      <c r="HN150" s="99"/>
      <c r="HO150" s="99"/>
      <c r="HP150" s="99"/>
      <c r="HQ150" s="99"/>
      <c r="HR150" s="99"/>
      <c r="HS150" s="99"/>
      <c r="HT150" s="99"/>
      <c r="HU150" s="99"/>
      <c r="HV150" s="99"/>
      <c r="HW150" s="99"/>
      <c r="HX150" s="99"/>
      <c r="HY150" s="99"/>
      <c r="HZ150" s="99"/>
      <c r="IA150" s="99"/>
      <c r="IB150" s="99"/>
      <c r="IC150" s="99"/>
      <c r="ID150" s="99"/>
      <c r="IE150" s="99"/>
      <c r="IF150" s="99"/>
      <c r="IG150" s="99"/>
      <c r="IH150" s="99"/>
      <c r="II150" s="99"/>
      <c r="IJ150" s="99"/>
      <c r="IK150" s="99"/>
      <c r="IL150" s="99"/>
      <c r="IM150" s="99"/>
      <c r="IN150" s="99"/>
      <c r="IO150" s="99"/>
      <c r="IP150" s="99"/>
      <c r="IQ150" s="99"/>
      <c r="IR150" s="99"/>
      <c r="IS150" s="99"/>
      <c r="IT150" s="99"/>
      <c r="IU150" s="99"/>
      <c r="IV150" s="99"/>
    </row>
    <row r="151" spans="1:256" s="100" customFormat="1" ht="25.5" customHeight="1" x14ac:dyDescent="0.25">
      <c r="A151" s="367" t="s">
        <v>1094</v>
      </c>
      <c r="B151" s="158" t="s">
        <v>249</v>
      </c>
      <c r="C151" s="550">
        <v>915500</v>
      </c>
      <c r="D151" s="532"/>
      <c r="E151" s="197">
        <f t="shared" si="3"/>
        <v>915500</v>
      </c>
      <c r="F151" s="17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368"/>
      <c r="AV151" s="17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c r="CT151" s="99"/>
      <c r="CU151" s="99"/>
      <c r="CV151" s="99"/>
      <c r="CW151" s="99"/>
      <c r="CX151" s="99"/>
      <c r="CY151" s="99"/>
      <c r="CZ151" s="99"/>
      <c r="DA151" s="99"/>
      <c r="DB151" s="99"/>
      <c r="DC151" s="99"/>
      <c r="DD151" s="99"/>
      <c r="DE151" s="99"/>
      <c r="DF151" s="99"/>
      <c r="DG151" s="99"/>
      <c r="DH151" s="99"/>
      <c r="DI151" s="99"/>
      <c r="DJ151" s="99"/>
      <c r="DK151" s="99"/>
      <c r="DL151" s="99"/>
      <c r="DM151" s="99"/>
      <c r="DN151" s="99"/>
      <c r="DO151" s="99"/>
      <c r="DP151" s="99"/>
      <c r="DQ151" s="99"/>
      <c r="DR151" s="99"/>
      <c r="DS151" s="99"/>
      <c r="DT151" s="99"/>
      <c r="DU151" s="99"/>
      <c r="DV151" s="99"/>
      <c r="DW151" s="99"/>
      <c r="DX151" s="99"/>
      <c r="DY151" s="99"/>
      <c r="DZ151" s="99"/>
      <c r="EA151" s="99"/>
      <c r="EB151" s="99"/>
      <c r="EC151" s="99"/>
      <c r="ED151" s="99"/>
      <c r="EE151" s="99"/>
      <c r="EF151" s="99"/>
      <c r="EG151" s="99"/>
      <c r="EH151" s="99"/>
      <c r="EI151" s="99"/>
      <c r="EJ151" s="99"/>
      <c r="EK151" s="99"/>
      <c r="EL151" s="99"/>
      <c r="EM151" s="99"/>
      <c r="EN151" s="99"/>
      <c r="EO151" s="99"/>
      <c r="EP151" s="99"/>
      <c r="EQ151" s="99"/>
      <c r="ER151" s="99"/>
      <c r="ES151" s="99"/>
      <c r="ET151" s="99"/>
      <c r="EU151" s="99"/>
      <c r="EV151" s="99"/>
      <c r="EW151" s="99"/>
      <c r="EX151" s="99"/>
      <c r="EY151" s="99"/>
      <c r="EZ151" s="99"/>
      <c r="FA151" s="99"/>
      <c r="FB151" s="99"/>
      <c r="FC151" s="99"/>
      <c r="FD151" s="99"/>
      <c r="FE151" s="99"/>
      <c r="FF151" s="99"/>
      <c r="FG151" s="99"/>
      <c r="FH151" s="99"/>
      <c r="FI151" s="99"/>
      <c r="FJ151" s="99"/>
      <c r="FK151" s="99"/>
      <c r="FL151" s="99"/>
      <c r="FM151" s="99"/>
      <c r="FN151" s="99"/>
      <c r="FO151" s="99"/>
      <c r="FP151" s="99"/>
      <c r="FQ151" s="99"/>
      <c r="FR151" s="99"/>
      <c r="FS151" s="99"/>
      <c r="FT151" s="99"/>
      <c r="FU151" s="99"/>
      <c r="FV151" s="99"/>
      <c r="FW151" s="99"/>
      <c r="FX151" s="99"/>
      <c r="FY151" s="99"/>
      <c r="FZ151" s="99"/>
      <c r="GA151" s="99"/>
      <c r="GB151" s="99"/>
      <c r="GC151" s="99"/>
      <c r="GD151" s="99"/>
      <c r="GE151" s="99"/>
      <c r="GF151" s="99"/>
      <c r="GG151" s="99"/>
      <c r="GH151" s="99"/>
      <c r="GI151" s="99"/>
      <c r="GJ151" s="99"/>
      <c r="GK151" s="99"/>
      <c r="GL151" s="99"/>
      <c r="GM151" s="99"/>
      <c r="GN151" s="99"/>
      <c r="GO151" s="99"/>
      <c r="GP151" s="99"/>
      <c r="GQ151" s="99"/>
      <c r="GR151" s="99"/>
      <c r="GS151" s="99"/>
      <c r="GT151" s="99"/>
      <c r="GU151" s="99"/>
      <c r="GV151" s="99"/>
      <c r="GW151" s="99"/>
      <c r="GX151" s="99"/>
      <c r="GY151" s="99"/>
      <c r="GZ151" s="99"/>
      <c r="HA151" s="99"/>
      <c r="HB151" s="99"/>
      <c r="HC151" s="99"/>
      <c r="HD151" s="99"/>
      <c r="HE151" s="99"/>
      <c r="HF151" s="99"/>
      <c r="HG151" s="99"/>
      <c r="HH151" s="99"/>
      <c r="HI151" s="99"/>
      <c r="HJ151" s="99"/>
      <c r="HK151" s="99"/>
      <c r="HL151" s="99"/>
      <c r="HM151" s="99"/>
      <c r="HN151" s="99"/>
      <c r="HO151" s="99"/>
      <c r="HP151" s="99"/>
      <c r="HQ151" s="99"/>
      <c r="HR151" s="99"/>
      <c r="HS151" s="99"/>
      <c r="HT151" s="99"/>
      <c r="HU151" s="99"/>
      <c r="HV151" s="99"/>
      <c r="HW151" s="99"/>
      <c r="HX151" s="99"/>
      <c r="HY151" s="99"/>
      <c r="HZ151" s="99"/>
      <c r="IA151" s="99"/>
      <c r="IB151" s="99"/>
      <c r="IC151" s="99"/>
      <c r="ID151" s="99"/>
      <c r="IE151" s="99"/>
      <c r="IF151" s="99"/>
      <c r="IG151" s="99"/>
      <c r="IH151" s="99"/>
      <c r="II151" s="99"/>
      <c r="IJ151" s="99"/>
      <c r="IK151" s="99"/>
      <c r="IL151" s="99"/>
      <c r="IM151" s="99"/>
      <c r="IN151" s="99"/>
      <c r="IO151" s="99"/>
      <c r="IP151" s="99"/>
      <c r="IQ151" s="99"/>
      <c r="IR151" s="99"/>
      <c r="IS151" s="99"/>
      <c r="IT151" s="99"/>
      <c r="IU151" s="99"/>
      <c r="IV151" s="99"/>
    </row>
    <row r="152" spans="1:256" s="100" customFormat="1" ht="25.5" customHeight="1" x14ac:dyDescent="0.25">
      <c r="A152" s="365" t="s">
        <v>1095</v>
      </c>
      <c r="B152" s="210" t="s">
        <v>250</v>
      </c>
      <c r="C152" s="552">
        <f>SUM(C153:C158)</f>
        <v>6702702</v>
      </c>
      <c r="D152" s="538">
        <f>SUM(D153:D158)</f>
        <v>0</v>
      </c>
      <c r="E152" s="257">
        <f>SUM(E153:E158)</f>
        <v>6702702</v>
      </c>
      <c r="F152" s="17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c r="AT152" s="99"/>
      <c r="AU152" s="368"/>
      <c r="AV152" s="179"/>
      <c r="AW152" s="99"/>
      <c r="AX152" s="99"/>
      <c r="AY152" s="99"/>
      <c r="AZ152" s="99"/>
      <c r="BA152" s="99"/>
      <c r="BB152" s="99"/>
      <c r="BC152" s="99"/>
      <c r="BD152" s="99"/>
      <c r="BE152" s="99"/>
      <c r="BF152" s="99"/>
      <c r="BG152" s="99"/>
      <c r="BH152" s="99"/>
      <c r="BI152" s="99"/>
      <c r="BJ152" s="99"/>
      <c r="BK152" s="99"/>
      <c r="BL152" s="99"/>
      <c r="BM152" s="99"/>
      <c r="BN152" s="99"/>
      <c r="BO152" s="99"/>
      <c r="BP152" s="99"/>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c r="CT152" s="99"/>
      <c r="CU152" s="99"/>
      <c r="CV152" s="99"/>
      <c r="CW152" s="99"/>
      <c r="CX152" s="99"/>
      <c r="CY152" s="99"/>
      <c r="CZ152" s="99"/>
      <c r="DA152" s="99"/>
      <c r="DB152" s="99"/>
      <c r="DC152" s="99"/>
      <c r="DD152" s="99"/>
      <c r="DE152" s="99"/>
      <c r="DF152" s="99"/>
      <c r="DG152" s="99"/>
      <c r="DH152" s="99"/>
      <c r="DI152" s="99"/>
      <c r="DJ152" s="99"/>
      <c r="DK152" s="99"/>
      <c r="DL152" s="99"/>
      <c r="DM152" s="99"/>
      <c r="DN152" s="99"/>
      <c r="DO152" s="99"/>
      <c r="DP152" s="99"/>
      <c r="DQ152" s="99"/>
      <c r="DR152" s="99"/>
      <c r="DS152" s="99"/>
      <c r="DT152" s="99"/>
      <c r="DU152" s="99"/>
      <c r="DV152" s="99"/>
      <c r="DW152" s="99"/>
      <c r="DX152" s="99"/>
      <c r="DY152" s="99"/>
      <c r="DZ152" s="99"/>
      <c r="EA152" s="99"/>
      <c r="EB152" s="99"/>
      <c r="EC152" s="99"/>
      <c r="ED152" s="99"/>
      <c r="EE152" s="99"/>
      <c r="EF152" s="99"/>
      <c r="EG152" s="99"/>
      <c r="EH152" s="99"/>
      <c r="EI152" s="99"/>
      <c r="EJ152" s="99"/>
      <c r="EK152" s="99"/>
      <c r="EL152" s="99"/>
      <c r="EM152" s="99"/>
      <c r="EN152" s="99"/>
      <c r="EO152" s="99"/>
      <c r="EP152" s="99"/>
      <c r="EQ152" s="99"/>
      <c r="ER152" s="99"/>
      <c r="ES152" s="99"/>
      <c r="ET152" s="99"/>
      <c r="EU152" s="99"/>
      <c r="EV152" s="99"/>
      <c r="EW152" s="99"/>
      <c r="EX152" s="99"/>
      <c r="EY152" s="99"/>
      <c r="EZ152" s="99"/>
      <c r="FA152" s="99"/>
      <c r="FB152" s="99"/>
      <c r="FC152" s="99"/>
      <c r="FD152" s="99"/>
      <c r="FE152" s="99"/>
      <c r="FF152" s="99"/>
      <c r="FG152" s="99"/>
      <c r="FH152" s="99"/>
      <c r="FI152" s="99"/>
      <c r="FJ152" s="99"/>
      <c r="FK152" s="99"/>
      <c r="FL152" s="99"/>
      <c r="FM152" s="99"/>
      <c r="FN152" s="99"/>
      <c r="FO152" s="99"/>
      <c r="FP152" s="99"/>
      <c r="FQ152" s="99"/>
      <c r="FR152" s="99"/>
      <c r="FS152" s="99"/>
      <c r="FT152" s="99"/>
      <c r="FU152" s="99"/>
      <c r="FV152" s="99"/>
      <c r="FW152" s="99"/>
      <c r="FX152" s="99"/>
      <c r="FY152" s="99"/>
      <c r="FZ152" s="99"/>
      <c r="GA152" s="99"/>
      <c r="GB152" s="99"/>
      <c r="GC152" s="99"/>
      <c r="GD152" s="99"/>
      <c r="GE152" s="99"/>
      <c r="GF152" s="99"/>
      <c r="GG152" s="99"/>
      <c r="GH152" s="99"/>
      <c r="GI152" s="99"/>
      <c r="GJ152" s="99"/>
      <c r="GK152" s="99"/>
      <c r="GL152" s="99"/>
      <c r="GM152" s="99"/>
      <c r="GN152" s="99"/>
      <c r="GO152" s="99"/>
      <c r="GP152" s="99"/>
      <c r="GQ152" s="99"/>
      <c r="GR152" s="99"/>
      <c r="GS152" s="99"/>
      <c r="GT152" s="99"/>
      <c r="GU152" s="99"/>
      <c r="GV152" s="99"/>
      <c r="GW152" s="99"/>
      <c r="GX152" s="99"/>
      <c r="GY152" s="99"/>
      <c r="GZ152" s="99"/>
      <c r="HA152" s="99"/>
      <c r="HB152" s="99"/>
      <c r="HC152" s="99"/>
      <c r="HD152" s="99"/>
      <c r="HE152" s="99"/>
      <c r="HF152" s="99"/>
      <c r="HG152" s="99"/>
      <c r="HH152" s="99"/>
      <c r="HI152" s="99"/>
      <c r="HJ152" s="99"/>
      <c r="HK152" s="99"/>
      <c r="HL152" s="99"/>
      <c r="HM152" s="99"/>
      <c r="HN152" s="99"/>
      <c r="HO152" s="99"/>
      <c r="HP152" s="99"/>
      <c r="HQ152" s="99"/>
      <c r="HR152" s="99"/>
      <c r="HS152" s="99"/>
      <c r="HT152" s="99"/>
      <c r="HU152" s="99"/>
      <c r="HV152" s="99"/>
      <c r="HW152" s="99"/>
      <c r="HX152" s="99"/>
      <c r="HY152" s="99"/>
      <c r="HZ152" s="99"/>
      <c r="IA152" s="99"/>
      <c r="IB152" s="99"/>
      <c r="IC152" s="99"/>
      <c r="ID152" s="99"/>
      <c r="IE152" s="99"/>
      <c r="IF152" s="99"/>
      <c r="IG152" s="99"/>
      <c r="IH152" s="99"/>
      <c r="II152" s="99"/>
      <c r="IJ152" s="99"/>
      <c r="IK152" s="99"/>
      <c r="IL152" s="99"/>
      <c r="IM152" s="99"/>
      <c r="IN152" s="99"/>
      <c r="IO152" s="99"/>
      <c r="IP152" s="99"/>
      <c r="IQ152" s="99"/>
      <c r="IR152" s="99"/>
      <c r="IS152" s="99"/>
      <c r="IT152" s="99"/>
      <c r="IU152" s="99"/>
      <c r="IV152" s="99"/>
    </row>
    <row r="153" spans="1:256" s="100" customFormat="1" ht="25.5" customHeight="1" x14ac:dyDescent="0.25">
      <c r="A153" s="367" t="s">
        <v>1096</v>
      </c>
      <c r="B153" s="158" t="s">
        <v>251</v>
      </c>
      <c r="C153" s="558">
        <v>23863</v>
      </c>
      <c r="D153" s="532"/>
      <c r="E153" s="197">
        <f t="shared" si="3"/>
        <v>23863</v>
      </c>
      <c r="F153" s="17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c r="AT153" s="99"/>
      <c r="AU153" s="368"/>
      <c r="AV153" s="179"/>
      <c r="AW153" s="99"/>
      <c r="AX153" s="99"/>
      <c r="AY153" s="99"/>
      <c r="AZ153" s="99"/>
      <c r="BA153" s="99"/>
      <c r="BB153" s="99"/>
      <c r="BC153" s="99"/>
      <c r="BD153" s="99"/>
      <c r="BE153" s="99"/>
      <c r="BF153" s="99"/>
      <c r="BG153" s="99"/>
      <c r="BH153" s="99"/>
      <c r="BI153" s="99"/>
      <c r="BJ153" s="99"/>
      <c r="BK153" s="99"/>
      <c r="BL153" s="99"/>
      <c r="BM153" s="99"/>
      <c r="BN153" s="99"/>
      <c r="BO153" s="99"/>
      <c r="BP153" s="99"/>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c r="CT153" s="99"/>
      <c r="CU153" s="99"/>
      <c r="CV153" s="99"/>
      <c r="CW153" s="99"/>
      <c r="CX153" s="99"/>
      <c r="CY153" s="99"/>
      <c r="CZ153" s="99"/>
      <c r="DA153" s="99"/>
      <c r="DB153" s="99"/>
      <c r="DC153" s="99"/>
      <c r="DD153" s="99"/>
      <c r="DE153" s="99"/>
      <c r="DF153" s="99"/>
      <c r="DG153" s="99"/>
      <c r="DH153" s="99"/>
      <c r="DI153" s="99"/>
      <c r="DJ153" s="99"/>
      <c r="DK153" s="99"/>
      <c r="DL153" s="99"/>
      <c r="DM153" s="99"/>
      <c r="DN153" s="99"/>
      <c r="DO153" s="99"/>
      <c r="DP153" s="99"/>
      <c r="DQ153" s="99"/>
      <c r="DR153" s="99"/>
      <c r="DS153" s="99"/>
      <c r="DT153" s="99"/>
      <c r="DU153" s="99"/>
      <c r="DV153" s="99"/>
      <c r="DW153" s="99"/>
      <c r="DX153" s="99"/>
      <c r="DY153" s="99"/>
      <c r="DZ153" s="99"/>
      <c r="EA153" s="99"/>
      <c r="EB153" s="99"/>
      <c r="EC153" s="99"/>
      <c r="ED153" s="99"/>
      <c r="EE153" s="99"/>
      <c r="EF153" s="99"/>
      <c r="EG153" s="99"/>
      <c r="EH153" s="99"/>
      <c r="EI153" s="99"/>
      <c r="EJ153" s="99"/>
      <c r="EK153" s="99"/>
      <c r="EL153" s="99"/>
      <c r="EM153" s="99"/>
      <c r="EN153" s="99"/>
      <c r="EO153" s="99"/>
      <c r="EP153" s="99"/>
      <c r="EQ153" s="99"/>
      <c r="ER153" s="99"/>
      <c r="ES153" s="99"/>
      <c r="ET153" s="99"/>
      <c r="EU153" s="99"/>
      <c r="EV153" s="99"/>
      <c r="EW153" s="99"/>
      <c r="EX153" s="99"/>
      <c r="EY153" s="99"/>
      <c r="EZ153" s="99"/>
      <c r="FA153" s="99"/>
      <c r="FB153" s="99"/>
      <c r="FC153" s="99"/>
      <c r="FD153" s="99"/>
      <c r="FE153" s="99"/>
      <c r="FF153" s="99"/>
      <c r="FG153" s="99"/>
      <c r="FH153" s="99"/>
      <c r="FI153" s="99"/>
      <c r="FJ153" s="99"/>
      <c r="FK153" s="99"/>
      <c r="FL153" s="99"/>
      <c r="FM153" s="99"/>
      <c r="FN153" s="99"/>
      <c r="FO153" s="99"/>
      <c r="FP153" s="99"/>
      <c r="FQ153" s="99"/>
      <c r="FR153" s="99"/>
      <c r="FS153" s="99"/>
      <c r="FT153" s="99"/>
      <c r="FU153" s="99"/>
      <c r="FV153" s="99"/>
      <c r="FW153" s="99"/>
      <c r="FX153" s="99"/>
      <c r="FY153" s="99"/>
      <c r="FZ153" s="99"/>
      <c r="GA153" s="99"/>
      <c r="GB153" s="99"/>
      <c r="GC153" s="99"/>
      <c r="GD153" s="99"/>
      <c r="GE153" s="99"/>
      <c r="GF153" s="99"/>
      <c r="GG153" s="99"/>
      <c r="GH153" s="99"/>
      <c r="GI153" s="99"/>
      <c r="GJ153" s="99"/>
      <c r="GK153" s="99"/>
      <c r="GL153" s="99"/>
      <c r="GM153" s="99"/>
      <c r="GN153" s="99"/>
      <c r="GO153" s="99"/>
      <c r="GP153" s="99"/>
      <c r="GQ153" s="99"/>
      <c r="GR153" s="99"/>
      <c r="GS153" s="99"/>
      <c r="GT153" s="99"/>
      <c r="GU153" s="99"/>
      <c r="GV153" s="99"/>
      <c r="GW153" s="99"/>
      <c r="GX153" s="99"/>
      <c r="GY153" s="99"/>
      <c r="GZ153" s="99"/>
      <c r="HA153" s="99"/>
      <c r="HB153" s="99"/>
      <c r="HC153" s="99"/>
      <c r="HD153" s="99"/>
      <c r="HE153" s="99"/>
      <c r="HF153" s="99"/>
      <c r="HG153" s="99"/>
      <c r="HH153" s="99"/>
      <c r="HI153" s="99"/>
      <c r="HJ153" s="99"/>
      <c r="HK153" s="99"/>
      <c r="HL153" s="99"/>
      <c r="HM153" s="99"/>
      <c r="HN153" s="99"/>
      <c r="HO153" s="99"/>
      <c r="HP153" s="99"/>
      <c r="HQ153" s="99"/>
      <c r="HR153" s="99"/>
      <c r="HS153" s="99"/>
      <c r="HT153" s="99"/>
      <c r="HU153" s="99"/>
      <c r="HV153" s="99"/>
      <c r="HW153" s="99"/>
      <c r="HX153" s="99"/>
      <c r="HY153" s="99"/>
      <c r="HZ153" s="99"/>
      <c r="IA153" s="99"/>
      <c r="IB153" s="99"/>
      <c r="IC153" s="99"/>
      <c r="ID153" s="99"/>
      <c r="IE153" s="99"/>
      <c r="IF153" s="99"/>
      <c r="IG153" s="99"/>
      <c r="IH153" s="99"/>
      <c r="II153" s="99"/>
      <c r="IJ153" s="99"/>
      <c r="IK153" s="99"/>
      <c r="IL153" s="99"/>
      <c r="IM153" s="99"/>
      <c r="IN153" s="99"/>
      <c r="IO153" s="99"/>
      <c r="IP153" s="99"/>
      <c r="IQ153" s="99"/>
      <c r="IR153" s="99"/>
      <c r="IS153" s="99"/>
      <c r="IT153" s="99"/>
      <c r="IU153" s="99"/>
      <c r="IV153" s="99"/>
    </row>
    <row r="154" spans="1:256" s="100" customFormat="1" ht="25.5" customHeight="1" x14ac:dyDescent="0.25">
      <c r="A154" s="367" t="s">
        <v>1097</v>
      </c>
      <c r="B154" s="158" t="s">
        <v>252</v>
      </c>
      <c r="C154" s="558">
        <v>214956</v>
      </c>
      <c r="D154" s="532"/>
      <c r="E154" s="197">
        <f t="shared" si="3"/>
        <v>214956</v>
      </c>
      <c r="F154" s="17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c r="AT154" s="99"/>
      <c r="AU154" s="368"/>
      <c r="AV154" s="179"/>
      <c r="AW154" s="99"/>
      <c r="AX154" s="99"/>
      <c r="AY154" s="99"/>
      <c r="AZ154" s="99"/>
      <c r="BA154" s="99"/>
      <c r="BB154" s="99"/>
      <c r="BC154" s="99"/>
      <c r="BD154" s="99"/>
      <c r="BE154" s="99"/>
      <c r="BF154" s="99"/>
      <c r="BG154" s="99"/>
      <c r="BH154" s="99"/>
      <c r="BI154" s="99"/>
      <c r="BJ154" s="99"/>
      <c r="BK154" s="99"/>
      <c r="BL154" s="99"/>
      <c r="BM154" s="99"/>
      <c r="BN154" s="99"/>
      <c r="BO154" s="99"/>
      <c r="BP154" s="99"/>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c r="CT154" s="99"/>
      <c r="CU154" s="99"/>
      <c r="CV154" s="99"/>
      <c r="CW154" s="99"/>
      <c r="CX154" s="99"/>
      <c r="CY154" s="99"/>
      <c r="CZ154" s="99"/>
      <c r="DA154" s="99"/>
      <c r="DB154" s="99"/>
      <c r="DC154" s="99"/>
      <c r="DD154" s="99"/>
      <c r="DE154" s="99"/>
      <c r="DF154" s="99"/>
      <c r="DG154" s="99"/>
      <c r="DH154" s="99"/>
      <c r="DI154" s="99"/>
      <c r="DJ154" s="99"/>
      <c r="DK154" s="99"/>
      <c r="DL154" s="99"/>
      <c r="DM154" s="99"/>
      <c r="DN154" s="99"/>
      <c r="DO154" s="99"/>
      <c r="DP154" s="99"/>
      <c r="DQ154" s="99"/>
      <c r="DR154" s="99"/>
      <c r="DS154" s="99"/>
      <c r="DT154" s="99"/>
      <c r="DU154" s="99"/>
      <c r="DV154" s="99"/>
      <c r="DW154" s="99"/>
      <c r="DX154" s="99"/>
      <c r="DY154" s="99"/>
      <c r="DZ154" s="99"/>
      <c r="EA154" s="99"/>
      <c r="EB154" s="99"/>
      <c r="EC154" s="99"/>
      <c r="ED154" s="99"/>
      <c r="EE154" s="99"/>
      <c r="EF154" s="99"/>
      <c r="EG154" s="99"/>
      <c r="EH154" s="99"/>
      <c r="EI154" s="99"/>
      <c r="EJ154" s="99"/>
      <c r="EK154" s="99"/>
      <c r="EL154" s="99"/>
      <c r="EM154" s="99"/>
      <c r="EN154" s="99"/>
      <c r="EO154" s="99"/>
      <c r="EP154" s="99"/>
      <c r="EQ154" s="99"/>
      <c r="ER154" s="99"/>
      <c r="ES154" s="99"/>
      <c r="ET154" s="99"/>
      <c r="EU154" s="99"/>
      <c r="EV154" s="99"/>
      <c r="EW154" s="99"/>
      <c r="EX154" s="99"/>
      <c r="EY154" s="99"/>
      <c r="EZ154" s="99"/>
      <c r="FA154" s="99"/>
      <c r="FB154" s="99"/>
      <c r="FC154" s="99"/>
      <c r="FD154" s="99"/>
      <c r="FE154" s="99"/>
      <c r="FF154" s="99"/>
      <c r="FG154" s="99"/>
      <c r="FH154" s="99"/>
      <c r="FI154" s="99"/>
      <c r="FJ154" s="99"/>
      <c r="FK154" s="99"/>
      <c r="FL154" s="99"/>
      <c r="FM154" s="99"/>
      <c r="FN154" s="99"/>
      <c r="FO154" s="99"/>
      <c r="FP154" s="99"/>
      <c r="FQ154" s="99"/>
      <c r="FR154" s="99"/>
      <c r="FS154" s="99"/>
      <c r="FT154" s="99"/>
      <c r="FU154" s="99"/>
      <c r="FV154" s="99"/>
      <c r="FW154" s="99"/>
      <c r="FX154" s="99"/>
      <c r="FY154" s="99"/>
      <c r="FZ154" s="99"/>
      <c r="GA154" s="99"/>
      <c r="GB154" s="99"/>
      <c r="GC154" s="99"/>
      <c r="GD154" s="99"/>
      <c r="GE154" s="99"/>
      <c r="GF154" s="99"/>
      <c r="GG154" s="99"/>
      <c r="GH154" s="99"/>
      <c r="GI154" s="99"/>
      <c r="GJ154" s="99"/>
      <c r="GK154" s="99"/>
      <c r="GL154" s="99"/>
      <c r="GM154" s="99"/>
      <c r="GN154" s="99"/>
      <c r="GO154" s="99"/>
      <c r="GP154" s="99"/>
      <c r="GQ154" s="99"/>
      <c r="GR154" s="99"/>
      <c r="GS154" s="99"/>
      <c r="GT154" s="99"/>
      <c r="GU154" s="99"/>
      <c r="GV154" s="99"/>
      <c r="GW154" s="99"/>
      <c r="GX154" s="99"/>
      <c r="GY154" s="99"/>
      <c r="GZ154" s="99"/>
      <c r="HA154" s="99"/>
      <c r="HB154" s="99"/>
      <c r="HC154" s="99"/>
      <c r="HD154" s="99"/>
      <c r="HE154" s="99"/>
      <c r="HF154" s="99"/>
      <c r="HG154" s="99"/>
      <c r="HH154" s="99"/>
      <c r="HI154" s="99"/>
      <c r="HJ154" s="99"/>
      <c r="HK154" s="99"/>
      <c r="HL154" s="99"/>
      <c r="HM154" s="99"/>
      <c r="HN154" s="99"/>
      <c r="HO154" s="99"/>
      <c r="HP154" s="99"/>
      <c r="HQ154" s="99"/>
      <c r="HR154" s="99"/>
      <c r="HS154" s="99"/>
      <c r="HT154" s="99"/>
      <c r="HU154" s="99"/>
      <c r="HV154" s="99"/>
      <c r="HW154" s="99"/>
      <c r="HX154" s="99"/>
      <c r="HY154" s="99"/>
      <c r="HZ154" s="99"/>
      <c r="IA154" s="99"/>
      <c r="IB154" s="99"/>
      <c r="IC154" s="99"/>
      <c r="ID154" s="99"/>
      <c r="IE154" s="99"/>
      <c r="IF154" s="99"/>
      <c r="IG154" s="99"/>
      <c r="IH154" s="99"/>
      <c r="II154" s="99"/>
      <c r="IJ154" s="99"/>
      <c r="IK154" s="99"/>
      <c r="IL154" s="99"/>
      <c r="IM154" s="99"/>
      <c r="IN154" s="99"/>
      <c r="IO154" s="99"/>
      <c r="IP154" s="99"/>
      <c r="IQ154" s="99"/>
      <c r="IR154" s="99"/>
      <c r="IS154" s="99"/>
      <c r="IT154" s="99"/>
      <c r="IU154" s="99"/>
      <c r="IV154" s="99"/>
    </row>
    <row r="155" spans="1:256" s="100" customFormat="1" ht="25.5" customHeight="1" x14ac:dyDescent="0.25">
      <c r="A155" s="367" t="s">
        <v>1098</v>
      </c>
      <c r="B155" s="158" t="s">
        <v>253</v>
      </c>
      <c r="C155" s="558">
        <v>6996</v>
      </c>
      <c r="D155" s="532"/>
      <c r="E155" s="197">
        <f t="shared" si="3"/>
        <v>6996</v>
      </c>
      <c r="F155" s="17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c r="AT155" s="99"/>
      <c r="AU155" s="368"/>
      <c r="AV155" s="179"/>
      <c r="AW155" s="99"/>
      <c r="AX155" s="99"/>
      <c r="AY155" s="99"/>
      <c r="AZ155" s="99"/>
      <c r="BA155" s="99"/>
      <c r="BB155" s="99"/>
      <c r="BC155" s="99"/>
      <c r="BD155" s="99"/>
      <c r="BE155" s="99"/>
      <c r="BF155" s="99"/>
      <c r="BG155" s="99"/>
      <c r="BH155" s="99"/>
      <c r="BI155" s="99"/>
      <c r="BJ155" s="99"/>
      <c r="BK155" s="99"/>
      <c r="BL155" s="99"/>
      <c r="BM155" s="99"/>
      <c r="BN155" s="99"/>
      <c r="BO155" s="99"/>
      <c r="BP155" s="99"/>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c r="CT155" s="99"/>
      <c r="CU155" s="99"/>
      <c r="CV155" s="99"/>
      <c r="CW155" s="99"/>
      <c r="CX155" s="99"/>
      <c r="CY155" s="99"/>
      <c r="CZ155" s="99"/>
      <c r="DA155" s="99"/>
      <c r="DB155" s="99"/>
      <c r="DC155" s="99"/>
      <c r="DD155" s="99"/>
      <c r="DE155" s="99"/>
      <c r="DF155" s="99"/>
      <c r="DG155" s="99"/>
      <c r="DH155" s="99"/>
      <c r="DI155" s="99"/>
      <c r="DJ155" s="99"/>
      <c r="DK155" s="99"/>
      <c r="DL155" s="99"/>
      <c r="DM155" s="99"/>
      <c r="DN155" s="99"/>
      <c r="DO155" s="99"/>
      <c r="DP155" s="99"/>
      <c r="DQ155" s="99"/>
      <c r="DR155" s="99"/>
      <c r="DS155" s="99"/>
      <c r="DT155" s="99"/>
      <c r="DU155" s="99"/>
      <c r="DV155" s="99"/>
      <c r="DW155" s="99"/>
      <c r="DX155" s="99"/>
      <c r="DY155" s="99"/>
      <c r="DZ155" s="99"/>
      <c r="EA155" s="99"/>
      <c r="EB155" s="99"/>
      <c r="EC155" s="99"/>
      <c r="ED155" s="99"/>
      <c r="EE155" s="99"/>
      <c r="EF155" s="99"/>
      <c r="EG155" s="99"/>
      <c r="EH155" s="99"/>
      <c r="EI155" s="99"/>
      <c r="EJ155" s="99"/>
      <c r="EK155" s="99"/>
      <c r="EL155" s="99"/>
      <c r="EM155" s="99"/>
      <c r="EN155" s="99"/>
      <c r="EO155" s="99"/>
      <c r="EP155" s="99"/>
      <c r="EQ155" s="99"/>
      <c r="ER155" s="99"/>
      <c r="ES155" s="99"/>
      <c r="ET155" s="99"/>
      <c r="EU155" s="99"/>
      <c r="EV155" s="99"/>
      <c r="EW155" s="99"/>
      <c r="EX155" s="99"/>
      <c r="EY155" s="99"/>
      <c r="EZ155" s="99"/>
      <c r="FA155" s="99"/>
      <c r="FB155" s="99"/>
      <c r="FC155" s="99"/>
      <c r="FD155" s="99"/>
      <c r="FE155" s="99"/>
      <c r="FF155" s="99"/>
      <c r="FG155" s="99"/>
      <c r="FH155" s="99"/>
      <c r="FI155" s="99"/>
      <c r="FJ155" s="99"/>
      <c r="FK155" s="99"/>
      <c r="FL155" s="99"/>
      <c r="FM155" s="99"/>
      <c r="FN155" s="99"/>
      <c r="FO155" s="99"/>
      <c r="FP155" s="99"/>
      <c r="FQ155" s="99"/>
      <c r="FR155" s="99"/>
      <c r="FS155" s="99"/>
      <c r="FT155" s="99"/>
      <c r="FU155" s="99"/>
      <c r="FV155" s="99"/>
      <c r="FW155" s="99"/>
      <c r="FX155" s="99"/>
      <c r="FY155" s="99"/>
      <c r="FZ155" s="99"/>
      <c r="GA155" s="99"/>
      <c r="GB155" s="99"/>
      <c r="GC155" s="99"/>
      <c r="GD155" s="99"/>
      <c r="GE155" s="99"/>
      <c r="GF155" s="99"/>
      <c r="GG155" s="99"/>
      <c r="GH155" s="99"/>
      <c r="GI155" s="99"/>
      <c r="GJ155" s="99"/>
      <c r="GK155" s="99"/>
      <c r="GL155" s="99"/>
      <c r="GM155" s="99"/>
      <c r="GN155" s="99"/>
      <c r="GO155" s="99"/>
      <c r="GP155" s="99"/>
      <c r="GQ155" s="99"/>
      <c r="GR155" s="99"/>
      <c r="GS155" s="99"/>
      <c r="GT155" s="99"/>
      <c r="GU155" s="99"/>
      <c r="GV155" s="99"/>
      <c r="GW155" s="99"/>
      <c r="GX155" s="99"/>
      <c r="GY155" s="99"/>
      <c r="GZ155" s="99"/>
      <c r="HA155" s="99"/>
      <c r="HB155" s="99"/>
      <c r="HC155" s="99"/>
      <c r="HD155" s="99"/>
      <c r="HE155" s="99"/>
      <c r="HF155" s="99"/>
      <c r="HG155" s="99"/>
      <c r="HH155" s="99"/>
      <c r="HI155" s="99"/>
      <c r="HJ155" s="99"/>
      <c r="HK155" s="99"/>
      <c r="HL155" s="99"/>
      <c r="HM155" s="99"/>
      <c r="HN155" s="99"/>
      <c r="HO155" s="99"/>
      <c r="HP155" s="99"/>
      <c r="HQ155" s="99"/>
      <c r="HR155" s="99"/>
      <c r="HS155" s="99"/>
      <c r="HT155" s="99"/>
      <c r="HU155" s="99"/>
      <c r="HV155" s="99"/>
      <c r="HW155" s="99"/>
      <c r="HX155" s="99"/>
      <c r="HY155" s="99"/>
      <c r="HZ155" s="99"/>
      <c r="IA155" s="99"/>
      <c r="IB155" s="99"/>
      <c r="IC155" s="99"/>
      <c r="ID155" s="99"/>
      <c r="IE155" s="99"/>
      <c r="IF155" s="99"/>
      <c r="IG155" s="99"/>
      <c r="IH155" s="99"/>
      <c r="II155" s="99"/>
      <c r="IJ155" s="99"/>
      <c r="IK155" s="99"/>
      <c r="IL155" s="99"/>
      <c r="IM155" s="99"/>
      <c r="IN155" s="99"/>
      <c r="IO155" s="99"/>
      <c r="IP155" s="99"/>
      <c r="IQ155" s="99"/>
      <c r="IR155" s="99"/>
      <c r="IS155" s="99"/>
      <c r="IT155" s="99"/>
      <c r="IU155" s="99"/>
      <c r="IV155" s="99"/>
    </row>
    <row r="156" spans="1:256" s="100" customFormat="1" ht="25.5" customHeight="1" x14ac:dyDescent="0.25">
      <c r="A156" s="367" t="s">
        <v>1099</v>
      </c>
      <c r="B156" s="158" t="s">
        <v>254</v>
      </c>
      <c r="C156" s="558">
        <v>0</v>
      </c>
      <c r="D156" s="532"/>
      <c r="E156" s="197">
        <f t="shared" si="3"/>
        <v>0</v>
      </c>
      <c r="F156" s="17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c r="AT156" s="99"/>
      <c r="AU156" s="368"/>
      <c r="AV156" s="179"/>
      <c r="AW156" s="99"/>
      <c r="AX156" s="99"/>
      <c r="AY156" s="99"/>
      <c r="AZ156" s="99"/>
      <c r="BA156" s="99"/>
      <c r="BB156" s="99"/>
      <c r="BC156" s="99"/>
      <c r="BD156" s="99"/>
      <c r="BE156" s="99"/>
      <c r="BF156" s="99"/>
      <c r="BG156" s="99"/>
      <c r="BH156" s="99"/>
      <c r="BI156" s="99"/>
      <c r="BJ156" s="99"/>
      <c r="BK156" s="99"/>
      <c r="BL156" s="99"/>
      <c r="BM156" s="99"/>
      <c r="BN156" s="99"/>
      <c r="BO156" s="99"/>
      <c r="BP156" s="99"/>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c r="CT156" s="99"/>
      <c r="CU156" s="99"/>
      <c r="CV156" s="99"/>
      <c r="CW156" s="99"/>
      <c r="CX156" s="99"/>
      <c r="CY156" s="99"/>
      <c r="CZ156" s="99"/>
      <c r="DA156" s="99"/>
      <c r="DB156" s="99"/>
      <c r="DC156" s="99"/>
      <c r="DD156" s="99"/>
      <c r="DE156" s="99"/>
      <c r="DF156" s="99"/>
      <c r="DG156" s="99"/>
      <c r="DH156" s="99"/>
      <c r="DI156" s="99"/>
      <c r="DJ156" s="99"/>
      <c r="DK156" s="99"/>
      <c r="DL156" s="99"/>
      <c r="DM156" s="99"/>
      <c r="DN156" s="99"/>
      <c r="DO156" s="99"/>
      <c r="DP156" s="99"/>
      <c r="DQ156" s="99"/>
      <c r="DR156" s="99"/>
      <c r="DS156" s="99"/>
      <c r="DT156" s="99"/>
      <c r="DU156" s="99"/>
      <c r="DV156" s="99"/>
      <c r="DW156" s="99"/>
      <c r="DX156" s="99"/>
      <c r="DY156" s="99"/>
      <c r="DZ156" s="99"/>
      <c r="EA156" s="99"/>
      <c r="EB156" s="99"/>
      <c r="EC156" s="99"/>
      <c r="ED156" s="99"/>
      <c r="EE156" s="99"/>
      <c r="EF156" s="99"/>
      <c r="EG156" s="99"/>
      <c r="EH156" s="99"/>
      <c r="EI156" s="99"/>
      <c r="EJ156" s="99"/>
      <c r="EK156" s="99"/>
      <c r="EL156" s="99"/>
      <c r="EM156" s="99"/>
      <c r="EN156" s="99"/>
      <c r="EO156" s="99"/>
      <c r="EP156" s="99"/>
      <c r="EQ156" s="99"/>
      <c r="ER156" s="99"/>
      <c r="ES156" s="99"/>
      <c r="ET156" s="99"/>
      <c r="EU156" s="99"/>
      <c r="EV156" s="99"/>
      <c r="EW156" s="99"/>
      <c r="EX156" s="99"/>
      <c r="EY156" s="99"/>
      <c r="EZ156" s="99"/>
      <c r="FA156" s="99"/>
      <c r="FB156" s="99"/>
      <c r="FC156" s="99"/>
      <c r="FD156" s="99"/>
      <c r="FE156" s="99"/>
      <c r="FF156" s="99"/>
      <c r="FG156" s="99"/>
      <c r="FH156" s="99"/>
      <c r="FI156" s="99"/>
      <c r="FJ156" s="99"/>
      <c r="FK156" s="99"/>
      <c r="FL156" s="99"/>
      <c r="FM156" s="99"/>
      <c r="FN156" s="99"/>
      <c r="FO156" s="99"/>
      <c r="FP156" s="99"/>
      <c r="FQ156" s="99"/>
      <c r="FR156" s="99"/>
      <c r="FS156" s="99"/>
      <c r="FT156" s="99"/>
      <c r="FU156" s="99"/>
      <c r="FV156" s="99"/>
      <c r="FW156" s="99"/>
      <c r="FX156" s="99"/>
      <c r="FY156" s="99"/>
      <c r="FZ156" s="99"/>
      <c r="GA156" s="99"/>
      <c r="GB156" s="99"/>
      <c r="GC156" s="99"/>
      <c r="GD156" s="99"/>
      <c r="GE156" s="99"/>
      <c r="GF156" s="99"/>
      <c r="GG156" s="99"/>
      <c r="GH156" s="99"/>
      <c r="GI156" s="99"/>
      <c r="GJ156" s="99"/>
      <c r="GK156" s="99"/>
      <c r="GL156" s="99"/>
      <c r="GM156" s="99"/>
      <c r="GN156" s="99"/>
      <c r="GO156" s="99"/>
      <c r="GP156" s="99"/>
      <c r="GQ156" s="99"/>
      <c r="GR156" s="99"/>
      <c r="GS156" s="99"/>
      <c r="GT156" s="99"/>
      <c r="GU156" s="99"/>
      <c r="GV156" s="99"/>
      <c r="GW156" s="99"/>
      <c r="GX156" s="99"/>
      <c r="GY156" s="99"/>
      <c r="GZ156" s="99"/>
      <c r="HA156" s="99"/>
      <c r="HB156" s="99"/>
      <c r="HC156" s="99"/>
      <c r="HD156" s="99"/>
      <c r="HE156" s="99"/>
      <c r="HF156" s="99"/>
      <c r="HG156" s="99"/>
      <c r="HH156" s="99"/>
      <c r="HI156" s="99"/>
      <c r="HJ156" s="99"/>
      <c r="HK156" s="99"/>
      <c r="HL156" s="99"/>
      <c r="HM156" s="99"/>
      <c r="HN156" s="99"/>
      <c r="HO156" s="99"/>
      <c r="HP156" s="99"/>
      <c r="HQ156" s="99"/>
      <c r="HR156" s="99"/>
      <c r="HS156" s="99"/>
      <c r="HT156" s="99"/>
      <c r="HU156" s="99"/>
      <c r="HV156" s="99"/>
      <c r="HW156" s="99"/>
      <c r="HX156" s="99"/>
      <c r="HY156" s="99"/>
      <c r="HZ156" s="99"/>
      <c r="IA156" s="99"/>
      <c r="IB156" s="99"/>
      <c r="IC156" s="99"/>
      <c r="ID156" s="99"/>
      <c r="IE156" s="99"/>
      <c r="IF156" s="99"/>
      <c r="IG156" s="99"/>
      <c r="IH156" s="99"/>
      <c r="II156" s="99"/>
      <c r="IJ156" s="99"/>
      <c r="IK156" s="99"/>
      <c r="IL156" s="99"/>
      <c r="IM156" s="99"/>
      <c r="IN156" s="99"/>
      <c r="IO156" s="99"/>
      <c r="IP156" s="99"/>
      <c r="IQ156" s="99"/>
      <c r="IR156" s="99"/>
      <c r="IS156" s="99"/>
      <c r="IT156" s="99"/>
      <c r="IU156" s="99"/>
      <c r="IV156" s="99"/>
    </row>
    <row r="157" spans="1:256" s="100" customFormat="1" ht="25.5" customHeight="1" x14ac:dyDescent="0.25">
      <c r="A157" s="367" t="s">
        <v>1100</v>
      </c>
      <c r="B157" s="158" t="s">
        <v>255</v>
      </c>
      <c r="C157" s="558">
        <v>2829250</v>
      </c>
      <c r="D157" s="532"/>
      <c r="E157" s="197">
        <f>C157+D157</f>
        <v>2829250</v>
      </c>
      <c r="F157" s="17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c r="AT157" s="99"/>
      <c r="AU157" s="368"/>
      <c r="AV157" s="179"/>
      <c r="AW157" s="99"/>
      <c r="AX157" s="99"/>
      <c r="AY157" s="99"/>
      <c r="AZ157" s="99"/>
      <c r="BA157" s="99"/>
      <c r="BB157" s="99"/>
      <c r="BC157" s="99"/>
      <c r="BD157" s="99"/>
      <c r="BE157" s="99"/>
      <c r="BF157" s="99"/>
      <c r="BG157" s="99"/>
      <c r="BH157" s="99"/>
      <c r="BI157" s="99"/>
      <c r="BJ157" s="99"/>
      <c r="BK157" s="99"/>
      <c r="BL157" s="99"/>
      <c r="BM157" s="99"/>
      <c r="BN157" s="99"/>
      <c r="BO157" s="99"/>
      <c r="BP157" s="99"/>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c r="CT157" s="99"/>
      <c r="CU157" s="99"/>
      <c r="CV157" s="99"/>
      <c r="CW157" s="99"/>
      <c r="CX157" s="99"/>
      <c r="CY157" s="99"/>
      <c r="CZ157" s="99"/>
      <c r="DA157" s="99"/>
      <c r="DB157" s="99"/>
      <c r="DC157" s="99"/>
      <c r="DD157" s="99"/>
      <c r="DE157" s="99"/>
      <c r="DF157" s="99"/>
      <c r="DG157" s="99"/>
      <c r="DH157" s="99"/>
      <c r="DI157" s="99"/>
      <c r="DJ157" s="99"/>
      <c r="DK157" s="99"/>
      <c r="DL157" s="99"/>
      <c r="DM157" s="99"/>
      <c r="DN157" s="99"/>
      <c r="DO157" s="99"/>
      <c r="DP157" s="99"/>
      <c r="DQ157" s="99"/>
      <c r="DR157" s="99"/>
      <c r="DS157" s="99"/>
      <c r="DT157" s="99"/>
      <c r="DU157" s="99"/>
      <c r="DV157" s="99"/>
      <c r="DW157" s="99"/>
      <c r="DX157" s="99"/>
      <c r="DY157" s="99"/>
      <c r="DZ157" s="99"/>
      <c r="EA157" s="99"/>
      <c r="EB157" s="99"/>
      <c r="EC157" s="99"/>
      <c r="ED157" s="99"/>
      <c r="EE157" s="99"/>
      <c r="EF157" s="99"/>
      <c r="EG157" s="99"/>
      <c r="EH157" s="99"/>
      <c r="EI157" s="99"/>
      <c r="EJ157" s="99"/>
      <c r="EK157" s="99"/>
      <c r="EL157" s="99"/>
      <c r="EM157" s="99"/>
      <c r="EN157" s="99"/>
      <c r="EO157" s="99"/>
      <c r="EP157" s="99"/>
      <c r="EQ157" s="99"/>
      <c r="ER157" s="99"/>
      <c r="ES157" s="99"/>
      <c r="ET157" s="99"/>
      <c r="EU157" s="99"/>
      <c r="EV157" s="99"/>
      <c r="EW157" s="99"/>
      <c r="EX157" s="99"/>
      <c r="EY157" s="99"/>
      <c r="EZ157" s="99"/>
      <c r="FA157" s="99"/>
      <c r="FB157" s="99"/>
      <c r="FC157" s="99"/>
      <c r="FD157" s="99"/>
      <c r="FE157" s="99"/>
      <c r="FF157" s="99"/>
      <c r="FG157" s="99"/>
      <c r="FH157" s="99"/>
      <c r="FI157" s="99"/>
      <c r="FJ157" s="99"/>
      <c r="FK157" s="99"/>
      <c r="FL157" s="99"/>
      <c r="FM157" s="99"/>
      <c r="FN157" s="99"/>
      <c r="FO157" s="99"/>
      <c r="FP157" s="99"/>
      <c r="FQ157" s="99"/>
      <c r="FR157" s="99"/>
      <c r="FS157" s="99"/>
      <c r="FT157" s="99"/>
      <c r="FU157" s="99"/>
      <c r="FV157" s="99"/>
      <c r="FW157" s="99"/>
      <c r="FX157" s="99"/>
      <c r="FY157" s="99"/>
      <c r="FZ157" s="99"/>
      <c r="GA157" s="99"/>
      <c r="GB157" s="99"/>
      <c r="GC157" s="99"/>
      <c r="GD157" s="99"/>
      <c r="GE157" s="99"/>
      <c r="GF157" s="99"/>
      <c r="GG157" s="99"/>
      <c r="GH157" s="99"/>
      <c r="GI157" s="99"/>
      <c r="GJ157" s="99"/>
      <c r="GK157" s="99"/>
      <c r="GL157" s="99"/>
      <c r="GM157" s="99"/>
      <c r="GN157" s="99"/>
      <c r="GO157" s="99"/>
      <c r="GP157" s="99"/>
      <c r="GQ157" s="99"/>
      <c r="GR157" s="99"/>
      <c r="GS157" s="99"/>
      <c r="GT157" s="99"/>
      <c r="GU157" s="99"/>
      <c r="GV157" s="99"/>
      <c r="GW157" s="99"/>
      <c r="GX157" s="99"/>
      <c r="GY157" s="99"/>
      <c r="GZ157" s="99"/>
      <c r="HA157" s="99"/>
      <c r="HB157" s="99"/>
      <c r="HC157" s="99"/>
      <c r="HD157" s="99"/>
      <c r="HE157" s="99"/>
      <c r="HF157" s="99"/>
      <c r="HG157" s="99"/>
      <c r="HH157" s="99"/>
      <c r="HI157" s="99"/>
      <c r="HJ157" s="99"/>
      <c r="HK157" s="99"/>
      <c r="HL157" s="99"/>
      <c r="HM157" s="99"/>
      <c r="HN157" s="99"/>
      <c r="HO157" s="99"/>
      <c r="HP157" s="99"/>
      <c r="HQ157" s="99"/>
      <c r="HR157" s="99"/>
      <c r="HS157" s="99"/>
      <c r="HT157" s="99"/>
      <c r="HU157" s="99"/>
      <c r="HV157" s="99"/>
      <c r="HW157" s="99"/>
      <c r="HX157" s="99"/>
      <c r="HY157" s="99"/>
      <c r="HZ157" s="99"/>
      <c r="IA157" s="99"/>
      <c r="IB157" s="99"/>
      <c r="IC157" s="99"/>
      <c r="ID157" s="99"/>
      <c r="IE157" s="99"/>
      <c r="IF157" s="99"/>
      <c r="IG157" s="99"/>
      <c r="IH157" s="99"/>
      <c r="II157" s="99"/>
      <c r="IJ157" s="99"/>
      <c r="IK157" s="99"/>
      <c r="IL157" s="99"/>
      <c r="IM157" s="99"/>
      <c r="IN157" s="99"/>
      <c r="IO157" s="99"/>
      <c r="IP157" s="99"/>
      <c r="IQ157" s="99"/>
      <c r="IR157" s="99"/>
      <c r="IS157" s="99"/>
      <c r="IT157" s="99"/>
      <c r="IU157" s="99"/>
      <c r="IV157" s="99"/>
    </row>
    <row r="158" spans="1:256" s="100" customFormat="1" ht="25.5" customHeight="1" x14ac:dyDescent="0.25">
      <c r="A158" s="367" t="s">
        <v>1101</v>
      </c>
      <c r="B158" s="158" t="s">
        <v>256</v>
      </c>
      <c r="C158" s="558">
        <v>3627637</v>
      </c>
      <c r="D158" s="532"/>
      <c r="E158" s="197">
        <f>C158+D158</f>
        <v>3627637</v>
      </c>
      <c r="F158" s="17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c r="AT158" s="99"/>
      <c r="AU158" s="368"/>
      <c r="AV158" s="179"/>
      <c r="AW158" s="99"/>
      <c r="AX158" s="99"/>
      <c r="AY158" s="99"/>
      <c r="AZ158" s="99"/>
      <c r="BA158" s="99"/>
      <c r="BB158" s="99"/>
      <c r="BC158" s="99"/>
      <c r="BD158" s="99"/>
      <c r="BE158" s="99"/>
      <c r="BF158" s="99"/>
      <c r="BG158" s="99"/>
      <c r="BH158" s="99"/>
      <c r="BI158" s="99"/>
      <c r="BJ158" s="99"/>
      <c r="BK158" s="99"/>
      <c r="BL158" s="99"/>
      <c r="BM158" s="99"/>
      <c r="BN158" s="99"/>
      <c r="BO158" s="99"/>
      <c r="BP158" s="99"/>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c r="CT158" s="99"/>
      <c r="CU158" s="99"/>
      <c r="CV158" s="99"/>
      <c r="CW158" s="99"/>
      <c r="CX158" s="99"/>
      <c r="CY158" s="99"/>
      <c r="CZ158" s="99"/>
      <c r="DA158" s="99"/>
      <c r="DB158" s="99"/>
      <c r="DC158" s="99"/>
      <c r="DD158" s="99"/>
      <c r="DE158" s="99"/>
      <c r="DF158" s="99"/>
      <c r="DG158" s="99"/>
      <c r="DH158" s="99"/>
      <c r="DI158" s="99"/>
      <c r="DJ158" s="99"/>
      <c r="DK158" s="99"/>
      <c r="DL158" s="99"/>
      <c r="DM158" s="99"/>
      <c r="DN158" s="99"/>
      <c r="DO158" s="99"/>
      <c r="DP158" s="99"/>
      <c r="DQ158" s="99"/>
      <c r="DR158" s="99"/>
      <c r="DS158" s="99"/>
      <c r="DT158" s="99"/>
      <c r="DU158" s="99"/>
      <c r="DV158" s="99"/>
      <c r="DW158" s="99"/>
      <c r="DX158" s="99"/>
      <c r="DY158" s="99"/>
      <c r="DZ158" s="99"/>
      <c r="EA158" s="99"/>
      <c r="EB158" s="99"/>
      <c r="EC158" s="99"/>
      <c r="ED158" s="99"/>
      <c r="EE158" s="99"/>
      <c r="EF158" s="99"/>
      <c r="EG158" s="99"/>
      <c r="EH158" s="99"/>
      <c r="EI158" s="99"/>
      <c r="EJ158" s="99"/>
      <c r="EK158" s="99"/>
      <c r="EL158" s="99"/>
      <c r="EM158" s="99"/>
      <c r="EN158" s="99"/>
      <c r="EO158" s="99"/>
      <c r="EP158" s="99"/>
      <c r="EQ158" s="99"/>
      <c r="ER158" s="99"/>
      <c r="ES158" s="99"/>
      <c r="ET158" s="99"/>
      <c r="EU158" s="99"/>
      <c r="EV158" s="99"/>
      <c r="EW158" s="99"/>
      <c r="EX158" s="99"/>
      <c r="EY158" s="99"/>
      <c r="EZ158" s="99"/>
      <c r="FA158" s="99"/>
      <c r="FB158" s="99"/>
      <c r="FC158" s="99"/>
      <c r="FD158" s="99"/>
      <c r="FE158" s="99"/>
      <c r="FF158" s="99"/>
      <c r="FG158" s="99"/>
      <c r="FH158" s="99"/>
      <c r="FI158" s="99"/>
      <c r="FJ158" s="99"/>
      <c r="FK158" s="99"/>
      <c r="FL158" s="99"/>
      <c r="FM158" s="99"/>
      <c r="FN158" s="99"/>
      <c r="FO158" s="99"/>
      <c r="FP158" s="99"/>
      <c r="FQ158" s="99"/>
      <c r="FR158" s="99"/>
      <c r="FS158" s="99"/>
      <c r="FT158" s="99"/>
      <c r="FU158" s="99"/>
      <c r="FV158" s="99"/>
      <c r="FW158" s="99"/>
      <c r="FX158" s="99"/>
      <c r="FY158" s="99"/>
      <c r="FZ158" s="99"/>
      <c r="GA158" s="99"/>
      <c r="GB158" s="99"/>
      <c r="GC158" s="99"/>
      <c r="GD158" s="99"/>
      <c r="GE158" s="99"/>
      <c r="GF158" s="99"/>
      <c r="GG158" s="99"/>
      <c r="GH158" s="99"/>
      <c r="GI158" s="99"/>
      <c r="GJ158" s="99"/>
      <c r="GK158" s="99"/>
      <c r="GL158" s="99"/>
      <c r="GM158" s="99"/>
      <c r="GN158" s="99"/>
      <c r="GO158" s="99"/>
      <c r="GP158" s="99"/>
      <c r="GQ158" s="99"/>
      <c r="GR158" s="99"/>
      <c r="GS158" s="99"/>
      <c r="GT158" s="99"/>
      <c r="GU158" s="99"/>
      <c r="GV158" s="99"/>
      <c r="GW158" s="99"/>
      <c r="GX158" s="99"/>
      <c r="GY158" s="99"/>
      <c r="GZ158" s="99"/>
      <c r="HA158" s="99"/>
      <c r="HB158" s="99"/>
      <c r="HC158" s="99"/>
      <c r="HD158" s="99"/>
      <c r="HE158" s="99"/>
      <c r="HF158" s="99"/>
      <c r="HG158" s="99"/>
      <c r="HH158" s="99"/>
      <c r="HI158" s="99"/>
      <c r="HJ158" s="99"/>
      <c r="HK158" s="99"/>
      <c r="HL158" s="99"/>
      <c r="HM158" s="99"/>
      <c r="HN158" s="99"/>
      <c r="HO158" s="99"/>
      <c r="HP158" s="99"/>
      <c r="HQ158" s="99"/>
      <c r="HR158" s="99"/>
      <c r="HS158" s="99"/>
      <c r="HT158" s="99"/>
      <c r="HU158" s="99"/>
      <c r="HV158" s="99"/>
      <c r="HW158" s="99"/>
      <c r="HX158" s="99"/>
      <c r="HY158" s="99"/>
      <c r="HZ158" s="99"/>
      <c r="IA158" s="99"/>
      <c r="IB158" s="99"/>
      <c r="IC158" s="99"/>
      <c r="ID158" s="99"/>
      <c r="IE158" s="99"/>
      <c r="IF158" s="99"/>
      <c r="IG158" s="99"/>
      <c r="IH158" s="99"/>
      <c r="II158" s="99"/>
      <c r="IJ158" s="99"/>
      <c r="IK158" s="99"/>
      <c r="IL158" s="99"/>
      <c r="IM158" s="99"/>
      <c r="IN158" s="99"/>
      <c r="IO158" s="99"/>
      <c r="IP158" s="99"/>
      <c r="IQ158" s="99"/>
      <c r="IR158" s="99"/>
      <c r="IS158" s="99"/>
      <c r="IT158" s="99"/>
      <c r="IU158" s="99"/>
      <c r="IV158" s="99"/>
    </row>
    <row r="159" spans="1:256" s="100" customFormat="1" ht="25.5" customHeight="1" x14ac:dyDescent="0.25">
      <c r="A159" s="365">
        <v>4.4000000000000004</v>
      </c>
      <c r="B159" s="164" t="s">
        <v>257</v>
      </c>
      <c r="C159" s="547">
        <f>C160</f>
        <v>5997834</v>
      </c>
      <c r="D159" s="537">
        <f>D160</f>
        <v>2366503</v>
      </c>
      <c r="E159" s="201">
        <f>E160</f>
        <v>8364337</v>
      </c>
      <c r="F159" s="17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368"/>
      <c r="AV159" s="17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c r="CT159" s="99"/>
      <c r="CU159" s="99"/>
      <c r="CV159" s="99"/>
      <c r="CW159" s="99"/>
      <c r="CX159" s="99"/>
      <c r="CY159" s="99"/>
      <c r="CZ159" s="99"/>
      <c r="DA159" s="99"/>
      <c r="DB159" s="99"/>
      <c r="DC159" s="99"/>
      <c r="DD159" s="99"/>
      <c r="DE159" s="99"/>
      <c r="DF159" s="99"/>
      <c r="DG159" s="99"/>
      <c r="DH159" s="99"/>
      <c r="DI159" s="99"/>
      <c r="DJ159" s="99"/>
      <c r="DK159" s="99"/>
      <c r="DL159" s="99"/>
      <c r="DM159" s="99"/>
      <c r="DN159" s="99"/>
      <c r="DO159" s="99"/>
      <c r="DP159" s="99"/>
      <c r="DQ159" s="99"/>
      <c r="DR159" s="99"/>
      <c r="DS159" s="99"/>
      <c r="DT159" s="99"/>
      <c r="DU159" s="99"/>
      <c r="DV159" s="99"/>
      <c r="DW159" s="99"/>
      <c r="DX159" s="99"/>
      <c r="DY159" s="99"/>
      <c r="DZ159" s="99"/>
      <c r="EA159" s="99"/>
      <c r="EB159" s="99"/>
      <c r="EC159" s="99"/>
      <c r="ED159" s="99"/>
      <c r="EE159" s="99"/>
      <c r="EF159" s="99"/>
      <c r="EG159" s="99"/>
      <c r="EH159" s="99"/>
      <c r="EI159" s="99"/>
      <c r="EJ159" s="99"/>
      <c r="EK159" s="99"/>
      <c r="EL159" s="99"/>
      <c r="EM159" s="99"/>
      <c r="EN159" s="99"/>
      <c r="EO159" s="99"/>
      <c r="EP159" s="99"/>
      <c r="EQ159" s="99"/>
      <c r="ER159" s="99"/>
      <c r="ES159" s="99"/>
      <c r="ET159" s="99"/>
      <c r="EU159" s="99"/>
      <c r="EV159" s="99"/>
      <c r="EW159" s="99"/>
      <c r="EX159" s="99"/>
      <c r="EY159" s="99"/>
      <c r="EZ159" s="99"/>
      <c r="FA159" s="99"/>
      <c r="FB159" s="99"/>
      <c r="FC159" s="99"/>
      <c r="FD159" s="99"/>
      <c r="FE159" s="99"/>
      <c r="FF159" s="99"/>
      <c r="FG159" s="99"/>
      <c r="FH159" s="99"/>
      <c r="FI159" s="99"/>
      <c r="FJ159" s="99"/>
      <c r="FK159" s="99"/>
      <c r="FL159" s="99"/>
      <c r="FM159" s="99"/>
      <c r="FN159" s="99"/>
      <c r="FO159" s="99"/>
      <c r="FP159" s="99"/>
      <c r="FQ159" s="99"/>
      <c r="FR159" s="99"/>
      <c r="FS159" s="99"/>
      <c r="FT159" s="99"/>
      <c r="FU159" s="99"/>
      <c r="FV159" s="99"/>
      <c r="FW159" s="99"/>
      <c r="FX159" s="99"/>
      <c r="FY159" s="99"/>
      <c r="FZ159" s="99"/>
      <c r="GA159" s="99"/>
      <c r="GB159" s="99"/>
      <c r="GC159" s="99"/>
      <c r="GD159" s="99"/>
      <c r="GE159" s="99"/>
      <c r="GF159" s="99"/>
      <c r="GG159" s="99"/>
      <c r="GH159" s="99"/>
      <c r="GI159" s="99"/>
      <c r="GJ159" s="99"/>
      <c r="GK159" s="99"/>
      <c r="GL159" s="99"/>
      <c r="GM159" s="99"/>
      <c r="GN159" s="99"/>
      <c r="GO159" s="99"/>
      <c r="GP159" s="99"/>
      <c r="GQ159" s="99"/>
      <c r="GR159" s="99"/>
      <c r="GS159" s="99"/>
      <c r="GT159" s="99"/>
      <c r="GU159" s="99"/>
      <c r="GV159" s="99"/>
      <c r="GW159" s="99"/>
      <c r="GX159" s="99"/>
      <c r="GY159" s="99"/>
      <c r="GZ159" s="99"/>
      <c r="HA159" s="99"/>
      <c r="HB159" s="99"/>
      <c r="HC159" s="99"/>
      <c r="HD159" s="99"/>
      <c r="HE159" s="99"/>
      <c r="HF159" s="99"/>
      <c r="HG159" s="99"/>
      <c r="HH159" s="99"/>
      <c r="HI159" s="99"/>
      <c r="HJ159" s="99"/>
      <c r="HK159" s="99"/>
      <c r="HL159" s="99"/>
      <c r="HM159" s="99"/>
      <c r="HN159" s="99"/>
      <c r="HO159" s="99"/>
      <c r="HP159" s="99"/>
      <c r="HQ159" s="99"/>
      <c r="HR159" s="99"/>
      <c r="HS159" s="99"/>
      <c r="HT159" s="99"/>
      <c r="HU159" s="99"/>
      <c r="HV159" s="99"/>
      <c r="HW159" s="99"/>
      <c r="HX159" s="99"/>
      <c r="HY159" s="99"/>
      <c r="HZ159" s="99"/>
      <c r="IA159" s="99"/>
      <c r="IB159" s="99"/>
      <c r="IC159" s="99"/>
      <c r="ID159" s="99"/>
      <c r="IE159" s="99"/>
      <c r="IF159" s="99"/>
      <c r="IG159" s="99"/>
      <c r="IH159" s="99"/>
      <c r="II159" s="99"/>
      <c r="IJ159" s="99"/>
      <c r="IK159" s="99"/>
      <c r="IL159" s="99"/>
      <c r="IM159" s="99"/>
      <c r="IN159" s="99"/>
      <c r="IO159" s="99"/>
      <c r="IP159" s="99"/>
      <c r="IQ159" s="99"/>
      <c r="IR159" s="99"/>
      <c r="IS159" s="99"/>
      <c r="IT159" s="99"/>
      <c r="IU159" s="99"/>
      <c r="IV159" s="99"/>
    </row>
    <row r="160" spans="1:256" s="100" customFormat="1" ht="25.5" customHeight="1" x14ac:dyDescent="0.25">
      <c r="A160" s="365" t="s">
        <v>1106</v>
      </c>
      <c r="B160" s="210" t="s">
        <v>258</v>
      </c>
      <c r="C160" s="552">
        <f>SUM(C161:C165)</f>
        <v>5997834</v>
      </c>
      <c r="D160" s="538">
        <f>SUM(D161:D165)</f>
        <v>2366503</v>
      </c>
      <c r="E160" s="257">
        <f>SUM(E161:E165)</f>
        <v>8364337</v>
      </c>
      <c r="F160" s="17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c r="AT160" s="99"/>
      <c r="AU160" s="368"/>
      <c r="AV160" s="179"/>
      <c r="AW160" s="99"/>
      <c r="AX160" s="99"/>
      <c r="AY160" s="99"/>
      <c r="AZ160" s="99"/>
      <c r="BA160" s="99"/>
      <c r="BB160" s="99"/>
      <c r="BC160" s="99"/>
      <c r="BD160" s="99"/>
      <c r="BE160" s="99"/>
      <c r="BF160" s="99"/>
      <c r="BG160" s="99"/>
      <c r="BH160" s="99"/>
      <c r="BI160" s="99"/>
      <c r="BJ160" s="99"/>
      <c r="BK160" s="99"/>
      <c r="BL160" s="99"/>
      <c r="BM160" s="99"/>
      <c r="BN160" s="99"/>
      <c r="BO160" s="99"/>
      <c r="BP160" s="99"/>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c r="CT160" s="99"/>
      <c r="CU160" s="99"/>
      <c r="CV160" s="99"/>
      <c r="CW160" s="99"/>
      <c r="CX160" s="99"/>
      <c r="CY160" s="99"/>
      <c r="CZ160" s="99"/>
      <c r="DA160" s="99"/>
      <c r="DB160" s="99"/>
      <c r="DC160" s="99"/>
      <c r="DD160" s="99"/>
      <c r="DE160" s="99"/>
      <c r="DF160" s="99"/>
      <c r="DG160" s="99"/>
      <c r="DH160" s="99"/>
      <c r="DI160" s="99"/>
      <c r="DJ160" s="99"/>
      <c r="DK160" s="99"/>
      <c r="DL160" s="99"/>
      <c r="DM160" s="99"/>
      <c r="DN160" s="99"/>
      <c r="DO160" s="99"/>
      <c r="DP160" s="99"/>
      <c r="DQ160" s="99"/>
      <c r="DR160" s="99"/>
      <c r="DS160" s="99"/>
      <c r="DT160" s="99"/>
      <c r="DU160" s="99"/>
      <c r="DV160" s="99"/>
      <c r="DW160" s="99"/>
      <c r="DX160" s="99"/>
      <c r="DY160" s="99"/>
      <c r="DZ160" s="99"/>
      <c r="EA160" s="99"/>
      <c r="EB160" s="99"/>
      <c r="EC160" s="99"/>
      <c r="ED160" s="99"/>
      <c r="EE160" s="99"/>
      <c r="EF160" s="99"/>
      <c r="EG160" s="99"/>
      <c r="EH160" s="99"/>
      <c r="EI160" s="99"/>
      <c r="EJ160" s="99"/>
      <c r="EK160" s="99"/>
      <c r="EL160" s="99"/>
      <c r="EM160" s="99"/>
      <c r="EN160" s="99"/>
      <c r="EO160" s="99"/>
      <c r="EP160" s="99"/>
      <c r="EQ160" s="99"/>
      <c r="ER160" s="99"/>
      <c r="ES160" s="99"/>
      <c r="ET160" s="99"/>
      <c r="EU160" s="99"/>
      <c r="EV160" s="99"/>
      <c r="EW160" s="99"/>
      <c r="EX160" s="99"/>
      <c r="EY160" s="99"/>
      <c r="EZ160" s="99"/>
      <c r="FA160" s="99"/>
      <c r="FB160" s="99"/>
      <c r="FC160" s="99"/>
      <c r="FD160" s="99"/>
      <c r="FE160" s="99"/>
      <c r="FF160" s="99"/>
      <c r="FG160" s="99"/>
      <c r="FH160" s="99"/>
      <c r="FI160" s="99"/>
      <c r="FJ160" s="99"/>
      <c r="FK160" s="99"/>
      <c r="FL160" s="99"/>
      <c r="FM160" s="99"/>
      <c r="FN160" s="99"/>
      <c r="FO160" s="99"/>
      <c r="FP160" s="99"/>
      <c r="FQ160" s="99"/>
      <c r="FR160" s="99"/>
      <c r="FS160" s="99"/>
      <c r="FT160" s="99"/>
      <c r="FU160" s="99"/>
      <c r="FV160" s="99"/>
      <c r="FW160" s="99"/>
      <c r="FX160" s="99"/>
      <c r="FY160" s="99"/>
      <c r="FZ160" s="99"/>
      <c r="GA160" s="99"/>
      <c r="GB160" s="99"/>
      <c r="GC160" s="99"/>
      <c r="GD160" s="99"/>
      <c r="GE160" s="99"/>
      <c r="GF160" s="99"/>
      <c r="GG160" s="99"/>
      <c r="GH160" s="99"/>
      <c r="GI160" s="99"/>
      <c r="GJ160" s="99"/>
      <c r="GK160" s="99"/>
      <c r="GL160" s="99"/>
      <c r="GM160" s="99"/>
      <c r="GN160" s="99"/>
      <c r="GO160" s="99"/>
      <c r="GP160" s="99"/>
      <c r="GQ160" s="99"/>
      <c r="GR160" s="99"/>
      <c r="GS160" s="99"/>
      <c r="GT160" s="99"/>
      <c r="GU160" s="99"/>
      <c r="GV160" s="99"/>
      <c r="GW160" s="99"/>
      <c r="GX160" s="99"/>
      <c r="GY160" s="99"/>
      <c r="GZ160" s="99"/>
      <c r="HA160" s="99"/>
      <c r="HB160" s="99"/>
      <c r="HC160" s="99"/>
      <c r="HD160" s="99"/>
      <c r="HE160" s="99"/>
      <c r="HF160" s="99"/>
      <c r="HG160" s="99"/>
      <c r="HH160" s="99"/>
      <c r="HI160" s="99"/>
      <c r="HJ160" s="99"/>
      <c r="HK160" s="99"/>
      <c r="HL160" s="99"/>
      <c r="HM160" s="99"/>
      <c r="HN160" s="99"/>
      <c r="HO160" s="99"/>
      <c r="HP160" s="99"/>
      <c r="HQ160" s="99"/>
      <c r="HR160" s="99"/>
      <c r="HS160" s="99"/>
      <c r="HT160" s="99"/>
      <c r="HU160" s="99"/>
      <c r="HV160" s="99"/>
      <c r="HW160" s="99"/>
      <c r="HX160" s="99"/>
      <c r="HY160" s="99"/>
      <c r="HZ160" s="99"/>
      <c r="IA160" s="99"/>
      <c r="IB160" s="99"/>
      <c r="IC160" s="99"/>
      <c r="ID160" s="99"/>
      <c r="IE160" s="99"/>
      <c r="IF160" s="99"/>
      <c r="IG160" s="99"/>
      <c r="IH160" s="99"/>
      <c r="II160" s="99"/>
      <c r="IJ160" s="99"/>
      <c r="IK160" s="99"/>
      <c r="IL160" s="99"/>
      <c r="IM160" s="99"/>
      <c r="IN160" s="99"/>
      <c r="IO160" s="99"/>
      <c r="IP160" s="99"/>
      <c r="IQ160" s="99"/>
      <c r="IR160" s="99"/>
      <c r="IS160" s="99"/>
      <c r="IT160" s="99"/>
      <c r="IU160" s="99"/>
      <c r="IV160" s="99"/>
    </row>
    <row r="161" spans="1:256" s="100" customFormat="1" ht="25.5" customHeight="1" x14ac:dyDescent="0.25">
      <c r="A161" s="367" t="s">
        <v>1107</v>
      </c>
      <c r="B161" s="167" t="s">
        <v>259</v>
      </c>
      <c r="C161" s="550">
        <v>146666</v>
      </c>
      <c r="D161" s="532">
        <v>430000</v>
      </c>
      <c r="E161" s="197">
        <f>C161+D161</f>
        <v>576666</v>
      </c>
      <c r="F161" s="17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368"/>
      <c r="AV161" s="17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c r="CT161" s="99"/>
      <c r="CU161" s="99"/>
      <c r="CV161" s="99"/>
      <c r="CW161" s="99"/>
      <c r="CX161" s="99"/>
      <c r="CY161" s="99"/>
      <c r="CZ161" s="99"/>
      <c r="DA161" s="99"/>
      <c r="DB161" s="99"/>
      <c r="DC161" s="99"/>
      <c r="DD161" s="99"/>
      <c r="DE161" s="99"/>
      <c r="DF161" s="99"/>
      <c r="DG161" s="99"/>
      <c r="DH161" s="99"/>
      <c r="DI161" s="99"/>
      <c r="DJ161" s="99"/>
      <c r="DK161" s="99"/>
      <c r="DL161" s="99"/>
      <c r="DM161" s="99"/>
      <c r="DN161" s="99"/>
      <c r="DO161" s="99"/>
      <c r="DP161" s="99"/>
      <c r="DQ161" s="99"/>
      <c r="DR161" s="99"/>
      <c r="DS161" s="99"/>
      <c r="DT161" s="99"/>
      <c r="DU161" s="99"/>
      <c r="DV161" s="99"/>
      <c r="DW161" s="99"/>
      <c r="DX161" s="99"/>
      <c r="DY161" s="99"/>
      <c r="DZ161" s="99"/>
      <c r="EA161" s="99"/>
      <c r="EB161" s="99"/>
      <c r="EC161" s="99"/>
      <c r="ED161" s="99"/>
      <c r="EE161" s="99"/>
      <c r="EF161" s="99"/>
      <c r="EG161" s="99"/>
      <c r="EH161" s="99"/>
      <c r="EI161" s="99"/>
      <c r="EJ161" s="99"/>
      <c r="EK161" s="99"/>
      <c r="EL161" s="99"/>
      <c r="EM161" s="99"/>
      <c r="EN161" s="99"/>
      <c r="EO161" s="99"/>
      <c r="EP161" s="99"/>
      <c r="EQ161" s="99"/>
      <c r="ER161" s="99"/>
      <c r="ES161" s="99"/>
      <c r="ET161" s="99"/>
      <c r="EU161" s="99"/>
      <c r="EV161" s="99"/>
      <c r="EW161" s="99"/>
      <c r="EX161" s="99"/>
      <c r="EY161" s="99"/>
      <c r="EZ161" s="99"/>
      <c r="FA161" s="99"/>
      <c r="FB161" s="99"/>
      <c r="FC161" s="99"/>
      <c r="FD161" s="99"/>
      <c r="FE161" s="99"/>
      <c r="FF161" s="99"/>
      <c r="FG161" s="99"/>
      <c r="FH161" s="99"/>
      <c r="FI161" s="99"/>
      <c r="FJ161" s="99"/>
      <c r="FK161" s="99"/>
      <c r="FL161" s="99"/>
      <c r="FM161" s="99"/>
      <c r="FN161" s="99"/>
      <c r="FO161" s="99"/>
      <c r="FP161" s="99"/>
      <c r="FQ161" s="99"/>
      <c r="FR161" s="99"/>
      <c r="FS161" s="99"/>
      <c r="FT161" s="99"/>
      <c r="FU161" s="99"/>
      <c r="FV161" s="99"/>
      <c r="FW161" s="99"/>
      <c r="FX161" s="99"/>
      <c r="FY161" s="99"/>
      <c r="FZ161" s="99"/>
      <c r="GA161" s="99"/>
      <c r="GB161" s="99"/>
      <c r="GC161" s="99"/>
      <c r="GD161" s="99"/>
      <c r="GE161" s="99"/>
      <c r="GF161" s="99"/>
      <c r="GG161" s="99"/>
      <c r="GH161" s="99"/>
      <c r="GI161" s="99"/>
      <c r="GJ161" s="99"/>
      <c r="GK161" s="99"/>
      <c r="GL161" s="99"/>
      <c r="GM161" s="99"/>
      <c r="GN161" s="99"/>
      <c r="GO161" s="99"/>
      <c r="GP161" s="99"/>
      <c r="GQ161" s="99"/>
      <c r="GR161" s="99"/>
      <c r="GS161" s="99"/>
      <c r="GT161" s="99"/>
      <c r="GU161" s="99"/>
      <c r="GV161" s="99"/>
      <c r="GW161" s="99"/>
      <c r="GX161" s="99"/>
      <c r="GY161" s="99"/>
      <c r="GZ161" s="99"/>
      <c r="HA161" s="99"/>
      <c r="HB161" s="99"/>
      <c r="HC161" s="99"/>
      <c r="HD161" s="99"/>
      <c r="HE161" s="99"/>
      <c r="HF161" s="99"/>
      <c r="HG161" s="99"/>
      <c r="HH161" s="99"/>
      <c r="HI161" s="99"/>
      <c r="HJ161" s="99"/>
      <c r="HK161" s="99"/>
      <c r="HL161" s="99"/>
      <c r="HM161" s="99"/>
      <c r="HN161" s="99"/>
      <c r="HO161" s="99"/>
      <c r="HP161" s="99"/>
      <c r="HQ161" s="99"/>
      <c r="HR161" s="99"/>
      <c r="HS161" s="99"/>
      <c r="HT161" s="99"/>
      <c r="HU161" s="99"/>
      <c r="HV161" s="99"/>
      <c r="HW161" s="99"/>
      <c r="HX161" s="99"/>
      <c r="HY161" s="99"/>
      <c r="HZ161" s="99"/>
      <c r="IA161" s="99"/>
      <c r="IB161" s="99"/>
      <c r="IC161" s="99"/>
      <c r="ID161" s="99"/>
      <c r="IE161" s="99"/>
      <c r="IF161" s="99"/>
      <c r="IG161" s="99"/>
      <c r="IH161" s="99"/>
      <c r="II161" s="99"/>
      <c r="IJ161" s="99"/>
      <c r="IK161" s="99"/>
      <c r="IL161" s="99"/>
      <c r="IM161" s="99"/>
      <c r="IN161" s="99"/>
      <c r="IO161" s="99"/>
      <c r="IP161" s="99"/>
      <c r="IQ161" s="99"/>
      <c r="IR161" s="99"/>
      <c r="IS161" s="99"/>
      <c r="IT161" s="99"/>
      <c r="IU161" s="99"/>
      <c r="IV161" s="99"/>
    </row>
    <row r="162" spans="1:256" s="100" customFormat="1" ht="25.5" customHeight="1" x14ac:dyDescent="0.25">
      <c r="A162" s="367" t="s">
        <v>1108</v>
      </c>
      <c r="B162" s="167" t="s">
        <v>260</v>
      </c>
      <c r="C162" s="550">
        <v>0</v>
      </c>
      <c r="D162" s="532"/>
      <c r="E162" s="197">
        <f>C162+D162</f>
        <v>0</v>
      </c>
      <c r="F162" s="17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c r="AT162" s="99"/>
      <c r="AU162" s="368"/>
      <c r="AV162" s="179"/>
      <c r="AW162" s="99"/>
      <c r="AX162" s="99"/>
      <c r="AY162" s="99"/>
      <c r="AZ162" s="99"/>
      <c r="BA162" s="99"/>
      <c r="BB162" s="99"/>
      <c r="BC162" s="99"/>
      <c r="BD162" s="99"/>
      <c r="BE162" s="99"/>
      <c r="BF162" s="99"/>
      <c r="BG162" s="99"/>
      <c r="BH162" s="99"/>
      <c r="BI162" s="99"/>
      <c r="BJ162" s="99"/>
      <c r="BK162" s="99"/>
      <c r="BL162" s="99"/>
      <c r="BM162" s="99"/>
      <c r="BN162" s="99"/>
      <c r="BO162" s="99"/>
      <c r="BP162" s="99"/>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c r="CT162" s="99"/>
      <c r="CU162" s="99"/>
      <c r="CV162" s="99"/>
      <c r="CW162" s="99"/>
      <c r="CX162" s="99"/>
      <c r="CY162" s="99"/>
      <c r="CZ162" s="99"/>
      <c r="DA162" s="99"/>
      <c r="DB162" s="99"/>
      <c r="DC162" s="99"/>
      <c r="DD162" s="99"/>
      <c r="DE162" s="99"/>
      <c r="DF162" s="99"/>
      <c r="DG162" s="99"/>
      <c r="DH162" s="99"/>
      <c r="DI162" s="99"/>
      <c r="DJ162" s="99"/>
      <c r="DK162" s="99"/>
      <c r="DL162" s="99"/>
      <c r="DM162" s="99"/>
      <c r="DN162" s="99"/>
      <c r="DO162" s="99"/>
      <c r="DP162" s="99"/>
      <c r="DQ162" s="99"/>
      <c r="DR162" s="99"/>
      <c r="DS162" s="99"/>
      <c r="DT162" s="99"/>
      <c r="DU162" s="99"/>
      <c r="DV162" s="99"/>
      <c r="DW162" s="99"/>
      <c r="DX162" s="99"/>
      <c r="DY162" s="99"/>
      <c r="DZ162" s="99"/>
      <c r="EA162" s="99"/>
      <c r="EB162" s="99"/>
      <c r="EC162" s="99"/>
      <c r="ED162" s="99"/>
      <c r="EE162" s="99"/>
      <c r="EF162" s="99"/>
      <c r="EG162" s="99"/>
      <c r="EH162" s="99"/>
      <c r="EI162" s="99"/>
      <c r="EJ162" s="99"/>
      <c r="EK162" s="99"/>
      <c r="EL162" s="99"/>
      <c r="EM162" s="99"/>
      <c r="EN162" s="99"/>
      <c r="EO162" s="99"/>
      <c r="EP162" s="99"/>
      <c r="EQ162" s="99"/>
      <c r="ER162" s="99"/>
      <c r="ES162" s="99"/>
      <c r="ET162" s="99"/>
      <c r="EU162" s="99"/>
      <c r="EV162" s="99"/>
      <c r="EW162" s="99"/>
      <c r="EX162" s="99"/>
      <c r="EY162" s="99"/>
      <c r="EZ162" s="99"/>
      <c r="FA162" s="99"/>
      <c r="FB162" s="99"/>
      <c r="FC162" s="99"/>
      <c r="FD162" s="99"/>
      <c r="FE162" s="99"/>
      <c r="FF162" s="99"/>
      <c r="FG162" s="99"/>
      <c r="FH162" s="99"/>
      <c r="FI162" s="99"/>
      <c r="FJ162" s="99"/>
      <c r="FK162" s="99"/>
      <c r="FL162" s="99"/>
      <c r="FM162" s="99"/>
      <c r="FN162" s="99"/>
      <c r="FO162" s="99"/>
      <c r="FP162" s="99"/>
      <c r="FQ162" s="99"/>
      <c r="FR162" s="99"/>
      <c r="FS162" s="99"/>
      <c r="FT162" s="99"/>
      <c r="FU162" s="99"/>
      <c r="FV162" s="99"/>
      <c r="FW162" s="99"/>
      <c r="FX162" s="99"/>
      <c r="FY162" s="99"/>
      <c r="FZ162" s="99"/>
      <c r="GA162" s="99"/>
      <c r="GB162" s="99"/>
      <c r="GC162" s="99"/>
      <c r="GD162" s="99"/>
      <c r="GE162" s="99"/>
      <c r="GF162" s="99"/>
      <c r="GG162" s="99"/>
      <c r="GH162" s="99"/>
      <c r="GI162" s="99"/>
      <c r="GJ162" s="99"/>
      <c r="GK162" s="99"/>
      <c r="GL162" s="99"/>
      <c r="GM162" s="99"/>
      <c r="GN162" s="99"/>
      <c r="GO162" s="99"/>
      <c r="GP162" s="99"/>
      <c r="GQ162" s="99"/>
      <c r="GR162" s="99"/>
      <c r="GS162" s="99"/>
      <c r="GT162" s="99"/>
      <c r="GU162" s="99"/>
      <c r="GV162" s="99"/>
      <c r="GW162" s="99"/>
      <c r="GX162" s="99"/>
      <c r="GY162" s="99"/>
      <c r="GZ162" s="99"/>
      <c r="HA162" s="99"/>
      <c r="HB162" s="99"/>
      <c r="HC162" s="99"/>
      <c r="HD162" s="99"/>
      <c r="HE162" s="99"/>
      <c r="HF162" s="99"/>
      <c r="HG162" s="99"/>
      <c r="HH162" s="99"/>
      <c r="HI162" s="99"/>
      <c r="HJ162" s="99"/>
      <c r="HK162" s="99"/>
      <c r="HL162" s="99"/>
      <c r="HM162" s="99"/>
      <c r="HN162" s="99"/>
      <c r="HO162" s="99"/>
      <c r="HP162" s="99"/>
      <c r="HQ162" s="99"/>
      <c r="HR162" s="99"/>
      <c r="HS162" s="99"/>
      <c r="HT162" s="99"/>
      <c r="HU162" s="99"/>
      <c r="HV162" s="99"/>
      <c r="HW162" s="99"/>
      <c r="HX162" s="99"/>
      <c r="HY162" s="99"/>
      <c r="HZ162" s="99"/>
      <c r="IA162" s="99"/>
      <c r="IB162" s="99"/>
      <c r="IC162" s="99"/>
      <c r="ID162" s="99"/>
      <c r="IE162" s="99"/>
      <c r="IF162" s="99"/>
      <c r="IG162" s="99"/>
      <c r="IH162" s="99"/>
      <c r="II162" s="99"/>
      <c r="IJ162" s="99"/>
      <c r="IK162" s="99"/>
      <c r="IL162" s="99"/>
      <c r="IM162" s="99"/>
      <c r="IN162" s="99"/>
      <c r="IO162" s="99"/>
      <c r="IP162" s="99"/>
      <c r="IQ162" s="99"/>
      <c r="IR162" s="99"/>
      <c r="IS162" s="99"/>
      <c r="IT162" s="99"/>
      <c r="IU162" s="99"/>
      <c r="IV162" s="99"/>
    </row>
    <row r="163" spans="1:256" s="100" customFormat="1" ht="25.5" customHeight="1" x14ac:dyDescent="0.25">
      <c r="A163" s="367" t="s">
        <v>1109</v>
      </c>
      <c r="B163" s="167" t="s">
        <v>261</v>
      </c>
      <c r="C163" s="550">
        <v>0</v>
      </c>
      <c r="D163" s="532"/>
      <c r="E163" s="197">
        <f>C163+D163</f>
        <v>0</v>
      </c>
      <c r="F163" s="17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c r="AT163" s="99"/>
      <c r="AU163" s="368"/>
      <c r="AV163" s="179"/>
      <c r="AW163" s="99"/>
      <c r="AX163" s="99"/>
      <c r="AY163" s="99"/>
      <c r="AZ163" s="99"/>
      <c r="BA163" s="99"/>
      <c r="BB163" s="99"/>
      <c r="BC163" s="99"/>
      <c r="BD163" s="99"/>
      <c r="BE163" s="99"/>
      <c r="BF163" s="99"/>
      <c r="BG163" s="99"/>
      <c r="BH163" s="99"/>
      <c r="BI163" s="99"/>
      <c r="BJ163" s="99"/>
      <c r="BK163" s="99"/>
      <c r="BL163" s="99"/>
      <c r="BM163" s="99"/>
      <c r="BN163" s="99"/>
      <c r="BO163" s="99"/>
      <c r="BP163" s="99"/>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c r="CT163" s="99"/>
      <c r="CU163" s="99"/>
      <c r="CV163" s="99"/>
      <c r="CW163" s="99"/>
      <c r="CX163" s="99"/>
      <c r="CY163" s="99"/>
      <c r="CZ163" s="99"/>
      <c r="DA163" s="99"/>
      <c r="DB163" s="99"/>
      <c r="DC163" s="99"/>
      <c r="DD163" s="99"/>
      <c r="DE163" s="99"/>
      <c r="DF163" s="99"/>
      <c r="DG163" s="99"/>
      <c r="DH163" s="99"/>
      <c r="DI163" s="99"/>
      <c r="DJ163" s="99"/>
      <c r="DK163" s="99"/>
      <c r="DL163" s="99"/>
      <c r="DM163" s="99"/>
      <c r="DN163" s="99"/>
      <c r="DO163" s="99"/>
      <c r="DP163" s="99"/>
      <c r="DQ163" s="99"/>
      <c r="DR163" s="99"/>
      <c r="DS163" s="99"/>
      <c r="DT163" s="99"/>
      <c r="DU163" s="99"/>
      <c r="DV163" s="99"/>
      <c r="DW163" s="99"/>
      <c r="DX163" s="99"/>
      <c r="DY163" s="99"/>
      <c r="DZ163" s="99"/>
      <c r="EA163" s="99"/>
      <c r="EB163" s="99"/>
      <c r="EC163" s="99"/>
      <c r="ED163" s="99"/>
      <c r="EE163" s="99"/>
      <c r="EF163" s="99"/>
      <c r="EG163" s="99"/>
      <c r="EH163" s="99"/>
      <c r="EI163" s="99"/>
      <c r="EJ163" s="99"/>
      <c r="EK163" s="99"/>
      <c r="EL163" s="99"/>
      <c r="EM163" s="99"/>
      <c r="EN163" s="99"/>
      <c r="EO163" s="99"/>
      <c r="EP163" s="99"/>
      <c r="EQ163" s="99"/>
      <c r="ER163" s="99"/>
      <c r="ES163" s="99"/>
      <c r="ET163" s="99"/>
      <c r="EU163" s="99"/>
      <c r="EV163" s="99"/>
      <c r="EW163" s="99"/>
      <c r="EX163" s="99"/>
      <c r="EY163" s="99"/>
      <c r="EZ163" s="99"/>
      <c r="FA163" s="99"/>
      <c r="FB163" s="99"/>
      <c r="FC163" s="99"/>
      <c r="FD163" s="99"/>
      <c r="FE163" s="99"/>
      <c r="FF163" s="99"/>
      <c r="FG163" s="99"/>
      <c r="FH163" s="99"/>
      <c r="FI163" s="99"/>
      <c r="FJ163" s="99"/>
      <c r="FK163" s="99"/>
      <c r="FL163" s="99"/>
      <c r="FM163" s="99"/>
      <c r="FN163" s="99"/>
      <c r="FO163" s="99"/>
      <c r="FP163" s="99"/>
      <c r="FQ163" s="99"/>
      <c r="FR163" s="99"/>
      <c r="FS163" s="99"/>
      <c r="FT163" s="99"/>
      <c r="FU163" s="99"/>
      <c r="FV163" s="99"/>
      <c r="FW163" s="99"/>
      <c r="FX163" s="99"/>
      <c r="FY163" s="99"/>
      <c r="FZ163" s="99"/>
      <c r="GA163" s="99"/>
      <c r="GB163" s="99"/>
      <c r="GC163" s="99"/>
      <c r="GD163" s="99"/>
      <c r="GE163" s="99"/>
      <c r="GF163" s="99"/>
      <c r="GG163" s="99"/>
      <c r="GH163" s="99"/>
      <c r="GI163" s="99"/>
      <c r="GJ163" s="99"/>
      <c r="GK163" s="99"/>
      <c r="GL163" s="99"/>
      <c r="GM163" s="99"/>
      <c r="GN163" s="99"/>
      <c r="GO163" s="99"/>
      <c r="GP163" s="99"/>
      <c r="GQ163" s="99"/>
      <c r="GR163" s="99"/>
      <c r="GS163" s="99"/>
      <c r="GT163" s="99"/>
      <c r="GU163" s="99"/>
      <c r="GV163" s="99"/>
      <c r="GW163" s="99"/>
      <c r="GX163" s="99"/>
      <c r="GY163" s="99"/>
      <c r="GZ163" s="99"/>
      <c r="HA163" s="99"/>
      <c r="HB163" s="99"/>
      <c r="HC163" s="99"/>
      <c r="HD163" s="99"/>
      <c r="HE163" s="99"/>
      <c r="HF163" s="99"/>
      <c r="HG163" s="99"/>
      <c r="HH163" s="99"/>
      <c r="HI163" s="99"/>
      <c r="HJ163" s="99"/>
      <c r="HK163" s="99"/>
      <c r="HL163" s="99"/>
      <c r="HM163" s="99"/>
      <c r="HN163" s="99"/>
      <c r="HO163" s="99"/>
      <c r="HP163" s="99"/>
      <c r="HQ163" s="99"/>
      <c r="HR163" s="99"/>
      <c r="HS163" s="99"/>
      <c r="HT163" s="99"/>
      <c r="HU163" s="99"/>
      <c r="HV163" s="99"/>
      <c r="HW163" s="99"/>
      <c r="HX163" s="99"/>
      <c r="HY163" s="99"/>
      <c r="HZ163" s="99"/>
      <c r="IA163" s="99"/>
      <c r="IB163" s="99"/>
      <c r="IC163" s="99"/>
      <c r="ID163" s="99"/>
      <c r="IE163" s="99"/>
      <c r="IF163" s="99"/>
      <c r="IG163" s="99"/>
      <c r="IH163" s="99"/>
      <c r="II163" s="99"/>
      <c r="IJ163" s="99"/>
      <c r="IK163" s="99"/>
      <c r="IL163" s="99"/>
      <c r="IM163" s="99"/>
      <c r="IN163" s="99"/>
      <c r="IO163" s="99"/>
      <c r="IP163" s="99"/>
      <c r="IQ163" s="99"/>
      <c r="IR163" s="99"/>
      <c r="IS163" s="99"/>
      <c r="IT163" s="99"/>
      <c r="IU163" s="99"/>
      <c r="IV163" s="99"/>
    </row>
    <row r="164" spans="1:256" s="100" customFormat="1" ht="25.5" customHeight="1" x14ac:dyDescent="0.25">
      <c r="A164" s="367" t="s">
        <v>1110</v>
      </c>
      <c r="B164" s="167" t="s">
        <v>262</v>
      </c>
      <c r="C164" s="550">
        <v>5851168</v>
      </c>
      <c r="D164" s="532">
        <v>1936503</v>
      </c>
      <c r="E164" s="197">
        <f>C164+D164</f>
        <v>7787671</v>
      </c>
      <c r="F164" s="17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368"/>
      <c r="AV164" s="17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99"/>
      <c r="CZ164" s="99"/>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99"/>
      <c r="GM164" s="99"/>
      <c r="GN164" s="99"/>
      <c r="GO164" s="99"/>
      <c r="GP164" s="99"/>
      <c r="GQ164" s="99"/>
      <c r="GR164" s="99"/>
      <c r="GS164" s="99"/>
      <c r="GT164" s="99"/>
      <c r="GU164" s="99"/>
      <c r="GV164" s="99"/>
      <c r="GW164" s="99"/>
      <c r="GX164" s="99"/>
      <c r="GY164" s="99"/>
      <c r="GZ164" s="99"/>
      <c r="HA164" s="99"/>
      <c r="HB164" s="99"/>
      <c r="HC164" s="99"/>
      <c r="HD164" s="99"/>
      <c r="HE164" s="99"/>
      <c r="HF164" s="99"/>
      <c r="HG164" s="99"/>
      <c r="HH164" s="99"/>
      <c r="HI164" s="99"/>
      <c r="HJ164" s="99"/>
      <c r="HK164" s="99"/>
      <c r="HL164" s="99"/>
      <c r="HM164" s="99"/>
      <c r="HN164" s="99"/>
      <c r="HO164" s="99"/>
      <c r="HP164" s="99"/>
      <c r="HQ164" s="99"/>
      <c r="HR164" s="99"/>
      <c r="HS164" s="99"/>
      <c r="HT164" s="99"/>
      <c r="HU164" s="99"/>
      <c r="HV164" s="99"/>
      <c r="HW164" s="99"/>
      <c r="HX164" s="99"/>
      <c r="HY164" s="99"/>
      <c r="HZ164" s="99"/>
      <c r="IA164" s="99"/>
      <c r="IB164" s="99"/>
      <c r="IC164" s="99"/>
      <c r="ID164" s="99"/>
      <c r="IE164" s="99"/>
      <c r="IF164" s="99"/>
      <c r="IG164" s="99"/>
      <c r="IH164" s="99"/>
      <c r="II164" s="99"/>
      <c r="IJ164" s="99"/>
      <c r="IK164" s="99"/>
      <c r="IL164" s="99"/>
      <c r="IM164" s="99"/>
      <c r="IN164" s="99"/>
      <c r="IO164" s="99"/>
      <c r="IP164" s="99"/>
      <c r="IQ164" s="99"/>
      <c r="IR164" s="99"/>
      <c r="IS164" s="99"/>
      <c r="IT164" s="99"/>
      <c r="IU164" s="99"/>
      <c r="IV164" s="99"/>
    </row>
    <row r="165" spans="1:256" s="100" customFormat="1" ht="25.5" customHeight="1" x14ac:dyDescent="0.25">
      <c r="A165" s="367" t="s">
        <v>1111</v>
      </c>
      <c r="B165" s="167" t="s">
        <v>263</v>
      </c>
      <c r="C165" s="550">
        <v>0</v>
      </c>
      <c r="D165" s="532"/>
      <c r="E165" s="197">
        <f>C165+D165</f>
        <v>0</v>
      </c>
      <c r="F165" s="17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c r="AT165" s="99"/>
      <c r="AU165" s="368"/>
      <c r="AV165" s="179"/>
      <c r="AW165" s="99"/>
      <c r="AX165" s="99"/>
      <c r="AY165" s="99"/>
      <c r="AZ165" s="99"/>
      <c r="BA165" s="99"/>
      <c r="BB165" s="99"/>
      <c r="BC165" s="99"/>
      <c r="BD165" s="99"/>
      <c r="BE165" s="99"/>
      <c r="BF165" s="99"/>
      <c r="BG165" s="99"/>
      <c r="BH165" s="99"/>
      <c r="BI165" s="99"/>
      <c r="BJ165" s="99"/>
      <c r="BK165" s="99"/>
      <c r="BL165" s="99"/>
      <c r="BM165" s="99"/>
      <c r="BN165" s="99"/>
      <c r="BO165" s="99"/>
      <c r="BP165" s="99"/>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c r="CT165" s="99"/>
      <c r="CU165" s="99"/>
      <c r="CV165" s="99"/>
      <c r="CW165" s="99"/>
      <c r="CX165" s="99"/>
      <c r="CY165" s="99"/>
      <c r="CZ165" s="99"/>
      <c r="DA165" s="99"/>
      <c r="DB165" s="99"/>
      <c r="DC165" s="99"/>
      <c r="DD165" s="99"/>
      <c r="DE165" s="99"/>
      <c r="DF165" s="99"/>
      <c r="DG165" s="99"/>
      <c r="DH165" s="99"/>
      <c r="DI165" s="99"/>
      <c r="DJ165" s="99"/>
      <c r="DK165" s="99"/>
      <c r="DL165" s="99"/>
      <c r="DM165" s="99"/>
      <c r="DN165" s="99"/>
      <c r="DO165" s="99"/>
      <c r="DP165" s="99"/>
      <c r="DQ165" s="99"/>
      <c r="DR165" s="99"/>
      <c r="DS165" s="99"/>
      <c r="DT165" s="99"/>
      <c r="DU165" s="99"/>
      <c r="DV165" s="99"/>
      <c r="DW165" s="99"/>
      <c r="DX165" s="99"/>
      <c r="DY165" s="99"/>
      <c r="DZ165" s="99"/>
      <c r="EA165" s="99"/>
      <c r="EB165" s="99"/>
      <c r="EC165" s="99"/>
      <c r="ED165" s="99"/>
      <c r="EE165" s="99"/>
      <c r="EF165" s="99"/>
      <c r="EG165" s="99"/>
      <c r="EH165" s="99"/>
      <c r="EI165" s="99"/>
      <c r="EJ165" s="99"/>
      <c r="EK165" s="99"/>
      <c r="EL165" s="99"/>
      <c r="EM165" s="99"/>
      <c r="EN165" s="99"/>
      <c r="EO165" s="99"/>
      <c r="EP165" s="99"/>
      <c r="EQ165" s="99"/>
      <c r="ER165" s="99"/>
      <c r="ES165" s="99"/>
      <c r="ET165" s="99"/>
      <c r="EU165" s="99"/>
      <c r="EV165" s="99"/>
      <c r="EW165" s="99"/>
      <c r="EX165" s="99"/>
      <c r="EY165" s="99"/>
      <c r="EZ165" s="99"/>
      <c r="FA165" s="99"/>
      <c r="FB165" s="99"/>
      <c r="FC165" s="99"/>
      <c r="FD165" s="99"/>
      <c r="FE165" s="99"/>
      <c r="FF165" s="99"/>
      <c r="FG165" s="99"/>
      <c r="FH165" s="99"/>
      <c r="FI165" s="99"/>
      <c r="FJ165" s="99"/>
      <c r="FK165" s="99"/>
      <c r="FL165" s="99"/>
      <c r="FM165" s="99"/>
      <c r="FN165" s="99"/>
      <c r="FO165" s="99"/>
      <c r="FP165" s="99"/>
      <c r="FQ165" s="99"/>
      <c r="FR165" s="99"/>
      <c r="FS165" s="99"/>
      <c r="FT165" s="99"/>
      <c r="FU165" s="99"/>
      <c r="FV165" s="99"/>
      <c r="FW165" s="99"/>
      <c r="FX165" s="99"/>
      <c r="FY165" s="99"/>
      <c r="FZ165" s="99"/>
      <c r="GA165" s="99"/>
      <c r="GB165" s="99"/>
      <c r="GC165" s="99"/>
      <c r="GD165" s="99"/>
      <c r="GE165" s="99"/>
      <c r="GF165" s="99"/>
      <c r="GG165" s="99"/>
      <c r="GH165" s="99"/>
      <c r="GI165" s="99"/>
      <c r="GJ165" s="99"/>
      <c r="GK165" s="99"/>
      <c r="GL165" s="99"/>
      <c r="GM165" s="99"/>
      <c r="GN165" s="99"/>
      <c r="GO165" s="99"/>
      <c r="GP165" s="99"/>
      <c r="GQ165" s="99"/>
      <c r="GR165" s="99"/>
      <c r="GS165" s="99"/>
      <c r="GT165" s="99"/>
      <c r="GU165" s="99"/>
      <c r="GV165" s="99"/>
      <c r="GW165" s="99"/>
      <c r="GX165" s="99"/>
      <c r="GY165" s="99"/>
      <c r="GZ165" s="99"/>
      <c r="HA165" s="99"/>
      <c r="HB165" s="99"/>
      <c r="HC165" s="99"/>
      <c r="HD165" s="99"/>
      <c r="HE165" s="99"/>
      <c r="HF165" s="99"/>
      <c r="HG165" s="99"/>
      <c r="HH165" s="99"/>
      <c r="HI165" s="99"/>
      <c r="HJ165" s="99"/>
      <c r="HK165" s="99"/>
      <c r="HL165" s="99"/>
      <c r="HM165" s="99"/>
      <c r="HN165" s="99"/>
      <c r="HO165" s="99"/>
      <c r="HP165" s="99"/>
      <c r="HQ165" s="99"/>
      <c r="HR165" s="99"/>
      <c r="HS165" s="99"/>
      <c r="HT165" s="99"/>
      <c r="HU165" s="99"/>
      <c r="HV165" s="99"/>
      <c r="HW165" s="99"/>
      <c r="HX165" s="99"/>
      <c r="HY165" s="99"/>
      <c r="HZ165" s="99"/>
      <c r="IA165" s="99"/>
      <c r="IB165" s="99"/>
      <c r="IC165" s="99"/>
      <c r="ID165" s="99"/>
      <c r="IE165" s="99"/>
      <c r="IF165" s="99"/>
      <c r="IG165" s="99"/>
      <c r="IH165" s="99"/>
      <c r="II165" s="99"/>
      <c r="IJ165" s="99"/>
      <c r="IK165" s="99"/>
      <c r="IL165" s="99"/>
      <c r="IM165" s="99"/>
      <c r="IN165" s="99"/>
      <c r="IO165" s="99"/>
      <c r="IP165" s="99"/>
      <c r="IQ165" s="99"/>
      <c r="IR165" s="99"/>
      <c r="IS165" s="99"/>
      <c r="IT165" s="99"/>
      <c r="IU165" s="99"/>
      <c r="IV165" s="99"/>
    </row>
    <row r="166" spans="1:256" s="100" customFormat="1" ht="25.5" customHeight="1" x14ac:dyDescent="0.25">
      <c r="A166" s="365">
        <v>4.5</v>
      </c>
      <c r="B166" s="155" t="s">
        <v>264</v>
      </c>
      <c r="C166" s="547">
        <f>C167+C169+C171+C173+C177</f>
        <v>22494723</v>
      </c>
      <c r="D166" s="537">
        <f>D167+D169+D171+D173+D177</f>
        <v>1350861</v>
      </c>
      <c r="E166" s="201">
        <f>E167+E169+E171+E173+E177</f>
        <v>23845584</v>
      </c>
      <c r="F166" s="17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c r="AT166" s="99"/>
      <c r="AU166" s="368"/>
      <c r="AV166" s="179"/>
      <c r="AW166" s="99"/>
      <c r="AX166" s="99"/>
      <c r="AY166" s="99"/>
      <c r="AZ166" s="99"/>
      <c r="BA166" s="99"/>
      <c r="BB166" s="99"/>
      <c r="BC166" s="99"/>
      <c r="BD166" s="99"/>
      <c r="BE166" s="99"/>
      <c r="BF166" s="99"/>
      <c r="BG166" s="99"/>
      <c r="BH166" s="99"/>
      <c r="BI166" s="99"/>
      <c r="BJ166" s="99"/>
      <c r="BK166" s="99"/>
      <c r="BL166" s="99"/>
      <c r="BM166" s="99"/>
      <c r="BN166" s="99"/>
      <c r="BO166" s="99"/>
      <c r="BP166" s="99"/>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c r="CT166" s="99"/>
      <c r="CU166" s="99"/>
      <c r="CV166" s="99"/>
      <c r="CW166" s="99"/>
      <c r="CX166" s="99"/>
      <c r="CY166" s="99"/>
      <c r="CZ166" s="99"/>
      <c r="DA166" s="99"/>
      <c r="DB166" s="99"/>
      <c r="DC166" s="99"/>
      <c r="DD166" s="99"/>
      <c r="DE166" s="99"/>
      <c r="DF166" s="99"/>
      <c r="DG166" s="99"/>
      <c r="DH166" s="99"/>
      <c r="DI166" s="99"/>
      <c r="DJ166" s="99"/>
      <c r="DK166" s="99"/>
      <c r="DL166" s="99"/>
      <c r="DM166" s="99"/>
      <c r="DN166" s="99"/>
      <c r="DO166" s="99"/>
      <c r="DP166" s="99"/>
      <c r="DQ166" s="99"/>
      <c r="DR166" s="99"/>
      <c r="DS166" s="99"/>
      <c r="DT166" s="99"/>
      <c r="DU166" s="99"/>
      <c r="DV166" s="99"/>
      <c r="DW166" s="99"/>
      <c r="DX166" s="99"/>
      <c r="DY166" s="99"/>
      <c r="DZ166" s="99"/>
      <c r="EA166" s="99"/>
      <c r="EB166" s="99"/>
      <c r="EC166" s="99"/>
      <c r="ED166" s="99"/>
      <c r="EE166" s="99"/>
      <c r="EF166" s="99"/>
      <c r="EG166" s="99"/>
      <c r="EH166" s="99"/>
      <c r="EI166" s="99"/>
      <c r="EJ166" s="99"/>
      <c r="EK166" s="99"/>
      <c r="EL166" s="99"/>
      <c r="EM166" s="99"/>
      <c r="EN166" s="99"/>
      <c r="EO166" s="99"/>
      <c r="EP166" s="99"/>
      <c r="EQ166" s="99"/>
      <c r="ER166" s="99"/>
      <c r="ES166" s="99"/>
      <c r="ET166" s="99"/>
      <c r="EU166" s="99"/>
      <c r="EV166" s="99"/>
      <c r="EW166" s="99"/>
      <c r="EX166" s="99"/>
      <c r="EY166" s="99"/>
      <c r="EZ166" s="99"/>
      <c r="FA166" s="99"/>
      <c r="FB166" s="99"/>
      <c r="FC166" s="99"/>
      <c r="FD166" s="99"/>
      <c r="FE166" s="99"/>
      <c r="FF166" s="99"/>
      <c r="FG166" s="99"/>
      <c r="FH166" s="99"/>
      <c r="FI166" s="99"/>
      <c r="FJ166" s="99"/>
      <c r="FK166" s="99"/>
      <c r="FL166" s="99"/>
      <c r="FM166" s="99"/>
      <c r="FN166" s="99"/>
      <c r="FO166" s="99"/>
      <c r="FP166" s="99"/>
      <c r="FQ166" s="99"/>
      <c r="FR166" s="99"/>
      <c r="FS166" s="99"/>
      <c r="FT166" s="99"/>
      <c r="FU166" s="99"/>
      <c r="FV166" s="99"/>
      <c r="FW166" s="99"/>
      <c r="FX166" s="99"/>
      <c r="FY166" s="99"/>
      <c r="FZ166" s="99"/>
      <c r="GA166" s="99"/>
      <c r="GB166" s="99"/>
      <c r="GC166" s="99"/>
      <c r="GD166" s="99"/>
      <c r="GE166" s="99"/>
      <c r="GF166" s="99"/>
      <c r="GG166" s="99"/>
      <c r="GH166" s="99"/>
      <c r="GI166" s="99"/>
      <c r="GJ166" s="99"/>
      <c r="GK166" s="99"/>
      <c r="GL166" s="99"/>
      <c r="GM166" s="99"/>
      <c r="GN166" s="99"/>
      <c r="GO166" s="99"/>
      <c r="GP166" s="99"/>
      <c r="GQ166" s="99"/>
      <c r="GR166" s="99"/>
      <c r="GS166" s="99"/>
      <c r="GT166" s="99"/>
      <c r="GU166" s="99"/>
      <c r="GV166" s="99"/>
      <c r="GW166" s="99"/>
      <c r="GX166" s="99"/>
      <c r="GY166" s="99"/>
      <c r="GZ166" s="99"/>
      <c r="HA166" s="99"/>
      <c r="HB166" s="99"/>
      <c r="HC166" s="99"/>
      <c r="HD166" s="99"/>
      <c r="HE166" s="99"/>
      <c r="HF166" s="99"/>
      <c r="HG166" s="99"/>
      <c r="HH166" s="99"/>
      <c r="HI166" s="99"/>
      <c r="HJ166" s="99"/>
      <c r="HK166" s="99"/>
      <c r="HL166" s="99"/>
      <c r="HM166" s="99"/>
      <c r="HN166" s="99"/>
      <c r="HO166" s="99"/>
      <c r="HP166" s="99"/>
      <c r="HQ166" s="99"/>
      <c r="HR166" s="99"/>
      <c r="HS166" s="99"/>
      <c r="HT166" s="99"/>
      <c r="HU166" s="99"/>
      <c r="HV166" s="99"/>
      <c r="HW166" s="99"/>
      <c r="HX166" s="99"/>
      <c r="HY166" s="99"/>
      <c r="HZ166" s="99"/>
      <c r="IA166" s="99"/>
      <c r="IB166" s="99"/>
      <c r="IC166" s="99"/>
      <c r="ID166" s="99"/>
      <c r="IE166" s="99"/>
      <c r="IF166" s="99"/>
      <c r="IG166" s="99"/>
      <c r="IH166" s="99"/>
      <c r="II166" s="99"/>
      <c r="IJ166" s="99"/>
      <c r="IK166" s="99"/>
      <c r="IL166" s="99"/>
      <c r="IM166" s="99"/>
      <c r="IN166" s="99"/>
      <c r="IO166" s="99"/>
      <c r="IP166" s="99"/>
      <c r="IQ166" s="99"/>
      <c r="IR166" s="99"/>
      <c r="IS166" s="99"/>
      <c r="IT166" s="99"/>
      <c r="IU166" s="99"/>
      <c r="IV166" s="99"/>
    </row>
    <row r="167" spans="1:256" s="100" customFormat="1" ht="25.5" customHeight="1" x14ac:dyDescent="0.25">
      <c r="A167" s="365" t="s">
        <v>1112</v>
      </c>
      <c r="B167" s="210" t="s">
        <v>141</v>
      </c>
      <c r="C167" s="552">
        <f>SUM(C168)</f>
        <v>3517530</v>
      </c>
      <c r="D167" s="538">
        <f>D168</f>
        <v>1341946</v>
      </c>
      <c r="E167" s="257">
        <f>E168</f>
        <v>4859476</v>
      </c>
      <c r="F167" s="17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368"/>
      <c r="AV167" s="17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c r="CT167" s="99"/>
      <c r="CU167" s="99"/>
      <c r="CV167" s="99"/>
      <c r="CW167" s="99"/>
      <c r="CX167" s="99"/>
      <c r="CY167" s="99"/>
      <c r="CZ167" s="99"/>
      <c r="DA167" s="99"/>
      <c r="DB167" s="99"/>
      <c r="DC167" s="99"/>
      <c r="DD167" s="99"/>
      <c r="DE167" s="99"/>
      <c r="DF167" s="99"/>
      <c r="DG167" s="99"/>
      <c r="DH167" s="99"/>
      <c r="DI167" s="99"/>
      <c r="DJ167" s="99"/>
      <c r="DK167" s="99"/>
      <c r="DL167" s="99"/>
      <c r="DM167" s="99"/>
      <c r="DN167" s="99"/>
      <c r="DO167" s="99"/>
      <c r="DP167" s="99"/>
      <c r="DQ167" s="99"/>
      <c r="DR167" s="99"/>
      <c r="DS167" s="99"/>
      <c r="DT167" s="99"/>
      <c r="DU167" s="99"/>
      <c r="DV167" s="99"/>
      <c r="DW167" s="99"/>
      <c r="DX167" s="99"/>
      <c r="DY167" s="99"/>
      <c r="DZ167" s="99"/>
      <c r="EA167" s="99"/>
      <c r="EB167" s="99"/>
      <c r="EC167" s="99"/>
      <c r="ED167" s="99"/>
      <c r="EE167" s="99"/>
      <c r="EF167" s="99"/>
      <c r="EG167" s="99"/>
      <c r="EH167" s="99"/>
      <c r="EI167" s="99"/>
      <c r="EJ167" s="99"/>
      <c r="EK167" s="99"/>
      <c r="EL167" s="99"/>
      <c r="EM167" s="99"/>
      <c r="EN167" s="99"/>
      <c r="EO167" s="99"/>
      <c r="EP167" s="99"/>
      <c r="EQ167" s="99"/>
      <c r="ER167" s="99"/>
      <c r="ES167" s="99"/>
      <c r="ET167" s="99"/>
      <c r="EU167" s="99"/>
      <c r="EV167" s="99"/>
      <c r="EW167" s="99"/>
      <c r="EX167" s="99"/>
      <c r="EY167" s="99"/>
      <c r="EZ167" s="99"/>
      <c r="FA167" s="99"/>
      <c r="FB167" s="99"/>
      <c r="FC167" s="99"/>
      <c r="FD167" s="99"/>
      <c r="FE167" s="99"/>
      <c r="FF167" s="99"/>
      <c r="FG167" s="99"/>
      <c r="FH167" s="99"/>
      <c r="FI167" s="99"/>
      <c r="FJ167" s="99"/>
      <c r="FK167" s="99"/>
      <c r="FL167" s="99"/>
      <c r="FM167" s="99"/>
      <c r="FN167" s="99"/>
      <c r="FO167" s="99"/>
      <c r="FP167" s="99"/>
      <c r="FQ167" s="99"/>
      <c r="FR167" s="99"/>
      <c r="FS167" s="99"/>
      <c r="FT167" s="99"/>
      <c r="FU167" s="99"/>
      <c r="FV167" s="99"/>
      <c r="FW167" s="99"/>
      <c r="FX167" s="99"/>
      <c r="FY167" s="99"/>
      <c r="FZ167" s="99"/>
      <c r="GA167" s="99"/>
      <c r="GB167" s="99"/>
      <c r="GC167" s="99"/>
      <c r="GD167" s="99"/>
      <c r="GE167" s="99"/>
      <c r="GF167" s="99"/>
      <c r="GG167" s="99"/>
      <c r="GH167" s="99"/>
      <c r="GI167" s="99"/>
      <c r="GJ167" s="99"/>
      <c r="GK167" s="99"/>
      <c r="GL167" s="99"/>
      <c r="GM167" s="99"/>
      <c r="GN167" s="99"/>
      <c r="GO167" s="99"/>
      <c r="GP167" s="99"/>
      <c r="GQ167" s="99"/>
      <c r="GR167" s="99"/>
      <c r="GS167" s="99"/>
      <c r="GT167" s="99"/>
      <c r="GU167" s="99"/>
      <c r="GV167" s="99"/>
      <c r="GW167" s="99"/>
      <c r="GX167" s="99"/>
      <c r="GY167" s="99"/>
      <c r="GZ167" s="99"/>
      <c r="HA167" s="99"/>
      <c r="HB167" s="99"/>
      <c r="HC167" s="99"/>
      <c r="HD167" s="99"/>
      <c r="HE167" s="99"/>
      <c r="HF167" s="99"/>
      <c r="HG167" s="99"/>
      <c r="HH167" s="99"/>
      <c r="HI167" s="99"/>
      <c r="HJ167" s="99"/>
      <c r="HK167" s="99"/>
      <c r="HL167" s="99"/>
      <c r="HM167" s="99"/>
      <c r="HN167" s="99"/>
      <c r="HO167" s="99"/>
      <c r="HP167" s="99"/>
      <c r="HQ167" s="99"/>
      <c r="HR167" s="99"/>
      <c r="HS167" s="99"/>
      <c r="HT167" s="99"/>
      <c r="HU167" s="99"/>
      <c r="HV167" s="99"/>
      <c r="HW167" s="99"/>
      <c r="HX167" s="99"/>
      <c r="HY167" s="99"/>
      <c r="HZ167" s="99"/>
      <c r="IA167" s="99"/>
      <c r="IB167" s="99"/>
      <c r="IC167" s="99"/>
      <c r="ID167" s="99"/>
      <c r="IE167" s="99"/>
      <c r="IF167" s="99"/>
      <c r="IG167" s="99"/>
      <c r="IH167" s="99"/>
      <c r="II167" s="99"/>
      <c r="IJ167" s="99"/>
      <c r="IK167" s="99"/>
      <c r="IL167" s="99"/>
      <c r="IM167" s="99"/>
      <c r="IN167" s="99"/>
      <c r="IO167" s="99"/>
      <c r="IP167" s="99"/>
      <c r="IQ167" s="99"/>
      <c r="IR167" s="99"/>
      <c r="IS167" s="99"/>
      <c r="IT167" s="99"/>
      <c r="IU167" s="99"/>
      <c r="IV167" s="99"/>
    </row>
    <row r="168" spans="1:256" s="100" customFormat="1" ht="25.5" customHeight="1" x14ac:dyDescent="0.25">
      <c r="A168" s="367" t="s">
        <v>1113</v>
      </c>
      <c r="B168" s="158" t="s">
        <v>142</v>
      </c>
      <c r="C168" s="550">
        <v>3517530</v>
      </c>
      <c r="D168" s="532">
        <v>1341946</v>
      </c>
      <c r="E168" s="197">
        <f>C168+D168</f>
        <v>4859476</v>
      </c>
      <c r="F168" s="17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c r="AT168" s="99"/>
      <c r="AU168" s="368"/>
      <c r="AV168" s="179"/>
      <c r="AW168" s="99"/>
      <c r="AX168" s="99"/>
      <c r="AY168" s="99"/>
      <c r="AZ168" s="99"/>
      <c r="BA168" s="99"/>
      <c r="BB168" s="99"/>
      <c r="BC168" s="99"/>
      <c r="BD168" s="99"/>
      <c r="BE168" s="99"/>
      <c r="BF168" s="99"/>
      <c r="BG168" s="99"/>
      <c r="BH168" s="99"/>
      <c r="BI168" s="99"/>
      <c r="BJ168" s="99"/>
      <c r="BK168" s="99"/>
      <c r="BL168" s="99"/>
      <c r="BM168" s="99"/>
      <c r="BN168" s="99"/>
      <c r="BO168" s="99"/>
      <c r="BP168" s="99"/>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c r="CT168" s="99"/>
      <c r="CU168" s="99"/>
      <c r="CV168" s="99"/>
      <c r="CW168" s="99"/>
      <c r="CX168" s="99"/>
      <c r="CY168" s="99"/>
      <c r="CZ168" s="99"/>
      <c r="DA168" s="99"/>
      <c r="DB168" s="99"/>
      <c r="DC168" s="99"/>
      <c r="DD168" s="99"/>
      <c r="DE168" s="99"/>
      <c r="DF168" s="99"/>
      <c r="DG168" s="99"/>
      <c r="DH168" s="99"/>
      <c r="DI168" s="99"/>
      <c r="DJ168" s="99"/>
      <c r="DK168" s="99"/>
      <c r="DL168" s="99"/>
      <c r="DM168" s="99"/>
      <c r="DN168" s="99"/>
      <c r="DO168" s="99"/>
      <c r="DP168" s="99"/>
      <c r="DQ168" s="99"/>
      <c r="DR168" s="99"/>
      <c r="DS168" s="99"/>
      <c r="DT168" s="99"/>
      <c r="DU168" s="99"/>
      <c r="DV168" s="99"/>
      <c r="DW168" s="99"/>
      <c r="DX168" s="99"/>
      <c r="DY168" s="99"/>
      <c r="DZ168" s="99"/>
      <c r="EA168" s="99"/>
      <c r="EB168" s="99"/>
      <c r="EC168" s="99"/>
      <c r="ED168" s="99"/>
      <c r="EE168" s="99"/>
      <c r="EF168" s="99"/>
      <c r="EG168" s="99"/>
      <c r="EH168" s="99"/>
      <c r="EI168" s="99"/>
      <c r="EJ168" s="99"/>
      <c r="EK168" s="99"/>
      <c r="EL168" s="99"/>
      <c r="EM168" s="99"/>
      <c r="EN168" s="99"/>
      <c r="EO168" s="99"/>
      <c r="EP168" s="99"/>
      <c r="EQ168" s="99"/>
      <c r="ER168" s="99"/>
      <c r="ES168" s="99"/>
      <c r="ET168" s="99"/>
      <c r="EU168" s="99"/>
      <c r="EV168" s="99"/>
      <c r="EW168" s="99"/>
      <c r="EX168" s="99"/>
      <c r="EY168" s="99"/>
      <c r="EZ168" s="99"/>
      <c r="FA168" s="99"/>
      <c r="FB168" s="99"/>
      <c r="FC168" s="99"/>
      <c r="FD168" s="99"/>
      <c r="FE168" s="99"/>
      <c r="FF168" s="99"/>
      <c r="FG168" s="99"/>
      <c r="FH168" s="99"/>
      <c r="FI168" s="99"/>
      <c r="FJ168" s="99"/>
      <c r="FK168" s="99"/>
      <c r="FL168" s="99"/>
      <c r="FM168" s="99"/>
      <c r="FN168" s="99"/>
      <c r="FO168" s="99"/>
      <c r="FP168" s="99"/>
      <c r="FQ168" s="99"/>
      <c r="FR168" s="99"/>
      <c r="FS168" s="99"/>
      <c r="FT168" s="99"/>
      <c r="FU168" s="99"/>
      <c r="FV168" s="99"/>
      <c r="FW168" s="99"/>
      <c r="FX168" s="99"/>
      <c r="FY168" s="99"/>
      <c r="FZ168" s="99"/>
      <c r="GA168" s="99"/>
      <c r="GB168" s="99"/>
      <c r="GC168" s="99"/>
      <c r="GD168" s="99"/>
      <c r="GE168" s="99"/>
      <c r="GF168" s="99"/>
      <c r="GG168" s="99"/>
      <c r="GH168" s="99"/>
      <c r="GI168" s="99"/>
      <c r="GJ168" s="99"/>
      <c r="GK168" s="99"/>
      <c r="GL168" s="99"/>
      <c r="GM168" s="99"/>
      <c r="GN168" s="99"/>
      <c r="GO168" s="99"/>
      <c r="GP168" s="99"/>
      <c r="GQ168" s="99"/>
      <c r="GR168" s="99"/>
      <c r="GS168" s="99"/>
      <c r="GT168" s="99"/>
      <c r="GU168" s="99"/>
      <c r="GV168" s="99"/>
      <c r="GW168" s="99"/>
      <c r="GX168" s="99"/>
      <c r="GY168" s="99"/>
      <c r="GZ168" s="99"/>
      <c r="HA168" s="99"/>
      <c r="HB168" s="99"/>
      <c r="HC168" s="99"/>
      <c r="HD168" s="99"/>
      <c r="HE168" s="99"/>
      <c r="HF168" s="99"/>
      <c r="HG168" s="99"/>
      <c r="HH168" s="99"/>
      <c r="HI168" s="99"/>
      <c r="HJ168" s="99"/>
      <c r="HK168" s="99"/>
      <c r="HL168" s="99"/>
      <c r="HM168" s="99"/>
      <c r="HN168" s="99"/>
      <c r="HO168" s="99"/>
      <c r="HP168" s="99"/>
      <c r="HQ168" s="99"/>
      <c r="HR168" s="99"/>
      <c r="HS168" s="99"/>
      <c r="HT168" s="99"/>
      <c r="HU168" s="99"/>
      <c r="HV168" s="99"/>
      <c r="HW168" s="99"/>
      <c r="HX168" s="99"/>
      <c r="HY168" s="99"/>
      <c r="HZ168" s="99"/>
      <c r="IA168" s="99"/>
      <c r="IB168" s="99"/>
      <c r="IC168" s="99"/>
      <c r="ID168" s="99"/>
      <c r="IE168" s="99"/>
      <c r="IF168" s="99"/>
      <c r="IG168" s="99"/>
      <c r="IH168" s="99"/>
      <c r="II168" s="99"/>
      <c r="IJ168" s="99"/>
      <c r="IK168" s="99"/>
      <c r="IL168" s="99"/>
      <c r="IM168" s="99"/>
      <c r="IN168" s="99"/>
      <c r="IO168" s="99"/>
      <c r="IP168" s="99"/>
      <c r="IQ168" s="99"/>
      <c r="IR168" s="99"/>
      <c r="IS168" s="99"/>
      <c r="IT168" s="99"/>
      <c r="IU168" s="99"/>
      <c r="IV168" s="99"/>
    </row>
    <row r="169" spans="1:256" s="100" customFormat="1" ht="25.5" customHeight="1" x14ac:dyDescent="0.25">
      <c r="A169" s="365" t="s">
        <v>1114</v>
      </c>
      <c r="B169" s="210" t="s">
        <v>143</v>
      </c>
      <c r="C169" s="552">
        <f>SUM(C170)</f>
        <v>16375022</v>
      </c>
      <c r="D169" s="538">
        <f>SUM(D170:D170)</f>
        <v>0</v>
      </c>
      <c r="E169" s="257">
        <f>SUM(E170:E170)</f>
        <v>16375022</v>
      </c>
      <c r="F169" s="17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c r="AT169" s="99"/>
      <c r="AU169" s="368"/>
      <c r="AV169" s="179"/>
      <c r="AW169" s="99"/>
      <c r="AX169" s="99"/>
      <c r="AY169" s="99"/>
      <c r="AZ169" s="99"/>
      <c r="BA169" s="99"/>
      <c r="BB169" s="99"/>
      <c r="BC169" s="99"/>
      <c r="BD169" s="99"/>
      <c r="BE169" s="99"/>
      <c r="BF169" s="99"/>
      <c r="BG169" s="99"/>
      <c r="BH169" s="99"/>
      <c r="BI169" s="99"/>
      <c r="BJ169" s="99"/>
      <c r="BK169" s="99"/>
      <c r="BL169" s="99"/>
      <c r="BM169" s="99"/>
      <c r="BN169" s="99"/>
      <c r="BO169" s="99"/>
      <c r="BP169" s="99"/>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c r="CT169" s="99"/>
      <c r="CU169" s="99"/>
      <c r="CV169" s="99"/>
      <c r="CW169" s="99"/>
      <c r="CX169" s="99"/>
      <c r="CY169" s="99"/>
      <c r="CZ169" s="99"/>
      <c r="DA169" s="99"/>
      <c r="DB169" s="99"/>
      <c r="DC169" s="99"/>
      <c r="DD169" s="99"/>
      <c r="DE169" s="99"/>
      <c r="DF169" s="99"/>
      <c r="DG169" s="99"/>
      <c r="DH169" s="99"/>
      <c r="DI169" s="99"/>
      <c r="DJ169" s="99"/>
      <c r="DK169" s="99"/>
      <c r="DL169" s="99"/>
      <c r="DM169" s="99"/>
      <c r="DN169" s="99"/>
      <c r="DO169" s="99"/>
      <c r="DP169" s="99"/>
      <c r="DQ169" s="99"/>
      <c r="DR169" s="99"/>
      <c r="DS169" s="99"/>
      <c r="DT169" s="99"/>
      <c r="DU169" s="99"/>
      <c r="DV169" s="99"/>
      <c r="DW169" s="99"/>
      <c r="DX169" s="99"/>
      <c r="DY169" s="99"/>
      <c r="DZ169" s="99"/>
      <c r="EA169" s="99"/>
      <c r="EB169" s="99"/>
      <c r="EC169" s="99"/>
      <c r="ED169" s="99"/>
      <c r="EE169" s="99"/>
      <c r="EF169" s="99"/>
      <c r="EG169" s="99"/>
      <c r="EH169" s="99"/>
      <c r="EI169" s="99"/>
      <c r="EJ169" s="99"/>
      <c r="EK169" s="99"/>
      <c r="EL169" s="99"/>
      <c r="EM169" s="99"/>
      <c r="EN169" s="99"/>
      <c r="EO169" s="99"/>
      <c r="EP169" s="99"/>
      <c r="EQ169" s="99"/>
      <c r="ER169" s="99"/>
      <c r="ES169" s="99"/>
      <c r="ET169" s="99"/>
      <c r="EU169" s="99"/>
      <c r="EV169" s="99"/>
      <c r="EW169" s="99"/>
      <c r="EX169" s="99"/>
      <c r="EY169" s="99"/>
      <c r="EZ169" s="99"/>
      <c r="FA169" s="99"/>
      <c r="FB169" s="99"/>
      <c r="FC169" s="99"/>
      <c r="FD169" s="99"/>
      <c r="FE169" s="99"/>
      <c r="FF169" s="99"/>
      <c r="FG169" s="99"/>
      <c r="FH169" s="99"/>
      <c r="FI169" s="99"/>
      <c r="FJ169" s="99"/>
      <c r="FK169" s="99"/>
      <c r="FL169" s="99"/>
      <c r="FM169" s="99"/>
      <c r="FN169" s="99"/>
      <c r="FO169" s="99"/>
      <c r="FP169" s="99"/>
      <c r="FQ169" s="99"/>
      <c r="FR169" s="99"/>
      <c r="FS169" s="99"/>
      <c r="FT169" s="99"/>
      <c r="FU169" s="99"/>
      <c r="FV169" s="99"/>
      <c r="FW169" s="99"/>
      <c r="FX169" s="99"/>
      <c r="FY169" s="99"/>
      <c r="FZ169" s="99"/>
      <c r="GA169" s="99"/>
      <c r="GB169" s="99"/>
      <c r="GC169" s="99"/>
      <c r="GD169" s="99"/>
      <c r="GE169" s="99"/>
      <c r="GF169" s="99"/>
      <c r="GG169" s="99"/>
      <c r="GH169" s="99"/>
      <c r="GI169" s="99"/>
      <c r="GJ169" s="99"/>
      <c r="GK169" s="99"/>
      <c r="GL169" s="99"/>
      <c r="GM169" s="99"/>
      <c r="GN169" s="99"/>
      <c r="GO169" s="99"/>
      <c r="GP169" s="99"/>
      <c r="GQ169" s="99"/>
      <c r="GR169" s="99"/>
      <c r="GS169" s="99"/>
      <c r="GT169" s="99"/>
      <c r="GU169" s="99"/>
      <c r="GV169" s="99"/>
      <c r="GW169" s="99"/>
      <c r="GX169" s="99"/>
      <c r="GY169" s="99"/>
      <c r="GZ169" s="99"/>
      <c r="HA169" s="99"/>
      <c r="HB169" s="99"/>
      <c r="HC169" s="99"/>
      <c r="HD169" s="99"/>
      <c r="HE169" s="99"/>
      <c r="HF169" s="99"/>
      <c r="HG169" s="99"/>
      <c r="HH169" s="99"/>
      <c r="HI169" s="99"/>
      <c r="HJ169" s="99"/>
      <c r="HK169" s="99"/>
      <c r="HL169" s="99"/>
      <c r="HM169" s="99"/>
      <c r="HN169" s="99"/>
      <c r="HO169" s="99"/>
      <c r="HP169" s="99"/>
      <c r="HQ169" s="99"/>
      <c r="HR169" s="99"/>
      <c r="HS169" s="99"/>
      <c r="HT169" s="99"/>
      <c r="HU169" s="99"/>
      <c r="HV169" s="99"/>
      <c r="HW169" s="99"/>
      <c r="HX169" s="99"/>
      <c r="HY169" s="99"/>
      <c r="HZ169" s="99"/>
      <c r="IA169" s="99"/>
      <c r="IB169" s="99"/>
      <c r="IC169" s="99"/>
      <c r="ID169" s="99"/>
      <c r="IE169" s="99"/>
      <c r="IF169" s="99"/>
      <c r="IG169" s="99"/>
      <c r="IH169" s="99"/>
      <c r="II169" s="99"/>
      <c r="IJ169" s="99"/>
      <c r="IK169" s="99"/>
      <c r="IL169" s="99"/>
      <c r="IM169" s="99"/>
      <c r="IN169" s="99"/>
      <c r="IO169" s="99"/>
      <c r="IP169" s="99"/>
      <c r="IQ169" s="99"/>
      <c r="IR169" s="99"/>
      <c r="IS169" s="99"/>
      <c r="IT169" s="99"/>
      <c r="IU169" s="99"/>
      <c r="IV169" s="99"/>
    </row>
    <row r="170" spans="1:256" s="100" customFormat="1" ht="25.5" customHeight="1" x14ac:dyDescent="0.25">
      <c r="A170" s="367" t="s">
        <v>1115</v>
      </c>
      <c r="B170" s="158" t="s">
        <v>144</v>
      </c>
      <c r="C170" s="550">
        <v>16375022</v>
      </c>
      <c r="D170" s="532"/>
      <c r="E170" s="197">
        <f>C170+D170</f>
        <v>16375022</v>
      </c>
      <c r="F170" s="17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c r="AT170" s="99"/>
      <c r="AU170" s="368"/>
      <c r="AV170" s="179"/>
      <c r="AW170" s="99"/>
      <c r="AX170" s="99"/>
      <c r="AY170" s="99"/>
      <c r="AZ170" s="99"/>
      <c r="BA170" s="99"/>
      <c r="BB170" s="99"/>
      <c r="BC170" s="99"/>
      <c r="BD170" s="99"/>
      <c r="BE170" s="99"/>
      <c r="BF170" s="99"/>
      <c r="BG170" s="99"/>
      <c r="BH170" s="99"/>
      <c r="BI170" s="99"/>
      <c r="BJ170" s="99"/>
      <c r="BK170" s="99"/>
      <c r="BL170" s="99"/>
      <c r="BM170" s="99"/>
      <c r="BN170" s="99"/>
      <c r="BO170" s="99"/>
      <c r="BP170" s="99"/>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c r="CT170" s="99"/>
      <c r="CU170" s="99"/>
      <c r="CV170" s="99"/>
      <c r="CW170" s="99"/>
      <c r="CX170" s="99"/>
      <c r="CY170" s="99"/>
      <c r="CZ170" s="99"/>
      <c r="DA170" s="99"/>
      <c r="DB170" s="99"/>
      <c r="DC170" s="99"/>
      <c r="DD170" s="99"/>
      <c r="DE170" s="99"/>
      <c r="DF170" s="99"/>
      <c r="DG170" s="99"/>
      <c r="DH170" s="99"/>
      <c r="DI170" s="99"/>
      <c r="DJ170" s="99"/>
      <c r="DK170" s="99"/>
      <c r="DL170" s="99"/>
      <c r="DM170" s="99"/>
      <c r="DN170" s="99"/>
      <c r="DO170" s="99"/>
      <c r="DP170" s="99"/>
      <c r="DQ170" s="99"/>
      <c r="DR170" s="99"/>
      <c r="DS170" s="99"/>
      <c r="DT170" s="99"/>
      <c r="DU170" s="99"/>
      <c r="DV170" s="99"/>
      <c r="DW170" s="99"/>
      <c r="DX170" s="99"/>
      <c r="DY170" s="99"/>
      <c r="DZ170" s="99"/>
      <c r="EA170" s="99"/>
      <c r="EB170" s="99"/>
      <c r="EC170" s="99"/>
      <c r="ED170" s="99"/>
      <c r="EE170" s="99"/>
      <c r="EF170" s="99"/>
      <c r="EG170" s="99"/>
      <c r="EH170" s="99"/>
      <c r="EI170" s="99"/>
      <c r="EJ170" s="99"/>
      <c r="EK170" s="99"/>
      <c r="EL170" s="99"/>
      <c r="EM170" s="99"/>
      <c r="EN170" s="99"/>
      <c r="EO170" s="99"/>
      <c r="EP170" s="99"/>
      <c r="EQ170" s="99"/>
      <c r="ER170" s="99"/>
      <c r="ES170" s="99"/>
      <c r="ET170" s="99"/>
      <c r="EU170" s="99"/>
      <c r="EV170" s="99"/>
      <c r="EW170" s="99"/>
      <c r="EX170" s="99"/>
      <c r="EY170" s="99"/>
      <c r="EZ170" s="99"/>
      <c r="FA170" s="99"/>
      <c r="FB170" s="99"/>
      <c r="FC170" s="99"/>
      <c r="FD170" s="99"/>
      <c r="FE170" s="99"/>
      <c r="FF170" s="99"/>
      <c r="FG170" s="99"/>
      <c r="FH170" s="99"/>
      <c r="FI170" s="99"/>
      <c r="FJ170" s="99"/>
      <c r="FK170" s="99"/>
      <c r="FL170" s="99"/>
      <c r="FM170" s="99"/>
      <c r="FN170" s="99"/>
      <c r="FO170" s="99"/>
      <c r="FP170" s="99"/>
      <c r="FQ170" s="99"/>
      <c r="FR170" s="99"/>
      <c r="FS170" s="99"/>
      <c r="FT170" s="99"/>
      <c r="FU170" s="99"/>
      <c r="FV170" s="99"/>
      <c r="FW170" s="99"/>
      <c r="FX170" s="99"/>
      <c r="FY170" s="99"/>
      <c r="FZ170" s="99"/>
      <c r="GA170" s="99"/>
      <c r="GB170" s="99"/>
      <c r="GC170" s="99"/>
      <c r="GD170" s="99"/>
      <c r="GE170" s="99"/>
      <c r="GF170" s="99"/>
      <c r="GG170" s="99"/>
      <c r="GH170" s="99"/>
      <c r="GI170" s="99"/>
      <c r="GJ170" s="99"/>
      <c r="GK170" s="99"/>
      <c r="GL170" s="99"/>
      <c r="GM170" s="99"/>
      <c r="GN170" s="99"/>
      <c r="GO170" s="99"/>
      <c r="GP170" s="99"/>
      <c r="GQ170" s="99"/>
      <c r="GR170" s="99"/>
      <c r="GS170" s="99"/>
      <c r="GT170" s="99"/>
      <c r="GU170" s="99"/>
      <c r="GV170" s="99"/>
      <c r="GW170" s="99"/>
      <c r="GX170" s="99"/>
      <c r="GY170" s="99"/>
      <c r="GZ170" s="99"/>
      <c r="HA170" s="99"/>
      <c r="HB170" s="99"/>
      <c r="HC170" s="99"/>
      <c r="HD170" s="99"/>
      <c r="HE170" s="99"/>
      <c r="HF170" s="99"/>
      <c r="HG170" s="99"/>
      <c r="HH170" s="99"/>
      <c r="HI170" s="99"/>
      <c r="HJ170" s="99"/>
      <c r="HK170" s="99"/>
      <c r="HL170" s="99"/>
      <c r="HM170" s="99"/>
      <c r="HN170" s="99"/>
      <c r="HO170" s="99"/>
      <c r="HP170" s="99"/>
      <c r="HQ170" s="99"/>
      <c r="HR170" s="99"/>
      <c r="HS170" s="99"/>
      <c r="HT170" s="99"/>
      <c r="HU170" s="99"/>
      <c r="HV170" s="99"/>
      <c r="HW170" s="99"/>
      <c r="HX170" s="99"/>
      <c r="HY170" s="99"/>
      <c r="HZ170" s="99"/>
      <c r="IA170" s="99"/>
      <c r="IB170" s="99"/>
      <c r="IC170" s="99"/>
      <c r="ID170" s="99"/>
      <c r="IE170" s="99"/>
      <c r="IF170" s="99"/>
      <c r="IG170" s="99"/>
      <c r="IH170" s="99"/>
      <c r="II170" s="99"/>
      <c r="IJ170" s="99"/>
      <c r="IK170" s="99"/>
      <c r="IL170" s="99"/>
      <c r="IM170" s="99"/>
      <c r="IN170" s="99"/>
      <c r="IO170" s="99"/>
      <c r="IP170" s="99"/>
      <c r="IQ170" s="99"/>
      <c r="IR170" s="99"/>
      <c r="IS170" s="99"/>
      <c r="IT170" s="99"/>
      <c r="IU170" s="99"/>
      <c r="IV170" s="99"/>
    </row>
    <row r="171" spans="1:256" s="100" customFormat="1" ht="25.5" customHeight="1" x14ac:dyDescent="0.25">
      <c r="A171" s="365" t="s">
        <v>1116</v>
      </c>
      <c r="B171" s="210" t="s">
        <v>145</v>
      </c>
      <c r="C171" s="552">
        <f>SUM(C172)</f>
        <v>1308750</v>
      </c>
      <c r="D171" s="538">
        <f>D172</f>
        <v>0</v>
      </c>
      <c r="E171" s="257">
        <f>E172</f>
        <v>1308750</v>
      </c>
      <c r="F171" s="17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c r="AT171" s="99"/>
      <c r="AU171" s="368"/>
      <c r="AV171" s="179"/>
      <c r="AW171" s="99"/>
      <c r="AX171" s="99"/>
      <c r="AY171" s="99"/>
      <c r="AZ171" s="99"/>
      <c r="BA171" s="99"/>
      <c r="BB171" s="99"/>
      <c r="BC171" s="99"/>
      <c r="BD171" s="99"/>
      <c r="BE171" s="99"/>
      <c r="BF171" s="99"/>
      <c r="BG171" s="99"/>
      <c r="BH171" s="99"/>
      <c r="BI171" s="99"/>
      <c r="BJ171" s="99"/>
      <c r="BK171" s="99"/>
      <c r="BL171" s="99"/>
      <c r="BM171" s="99"/>
      <c r="BN171" s="99"/>
      <c r="BO171" s="99"/>
      <c r="BP171" s="99"/>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c r="CT171" s="99"/>
      <c r="CU171" s="99"/>
      <c r="CV171" s="99"/>
      <c r="CW171" s="99"/>
      <c r="CX171" s="99"/>
      <c r="CY171" s="99"/>
      <c r="CZ171" s="99"/>
      <c r="DA171" s="99"/>
      <c r="DB171" s="99"/>
      <c r="DC171" s="99"/>
      <c r="DD171" s="99"/>
      <c r="DE171" s="99"/>
      <c r="DF171" s="99"/>
      <c r="DG171" s="99"/>
      <c r="DH171" s="99"/>
      <c r="DI171" s="99"/>
      <c r="DJ171" s="99"/>
      <c r="DK171" s="99"/>
      <c r="DL171" s="99"/>
      <c r="DM171" s="99"/>
      <c r="DN171" s="99"/>
      <c r="DO171" s="99"/>
      <c r="DP171" s="99"/>
      <c r="DQ171" s="99"/>
      <c r="DR171" s="99"/>
      <c r="DS171" s="99"/>
      <c r="DT171" s="99"/>
      <c r="DU171" s="99"/>
      <c r="DV171" s="99"/>
      <c r="DW171" s="99"/>
      <c r="DX171" s="99"/>
      <c r="DY171" s="99"/>
      <c r="DZ171" s="99"/>
      <c r="EA171" s="99"/>
      <c r="EB171" s="99"/>
      <c r="EC171" s="99"/>
      <c r="ED171" s="99"/>
      <c r="EE171" s="99"/>
      <c r="EF171" s="99"/>
      <c r="EG171" s="99"/>
      <c r="EH171" s="99"/>
      <c r="EI171" s="99"/>
      <c r="EJ171" s="99"/>
      <c r="EK171" s="99"/>
      <c r="EL171" s="99"/>
      <c r="EM171" s="99"/>
      <c r="EN171" s="99"/>
      <c r="EO171" s="99"/>
      <c r="EP171" s="99"/>
      <c r="EQ171" s="99"/>
      <c r="ER171" s="99"/>
      <c r="ES171" s="99"/>
      <c r="ET171" s="99"/>
      <c r="EU171" s="99"/>
      <c r="EV171" s="99"/>
      <c r="EW171" s="99"/>
      <c r="EX171" s="99"/>
      <c r="EY171" s="99"/>
      <c r="EZ171" s="99"/>
      <c r="FA171" s="99"/>
      <c r="FB171" s="99"/>
      <c r="FC171" s="99"/>
      <c r="FD171" s="99"/>
      <c r="FE171" s="99"/>
      <c r="FF171" s="99"/>
      <c r="FG171" s="99"/>
      <c r="FH171" s="99"/>
      <c r="FI171" s="99"/>
      <c r="FJ171" s="99"/>
      <c r="FK171" s="99"/>
      <c r="FL171" s="99"/>
      <c r="FM171" s="99"/>
      <c r="FN171" s="99"/>
      <c r="FO171" s="99"/>
      <c r="FP171" s="99"/>
      <c r="FQ171" s="99"/>
      <c r="FR171" s="99"/>
      <c r="FS171" s="99"/>
      <c r="FT171" s="99"/>
      <c r="FU171" s="99"/>
      <c r="FV171" s="99"/>
      <c r="FW171" s="99"/>
      <c r="FX171" s="99"/>
      <c r="FY171" s="99"/>
      <c r="FZ171" s="99"/>
      <c r="GA171" s="99"/>
      <c r="GB171" s="99"/>
      <c r="GC171" s="99"/>
      <c r="GD171" s="99"/>
      <c r="GE171" s="99"/>
      <c r="GF171" s="99"/>
      <c r="GG171" s="99"/>
      <c r="GH171" s="99"/>
      <c r="GI171" s="99"/>
      <c r="GJ171" s="99"/>
      <c r="GK171" s="99"/>
      <c r="GL171" s="99"/>
      <c r="GM171" s="99"/>
      <c r="GN171" s="99"/>
      <c r="GO171" s="99"/>
      <c r="GP171" s="99"/>
      <c r="GQ171" s="99"/>
      <c r="GR171" s="99"/>
      <c r="GS171" s="99"/>
      <c r="GT171" s="99"/>
      <c r="GU171" s="99"/>
      <c r="GV171" s="99"/>
      <c r="GW171" s="99"/>
      <c r="GX171" s="99"/>
      <c r="GY171" s="99"/>
      <c r="GZ171" s="99"/>
      <c r="HA171" s="99"/>
      <c r="HB171" s="99"/>
      <c r="HC171" s="99"/>
      <c r="HD171" s="99"/>
      <c r="HE171" s="99"/>
      <c r="HF171" s="99"/>
      <c r="HG171" s="99"/>
      <c r="HH171" s="99"/>
      <c r="HI171" s="99"/>
      <c r="HJ171" s="99"/>
      <c r="HK171" s="99"/>
      <c r="HL171" s="99"/>
      <c r="HM171" s="99"/>
      <c r="HN171" s="99"/>
      <c r="HO171" s="99"/>
      <c r="HP171" s="99"/>
      <c r="HQ171" s="99"/>
      <c r="HR171" s="99"/>
      <c r="HS171" s="99"/>
      <c r="HT171" s="99"/>
      <c r="HU171" s="99"/>
      <c r="HV171" s="99"/>
      <c r="HW171" s="99"/>
      <c r="HX171" s="99"/>
      <c r="HY171" s="99"/>
      <c r="HZ171" s="99"/>
      <c r="IA171" s="99"/>
      <c r="IB171" s="99"/>
      <c r="IC171" s="99"/>
      <c r="ID171" s="99"/>
      <c r="IE171" s="99"/>
      <c r="IF171" s="99"/>
      <c r="IG171" s="99"/>
      <c r="IH171" s="99"/>
      <c r="II171" s="99"/>
      <c r="IJ171" s="99"/>
      <c r="IK171" s="99"/>
      <c r="IL171" s="99"/>
      <c r="IM171" s="99"/>
      <c r="IN171" s="99"/>
      <c r="IO171" s="99"/>
      <c r="IP171" s="99"/>
      <c r="IQ171" s="99"/>
      <c r="IR171" s="99"/>
      <c r="IS171" s="99"/>
      <c r="IT171" s="99"/>
      <c r="IU171" s="99"/>
      <c r="IV171" s="99"/>
    </row>
    <row r="172" spans="1:256" s="100" customFormat="1" ht="25.5" customHeight="1" x14ac:dyDescent="0.25">
      <c r="A172" s="367" t="s">
        <v>1117</v>
      </c>
      <c r="B172" s="158" t="s">
        <v>146</v>
      </c>
      <c r="C172" s="550">
        <v>1308750</v>
      </c>
      <c r="D172" s="532"/>
      <c r="E172" s="197">
        <f>C172+D172</f>
        <v>1308750</v>
      </c>
      <c r="F172" s="17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368"/>
      <c r="AV172" s="17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c r="CT172" s="99"/>
      <c r="CU172" s="99"/>
      <c r="CV172" s="99"/>
      <c r="CW172" s="99"/>
      <c r="CX172" s="99"/>
      <c r="CY172" s="99"/>
      <c r="CZ172" s="99"/>
      <c r="DA172" s="99"/>
      <c r="DB172" s="99"/>
      <c r="DC172" s="99"/>
      <c r="DD172" s="99"/>
      <c r="DE172" s="99"/>
      <c r="DF172" s="99"/>
      <c r="DG172" s="99"/>
      <c r="DH172" s="99"/>
      <c r="DI172" s="99"/>
      <c r="DJ172" s="99"/>
      <c r="DK172" s="99"/>
      <c r="DL172" s="99"/>
      <c r="DM172" s="99"/>
      <c r="DN172" s="99"/>
      <c r="DO172" s="99"/>
      <c r="DP172" s="99"/>
      <c r="DQ172" s="99"/>
      <c r="DR172" s="99"/>
      <c r="DS172" s="99"/>
      <c r="DT172" s="99"/>
      <c r="DU172" s="99"/>
      <c r="DV172" s="99"/>
      <c r="DW172" s="99"/>
      <c r="DX172" s="99"/>
      <c r="DY172" s="99"/>
      <c r="DZ172" s="99"/>
      <c r="EA172" s="99"/>
      <c r="EB172" s="99"/>
      <c r="EC172" s="99"/>
      <c r="ED172" s="99"/>
      <c r="EE172" s="99"/>
      <c r="EF172" s="99"/>
      <c r="EG172" s="99"/>
      <c r="EH172" s="99"/>
      <c r="EI172" s="99"/>
      <c r="EJ172" s="99"/>
      <c r="EK172" s="99"/>
      <c r="EL172" s="99"/>
      <c r="EM172" s="99"/>
      <c r="EN172" s="99"/>
      <c r="EO172" s="99"/>
      <c r="EP172" s="99"/>
      <c r="EQ172" s="99"/>
      <c r="ER172" s="99"/>
      <c r="ES172" s="99"/>
      <c r="ET172" s="99"/>
      <c r="EU172" s="99"/>
      <c r="EV172" s="99"/>
      <c r="EW172" s="99"/>
      <c r="EX172" s="99"/>
      <c r="EY172" s="99"/>
      <c r="EZ172" s="99"/>
      <c r="FA172" s="99"/>
      <c r="FB172" s="99"/>
      <c r="FC172" s="99"/>
      <c r="FD172" s="99"/>
      <c r="FE172" s="99"/>
      <c r="FF172" s="99"/>
      <c r="FG172" s="99"/>
      <c r="FH172" s="99"/>
      <c r="FI172" s="99"/>
      <c r="FJ172" s="99"/>
      <c r="FK172" s="99"/>
      <c r="FL172" s="99"/>
      <c r="FM172" s="99"/>
      <c r="FN172" s="99"/>
      <c r="FO172" s="99"/>
      <c r="FP172" s="99"/>
      <c r="FQ172" s="99"/>
      <c r="FR172" s="99"/>
      <c r="FS172" s="99"/>
      <c r="FT172" s="99"/>
      <c r="FU172" s="99"/>
      <c r="FV172" s="99"/>
      <c r="FW172" s="99"/>
      <c r="FX172" s="99"/>
      <c r="FY172" s="99"/>
      <c r="FZ172" s="99"/>
      <c r="GA172" s="99"/>
      <c r="GB172" s="99"/>
      <c r="GC172" s="99"/>
      <c r="GD172" s="99"/>
      <c r="GE172" s="99"/>
      <c r="GF172" s="99"/>
      <c r="GG172" s="99"/>
      <c r="GH172" s="99"/>
      <c r="GI172" s="99"/>
      <c r="GJ172" s="99"/>
      <c r="GK172" s="99"/>
      <c r="GL172" s="99"/>
      <c r="GM172" s="99"/>
      <c r="GN172" s="99"/>
      <c r="GO172" s="99"/>
      <c r="GP172" s="99"/>
      <c r="GQ172" s="99"/>
      <c r="GR172" s="99"/>
      <c r="GS172" s="99"/>
      <c r="GT172" s="99"/>
      <c r="GU172" s="99"/>
      <c r="GV172" s="99"/>
      <c r="GW172" s="99"/>
      <c r="GX172" s="99"/>
      <c r="GY172" s="99"/>
      <c r="GZ172" s="99"/>
      <c r="HA172" s="99"/>
      <c r="HB172" s="99"/>
      <c r="HC172" s="99"/>
      <c r="HD172" s="99"/>
      <c r="HE172" s="99"/>
      <c r="HF172" s="99"/>
      <c r="HG172" s="99"/>
      <c r="HH172" s="99"/>
      <c r="HI172" s="99"/>
      <c r="HJ172" s="99"/>
      <c r="HK172" s="99"/>
      <c r="HL172" s="99"/>
      <c r="HM172" s="99"/>
      <c r="HN172" s="99"/>
      <c r="HO172" s="99"/>
      <c r="HP172" s="99"/>
      <c r="HQ172" s="99"/>
      <c r="HR172" s="99"/>
      <c r="HS172" s="99"/>
      <c r="HT172" s="99"/>
      <c r="HU172" s="99"/>
      <c r="HV172" s="99"/>
      <c r="HW172" s="99"/>
      <c r="HX172" s="99"/>
      <c r="HY172" s="99"/>
      <c r="HZ172" s="99"/>
      <c r="IA172" s="99"/>
      <c r="IB172" s="99"/>
      <c r="IC172" s="99"/>
      <c r="ID172" s="99"/>
      <c r="IE172" s="99"/>
      <c r="IF172" s="99"/>
      <c r="IG172" s="99"/>
      <c r="IH172" s="99"/>
      <c r="II172" s="99"/>
      <c r="IJ172" s="99"/>
      <c r="IK172" s="99"/>
      <c r="IL172" s="99"/>
      <c r="IM172" s="99"/>
      <c r="IN172" s="99"/>
      <c r="IO172" s="99"/>
      <c r="IP172" s="99"/>
      <c r="IQ172" s="99"/>
      <c r="IR172" s="99"/>
      <c r="IS172" s="99"/>
      <c r="IT172" s="99"/>
      <c r="IU172" s="99"/>
      <c r="IV172" s="99"/>
    </row>
    <row r="173" spans="1:256" s="100" customFormat="1" ht="25.5" customHeight="1" x14ac:dyDescent="0.25">
      <c r="A173" s="365" t="s">
        <v>1118</v>
      </c>
      <c r="B173" s="210" t="s">
        <v>147</v>
      </c>
      <c r="C173" s="552">
        <f>SUM(C174:C176)</f>
        <v>1293421</v>
      </c>
      <c r="D173" s="538">
        <f>SUM(D174:D176)</f>
        <v>8915</v>
      </c>
      <c r="E173" s="257">
        <f>SUM(E174:E176)</f>
        <v>1302336</v>
      </c>
      <c r="F173" s="17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c r="AT173" s="99"/>
      <c r="AU173" s="368"/>
      <c r="AV173" s="179"/>
      <c r="AW173" s="99"/>
      <c r="AX173" s="99"/>
      <c r="AY173" s="99"/>
      <c r="AZ173" s="99"/>
      <c r="BA173" s="99"/>
      <c r="BB173" s="99"/>
      <c r="BC173" s="99"/>
      <c r="BD173" s="99"/>
      <c r="BE173" s="99"/>
      <c r="BF173" s="99"/>
      <c r="BG173" s="99"/>
      <c r="BH173" s="99"/>
      <c r="BI173" s="99"/>
      <c r="BJ173" s="99"/>
      <c r="BK173" s="99"/>
      <c r="BL173" s="99"/>
      <c r="BM173" s="99"/>
      <c r="BN173" s="99"/>
      <c r="BO173" s="99"/>
      <c r="BP173" s="99"/>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c r="CT173" s="99"/>
      <c r="CU173" s="99"/>
      <c r="CV173" s="99"/>
      <c r="CW173" s="99"/>
      <c r="CX173" s="99"/>
      <c r="CY173" s="99"/>
      <c r="CZ173" s="99"/>
      <c r="DA173" s="99"/>
      <c r="DB173" s="99"/>
      <c r="DC173" s="99"/>
      <c r="DD173" s="99"/>
      <c r="DE173" s="99"/>
      <c r="DF173" s="99"/>
      <c r="DG173" s="99"/>
      <c r="DH173" s="99"/>
      <c r="DI173" s="99"/>
      <c r="DJ173" s="99"/>
      <c r="DK173" s="99"/>
      <c r="DL173" s="99"/>
      <c r="DM173" s="99"/>
      <c r="DN173" s="99"/>
      <c r="DO173" s="99"/>
      <c r="DP173" s="99"/>
      <c r="DQ173" s="99"/>
      <c r="DR173" s="99"/>
      <c r="DS173" s="99"/>
      <c r="DT173" s="99"/>
      <c r="DU173" s="99"/>
      <c r="DV173" s="99"/>
      <c r="DW173" s="99"/>
      <c r="DX173" s="99"/>
      <c r="DY173" s="99"/>
      <c r="DZ173" s="99"/>
      <c r="EA173" s="99"/>
      <c r="EB173" s="99"/>
      <c r="EC173" s="99"/>
      <c r="ED173" s="99"/>
      <c r="EE173" s="99"/>
      <c r="EF173" s="99"/>
      <c r="EG173" s="99"/>
      <c r="EH173" s="99"/>
      <c r="EI173" s="99"/>
      <c r="EJ173" s="99"/>
      <c r="EK173" s="99"/>
      <c r="EL173" s="99"/>
      <c r="EM173" s="99"/>
      <c r="EN173" s="99"/>
      <c r="EO173" s="99"/>
      <c r="EP173" s="99"/>
      <c r="EQ173" s="99"/>
      <c r="ER173" s="99"/>
      <c r="ES173" s="99"/>
      <c r="ET173" s="99"/>
      <c r="EU173" s="99"/>
      <c r="EV173" s="99"/>
      <c r="EW173" s="99"/>
      <c r="EX173" s="99"/>
      <c r="EY173" s="99"/>
      <c r="EZ173" s="99"/>
      <c r="FA173" s="99"/>
      <c r="FB173" s="99"/>
      <c r="FC173" s="99"/>
      <c r="FD173" s="99"/>
      <c r="FE173" s="99"/>
      <c r="FF173" s="99"/>
      <c r="FG173" s="99"/>
      <c r="FH173" s="99"/>
      <c r="FI173" s="99"/>
      <c r="FJ173" s="99"/>
      <c r="FK173" s="99"/>
      <c r="FL173" s="99"/>
      <c r="FM173" s="99"/>
      <c r="FN173" s="99"/>
      <c r="FO173" s="99"/>
      <c r="FP173" s="99"/>
      <c r="FQ173" s="99"/>
      <c r="FR173" s="99"/>
      <c r="FS173" s="99"/>
      <c r="FT173" s="99"/>
      <c r="FU173" s="99"/>
      <c r="FV173" s="99"/>
      <c r="FW173" s="99"/>
      <c r="FX173" s="99"/>
      <c r="FY173" s="99"/>
      <c r="FZ173" s="99"/>
      <c r="GA173" s="99"/>
      <c r="GB173" s="99"/>
      <c r="GC173" s="99"/>
      <c r="GD173" s="99"/>
      <c r="GE173" s="99"/>
      <c r="GF173" s="99"/>
      <c r="GG173" s="99"/>
      <c r="GH173" s="99"/>
      <c r="GI173" s="99"/>
      <c r="GJ173" s="99"/>
      <c r="GK173" s="99"/>
      <c r="GL173" s="99"/>
      <c r="GM173" s="99"/>
      <c r="GN173" s="99"/>
      <c r="GO173" s="99"/>
      <c r="GP173" s="99"/>
      <c r="GQ173" s="99"/>
      <c r="GR173" s="99"/>
      <c r="GS173" s="99"/>
      <c r="GT173" s="99"/>
      <c r="GU173" s="99"/>
      <c r="GV173" s="99"/>
      <c r="GW173" s="99"/>
      <c r="GX173" s="99"/>
      <c r="GY173" s="99"/>
      <c r="GZ173" s="99"/>
      <c r="HA173" s="99"/>
      <c r="HB173" s="99"/>
      <c r="HC173" s="99"/>
      <c r="HD173" s="99"/>
      <c r="HE173" s="99"/>
      <c r="HF173" s="99"/>
      <c r="HG173" s="99"/>
      <c r="HH173" s="99"/>
      <c r="HI173" s="99"/>
      <c r="HJ173" s="99"/>
      <c r="HK173" s="99"/>
      <c r="HL173" s="99"/>
      <c r="HM173" s="99"/>
      <c r="HN173" s="99"/>
      <c r="HO173" s="99"/>
      <c r="HP173" s="99"/>
      <c r="HQ173" s="99"/>
      <c r="HR173" s="99"/>
      <c r="HS173" s="99"/>
      <c r="HT173" s="99"/>
      <c r="HU173" s="99"/>
      <c r="HV173" s="99"/>
      <c r="HW173" s="99"/>
      <c r="HX173" s="99"/>
      <c r="HY173" s="99"/>
      <c r="HZ173" s="99"/>
      <c r="IA173" s="99"/>
      <c r="IB173" s="99"/>
      <c r="IC173" s="99"/>
      <c r="ID173" s="99"/>
      <c r="IE173" s="99"/>
      <c r="IF173" s="99"/>
      <c r="IG173" s="99"/>
      <c r="IH173" s="99"/>
      <c r="II173" s="99"/>
      <c r="IJ173" s="99"/>
      <c r="IK173" s="99"/>
      <c r="IL173" s="99"/>
      <c r="IM173" s="99"/>
      <c r="IN173" s="99"/>
      <c r="IO173" s="99"/>
      <c r="IP173" s="99"/>
      <c r="IQ173" s="99"/>
      <c r="IR173" s="99"/>
      <c r="IS173" s="99"/>
      <c r="IT173" s="99"/>
      <c r="IU173" s="99"/>
      <c r="IV173" s="99"/>
    </row>
    <row r="174" spans="1:256" s="100" customFormat="1" ht="25.5" customHeight="1" x14ac:dyDescent="0.25">
      <c r="A174" s="367" t="s">
        <v>1119</v>
      </c>
      <c r="B174" s="158" t="s">
        <v>148</v>
      </c>
      <c r="C174" s="550">
        <v>1293421</v>
      </c>
      <c r="D174" s="532">
        <v>8915</v>
      </c>
      <c r="E174" s="197">
        <f>C174+D174</f>
        <v>1302336</v>
      </c>
      <c r="F174" s="17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c r="AT174" s="99"/>
      <c r="AU174" s="368"/>
      <c r="AV174" s="179"/>
      <c r="AW174" s="99"/>
      <c r="AX174" s="99"/>
      <c r="AY174" s="99"/>
      <c r="AZ174" s="99"/>
      <c r="BA174" s="99"/>
      <c r="BB174" s="99"/>
      <c r="BC174" s="99"/>
      <c r="BD174" s="99"/>
      <c r="BE174" s="99"/>
      <c r="BF174" s="99"/>
      <c r="BG174" s="99"/>
      <c r="BH174" s="99"/>
      <c r="BI174" s="99"/>
      <c r="BJ174" s="99"/>
      <c r="BK174" s="99"/>
      <c r="BL174" s="99"/>
      <c r="BM174" s="99"/>
      <c r="BN174" s="99"/>
      <c r="BO174" s="99"/>
      <c r="BP174" s="99"/>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c r="CT174" s="99"/>
      <c r="CU174" s="99"/>
      <c r="CV174" s="99"/>
      <c r="CW174" s="99"/>
      <c r="CX174" s="99"/>
      <c r="CY174" s="99"/>
      <c r="CZ174" s="99"/>
      <c r="DA174" s="99"/>
      <c r="DB174" s="99"/>
      <c r="DC174" s="99"/>
      <c r="DD174" s="99"/>
      <c r="DE174" s="99"/>
      <c r="DF174" s="99"/>
      <c r="DG174" s="99"/>
      <c r="DH174" s="99"/>
      <c r="DI174" s="99"/>
      <c r="DJ174" s="99"/>
      <c r="DK174" s="99"/>
      <c r="DL174" s="99"/>
      <c r="DM174" s="99"/>
      <c r="DN174" s="99"/>
      <c r="DO174" s="99"/>
      <c r="DP174" s="99"/>
      <c r="DQ174" s="99"/>
      <c r="DR174" s="99"/>
      <c r="DS174" s="99"/>
      <c r="DT174" s="99"/>
      <c r="DU174" s="99"/>
      <c r="DV174" s="99"/>
      <c r="DW174" s="99"/>
      <c r="DX174" s="99"/>
      <c r="DY174" s="99"/>
      <c r="DZ174" s="99"/>
      <c r="EA174" s="99"/>
      <c r="EB174" s="99"/>
      <c r="EC174" s="99"/>
      <c r="ED174" s="99"/>
      <c r="EE174" s="99"/>
      <c r="EF174" s="99"/>
      <c r="EG174" s="99"/>
      <c r="EH174" s="99"/>
      <c r="EI174" s="99"/>
      <c r="EJ174" s="99"/>
      <c r="EK174" s="99"/>
      <c r="EL174" s="99"/>
      <c r="EM174" s="99"/>
      <c r="EN174" s="99"/>
      <c r="EO174" s="99"/>
      <c r="EP174" s="99"/>
      <c r="EQ174" s="99"/>
      <c r="ER174" s="99"/>
      <c r="ES174" s="99"/>
      <c r="ET174" s="99"/>
      <c r="EU174" s="99"/>
      <c r="EV174" s="99"/>
      <c r="EW174" s="99"/>
      <c r="EX174" s="99"/>
      <c r="EY174" s="99"/>
      <c r="EZ174" s="99"/>
      <c r="FA174" s="99"/>
      <c r="FB174" s="99"/>
      <c r="FC174" s="99"/>
      <c r="FD174" s="99"/>
      <c r="FE174" s="99"/>
      <c r="FF174" s="99"/>
      <c r="FG174" s="99"/>
      <c r="FH174" s="99"/>
      <c r="FI174" s="99"/>
      <c r="FJ174" s="99"/>
      <c r="FK174" s="99"/>
      <c r="FL174" s="99"/>
      <c r="FM174" s="99"/>
      <c r="FN174" s="99"/>
      <c r="FO174" s="99"/>
      <c r="FP174" s="99"/>
      <c r="FQ174" s="99"/>
      <c r="FR174" s="99"/>
      <c r="FS174" s="99"/>
      <c r="FT174" s="99"/>
      <c r="FU174" s="99"/>
      <c r="FV174" s="99"/>
      <c r="FW174" s="99"/>
      <c r="FX174" s="99"/>
      <c r="FY174" s="99"/>
      <c r="FZ174" s="99"/>
      <c r="GA174" s="99"/>
      <c r="GB174" s="99"/>
      <c r="GC174" s="99"/>
      <c r="GD174" s="99"/>
      <c r="GE174" s="99"/>
      <c r="GF174" s="99"/>
      <c r="GG174" s="99"/>
      <c r="GH174" s="99"/>
      <c r="GI174" s="99"/>
      <c r="GJ174" s="99"/>
      <c r="GK174" s="99"/>
      <c r="GL174" s="99"/>
      <c r="GM174" s="99"/>
      <c r="GN174" s="99"/>
      <c r="GO174" s="99"/>
      <c r="GP174" s="99"/>
      <c r="GQ174" s="99"/>
      <c r="GR174" s="99"/>
      <c r="GS174" s="99"/>
      <c r="GT174" s="99"/>
      <c r="GU174" s="99"/>
      <c r="GV174" s="99"/>
      <c r="GW174" s="99"/>
      <c r="GX174" s="99"/>
      <c r="GY174" s="99"/>
      <c r="GZ174" s="99"/>
      <c r="HA174" s="99"/>
      <c r="HB174" s="99"/>
      <c r="HC174" s="99"/>
      <c r="HD174" s="99"/>
      <c r="HE174" s="99"/>
      <c r="HF174" s="99"/>
      <c r="HG174" s="99"/>
      <c r="HH174" s="99"/>
      <c r="HI174" s="99"/>
      <c r="HJ174" s="99"/>
      <c r="HK174" s="99"/>
      <c r="HL174" s="99"/>
      <c r="HM174" s="99"/>
      <c r="HN174" s="99"/>
      <c r="HO174" s="99"/>
      <c r="HP174" s="99"/>
      <c r="HQ174" s="99"/>
      <c r="HR174" s="99"/>
      <c r="HS174" s="99"/>
      <c r="HT174" s="99"/>
      <c r="HU174" s="99"/>
      <c r="HV174" s="99"/>
      <c r="HW174" s="99"/>
      <c r="HX174" s="99"/>
      <c r="HY174" s="99"/>
      <c r="HZ174" s="99"/>
      <c r="IA174" s="99"/>
      <c r="IB174" s="99"/>
      <c r="IC174" s="99"/>
      <c r="ID174" s="99"/>
      <c r="IE174" s="99"/>
      <c r="IF174" s="99"/>
      <c r="IG174" s="99"/>
      <c r="IH174" s="99"/>
      <c r="II174" s="99"/>
      <c r="IJ174" s="99"/>
      <c r="IK174" s="99"/>
      <c r="IL174" s="99"/>
      <c r="IM174" s="99"/>
      <c r="IN174" s="99"/>
      <c r="IO174" s="99"/>
      <c r="IP174" s="99"/>
      <c r="IQ174" s="99"/>
      <c r="IR174" s="99"/>
      <c r="IS174" s="99"/>
      <c r="IT174" s="99"/>
      <c r="IU174" s="99"/>
      <c r="IV174" s="99"/>
    </row>
    <row r="175" spans="1:256" s="100" customFormat="1" ht="25.5" customHeight="1" x14ac:dyDescent="0.25">
      <c r="A175" s="367" t="s">
        <v>1120</v>
      </c>
      <c r="B175" s="158" t="s">
        <v>149</v>
      </c>
      <c r="C175" s="550">
        <v>0</v>
      </c>
      <c r="D175" s="532"/>
      <c r="E175" s="197">
        <f>C175+D175</f>
        <v>0</v>
      </c>
      <c r="F175" s="17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c r="AT175" s="99"/>
      <c r="AU175" s="368"/>
      <c r="AV175" s="179"/>
      <c r="AW175" s="99"/>
      <c r="AX175" s="99"/>
      <c r="AY175" s="99"/>
      <c r="AZ175" s="99"/>
      <c r="BA175" s="99"/>
      <c r="BB175" s="99"/>
      <c r="BC175" s="99"/>
      <c r="BD175" s="99"/>
      <c r="BE175" s="99"/>
      <c r="BF175" s="99"/>
      <c r="BG175" s="99"/>
      <c r="BH175" s="99"/>
      <c r="BI175" s="99"/>
      <c r="BJ175" s="99"/>
      <c r="BK175" s="99"/>
      <c r="BL175" s="99"/>
      <c r="BM175" s="99"/>
      <c r="BN175" s="99"/>
      <c r="BO175" s="99"/>
      <c r="BP175" s="99"/>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c r="CT175" s="99"/>
      <c r="CU175" s="99"/>
      <c r="CV175" s="99"/>
      <c r="CW175" s="99"/>
      <c r="CX175" s="99"/>
      <c r="CY175" s="99"/>
      <c r="CZ175" s="99"/>
      <c r="DA175" s="99"/>
      <c r="DB175" s="99"/>
      <c r="DC175" s="99"/>
      <c r="DD175" s="99"/>
      <c r="DE175" s="99"/>
      <c r="DF175" s="99"/>
      <c r="DG175" s="99"/>
      <c r="DH175" s="99"/>
      <c r="DI175" s="99"/>
      <c r="DJ175" s="99"/>
      <c r="DK175" s="99"/>
      <c r="DL175" s="99"/>
      <c r="DM175" s="99"/>
      <c r="DN175" s="99"/>
      <c r="DO175" s="99"/>
      <c r="DP175" s="99"/>
      <c r="DQ175" s="99"/>
      <c r="DR175" s="99"/>
      <c r="DS175" s="99"/>
      <c r="DT175" s="99"/>
      <c r="DU175" s="99"/>
      <c r="DV175" s="99"/>
      <c r="DW175" s="99"/>
      <c r="DX175" s="99"/>
      <c r="DY175" s="99"/>
      <c r="DZ175" s="99"/>
      <c r="EA175" s="99"/>
      <c r="EB175" s="99"/>
      <c r="EC175" s="99"/>
      <c r="ED175" s="99"/>
      <c r="EE175" s="99"/>
      <c r="EF175" s="99"/>
      <c r="EG175" s="99"/>
      <c r="EH175" s="99"/>
      <c r="EI175" s="99"/>
      <c r="EJ175" s="99"/>
      <c r="EK175" s="99"/>
      <c r="EL175" s="99"/>
      <c r="EM175" s="99"/>
      <c r="EN175" s="99"/>
      <c r="EO175" s="99"/>
      <c r="EP175" s="99"/>
      <c r="EQ175" s="99"/>
      <c r="ER175" s="99"/>
      <c r="ES175" s="99"/>
      <c r="ET175" s="99"/>
      <c r="EU175" s="99"/>
      <c r="EV175" s="99"/>
      <c r="EW175" s="99"/>
      <c r="EX175" s="99"/>
      <c r="EY175" s="99"/>
      <c r="EZ175" s="99"/>
      <c r="FA175" s="99"/>
      <c r="FB175" s="99"/>
      <c r="FC175" s="99"/>
      <c r="FD175" s="99"/>
      <c r="FE175" s="99"/>
      <c r="FF175" s="99"/>
      <c r="FG175" s="99"/>
      <c r="FH175" s="99"/>
      <c r="FI175" s="99"/>
      <c r="FJ175" s="99"/>
      <c r="FK175" s="99"/>
      <c r="FL175" s="99"/>
      <c r="FM175" s="99"/>
      <c r="FN175" s="99"/>
      <c r="FO175" s="99"/>
      <c r="FP175" s="99"/>
      <c r="FQ175" s="99"/>
      <c r="FR175" s="99"/>
      <c r="FS175" s="99"/>
      <c r="FT175" s="99"/>
      <c r="FU175" s="99"/>
      <c r="FV175" s="99"/>
      <c r="FW175" s="99"/>
      <c r="FX175" s="99"/>
      <c r="FY175" s="99"/>
      <c r="FZ175" s="99"/>
      <c r="GA175" s="99"/>
      <c r="GB175" s="99"/>
      <c r="GC175" s="99"/>
      <c r="GD175" s="99"/>
      <c r="GE175" s="99"/>
      <c r="GF175" s="99"/>
      <c r="GG175" s="99"/>
      <c r="GH175" s="99"/>
      <c r="GI175" s="99"/>
      <c r="GJ175" s="99"/>
      <c r="GK175" s="99"/>
      <c r="GL175" s="99"/>
      <c r="GM175" s="99"/>
      <c r="GN175" s="99"/>
      <c r="GO175" s="99"/>
      <c r="GP175" s="99"/>
      <c r="GQ175" s="99"/>
      <c r="GR175" s="99"/>
      <c r="GS175" s="99"/>
      <c r="GT175" s="99"/>
      <c r="GU175" s="99"/>
      <c r="GV175" s="99"/>
      <c r="GW175" s="99"/>
      <c r="GX175" s="99"/>
      <c r="GY175" s="99"/>
      <c r="GZ175" s="99"/>
      <c r="HA175" s="99"/>
      <c r="HB175" s="99"/>
      <c r="HC175" s="99"/>
      <c r="HD175" s="99"/>
      <c r="HE175" s="99"/>
      <c r="HF175" s="99"/>
      <c r="HG175" s="99"/>
      <c r="HH175" s="99"/>
      <c r="HI175" s="99"/>
      <c r="HJ175" s="99"/>
      <c r="HK175" s="99"/>
      <c r="HL175" s="99"/>
      <c r="HM175" s="99"/>
      <c r="HN175" s="99"/>
      <c r="HO175" s="99"/>
      <c r="HP175" s="99"/>
      <c r="HQ175" s="99"/>
      <c r="HR175" s="99"/>
      <c r="HS175" s="99"/>
      <c r="HT175" s="99"/>
      <c r="HU175" s="99"/>
      <c r="HV175" s="99"/>
      <c r="HW175" s="99"/>
      <c r="HX175" s="99"/>
      <c r="HY175" s="99"/>
      <c r="HZ175" s="99"/>
      <c r="IA175" s="99"/>
      <c r="IB175" s="99"/>
      <c r="IC175" s="99"/>
      <c r="ID175" s="99"/>
      <c r="IE175" s="99"/>
      <c r="IF175" s="99"/>
      <c r="IG175" s="99"/>
      <c r="IH175" s="99"/>
      <c r="II175" s="99"/>
      <c r="IJ175" s="99"/>
      <c r="IK175" s="99"/>
      <c r="IL175" s="99"/>
      <c r="IM175" s="99"/>
      <c r="IN175" s="99"/>
      <c r="IO175" s="99"/>
      <c r="IP175" s="99"/>
      <c r="IQ175" s="99"/>
      <c r="IR175" s="99"/>
      <c r="IS175" s="99"/>
      <c r="IT175" s="99"/>
      <c r="IU175" s="99"/>
      <c r="IV175" s="99"/>
    </row>
    <row r="176" spans="1:256" s="100" customFormat="1" ht="25.5" customHeight="1" x14ac:dyDescent="0.25">
      <c r="A176" s="367" t="s">
        <v>1121</v>
      </c>
      <c r="B176" s="158" t="s">
        <v>150</v>
      </c>
      <c r="C176" s="550">
        <v>0</v>
      </c>
      <c r="D176" s="532"/>
      <c r="E176" s="197">
        <f>C176+D176</f>
        <v>0</v>
      </c>
      <c r="F176" s="17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c r="AT176" s="99"/>
      <c r="AU176" s="368"/>
      <c r="AV176" s="179"/>
      <c r="AW176" s="99"/>
      <c r="AX176" s="99"/>
      <c r="AY176" s="99"/>
      <c r="AZ176" s="99"/>
      <c r="BA176" s="99"/>
      <c r="BB176" s="99"/>
      <c r="BC176" s="99"/>
      <c r="BD176" s="99"/>
      <c r="BE176" s="99"/>
      <c r="BF176" s="99"/>
      <c r="BG176" s="99"/>
      <c r="BH176" s="99"/>
      <c r="BI176" s="99"/>
      <c r="BJ176" s="99"/>
      <c r="BK176" s="99"/>
      <c r="BL176" s="99"/>
      <c r="BM176" s="99"/>
      <c r="BN176" s="99"/>
      <c r="BO176" s="99"/>
      <c r="BP176" s="99"/>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c r="CT176" s="99"/>
      <c r="CU176" s="99"/>
      <c r="CV176" s="99"/>
      <c r="CW176" s="99"/>
      <c r="CX176" s="99"/>
      <c r="CY176" s="99"/>
      <c r="CZ176" s="99"/>
      <c r="DA176" s="99"/>
      <c r="DB176" s="99"/>
      <c r="DC176" s="99"/>
      <c r="DD176" s="99"/>
      <c r="DE176" s="99"/>
      <c r="DF176" s="99"/>
      <c r="DG176" s="99"/>
      <c r="DH176" s="99"/>
      <c r="DI176" s="99"/>
      <c r="DJ176" s="99"/>
      <c r="DK176" s="99"/>
      <c r="DL176" s="99"/>
      <c r="DM176" s="99"/>
      <c r="DN176" s="99"/>
      <c r="DO176" s="99"/>
      <c r="DP176" s="99"/>
      <c r="DQ176" s="99"/>
      <c r="DR176" s="99"/>
      <c r="DS176" s="99"/>
      <c r="DT176" s="99"/>
      <c r="DU176" s="99"/>
      <c r="DV176" s="99"/>
      <c r="DW176" s="99"/>
      <c r="DX176" s="99"/>
      <c r="DY176" s="99"/>
      <c r="DZ176" s="99"/>
      <c r="EA176" s="99"/>
      <c r="EB176" s="99"/>
      <c r="EC176" s="99"/>
      <c r="ED176" s="99"/>
      <c r="EE176" s="99"/>
      <c r="EF176" s="99"/>
      <c r="EG176" s="99"/>
      <c r="EH176" s="99"/>
      <c r="EI176" s="99"/>
      <c r="EJ176" s="99"/>
      <c r="EK176" s="99"/>
      <c r="EL176" s="99"/>
      <c r="EM176" s="99"/>
      <c r="EN176" s="99"/>
      <c r="EO176" s="99"/>
      <c r="EP176" s="99"/>
      <c r="EQ176" s="99"/>
      <c r="ER176" s="99"/>
      <c r="ES176" s="99"/>
      <c r="ET176" s="99"/>
      <c r="EU176" s="99"/>
      <c r="EV176" s="99"/>
      <c r="EW176" s="99"/>
      <c r="EX176" s="99"/>
      <c r="EY176" s="99"/>
      <c r="EZ176" s="99"/>
      <c r="FA176" s="99"/>
      <c r="FB176" s="99"/>
      <c r="FC176" s="99"/>
      <c r="FD176" s="99"/>
      <c r="FE176" s="99"/>
      <c r="FF176" s="99"/>
      <c r="FG176" s="99"/>
      <c r="FH176" s="99"/>
      <c r="FI176" s="99"/>
      <c r="FJ176" s="99"/>
      <c r="FK176" s="99"/>
      <c r="FL176" s="99"/>
      <c r="FM176" s="99"/>
      <c r="FN176" s="99"/>
      <c r="FO176" s="99"/>
      <c r="FP176" s="99"/>
      <c r="FQ176" s="99"/>
      <c r="FR176" s="99"/>
      <c r="FS176" s="99"/>
      <c r="FT176" s="99"/>
      <c r="FU176" s="99"/>
      <c r="FV176" s="99"/>
      <c r="FW176" s="99"/>
      <c r="FX176" s="99"/>
      <c r="FY176" s="99"/>
      <c r="FZ176" s="99"/>
      <c r="GA176" s="99"/>
      <c r="GB176" s="99"/>
      <c r="GC176" s="99"/>
      <c r="GD176" s="99"/>
      <c r="GE176" s="99"/>
      <c r="GF176" s="99"/>
      <c r="GG176" s="99"/>
      <c r="GH176" s="99"/>
      <c r="GI176" s="99"/>
      <c r="GJ176" s="99"/>
      <c r="GK176" s="99"/>
      <c r="GL176" s="99"/>
      <c r="GM176" s="99"/>
      <c r="GN176" s="99"/>
      <c r="GO176" s="99"/>
      <c r="GP176" s="99"/>
      <c r="GQ176" s="99"/>
      <c r="GR176" s="99"/>
      <c r="GS176" s="99"/>
      <c r="GT176" s="99"/>
      <c r="GU176" s="99"/>
      <c r="GV176" s="99"/>
      <c r="GW176" s="99"/>
      <c r="GX176" s="99"/>
      <c r="GY176" s="99"/>
      <c r="GZ176" s="99"/>
      <c r="HA176" s="99"/>
      <c r="HB176" s="99"/>
      <c r="HC176" s="99"/>
      <c r="HD176" s="99"/>
      <c r="HE176" s="99"/>
      <c r="HF176" s="99"/>
      <c r="HG176" s="99"/>
      <c r="HH176" s="99"/>
      <c r="HI176" s="99"/>
      <c r="HJ176" s="99"/>
      <c r="HK176" s="99"/>
      <c r="HL176" s="99"/>
      <c r="HM176" s="99"/>
      <c r="HN176" s="99"/>
      <c r="HO176" s="99"/>
      <c r="HP176" s="99"/>
      <c r="HQ176" s="99"/>
      <c r="HR176" s="99"/>
      <c r="HS176" s="99"/>
      <c r="HT176" s="99"/>
      <c r="HU176" s="99"/>
      <c r="HV176" s="99"/>
      <c r="HW176" s="99"/>
      <c r="HX176" s="99"/>
      <c r="HY176" s="99"/>
      <c r="HZ176" s="99"/>
      <c r="IA176" s="99"/>
      <c r="IB176" s="99"/>
      <c r="IC176" s="99"/>
      <c r="ID176" s="99"/>
      <c r="IE176" s="99"/>
      <c r="IF176" s="99"/>
      <c r="IG176" s="99"/>
      <c r="IH176" s="99"/>
      <c r="II176" s="99"/>
      <c r="IJ176" s="99"/>
      <c r="IK176" s="99"/>
      <c r="IL176" s="99"/>
      <c r="IM176" s="99"/>
      <c r="IN176" s="99"/>
      <c r="IO176" s="99"/>
      <c r="IP176" s="99"/>
      <c r="IQ176" s="99"/>
      <c r="IR176" s="99"/>
      <c r="IS176" s="99"/>
      <c r="IT176" s="99"/>
      <c r="IU176" s="99"/>
      <c r="IV176" s="99"/>
    </row>
    <row r="177" spans="1:256" s="100" customFormat="1" ht="27.75" customHeight="1" x14ac:dyDescent="0.25">
      <c r="A177" s="365" t="s">
        <v>1122</v>
      </c>
      <c r="B177" s="210" t="s">
        <v>151</v>
      </c>
      <c r="C177" s="552">
        <f>SUM(C178)</f>
        <v>0</v>
      </c>
      <c r="D177" s="538">
        <f>SUM(D178)</f>
        <v>0</v>
      </c>
      <c r="E177" s="264">
        <f>SUM(E178)</f>
        <v>0</v>
      </c>
      <c r="F177" s="17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c r="AT177" s="99"/>
      <c r="AU177" s="368"/>
      <c r="AV177" s="179"/>
      <c r="AW177" s="99"/>
      <c r="AX177" s="99"/>
      <c r="AY177" s="99"/>
      <c r="AZ177" s="99"/>
      <c r="BA177" s="99"/>
      <c r="BB177" s="99"/>
      <c r="BC177" s="99"/>
      <c r="BD177" s="99"/>
      <c r="BE177" s="99"/>
      <c r="BF177" s="99"/>
      <c r="BG177" s="99"/>
      <c r="BH177" s="99"/>
      <c r="BI177" s="99"/>
      <c r="BJ177" s="99"/>
      <c r="BK177" s="99"/>
      <c r="BL177" s="99"/>
      <c r="BM177" s="99"/>
      <c r="BN177" s="99"/>
      <c r="BO177" s="99"/>
      <c r="BP177" s="99"/>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c r="CT177" s="99"/>
      <c r="CU177" s="99"/>
      <c r="CV177" s="99"/>
      <c r="CW177" s="99"/>
      <c r="CX177" s="99"/>
      <c r="CY177" s="99"/>
      <c r="CZ177" s="99"/>
      <c r="DA177" s="99"/>
      <c r="DB177" s="99"/>
      <c r="DC177" s="99"/>
      <c r="DD177" s="99"/>
      <c r="DE177" s="99"/>
      <c r="DF177" s="99"/>
      <c r="DG177" s="99"/>
      <c r="DH177" s="99"/>
      <c r="DI177" s="99"/>
      <c r="DJ177" s="99"/>
      <c r="DK177" s="99"/>
      <c r="DL177" s="99"/>
      <c r="DM177" s="99"/>
      <c r="DN177" s="99"/>
      <c r="DO177" s="99"/>
      <c r="DP177" s="99"/>
      <c r="DQ177" s="99"/>
      <c r="DR177" s="99"/>
      <c r="DS177" s="99"/>
      <c r="DT177" s="99"/>
      <c r="DU177" s="99"/>
      <c r="DV177" s="99"/>
      <c r="DW177" s="99"/>
      <c r="DX177" s="99"/>
      <c r="DY177" s="99"/>
      <c r="DZ177" s="99"/>
      <c r="EA177" s="99"/>
      <c r="EB177" s="99"/>
      <c r="EC177" s="99"/>
      <c r="ED177" s="99"/>
      <c r="EE177" s="99"/>
      <c r="EF177" s="99"/>
      <c r="EG177" s="99"/>
      <c r="EH177" s="99"/>
      <c r="EI177" s="99"/>
      <c r="EJ177" s="99"/>
      <c r="EK177" s="99"/>
      <c r="EL177" s="99"/>
      <c r="EM177" s="99"/>
      <c r="EN177" s="99"/>
      <c r="EO177" s="99"/>
      <c r="EP177" s="99"/>
      <c r="EQ177" s="99"/>
      <c r="ER177" s="99"/>
      <c r="ES177" s="99"/>
      <c r="ET177" s="99"/>
      <c r="EU177" s="99"/>
      <c r="EV177" s="99"/>
      <c r="EW177" s="99"/>
      <c r="EX177" s="99"/>
      <c r="EY177" s="99"/>
      <c r="EZ177" s="99"/>
      <c r="FA177" s="99"/>
      <c r="FB177" s="99"/>
      <c r="FC177" s="99"/>
      <c r="FD177" s="99"/>
      <c r="FE177" s="99"/>
      <c r="FF177" s="99"/>
      <c r="FG177" s="99"/>
      <c r="FH177" s="99"/>
      <c r="FI177" s="99"/>
      <c r="FJ177" s="99"/>
      <c r="FK177" s="99"/>
      <c r="FL177" s="99"/>
      <c r="FM177" s="99"/>
      <c r="FN177" s="99"/>
      <c r="FO177" s="99"/>
      <c r="FP177" s="99"/>
      <c r="FQ177" s="99"/>
      <c r="FR177" s="99"/>
      <c r="FS177" s="99"/>
      <c r="FT177" s="99"/>
      <c r="FU177" s="99"/>
      <c r="FV177" s="99"/>
      <c r="FW177" s="99"/>
      <c r="FX177" s="99"/>
      <c r="FY177" s="99"/>
      <c r="FZ177" s="99"/>
      <c r="GA177" s="99"/>
      <c r="GB177" s="99"/>
      <c r="GC177" s="99"/>
      <c r="GD177" s="99"/>
      <c r="GE177" s="99"/>
      <c r="GF177" s="99"/>
      <c r="GG177" s="99"/>
      <c r="GH177" s="99"/>
      <c r="GI177" s="99"/>
      <c r="GJ177" s="99"/>
      <c r="GK177" s="99"/>
      <c r="GL177" s="99"/>
      <c r="GM177" s="99"/>
      <c r="GN177" s="99"/>
      <c r="GO177" s="99"/>
      <c r="GP177" s="99"/>
      <c r="GQ177" s="99"/>
      <c r="GR177" s="99"/>
      <c r="GS177" s="99"/>
      <c r="GT177" s="99"/>
      <c r="GU177" s="99"/>
      <c r="GV177" s="99"/>
      <c r="GW177" s="99"/>
      <c r="GX177" s="99"/>
      <c r="GY177" s="99"/>
      <c r="GZ177" s="99"/>
      <c r="HA177" s="99"/>
      <c r="HB177" s="99"/>
      <c r="HC177" s="99"/>
      <c r="HD177" s="99"/>
      <c r="HE177" s="99"/>
      <c r="HF177" s="99"/>
      <c r="HG177" s="99"/>
      <c r="HH177" s="99"/>
      <c r="HI177" s="99"/>
      <c r="HJ177" s="99"/>
      <c r="HK177" s="99"/>
      <c r="HL177" s="99"/>
      <c r="HM177" s="99"/>
      <c r="HN177" s="99"/>
      <c r="HO177" s="99"/>
      <c r="HP177" s="99"/>
      <c r="HQ177" s="99"/>
      <c r="HR177" s="99"/>
      <c r="HS177" s="99"/>
      <c r="HT177" s="99"/>
      <c r="HU177" s="99"/>
      <c r="HV177" s="99"/>
      <c r="HW177" s="99"/>
      <c r="HX177" s="99"/>
      <c r="HY177" s="99"/>
      <c r="HZ177" s="99"/>
      <c r="IA177" s="99"/>
      <c r="IB177" s="99"/>
      <c r="IC177" s="99"/>
      <c r="ID177" s="99"/>
      <c r="IE177" s="99"/>
      <c r="IF177" s="99"/>
      <c r="IG177" s="99"/>
      <c r="IH177" s="99"/>
      <c r="II177" s="99"/>
      <c r="IJ177" s="99"/>
      <c r="IK177" s="99"/>
      <c r="IL177" s="99"/>
      <c r="IM177" s="99"/>
      <c r="IN177" s="99"/>
      <c r="IO177" s="99"/>
      <c r="IP177" s="99"/>
      <c r="IQ177" s="99"/>
      <c r="IR177" s="99"/>
      <c r="IS177" s="99"/>
      <c r="IT177" s="99"/>
      <c r="IU177" s="99"/>
      <c r="IV177" s="99"/>
    </row>
    <row r="178" spans="1:256" s="100" customFormat="1" ht="25.5" customHeight="1" x14ac:dyDescent="0.25">
      <c r="A178" s="367" t="s">
        <v>1123</v>
      </c>
      <c r="B178" s="158" t="s">
        <v>152</v>
      </c>
      <c r="C178" s="550">
        <v>0</v>
      </c>
      <c r="D178" s="532"/>
      <c r="E178" s="197">
        <f>C178+D178</f>
        <v>0</v>
      </c>
      <c r="F178" s="17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368"/>
      <c r="AV178" s="17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99"/>
      <c r="FX178" s="99"/>
      <c r="FY178" s="99"/>
      <c r="FZ178" s="99"/>
      <c r="GA178" s="99"/>
      <c r="GB178" s="99"/>
      <c r="GC178" s="99"/>
      <c r="GD178" s="99"/>
      <c r="GE178" s="99"/>
      <c r="GF178" s="99"/>
      <c r="GG178" s="99"/>
      <c r="GH178" s="99"/>
      <c r="GI178" s="99"/>
      <c r="GJ178" s="99"/>
      <c r="GK178" s="99"/>
      <c r="GL178" s="99"/>
      <c r="GM178" s="99"/>
      <c r="GN178" s="99"/>
      <c r="GO178" s="99"/>
      <c r="GP178" s="99"/>
      <c r="GQ178" s="99"/>
      <c r="GR178" s="99"/>
      <c r="GS178" s="99"/>
      <c r="GT178" s="99"/>
      <c r="GU178" s="99"/>
      <c r="GV178" s="99"/>
      <c r="GW178" s="99"/>
      <c r="GX178" s="99"/>
      <c r="GY178" s="99"/>
      <c r="GZ178" s="99"/>
      <c r="HA178" s="99"/>
      <c r="HB178" s="99"/>
      <c r="HC178" s="99"/>
      <c r="HD178" s="99"/>
      <c r="HE178" s="99"/>
      <c r="HF178" s="99"/>
      <c r="HG178" s="99"/>
      <c r="HH178" s="99"/>
      <c r="HI178" s="99"/>
      <c r="HJ178" s="99"/>
      <c r="HK178" s="99"/>
      <c r="HL178" s="99"/>
      <c r="HM178" s="99"/>
      <c r="HN178" s="99"/>
      <c r="HO178" s="99"/>
      <c r="HP178" s="99"/>
      <c r="HQ178" s="99"/>
      <c r="HR178" s="99"/>
      <c r="HS178" s="99"/>
      <c r="HT178" s="99"/>
      <c r="HU178" s="99"/>
      <c r="HV178" s="99"/>
      <c r="HW178" s="99"/>
      <c r="HX178" s="99"/>
      <c r="HY178" s="99"/>
      <c r="HZ178" s="99"/>
      <c r="IA178" s="99"/>
      <c r="IB178" s="99"/>
      <c r="IC178" s="99"/>
      <c r="ID178" s="99"/>
      <c r="IE178" s="99"/>
      <c r="IF178" s="99"/>
      <c r="IG178" s="99"/>
      <c r="IH178" s="99"/>
      <c r="II178" s="99"/>
      <c r="IJ178" s="99"/>
      <c r="IK178" s="99"/>
      <c r="IL178" s="99"/>
      <c r="IM178" s="99"/>
      <c r="IN178" s="99"/>
      <c r="IO178" s="99"/>
      <c r="IP178" s="99"/>
      <c r="IQ178" s="99"/>
      <c r="IR178" s="99"/>
      <c r="IS178" s="99"/>
      <c r="IT178" s="99"/>
      <c r="IU178" s="99"/>
      <c r="IV178" s="99"/>
    </row>
    <row r="179" spans="1:256" s="100" customFormat="1" ht="25.5" customHeight="1" x14ac:dyDescent="0.25">
      <c r="A179" s="373">
        <v>5</v>
      </c>
      <c r="B179" s="169" t="s">
        <v>21</v>
      </c>
      <c r="C179" s="559">
        <f>C180+C202+C205</f>
        <v>12536126</v>
      </c>
      <c r="D179" s="540">
        <f>D180+D202+D205</f>
        <v>5340003</v>
      </c>
      <c r="E179" s="204">
        <f>E180+E202+E205</f>
        <v>17876129</v>
      </c>
      <c r="F179" s="17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368"/>
      <c r="AV179" s="17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99"/>
      <c r="FX179" s="99"/>
      <c r="FY179" s="99"/>
      <c r="FZ179" s="99"/>
      <c r="GA179" s="99"/>
      <c r="GB179" s="99"/>
      <c r="GC179" s="99"/>
      <c r="GD179" s="99"/>
      <c r="GE179" s="99"/>
      <c r="GF179" s="99"/>
      <c r="GG179" s="99"/>
      <c r="GH179" s="99"/>
      <c r="GI179" s="99"/>
      <c r="GJ179" s="99"/>
      <c r="GK179" s="99"/>
      <c r="GL179" s="99"/>
      <c r="GM179" s="99"/>
      <c r="GN179" s="99"/>
      <c r="GO179" s="99"/>
      <c r="GP179" s="99"/>
      <c r="GQ179" s="99"/>
      <c r="GR179" s="99"/>
      <c r="GS179" s="99"/>
      <c r="GT179" s="99"/>
      <c r="GU179" s="99"/>
      <c r="GV179" s="99"/>
      <c r="GW179" s="99"/>
      <c r="GX179" s="99"/>
      <c r="GY179" s="99"/>
      <c r="GZ179" s="99"/>
      <c r="HA179" s="99"/>
      <c r="HB179" s="99"/>
      <c r="HC179" s="99"/>
      <c r="HD179" s="99"/>
      <c r="HE179" s="99"/>
      <c r="HF179" s="99"/>
      <c r="HG179" s="99"/>
      <c r="HH179" s="99"/>
      <c r="HI179" s="99"/>
      <c r="HJ179" s="99"/>
      <c r="HK179" s="99"/>
      <c r="HL179" s="99"/>
      <c r="HM179" s="99"/>
      <c r="HN179" s="99"/>
      <c r="HO179" s="99"/>
      <c r="HP179" s="99"/>
      <c r="HQ179" s="99"/>
      <c r="HR179" s="99"/>
      <c r="HS179" s="99"/>
      <c r="HT179" s="99"/>
      <c r="HU179" s="99"/>
      <c r="HV179" s="99"/>
      <c r="HW179" s="99"/>
      <c r="HX179" s="99"/>
      <c r="HY179" s="99"/>
      <c r="HZ179" s="99"/>
      <c r="IA179" s="99"/>
      <c r="IB179" s="99"/>
      <c r="IC179" s="99"/>
      <c r="ID179" s="99"/>
      <c r="IE179" s="99"/>
      <c r="IF179" s="99"/>
      <c r="IG179" s="99"/>
      <c r="IH179" s="99"/>
      <c r="II179" s="99"/>
      <c r="IJ179" s="99"/>
      <c r="IK179" s="99"/>
      <c r="IL179" s="99"/>
      <c r="IM179" s="99"/>
      <c r="IN179" s="99"/>
      <c r="IO179" s="99"/>
      <c r="IP179" s="99"/>
      <c r="IQ179" s="99"/>
      <c r="IR179" s="99"/>
      <c r="IS179" s="99"/>
      <c r="IT179" s="99"/>
      <c r="IU179" s="99"/>
      <c r="IV179" s="99"/>
    </row>
    <row r="180" spans="1:256" s="100" customFormat="1" ht="25.5" customHeight="1" x14ac:dyDescent="0.25">
      <c r="A180" s="365">
        <v>5.0999999999999996</v>
      </c>
      <c r="B180" s="164" t="s">
        <v>265</v>
      </c>
      <c r="C180" s="547">
        <f>C181+C187+C192</f>
        <v>7614284</v>
      </c>
      <c r="D180" s="537">
        <f>D181+D187+D192</f>
        <v>0</v>
      </c>
      <c r="E180" s="201">
        <f>E181+E187+E192</f>
        <v>7614284</v>
      </c>
      <c r="F180" s="17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368"/>
      <c r="AV180" s="17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99"/>
      <c r="FX180" s="99"/>
      <c r="FY180" s="99"/>
      <c r="FZ180" s="99"/>
      <c r="GA180" s="99"/>
      <c r="GB180" s="99"/>
      <c r="GC180" s="99"/>
      <c r="GD180" s="99"/>
      <c r="GE180" s="99"/>
      <c r="GF180" s="99"/>
      <c r="GG180" s="99"/>
      <c r="GH180" s="99"/>
      <c r="GI180" s="99"/>
      <c r="GJ180" s="99"/>
      <c r="GK180" s="99"/>
      <c r="GL180" s="99"/>
      <c r="GM180" s="99"/>
      <c r="GN180" s="99"/>
      <c r="GO180" s="99"/>
      <c r="GP180" s="99"/>
      <c r="GQ180" s="99"/>
      <c r="GR180" s="99"/>
      <c r="GS180" s="99"/>
      <c r="GT180" s="99"/>
      <c r="GU180" s="99"/>
      <c r="GV180" s="99"/>
      <c r="GW180" s="99"/>
      <c r="GX180" s="99"/>
      <c r="GY180" s="99"/>
      <c r="GZ180" s="99"/>
      <c r="HA180" s="99"/>
      <c r="HB180" s="99"/>
      <c r="HC180" s="99"/>
      <c r="HD180" s="99"/>
      <c r="HE180" s="99"/>
      <c r="HF180" s="99"/>
      <c r="HG180" s="99"/>
      <c r="HH180" s="99"/>
      <c r="HI180" s="99"/>
      <c r="HJ180" s="99"/>
      <c r="HK180" s="99"/>
      <c r="HL180" s="99"/>
      <c r="HM180" s="99"/>
      <c r="HN180" s="99"/>
      <c r="HO180" s="99"/>
      <c r="HP180" s="99"/>
      <c r="HQ180" s="99"/>
      <c r="HR180" s="99"/>
      <c r="HS180" s="99"/>
      <c r="HT180" s="99"/>
      <c r="HU180" s="99"/>
      <c r="HV180" s="99"/>
      <c r="HW180" s="99"/>
      <c r="HX180" s="99"/>
      <c r="HY180" s="99"/>
      <c r="HZ180" s="99"/>
      <c r="IA180" s="99"/>
      <c r="IB180" s="99"/>
      <c r="IC180" s="99"/>
      <c r="ID180" s="99"/>
      <c r="IE180" s="99"/>
      <c r="IF180" s="99"/>
      <c r="IG180" s="99"/>
      <c r="IH180" s="99"/>
      <c r="II180" s="99"/>
      <c r="IJ180" s="99"/>
      <c r="IK180" s="99"/>
      <c r="IL180" s="99"/>
      <c r="IM180" s="99"/>
      <c r="IN180" s="99"/>
      <c r="IO180" s="99"/>
      <c r="IP180" s="99"/>
      <c r="IQ180" s="99"/>
      <c r="IR180" s="99"/>
      <c r="IS180" s="99"/>
      <c r="IT180" s="99"/>
      <c r="IU180" s="99"/>
      <c r="IV180" s="99"/>
    </row>
    <row r="181" spans="1:256" s="100" customFormat="1" ht="25.5" customHeight="1" x14ac:dyDescent="0.25">
      <c r="A181" s="365" t="s">
        <v>1124</v>
      </c>
      <c r="B181" s="210" t="s">
        <v>266</v>
      </c>
      <c r="C181" s="552">
        <f>SUM(C182:C186)</f>
        <v>261121</v>
      </c>
      <c r="D181" s="539">
        <f>SUM(D182:D186)</f>
        <v>0</v>
      </c>
      <c r="E181" s="258">
        <f>SUM(E182:E186)</f>
        <v>261121</v>
      </c>
      <c r="F181" s="17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368"/>
      <c r="AV181" s="17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99"/>
      <c r="FX181" s="99"/>
      <c r="FY181" s="99"/>
      <c r="FZ181" s="99"/>
      <c r="GA181" s="99"/>
      <c r="GB181" s="99"/>
      <c r="GC181" s="99"/>
      <c r="GD181" s="99"/>
      <c r="GE181" s="99"/>
      <c r="GF181" s="99"/>
      <c r="GG181" s="99"/>
      <c r="GH181" s="99"/>
      <c r="GI181" s="99"/>
      <c r="GJ181" s="99"/>
      <c r="GK181" s="99"/>
      <c r="GL181" s="99"/>
      <c r="GM181" s="99"/>
      <c r="GN181" s="99"/>
      <c r="GO181" s="99"/>
      <c r="GP181" s="99"/>
      <c r="GQ181" s="99"/>
      <c r="GR181" s="99"/>
      <c r="GS181" s="99"/>
      <c r="GT181" s="99"/>
      <c r="GU181" s="99"/>
      <c r="GV181" s="99"/>
      <c r="GW181" s="99"/>
      <c r="GX181" s="99"/>
      <c r="GY181" s="99"/>
      <c r="GZ181" s="99"/>
      <c r="HA181" s="99"/>
      <c r="HB181" s="99"/>
      <c r="HC181" s="99"/>
      <c r="HD181" s="99"/>
      <c r="HE181" s="99"/>
      <c r="HF181" s="99"/>
      <c r="HG181" s="99"/>
      <c r="HH181" s="99"/>
      <c r="HI181" s="99"/>
      <c r="HJ181" s="99"/>
      <c r="HK181" s="99"/>
      <c r="HL181" s="99"/>
      <c r="HM181" s="99"/>
      <c r="HN181" s="99"/>
      <c r="HO181" s="99"/>
      <c r="HP181" s="99"/>
      <c r="HQ181" s="99"/>
      <c r="HR181" s="99"/>
      <c r="HS181" s="99"/>
      <c r="HT181" s="99"/>
      <c r="HU181" s="99"/>
      <c r="HV181" s="99"/>
      <c r="HW181" s="99"/>
      <c r="HX181" s="99"/>
      <c r="HY181" s="99"/>
      <c r="HZ181" s="99"/>
      <c r="IA181" s="99"/>
      <c r="IB181" s="99"/>
      <c r="IC181" s="99"/>
      <c r="ID181" s="99"/>
      <c r="IE181" s="99"/>
      <c r="IF181" s="99"/>
      <c r="IG181" s="99"/>
      <c r="IH181" s="99"/>
      <c r="II181" s="99"/>
      <c r="IJ181" s="99"/>
      <c r="IK181" s="99"/>
      <c r="IL181" s="99"/>
      <c r="IM181" s="99"/>
      <c r="IN181" s="99"/>
      <c r="IO181" s="99"/>
      <c r="IP181" s="99"/>
      <c r="IQ181" s="99"/>
      <c r="IR181" s="99"/>
      <c r="IS181" s="99"/>
      <c r="IT181" s="99"/>
      <c r="IU181" s="99"/>
      <c r="IV181" s="99"/>
    </row>
    <row r="182" spans="1:256" s="100" customFormat="1" ht="25.5" customHeight="1" x14ac:dyDescent="0.25">
      <c r="A182" s="367" t="s">
        <v>1125</v>
      </c>
      <c r="B182" s="158" t="s">
        <v>178</v>
      </c>
      <c r="C182" s="550">
        <v>0</v>
      </c>
      <c r="D182" s="532"/>
      <c r="E182" s="197">
        <f>C182+D182</f>
        <v>0</v>
      </c>
      <c r="F182" s="17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368"/>
      <c r="AV182" s="17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99"/>
      <c r="FX182" s="99"/>
      <c r="FY182" s="99"/>
      <c r="FZ182" s="99"/>
      <c r="GA182" s="99"/>
      <c r="GB182" s="99"/>
      <c r="GC182" s="99"/>
      <c r="GD182" s="99"/>
      <c r="GE182" s="99"/>
      <c r="GF182" s="99"/>
      <c r="GG182" s="99"/>
      <c r="GH182" s="99"/>
      <c r="GI182" s="99"/>
      <c r="GJ182" s="99"/>
      <c r="GK182" s="99"/>
      <c r="GL182" s="99"/>
      <c r="GM182" s="99"/>
      <c r="GN182" s="99"/>
      <c r="GO182" s="99"/>
      <c r="GP182" s="99"/>
      <c r="GQ182" s="99"/>
      <c r="GR182" s="99"/>
      <c r="GS182" s="99"/>
      <c r="GT182" s="99"/>
      <c r="GU182" s="99"/>
      <c r="GV182" s="99"/>
      <c r="GW182" s="99"/>
      <c r="GX182" s="99"/>
      <c r="GY182" s="99"/>
      <c r="GZ182" s="99"/>
      <c r="HA182" s="99"/>
      <c r="HB182" s="99"/>
      <c r="HC182" s="99"/>
      <c r="HD182" s="99"/>
      <c r="HE182" s="99"/>
      <c r="HF182" s="99"/>
      <c r="HG182" s="99"/>
      <c r="HH182" s="99"/>
      <c r="HI182" s="99"/>
      <c r="HJ182" s="99"/>
      <c r="HK182" s="99"/>
      <c r="HL182" s="99"/>
      <c r="HM182" s="99"/>
      <c r="HN182" s="99"/>
      <c r="HO182" s="99"/>
      <c r="HP182" s="99"/>
      <c r="HQ182" s="99"/>
      <c r="HR182" s="99"/>
      <c r="HS182" s="99"/>
      <c r="HT182" s="99"/>
      <c r="HU182" s="99"/>
      <c r="HV182" s="99"/>
      <c r="HW182" s="99"/>
      <c r="HX182" s="99"/>
      <c r="HY182" s="99"/>
      <c r="HZ182" s="99"/>
      <c r="IA182" s="99"/>
      <c r="IB182" s="99"/>
      <c r="IC182" s="99"/>
      <c r="ID182" s="99"/>
      <c r="IE182" s="99"/>
      <c r="IF182" s="99"/>
      <c r="IG182" s="99"/>
      <c r="IH182" s="99"/>
      <c r="II182" s="99"/>
      <c r="IJ182" s="99"/>
      <c r="IK182" s="99"/>
      <c r="IL182" s="99"/>
      <c r="IM182" s="99"/>
      <c r="IN182" s="99"/>
      <c r="IO182" s="99"/>
      <c r="IP182" s="99"/>
      <c r="IQ182" s="99"/>
      <c r="IR182" s="99"/>
      <c r="IS182" s="99"/>
      <c r="IT182" s="99"/>
      <c r="IU182" s="99"/>
      <c r="IV182" s="99"/>
    </row>
    <row r="183" spans="1:256" s="100" customFormat="1" ht="25.5" customHeight="1" x14ac:dyDescent="0.25">
      <c r="A183" s="367" t="s">
        <v>1126</v>
      </c>
      <c r="B183" s="158" t="s">
        <v>179</v>
      </c>
      <c r="C183" s="550">
        <v>0</v>
      </c>
      <c r="D183" s="532"/>
      <c r="E183" s="197">
        <f>C183+D183</f>
        <v>0</v>
      </c>
      <c r="F183" s="17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368"/>
      <c r="AV183" s="17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99"/>
      <c r="FX183" s="99"/>
      <c r="FY183" s="99"/>
      <c r="FZ183" s="99"/>
      <c r="GA183" s="99"/>
      <c r="GB183" s="99"/>
      <c r="GC183" s="99"/>
      <c r="GD183" s="99"/>
      <c r="GE183" s="99"/>
      <c r="GF183" s="99"/>
      <c r="GG183" s="99"/>
      <c r="GH183" s="99"/>
      <c r="GI183" s="99"/>
      <c r="GJ183" s="99"/>
      <c r="GK183" s="99"/>
      <c r="GL183" s="99"/>
      <c r="GM183" s="99"/>
      <c r="GN183" s="99"/>
      <c r="GO183" s="99"/>
      <c r="GP183" s="99"/>
      <c r="GQ183" s="99"/>
      <c r="GR183" s="99"/>
      <c r="GS183" s="99"/>
      <c r="GT183" s="99"/>
      <c r="GU183" s="99"/>
      <c r="GV183" s="99"/>
      <c r="GW183" s="99"/>
      <c r="GX183" s="99"/>
      <c r="GY183" s="99"/>
      <c r="GZ183" s="99"/>
      <c r="HA183" s="99"/>
      <c r="HB183" s="99"/>
      <c r="HC183" s="99"/>
      <c r="HD183" s="99"/>
      <c r="HE183" s="99"/>
      <c r="HF183" s="99"/>
      <c r="HG183" s="99"/>
      <c r="HH183" s="99"/>
      <c r="HI183" s="99"/>
      <c r="HJ183" s="99"/>
      <c r="HK183" s="99"/>
      <c r="HL183" s="99"/>
      <c r="HM183" s="99"/>
      <c r="HN183" s="99"/>
      <c r="HO183" s="99"/>
      <c r="HP183" s="99"/>
      <c r="HQ183" s="99"/>
      <c r="HR183" s="99"/>
      <c r="HS183" s="99"/>
      <c r="HT183" s="99"/>
      <c r="HU183" s="99"/>
      <c r="HV183" s="99"/>
      <c r="HW183" s="99"/>
      <c r="HX183" s="99"/>
      <c r="HY183" s="99"/>
      <c r="HZ183" s="99"/>
      <c r="IA183" s="99"/>
      <c r="IB183" s="99"/>
      <c r="IC183" s="99"/>
      <c r="ID183" s="99"/>
      <c r="IE183" s="99"/>
      <c r="IF183" s="99"/>
      <c r="IG183" s="99"/>
      <c r="IH183" s="99"/>
      <c r="II183" s="99"/>
      <c r="IJ183" s="99"/>
      <c r="IK183" s="99"/>
      <c r="IL183" s="99"/>
      <c r="IM183" s="99"/>
      <c r="IN183" s="99"/>
      <c r="IO183" s="99"/>
      <c r="IP183" s="99"/>
      <c r="IQ183" s="99"/>
      <c r="IR183" s="99"/>
      <c r="IS183" s="99"/>
      <c r="IT183" s="99"/>
      <c r="IU183" s="99"/>
      <c r="IV183" s="99"/>
    </row>
    <row r="184" spans="1:256" s="100" customFormat="1" ht="25.5" customHeight="1" x14ac:dyDescent="0.25">
      <c r="A184" s="367" t="s">
        <v>1127</v>
      </c>
      <c r="B184" s="158" t="s">
        <v>180</v>
      </c>
      <c r="C184" s="550">
        <v>0</v>
      </c>
      <c r="D184" s="532"/>
      <c r="E184" s="197">
        <f>C184+D184</f>
        <v>0</v>
      </c>
      <c r="F184" s="17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368"/>
      <c r="AV184" s="17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99"/>
      <c r="FX184" s="99"/>
      <c r="FY184" s="99"/>
      <c r="FZ184" s="99"/>
      <c r="GA184" s="99"/>
      <c r="GB184" s="99"/>
      <c r="GC184" s="99"/>
      <c r="GD184" s="99"/>
      <c r="GE184" s="99"/>
      <c r="GF184" s="99"/>
      <c r="GG184" s="99"/>
      <c r="GH184" s="99"/>
      <c r="GI184" s="99"/>
      <c r="GJ184" s="99"/>
      <c r="GK184" s="99"/>
      <c r="GL184" s="99"/>
      <c r="GM184" s="99"/>
      <c r="GN184" s="99"/>
      <c r="GO184" s="99"/>
      <c r="GP184" s="99"/>
      <c r="GQ184" s="99"/>
      <c r="GR184" s="99"/>
      <c r="GS184" s="99"/>
      <c r="GT184" s="99"/>
      <c r="GU184" s="99"/>
      <c r="GV184" s="99"/>
      <c r="GW184" s="99"/>
      <c r="GX184" s="99"/>
      <c r="GY184" s="99"/>
      <c r="GZ184" s="99"/>
      <c r="HA184" s="99"/>
      <c r="HB184" s="99"/>
      <c r="HC184" s="99"/>
      <c r="HD184" s="99"/>
      <c r="HE184" s="99"/>
      <c r="HF184" s="99"/>
      <c r="HG184" s="99"/>
      <c r="HH184" s="99"/>
      <c r="HI184" s="99"/>
      <c r="HJ184" s="99"/>
      <c r="HK184" s="99"/>
      <c r="HL184" s="99"/>
      <c r="HM184" s="99"/>
      <c r="HN184" s="99"/>
      <c r="HO184" s="99"/>
      <c r="HP184" s="99"/>
      <c r="HQ184" s="99"/>
      <c r="HR184" s="99"/>
      <c r="HS184" s="99"/>
      <c r="HT184" s="99"/>
      <c r="HU184" s="99"/>
      <c r="HV184" s="99"/>
      <c r="HW184" s="99"/>
      <c r="HX184" s="99"/>
      <c r="HY184" s="99"/>
      <c r="HZ184" s="99"/>
      <c r="IA184" s="99"/>
      <c r="IB184" s="99"/>
      <c r="IC184" s="99"/>
      <c r="ID184" s="99"/>
      <c r="IE184" s="99"/>
      <c r="IF184" s="99"/>
      <c r="IG184" s="99"/>
      <c r="IH184" s="99"/>
      <c r="II184" s="99"/>
      <c r="IJ184" s="99"/>
      <c r="IK184" s="99"/>
      <c r="IL184" s="99"/>
      <c r="IM184" s="99"/>
      <c r="IN184" s="99"/>
      <c r="IO184" s="99"/>
      <c r="IP184" s="99"/>
      <c r="IQ184" s="99"/>
      <c r="IR184" s="99"/>
      <c r="IS184" s="99"/>
      <c r="IT184" s="99"/>
      <c r="IU184" s="99"/>
      <c r="IV184" s="99"/>
    </row>
    <row r="185" spans="1:256" s="100" customFormat="1" ht="25.5" customHeight="1" x14ac:dyDescent="0.25">
      <c r="A185" s="367" t="s">
        <v>1128</v>
      </c>
      <c r="B185" s="158" t="s">
        <v>181</v>
      </c>
      <c r="C185" s="550">
        <v>0</v>
      </c>
      <c r="D185" s="532"/>
      <c r="E185" s="197">
        <f>C185+D185</f>
        <v>0</v>
      </c>
      <c r="F185" s="17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368"/>
      <c r="AV185" s="17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99"/>
      <c r="FX185" s="99"/>
      <c r="FY185" s="99"/>
      <c r="FZ185" s="99"/>
      <c r="GA185" s="99"/>
      <c r="GB185" s="99"/>
      <c r="GC185" s="99"/>
      <c r="GD185" s="99"/>
      <c r="GE185" s="99"/>
      <c r="GF185" s="99"/>
      <c r="GG185" s="99"/>
      <c r="GH185" s="99"/>
      <c r="GI185" s="99"/>
      <c r="GJ185" s="99"/>
      <c r="GK185" s="99"/>
      <c r="GL185" s="99"/>
      <c r="GM185" s="99"/>
      <c r="GN185" s="99"/>
      <c r="GO185" s="99"/>
      <c r="GP185" s="99"/>
      <c r="GQ185" s="99"/>
      <c r="GR185" s="99"/>
      <c r="GS185" s="99"/>
      <c r="GT185" s="99"/>
      <c r="GU185" s="99"/>
      <c r="GV185" s="99"/>
      <c r="GW185" s="99"/>
      <c r="GX185" s="99"/>
      <c r="GY185" s="99"/>
      <c r="GZ185" s="99"/>
      <c r="HA185" s="99"/>
      <c r="HB185" s="99"/>
      <c r="HC185" s="99"/>
      <c r="HD185" s="99"/>
      <c r="HE185" s="99"/>
      <c r="HF185" s="99"/>
      <c r="HG185" s="99"/>
      <c r="HH185" s="99"/>
      <c r="HI185" s="99"/>
      <c r="HJ185" s="99"/>
      <c r="HK185" s="99"/>
      <c r="HL185" s="99"/>
      <c r="HM185" s="99"/>
      <c r="HN185" s="99"/>
      <c r="HO185" s="99"/>
      <c r="HP185" s="99"/>
      <c r="HQ185" s="99"/>
      <c r="HR185" s="99"/>
      <c r="HS185" s="99"/>
      <c r="HT185" s="99"/>
      <c r="HU185" s="99"/>
      <c r="HV185" s="99"/>
      <c r="HW185" s="99"/>
      <c r="HX185" s="99"/>
      <c r="HY185" s="99"/>
      <c r="HZ185" s="99"/>
      <c r="IA185" s="99"/>
      <c r="IB185" s="99"/>
      <c r="IC185" s="99"/>
      <c r="ID185" s="99"/>
      <c r="IE185" s="99"/>
      <c r="IF185" s="99"/>
      <c r="IG185" s="99"/>
      <c r="IH185" s="99"/>
      <c r="II185" s="99"/>
      <c r="IJ185" s="99"/>
      <c r="IK185" s="99"/>
      <c r="IL185" s="99"/>
      <c r="IM185" s="99"/>
      <c r="IN185" s="99"/>
      <c r="IO185" s="99"/>
      <c r="IP185" s="99"/>
      <c r="IQ185" s="99"/>
      <c r="IR185" s="99"/>
      <c r="IS185" s="99"/>
      <c r="IT185" s="99"/>
      <c r="IU185" s="99"/>
      <c r="IV185" s="99"/>
    </row>
    <row r="186" spans="1:256" s="100" customFormat="1" ht="25.5" customHeight="1" x14ac:dyDescent="0.25">
      <c r="A186" s="367" t="s">
        <v>1129</v>
      </c>
      <c r="B186" s="158" t="s">
        <v>182</v>
      </c>
      <c r="C186" s="550">
        <v>261121</v>
      </c>
      <c r="D186" s="532"/>
      <c r="E186" s="197">
        <f>C186+D186</f>
        <v>261121</v>
      </c>
      <c r="F186" s="17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368"/>
      <c r="AV186" s="17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99"/>
      <c r="FX186" s="99"/>
      <c r="FY186" s="99"/>
      <c r="FZ186" s="99"/>
      <c r="GA186" s="99"/>
      <c r="GB186" s="99"/>
      <c r="GC186" s="99"/>
      <c r="GD186" s="99"/>
      <c r="GE186" s="99"/>
      <c r="GF186" s="99"/>
      <c r="GG186" s="99"/>
      <c r="GH186" s="99"/>
      <c r="GI186" s="99"/>
      <c r="GJ186" s="99"/>
      <c r="GK186" s="99"/>
      <c r="GL186" s="99"/>
      <c r="GM186" s="99"/>
      <c r="GN186" s="99"/>
      <c r="GO186" s="99"/>
      <c r="GP186" s="99"/>
      <c r="GQ186" s="99"/>
      <c r="GR186" s="99"/>
      <c r="GS186" s="99"/>
      <c r="GT186" s="99"/>
      <c r="GU186" s="99"/>
      <c r="GV186" s="99"/>
      <c r="GW186" s="99"/>
      <c r="GX186" s="99"/>
      <c r="GY186" s="99"/>
      <c r="GZ186" s="99"/>
      <c r="HA186" s="99"/>
      <c r="HB186" s="99"/>
      <c r="HC186" s="99"/>
      <c r="HD186" s="99"/>
      <c r="HE186" s="99"/>
      <c r="HF186" s="99"/>
      <c r="HG186" s="99"/>
      <c r="HH186" s="99"/>
      <c r="HI186" s="99"/>
      <c r="HJ186" s="99"/>
      <c r="HK186" s="99"/>
      <c r="HL186" s="99"/>
      <c r="HM186" s="99"/>
      <c r="HN186" s="99"/>
      <c r="HO186" s="99"/>
      <c r="HP186" s="99"/>
      <c r="HQ186" s="99"/>
      <c r="HR186" s="99"/>
      <c r="HS186" s="99"/>
      <c r="HT186" s="99"/>
      <c r="HU186" s="99"/>
      <c r="HV186" s="99"/>
      <c r="HW186" s="99"/>
      <c r="HX186" s="99"/>
      <c r="HY186" s="99"/>
      <c r="HZ186" s="99"/>
      <c r="IA186" s="99"/>
      <c r="IB186" s="99"/>
      <c r="IC186" s="99"/>
      <c r="ID186" s="99"/>
      <c r="IE186" s="99"/>
      <c r="IF186" s="99"/>
      <c r="IG186" s="99"/>
      <c r="IH186" s="99"/>
      <c r="II186" s="99"/>
      <c r="IJ186" s="99"/>
      <c r="IK186" s="99"/>
      <c r="IL186" s="99"/>
      <c r="IM186" s="99"/>
      <c r="IN186" s="99"/>
      <c r="IO186" s="99"/>
      <c r="IP186" s="99"/>
      <c r="IQ186" s="99"/>
      <c r="IR186" s="99"/>
      <c r="IS186" s="99"/>
      <c r="IT186" s="99"/>
      <c r="IU186" s="99"/>
      <c r="IV186" s="99"/>
    </row>
    <row r="187" spans="1:256" s="100" customFormat="1" ht="25.5" customHeight="1" x14ac:dyDescent="0.25">
      <c r="A187" s="365" t="s">
        <v>1130</v>
      </c>
      <c r="B187" s="210" t="s">
        <v>267</v>
      </c>
      <c r="C187" s="560">
        <f>SUM(C188:C191)</f>
        <v>0</v>
      </c>
      <c r="D187" s="538">
        <f>SUM(D188:D191)</f>
        <v>0</v>
      </c>
      <c r="E187" s="264">
        <f>SUM(E188:E191)</f>
        <v>0</v>
      </c>
      <c r="F187" s="17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368"/>
      <c r="AV187" s="17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99"/>
      <c r="FX187" s="99"/>
      <c r="FY187" s="99"/>
      <c r="FZ187" s="99"/>
      <c r="GA187" s="99"/>
      <c r="GB187" s="99"/>
      <c r="GC187" s="99"/>
      <c r="GD187" s="99"/>
      <c r="GE187" s="99"/>
      <c r="GF187" s="99"/>
      <c r="GG187" s="99"/>
      <c r="GH187" s="99"/>
      <c r="GI187" s="99"/>
      <c r="GJ187" s="99"/>
      <c r="GK187" s="99"/>
      <c r="GL187" s="99"/>
      <c r="GM187" s="99"/>
      <c r="GN187" s="99"/>
      <c r="GO187" s="99"/>
      <c r="GP187" s="99"/>
      <c r="GQ187" s="99"/>
      <c r="GR187" s="99"/>
      <c r="GS187" s="99"/>
      <c r="GT187" s="99"/>
      <c r="GU187" s="99"/>
      <c r="GV187" s="99"/>
      <c r="GW187" s="99"/>
      <c r="GX187" s="99"/>
      <c r="GY187" s="99"/>
      <c r="GZ187" s="99"/>
      <c r="HA187" s="99"/>
      <c r="HB187" s="99"/>
      <c r="HC187" s="99"/>
      <c r="HD187" s="99"/>
      <c r="HE187" s="99"/>
      <c r="HF187" s="99"/>
      <c r="HG187" s="99"/>
      <c r="HH187" s="99"/>
      <c r="HI187" s="99"/>
      <c r="HJ187" s="99"/>
      <c r="HK187" s="99"/>
      <c r="HL187" s="99"/>
      <c r="HM187" s="99"/>
      <c r="HN187" s="99"/>
      <c r="HO187" s="99"/>
      <c r="HP187" s="99"/>
      <c r="HQ187" s="99"/>
      <c r="HR187" s="99"/>
      <c r="HS187" s="99"/>
      <c r="HT187" s="99"/>
      <c r="HU187" s="99"/>
      <c r="HV187" s="99"/>
      <c r="HW187" s="99"/>
      <c r="HX187" s="99"/>
      <c r="HY187" s="99"/>
      <c r="HZ187" s="99"/>
      <c r="IA187" s="99"/>
      <c r="IB187" s="99"/>
      <c r="IC187" s="99"/>
      <c r="ID187" s="99"/>
      <c r="IE187" s="99"/>
      <c r="IF187" s="99"/>
      <c r="IG187" s="99"/>
      <c r="IH187" s="99"/>
      <c r="II187" s="99"/>
      <c r="IJ187" s="99"/>
      <c r="IK187" s="99"/>
      <c r="IL187" s="99"/>
      <c r="IM187" s="99"/>
      <c r="IN187" s="99"/>
      <c r="IO187" s="99"/>
      <c r="IP187" s="99"/>
      <c r="IQ187" s="99"/>
      <c r="IR187" s="99"/>
      <c r="IS187" s="99"/>
      <c r="IT187" s="99"/>
      <c r="IU187" s="99"/>
      <c r="IV187" s="99"/>
    </row>
    <row r="188" spans="1:256" s="100" customFormat="1" ht="25.5" customHeight="1" x14ac:dyDescent="0.25">
      <c r="A188" s="367" t="s">
        <v>1131</v>
      </c>
      <c r="B188" s="158" t="s">
        <v>173</v>
      </c>
      <c r="C188" s="550">
        <v>0</v>
      </c>
      <c r="D188" s="532"/>
      <c r="E188" s="197">
        <f t="shared" ref="E188:E199" si="4">C188+D188</f>
        <v>0</v>
      </c>
      <c r="F188" s="17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368"/>
      <c r="AV188" s="17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99"/>
      <c r="FX188" s="99"/>
      <c r="FY188" s="99"/>
      <c r="FZ188" s="99"/>
      <c r="GA188" s="99"/>
      <c r="GB188" s="99"/>
      <c r="GC188" s="99"/>
      <c r="GD188" s="99"/>
      <c r="GE188" s="99"/>
      <c r="GF188" s="99"/>
      <c r="GG188" s="99"/>
      <c r="GH188" s="99"/>
      <c r="GI188" s="99"/>
      <c r="GJ188" s="99"/>
      <c r="GK188" s="99"/>
      <c r="GL188" s="99"/>
      <c r="GM188" s="99"/>
      <c r="GN188" s="99"/>
      <c r="GO188" s="99"/>
      <c r="GP188" s="99"/>
      <c r="GQ188" s="99"/>
      <c r="GR188" s="99"/>
      <c r="GS188" s="99"/>
      <c r="GT188" s="99"/>
      <c r="GU188" s="99"/>
      <c r="GV188" s="99"/>
      <c r="GW188" s="99"/>
      <c r="GX188" s="99"/>
      <c r="GY188" s="99"/>
      <c r="GZ188" s="99"/>
      <c r="HA188" s="99"/>
      <c r="HB188" s="99"/>
      <c r="HC188" s="99"/>
      <c r="HD188" s="99"/>
      <c r="HE188" s="99"/>
      <c r="HF188" s="99"/>
      <c r="HG188" s="99"/>
      <c r="HH188" s="99"/>
      <c r="HI188" s="99"/>
      <c r="HJ188" s="99"/>
      <c r="HK188" s="99"/>
      <c r="HL188" s="99"/>
      <c r="HM188" s="99"/>
      <c r="HN188" s="99"/>
      <c r="HO188" s="99"/>
      <c r="HP188" s="99"/>
      <c r="HQ188" s="99"/>
      <c r="HR188" s="99"/>
      <c r="HS188" s="99"/>
      <c r="HT188" s="99"/>
      <c r="HU188" s="99"/>
      <c r="HV188" s="99"/>
      <c r="HW188" s="99"/>
      <c r="HX188" s="99"/>
      <c r="HY188" s="99"/>
      <c r="HZ188" s="99"/>
      <c r="IA188" s="99"/>
      <c r="IB188" s="99"/>
      <c r="IC188" s="99"/>
      <c r="ID188" s="99"/>
      <c r="IE188" s="99"/>
      <c r="IF188" s="99"/>
      <c r="IG188" s="99"/>
      <c r="IH188" s="99"/>
      <c r="II188" s="99"/>
      <c r="IJ188" s="99"/>
      <c r="IK188" s="99"/>
      <c r="IL188" s="99"/>
      <c r="IM188" s="99"/>
      <c r="IN188" s="99"/>
      <c r="IO188" s="99"/>
      <c r="IP188" s="99"/>
      <c r="IQ188" s="99"/>
      <c r="IR188" s="99"/>
      <c r="IS188" s="99"/>
      <c r="IT188" s="99"/>
      <c r="IU188" s="99"/>
      <c r="IV188" s="99"/>
    </row>
    <row r="189" spans="1:256" s="100" customFormat="1" ht="25.5" customHeight="1" x14ac:dyDescent="0.25">
      <c r="A189" s="367" t="s">
        <v>1132</v>
      </c>
      <c r="B189" s="158" t="s">
        <v>174</v>
      </c>
      <c r="C189" s="550">
        <v>0</v>
      </c>
      <c r="D189" s="532"/>
      <c r="E189" s="197">
        <f t="shared" si="4"/>
        <v>0</v>
      </c>
      <c r="F189" s="17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c r="AQ189" s="99"/>
      <c r="AR189" s="99"/>
      <c r="AS189" s="99"/>
      <c r="AT189" s="99"/>
      <c r="AU189" s="368"/>
      <c r="AV189" s="179"/>
      <c r="AW189" s="99"/>
      <c r="AX189" s="99"/>
      <c r="AY189" s="99"/>
      <c r="AZ189" s="99"/>
      <c r="BA189" s="99"/>
      <c r="BB189" s="99"/>
      <c r="BC189" s="99"/>
      <c r="BD189" s="99"/>
      <c r="BE189" s="99"/>
      <c r="BF189" s="99"/>
      <c r="BG189" s="99"/>
      <c r="BH189" s="99"/>
      <c r="BI189" s="99"/>
      <c r="BJ189" s="99"/>
      <c r="BK189" s="99"/>
      <c r="BL189" s="99"/>
      <c r="BM189" s="99"/>
      <c r="BN189" s="99"/>
      <c r="BO189" s="99"/>
      <c r="BP189" s="99"/>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c r="CT189" s="99"/>
      <c r="CU189" s="99"/>
      <c r="CV189" s="99"/>
      <c r="CW189" s="99"/>
      <c r="CX189" s="99"/>
      <c r="CY189" s="99"/>
      <c r="CZ189" s="99"/>
      <c r="DA189" s="99"/>
      <c r="DB189" s="99"/>
      <c r="DC189" s="99"/>
      <c r="DD189" s="99"/>
      <c r="DE189" s="99"/>
      <c r="DF189" s="99"/>
      <c r="DG189" s="99"/>
      <c r="DH189" s="99"/>
      <c r="DI189" s="99"/>
      <c r="DJ189" s="99"/>
      <c r="DK189" s="99"/>
      <c r="DL189" s="99"/>
      <c r="DM189" s="99"/>
      <c r="DN189" s="99"/>
      <c r="DO189" s="99"/>
      <c r="DP189" s="99"/>
      <c r="DQ189" s="99"/>
      <c r="DR189" s="99"/>
      <c r="DS189" s="99"/>
      <c r="DT189" s="99"/>
      <c r="DU189" s="99"/>
      <c r="DV189" s="99"/>
      <c r="DW189" s="99"/>
      <c r="DX189" s="99"/>
      <c r="DY189" s="99"/>
      <c r="DZ189" s="99"/>
      <c r="EA189" s="99"/>
      <c r="EB189" s="99"/>
      <c r="EC189" s="99"/>
      <c r="ED189" s="99"/>
      <c r="EE189" s="99"/>
      <c r="EF189" s="99"/>
      <c r="EG189" s="99"/>
      <c r="EH189" s="99"/>
      <c r="EI189" s="99"/>
      <c r="EJ189" s="99"/>
      <c r="EK189" s="99"/>
      <c r="EL189" s="99"/>
      <c r="EM189" s="99"/>
      <c r="EN189" s="99"/>
      <c r="EO189" s="99"/>
      <c r="EP189" s="99"/>
      <c r="EQ189" s="99"/>
      <c r="ER189" s="99"/>
      <c r="ES189" s="99"/>
      <c r="ET189" s="99"/>
      <c r="EU189" s="99"/>
      <c r="EV189" s="99"/>
      <c r="EW189" s="99"/>
      <c r="EX189" s="99"/>
      <c r="EY189" s="99"/>
      <c r="EZ189" s="99"/>
      <c r="FA189" s="99"/>
      <c r="FB189" s="99"/>
      <c r="FC189" s="99"/>
      <c r="FD189" s="99"/>
      <c r="FE189" s="99"/>
      <c r="FF189" s="99"/>
      <c r="FG189" s="99"/>
      <c r="FH189" s="99"/>
      <c r="FI189" s="99"/>
      <c r="FJ189" s="99"/>
      <c r="FK189" s="99"/>
      <c r="FL189" s="99"/>
      <c r="FM189" s="99"/>
      <c r="FN189" s="99"/>
      <c r="FO189" s="99"/>
      <c r="FP189" s="99"/>
      <c r="FQ189" s="99"/>
      <c r="FR189" s="99"/>
      <c r="FS189" s="99"/>
      <c r="FT189" s="99"/>
      <c r="FU189" s="99"/>
      <c r="FV189" s="99"/>
      <c r="FW189" s="99"/>
      <c r="FX189" s="99"/>
      <c r="FY189" s="99"/>
      <c r="FZ189" s="99"/>
      <c r="GA189" s="99"/>
      <c r="GB189" s="99"/>
      <c r="GC189" s="99"/>
      <c r="GD189" s="99"/>
      <c r="GE189" s="99"/>
      <c r="GF189" s="99"/>
      <c r="GG189" s="99"/>
      <c r="GH189" s="99"/>
      <c r="GI189" s="99"/>
      <c r="GJ189" s="99"/>
      <c r="GK189" s="99"/>
      <c r="GL189" s="99"/>
      <c r="GM189" s="99"/>
      <c r="GN189" s="99"/>
      <c r="GO189" s="99"/>
      <c r="GP189" s="99"/>
      <c r="GQ189" s="99"/>
      <c r="GR189" s="99"/>
      <c r="GS189" s="99"/>
      <c r="GT189" s="99"/>
      <c r="GU189" s="99"/>
      <c r="GV189" s="99"/>
      <c r="GW189" s="99"/>
      <c r="GX189" s="99"/>
      <c r="GY189" s="99"/>
      <c r="GZ189" s="99"/>
      <c r="HA189" s="99"/>
      <c r="HB189" s="99"/>
      <c r="HC189" s="99"/>
      <c r="HD189" s="99"/>
      <c r="HE189" s="99"/>
      <c r="HF189" s="99"/>
      <c r="HG189" s="99"/>
      <c r="HH189" s="99"/>
      <c r="HI189" s="99"/>
      <c r="HJ189" s="99"/>
      <c r="HK189" s="99"/>
      <c r="HL189" s="99"/>
      <c r="HM189" s="99"/>
      <c r="HN189" s="99"/>
      <c r="HO189" s="99"/>
      <c r="HP189" s="99"/>
      <c r="HQ189" s="99"/>
      <c r="HR189" s="99"/>
      <c r="HS189" s="99"/>
      <c r="HT189" s="99"/>
      <c r="HU189" s="99"/>
      <c r="HV189" s="99"/>
      <c r="HW189" s="99"/>
      <c r="HX189" s="99"/>
      <c r="HY189" s="99"/>
      <c r="HZ189" s="99"/>
      <c r="IA189" s="99"/>
      <c r="IB189" s="99"/>
      <c r="IC189" s="99"/>
      <c r="ID189" s="99"/>
      <c r="IE189" s="99"/>
      <c r="IF189" s="99"/>
      <c r="IG189" s="99"/>
      <c r="IH189" s="99"/>
      <c r="II189" s="99"/>
      <c r="IJ189" s="99"/>
      <c r="IK189" s="99"/>
      <c r="IL189" s="99"/>
      <c r="IM189" s="99"/>
      <c r="IN189" s="99"/>
      <c r="IO189" s="99"/>
      <c r="IP189" s="99"/>
      <c r="IQ189" s="99"/>
      <c r="IR189" s="99"/>
      <c r="IS189" s="99"/>
      <c r="IT189" s="99"/>
      <c r="IU189" s="99"/>
      <c r="IV189" s="99"/>
    </row>
    <row r="190" spans="1:256" s="100" customFormat="1" ht="25.5" customHeight="1" x14ac:dyDescent="0.25">
      <c r="A190" s="367" t="s">
        <v>1133</v>
      </c>
      <c r="B190" s="158" t="s">
        <v>175</v>
      </c>
      <c r="C190" s="550">
        <v>0</v>
      </c>
      <c r="D190" s="532"/>
      <c r="E190" s="197">
        <f t="shared" si="4"/>
        <v>0</v>
      </c>
      <c r="F190" s="17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c r="AQ190" s="99"/>
      <c r="AR190" s="99"/>
      <c r="AS190" s="99"/>
      <c r="AT190" s="99"/>
      <c r="AU190" s="368"/>
      <c r="AV190" s="179"/>
      <c r="AW190" s="99"/>
      <c r="AX190" s="99"/>
      <c r="AY190" s="99"/>
      <c r="AZ190" s="99"/>
      <c r="BA190" s="99"/>
      <c r="BB190" s="99"/>
      <c r="BC190" s="99"/>
      <c r="BD190" s="99"/>
      <c r="BE190" s="99"/>
      <c r="BF190" s="99"/>
      <c r="BG190" s="99"/>
      <c r="BH190" s="99"/>
      <c r="BI190" s="99"/>
      <c r="BJ190" s="99"/>
      <c r="BK190" s="99"/>
      <c r="BL190" s="99"/>
      <c r="BM190" s="99"/>
      <c r="BN190" s="99"/>
      <c r="BO190" s="99"/>
      <c r="BP190" s="99"/>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c r="CT190" s="99"/>
      <c r="CU190" s="99"/>
      <c r="CV190" s="99"/>
      <c r="CW190" s="99"/>
      <c r="CX190" s="99"/>
      <c r="CY190" s="99"/>
      <c r="CZ190" s="99"/>
      <c r="DA190" s="99"/>
      <c r="DB190" s="99"/>
      <c r="DC190" s="99"/>
      <c r="DD190" s="99"/>
      <c r="DE190" s="99"/>
      <c r="DF190" s="99"/>
      <c r="DG190" s="99"/>
      <c r="DH190" s="99"/>
      <c r="DI190" s="99"/>
      <c r="DJ190" s="99"/>
      <c r="DK190" s="99"/>
      <c r="DL190" s="99"/>
      <c r="DM190" s="99"/>
      <c r="DN190" s="99"/>
      <c r="DO190" s="99"/>
      <c r="DP190" s="99"/>
      <c r="DQ190" s="99"/>
      <c r="DR190" s="99"/>
      <c r="DS190" s="99"/>
      <c r="DT190" s="99"/>
      <c r="DU190" s="99"/>
      <c r="DV190" s="99"/>
      <c r="DW190" s="99"/>
      <c r="DX190" s="99"/>
      <c r="DY190" s="99"/>
      <c r="DZ190" s="99"/>
      <c r="EA190" s="99"/>
      <c r="EB190" s="99"/>
      <c r="EC190" s="99"/>
      <c r="ED190" s="99"/>
      <c r="EE190" s="99"/>
      <c r="EF190" s="99"/>
      <c r="EG190" s="99"/>
      <c r="EH190" s="99"/>
      <c r="EI190" s="99"/>
      <c r="EJ190" s="99"/>
      <c r="EK190" s="99"/>
      <c r="EL190" s="99"/>
      <c r="EM190" s="99"/>
      <c r="EN190" s="99"/>
      <c r="EO190" s="99"/>
      <c r="EP190" s="99"/>
      <c r="EQ190" s="99"/>
      <c r="ER190" s="99"/>
      <c r="ES190" s="99"/>
      <c r="ET190" s="99"/>
      <c r="EU190" s="99"/>
      <c r="EV190" s="99"/>
      <c r="EW190" s="99"/>
      <c r="EX190" s="99"/>
      <c r="EY190" s="99"/>
      <c r="EZ190" s="99"/>
      <c r="FA190" s="99"/>
      <c r="FB190" s="99"/>
      <c r="FC190" s="99"/>
      <c r="FD190" s="99"/>
      <c r="FE190" s="99"/>
      <c r="FF190" s="99"/>
      <c r="FG190" s="99"/>
      <c r="FH190" s="99"/>
      <c r="FI190" s="99"/>
      <c r="FJ190" s="99"/>
      <c r="FK190" s="99"/>
      <c r="FL190" s="99"/>
      <c r="FM190" s="99"/>
      <c r="FN190" s="99"/>
      <c r="FO190" s="99"/>
      <c r="FP190" s="99"/>
      <c r="FQ190" s="99"/>
      <c r="FR190" s="99"/>
      <c r="FS190" s="99"/>
      <c r="FT190" s="99"/>
      <c r="FU190" s="99"/>
      <c r="FV190" s="99"/>
      <c r="FW190" s="99"/>
      <c r="FX190" s="99"/>
      <c r="FY190" s="99"/>
      <c r="FZ190" s="99"/>
      <c r="GA190" s="99"/>
      <c r="GB190" s="99"/>
      <c r="GC190" s="99"/>
      <c r="GD190" s="99"/>
      <c r="GE190" s="99"/>
      <c r="GF190" s="99"/>
      <c r="GG190" s="99"/>
      <c r="GH190" s="99"/>
      <c r="GI190" s="99"/>
      <c r="GJ190" s="99"/>
      <c r="GK190" s="99"/>
      <c r="GL190" s="99"/>
      <c r="GM190" s="99"/>
      <c r="GN190" s="99"/>
      <c r="GO190" s="99"/>
      <c r="GP190" s="99"/>
      <c r="GQ190" s="99"/>
      <c r="GR190" s="99"/>
      <c r="GS190" s="99"/>
      <c r="GT190" s="99"/>
      <c r="GU190" s="99"/>
      <c r="GV190" s="99"/>
      <c r="GW190" s="99"/>
      <c r="GX190" s="99"/>
      <c r="GY190" s="99"/>
      <c r="GZ190" s="99"/>
      <c r="HA190" s="99"/>
      <c r="HB190" s="99"/>
      <c r="HC190" s="99"/>
      <c r="HD190" s="99"/>
      <c r="HE190" s="99"/>
      <c r="HF190" s="99"/>
      <c r="HG190" s="99"/>
      <c r="HH190" s="99"/>
      <c r="HI190" s="99"/>
      <c r="HJ190" s="99"/>
      <c r="HK190" s="99"/>
      <c r="HL190" s="99"/>
      <c r="HM190" s="99"/>
      <c r="HN190" s="99"/>
      <c r="HO190" s="99"/>
      <c r="HP190" s="99"/>
      <c r="HQ190" s="99"/>
      <c r="HR190" s="99"/>
      <c r="HS190" s="99"/>
      <c r="HT190" s="99"/>
      <c r="HU190" s="99"/>
      <c r="HV190" s="99"/>
      <c r="HW190" s="99"/>
      <c r="HX190" s="99"/>
      <c r="HY190" s="99"/>
      <c r="HZ190" s="99"/>
      <c r="IA190" s="99"/>
      <c r="IB190" s="99"/>
      <c r="IC190" s="99"/>
      <c r="ID190" s="99"/>
      <c r="IE190" s="99"/>
      <c r="IF190" s="99"/>
      <c r="IG190" s="99"/>
      <c r="IH190" s="99"/>
      <c r="II190" s="99"/>
      <c r="IJ190" s="99"/>
      <c r="IK190" s="99"/>
      <c r="IL190" s="99"/>
      <c r="IM190" s="99"/>
      <c r="IN190" s="99"/>
      <c r="IO190" s="99"/>
      <c r="IP190" s="99"/>
      <c r="IQ190" s="99"/>
      <c r="IR190" s="99"/>
      <c r="IS190" s="99"/>
      <c r="IT190" s="99"/>
      <c r="IU190" s="99"/>
      <c r="IV190" s="99"/>
    </row>
    <row r="191" spans="1:256" s="100" customFormat="1" ht="25.5" customHeight="1" x14ac:dyDescent="0.25">
      <c r="A191" s="367" t="s">
        <v>1134</v>
      </c>
      <c r="B191" s="158" t="s">
        <v>176</v>
      </c>
      <c r="C191" s="550">
        <v>0</v>
      </c>
      <c r="D191" s="532"/>
      <c r="E191" s="197">
        <f t="shared" si="4"/>
        <v>0</v>
      </c>
      <c r="F191" s="179"/>
      <c r="G191" s="99"/>
      <c r="H191" s="99"/>
      <c r="I191" s="99"/>
      <c r="J191" s="99"/>
      <c r="K191" s="99"/>
      <c r="L191" s="99"/>
      <c r="M191" s="99"/>
      <c r="N191" s="99"/>
      <c r="O191" s="99"/>
      <c r="P191" s="99"/>
      <c r="Q191" s="99"/>
      <c r="R191" s="99"/>
      <c r="S191" s="99"/>
      <c r="T191" s="99"/>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c r="AQ191" s="99"/>
      <c r="AR191" s="99"/>
      <c r="AS191" s="99"/>
      <c r="AT191" s="99"/>
      <c r="AU191" s="368"/>
      <c r="AV191" s="179"/>
      <c r="AW191" s="99"/>
      <c r="AX191" s="99"/>
      <c r="AY191" s="99"/>
      <c r="AZ191" s="99"/>
      <c r="BA191" s="99"/>
      <c r="BB191" s="99"/>
      <c r="BC191" s="99"/>
      <c r="BD191" s="99"/>
      <c r="BE191" s="99"/>
      <c r="BF191" s="99"/>
      <c r="BG191" s="99"/>
      <c r="BH191" s="99"/>
      <c r="BI191" s="99"/>
      <c r="BJ191" s="99"/>
      <c r="BK191" s="99"/>
      <c r="BL191" s="99"/>
      <c r="BM191" s="99"/>
      <c r="BN191" s="99"/>
      <c r="BO191" s="99"/>
      <c r="BP191" s="99"/>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c r="CT191" s="99"/>
      <c r="CU191" s="99"/>
      <c r="CV191" s="99"/>
      <c r="CW191" s="99"/>
      <c r="CX191" s="99"/>
      <c r="CY191" s="99"/>
      <c r="CZ191" s="99"/>
      <c r="DA191" s="99"/>
      <c r="DB191" s="99"/>
      <c r="DC191" s="99"/>
      <c r="DD191" s="99"/>
      <c r="DE191" s="99"/>
      <c r="DF191" s="99"/>
      <c r="DG191" s="99"/>
      <c r="DH191" s="99"/>
      <c r="DI191" s="99"/>
      <c r="DJ191" s="99"/>
      <c r="DK191" s="99"/>
      <c r="DL191" s="99"/>
      <c r="DM191" s="99"/>
      <c r="DN191" s="99"/>
      <c r="DO191" s="99"/>
      <c r="DP191" s="99"/>
      <c r="DQ191" s="99"/>
      <c r="DR191" s="99"/>
      <c r="DS191" s="99"/>
      <c r="DT191" s="99"/>
      <c r="DU191" s="99"/>
      <c r="DV191" s="99"/>
      <c r="DW191" s="99"/>
      <c r="DX191" s="99"/>
      <c r="DY191" s="99"/>
      <c r="DZ191" s="99"/>
      <c r="EA191" s="99"/>
      <c r="EB191" s="99"/>
      <c r="EC191" s="99"/>
      <c r="ED191" s="99"/>
      <c r="EE191" s="99"/>
      <c r="EF191" s="99"/>
      <c r="EG191" s="99"/>
      <c r="EH191" s="99"/>
      <c r="EI191" s="99"/>
      <c r="EJ191" s="99"/>
      <c r="EK191" s="99"/>
      <c r="EL191" s="99"/>
      <c r="EM191" s="99"/>
      <c r="EN191" s="99"/>
      <c r="EO191" s="99"/>
      <c r="EP191" s="99"/>
      <c r="EQ191" s="99"/>
      <c r="ER191" s="99"/>
      <c r="ES191" s="99"/>
      <c r="ET191" s="99"/>
      <c r="EU191" s="99"/>
      <c r="EV191" s="99"/>
      <c r="EW191" s="99"/>
      <c r="EX191" s="99"/>
      <c r="EY191" s="99"/>
      <c r="EZ191" s="99"/>
      <c r="FA191" s="99"/>
      <c r="FB191" s="99"/>
      <c r="FC191" s="99"/>
      <c r="FD191" s="99"/>
      <c r="FE191" s="99"/>
      <c r="FF191" s="99"/>
      <c r="FG191" s="99"/>
      <c r="FH191" s="99"/>
      <c r="FI191" s="99"/>
      <c r="FJ191" s="99"/>
      <c r="FK191" s="99"/>
      <c r="FL191" s="99"/>
      <c r="FM191" s="99"/>
      <c r="FN191" s="99"/>
      <c r="FO191" s="99"/>
      <c r="FP191" s="99"/>
      <c r="FQ191" s="99"/>
      <c r="FR191" s="99"/>
      <c r="FS191" s="99"/>
      <c r="FT191" s="99"/>
      <c r="FU191" s="99"/>
      <c r="FV191" s="99"/>
      <c r="FW191" s="99"/>
      <c r="FX191" s="99"/>
      <c r="FY191" s="99"/>
      <c r="FZ191" s="99"/>
      <c r="GA191" s="99"/>
      <c r="GB191" s="99"/>
      <c r="GC191" s="99"/>
      <c r="GD191" s="99"/>
      <c r="GE191" s="99"/>
      <c r="GF191" s="99"/>
      <c r="GG191" s="99"/>
      <c r="GH191" s="99"/>
      <c r="GI191" s="99"/>
      <c r="GJ191" s="99"/>
      <c r="GK191" s="99"/>
      <c r="GL191" s="99"/>
      <c r="GM191" s="99"/>
      <c r="GN191" s="99"/>
      <c r="GO191" s="99"/>
      <c r="GP191" s="99"/>
      <c r="GQ191" s="99"/>
      <c r="GR191" s="99"/>
      <c r="GS191" s="99"/>
      <c r="GT191" s="99"/>
      <c r="GU191" s="99"/>
      <c r="GV191" s="99"/>
      <c r="GW191" s="99"/>
      <c r="GX191" s="99"/>
      <c r="GY191" s="99"/>
      <c r="GZ191" s="99"/>
      <c r="HA191" s="99"/>
      <c r="HB191" s="99"/>
      <c r="HC191" s="99"/>
      <c r="HD191" s="99"/>
      <c r="HE191" s="99"/>
      <c r="HF191" s="99"/>
      <c r="HG191" s="99"/>
      <c r="HH191" s="99"/>
      <c r="HI191" s="99"/>
      <c r="HJ191" s="99"/>
      <c r="HK191" s="99"/>
      <c r="HL191" s="99"/>
      <c r="HM191" s="99"/>
      <c r="HN191" s="99"/>
      <c r="HO191" s="99"/>
      <c r="HP191" s="99"/>
      <c r="HQ191" s="99"/>
      <c r="HR191" s="99"/>
      <c r="HS191" s="99"/>
      <c r="HT191" s="99"/>
      <c r="HU191" s="99"/>
      <c r="HV191" s="99"/>
      <c r="HW191" s="99"/>
      <c r="HX191" s="99"/>
      <c r="HY191" s="99"/>
      <c r="HZ191" s="99"/>
      <c r="IA191" s="99"/>
      <c r="IB191" s="99"/>
      <c r="IC191" s="99"/>
      <c r="ID191" s="99"/>
      <c r="IE191" s="99"/>
      <c r="IF191" s="99"/>
      <c r="IG191" s="99"/>
      <c r="IH191" s="99"/>
      <c r="II191" s="99"/>
      <c r="IJ191" s="99"/>
      <c r="IK191" s="99"/>
      <c r="IL191" s="99"/>
      <c r="IM191" s="99"/>
      <c r="IN191" s="99"/>
      <c r="IO191" s="99"/>
      <c r="IP191" s="99"/>
      <c r="IQ191" s="99"/>
      <c r="IR191" s="99"/>
      <c r="IS191" s="99"/>
      <c r="IT191" s="99"/>
      <c r="IU191" s="99"/>
      <c r="IV191" s="99"/>
    </row>
    <row r="192" spans="1:256" s="100" customFormat="1" ht="25.5" customHeight="1" x14ac:dyDescent="0.25">
      <c r="A192" s="365" t="s">
        <v>1135</v>
      </c>
      <c r="B192" s="210" t="s">
        <v>268</v>
      </c>
      <c r="C192" s="552">
        <f>SUM(C193:C201)</f>
        <v>7353163</v>
      </c>
      <c r="D192" s="538">
        <f>SUM(D193:D201)</f>
        <v>0</v>
      </c>
      <c r="E192" s="257">
        <f>SUM(E193:E201)</f>
        <v>7353163</v>
      </c>
      <c r="F192" s="179"/>
      <c r="G192" s="99"/>
      <c r="H192" s="99"/>
      <c r="I192" s="99"/>
      <c r="J192" s="99"/>
      <c r="K192" s="99"/>
      <c r="L192" s="99"/>
      <c r="M192" s="99"/>
      <c r="N192" s="99"/>
      <c r="O192" s="99"/>
      <c r="P192" s="99"/>
      <c r="Q192" s="99"/>
      <c r="R192" s="99"/>
      <c r="S192" s="99"/>
      <c r="T192" s="99"/>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c r="AQ192" s="99"/>
      <c r="AR192" s="99"/>
      <c r="AS192" s="99"/>
      <c r="AT192" s="99"/>
      <c r="AU192" s="368"/>
      <c r="AV192" s="179"/>
      <c r="AW192" s="99"/>
      <c r="AX192" s="99"/>
      <c r="AY192" s="99"/>
      <c r="AZ192" s="99"/>
      <c r="BA192" s="99"/>
      <c r="BB192" s="99"/>
      <c r="BC192" s="99"/>
      <c r="BD192" s="99"/>
      <c r="BE192" s="99"/>
      <c r="BF192" s="99"/>
      <c r="BG192" s="99"/>
      <c r="BH192" s="99"/>
      <c r="BI192" s="99"/>
      <c r="BJ192" s="99"/>
      <c r="BK192" s="99"/>
      <c r="BL192" s="99"/>
      <c r="BM192" s="99"/>
      <c r="BN192" s="99"/>
      <c r="BO192" s="99"/>
      <c r="BP192" s="99"/>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c r="CT192" s="99"/>
      <c r="CU192" s="99"/>
      <c r="CV192" s="99"/>
      <c r="CW192" s="99"/>
      <c r="CX192" s="99"/>
      <c r="CY192" s="99"/>
      <c r="CZ192" s="99"/>
      <c r="DA192" s="99"/>
      <c r="DB192" s="99"/>
      <c r="DC192" s="99"/>
      <c r="DD192" s="99"/>
      <c r="DE192" s="99"/>
      <c r="DF192" s="99"/>
      <c r="DG192" s="99"/>
      <c r="DH192" s="99"/>
      <c r="DI192" s="99"/>
      <c r="DJ192" s="99"/>
      <c r="DK192" s="99"/>
      <c r="DL192" s="99"/>
      <c r="DM192" s="99"/>
      <c r="DN192" s="99"/>
      <c r="DO192" s="99"/>
      <c r="DP192" s="99"/>
      <c r="DQ192" s="99"/>
      <c r="DR192" s="99"/>
      <c r="DS192" s="99"/>
      <c r="DT192" s="99"/>
      <c r="DU192" s="99"/>
      <c r="DV192" s="99"/>
      <c r="DW192" s="99"/>
      <c r="DX192" s="99"/>
      <c r="DY192" s="99"/>
      <c r="DZ192" s="99"/>
      <c r="EA192" s="99"/>
      <c r="EB192" s="99"/>
      <c r="EC192" s="99"/>
      <c r="ED192" s="99"/>
      <c r="EE192" s="99"/>
      <c r="EF192" s="99"/>
      <c r="EG192" s="99"/>
      <c r="EH192" s="99"/>
      <c r="EI192" s="99"/>
      <c r="EJ192" s="99"/>
      <c r="EK192" s="99"/>
      <c r="EL192" s="99"/>
      <c r="EM192" s="99"/>
      <c r="EN192" s="99"/>
      <c r="EO192" s="99"/>
      <c r="EP192" s="99"/>
      <c r="EQ192" s="99"/>
      <c r="ER192" s="99"/>
      <c r="ES192" s="99"/>
      <c r="ET192" s="99"/>
      <c r="EU192" s="99"/>
      <c r="EV192" s="99"/>
      <c r="EW192" s="99"/>
      <c r="EX192" s="99"/>
      <c r="EY192" s="99"/>
      <c r="EZ192" s="99"/>
      <c r="FA192" s="99"/>
      <c r="FB192" s="99"/>
      <c r="FC192" s="99"/>
      <c r="FD192" s="99"/>
      <c r="FE192" s="99"/>
      <c r="FF192" s="99"/>
      <c r="FG192" s="99"/>
      <c r="FH192" s="99"/>
      <c r="FI192" s="99"/>
      <c r="FJ192" s="99"/>
      <c r="FK192" s="99"/>
      <c r="FL192" s="99"/>
      <c r="FM192" s="99"/>
      <c r="FN192" s="99"/>
      <c r="FO192" s="99"/>
      <c r="FP192" s="99"/>
      <c r="FQ192" s="99"/>
      <c r="FR192" s="99"/>
      <c r="FS192" s="99"/>
      <c r="FT192" s="99"/>
      <c r="FU192" s="99"/>
      <c r="FV192" s="99"/>
      <c r="FW192" s="99"/>
      <c r="FX192" s="99"/>
      <c r="FY192" s="99"/>
      <c r="FZ192" s="99"/>
      <c r="GA192" s="99"/>
      <c r="GB192" s="99"/>
      <c r="GC192" s="99"/>
      <c r="GD192" s="99"/>
      <c r="GE192" s="99"/>
      <c r="GF192" s="99"/>
      <c r="GG192" s="99"/>
      <c r="GH192" s="99"/>
      <c r="GI192" s="99"/>
      <c r="GJ192" s="99"/>
      <c r="GK192" s="99"/>
      <c r="GL192" s="99"/>
      <c r="GM192" s="99"/>
      <c r="GN192" s="99"/>
      <c r="GO192" s="99"/>
      <c r="GP192" s="99"/>
      <c r="GQ192" s="99"/>
      <c r="GR192" s="99"/>
      <c r="GS192" s="99"/>
      <c r="GT192" s="99"/>
      <c r="GU192" s="99"/>
      <c r="GV192" s="99"/>
      <c r="GW192" s="99"/>
      <c r="GX192" s="99"/>
      <c r="GY192" s="99"/>
      <c r="GZ192" s="99"/>
      <c r="HA192" s="99"/>
      <c r="HB192" s="99"/>
      <c r="HC192" s="99"/>
      <c r="HD192" s="99"/>
      <c r="HE192" s="99"/>
      <c r="HF192" s="99"/>
      <c r="HG192" s="99"/>
      <c r="HH192" s="99"/>
      <c r="HI192" s="99"/>
      <c r="HJ192" s="99"/>
      <c r="HK192" s="99"/>
      <c r="HL192" s="99"/>
      <c r="HM192" s="99"/>
      <c r="HN192" s="99"/>
      <c r="HO192" s="99"/>
      <c r="HP192" s="99"/>
      <c r="HQ192" s="99"/>
      <c r="HR192" s="99"/>
      <c r="HS192" s="99"/>
      <c r="HT192" s="99"/>
      <c r="HU192" s="99"/>
      <c r="HV192" s="99"/>
      <c r="HW192" s="99"/>
      <c r="HX192" s="99"/>
      <c r="HY192" s="99"/>
      <c r="HZ192" s="99"/>
      <c r="IA192" s="99"/>
      <c r="IB192" s="99"/>
      <c r="IC192" s="99"/>
      <c r="ID192" s="99"/>
      <c r="IE192" s="99"/>
      <c r="IF192" s="99"/>
      <c r="IG192" s="99"/>
      <c r="IH192" s="99"/>
      <c r="II192" s="99"/>
      <c r="IJ192" s="99"/>
      <c r="IK192" s="99"/>
      <c r="IL192" s="99"/>
      <c r="IM192" s="99"/>
      <c r="IN192" s="99"/>
      <c r="IO192" s="99"/>
      <c r="IP192" s="99"/>
      <c r="IQ192" s="99"/>
      <c r="IR192" s="99"/>
      <c r="IS192" s="99"/>
      <c r="IT192" s="99"/>
      <c r="IU192" s="99"/>
      <c r="IV192" s="99"/>
    </row>
    <row r="193" spans="1:256" s="100" customFormat="1" ht="25.5" customHeight="1" x14ac:dyDescent="0.25">
      <c r="A193" s="367" t="s">
        <v>1136</v>
      </c>
      <c r="B193" s="167" t="s">
        <v>269</v>
      </c>
      <c r="C193" s="550">
        <v>7144418</v>
      </c>
      <c r="D193" s="532"/>
      <c r="E193" s="197">
        <f t="shared" si="4"/>
        <v>7144418</v>
      </c>
      <c r="F193" s="179"/>
      <c r="G193" s="99"/>
      <c r="H193" s="99"/>
      <c r="I193" s="99"/>
      <c r="J193" s="99"/>
      <c r="K193" s="99"/>
      <c r="L193" s="99"/>
      <c r="M193" s="99"/>
      <c r="N193" s="99"/>
      <c r="O193" s="99"/>
      <c r="P193" s="99"/>
      <c r="Q193" s="99"/>
      <c r="R193" s="99"/>
      <c r="S193" s="99"/>
      <c r="T193" s="99"/>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c r="AQ193" s="99"/>
      <c r="AR193" s="99"/>
      <c r="AS193" s="99"/>
      <c r="AT193" s="99"/>
      <c r="AU193" s="368"/>
      <c r="AV193" s="179"/>
      <c r="AW193" s="99"/>
      <c r="AX193" s="99"/>
      <c r="AY193" s="99"/>
      <c r="AZ193" s="99"/>
      <c r="BA193" s="99"/>
      <c r="BB193" s="99"/>
      <c r="BC193" s="99"/>
      <c r="BD193" s="99"/>
      <c r="BE193" s="99"/>
      <c r="BF193" s="99"/>
      <c r="BG193" s="99"/>
      <c r="BH193" s="99"/>
      <c r="BI193" s="99"/>
      <c r="BJ193" s="99"/>
      <c r="BK193" s="99"/>
      <c r="BL193" s="99"/>
      <c r="BM193" s="99"/>
      <c r="BN193" s="99"/>
      <c r="BO193" s="99"/>
      <c r="BP193" s="99"/>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c r="CT193" s="99"/>
      <c r="CU193" s="99"/>
      <c r="CV193" s="99"/>
      <c r="CW193" s="99"/>
      <c r="CX193" s="99"/>
      <c r="CY193" s="99"/>
      <c r="CZ193" s="99"/>
      <c r="DA193" s="99"/>
      <c r="DB193" s="99"/>
      <c r="DC193" s="99"/>
      <c r="DD193" s="99"/>
      <c r="DE193" s="99"/>
      <c r="DF193" s="99"/>
      <c r="DG193" s="99"/>
      <c r="DH193" s="99"/>
      <c r="DI193" s="99"/>
      <c r="DJ193" s="99"/>
      <c r="DK193" s="99"/>
      <c r="DL193" s="99"/>
      <c r="DM193" s="99"/>
      <c r="DN193" s="99"/>
      <c r="DO193" s="99"/>
      <c r="DP193" s="99"/>
      <c r="DQ193" s="99"/>
      <c r="DR193" s="99"/>
      <c r="DS193" s="99"/>
      <c r="DT193" s="99"/>
      <c r="DU193" s="99"/>
      <c r="DV193" s="99"/>
      <c r="DW193" s="99"/>
      <c r="DX193" s="99"/>
      <c r="DY193" s="99"/>
      <c r="DZ193" s="99"/>
      <c r="EA193" s="99"/>
      <c r="EB193" s="99"/>
      <c r="EC193" s="99"/>
      <c r="ED193" s="99"/>
      <c r="EE193" s="99"/>
      <c r="EF193" s="99"/>
      <c r="EG193" s="99"/>
      <c r="EH193" s="99"/>
      <c r="EI193" s="99"/>
      <c r="EJ193" s="99"/>
      <c r="EK193" s="99"/>
      <c r="EL193" s="99"/>
      <c r="EM193" s="99"/>
      <c r="EN193" s="99"/>
      <c r="EO193" s="99"/>
      <c r="EP193" s="99"/>
      <c r="EQ193" s="99"/>
      <c r="ER193" s="99"/>
      <c r="ES193" s="99"/>
      <c r="ET193" s="99"/>
      <c r="EU193" s="99"/>
      <c r="EV193" s="99"/>
      <c r="EW193" s="99"/>
      <c r="EX193" s="99"/>
      <c r="EY193" s="99"/>
      <c r="EZ193" s="99"/>
      <c r="FA193" s="99"/>
      <c r="FB193" s="99"/>
      <c r="FC193" s="99"/>
      <c r="FD193" s="99"/>
      <c r="FE193" s="99"/>
      <c r="FF193" s="99"/>
      <c r="FG193" s="99"/>
      <c r="FH193" s="99"/>
      <c r="FI193" s="99"/>
      <c r="FJ193" s="99"/>
      <c r="FK193" s="99"/>
      <c r="FL193" s="99"/>
      <c r="FM193" s="99"/>
      <c r="FN193" s="99"/>
      <c r="FO193" s="99"/>
      <c r="FP193" s="99"/>
      <c r="FQ193" s="99"/>
      <c r="FR193" s="99"/>
      <c r="FS193" s="99"/>
      <c r="FT193" s="99"/>
      <c r="FU193" s="99"/>
      <c r="FV193" s="99"/>
      <c r="FW193" s="99"/>
      <c r="FX193" s="99"/>
      <c r="FY193" s="99"/>
      <c r="FZ193" s="99"/>
      <c r="GA193" s="99"/>
      <c r="GB193" s="99"/>
      <c r="GC193" s="99"/>
      <c r="GD193" s="99"/>
      <c r="GE193" s="99"/>
      <c r="GF193" s="99"/>
      <c r="GG193" s="99"/>
      <c r="GH193" s="99"/>
      <c r="GI193" s="99"/>
      <c r="GJ193" s="99"/>
      <c r="GK193" s="99"/>
      <c r="GL193" s="99"/>
      <c r="GM193" s="99"/>
      <c r="GN193" s="99"/>
      <c r="GO193" s="99"/>
      <c r="GP193" s="99"/>
      <c r="GQ193" s="99"/>
      <c r="GR193" s="99"/>
      <c r="GS193" s="99"/>
      <c r="GT193" s="99"/>
      <c r="GU193" s="99"/>
      <c r="GV193" s="99"/>
      <c r="GW193" s="99"/>
      <c r="GX193" s="99"/>
      <c r="GY193" s="99"/>
      <c r="GZ193" s="99"/>
      <c r="HA193" s="99"/>
      <c r="HB193" s="99"/>
      <c r="HC193" s="99"/>
      <c r="HD193" s="99"/>
      <c r="HE193" s="99"/>
      <c r="HF193" s="99"/>
      <c r="HG193" s="99"/>
      <c r="HH193" s="99"/>
      <c r="HI193" s="99"/>
      <c r="HJ193" s="99"/>
      <c r="HK193" s="99"/>
      <c r="HL193" s="99"/>
      <c r="HM193" s="99"/>
      <c r="HN193" s="99"/>
      <c r="HO193" s="99"/>
      <c r="HP193" s="99"/>
      <c r="HQ193" s="99"/>
      <c r="HR193" s="99"/>
      <c r="HS193" s="99"/>
      <c r="HT193" s="99"/>
      <c r="HU193" s="99"/>
      <c r="HV193" s="99"/>
      <c r="HW193" s="99"/>
      <c r="HX193" s="99"/>
      <c r="HY193" s="99"/>
      <c r="HZ193" s="99"/>
      <c r="IA193" s="99"/>
      <c r="IB193" s="99"/>
      <c r="IC193" s="99"/>
      <c r="ID193" s="99"/>
      <c r="IE193" s="99"/>
      <c r="IF193" s="99"/>
      <c r="IG193" s="99"/>
      <c r="IH193" s="99"/>
      <c r="II193" s="99"/>
      <c r="IJ193" s="99"/>
      <c r="IK193" s="99"/>
      <c r="IL193" s="99"/>
      <c r="IM193" s="99"/>
      <c r="IN193" s="99"/>
      <c r="IO193" s="99"/>
      <c r="IP193" s="99"/>
      <c r="IQ193" s="99"/>
      <c r="IR193" s="99"/>
      <c r="IS193" s="99"/>
      <c r="IT193" s="99"/>
      <c r="IU193" s="99"/>
      <c r="IV193" s="99"/>
    </row>
    <row r="194" spans="1:256" s="100" customFormat="1" ht="25.5" customHeight="1" x14ac:dyDescent="0.25">
      <c r="A194" s="367" t="s">
        <v>1137</v>
      </c>
      <c r="B194" s="167" t="s">
        <v>270</v>
      </c>
      <c r="C194" s="550">
        <v>173544</v>
      </c>
      <c r="D194" s="532"/>
      <c r="E194" s="197">
        <f t="shared" si="4"/>
        <v>173544</v>
      </c>
      <c r="F194" s="17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368"/>
      <c r="AV194" s="17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c r="CT194" s="99"/>
      <c r="CU194" s="99"/>
      <c r="CV194" s="99"/>
      <c r="CW194" s="99"/>
      <c r="CX194" s="99"/>
      <c r="CY194" s="99"/>
      <c r="CZ194" s="99"/>
      <c r="DA194" s="99"/>
      <c r="DB194" s="99"/>
      <c r="DC194" s="99"/>
      <c r="DD194" s="99"/>
      <c r="DE194" s="99"/>
      <c r="DF194" s="99"/>
      <c r="DG194" s="99"/>
      <c r="DH194" s="99"/>
      <c r="DI194" s="99"/>
      <c r="DJ194" s="99"/>
      <c r="DK194" s="99"/>
      <c r="DL194" s="99"/>
      <c r="DM194" s="99"/>
      <c r="DN194" s="99"/>
      <c r="DO194" s="99"/>
      <c r="DP194" s="99"/>
      <c r="DQ194" s="99"/>
      <c r="DR194" s="99"/>
      <c r="DS194" s="99"/>
      <c r="DT194" s="99"/>
      <c r="DU194" s="99"/>
      <c r="DV194" s="99"/>
      <c r="DW194" s="99"/>
      <c r="DX194" s="99"/>
      <c r="DY194" s="99"/>
      <c r="DZ194" s="99"/>
      <c r="EA194" s="99"/>
      <c r="EB194" s="99"/>
      <c r="EC194" s="99"/>
      <c r="ED194" s="99"/>
      <c r="EE194" s="99"/>
      <c r="EF194" s="99"/>
      <c r="EG194" s="99"/>
      <c r="EH194" s="99"/>
      <c r="EI194" s="99"/>
      <c r="EJ194" s="99"/>
      <c r="EK194" s="99"/>
      <c r="EL194" s="99"/>
      <c r="EM194" s="99"/>
      <c r="EN194" s="99"/>
      <c r="EO194" s="99"/>
      <c r="EP194" s="99"/>
      <c r="EQ194" s="99"/>
      <c r="ER194" s="99"/>
      <c r="ES194" s="99"/>
      <c r="ET194" s="99"/>
      <c r="EU194" s="99"/>
      <c r="EV194" s="99"/>
      <c r="EW194" s="99"/>
      <c r="EX194" s="99"/>
      <c r="EY194" s="99"/>
      <c r="EZ194" s="99"/>
      <c r="FA194" s="99"/>
      <c r="FB194" s="99"/>
      <c r="FC194" s="99"/>
      <c r="FD194" s="99"/>
      <c r="FE194" s="99"/>
      <c r="FF194" s="99"/>
      <c r="FG194" s="99"/>
      <c r="FH194" s="99"/>
      <c r="FI194" s="99"/>
      <c r="FJ194" s="99"/>
      <c r="FK194" s="99"/>
      <c r="FL194" s="99"/>
      <c r="FM194" s="99"/>
      <c r="FN194" s="99"/>
      <c r="FO194" s="99"/>
      <c r="FP194" s="99"/>
      <c r="FQ194" s="99"/>
      <c r="FR194" s="99"/>
      <c r="FS194" s="99"/>
      <c r="FT194" s="99"/>
      <c r="FU194" s="99"/>
      <c r="FV194" s="99"/>
      <c r="FW194" s="99"/>
      <c r="FX194" s="99"/>
      <c r="FY194" s="99"/>
      <c r="FZ194" s="99"/>
      <c r="GA194" s="99"/>
      <c r="GB194" s="99"/>
      <c r="GC194" s="99"/>
      <c r="GD194" s="99"/>
      <c r="GE194" s="99"/>
      <c r="GF194" s="99"/>
      <c r="GG194" s="99"/>
      <c r="GH194" s="99"/>
      <c r="GI194" s="99"/>
      <c r="GJ194" s="99"/>
      <c r="GK194" s="99"/>
      <c r="GL194" s="99"/>
      <c r="GM194" s="99"/>
      <c r="GN194" s="99"/>
      <c r="GO194" s="99"/>
      <c r="GP194" s="99"/>
      <c r="GQ194" s="99"/>
      <c r="GR194" s="99"/>
      <c r="GS194" s="99"/>
      <c r="GT194" s="99"/>
      <c r="GU194" s="99"/>
      <c r="GV194" s="99"/>
      <c r="GW194" s="99"/>
      <c r="GX194" s="99"/>
      <c r="GY194" s="99"/>
      <c r="GZ194" s="99"/>
      <c r="HA194" s="99"/>
      <c r="HB194" s="99"/>
      <c r="HC194" s="99"/>
      <c r="HD194" s="99"/>
      <c r="HE194" s="99"/>
      <c r="HF194" s="99"/>
      <c r="HG194" s="99"/>
      <c r="HH194" s="99"/>
      <c r="HI194" s="99"/>
      <c r="HJ194" s="99"/>
      <c r="HK194" s="99"/>
      <c r="HL194" s="99"/>
      <c r="HM194" s="99"/>
      <c r="HN194" s="99"/>
      <c r="HO194" s="99"/>
      <c r="HP194" s="99"/>
      <c r="HQ194" s="99"/>
      <c r="HR194" s="99"/>
      <c r="HS194" s="99"/>
      <c r="HT194" s="99"/>
      <c r="HU194" s="99"/>
      <c r="HV194" s="99"/>
      <c r="HW194" s="99"/>
      <c r="HX194" s="99"/>
      <c r="HY194" s="99"/>
      <c r="HZ194" s="99"/>
      <c r="IA194" s="99"/>
      <c r="IB194" s="99"/>
      <c r="IC194" s="99"/>
      <c r="ID194" s="99"/>
      <c r="IE194" s="99"/>
      <c r="IF194" s="99"/>
      <c r="IG194" s="99"/>
      <c r="IH194" s="99"/>
      <c r="II194" s="99"/>
      <c r="IJ194" s="99"/>
      <c r="IK194" s="99"/>
      <c r="IL194" s="99"/>
      <c r="IM194" s="99"/>
      <c r="IN194" s="99"/>
      <c r="IO194" s="99"/>
      <c r="IP194" s="99"/>
      <c r="IQ194" s="99"/>
      <c r="IR194" s="99"/>
      <c r="IS194" s="99"/>
      <c r="IT194" s="99"/>
      <c r="IU194" s="99"/>
      <c r="IV194" s="99"/>
    </row>
    <row r="195" spans="1:256" s="100" customFormat="1" ht="25.5" customHeight="1" x14ac:dyDescent="0.25">
      <c r="A195" s="367" t="s">
        <v>1138</v>
      </c>
      <c r="B195" s="167" t="s">
        <v>271</v>
      </c>
      <c r="C195" s="550">
        <v>0</v>
      </c>
      <c r="D195" s="532"/>
      <c r="E195" s="197">
        <f t="shared" si="4"/>
        <v>0</v>
      </c>
      <c r="F195" s="179"/>
      <c r="G195" s="99"/>
      <c r="H195" s="99"/>
      <c r="I195" s="99"/>
      <c r="J195" s="99"/>
      <c r="K195" s="99"/>
      <c r="L195" s="99"/>
      <c r="M195" s="99"/>
      <c r="N195" s="99"/>
      <c r="O195" s="99"/>
      <c r="P195" s="99"/>
      <c r="Q195" s="99"/>
      <c r="R195" s="99"/>
      <c r="S195" s="99"/>
      <c r="T195" s="99"/>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c r="AQ195" s="99"/>
      <c r="AR195" s="99"/>
      <c r="AS195" s="99"/>
      <c r="AT195" s="99"/>
      <c r="AU195" s="368"/>
      <c r="AV195" s="179"/>
      <c r="AW195" s="99"/>
      <c r="AX195" s="99"/>
      <c r="AY195" s="99"/>
      <c r="AZ195" s="99"/>
      <c r="BA195" s="99"/>
      <c r="BB195" s="99"/>
      <c r="BC195" s="99"/>
      <c r="BD195" s="99"/>
      <c r="BE195" s="99"/>
      <c r="BF195" s="99"/>
      <c r="BG195" s="99"/>
      <c r="BH195" s="99"/>
      <c r="BI195" s="99"/>
      <c r="BJ195" s="99"/>
      <c r="BK195" s="99"/>
      <c r="BL195" s="99"/>
      <c r="BM195" s="99"/>
      <c r="BN195" s="99"/>
      <c r="BO195" s="99"/>
      <c r="BP195" s="99"/>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c r="CT195" s="99"/>
      <c r="CU195" s="99"/>
      <c r="CV195" s="99"/>
      <c r="CW195" s="99"/>
      <c r="CX195" s="99"/>
      <c r="CY195" s="99"/>
      <c r="CZ195" s="99"/>
      <c r="DA195" s="99"/>
      <c r="DB195" s="99"/>
      <c r="DC195" s="99"/>
      <c r="DD195" s="99"/>
      <c r="DE195" s="99"/>
      <c r="DF195" s="99"/>
      <c r="DG195" s="99"/>
      <c r="DH195" s="99"/>
      <c r="DI195" s="99"/>
      <c r="DJ195" s="99"/>
      <c r="DK195" s="99"/>
      <c r="DL195" s="99"/>
      <c r="DM195" s="99"/>
      <c r="DN195" s="99"/>
      <c r="DO195" s="99"/>
      <c r="DP195" s="99"/>
      <c r="DQ195" s="99"/>
      <c r="DR195" s="99"/>
      <c r="DS195" s="99"/>
      <c r="DT195" s="99"/>
      <c r="DU195" s="99"/>
      <c r="DV195" s="99"/>
      <c r="DW195" s="99"/>
      <c r="DX195" s="99"/>
      <c r="DY195" s="99"/>
      <c r="DZ195" s="99"/>
      <c r="EA195" s="99"/>
      <c r="EB195" s="99"/>
      <c r="EC195" s="99"/>
      <c r="ED195" s="99"/>
      <c r="EE195" s="99"/>
      <c r="EF195" s="99"/>
      <c r="EG195" s="99"/>
      <c r="EH195" s="99"/>
      <c r="EI195" s="99"/>
      <c r="EJ195" s="99"/>
      <c r="EK195" s="99"/>
      <c r="EL195" s="99"/>
      <c r="EM195" s="99"/>
      <c r="EN195" s="99"/>
      <c r="EO195" s="99"/>
      <c r="EP195" s="99"/>
      <c r="EQ195" s="99"/>
      <c r="ER195" s="99"/>
      <c r="ES195" s="99"/>
      <c r="ET195" s="99"/>
      <c r="EU195" s="99"/>
      <c r="EV195" s="99"/>
      <c r="EW195" s="99"/>
      <c r="EX195" s="99"/>
      <c r="EY195" s="99"/>
      <c r="EZ195" s="99"/>
      <c r="FA195" s="99"/>
      <c r="FB195" s="99"/>
      <c r="FC195" s="99"/>
      <c r="FD195" s="99"/>
      <c r="FE195" s="99"/>
      <c r="FF195" s="99"/>
      <c r="FG195" s="99"/>
      <c r="FH195" s="99"/>
      <c r="FI195" s="99"/>
      <c r="FJ195" s="99"/>
      <c r="FK195" s="99"/>
      <c r="FL195" s="99"/>
      <c r="FM195" s="99"/>
      <c r="FN195" s="99"/>
      <c r="FO195" s="99"/>
      <c r="FP195" s="99"/>
      <c r="FQ195" s="99"/>
      <c r="FR195" s="99"/>
      <c r="FS195" s="99"/>
      <c r="FT195" s="99"/>
      <c r="FU195" s="99"/>
      <c r="FV195" s="99"/>
      <c r="FW195" s="99"/>
      <c r="FX195" s="99"/>
      <c r="FY195" s="99"/>
      <c r="FZ195" s="99"/>
      <c r="GA195" s="99"/>
      <c r="GB195" s="99"/>
      <c r="GC195" s="99"/>
      <c r="GD195" s="99"/>
      <c r="GE195" s="99"/>
      <c r="GF195" s="99"/>
      <c r="GG195" s="99"/>
      <c r="GH195" s="99"/>
      <c r="GI195" s="99"/>
      <c r="GJ195" s="99"/>
      <c r="GK195" s="99"/>
      <c r="GL195" s="99"/>
      <c r="GM195" s="99"/>
      <c r="GN195" s="99"/>
      <c r="GO195" s="99"/>
      <c r="GP195" s="99"/>
      <c r="GQ195" s="99"/>
      <c r="GR195" s="99"/>
      <c r="GS195" s="99"/>
      <c r="GT195" s="99"/>
      <c r="GU195" s="99"/>
      <c r="GV195" s="99"/>
      <c r="GW195" s="99"/>
      <c r="GX195" s="99"/>
      <c r="GY195" s="99"/>
      <c r="GZ195" s="99"/>
      <c r="HA195" s="99"/>
      <c r="HB195" s="99"/>
      <c r="HC195" s="99"/>
      <c r="HD195" s="99"/>
      <c r="HE195" s="99"/>
      <c r="HF195" s="99"/>
      <c r="HG195" s="99"/>
      <c r="HH195" s="99"/>
      <c r="HI195" s="99"/>
      <c r="HJ195" s="99"/>
      <c r="HK195" s="99"/>
      <c r="HL195" s="99"/>
      <c r="HM195" s="99"/>
      <c r="HN195" s="99"/>
      <c r="HO195" s="99"/>
      <c r="HP195" s="99"/>
      <c r="HQ195" s="99"/>
      <c r="HR195" s="99"/>
      <c r="HS195" s="99"/>
      <c r="HT195" s="99"/>
      <c r="HU195" s="99"/>
      <c r="HV195" s="99"/>
      <c r="HW195" s="99"/>
      <c r="HX195" s="99"/>
      <c r="HY195" s="99"/>
      <c r="HZ195" s="99"/>
      <c r="IA195" s="99"/>
      <c r="IB195" s="99"/>
      <c r="IC195" s="99"/>
      <c r="ID195" s="99"/>
      <c r="IE195" s="99"/>
      <c r="IF195" s="99"/>
      <c r="IG195" s="99"/>
      <c r="IH195" s="99"/>
      <c r="II195" s="99"/>
      <c r="IJ195" s="99"/>
      <c r="IK195" s="99"/>
      <c r="IL195" s="99"/>
      <c r="IM195" s="99"/>
      <c r="IN195" s="99"/>
      <c r="IO195" s="99"/>
      <c r="IP195" s="99"/>
      <c r="IQ195" s="99"/>
      <c r="IR195" s="99"/>
      <c r="IS195" s="99"/>
      <c r="IT195" s="99"/>
      <c r="IU195" s="99"/>
      <c r="IV195" s="99"/>
    </row>
    <row r="196" spans="1:256" s="100" customFormat="1" ht="25.5" customHeight="1" x14ac:dyDescent="0.25">
      <c r="A196" s="367" t="s">
        <v>1139</v>
      </c>
      <c r="B196" s="167" t="s">
        <v>272</v>
      </c>
      <c r="C196" s="550">
        <v>0</v>
      </c>
      <c r="D196" s="532"/>
      <c r="E196" s="197">
        <f t="shared" si="4"/>
        <v>0</v>
      </c>
      <c r="F196" s="179"/>
      <c r="G196" s="99"/>
      <c r="H196" s="99"/>
      <c r="I196" s="99"/>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368"/>
      <c r="AV196" s="17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99"/>
      <c r="FX196" s="99"/>
      <c r="FY196" s="99"/>
      <c r="FZ196" s="99"/>
      <c r="GA196" s="99"/>
      <c r="GB196" s="99"/>
      <c r="GC196" s="99"/>
      <c r="GD196" s="99"/>
      <c r="GE196" s="99"/>
      <c r="GF196" s="99"/>
      <c r="GG196" s="99"/>
      <c r="GH196" s="99"/>
      <c r="GI196" s="99"/>
      <c r="GJ196" s="99"/>
      <c r="GK196" s="99"/>
      <c r="GL196" s="99"/>
      <c r="GM196" s="99"/>
      <c r="GN196" s="99"/>
      <c r="GO196" s="99"/>
      <c r="GP196" s="99"/>
      <c r="GQ196" s="99"/>
      <c r="GR196" s="99"/>
      <c r="GS196" s="99"/>
      <c r="GT196" s="99"/>
      <c r="GU196" s="99"/>
      <c r="GV196" s="99"/>
      <c r="GW196" s="99"/>
      <c r="GX196" s="99"/>
      <c r="GY196" s="99"/>
      <c r="GZ196" s="99"/>
      <c r="HA196" s="99"/>
      <c r="HB196" s="99"/>
      <c r="HC196" s="99"/>
      <c r="HD196" s="99"/>
      <c r="HE196" s="99"/>
      <c r="HF196" s="99"/>
      <c r="HG196" s="99"/>
      <c r="HH196" s="99"/>
      <c r="HI196" s="99"/>
      <c r="HJ196" s="99"/>
      <c r="HK196" s="99"/>
      <c r="HL196" s="99"/>
      <c r="HM196" s="99"/>
      <c r="HN196" s="99"/>
      <c r="HO196" s="99"/>
      <c r="HP196" s="99"/>
      <c r="HQ196" s="99"/>
      <c r="HR196" s="99"/>
      <c r="HS196" s="99"/>
      <c r="HT196" s="99"/>
      <c r="HU196" s="99"/>
      <c r="HV196" s="99"/>
      <c r="HW196" s="99"/>
      <c r="HX196" s="99"/>
      <c r="HY196" s="99"/>
      <c r="HZ196" s="99"/>
      <c r="IA196" s="99"/>
      <c r="IB196" s="99"/>
      <c r="IC196" s="99"/>
      <c r="ID196" s="99"/>
      <c r="IE196" s="99"/>
      <c r="IF196" s="99"/>
      <c r="IG196" s="99"/>
      <c r="IH196" s="99"/>
      <c r="II196" s="99"/>
      <c r="IJ196" s="99"/>
      <c r="IK196" s="99"/>
      <c r="IL196" s="99"/>
      <c r="IM196" s="99"/>
      <c r="IN196" s="99"/>
      <c r="IO196" s="99"/>
      <c r="IP196" s="99"/>
      <c r="IQ196" s="99"/>
      <c r="IR196" s="99"/>
      <c r="IS196" s="99"/>
      <c r="IT196" s="99"/>
      <c r="IU196" s="99"/>
      <c r="IV196" s="99"/>
    </row>
    <row r="197" spans="1:256" s="100" customFormat="1" ht="25.5" customHeight="1" x14ac:dyDescent="0.25">
      <c r="A197" s="367" t="s">
        <v>1140</v>
      </c>
      <c r="B197" s="167" t="s">
        <v>273</v>
      </c>
      <c r="C197" s="550">
        <v>0</v>
      </c>
      <c r="D197" s="532"/>
      <c r="E197" s="197">
        <f t="shared" si="4"/>
        <v>0</v>
      </c>
      <c r="F197" s="179"/>
      <c r="G197" s="99"/>
      <c r="H197" s="99"/>
      <c r="I197" s="99"/>
      <c r="J197" s="99"/>
      <c r="K197" s="99"/>
      <c r="L197" s="99"/>
      <c r="M197" s="99"/>
      <c r="N197" s="99"/>
      <c r="O197" s="99"/>
      <c r="P197" s="99"/>
      <c r="Q197" s="99"/>
      <c r="R197" s="99"/>
      <c r="S197" s="99"/>
      <c r="T197" s="99"/>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c r="AQ197" s="99"/>
      <c r="AR197" s="99"/>
      <c r="AS197" s="99"/>
      <c r="AT197" s="99"/>
      <c r="AU197" s="368"/>
      <c r="AV197" s="179"/>
      <c r="AW197" s="99"/>
      <c r="AX197" s="99"/>
      <c r="AY197" s="99"/>
      <c r="AZ197" s="99"/>
      <c r="BA197" s="99"/>
      <c r="BB197" s="99"/>
      <c r="BC197" s="99"/>
      <c r="BD197" s="99"/>
      <c r="BE197" s="99"/>
      <c r="BF197" s="99"/>
      <c r="BG197" s="99"/>
      <c r="BH197" s="99"/>
      <c r="BI197" s="99"/>
      <c r="BJ197" s="99"/>
      <c r="BK197" s="99"/>
      <c r="BL197" s="99"/>
      <c r="BM197" s="99"/>
      <c r="BN197" s="99"/>
      <c r="BO197" s="99"/>
      <c r="BP197" s="99"/>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c r="CT197" s="99"/>
      <c r="CU197" s="99"/>
      <c r="CV197" s="99"/>
      <c r="CW197" s="99"/>
      <c r="CX197" s="99"/>
      <c r="CY197" s="99"/>
      <c r="CZ197" s="99"/>
      <c r="DA197" s="99"/>
      <c r="DB197" s="99"/>
      <c r="DC197" s="99"/>
      <c r="DD197" s="99"/>
      <c r="DE197" s="99"/>
      <c r="DF197" s="99"/>
      <c r="DG197" s="99"/>
      <c r="DH197" s="99"/>
      <c r="DI197" s="99"/>
      <c r="DJ197" s="99"/>
      <c r="DK197" s="99"/>
      <c r="DL197" s="99"/>
      <c r="DM197" s="99"/>
      <c r="DN197" s="99"/>
      <c r="DO197" s="99"/>
      <c r="DP197" s="99"/>
      <c r="DQ197" s="99"/>
      <c r="DR197" s="99"/>
      <c r="DS197" s="99"/>
      <c r="DT197" s="99"/>
      <c r="DU197" s="99"/>
      <c r="DV197" s="99"/>
      <c r="DW197" s="99"/>
      <c r="DX197" s="99"/>
      <c r="DY197" s="99"/>
      <c r="DZ197" s="99"/>
      <c r="EA197" s="99"/>
      <c r="EB197" s="99"/>
      <c r="EC197" s="99"/>
      <c r="ED197" s="99"/>
      <c r="EE197" s="99"/>
      <c r="EF197" s="99"/>
      <c r="EG197" s="99"/>
      <c r="EH197" s="99"/>
      <c r="EI197" s="99"/>
      <c r="EJ197" s="99"/>
      <c r="EK197" s="99"/>
      <c r="EL197" s="99"/>
      <c r="EM197" s="99"/>
      <c r="EN197" s="99"/>
      <c r="EO197" s="99"/>
      <c r="EP197" s="99"/>
      <c r="EQ197" s="99"/>
      <c r="ER197" s="99"/>
      <c r="ES197" s="99"/>
      <c r="ET197" s="99"/>
      <c r="EU197" s="99"/>
      <c r="EV197" s="99"/>
      <c r="EW197" s="99"/>
      <c r="EX197" s="99"/>
      <c r="EY197" s="99"/>
      <c r="EZ197" s="99"/>
      <c r="FA197" s="99"/>
      <c r="FB197" s="99"/>
      <c r="FC197" s="99"/>
      <c r="FD197" s="99"/>
      <c r="FE197" s="99"/>
      <c r="FF197" s="99"/>
      <c r="FG197" s="99"/>
      <c r="FH197" s="99"/>
      <c r="FI197" s="99"/>
      <c r="FJ197" s="99"/>
      <c r="FK197" s="99"/>
      <c r="FL197" s="99"/>
      <c r="FM197" s="99"/>
      <c r="FN197" s="99"/>
      <c r="FO197" s="99"/>
      <c r="FP197" s="99"/>
      <c r="FQ197" s="99"/>
      <c r="FR197" s="99"/>
      <c r="FS197" s="99"/>
      <c r="FT197" s="99"/>
      <c r="FU197" s="99"/>
      <c r="FV197" s="99"/>
      <c r="FW197" s="99"/>
      <c r="FX197" s="99"/>
      <c r="FY197" s="99"/>
      <c r="FZ197" s="99"/>
      <c r="GA197" s="99"/>
      <c r="GB197" s="99"/>
      <c r="GC197" s="99"/>
      <c r="GD197" s="99"/>
      <c r="GE197" s="99"/>
      <c r="GF197" s="99"/>
      <c r="GG197" s="99"/>
      <c r="GH197" s="99"/>
      <c r="GI197" s="99"/>
      <c r="GJ197" s="99"/>
      <c r="GK197" s="99"/>
      <c r="GL197" s="99"/>
      <c r="GM197" s="99"/>
      <c r="GN197" s="99"/>
      <c r="GO197" s="99"/>
      <c r="GP197" s="99"/>
      <c r="GQ197" s="99"/>
      <c r="GR197" s="99"/>
      <c r="GS197" s="99"/>
      <c r="GT197" s="99"/>
      <c r="GU197" s="99"/>
      <c r="GV197" s="99"/>
      <c r="GW197" s="99"/>
      <c r="GX197" s="99"/>
      <c r="GY197" s="99"/>
      <c r="GZ197" s="99"/>
      <c r="HA197" s="99"/>
      <c r="HB197" s="99"/>
      <c r="HC197" s="99"/>
      <c r="HD197" s="99"/>
      <c r="HE197" s="99"/>
      <c r="HF197" s="99"/>
      <c r="HG197" s="99"/>
      <c r="HH197" s="99"/>
      <c r="HI197" s="99"/>
      <c r="HJ197" s="99"/>
      <c r="HK197" s="99"/>
      <c r="HL197" s="99"/>
      <c r="HM197" s="99"/>
      <c r="HN197" s="99"/>
      <c r="HO197" s="99"/>
      <c r="HP197" s="99"/>
      <c r="HQ197" s="99"/>
      <c r="HR197" s="99"/>
      <c r="HS197" s="99"/>
      <c r="HT197" s="99"/>
      <c r="HU197" s="99"/>
      <c r="HV197" s="99"/>
      <c r="HW197" s="99"/>
      <c r="HX197" s="99"/>
      <c r="HY197" s="99"/>
      <c r="HZ197" s="99"/>
      <c r="IA197" s="99"/>
      <c r="IB197" s="99"/>
      <c r="IC197" s="99"/>
      <c r="ID197" s="99"/>
      <c r="IE197" s="99"/>
      <c r="IF197" s="99"/>
      <c r="IG197" s="99"/>
      <c r="IH197" s="99"/>
      <c r="II197" s="99"/>
      <c r="IJ197" s="99"/>
      <c r="IK197" s="99"/>
      <c r="IL197" s="99"/>
      <c r="IM197" s="99"/>
      <c r="IN197" s="99"/>
      <c r="IO197" s="99"/>
      <c r="IP197" s="99"/>
      <c r="IQ197" s="99"/>
      <c r="IR197" s="99"/>
      <c r="IS197" s="99"/>
      <c r="IT197" s="99"/>
      <c r="IU197" s="99"/>
      <c r="IV197" s="99"/>
    </row>
    <row r="198" spans="1:256" s="100" customFormat="1" ht="25.5" customHeight="1" x14ac:dyDescent="0.25">
      <c r="A198" s="367" t="s">
        <v>1141</v>
      </c>
      <c r="B198" s="167" t="s">
        <v>274</v>
      </c>
      <c r="C198" s="550">
        <v>0</v>
      </c>
      <c r="D198" s="532"/>
      <c r="E198" s="197">
        <f t="shared" si="4"/>
        <v>0</v>
      </c>
      <c r="F198" s="179"/>
      <c r="G198" s="99"/>
      <c r="H198" s="99"/>
      <c r="I198" s="99"/>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368"/>
      <c r="AV198" s="17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99"/>
      <c r="FX198" s="99"/>
      <c r="FY198" s="99"/>
      <c r="FZ198" s="99"/>
      <c r="GA198" s="99"/>
      <c r="GB198" s="99"/>
      <c r="GC198" s="99"/>
      <c r="GD198" s="99"/>
      <c r="GE198" s="99"/>
      <c r="GF198" s="99"/>
      <c r="GG198" s="99"/>
      <c r="GH198" s="99"/>
      <c r="GI198" s="99"/>
      <c r="GJ198" s="99"/>
      <c r="GK198" s="99"/>
      <c r="GL198" s="99"/>
      <c r="GM198" s="99"/>
      <c r="GN198" s="99"/>
      <c r="GO198" s="99"/>
      <c r="GP198" s="99"/>
      <c r="GQ198" s="99"/>
      <c r="GR198" s="99"/>
      <c r="GS198" s="99"/>
      <c r="GT198" s="99"/>
      <c r="GU198" s="99"/>
      <c r="GV198" s="99"/>
      <c r="GW198" s="99"/>
      <c r="GX198" s="99"/>
      <c r="GY198" s="99"/>
      <c r="GZ198" s="99"/>
      <c r="HA198" s="99"/>
      <c r="HB198" s="99"/>
      <c r="HC198" s="99"/>
      <c r="HD198" s="99"/>
      <c r="HE198" s="99"/>
      <c r="HF198" s="99"/>
      <c r="HG198" s="99"/>
      <c r="HH198" s="99"/>
      <c r="HI198" s="99"/>
      <c r="HJ198" s="99"/>
      <c r="HK198" s="99"/>
      <c r="HL198" s="99"/>
      <c r="HM198" s="99"/>
      <c r="HN198" s="99"/>
      <c r="HO198" s="99"/>
      <c r="HP198" s="99"/>
      <c r="HQ198" s="99"/>
      <c r="HR198" s="99"/>
      <c r="HS198" s="99"/>
      <c r="HT198" s="99"/>
      <c r="HU198" s="99"/>
      <c r="HV198" s="99"/>
      <c r="HW198" s="99"/>
      <c r="HX198" s="99"/>
      <c r="HY198" s="99"/>
      <c r="HZ198" s="99"/>
      <c r="IA198" s="99"/>
      <c r="IB198" s="99"/>
      <c r="IC198" s="99"/>
      <c r="ID198" s="99"/>
      <c r="IE198" s="99"/>
      <c r="IF198" s="99"/>
      <c r="IG198" s="99"/>
      <c r="IH198" s="99"/>
      <c r="II198" s="99"/>
      <c r="IJ198" s="99"/>
      <c r="IK198" s="99"/>
      <c r="IL198" s="99"/>
      <c r="IM198" s="99"/>
      <c r="IN198" s="99"/>
      <c r="IO198" s="99"/>
      <c r="IP198" s="99"/>
      <c r="IQ198" s="99"/>
      <c r="IR198" s="99"/>
      <c r="IS198" s="99"/>
      <c r="IT198" s="99"/>
      <c r="IU198" s="99"/>
      <c r="IV198" s="99"/>
    </row>
    <row r="199" spans="1:256" s="100" customFormat="1" ht="25.5" customHeight="1" x14ac:dyDescent="0.25">
      <c r="A199" s="367" t="s">
        <v>1142</v>
      </c>
      <c r="B199" s="167" t="s">
        <v>275</v>
      </c>
      <c r="C199" s="550">
        <v>0</v>
      </c>
      <c r="D199" s="532"/>
      <c r="E199" s="197">
        <f t="shared" si="4"/>
        <v>0</v>
      </c>
      <c r="F199" s="179"/>
      <c r="G199" s="99"/>
      <c r="H199" s="99"/>
      <c r="I199" s="99"/>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368"/>
      <c r="AV199" s="17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99"/>
      <c r="FX199" s="99"/>
      <c r="FY199" s="99"/>
      <c r="FZ199" s="99"/>
      <c r="GA199" s="99"/>
      <c r="GB199" s="99"/>
      <c r="GC199" s="99"/>
      <c r="GD199" s="99"/>
      <c r="GE199" s="99"/>
      <c r="GF199" s="99"/>
      <c r="GG199" s="99"/>
      <c r="GH199" s="99"/>
      <c r="GI199" s="99"/>
      <c r="GJ199" s="99"/>
      <c r="GK199" s="99"/>
      <c r="GL199" s="99"/>
      <c r="GM199" s="99"/>
      <c r="GN199" s="99"/>
      <c r="GO199" s="99"/>
      <c r="GP199" s="99"/>
      <c r="GQ199" s="99"/>
      <c r="GR199" s="99"/>
      <c r="GS199" s="99"/>
      <c r="GT199" s="99"/>
      <c r="GU199" s="99"/>
      <c r="GV199" s="99"/>
      <c r="GW199" s="99"/>
      <c r="GX199" s="99"/>
      <c r="GY199" s="99"/>
      <c r="GZ199" s="99"/>
      <c r="HA199" s="99"/>
      <c r="HB199" s="99"/>
      <c r="HC199" s="99"/>
      <c r="HD199" s="99"/>
      <c r="HE199" s="99"/>
      <c r="HF199" s="99"/>
      <c r="HG199" s="99"/>
      <c r="HH199" s="99"/>
      <c r="HI199" s="99"/>
      <c r="HJ199" s="99"/>
      <c r="HK199" s="99"/>
      <c r="HL199" s="99"/>
      <c r="HM199" s="99"/>
      <c r="HN199" s="99"/>
      <c r="HO199" s="99"/>
      <c r="HP199" s="99"/>
      <c r="HQ199" s="99"/>
      <c r="HR199" s="99"/>
      <c r="HS199" s="99"/>
      <c r="HT199" s="99"/>
      <c r="HU199" s="99"/>
      <c r="HV199" s="99"/>
      <c r="HW199" s="99"/>
      <c r="HX199" s="99"/>
      <c r="HY199" s="99"/>
      <c r="HZ199" s="99"/>
      <c r="IA199" s="99"/>
      <c r="IB199" s="99"/>
      <c r="IC199" s="99"/>
      <c r="ID199" s="99"/>
      <c r="IE199" s="99"/>
      <c r="IF199" s="99"/>
      <c r="IG199" s="99"/>
      <c r="IH199" s="99"/>
      <c r="II199" s="99"/>
      <c r="IJ199" s="99"/>
      <c r="IK199" s="99"/>
      <c r="IL199" s="99"/>
      <c r="IM199" s="99"/>
      <c r="IN199" s="99"/>
      <c r="IO199" s="99"/>
      <c r="IP199" s="99"/>
      <c r="IQ199" s="99"/>
      <c r="IR199" s="99"/>
      <c r="IS199" s="99"/>
      <c r="IT199" s="99"/>
      <c r="IU199" s="99"/>
      <c r="IV199" s="99"/>
    </row>
    <row r="200" spans="1:256" s="100" customFormat="1" ht="25.5" customHeight="1" x14ac:dyDescent="0.25">
      <c r="A200" s="367" t="s">
        <v>1143</v>
      </c>
      <c r="B200" s="167" t="s">
        <v>276</v>
      </c>
      <c r="C200" s="550">
        <v>21992</v>
      </c>
      <c r="D200" s="532"/>
      <c r="E200" s="197">
        <f>C200+D200</f>
        <v>21992</v>
      </c>
      <c r="F200" s="179"/>
      <c r="G200" s="99"/>
      <c r="H200" s="99"/>
      <c r="I200" s="99"/>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368"/>
      <c r="AV200" s="17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99"/>
      <c r="FX200" s="99"/>
      <c r="FY200" s="99"/>
      <c r="FZ200" s="99"/>
      <c r="GA200" s="99"/>
      <c r="GB200" s="99"/>
      <c r="GC200" s="99"/>
      <c r="GD200" s="99"/>
      <c r="GE200" s="99"/>
      <c r="GF200" s="99"/>
      <c r="GG200" s="99"/>
      <c r="GH200" s="99"/>
      <c r="GI200" s="99"/>
      <c r="GJ200" s="99"/>
      <c r="GK200" s="99"/>
      <c r="GL200" s="99"/>
      <c r="GM200" s="99"/>
      <c r="GN200" s="99"/>
      <c r="GO200" s="99"/>
      <c r="GP200" s="99"/>
      <c r="GQ200" s="99"/>
      <c r="GR200" s="99"/>
      <c r="GS200" s="99"/>
      <c r="GT200" s="99"/>
      <c r="GU200" s="99"/>
      <c r="GV200" s="99"/>
      <c r="GW200" s="99"/>
      <c r="GX200" s="99"/>
      <c r="GY200" s="99"/>
      <c r="GZ200" s="99"/>
      <c r="HA200" s="99"/>
      <c r="HB200" s="99"/>
      <c r="HC200" s="99"/>
      <c r="HD200" s="99"/>
      <c r="HE200" s="99"/>
      <c r="HF200" s="99"/>
      <c r="HG200" s="99"/>
      <c r="HH200" s="99"/>
      <c r="HI200" s="99"/>
      <c r="HJ200" s="99"/>
      <c r="HK200" s="99"/>
      <c r="HL200" s="99"/>
      <c r="HM200" s="99"/>
      <c r="HN200" s="99"/>
      <c r="HO200" s="99"/>
      <c r="HP200" s="99"/>
      <c r="HQ200" s="99"/>
      <c r="HR200" s="99"/>
      <c r="HS200" s="99"/>
      <c r="HT200" s="99"/>
      <c r="HU200" s="99"/>
      <c r="HV200" s="99"/>
      <c r="HW200" s="99"/>
      <c r="HX200" s="99"/>
      <c r="HY200" s="99"/>
      <c r="HZ200" s="99"/>
      <c r="IA200" s="99"/>
      <c r="IB200" s="99"/>
      <c r="IC200" s="99"/>
      <c r="ID200" s="99"/>
      <c r="IE200" s="99"/>
      <c r="IF200" s="99"/>
      <c r="IG200" s="99"/>
      <c r="IH200" s="99"/>
      <c r="II200" s="99"/>
      <c r="IJ200" s="99"/>
      <c r="IK200" s="99"/>
      <c r="IL200" s="99"/>
      <c r="IM200" s="99"/>
      <c r="IN200" s="99"/>
      <c r="IO200" s="99"/>
      <c r="IP200" s="99"/>
      <c r="IQ200" s="99"/>
      <c r="IR200" s="99"/>
      <c r="IS200" s="99"/>
      <c r="IT200" s="99"/>
      <c r="IU200" s="99"/>
      <c r="IV200" s="99"/>
    </row>
    <row r="201" spans="1:256" s="100" customFormat="1" ht="25.5" customHeight="1" x14ac:dyDescent="0.25">
      <c r="A201" s="367" t="s">
        <v>1144</v>
      </c>
      <c r="B201" s="167" t="s">
        <v>277</v>
      </c>
      <c r="C201" s="550">
        <v>13209</v>
      </c>
      <c r="D201" s="532"/>
      <c r="E201" s="197">
        <f>C201+D201</f>
        <v>13209</v>
      </c>
      <c r="F201" s="179"/>
      <c r="G201" s="99"/>
      <c r="H201" s="99"/>
      <c r="I201" s="99"/>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368"/>
      <c r="AV201" s="17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99"/>
      <c r="FX201" s="99"/>
      <c r="FY201" s="99"/>
      <c r="FZ201" s="99"/>
      <c r="GA201" s="99"/>
      <c r="GB201" s="99"/>
      <c r="GC201" s="99"/>
      <c r="GD201" s="99"/>
      <c r="GE201" s="99"/>
      <c r="GF201" s="99"/>
      <c r="GG201" s="99"/>
      <c r="GH201" s="99"/>
      <c r="GI201" s="99"/>
      <c r="GJ201" s="99"/>
      <c r="GK201" s="99"/>
      <c r="GL201" s="99"/>
      <c r="GM201" s="99"/>
      <c r="GN201" s="99"/>
      <c r="GO201" s="99"/>
      <c r="GP201" s="99"/>
      <c r="GQ201" s="99"/>
      <c r="GR201" s="99"/>
      <c r="GS201" s="99"/>
      <c r="GT201" s="99"/>
      <c r="GU201" s="99"/>
      <c r="GV201" s="99"/>
      <c r="GW201" s="99"/>
      <c r="GX201" s="99"/>
      <c r="GY201" s="99"/>
      <c r="GZ201" s="99"/>
      <c r="HA201" s="99"/>
      <c r="HB201" s="99"/>
      <c r="HC201" s="99"/>
      <c r="HD201" s="99"/>
      <c r="HE201" s="99"/>
      <c r="HF201" s="99"/>
      <c r="HG201" s="99"/>
      <c r="HH201" s="99"/>
      <c r="HI201" s="99"/>
      <c r="HJ201" s="99"/>
      <c r="HK201" s="99"/>
      <c r="HL201" s="99"/>
      <c r="HM201" s="99"/>
      <c r="HN201" s="99"/>
      <c r="HO201" s="99"/>
      <c r="HP201" s="99"/>
      <c r="HQ201" s="99"/>
      <c r="HR201" s="99"/>
      <c r="HS201" s="99"/>
      <c r="HT201" s="99"/>
      <c r="HU201" s="99"/>
      <c r="HV201" s="99"/>
      <c r="HW201" s="99"/>
      <c r="HX201" s="99"/>
      <c r="HY201" s="99"/>
      <c r="HZ201" s="99"/>
      <c r="IA201" s="99"/>
      <c r="IB201" s="99"/>
      <c r="IC201" s="99"/>
      <c r="ID201" s="99"/>
      <c r="IE201" s="99"/>
      <c r="IF201" s="99"/>
      <c r="IG201" s="99"/>
      <c r="IH201" s="99"/>
      <c r="II201" s="99"/>
      <c r="IJ201" s="99"/>
      <c r="IK201" s="99"/>
      <c r="IL201" s="99"/>
      <c r="IM201" s="99"/>
      <c r="IN201" s="99"/>
      <c r="IO201" s="99"/>
      <c r="IP201" s="99"/>
      <c r="IQ201" s="99"/>
      <c r="IR201" s="99"/>
      <c r="IS201" s="99"/>
      <c r="IT201" s="99"/>
      <c r="IU201" s="99"/>
      <c r="IV201" s="99"/>
    </row>
    <row r="202" spans="1:256" s="100" customFormat="1" ht="25.5" customHeight="1" x14ac:dyDescent="0.25">
      <c r="A202" s="365">
        <v>5.2</v>
      </c>
      <c r="B202" s="164" t="s">
        <v>278</v>
      </c>
      <c r="C202" s="547">
        <f>C203</f>
        <v>4921842</v>
      </c>
      <c r="D202" s="537">
        <f t="shared" ref="D202:E203" si="5">D203</f>
        <v>5340003</v>
      </c>
      <c r="E202" s="201">
        <f t="shared" si="5"/>
        <v>10261845</v>
      </c>
      <c r="F202" s="17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368"/>
      <c r="AV202" s="17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99"/>
      <c r="FX202" s="99"/>
      <c r="FY202" s="99"/>
      <c r="FZ202" s="99"/>
      <c r="GA202" s="99"/>
      <c r="GB202" s="99"/>
      <c r="GC202" s="99"/>
      <c r="GD202" s="99"/>
      <c r="GE202" s="99"/>
      <c r="GF202" s="99"/>
      <c r="GG202" s="99"/>
      <c r="GH202" s="99"/>
      <c r="GI202" s="99"/>
      <c r="GJ202" s="99"/>
      <c r="GK202" s="99"/>
      <c r="GL202" s="99"/>
      <c r="GM202" s="99"/>
      <c r="GN202" s="99"/>
      <c r="GO202" s="99"/>
      <c r="GP202" s="99"/>
      <c r="GQ202" s="99"/>
      <c r="GR202" s="99"/>
      <c r="GS202" s="99"/>
      <c r="GT202" s="99"/>
      <c r="GU202" s="99"/>
      <c r="GV202" s="99"/>
      <c r="GW202" s="99"/>
      <c r="GX202" s="99"/>
      <c r="GY202" s="99"/>
      <c r="GZ202" s="99"/>
      <c r="HA202" s="99"/>
      <c r="HB202" s="99"/>
      <c r="HC202" s="99"/>
      <c r="HD202" s="99"/>
      <c r="HE202" s="99"/>
      <c r="HF202" s="99"/>
      <c r="HG202" s="99"/>
      <c r="HH202" s="99"/>
      <c r="HI202" s="99"/>
      <c r="HJ202" s="99"/>
      <c r="HK202" s="99"/>
      <c r="HL202" s="99"/>
      <c r="HM202" s="99"/>
      <c r="HN202" s="99"/>
      <c r="HO202" s="99"/>
      <c r="HP202" s="99"/>
      <c r="HQ202" s="99"/>
      <c r="HR202" s="99"/>
      <c r="HS202" s="99"/>
      <c r="HT202" s="99"/>
      <c r="HU202" s="99"/>
      <c r="HV202" s="99"/>
      <c r="HW202" s="99"/>
      <c r="HX202" s="99"/>
      <c r="HY202" s="99"/>
      <c r="HZ202" s="99"/>
      <c r="IA202" s="99"/>
      <c r="IB202" s="99"/>
      <c r="IC202" s="99"/>
      <c r="ID202" s="99"/>
      <c r="IE202" s="99"/>
      <c r="IF202" s="99"/>
      <c r="IG202" s="99"/>
      <c r="IH202" s="99"/>
      <c r="II202" s="99"/>
      <c r="IJ202" s="99"/>
      <c r="IK202" s="99"/>
      <c r="IL202" s="99"/>
      <c r="IM202" s="99"/>
      <c r="IN202" s="99"/>
      <c r="IO202" s="99"/>
      <c r="IP202" s="99"/>
      <c r="IQ202" s="99"/>
      <c r="IR202" s="99"/>
      <c r="IS202" s="99"/>
      <c r="IT202" s="99"/>
      <c r="IU202" s="99"/>
      <c r="IV202" s="99"/>
    </row>
    <row r="203" spans="1:256" s="100" customFormat="1" ht="25.5" customHeight="1" x14ac:dyDescent="0.25">
      <c r="A203" s="365" t="s">
        <v>1145</v>
      </c>
      <c r="B203" s="210" t="s">
        <v>22</v>
      </c>
      <c r="C203" s="552">
        <f>SUM(C204)</f>
        <v>4921842</v>
      </c>
      <c r="D203" s="538">
        <f t="shared" si="5"/>
        <v>5340003</v>
      </c>
      <c r="E203" s="257">
        <f t="shared" si="5"/>
        <v>10261845</v>
      </c>
      <c r="F203" s="17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368"/>
      <c r="AV203" s="17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99"/>
      <c r="FX203" s="99"/>
      <c r="FY203" s="99"/>
      <c r="FZ203" s="99"/>
      <c r="GA203" s="99"/>
      <c r="GB203" s="99"/>
      <c r="GC203" s="99"/>
      <c r="GD203" s="99"/>
      <c r="GE203" s="99"/>
      <c r="GF203" s="99"/>
      <c r="GG203" s="99"/>
      <c r="GH203" s="99"/>
      <c r="GI203" s="99"/>
      <c r="GJ203" s="99"/>
      <c r="GK203" s="99"/>
      <c r="GL203" s="99"/>
      <c r="GM203" s="99"/>
      <c r="GN203" s="99"/>
      <c r="GO203" s="99"/>
      <c r="GP203" s="99"/>
      <c r="GQ203" s="99"/>
      <c r="GR203" s="99"/>
      <c r="GS203" s="99"/>
      <c r="GT203" s="99"/>
      <c r="GU203" s="99"/>
      <c r="GV203" s="99"/>
      <c r="GW203" s="99"/>
      <c r="GX203" s="99"/>
      <c r="GY203" s="99"/>
      <c r="GZ203" s="99"/>
      <c r="HA203" s="99"/>
      <c r="HB203" s="99"/>
      <c r="HC203" s="99"/>
      <c r="HD203" s="99"/>
      <c r="HE203" s="99"/>
      <c r="HF203" s="99"/>
      <c r="HG203" s="99"/>
      <c r="HH203" s="99"/>
      <c r="HI203" s="99"/>
      <c r="HJ203" s="99"/>
      <c r="HK203" s="99"/>
      <c r="HL203" s="99"/>
      <c r="HM203" s="99"/>
      <c r="HN203" s="99"/>
      <c r="HO203" s="99"/>
      <c r="HP203" s="99"/>
      <c r="HQ203" s="99"/>
      <c r="HR203" s="99"/>
      <c r="HS203" s="99"/>
      <c r="HT203" s="99"/>
      <c r="HU203" s="99"/>
      <c r="HV203" s="99"/>
      <c r="HW203" s="99"/>
      <c r="HX203" s="99"/>
      <c r="HY203" s="99"/>
      <c r="HZ203" s="99"/>
      <c r="IA203" s="99"/>
      <c r="IB203" s="99"/>
      <c r="IC203" s="99"/>
      <c r="ID203" s="99"/>
      <c r="IE203" s="99"/>
      <c r="IF203" s="99"/>
      <c r="IG203" s="99"/>
      <c r="IH203" s="99"/>
      <c r="II203" s="99"/>
      <c r="IJ203" s="99"/>
      <c r="IK203" s="99"/>
      <c r="IL203" s="99"/>
      <c r="IM203" s="99"/>
      <c r="IN203" s="99"/>
      <c r="IO203" s="99"/>
      <c r="IP203" s="99"/>
      <c r="IQ203" s="99"/>
      <c r="IR203" s="99"/>
      <c r="IS203" s="99"/>
      <c r="IT203" s="99"/>
      <c r="IU203" s="99"/>
      <c r="IV203" s="99"/>
    </row>
    <row r="204" spans="1:256" s="100" customFormat="1" ht="25.5" customHeight="1" x14ac:dyDescent="0.25">
      <c r="A204" s="367" t="s">
        <v>1146</v>
      </c>
      <c r="B204" s="167" t="s">
        <v>151</v>
      </c>
      <c r="C204" s="550">
        <v>4921842</v>
      </c>
      <c r="D204" s="532">
        <v>5340003</v>
      </c>
      <c r="E204" s="197">
        <f>C204+D204</f>
        <v>10261845</v>
      </c>
      <c r="F204" s="17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368"/>
      <c r="AV204" s="17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99"/>
      <c r="FX204" s="99"/>
      <c r="FY204" s="99"/>
      <c r="FZ204" s="99"/>
      <c r="GA204" s="99"/>
      <c r="GB204" s="99"/>
      <c r="GC204" s="99"/>
      <c r="GD204" s="99"/>
      <c r="GE204" s="99"/>
      <c r="GF204" s="99"/>
      <c r="GG204" s="99"/>
      <c r="GH204" s="99"/>
      <c r="GI204" s="99"/>
      <c r="GJ204" s="99"/>
      <c r="GK204" s="99"/>
      <c r="GL204" s="99"/>
      <c r="GM204" s="99"/>
      <c r="GN204" s="99"/>
      <c r="GO204" s="99"/>
      <c r="GP204" s="99"/>
      <c r="GQ204" s="99"/>
      <c r="GR204" s="99"/>
      <c r="GS204" s="99"/>
      <c r="GT204" s="99"/>
      <c r="GU204" s="99"/>
      <c r="GV204" s="99"/>
      <c r="GW204" s="99"/>
      <c r="GX204" s="99"/>
      <c r="GY204" s="99"/>
      <c r="GZ204" s="99"/>
      <c r="HA204" s="99"/>
      <c r="HB204" s="99"/>
      <c r="HC204" s="99"/>
      <c r="HD204" s="99"/>
      <c r="HE204" s="99"/>
      <c r="HF204" s="99"/>
      <c r="HG204" s="99"/>
      <c r="HH204" s="99"/>
      <c r="HI204" s="99"/>
      <c r="HJ204" s="99"/>
      <c r="HK204" s="99"/>
      <c r="HL204" s="99"/>
      <c r="HM204" s="99"/>
      <c r="HN204" s="99"/>
      <c r="HO204" s="99"/>
      <c r="HP204" s="99"/>
      <c r="HQ204" s="99"/>
      <c r="HR204" s="99"/>
      <c r="HS204" s="99"/>
      <c r="HT204" s="99"/>
      <c r="HU204" s="99"/>
      <c r="HV204" s="99"/>
      <c r="HW204" s="99"/>
      <c r="HX204" s="99"/>
      <c r="HY204" s="99"/>
      <c r="HZ204" s="99"/>
      <c r="IA204" s="99"/>
      <c r="IB204" s="99"/>
      <c r="IC204" s="99"/>
      <c r="ID204" s="99"/>
      <c r="IE204" s="99"/>
      <c r="IF204" s="99"/>
      <c r="IG204" s="99"/>
      <c r="IH204" s="99"/>
      <c r="II204" s="99"/>
      <c r="IJ204" s="99"/>
      <c r="IK204" s="99"/>
      <c r="IL204" s="99"/>
      <c r="IM204" s="99"/>
      <c r="IN204" s="99"/>
      <c r="IO204" s="99"/>
      <c r="IP204" s="99"/>
      <c r="IQ204" s="99"/>
      <c r="IR204" s="99"/>
      <c r="IS204" s="99"/>
      <c r="IT204" s="99"/>
      <c r="IU204" s="99"/>
      <c r="IV204" s="99"/>
    </row>
    <row r="205" spans="1:256" s="100" customFormat="1" ht="25.5" customHeight="1" x14ac:dyDescent="0.25">
      <c r="A205" s="365">
        <v>5.3</v>
      </c>
      <c r="B205" s="164" t="s">
        <v>279</v>
      </c>
      <c r="C205" s="547">
        <f>C206</f>
        <v>0</v>
      </c>
      <c r="D205" s="537">
        <f>SUM(D206)</f>
        <v>0</v>
      </c>
      <c r="E205" s="202">
        <f>SUM(E206)</f>
        <v>0</v>
      </c>
      <c r="F205" s="17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368"/>
      <c r="AV205" s="17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99"/>
      <c r="FX205" s="99"/>
      <c r="FY205" s="99"/>
      <c r="FZ205" s="99"/>
      <c r="GA205" s="99"/>
      <c r="GB205" s="99"/>
      <c r="GC205" s="99"/>
      <c r="GD205" s="99"/>
      <c r="GE205" s="99"/>
      <c r="GF205" s="99"/>
      <c r="GG205" s="99"/>
      <c r="GH205" s="99"/>
      <c r="GI205" s="99"/>
      <c r="GJ205" s="99"/>
      <c r="GK205" s="99"/>
      <c r="GL205" s="99"/>
      <c r="GM205" s="99"/>
      <c r="GN205" s="99"/>
      <c r="GO205" s="99"/>
      <c r="GP205" s="99"/>
      <c r="GQ205" s="99"/>
      <c r="GR205" s="99"/>
      <c r="GS205" s="99"/>
      <c r="GT205" s="99"/>
      <c r="GU205" s="99"/>
      <c r="GV205" s="99"/>
      <c r="GW205" s="99"/>
      <c r="GX205" s="99"/>
      <c r="GY205" s="99"/>
      <c r="GZ205" s="99"/>
      <c r="HA205" s="99"/>
      <c r="HB205" s="99"/>
      <c r="HC205" s="99"/>
      <c r="HD205" s="99"/>
      <c r="HE205" s="99"/>
      <c r="HF205" s="99"/>
      <c r="HG205" s="99"/>
      <c r="HH205" s="99"/>
      <c r="HI205" s="99"/>
      <c r="HJ205" s="99"/>
      <c r="HK205" s="99"/>
      <c r="HL205" s="99"/>
      <c r="HM205" s="99"/>
      <c r="HN205" s="99"/>
      <c r="HO205" s="99"/>
      <c r="HP205" s="99"/>
      <c r="HQ205" s="99"/>
      <c r="HR205" s="99"/>
      <c r="HS205" s="99"/>
      <c r="HT205" s="99"/>
      <c r="HU205" s="99"/>
      <c r="HV205" s="99"/>
      <c r="HW205" s="99"/>
      <c r="HX205" s="99"/>
      <c r="HY205" s="99"/>
      <c r="HZ205" s="99"/>
      <c r="IA205" s="99"/>
      <c r="IB205" s="99"/>
      <c r="IC205" s="99"/>
      <c r="ID205" s="99"/>
      <c r="IE205" s="99"/>
      <c r="IF205" s="99"/>
      <c r="IG205" s="99"/>
      <c r="IH205" s="99"/>
      <c r="II205" s="99"/>
      <c r="IJ205" s="99"/>
      <c r="IK205" s="99"/>
      <c r="IL205" s="99"/>
      <c r="IM205" s="99"/>
      <c r="IN205" s="99"/>
      <c r="IO205" s="99"/>
      <c r="IP205" s="99"/>
      <c r="IQ205" s="99"/>
      <c r="IR205" s="99"/>
      <c r="IS205" s="99"/>
      <c r="IT205" s="99"/>
      <c r="IU205" s="99"/>
      <c r="IV205" s="99"/>
    </row>
    <row r="206" spans="1:256" s="100" customFormat="1" ht="25.5" customHeight="1" x14ac:dyDescent="0.25">
      <c r="A206" s="365" t="s">
        <v>1147</v>
      </c>
      <c r="B206" s="210" t="s">
        <v>151</v>
      </c>
      <c r="C206" s="552">
        <f>SUM(C207)</f>
        <v>0</v>
      </c>
      <c r="D206" s="538">
        <f>D207</f>
        <v>0</v>
      </c>
      <c r="E206" s="257">
        <f>E207</f>
        <v>0</v>
      </c>
      <c r="F206" s="179"/>
      <c r="G206" s="99"/>
      <c r="H206" s="99"/>
      <c r="I206" s="99"/>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368"/>
      <c r="AV206" s="17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99"/>
      <c r="FX206" s="99"/>
      <c r="FY206" s="99"/>
      <c r="FZ206" s="99"/>
      <c r="GA206" s="99"/>
      <c r="GB206" s="99"/>
      <c r="GC206" s="99"/>
      <c r="GD206" s="99"/>
      <c r="GE206" s="99"/>
      <c r="GF206" s="99"/>
      <c r="GG206" s="99"/>
      <c r="GH206" s="99"/>
      <c r="GI206" s="99"/>
      <c r="GJ206" s="99"/>
      <c r="GK206" s="99"/>
      <c r="GL206" s="99"/>
      <c r="GM206" s="99"/>
      <c r="GN206" s="99"/>
      <c r="GO206" s="99"/>
      <c r="GP206" s="99"/>
      <c r="GQ206" s="99"/>
      <c r="GR206" s="99"/>
      <c r="GS206" s="99"/>
      <c r="GT206" s="99"/>
      <c r="GU206" s="99"/>
      <c r="GV206" s="99"/>
      <c r="GW206" s="99"/>
      <c r="GX206" s="99"/>
      <c r="GY206" s="99"/>
      <c r="GZ206" s="99"/>
      <c r="HA206" s="99"/>
      <c r="HB206" s="99"/>
      <c r="HC206" s="99"/>
      <c r="HD206" s="99"/>
      <c r="HE206" s="99"/>
      <c r="HF206" s="99"/>
      <c r="HG206" s="99"/>
      <c r="HH206" s="99"/>
      <c r="HI206" s="99"/>
      <c r="HJ206" s="99"/>
      <c r="HK206" s="99"/>
      <c r="HL206" s="99"/>
      <c r="HM206" s="99"/>
      <c r="HN206" s="99"/>
      <c r="HO206" s="99"/>
      <c r="HP206" s="99"/>
      <c r="HQ206" s="99"/>
      <c r="HR206" s="99"/>
      <c r="HS206" s="99"/>
      <c r="HT206" s="99"/>
      <c r="HU206" s="99"/>
      <c r="HV206" s="99"/>
      <c r="HW206" s="99"/>
      <c r="HX206" s="99"/>
      <c r="HY206" s="99"/>
      <c r="HZ206" s="99"/>
      <c r="IA206" s="99"/>
      <c r="IB206" s="99"/>
      <c r="IC206" s="99"/>
      <c r="ID206" s="99"/>
      <c r="IE206" s="99"/>
      <c r="IF206" s="99"/>
      <c r="IG206" s="99"/>
      <c r="IH206" s="99"/>
      <c r="II206" s="99"/>
      <c r="IJ206" s="99"/>
      <c r="IK206" s="99"/>
      <c r="IL206" s="99"/>
      <c r="IM206" s="99"/>
      <c r="IN206" s="99"/>
      <c r="IO206" s="99"/>
      <c r="IP206" s="99"/>
      <c r="IQ206" s="99"/>
      <c r="IR206" s="99"/>
      <c r="IS206" s="99"/>
      <c r="IT206" s="99"/>
      <c r="IU206" s="99"/>
      <c r="IV206" s="99"/>
    </row>
    <row r="207" spans="1:256" s="100" customFormat="1" ht="25.5" customHeight="1" x14ac:dyDescent="0.25">
      <c r="A207" s="367" t="s">
        <v>1148</v>
      </c>
      <c r="B207" s="158" t="s">
        <v>152</v>
      </c>
      <c r="C207" s="550">
        <v>0</v>
      </c>
      <c r="D207" s="532"/>
      <c r="E207" s="197">
        <f>C207+D207</f>
        <v>0</v>
      </c>
      <c r="F207" s="179"/>
      <c r="G207" s="99"/>
      <c r="H207" s="99"/>
      <c r="I207" s="99"/>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368"/>
      <c r="AV207" s="17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99"/>
      <c r="FX207" s="99"/>
      <c r="FY207" s="99"/>
      <c r="FZ207" s="99"/>
      <c r="GA207" s="99"/>
      <c r="GB207" s="99"/>
      <c r="GC207" s="99"/>
      <c r="GD207" s="99"/>
      <c r="GE207" s="99"/>
      <c r="GF207" s="99"/>
      <c r="GG207" s="99"/>
      <c r="GH207" s="99"/>
      <c r="GI207" s="99"/>
      <c r="GJ207" s="99"/>
      <c r="GK207" s="99"/>
      <c r="GL207" s="99"/>
      <c r="GM207" s="99"/>
      <c r="GN207" s="99"/>
      <c r="GO207" s="99"/>
      <c r="GP207" s="99"/>
      <c r="GQ207" s="99"/>
      <c r="GR207" s="99"/>
      <c r="GS207" s="99"/>
      <c r="GT207" s="99"/>
      <c r="GU207" s="99"/>
      <c r="GV207" s="99"/>
      <c r="GW207" s="99"/>
      <c r="GX207" s="99"/>
      <c r="GY207" s="99"/>
      <c r="GZ207" s="99"/>
      <c r="HA207" s="99"/>
      <c r="HB207" s="99"/>
      <c r="HC207" s="99"/>
      <c r="HD207" s="99"/>
      <c r="HE207" s="99"/>
      <c r="HF207" s="99"/>
      <c r="HG207" s="99"/>
      <c r="HH207" s="99"/>
      <c r="HI207" s="99"/>
      <c r="HJ207" s="99"/>
      <c r="HK207" s="99"/>
      <c r="HL207" s="99"/>
      <c r="HM207" s="99"/>
      <c r="HN207" s="99"/>
      <c r="HO207" s="99"/>
      <c r="HP207" s="99"/>
      <c r="HQ207" s="99"/>
      <c r="HR207" s="99"/>
      <c r="HS207" s="99"/>
      <c r="HT207" s="99"/>
      <c r="HU207" s="99"/>
      <c r="HV207" s="99"/>
      <c r="HW207" s="99"/>
      <c r="HX207" s="99"/>
      <c r="HY207" s="99"/>
      <c r="HZ207" s="99"/>
      <c r="IA207" s="99"/>
      <c r="IB207" s="99"/>
      <c r="IC207" s="99"/>
      <c r="ID207" s="99"/>
      <c r="IE207" s="99"/>
      <c r="IF207" s="99"/>
      <c r="IG207" s="99"/>
      <c r="IH207" s="99"/>
      <c r="II207" s="99"/>
      <c r="IJ207" s="99"/>
      <c r="IK207" s="99"/>
      <c r="IL207" s="99"/>
      <c r="IM207" s="99"/>
      <c r="IN207" s="99"/>
      <c r="IO207" s="99"/>
      <c r="IP207" s="99"/>
      <c r="IQ207" s="99"/>
      <c r="IR207" s="99"/>
      <c r="IS207" s="99"/>
      <c r="IT207" s="99"/>
      <c r="IU207" s="99"/>
      <c r="IV207" s="99"/>
    </row>
    <row r="208" spans="1:256" s="100" customFormat="1" ht="25.5" customHeight="1" x14ac:dyDescent="0.25">
      <c r="A208" s="373">
        <v>6</v>
      </c>
      <c r="B208" s="169" t="s">
        <v>23</v>
      </c>
      <c r="C208" s="554">
        <f>C209+C224+C225+C228</f>
        <v>77776976.579999998</v>
      </c>
      <c r="D208" s="540">
        <f>D209+D224+D225+D228</f>
        <v>23265459</v>
      </c>
      <c r="E208" s="204">
        <f>E209+E224+E225+E228</f>
        <v>101042435.58</v>
      </c>
      <c r="F208" s="179"/>
      <c r="G208" s="99"/>
      <c r="H208" s="99"/>
      <c r="I208" s="99"/>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368"/>
      <c r="AV208" s="17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99"/>
      <c r="FX208" s="99"/>
      <c r="FY208" s="99"/>
      <c r="FZ208" s="99"/>
      <c r="GA208" s="99"/>
      <c r="GB208" s="99"/>
      <c r="GC208" s="99"/>
      <c r="GD208" s="99"/>
      <c r="GE208" s="99"/>
      <c r="GF208" s="99"/>
      <c r="GG208" s="99"/>
      <c r="GH208" s="99"/>
      <c r="GI208" s="99"/>
      <c r="GJ208" s="99"/>
      <c r="GK208" s="99"/>
      <c r="GL208" s="99"/>
      <c r="GM208" s="99"/>
      <c r="GN208" s="99"/>
      <c r="GO208" s="99"/>
      <c r="GP208" s="99"/>
      <c r="GQ208" s="99"/>
      <c r="GR208" s="99"/>
      <c r="GS208" s="99"/>
      <c r="GT208" s="99"/>
      <c r="GU208" s="99"/>
      <c r="GV208" s="99"/>
      <c r="GW208" s="99"/>
      <c r="GX208" s="99"/>
      <c r="GY208" s="99"/>
      <c r="GZ208" s="99"/>
      <c r="HA208" s="99"/>
      <c r="HB208" s="99"/>
      <c r="HC208" s="99"/>
      <c r="HD208" s="99"/>
      <c r="HE208" s="99"/>
      <c r="HF208" s="99"/>
      <c r="HG208" s="99"/>
      <c r="HH208" s="99"/>
      <c r="HI208" s="99"/>
      <c r="HJ208" s="99"/>
      <c r="HK208" s="99"/>
      <c r="HL208" s="99"/>
      <c r="HM208" s="99"/>
      <c r="HN208" s="99"/>
      <c r="HO208" s="99"/>
      <c r="HP208" s="99"/>
      <c r="HQ208" s="99"/>
      <c r="HR208" s="99"/>
      <c r="HS208" s="99"/>
      <c r="HT208" s="99"/>
      <c r="HU208" s="99"/>
      <c r="HV208" s="99"/>
      <c r="HW208" s="99"/>
      <c r="HX208" s="99"/>
      <c r="HY208" s="99"/>
      <c r="HZ208" s="99"/>
      <c r="IA208" s="99"/>
      <c r="IB208" s="99"/>
      <c r="IC208" s="99"/>
      <c r="ID208" s="99"/>
      <c r="IE208" s="99"/>
      <c r="IF208" s="99"/>
      <c r="IG208" s="99"/>
      <c r="IH208" s="99"/>
      <c r="II208" s="99"/>
      <c r="IJ208" s="99"/>
      <c r="IK208" s="99"/>
      <c r="IL208" s="99"/>
      <c r="IM208" s="99"/>
      <c r="IN208" s="99"/>
      <c r="IO208" s="99"/>
      <c r="IP208" s="99"/>
      <c r="IQ208" s="99"/>
      <c r="IR208" s="99"/>
      <c r="IS208" s="99"/>
      <c r="IT208" s="99"/>
      <c r="IU208" s="99"/>
      <c r="IV208" s="99"/>
    </row>
    <row r="209" spans="1:256" s="100" customFormat="1" ht="25.5" customHeight="1" x14ac:dyDescent="0.25">
      <c r="A209" s="365">
        <v>6.1</v>
      </c>
      <c r="B209" s="164" t="s">
        <v>280</v>
      </c>
      <c r="C209" s="547">
        <f>C210+C212+C214+C216+C218+C220+C222</f>
        <v>17029983</v>
      </c>
      <c r="D209" s="537">
        <f>D210+D212+D214+D216+D218+D220+D222</f>
        <v>14788241</v>
      </c>
      <c r="E209" s="201">
        <f>E210+E212+E214+E216+E218+E220+E222</f>
        <v>31818224</v>
      </c>
      <c r="F209" s="179"/>
      <c r="G209" s="99"/>
      <c r="H209" s="99"/>
      <c r="I209" s="99"/>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368"/>
      <c r="AV209" s="17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99"/>
      <c r="FX209" s="99"/>
      <c r="FY209" s="99"/>
      <c r="FZ209" s="99"/>
      <c r="GA209" s="99"/>
      <c r="GB209" s="99"/>
      <c r="GC209" s="99"/>
      <c r="GD209" s="99"/>
      <c r="GE209" s="99"/>
      <c r="GF209" s="99"/>
      <c r="GG209" s="99"/>
      <c r="GH209" s="99"/>
      <c r="GI209" s="99"/>
      <c r="GJ209" s="99"/>
      <c r="GK209" s="99"/>
      <c r="GL209" s="99"/>
      <c r="GM209" s="99"/>
      <c r="GN209" s="99"/>
      <c r="GO209" s="99"/>
      <c r="GP209" s="99"/>
      <c r="GQ209" s="99"/>
      <c r="GR209" s="99"/>
      <c r="GS209" s="99"/>
      <c r="GT209" s="99"/>
      <c r="GU209" s="99"/>
      <c r="GV209" s="99"/>
      <c r="GW209" s="99"/>
      <c r="GX209" s="99"/>
      <c r="GY209" s="99"/>
      <c r="GZ209" s="99"/>
      <c r="HA209" s="99"/>
      <c r="HB209" s="99"/>
      <c r="HC209" s="99"/>
      <c r="HD209" s="99"/>
      <c r="HE209" s="99"/>
      <c r="HF209" s="99"/>
      <c r="HG209" s="99"/>
      <c r="HH209" s="99"/>
      <c r="HI209" s="99"/>
      <c r="HJ209" s="99"/>
      <c r="HK209" s="99"/>
      <c r="HL209" s="99"/>
      <c r="HM209" s="99"/>
      <c r="HN209" s="99"/>
      <c r="HO209" s="99"/>
      <c r="HP209" s="99"/>
      <c r="HQ209" s="99"/>
      <c r="HR209" s="99"/>
      <c r="HS209" s="99"/>
      <c r="HT209" s="99"/>
      <c r="HU209" s="99"/>
      <c r="HV209" s="99"/>
      <c r="HW209" s="99"/>
      <c r="HX209" s="99"/>
      <c r="HY209" s="99"/>
      <c r="HZ209" s="99"/>
      <c r="IA209" s="99"/>
      <c r="IB209" s="99"/>
      <c r="IC209" s="99"/>
      <c r="ID209" s="99"/>
      <c r="IE209" s="99"/>
      <c r="IF209" s="99"/>
      <c r="IG209" s="99"/>
      <c r="IH209" s="99"/>
      <c r="II209" s="99"/>
      <c r="IJ209" s="99"/>
      <c r="IK209" s="99"/>
      <c r="IL209" s="99"/>
      <c r="IM209" s="99"/>
      <c r="IN209" s="99"/>
      <c r="IO209" s="99"/>
      <c r="IP209" s="99"/>
      <c r="IQ209" s="99"/>
      <c r="IR209" s="99"/>
      <c r="IS209" s="99"/>
      <c r="IT209" s="99"/>
      <c r="IU209" s="99"/>
      <c r="IV209" s="99"/>
    </row>
    <row r="210" spans="1:256" s="100" customFormat="1" ht="25.5" customHeight="1" x14ac:dyDescent="0.25">
      <c r="A210" s="365" t="s">
        <v>1149</v>
      </c>
      <c r="B210" s="210" t="s">
        <v>281</v>
      </c>
      <c r="C210" s="552">
        <f>SUM(C211)</f>
        <v>0</v>
      </c>
      <c r="D210" s="541">
        <f>D211</f>
        <v>0</v>
      </c>
      <c r="E210" s="265">
        <f>E211</f>
        <v>0</v>
      </c>
      <c r="F210" s="17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368"/>
      <c r="AV210" s="17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A210" s="99"/>
      <c r="GB210" s="99"/>
      <c r="GC210" s="99"/>
      <c r="GD210" s="99"/>
      <c r="GE210" s="99"/>
      <c r="GF210" s="99"/>
      <c r="GG210" s="99"/>
      <c r="GH210" s="99"/>
      <c r="GI210" s="99"/>
      <c r="GJ210" s="99"/>
      <c r="GK210" s="99"/>
      <c r="GL210" s="99"/>
      <c r="GM210" s="99"/>
      <c r="GN210" s="99"/>
      <c r="GO210" s="99"/>
      <c r="GP210" s="99"/>
      <c r="GQ210" s="99"/>
      <c r="GR210" s="99"/>
      <c r="GS210" s="99"/>
      <c r="GT210" s="99"/>
      <c r="GU210" s="99"/>
      <c r="GV210" s="99"/>
      <c r="GW210" s="99"/>
      <c r="GX210" s="99"/>
      <c r="GY210" s="99"/>
      <c r="GZ210" s="99"/>
      <c r="HA210" s="99"/>
      <c r="HB210" s="99"/>
      <c r="HC210" s="99"/>
      <c r="HD210" s="99"/>
      <c r="HE210" s="99"/>
      <c r="HF210" s="99"/>
      <c r="HG210" s="99"/>
      <c r="HH210" s="99"/>
      <c r="HI210" s="99"/>
      <c r="HJ210" s="99"/>
      <c r="HK210" s="99"/>
      <c r="HL210" s="99"/>
      <c r="HM210" s="99"/>
      <c r="HN210" s="99"/>
      <c r="HO210" s="99"/>
      <c r="HP210" s="99"/>
      <c r="HQ210" s="99"/>
      <c r="HR210" s="99"/>
      <c r="HS210" s="99"/>
      <c r="HT210" s="99"/>
      <c r="HU210" s="99"/>
      <c r="HV210" s="99"/>
      <c r="HW210" s="99"/>
      <c r="HX210" s="99"/>
      <c r="HY210" s="99"/>
      <c r="HZ210" s="99"/>
      <c r="IA210" s="99"/>
      <c r="IB210" s="99"/>
      <c r="IC210" s="99"/>
      <c r="ID210" s="99"/>
      <c r="IE210" s="99"/>
      <c r="IF210" s="99"/>
      <c r="IG210" s="99"/>
      <c r="IH210" s="99"/>
      <c r="II210" s="99"/>
      <c r="IJ210" s="99"/>
      <c r="IK210" s="99"/>
      <c r="IL210" s="99"/>
      <c r="IM210" s="99"/>
      <c r="IN210" s="99"/>
      <c r="IO210" s="99"/>
      <c r="IP210" s="99"/>
      <c r="IQ210" s="99"/>
      <c r="IR210" s="99"/>
      <c r="IS210" s="99"/>
      <c r="IT210" s="99"/>
      <c r="IU210" s="99"/>
      <c r="IV210" s="99"/>
    </row>
    <row r="211" spans="1:256" s="100" customFormat="1" ht="25.5" customHeight="1" x14ac:dyDescent="0.25">
      <c r="A211" s="367" t="s">
        <v>1150</v>
      </c>
      <c r="B211" s="158" t="s">
        <v>282</v>
      </c>
      <c r="C211" s="550">
        <v>0</v>
      </c>
      <c r="D211" s="532"/>
      <c r="E211" s="197">
        <f>C211+D211</f>
        <v>0</v>
      </c>
      <c r="F211" s="179"/>
      <c r="G211" s="99"/>
      <c r="H211" s="99"/>
      <c r="I211" s="99"/>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368"/>
      <c r="AV211" s="17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99"/>
      <c r="FX211" s="99"/>
      <c r="FY211" s="99"/>
      <c r="FZ211" s="99"/>
      <c r="GA211" s="99"/>
      <c r="GB211" s="99"/>
      <c r="GC211" s="99"/>
      <c r="GD211" s="99"/>
      <c r="GE211" s="99"/>
      <c r="GF211" s="99"/>
      <c r="GG211" s="99"/>
      <c r="GH211" s="99"/>
      <c r="GI211" s="99"/>
      <c r="GJ211" s="99"/>
      <c r="GK211" s="99"/>
      <c r="GL211" s="99"/>
      <c r="GM211" s="99"/>
      <c r="GN211" s="99"/>
      <c r="GO211" s="99"/>
      <c r="GP211" s="99"/>
      <c r="GQ211" s="99"/>
      <c r="GR211" s="99"/>
      <c r="GS211" s="99"/>
      <c r="GT211" s="99"/>
      <c r="GU211" s="99"/>
      <c r="GV211" s="99"/>
      <c r="GW211" s="99"/>
      <c r="GX211" s="99"/>
      <c r="GY211" s="99"/>
      <c r="GZ211" s="99"/>
      <c r="HA211" s="99"/>
      <c r="HB211" s="99"/>
      <c r="HC211" s="99"/>
      <c r="HD211" s="99"/>
      <c r="HE211" s="99"/>
      <c r="HF211" s="99"/>
      <c r="HG211" s="99"/>
      <c r="HH211" s="99"/>
      <c r="HI211" s="99"/>
      <c r="HJ211" s="99"/>
      <c r="HK211" s="99"/>
      <c r="HL211" s="99"/>
      <c r="HM211" s="99"/>
      <c r="HN211" s="99"/>
      <c r="HO211" s="99"/>
      <c r="HP211" s="99"/>
      <c r="HQ211" s="99"/>
      <c r="HR211" s="99"/>
      <c r="HS211" s="99"/>
      <c r="HT211" s="99"/>
      <c r="HU211" s="99"/>
      <c r="HV211" s="99"/>
      <c r="HW211" s="99"/>
      <c r="HX211" s="99"/>
      <c r="HY211" s="99"/>
      <c r="HZ211" s="99"/>
      <c r="IA211" s="99"/>
      <c r="IB211" s="99"/>
      <c r="IC211" s="99"/>
      <c r="ID211" s="99"/>
      <c r="IE211" s="99"/>
      <c r="IF211" s="99"/>
      <c r="IG211" s="99"/>
      <c r="IH211" s="99"/>
      <c r="II211" s="99"/>
      <c r="IJ211" s="99"/>
      <c r="IK211" s="99"/>
      <c r="IL211" s="99"/>
      <c r="IM211" s="99"/>
      <c r="IN211" s="99"/>
      <c r="IO211" s="99"/>
      <c r="IP211" s="99"/>
      <c r="IQ211" s="99"/>
      <c r="IR211" s="99"/>
      <c r="IS211" s="99"/>
      <c r="IT211" s="99"/>
      <c r="IU211" s="99"/>
      <c r="IV211" s="99"/>
    </row>
    <row r="212" spans="1:256" s="100" customFormat="1" ht="25.5" customHeight="1" x14ac:dyDescent="0.25">
      <c r="A212" s="365" t="s">
        <v>1151</v>
      </c>
      <c r="B212" s="210" t="s">
        <v>143</v>
      </c>
      <c r="C212" s="552">
        <f>SUM(C213)</f>
        <v>6656217</v>
      </c>
      <c r="D212" s="541">
        <f>D213</f>
        <v>4220531</v>
      </c>
      <c r="E212" s="265">
        <f>E213</f>
        <v>10876748</v>
      </c>
      <c r="F212" s="179"/>
      <c r="G212" s="99"/>
      <c r="H212" s="99"/>
      <c r="I212" s="99"/>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368"/>
      <c r="AV212" s="17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99"/>
      <c r="FX212" s="99"/>
      <c r="FY212" s="99"/>
      <c r="FZ212" s="99"/>
      <c r="GA212" s="99"/>
      <c r="GB212" s="99"/>
      <c r="GC212" s="99"/>
      <c r="GD212" s="99"/>
      <c r="GE212" s="99"/>
      <c r="GF212" s="99"/>
      <c r="GG212" s="99"/>
      <c r="GH212" s="99"/>
      <c r="GI212" s="99"/>
      <c r="GJ212" s="99"/>
      <c r="GK212" s="99"/>
      <c r="GL212" s="99"/>
      <c r="GM212" s="99"/>
      <c r="GN212" s="99"/>
      <c r="GO212" s="99"/>
      <c r="GP212" s="99"/>
      <c r="GQ212" s="99"/>
      <c r="GR212" s="99"/>
      <c r="GS212" s="99"/>
      <c r="GT212" s="99"/>
      <c r="GU212" s="99"/>
      <c r="GV212" s="99"/>
      <c r="GW212" s="99"/>
      <c r="GX212" s="99"/>
      <c r="GY212" s="99"/>
      <c r="GZ212" s="99"/>
      <c r="HA212" s="99"/>
      <c r="HB212" s="99"/>
      <c r="HC212" s="99"/>
      <c r="HD212" s="99"/>
      <c r="HE212" s="99"/>
      <c r="HF212" s="99"/>
      <c r="HG212" s="99"/>
      <c r="HH212" s="99"/>
      <c r="HI212" s="99"/>
      <c r="HJ212" s="99"/>
      <c r="HK212" s="99"/>
      <c r="HL212" s="99"/>
      <c r="HM212" s="99"/>
      <c r="HN212" s="99"/>
      <c r="HO212" s="99"/>
      <c r="HP212" s="99"/>
      <c r="HQ212" s="99"/>
      <c r="HR212" s="99"/>
      <c r="HS212" s="99"/>
      <c r="HT212" s="99"/>
      <c r="HU212" s="99"/>
      <c r="HV212" s="99"/>
      <c r="HW212" s="99"/>
      <c r="HX212" s="99"/>
      <c r="HY212" s="99"/>
      <c r="HZ212" s="99"/>
      <c r="IA212" s="99"/>
      <c r="IB212" s="99"/>
      <c r="IC212" s="99"/>
      <c r="ID212" s="99"/>
      <c r="IE212" s="99"/>
      <c r="IF212" s="99"/>
      <c r="IG212" s="99"/>
      <c r="IH212" s="99"/>
      <c r="II212" s="99"/>
      <c r="IJ212" s="99"/>
      <c r="IK212" s="99"/>
      <c r="IL212" s="99"/>
      <c r="IM212" s="99"/>
      <c r="IN212" s="99"/>
      <c r="IO212" s="99"/>
      <c r="IP212" s="99"/>
      <c r="IQ212" s="99"/>
      <c r="IR212" s="99"/>
      <c r="IS212" s="99"/>
      <c r="IT212" s="99"/>
      <c r="IU212" s="99"/>
      <c r="IV212" s="99"/>
    </row>
    <row r="213" spans="1:256" s="100" customFormat="1" ht="25.5" customHeight="1" x14ac:dyDescent="0.25">
      <c r="A213" s="367" t="s">
        <v>1152</v>
      </c>
      <c r="B213" s="158" t="s">
        <v>144</v>
      </c>
      <c r="C213" s="550">
        <v>6656217</v>
      </c>
      <c r="D213" s="532">
        <v>4220531</v>
      </c>
      <c r="E213" s="197">
        <f>C213+D213</f>
        <v>10876748</v>
      </c>
      <c r="F213" s="17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368"/>
      <c r="AV213" s="17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99"/>
      <c r="GB213" s="99"/>
      <c r="GC213" s="99"/>
      <c r="GD213" s="99"/>
      <c r="GE213" s="99"/>
      <c r="GF213" s="99"/>
      <c r="GG213" s="99"/>
      <c r="GH213" s="99"/>
      <c r="GI213" s="99"/>
      <c r="GJ213" s="99"/>
      <c r="GK213" s="99"/>
      <c r="GL213" s="99"/>
      <c r="GM213" s="99"/>
      <c r="GN213" s="99"/>
      <c r="GO213" s="99"/>
      <c r="GP213" s="99"/>
      <c r="GQ213" s="99"/>
      <c r="GR213" s="99"/>
      <c r="GS213" s="99"/>
      <c r="GT213" s="99"/>
      <c r="GU213" s="99"/>
      <c r="GV213" s="99"/>
      <c r="GW213" s="99"/>
      <c r="GX213" s="99"/>
      <c r="GY213" s="99"/>
      <c r="GZ213" s="99"/>
      <c r="HA213" s="99"/>
      <c r="HB213" s="99"/>
      <c r="HC213" s="99"/>
      <c r="HD213" s="99"/>
      <c r="HE213" s="99"/>
      <c r="HF213" s="99"/>
      <c r="HG213" s="99"/>
      <c r="HH213" s="99"/>
      <c r="HI213" s="99"/>
      <c r="HJ213" s="99"/>
      <c r="HK213" s="99"/>
      <c r="HL213" s="99"/>
      <c r="HM213" s="99"/>
      <c r="HN213" s="99"/>
      <c r="HO213" s="99"/>
      <c r="HP213" s="99"/>
      <c r="HQ213" s="99"/>
      <c r="HR213" s="99"/>
      <c r="HS213" s="99"/>
      <c r="HT213" s="99"/>
      <c r="HU213" s="99"/>
      <c r="HV213" s="99"/>
      <c r="HW213" s="99"/>
      <c r="HX213" s="99"/>
      <c r="HY213" s="99"/>
      <c r="HZ213" s="99"/>
      <c r="IA213" s="99"/>
      <c r="IB213" s="99"/>
      <c r="IC213" s="99"/>
      <c r="ID213" s="99"/>
      <c r="IE213" s="99"/>
      <c r="IF213" s="99"/>
      <c r="IG213" s="99"/>
      <c r="IH213" s="99"/>
      <c r="II213" s="99"/>
      <c r="IJ213" s="99"/>
      <c r="IK213" s="99"/>
      <c r="IL213" s="99"/>
      <c r="IM213" s="99"/>
      <c r="IN213" s="99"/>
      <c r="IO213" s="99"/>
      <c r="IP213" s="99"/>
      <c r="IQ213" s="99"/>
      <c r="IR213" s="99"/>
      <c r="IS213" s="99"/>
      <c r="IT213" s="99"/>
      <c r="IU213" s="99"/>
      <c r="IV213" s="99"/>
    </row>
    <row r="214" spans="1:256" s="100" customFormat="1" ht="25.5" customHeight="1" x14ac:dyDescent="0.25">
      <c r="A214" s="365" t="s">
        <v>1153</v>
      </c>
      <c r="B214" s="210" t="s">
        <v>283</v>
      </c>
      <c r="C214" s="552">
        <f>SUM(C215)</f>
        <v>726304</v>
      </c>
      <c r="D214" s="541">
        <f>D215</f>
        <v>0</v>
      </c>
      <c r="E214" s="265">
        <f>E215</f>
        <v>726304</v>
      </c>
      <c r="F214" s="17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368"/>
      <c r="AV214" s="17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99"/>
      <c r="FX214" s="99"/>
      <c r="FY214" s="99"/>
      <c r="FZ214" s="99"/>
      <c r="GA214" s="99"/>
      <c r="GB214" s="99"/>
      <c r="GC214" s="99"/>
      <c r="GD214" s="99"/>
      <c r="GE214" s="99"/>
      <c r="GF214" s="99"/>
      <c r="GG214" s="99"/>
      <c r="GH214" s="99"/>
      <c r="GI214" s="99"/>
      <c r="GJ214" s="99"/>
      <c r="GK214" s="99"/>
      <c r="GL214" s="99"/>
      <c r="GM214" s="99"/>
      <c r="GN214" s="99"/>
      <c r="GO214" s="99"/>
      <c r="GP214" s="99"/>
      <c r="GQ214" s="99"/>
      <c r="GR214" s="99"/>
      <c r="GS214" s="99"/>
      <c r="GT214" s="99"/>
      <c r="GU214" s="99"/>
      <c r="GV214" s="99"/>
      <c r="GW214" s="99"/>
      <c r="GX214" s="99"/>
      <c r="GY214" s="99"/>
      <c r="GZ214" s="99"/>
      <c r="HA214" s="99"/>
      <c r="HB214" s="99"/>
      <c r="HC214" s="99"/>
      <c r="HD214" s="99"/>
      <c r="HE214" s="99"/>
      <c r="HF214" s="99"/>
      <c r="HG214" s="99"/>
      <c r="HH214" s="99"/>
      <c r="HI214" s="99"/>
      <c r="HJ214" s="99"/>
      <c r="HK214" s="99"/>
      <c r="HL214" s="99"/>
      <c r="HM214" s="99"/>
      <c r="HN214" s="99"/>
      <c r="HO214" s="99"/>
      <c r="HP214" s="99"/>
      <c r="HQ214" s="99"/>
      <c r="HR214" s="99"/>
      <c r="HS214" s="99"/>
      <c r="HT214" s="99"/>
      <c r="HU214" s="99"/>
      <c r="HV214" s="99"/>
      <c r="HW214" s="99"/>
      <c r="HX214" s="99"/>
      <c r="HY214" s="99"/>
      <c r="HZ214" s="99"/>
      <c r="IA214" s="99"/>
      <c r="IB214" s="99"/>
      <c r="IC214" s="99"/>
      <c r="ID214" s="99"/>
      <c r="IE214" s="99"/>
      <c r="IF214" s="99"/>
      <c r="IG214" s="99"/>
      <c r="IH214" s="99"/>
      <c r="II214" s="99"/>
      <c r="IJ214" s="99"/>
      <c r="IK214" s="99"/>
      <c r="IL214" s="99"/>
      <c r="IM214" s="99"/>
      <c r="IN214" s="99"/>
      <c r="IO214" s="99"/>
      <c r="IP214" s="99"/>
      <c r="IQ214" s="99"/>
      <c r="IR214" s="99"/>
      <c r="IS214" s="99"/>
      <c r="IT214" s="99"/>
      <c r="IU214" s="99"/>
      <c r="IV214" s="99"/>
    </row>
    <row r="215" spans="1:256" s="100" customFormat="1" ht="25.5" customHeight="1" x14ac:dyDescent="0.25">
      <c r="A215" s="367" t="s">
        <v>1154</v>
      </c>
      <c r="B215" s="158" t="s">
        <v>283</v>
      </c>
      <c r="C215" s="550">
        <v>726304</v>
      </c>
      <c r="D215" s="532"/>
      <c r="E215" s="197">
        <f>C215+D215</f>
        <v>726304</v>
      </c>
      <c r="F215" s="179"/>
      <c r="G215" s="99"/>
      <c r="H215" s="99"/>
      <c r="I215" s="99"/>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368"/>
      <c r="AV215" s="17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99"/>
      <c r="FX215" s="99"/>
      <c r="FY215" s="99"/>
      <c r="FZ215" s="99"/>
      <c r="GA215" s="99"/>
      <c r="GB215" s="99"/>
      <c r="GC215" s="99"/>
      <c r="GD215" s="99"/>
      <c r="GE215" s="99"/>
      <c r="GF215" s="99"/>
      <c r="GG215" s="99"/>
      <c r="GH215" s="99"/>
      <c r="GI215" s="99"/>
      <c r="GJ215" s="99"/>
      <c r="GK215" s="99"/>
      <c r="GL215" s="99"/>
      <c r="GM215" s="99"/>
      <c r="GN215" s="99"/>
      <c r="GO215" s="99"/>
      <c r="GP215" s="99"/>
      <c r="GQ215" s="99"/>
      <c r="GR215" s="99"/>
      <c r="GS215" s="99"/>
      <c r="GT215" s="99"/>
      <c r="GU215" s="99"/>
      <c r="GV215" s="99"/>
      <c r="GW215" s="99"/>
      <c r="GX215" s="99"/>
      <c r="GY215" s="99"/>
      <c r="GZ215" s="99"/>
      <c r="HA215" s="99"/>
      <c r="HB215" s="99"/>
      <c r="HC215" s="99"/>
      <c r="HD215" s="99"/>
      <c r="HE215" s="99"/>
      <c r="HF215" s="99"/>
      <c r="HG215" s="99"/>
      <c r="HH215" s="99"/>
      <c r="HI215" s="99"/>
      <c r="HJ215" s="99"/>
      <c r="HK215" s="99"/>
      <c r="HL215" s="99"/>
      <c r="HM215" s="99"/>
      <c r="HN215" s="99"/>
      <c r="HO215" s="99"/>
      <c r="HP215" s="99"/>
      <c r="HQ215" s="99"/>
      <c r="HR215" s="99"/>
      <c r="HS215" s="99"/>
      <c r="HT215" s="99"/>
      <c r="HU215" s="99"/>
      <c r="HV215" s="99"/>
      <c r="HW215" s="99"/>
      <c r="HX215" s="99"/>
      <c r="HY215" s="99"/>
      <c r="HZ215" s="99"/>
      <c r="IA215" s="99"/>
      <c r="IB215" s="99"/>
      <c r="IC215" s="99"/>
      <c r="ID215" s="99"/>
      <c r="IE215" s="99"/>
      <c r="IF215" s="99"/>
      <c r="IG215" s="99"/>
      <c r="IH215" s="99"/>
      <c r="II215" s="99"/>
      <c r="IJ215" s="99"/>
      <c r="IK215" s="99"/>
      <c r="IL215" s="99"/>
      <c r="IM215" s="99"/>
      <c r="IN215" s="99"/>
      <c r="IO215" s="99"/>
      <c r="IP215" s="99"/>
      <c r="IQ215" s="99"/>
      <c r="IR215" s="99"/>
      <c r="IS215" s="99"/>
      <c r="IT215" s="99"/>
      <c r="IU215" s="99"/>
      <c r="IV215" s="99"/>
    </row>
    <row r="216" spans="1:256" s="100" customFormat="1" ht="25.5" customHeight="1" x14ac:dyDescent="0.25">
      <c r="A216" s="365" t="s">
        <v>1155</v>
      </c>
      <c r="B216" s="210" t="s">
        <v>284</v>
      </c>
      <c r="C216" s="552">
        <f>SUM(C217)</f>
        <v>9647462</v>
      </c>
      <c r="D216" s="541">
        <f>D217</f>
        <v>10567710</v>
      </c>
      <c r="E216" s="265">
        <f>E217</f>
        <v>20215172</v>
      </c>
      <c r="F216" s="17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368"/>
      <c r="AV216" s="17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99"/>
      <c r="FX216" s="99"/>
      <c r="FY216" s="99"/>
      <c r="FZ216" s="99"/>
      <c r="GA216" s="99"/>
      <c r="GB216" s="99"/>
      <c r="GC216" s="99"/>
      <c r="GD216" s="99"/>
      <c r="GE216" s="99"/>
      <c r="GF216" s="99"/>
      <c r="GG216" s="99"/>
      <c r="GH216" s="99"/>
      <c r="GI216" s="99"/>
      <c r="GJ216" s="99"/>
      <c r="GK216" s="99"/>
      <c r="GL216" s="99"/>
      <c r="GM216" s="99"/>
      <c r="GN216" s="99"/>
      <c r="GO216" s="99"/>
      <c r="GP216" s="99"/>
      <c r="GQ216" s="99"/>
      <c r="GR216" s="99"/>
      <c r="GS216" s="99"/>
      <c r="GT216" s="99"/>
      <c r="GU216" s="99"/>
      <c r="GV216" s="99"/>
      <c r="GW216" s="99"/>
      <c r="GX216" s="99"/>
      <c r="GY216" s="99"/>
      <c r="GZ216" s="99"/>
      <c r="HA216" s="99"/>
      <c r="HB216" s="99"/>
      <c r="HC216" s="99"/>
      <c r="HD216" s="99"/>
      <c r="HE216" s="99"/>
      <c r="HF216" s="99"/>
      <c r="HG216" s="99"/>
      <c r="HH216" s="99"/>
      <c r="HI216" s="99"/>
      <c r="HJ216" s="99"/>
      <c r="HK216" s="99"/>
      <c r="HL216" s="99"/>
      <c r="HM216" s="99"/>
      <c r="HN216" s="99"/>
      <c r="HO216" s="99"/>
      <c r="HP216" s="99"/>
      <c r="HQ216" s="99"/>
      <c r="HR216" s="99"/>
      <c r="HS216" s="99"/>
      <c r="HT216" s="99"/>
      <c r="HU216" s="99"/>
      <c r="HV216" s="99"/>
      <c r="HW216" s="99"/>
      <c r="HX216" s="99"/>
      <c r="HY216" s="99"/>
      <c r="HZ216" s="99"/>
      <c r="IA216" s="99"/>
      <c r="IB216" s="99"/>
      <c r="IC216" s="99"/>
      <c r="ID216" s="99"/>
      <c r="IE216" s="99"/>
      <c r="IF216" s="99"/>
      <c r="IG216" s="99"/>
      <c r="IH216" s="99"/>
      <c r="II216" s="99"/>
      <c r="IJ216" s="99"/>
      <c r="IK216" s="99"/>
      <c r="IL216" s="99"/>
      <c r="IM216" s="99"/>
      <c r="IN216" s="99"/>
      <c r="IO216" s="99"/>
      <c r="IP216" s="99"/>
      <c r="IQ216" s="99"/>
      <c r="IR216" s="99"/>
      <c r="IS216" s="99"/>
      <c r="IT216" s="99"/>
      <c r="IU216" s="99"/>
      <c r="IV216" s="99"/>
    </row>
    <row r="217" spans="1:256" s="100" customFormat="1" ht="25.5" customHeight="1" x14ac:dyDescent="0.25">
      <c r="A217" s="367" t="s">
        <v>1156</v>
      </c>
      <c r="B217" s="170" t="s">
        <v>284</v>
      </c>
      <c r="C217" s="550">
        <v>9647462</v>
      </c>
      <c r="D217" s="532">
        <v>10567710</v>
      </c>
      <c r="E217" s="197">
        <f>C217+D217</f>
        <v>20215172</v>
      </c>
      <c r="F217" s="179"/>
      <c r="G217" s="99"/>
      <c r="H217" s="99"/>
      <c r="I217" s="99"/>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368"/>
      <c r="AV217" s="17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99"/>
      <c r="FX217" s="99"/>
      <c r="FY217" s="99"/>
      <c r="FZ217" s="99"/>
      <c r="GA217" s="99"/>
      <c r="GB217" s="99"/>
      <c r="GC217" s="99"/>
      <c r="GD217" s="99"/>
      <c r="GE217" s="99"/>
      <c r="GF217" s="99"/>
      <c r="GG217" s="99"/>
      <c r="GH217" s="99"/>
      <c r="GI217" s="99"/>
      <c r="GJ217" s="99"/>
      <c r="GK217" s="99"/>
      <c r="GL217" s="99"/>
      <c r="GM217" s="99"/>
      <c r="GN217" s="99"/>
      <c r="GO217" s="99"/>
      <c r="GP217" s="99"/>
      <c r="GQ217" s="99"/>
      <c r="GR217" s="99"/>
      <c r="GS217" s="99"/>
      <c r="GT217" s="99"/>
      <c r="GU217" s="99"/>
      <c r="GV217" s="99"/>
      <c r="GW217" s="99"/>
      <c r="GX217" s="99"/>
      <c r="GY217" s="99"/>
      <c r="GZ217" s="99"/>
      <c r="HA217" s="99"/>
      <c r="HB217" s="99"/>
      <c r="HC217" s="99"/>
      <c r="HD217" s="99"/>
      <c r="HE217" s="99"/>
      <c r="HF217" s="99"/>
      <c r="HG217" s="99"/>
      <c r="HH217" s="99"/>
      <c r="HI217" s="99"/>
      <c r="HJ217" s="99"/>
      <c r="HK217" s="99"/>
      <c r="HL217" s="99"/>
      <c r="HM217" s="99"/>
      <c r="HN217" s="99"/>
      <c r="HO217" s="99"/>
      <c r="HP217" s="99"/>
      <c r="HQ217" s="99"/>
      <c r="HR217" s="99"/>
      <c r="HS217" s="99"/>
      <c r="HT217" s="99"/>
      <c r="HU217" s="99"/>
      <c r="HV217" s="99"/>
      <c r="HW217" s="99"/>
      <c r="HX217" s="99"/>
      <c r="HY217" s="99"/>
      <c r="HZ217" s="99"/>
      <c r="IA217" s="99"/>
      <c r="IB217" s="99"/>
      <c r="IC217" s="99"/>
      <c r="ID217" s="99"/>
      <c r="IE217" s="99"/>
      <c r="IF217" s="99"/>
      <c r="IG217" s="99"/>
      <c r="IH217" s="99"/>
      <c r="II217" s="99"/>
      <c r="IJ217" s="99"/>
      <c r="IK217" s="99"/>
      <c r="IL217" s="99"/>
      <c r="IM217" s="99"/>
      <c r="IN217" s="99"/>
      <c r="IO217" s="99"/>
      <c r="IP217" s="99"/>
      <c r="IQ217" s="99"/>
      <c r="IR217" s="99"/>
      <c r="IS217" s="99"/>
      <c r="IT217" s="99"/>
      <c r="IU217" s="99"/>
      <c r="IV217" s="99"/>
    </row>
    <row r="218" spans="1:256" s="100" customFormat="1" ht="25.5" customHeight="1" x14ac:dyDescent="0.25">
      <c r="A218" s="365" t="s">
        <v>1157</v>
      </c>
      <c r="B218" s="210" t="s">
        <v>285</v>
      </c>
      <c r="C218" s="552">
        <f>SUM(C219)</f>
        <v>0</v>
      </c>
      <c r="D218" s="541">
        <f>D219</f>
        <v>0</v>
      </c>
      <c r="E218" s="265">
        <f>E219</f>
        <v>0</v>
      </c>
      <c r="F218" s="17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368"/>
      <c r="AV218" s="17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99"/>
      <c r="FX218" s="99"/>
      <c r="FY218" s="99"/>
      <c r="FZ218" s="99"/>
      <c r="GA218" s="99"/>
      <c r="GB218" s="99"/>
      <c r="GC218" s="99"/>
      <c r="GD218" s="99"/>
      <c r="GE218" s="99"/>
      <c r="GF218" s="99"/>
      <c r="GG218" s="99"/>
      <c r="GH218" s="99"/>
      <c r="GI218" s="99"/>
      <c r="GJ218" s="99"/>
      <c r="GK218" s="99"/>
      <c r="GL218" s="99"/>
      <c r="GM218" s="99"/>
      <c r="GN218" s="99"/>
      <c r="GO218" s="99"/>
      <c r="GP218" s="99"/>
      <c r="GQ218" s="99"/>
      <c r="GR218" s="99"/>
      <c r="GS218" s="99"/>
      <c r="GT218" s="99"/>
      <c r="GU218" s="99"/>
      <c r="GV218" s="99"/>
      <c r="GW218" s="99"/>
      <c r="GX218" s="99"/>
      <c r="GY218" s="99"/>
      <c r="GZ218" s="99"/>
      <c r="HA218" s="99"/>
      <c r="HB218" s="99"/>
      <c r="HC218" s="99"/>
      <c r="HD218" s="99"/>
      <c r="HE218" s="99"/>
      <c r="HF218" s="99"/>
      <c r="HG218" s="99"/>
      <c r="HH218" s="99"/>
      <c r="HI218" s="99"/>
      <c r="HJ218" s="99"/>
      <c r="HK218" s="99"/>
      <c r="HL218" s="99"/>
      <c r="HM218" s="99"/>
      <c r="HN218" s="99"/>
      <c r="HO218" s="99"/>
      <c r="HP218" s="99"/>
      <c r="HQ218" s="99"/>
      <c r="HR218" s="99"/>
      <c r="HS218" s="99"/>
      <c r="HT218" s="99"/>
      <c r="HU218" s="99"/>
      <c r="HV218" s="99"/>
      <c r="HW218" s="99"/>
      <c r="HX218" s="99"/>
      <c r="HY218" s="99"/>
      <c r="HZ218" s="99"/>
      <c r="IA218" s="99"/>
      <c r="IB218" s="99"/>
      <c r="IC218" s="99"/>
      <c r="ID218" s="99"/>
      <c r="IE218" s="99"/>
      <c r="IF218" s="99"/>
      <c r="IG218" s="99"/>
      <c r="IH218" s="99"/>
      <c r="II218" s="99"/>
      <c r="IJ218" s="99"/>
      <c r="IK218" s="99"/>
      <c r="IL218" s="99"/>
      <c r="IM218" s="99"/>
      <c r="IN218" s="99"/>
      <c r="IO218" s="99"/>
      <c r="IP218" s="99"/>
      <c r="IQ218" s="99"/>
      <c r="IR218" s="99"/>
      <c r="IS218" s="99"/>
      <c r="IT218" s="99"/>
      <c r="IU218" s="99"/>
      <c r="IV218" s="99"/>
    </row>
    <row r="219" spans="1:256" s="100" customFormat="1" ht="25.5" customHeight="1" x14ac:dyDescent="0.25">
      <c r="A219" s="367" t="s">
        <v>1158</v>
      </c>
      <c r="B219" s="158" t="s">
        <v>286</v>
      </c>
      <c r="C219" s="550">
        <v>0</v>
      </c>
      <c r="D219" s="532"/>
      <c r="E219" s="197">
        <f>C219+D219</f>
        <v>0</v>
      </c>
      <c r="F219" s="179"/>
      <c r="G219" s="99"/>
      <c r="H219" s="99"/>
      <c r="I219" s="99"/>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368"/>
      <c r="AV219" s="17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99"/>
      <c r="FX219" s="99"/>
      <c r="FY219" s="99"/>
      <c r="FZ219" s="99"/>
      <c r="GA219" s="99"/>
      <c r="GB219" s="99"/>
      <c r="GC219" s="99"/>
      <c r="GD219" s="99"/>
      <c r="GE219" s="99"/>
      <c r="GF219" s="99"/>
      <c r="GG219" s="99"/>
      <c r="GH219" s="99"/>
      <c r="GI219" s="99"/>
      <c r="GJ219" s="99"/>
      <c r="GK219" s="99"/>
      <c r="GL219" s="99"/>
      <c r="GM219" s="99"/>
      <c r="GN219" s="99"/>
      <c r="GO219" s="99"/>
      <c r="GP219" s="99"/>
      <c r="GQ219" s="99"/>
      <c r="GR219" s="99"/>
      <c r="GS219" s="99"/>
      <c r="GT219" s="99"/>
      <c r="GU219" s="99"/>
      <c r="GV219" s="99"/>
      <c r="GW219" s="99"/>
      <c r="GX219" s="99"/>
      <c r="GY219" s="99"/>
      <c r="GZ219" s="99"/>
      <c r="HA219" s="99"/>
      <c r="HB219" s="99"/>
      <c r="HC219" s="99"/>
      <c r="HD219" s="99"/>
      <c r="HE219" s="99"/>
      <c r="HF219" s="99"/>
      <c r="HG219" s="99"/>
      <c r="HH219" s="99"/>
      <c r="HI219" s="99"/>
      <c r="HJ219" s="99"/>
      <c r="HK219" s="99"/>
      <c r="HL219" s="99"/>
      <c r="HM219" s="99"/>
      <c r="HN219" s="99"/>
      <c r="HO219" s="99"/>
      <c r="HP219" s="99"/>
      <c r="HQ219" s="99"/>
      <c r="HR219" s="99"/>
      <c r="HS219" s="99"/>
      <c r="HT219" s="99"/>
      <c r="HU219" s="99"/>
      <c r="HV219" s="99"/>
      <c r="HW219" s="99"/>
      <c r="HX219" s="99"/>
      <c r="HY219" s="99"/>
      <c r="HZ219" s="99"/>
      <c r="IA219" s="99"/>
      <c r="IB219" s="99"/>
      <c r="IC219" s="99"/>
      <c r="ID219" s="99"/>
      <c r="IE219" s="99"/>
      <c r="IF219" s="99"/>
      <c r="IG219" s="99"/>
      <c r="IH219" s="99"/>
      <c r="II219" s="99"/>
      <c r="IJ219" s="99"/>
      <c r="IK219" s="99"/>
      <c r="IL219" s="99"/>
      <c r="IM219" s="99"/>
      <c r="IN219" s="99"/>
      <c r="IO219" s="99"/>
      <c r="IP219" s="99"/>
      <c r="IQ219" s="99"/>
      <c r="IR219" s="99"/>
      <c r="IS219" s="99"/>
      <c r="IT219" s="99"/>
      <c r="IU219" s="99"/>
      <c r="IV219" s="99"/>
    </row>
    <row r="220" spans="1:256" s="100" customFormat="1" ht="25.5" customHeight="1" x14ac:dyDescent="0.25">
      <c r="A220" s="365" t="s">
        <v>1159</v>
      </c>
      <c r="B220" s="210" t="s">
        <v>287</v>
      </c>
      <c r="C220" s="552">
        <f>SUM(C221)</f>
        <v>0</v>
      </c>
      <c r="D220" s="541">
        <f>D221</f>
        <v>0</v>
      </c>
      <c r="E220" s="265">
        <f>E221</f>
        <v>0</v>
      </c>
      <c r="F220" s="179"/>
      <c r="G220" s="99"/>
      <c r="H220" s="99"/>
      <c r="I220" s="99"/>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368"/>
      <c r="AV220" s="17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99"/>
      <c r="FX220" s="99"/>
      <c r="FY220" s="99"/>
      <c r="FZ220" s="99"/>
      <c r="GA220" s="99"/>
      <c r="GB220" s="99"/>
      <c r="GC220" s="99"/>
      <c r="GD220" s="99"/>
      <c r="GE220" s="99"/>
      <c r="GF220" s="99"/>
      <c r="GG220" s="99"/>
      <c r="GH220" s="99"/>
      <c r="GI220" s="99"/>
      <c r="GJ220" s="99"/>
      <c r="GK220" s="99"/>
      <c r="GL220" s="99"/>
      <c r="GM220" s="99"/>
      <c r="GN220" s="99"/>
      <c r="GO220" s="99"/>
      <c r="GP220" s="99"/>
      <c r="GQ220" s="99"/>
      <c r="GR220" s="99"/>
      <c r="GS220" s="99"/>
      <c r="GT220" s="99"/>
      <c r="GU220" s="99"/>
      <c r="GV220" s="99"/>
      <c r="GW220" s="99"/>
      <c r="GX220" s="99"/>
      <c r="GY220" s="99"/>
      <c r="GZ220" s="99"/>
      <c r="HA220" s="99"/>
      <c r="HB220" s="99"/>
      <c r="HC220" s="99"/>
      <c r="HD220" s="99"/>
      <c r="HE220" s="99"/>
      <c r="HF220" s="99"/>
      <c r="HG220" s="99"/>
      <c r="HH220" s="99"/>
      <c r="HI220" s="99"/>
      <c r="HJ220" s="99"/>
      <c r="HK220" s="99"/>
      <c r="HL220" s="99"/>
      <c r="HM220" s="99"/>
      <c r="HN220" s="99"/>
      <c r="HO220" s="99"/>
      <c r="HP220" s="99"/>
      <c r="HQ220" s="99"/>
      <c r="HR220" s="99"/>
      <c r="HS220" s="99"/>
      <c r="HT220" s="99"/>
      <c r="HU220" s="99"/>
      <c r="HV220" s="99"/>
      <c r="HW220" s="99"/>
      <c r="HX220" s="99"/>
      <c r="HY220" s="99"/>
      <c r="HZ220" s="99"/>
      <c r="IA220" s="99"/>
      <c r="IB220" s="99"/>
      <c r="IC220" s="99"/>
      <c r="ID220" s="99"/>
      <c r="IE220" s="99"/>
      <c r="IF220" s="99"/>
      <c r="IG220" s="99"/>
      <c r="IH220" s="99"/>
      <c r="II220" s="99"/>
      <c r="IJ220" s="99"/>
      <c r="IK220" s="99"/>
      <c r="IL220" s="99"/>
      <c r="IM220" s="99"/>
      <c r="IN220" s="99"/>
      <c r="IO220" s="99"/>
      <c r="IP220" s="99"/>
      <c r="IQ220" s="99"/>
      <c r="IR220" s="99"/>
      <c r="IS220" s="99"/>
      <c r="IT220" s="99"/>
      <c r="IU220" s="99"/>
      <c r="IV220" s="99"/>
    </row>
    <row r="221" spans="1:256" s="100" customFormat="1" ht="25.5" customHeight="1" x14ac:dyDescent="0.25">
      <c r="A221" s="367" t="s">
        <v>1160</v>
      </c>
      <c r="B221" s="158" t="s">
        <v>287</v>
      </c>
      <c r="C221" s="550">
        <v>0</v>
      </c>
      <c r="D221" s="532"/>
      <c r="E221" s="197">
        <f>C221+D221</f>
        <v>0</v>
      </c>
      <c r="F221" s="179"/>
      <c r="G221" s="99"/>
      <c r="H221" s="99"/>
      <c r="I221" s="99"/>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368"/>
      <c r="AV221" s="17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99"/>
      <c r="FX221" s="99"/>
      <c r="FY221" s="99"/>
      <c r="FZ221" s="99"/>
      <c r="GA221" s="99"/>
      <c r="GB221" s="99"/>
      <c r="GC221" s="99"/>
      <c r="GD221" s="99"/>
      <c r="GE221" s="99"/>
      <c r="GF221" s="99"/>
      <c r="GG221" s="99"/>
      <c r="GH221" s="99"/>
      <c r="GI221" s="99"/>
      <c r="GJ221" s="99"/>
      <c r="GK221" s="99"/>
      <c r="GL221" s="99"/>
      <c r="GM221" s="99"/>
      <c r="GN221" s="99"/>
      <c r="GO221" s="99"/>
      <c r="GP221" s="99"/>
      <c r="GQ221" s="99"/>
      <c r="GR221" s="99"/>
      <c r="GS221" s="99"/>
      <c r="GT221" s="99"/>
      <c r="GU221" s="99"/>
      <c r="GV221" s="99"/>
      <c r="GW221" s="99"/>
      <c r="GX221" s="99"/>
      <c r="GY221" s="99"/>
      <c r="GZ221" s="99"/>
      <c r="HA221" s="99"/>
      <c r="HB221" s="99"/>
      <c r="HC221" s="99"/>
      <c r="HD221" s="99"/>
      <c r="HE221" s="99"/>
      <c r="HF221" s="99"/>
      <c r="HG221" s="99"/>
      <c r="HH221" s="99"/>
      <c r="HI221" s="99"/>
      <c r="HJ221" s="99"/>
      <c r="HK221" s="99"/>
      <c r="HL221" s="99"/>
      <c r="HM221" s="99"/>
      <c r="HN221" s="99"/>
      <c r="HO221" s="99"/>
      <c r="HP221" s="99"/>
      <c r="HQ221" s="99"/>
      <c r="HR221" s="99"/>
      <c r="HS221" s="99"/>
      <c r="HT221" s="99"/>
      <c r="HU221" s="99"/>
      <c r="HV221" s="99"/>
      <c r="HW221" s="99"/>
      <c r="HX221" s="99"/>
      <c r="HY221" s="99"/>
      <c r="HZ221" s="99"/>
      <c r="IA221" s="99"/>
      <c r="IB221" s="99"/>
      <c r="IC221" s="99"/>
      <c r="ID221" s="99"/>
      <c r="IE221" s="99"/>
      <c r="IF221" s="99"/>
      <c r="IG221" s="99"/>
      <c r="IH221" s="99"/>
      <c r="II221" s="99"/>
      <c r="IJ221" s="99"/>
      <c r="IK221" s="99"/>
      <c r="IL221" s="99"/>
      <c r="IM221" s="99"/>
      <c r="IN221" s="99"/>
      <c r="IO221" s="99"/>
      <c r="IP221" s="99"/>
      <c r="IQ221" s="99"/>
      <c r="IR221" s="99"/>
      <c r="IS221" s="99"/>
      <c r="IT221" s="99"/>
      <c r="IU221" s="99"/>
      <c r="IV221" s="99"/>
    </row>
    <row r="222" spans="1:256" s="100" customFormat="1" ht="25.5" customHeight="1" x14ac:dyDescent="0.25">
      <c r="A222" s="365" t="s">
        <v>1161</v>
      </c>
      <c r="B222" s="210" t="s">
        <v>288</v>
      </c>
      <c r="C222" s="552">
        <f>C223</f>
        <v>0</v>
      </c>
      <c r="D222" s="541">
        <f>D223</f>
        <v>0</v>
      </c>
      <c r="E222" s="265">
        <f>E223</f>
        <v>0</v>
      </c>
      <c r="F222" s="179"/>
      <c r="G222" s="99"/>
      <c r="H222" s="99"/>
      <c r="I222" s="99"/>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368"/>
      <c r="AV222" s="17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99"/>
      <c r="FX222" s="99"/>
      <c r="FY222" s="99"/>
      <c r="FZ222" s="99"/>
      <c r="GA222" s="99"/>
      <c r="GB222" s="99"/>
      <c r="GC222" s="99"/>
      <c r="GD222" s="99"/>
      <c r="GE222" s="99"/>
      <c r="GF222" s="99"/>
      <c r="GG222" s="99"/>
      <c r="GH222" s="99"/>
      <c r="GI222" s="99"/>
      <c r="GJ222" s="99"/>
      <c r="GK222" s="99"/>
      <c r="GL222" s="99"/>
      <c r="GM222" s="99"/>
      <c r="GN222" s="99"/>
      <c r="GO222" s="99"/>
      <c r="GP222" s="99"/>
      <c r="GQ222" s="99"/>
      <c r="GR222" s="99"/>
      <c r="GS222" s="99"/>
      <c r="GT222" s="99"/>
      <c r="GU222" s="99"/>
      <c r="GV222" s="99"/>
      <c r="GW222" s="99"/>
      <c r="GX222" s="99"/>
      <c r="GY222" s="99"/>
      <c r="GZ222" s="99"/>
      <c r="HA222" s="99"/>
      <c r="HB222" s="99"/>
      <c r="HC222" s="99"/>
      <c r="HD222" s="99"/>
      <c r="HE222" s="99"/>
      <c r="HF222" s="99"/>
      <c r="HG222" s="99"/>
      <c r="HH222" s="99"/>
      <c r="HI222" s="99"/>
      <c r="HJ222" s="99"/>
      <c r="HK222" s="99"/>
      <c r="HL222" s="99"/>
      <c r="HM222" s="99"/>
      <c r="HN222" s="99"/>
      <c r="HO222" s="99"/>
      <c r="HP222" s="99"/>
      <c r="HQ222" s="99"/>
      <c r="HR222" s="99"/>
      <c r="HS222" s="99"/>
      <c r="HT222" s="99"/>
      <c r="HU222" s="99"/>
      <c r="HV222" s="99"/>
      <c r="HW222" s="99"/>
      <c r="HX222" s="99"/>
      <c r="HY222" s="99"/>
      <c r="HZ222" s="99"/>
      <c r="IA222" s="99"/>
      <c r="IB222" s="99"/>
      <c r="IC222" s="99"/>
      <c r="ID222" s="99"/>
      <c r="IE222" s="99"/>
      <c r="IF222" s="99"/>
      <c r="IG222" s="99"/>
      <c r="IH222" s="99"/>
      <c r="II222" s="99"/>
      <c r="IJ222" s="99"/>
      <c r="IK222" s="99"/>
      <c r="IL222" s="99"/>
      <c r="IM222" s="99"/>
      <c r="IN222" s="99"/>
      <c r="IO222" s="99"/>
      <c r="IP222" s="99"/>
      <c r="IQ222" s="99"/>
      <c r="IR222" s="99"/>
      <c r="IS222" s="99"/>
      <c r="IT222" s="99"/>
      <c r="IU222" s="99"/>
      <c r="IV222" s="99"/>
    </row>
    <row r="223" spans="1:256" s="100" customFormat="1" ht="25.5" customHeight="1" x14ac:dyDescent="0.25">
      <c r="A223" s="367" t="s">
        <v>1162</v>
      </c>
      <c r="B223" s="158" t="s">
        <v>288</v>
      </c>
      <c r="C223" s="550">
        <v>0</v>
      </c>
      <c r="D223" s="532"/>
      <c r="E223" s="197">
        <f>C223+D223</f>
        <v>0</v>
      </c>
      <c r="F223" s="179"/>
      <c r="G223" s="99"/>
      <c r="H223" s="99"/>
      <c r="I223" s="99"/>
      <c r="J223" s="99"/>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99"/>
      <c r="AS223" s="99"/>
      <c r="AT223" s="99"/>
      <c r="AU223" s="368"/>
      <c r="AV223" s="17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99"/>
      <c r="FX223" s="99"/>
      <c r="FY223" s="99"/>
      <c r="FZ223" s="99"/>
      <c r="GA223" s="99"/>
      <c r="GB223" s="99"/>
      <c r="GC223" s="99"/>
      <c r="GD223" s="99"/>
      <c r="GE223" s="99"/>
      <c r="GF223" s="99"/>
      <c r="GG223" s="99"/>
      <c r="GH223" s="99"/>
      <c r="GI223" s="99"/>
      <c r="GJ223" s="99"/>
      <c r="GK223" s="99"/>
      <c r="GL223" s="99"/>
      <c r="GM223" s="99"/>
      <c r="GN223" s="99"/>
      <c r="GO223" s="99"/>
      <c r="GP223" s="99"/>
      <c r="GQ223" s="99"/>
      <c r="GR223" s="99"/>
      <c r="GS223" s="99"/>
      <c r="GT223" s="99"/>
      <c r="GU223" s="99"/>
      <c r="GV223" s="99"/>
      <c r="GW223" s="99"/>
      <c r="GX223" s="99"/>
      <c r="GY223" s="99"/>
      <c r="GZ223" s="99"/>
      <c r="HA223" s="99"/>
      <c r="HB223" s="99"/>
      <c r="HC223" s="99"/>
      <c r="HD223" s="99"/>
      <c r="HE223" s="99"/>
      <c r="HF223" s="99"/>
      <c r="HG223" s="99"/>
      <c r="HH223" s="99"/>
      <c r="HI223" s="99"/>
      <c r="HJ223" s="99"/>
      <c r="HK223" s="99"/>
      <c r="HL223" s="99"/>
      <c r="HM223" s="99"/>
      <c r="HN223" s="99"/>
      <c r="HO223" s="99"/>
      <c r="HP223" s="99"/>
      <c r="HQ223" s="99"/>
      <c r="HR223" s="99"/>
      <c r="HS223" s="99"/>
      <c r="HT223" s="99"/>
      <c r="HU223" s="99"/>
      <c r="HV223" s="99"/>
      <c r="HW223" s="99"/>
      <c r="HX223" s="99"/>
      <c r="HY223" s="99"/>
      <c r="HZ223" s="99"/>
      <c r="IA223" s="99"/>
      <c r="IB223" s="99"/>
      <c r="IC223" s="99"/>
      <c r="ID223" s="99"/>
      <c r="IE223" s="99"/>
      <c r="IF223" s="99"/>
      <c r="IG223" s="99"/>
      <c r="IH223" s="99"/>
      <c r="II223" s="99"/>
      <c r="IJ223" s="99"/>
      <c r="IK223" s="99"/>
      <c r="IL223" s="99"/>
      <c r="IM223" s="99"/>
      <c r="IN223" s="99"/>
      <c r="IO223" s="99"/>
      <c r="IP223" s="99"/>
      <c r="IQ223" s="99"/>
      <c r="IR223" s="99"/>
      <c r="IS223" s="99"/>
      <c r="IT223" s="99"/>
      <c r="IU223" s="99"/>
      <c r="IV223" s="99"/>
    </row>
    <row r="224" spans="1:256" s="100" customFormat="1" ht="25.5" customHeight="1" x14ac:dyDescent="0.25">
      <c r="A224" s="365">
        <v>6.2</v>
      </c>
      <c r="B224" s="164" t="s">
        <v>289</v>
      </c>
      <c r="C224" s="547">
        <v>0</v>
      </c>
      <c r="D224" s="542">
        <v>0</v>
      </c>
      <c r="E224" s="205">
        <f>SUM(C224:D224)</f>
        <v>0</v>
      </c>
      <c r="F224" s="179"/>
      <c r="G224" s="99"/>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368"/>
      <c r="AV224" s="17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99"/>
      <c r="FX224" s="99"/>
      <c r="FY224" s="99"/>
      <c r="FZ224" s="99"/>
      <c r="GA224" s="99"/>
      <c r="GB224" s="99"/>
      <c r="GC224" s="99"/>
      <c r="GD224" s="99"/>
      <c r="GE224" s="99"/>
      <c r="GF224" s="99"/>
      <c r="GG224" s="99"/>
      <c r="GH224" s="99"/>
      <c r="GI224" s="99"/>
      <c r="GJ224" s="99"/>
      <c r="GK224" s="99"/>
      <c r="GL224" s="99"/>
      <c r="GM224" s="99"/>
      <c r="GN224" s="99"/>
      <c r="GO224" s="99"/>
      <c r="GP224" s="99"/>
      <c r="GQ224" s="99"/>
      <c r="GR224" s="99"/>
      <c r="GS224" s="99"/>
      <c r="GT224" s="99"/>
      <c r="GU224" s="99"/>
      <c r="GV224" s="99"/>
      <c r="GW224" s="99"/>
      <c r="GX224" s="99"/>
      <c r="GY224" s="99"/>
      <c r="GZ224" s="99"/>
      <c r="HA224" s="99"/>
      <c r="HB224" s="99"/>
      <c r="HC224" s="99"/>
      <c r="HD224" s="99"/>
      <c r="HE224" s="99"/>
      <c r="HF224" s="99"/>
      <c r="HG224" s="99"/>
      <c r="HH224" s="99"/>
      <c r="HI224" s="99"/>
      <c r="HJ224" s="99"/>
      <c r="HK224" s="99"/>
      <c r="HL224" s="99"/>
      <c r="HM224" s="99"/>
      <c r="HN224" s="99"/>
      <c r="HO224" s="99"/>
      <c r="HP224" s="99"/>
      <c r="HQ224" s="99"/>
      <c r="HR224" s="99"/>
      <c r="HS224" s="99"/>
      <c r="HT224" s="99"/>
      <c r="HU224" s="99"/>
      <c r="HV224" s="99"/>
      <c r="HW224" s="99"/>
      <c r="HX224" s="99"/>
      <c r="HY224" s="99"/>
      <c r="HZ224" s="99"/>
      <c r="IA224" s="99"/>
      <c r="IB224" s="99"/>
      <c r="IC224" s="99"/>
      <c r="ID224" s="99"/>
      <c r="IE224" s="99"/>
      <c r="IF224" s="99"/>
      <c r="IG224" s="99"/>
      <c r="IH224" s="99"/>
      <c r="II224" s="99"/>
      <c r="IJ224" s="99"/>
      <c r="IK224" s="99"/>
      <c r="IL224" s="99"/>
      <c r="IM224" s="99"/>
      <c r="IN224" s="99"/>
      <c r="IO224" s="99"/>
      <c r="IP224" s="99"/>
      <c r="IQ224" s="99"/>
      <c r="IR224" s="99"/>
      <c r="IS224" s="99"/>
      <c r="IT224" s="99"/>
      <c r="IU224" s="99"/>
      <c r="IV224" s="99"/>
    </row>
    <row r="225" spans="1:256" s="100" customFormat="1" ht="25.5" customHeight="1" x14ac:dyDescent="0.25">
      <c r="A225" s="365">
        <v>6.3</v>
      </c>
      <c r="B225" s="164" t="s">
        <v>290</v>
      </c>
      <c r="C225" s="547">
        <f>C226</f>
        <v>60026529.579999998</v>
      </c>
      <c r="D225" s="543">
        <f>D226</f>
        <v>0</v>
      </c>
      <c r="E225" s="206">
        <f t="shared" ref="D225:E226" si="6">E226</f>
        <v>60026529.579999998</v>
      </c>
      <c r="F225" s="179"/>
      <c r="G225" s="99"/>
      <c r="H225" s="99"/>
      <c r="I225" s="99"/>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368"/>
      <c r="AV225" s="17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99"/>
      <c r="FX225" s="99"/>
      <c r="FY225" s="99"/>
      <c r="FZ225" s="99"/>
      <c r="GA225" s="99"/>
      <c r="GB225" s="99"/>
      <c r="GC225" s="99"/>
      <c r="GD225" s="99"/>
      <c r="GE225" s="99"/>
      <c r="GF225" s="99"/>
      <c r="GG225" s="99"/>
      <c r="GH225" s="99"/>
      <c r="GI225" s="99"/>
      <c r="GJ225" s="99"/>
      <c r="GK225" s="99"/>
      <c r="GL225" s="99"/>
      <c r="GM225" s="99"/>
      <c r="GN225" s="99"/>
      <c r="GO225" s="99"/>
      <c r="GP225" s="99"/>
      <c r="GQ225" s="99"/>
      <c r="GR225" s="99"/>
      <c r="GS225" s="99"/>
      <c r="GT225" s="99"/>
      <c r="GU225" s="99"/>
      <c r="GV225" s="99"/>
      <c r="GW225" s="99"/>
      <c r="GX225" s="99"/>
      <c r="GY225" s="99"/>
      <c r="GZ225" s="99"/>
      <c r="HA225" s="99"/>
      <c r="HB225" s="99"/>
      <c r="HC225" s="99"/>
      <c r="HD225" s="99"/>
      <c r="HE225" s="99"/>
      <c r="HF225" s="99"/>
      <c r="HG225" s="99"/>
      <c r="HH225" s="99"/>
      <c r="HI225" s="99"/>
      <c r="HJ225" s="99"/>
      <c r="HK225" s="99"/>
      <c r="HL225" s="99"/>
      <c r="HM225" s="99"/>
      <c r="HN225" s="99"/>
      <c r="HO225" s="99"/>
      <c r="HP225" s="99"/>
      <c r="HQ225" s="99"/>
      <c r="HR225" s="99"/>
      <c r="HS225" s="99"/>
      <c r="HT225" s="99"/>
      <c r="HU225" s="99"/>
      <c r="HV225" s="99"/>
      <c r="HW225" s="99"/>
      <c r="HX225" s="99"/>
      <c r="HY225" s="99"/>
      <c r="HZ225" s="99"/>
      <c r="IA225" s="99"/>
      <c r="IB225" s="99"/>
      <c r="IC225" s="99"/>
      <c r="ID225" s="99"/>
      <c r="IE225" s="99"/>
      <c r="IF225" s="99"/>
      <c r="IG225" s="99"/>
      <c r="IH225" s="99"/>
      <c r="II225" s="99"/>
      <c r="IJ225" s="99"/>
      <c r="IK225" s="99"/>
      <c r="IL225" s="99"/>
      <c r="IM225" s="99"/>
      <c r="IN225" s="99"/>
      <c r="IO225" s="99"/>
      <c r="IP225" s="99"/>
      <c r="IQ225" s="99"/>
      <c r="IR225" s="99"/>
      <c r="IS225" s="99"/>
      <c r="IT225" s="99"/>
      <c r="IU225" s="99"/>
      <c r="IV225" s="99"/>
    </row>
    <row r="226" spans="1:256" s="100" customFormat="1" ht="25.5" customHeight="1" x14ac:dyDescent="0.25">
      <c r="A226" s="365" t="s">
        <v>1163</v>
      </c>
      <c r="B226" s="210" t="s">
        <v>24</v>
      </c>
      <c r="C226" s="552">
        <f>C227</f>
        <v>60026529.579999998</v>
      </c>
      <c r="D226" s="541">
        <f t="shared" si="6"/>
        <v>0</v>
      </c>
      <c r="E226" s="266">
        <f t="shared" si="6"/>
        <v>60026529.579999998</v>
      </c>
      <c r="F226" s="17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368"/>
      <c r="AV226" s="17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99"/>
      <c r="FX226" s="99"/>
      <c r="FY226" s="99"/>
      <c r="FZ226" s="99"/>
      <c r="GA226" s="99"/>
      <c r="GB226" s="99"/>
      <c r="GC226" s="99"/>
      <c r="GD226" s="99"/>
      <c r="GE226" s="99"/>
      <c r="GF226" s="99"/>
      <c r="GG226" s="99"/>
      <c r="GH226" s="99"/>
      <c r="GI226" s="99"/>
      <c r="GJ226" s="99"/>
      <c r="GK226" s="99"/>
      <c r="GL226" s="99"/>
      <c r="GM226" s="99"/>
      <c r="GN226" s="99"/>
      <c r="GO226" s="99"/>
      <c r="GP226" s="99"/>
      <c r="GQ226" s="99"/>
      <c r="GR226" s="99"/>
      <c r="GS226" s="99"/>
      <c r="GT226" s="99"/>
      <c r="GU226" s="99"/>
      <c r="GV226" s="99"/>
      <c r="GW226" s="99"/>
      <c r="GX226" s="99"/>
      <c r="GY226" s="99"/>
      <c r="GZ226" s="99"/>
      <c r="HA226" s="99"/>
      <c r="HB226" s="99"/>
      <c r="HC226" s="99"/>
      <c r="HD226" s="99"/>
      <c r="HE226" s="99"/>
      <c r="HF226" s="99"/>
      <c r="HG226" s="99"/>
      <c r="HH226" s="99"/>
      <c r="HI226" s="99"/>
      <c r="HJ226" s="99"/>
      <c r="HK226" s="99"/>
      <c r="HL226" s="99"/>
      <c r="HM226" s="99"/>
      <c r="HN226" s="99"/>
      <c r="HO226" s="99"/>
      <c r="HP226" s="99"/>
      <c r="HQ226" s="99"/>
      <c r="HR226" s="99"/>
      <c r="HS226" s="99"/>
      <c r="HT226" s="99"/>
      <c r="HU226" s="99"/>
      <c r="HV226" s="99"/>
      <c r="HW226" s="99"/>
      <c r="HX226" s="99"/>
      <c r="HY226" s="99"/>
      <c r="HZ226" s="99"/>
      <c r="IA226" s="99"/>
      <c r="IB226" s="99"/>
      <c r="IC226" s="99"/>
      <c r="ID226" s="99"/>
      <c r="IE226" s="99"/>
      <c r="IF226" s="99"/>
      <c r="IG226" s="99"/>
      <c r="IH226" s="99"/>
      <c r="II226" s="99"/>
      <c r="IJ226" s="99"/>
      <c r="IK226" s="99"/>
      <c r="IL226" s="99"/>
      <c r="IM226" s="99"/>
      <c r="IN226" s="99"/>
      <c r="IO226" s="99"/>
      <c r="IP226" s="99"/>
      <c r="IQ226" s="99"/>
      <c r="IR226" s="99"/>
      <c r="IS226" s="99"/>
      <c r="IT226" s="99"/>
      <c r="IU226" s="99"/>
      <c r="IV226" s="99"/>
    </row>
    <row r="227" spans="1:256" s="115" customFormat="1" ht="25.5" customHeight="1" x14ac:dyDescent="0.25">
      <c r="A227" s="367" t="s">
        <v>1164</v>
      </c>
      <c r="B227" s="158" t="s">
        <v>291</v>
      </c>
      <c r="C227" s="550">
        <v>60026529.579999998</v>
      </c>
      <c r="D227" s="532">
        <v>0</v>
      </c>
      <c r="E227" s="197">
        <f>C227+D227</f>
        <v>60026529.579999998</v>
      </c>
      <c r="F227" s="186"/>
      <c r="G227" s="114"/>
      <c r="H227" s="114"/>
      <c r="I227" s="114"/>
      <c r="J227" s="114"/>
      <c r="K227" s="114"/>
      <c r="L227" s="114"/>
      <c r="M227" s="114"/>
      <c r="N227" s="114"/>
      <c r="O227" s="114"/>
      <c r="P227" s="114"/>
      <c r="Q227" s="114"/>
      <c r="R227" s="114"/>
      <c r="S227" s="114"/>
      <c r="T227" s="114"/>
      <c r="U227" s="114"/>
      <c r="V227" s="114"/>
      <c r="W227" s="114"/>
      <c r="X227" s="114"/>
      <c r="Y227" s="114"/>
      <c r="Z227" s="114"/>
      <c r="AA227" s="114"/>
      <c r="AB227" s="114"/>
      <c r="AC227" s="114"/>
      <c r="AD227" s="114"/>
      <c r="AE227" s="114"/>
      <c r="AF227" s="114"/>
      <c r="AG227" s="114"/>
      <c r="AH227" s="114"/>
      <c r="AI227" s="114"/>
      <c r="AJ227" s="114"/>
      <c r="AK227" s="114"/>
      <c r="AL227" s="114"/>
      <c r="AM227" s="114"/>
      <c r="AN227" s="114"/>
      <c r="AO227" s="114"/>
      <c r="AP227" s="114"/>
      <c r="AQ227" s="114"/>
      <c r="AR227" s="114"/>
      <c r="AS227" s="114"/>
      <c r="AT227" s="114"/>
      <c r="AU227" s="379"/>
      <c r="AV227" s="186"/>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114"/>
      <c r="CR227" s="114"/>
      <c r="CS227" s="114"/>
      <c r="CT227" s="114"/>
      <c r="CU227" s="114"/>
      <c r="CV227" s="114"/>
      <c r="CW227" s="114"/>
      <c r="CX227" s="114"/>
      <c r="CY227" s="114"/>
      <c r="CZ227" s="114"/>
      <c r="DA227" s="114"/>
      <c r="DB227" s="114"/>
      <c r="DC227" s="114"/>
      <c r="DD227" s="114"/>
      <c r="DE227" s="114"/>
      <c r="DF227" s="114"/>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s="114"/>
      <c r="ED227" s="114"/>
      <c r="EE227" s="114"/>
      <c r="EF227" s="114"/>
      <c r="EG227" s="114"/>
      <c r="EH227" s="114"/>
      <c r="EI227" s="114"/>
      <c r="EJ227" s="114"/>
      <c r="EK227" s="114"/>
      <c r="EL227" s="114"/>
      <c r="EM227" s="114"/>
      <c r="EN227" s="114"/>
      <c r="EO227" s="114"/>
      <c r="EP227" s="114"/>
      <c r="EQ227" s="114"/>
      <c r="ER227" s="114"/>
      <c r="ES227" s="114"/>
      <c r="ET227" s="114"/>
      <c r="EU227" s="114"/>
      <c r="EV227" s="114"/>
      <c r="EW227" s="114"/>
      <c r="EX227" s="114"/>
      <c r="EY227" s="114"/>
      <c r="EZ227" s="114"/>
      <c r="FA227" s="114"/>
      <c r="FB227" s="114"/>
      <c r="FC227" s="114"/>
      <c r="FD227" s="114"/>
      <c r="FE227" s="114"/>
      <c r="FF227" s="114"/>
      <c r="FG227" s="114"/>
      <c r="FH227" s="114"/>
      <c r="FI227" s="114"/>
      <c r="FJ227" s="114"/>
      <c r="FK227" s="114"/>
      <c r="FL227" s="114"/>
      <c r="FM227" s="114"/>
      <c r="FN227" s="114"/>
      <c r="FO227" s="114"/>
      <c r="FP227" s="114"/>
      <c r="FQ227" s="114"/>
      <c r="FR227" s="114"/>
      <c r="FS227" s="114"/>
      <c r="FT227" s="114"/>
      <c r="FU227" s="114"/>
      <c r="FV227" s="114"/>
      <c r="FW227" s="114"/>
      <c r="FX227" s="114"/>
      <c r="FY227" s="114"/>
      <c r="FZ227" s="114"/>
      <c r="GA227" s="114"/>
      <c r="GB227" s="114"/>
      <c r="GC227" s="114"/>
      <c r="GD227" s="114"/>
      <c r="GE227" s="114"/>
      <c r="GF227" s="114"/>
      <c r="GG227" s="114"/>
      <c r="GH227" s="114"/>
      <c r="GI227" s="114"/>
      <c r="GJ227" s="114"/>
      <c r="GK227" s="114"/>
      <c r="GL227" s="114"/>
      <c r="GM227" s="114"/>
      <c r="GN227" s="114"/>
      <c r="GO227" s="114"/>
      <c r="GP227" s="114"/>
      <c r="GQ227" s="114"/>
      <c r="GR227" s="114"/>
      <c r="GS227" s="114"/>
      <c r="GT227" s="114"/>
      <c r="GU227" s="114"/>
      <c r="GV227" s="114"/>
      <c r="GW227" s="114"/>
      <c r="GX227" s="114"/>
      <c r="GY227" s="114"/>
      <c r="GZ227" s="114"/>
      <c r="HA227" s="114"/>
      <c r="HB227" s="114"/>
      <c r="HC227" s="114"/>
      <c r="HD227" s="114"/>
      <c r="HE227" s="114"/>
      <c r="HF227" s="114"/>
      <c r="HG227" s="114"/>
      <c r="HH227" s="114"/>
      <c r="HI227" s="114"/>
      <c r="HJ227" s="114"/>
      <c r="HK227" s="114"/>
      <c r="HL227" s="114"/>
      <c r="HM227" s="114"/>
      <c r="HN227" s="114"/>
      <c r="HO227" s="114"/>
      <c r="HP227" s="114"/>
      <c r="HQ227" s="114"/>
      <c r="HR227" s="114"/>
      <c r="HS227" s="114"/>
      <c r="HT227" s="114"/>
      <c r="HU227" s="114"/>
      <c r="HV227" s="114"/>
      <c r="HW227" s="114"/>
      <c r="HX227" s="114"/>
      <c r="HY227" s="114"/>
      <c r="HZ227" s="114"/>
      <c r="IA227" s="114"/>
      <c r="IB227" s="114"/>
      <c r="IC227" s="114"/>
      <c r="ID227" s="114"/>
      <c r="IE227" s="114"/>
      <c r="IF227" s="114"/>
      <c r="IG227" s="114"/>
      <c r="IH227" s="114"/>
      <c r="II227" s="114"/>
      <c r="IJ227" s="114"/>
      <c r="IK227" s="114"/>
      <c r="IL227" s="114"/>
      <c r="IM227" s="114"/>
      <c r="IN227" s="114"/>
      <c r="IO227" s="114"/>
      <c r="IP227" s="114"/>
      <c r="IQ227" s="114"/>
      <c r="IR227" s="114"/>
      <c r="IS227" s="114"/>
      <c r="IT227" s="114"/>
      <c r="IU227" s="114"/>
      <c r="IV227" s="114"/>
    </row>
    <row r="228" spans="1:256" s="115" customFormat="1" ht="28.5" customHeight="1" x14ac:dyDescent="0.25">
      <c r="A228" s="365">
        <v>6.4</v>
      </c>
      <c r="B228" s="171" t="s">
        <v>1210</v>
      </c>
      <c r="C228" s="548">
        <f>C229</f>
        <v>720464</v>
      </c>
      <c r="D228" s="544">
        <f>SUM(D229)</f>
        <v>8477218</v>
      </c>
      <c r="E228" s="207">
        <f>SUM(E229)</f>
        <v>9197682</v>
      </c>
      <c r="F228" s="186"/>
      <c r="G228" s="114"/>
      <c r="H228" s="114"/>
      <c r="I228" s="114"/>
      <c r="J228" s="114"/>
      <c r="K228" s="114"/>
      <c r="L228" s="114"/>
      <c r="M228" s="114"/>
      <c r="N228" s="114"/>
      <c r="O228" s="114"/>
      <c r="P228" s="114"/>
      <c r="Q228" s="114"/>
      <c r="R228" s="114"/>
      <c r="S228" s="114"/>
      <c r="T228" s="114"/>
      <c r="U228" s="114"/>
      <c r="V228" s="114"/>
      <c r="W228" s="114"/>
      <c r="X228" s="114"/>
      <c r="Y228" s="114"/>
      <c r="Z228" s="114"/>
      <c r="AA228" s="114"/>
      <c r="AB228" s="114"/>
      <c r="AC228" s="114"/>
      <c r="AD228" s="114"/>
      <c r="AE228" s="114"/>
      <c r="AF228" s="114"/>
      <c r="AG228" s="114"/>
      <c r="AH228" s="114"/>
      <c r="AI228" s="114"/>
      <c r="AJ228" s="114"/>
      <c r="AK228" s="114"/>
      <c r="AL228" s="114"/>
      <c r="AM228" s="114"/>
      <c r="AN228" s="114"/>
      <c r="AO228" s="114"/>
      <c r="AP228" s="114"/>
      <c r="AQ228" s="114"/>
      <c r="AR228" s="114"/>
      <c r="AS228" s="114"/>
      <c r="AT228" s="114"/>
      <c r="AU228" s="379"/>
      <c r="AV228" s="186"/>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CH228" s="114"/>
      <c r="CI228" s="114"/>
      <c r="CJ228" s="114"/>
      <c r="CK228" s="114"/>
      <c r="CL228" s="114"/>
      <c r="CM228" s="114"/>
      <c r="CN228" s="114"/>
      <c r="CO228" s="114"/>
      <c r="CP228" s="114"/>
      <c r="CQ228" s="114"/>
      <c r="CR228" s="114"/>
      <c r="CS228" s="114"/>
      <c r="CT228" s="114"/>
      <c r="CU228" s="114"/>
      <c r="CV228" s="114"/>
      <c r="CW228" s="114"/>
      <c r="CX228" s="114"/>
      <c r="CY228" s="114"/>
      <c r="CZ228" s="114"/>
      <c r="DA228" s="114"/>
      <c r="DB228" s="114"/>
      <c r="DC228" s="114"/>
      <c r="DD228" s="114"/>
      <c r="DE228" s="114"/>
      <c r="DF228" s="114"/>
      <c r="DG228" s="114"/>
      <c r="DH228" s="114"/>
      <c r="DI228" s="114"/>
      <c r="DJ228" s="114"/>
      <c r="DK228" s="114"/>
      <c r="DL228" s="114"/>
      <c r="DM228" s="114"/>
      <c r="DN228" s="114"/>
      <c r="DO228" s="114"/>
      <c r="DP228" s="114"/>
      <c r="DQ228" s="114"/>
      <c r="DR228" s="114"/>
      <c r="DS228" s="114"/>
      <c r="DT228" s="114"/>
      <c r="DU228" s="114"/>
      <c r="DV228" s="114"/>
      <c r="DW228" s="114"/>
      <c r="DX228" s="114"/>
      <c r="DY228" s="114"/>
      <c r="DZ228" s="114"/>
      <c r="EA228" s="114"/>
      <c r="EB228" s="114"/>
      <c r="EC228" s="114"/>
      <c r="ED228" s="114"/>
      <c r="EE228" s="114"/>
      <c r="EF228" s="114"/>
      <c r="EG228" s="114"/>
      <c r="EH228" s="114"/>
      <c r="EI228" s="114"/>
      <c r="EJ228" s="114"/>
      <c r="EK228" s="114"/>
      <c r="EL228" s="114"/>
      <c r="EM228" s="114"/>
      <c r="EN228" s="114"/>
      <c r="EO228" s="114"/>
      <c r="EP228" s="114"/>
      <c r="EQ228" s="114"/>
      <c r="ER228" s="114"/>
      <c r="ES228" s="114"/>
      <c r="ET228" s="114"/>
      <c r="EU228" s="114"/>
      <c r="EV228" s="114"/>
      <c r="EW228" s="114"/>
      <c r="EX228" s="114"/>
      <c r="EY228" s="114"/>
      <c r="EZ228" s="114"/>
      <c r="FA228" s="114"/>
      <c r="FB228" s="114"/>
      <c r="FC228" s="114"/>
      <c r="FD228" s="114"/>
      <c r="FE228" s="114"/>
      <c r="FF228" s="114"/>
      <c r="FG228" s="114"/>
      <c r="FH228" s="114"/>
      <c r="FI228" s="114"/>
      <c r="FJ228" s="114"/>
      <c r="FK228" s="114"/>
      <c r="FL228" s="114"/>
      <c r="FM228" s="114"/>
      <c r="FN228" s="114"/>
      <c r="FO228" s="114"/>
      <c r="FP228" s="114"/>
      <c r="FQ228" s="114"/>
      <c r="FR228" s="114"/>
      <c r="FS228" s="114"/>
      <c r="FT228" s="114"/>
      <c r="FU228" s="114"/>
      <c r="FV228" s="114"/>
      <c r="FW228" s="114"/>
      <c r="FX228" s="114"/>
      <c r="FY228" s="114"/>
      <c r="FZ228" s="114"/>
      <c r="GA228" s="114"/>
      <c r="GB228" s="114"/>
      <c r="GC228" s="114"/>
      <c r="GD228" s="114"/>
      <c r="GE228" s="114"/>
      <c r="GF228" s="114"/>
      <c r="GG228" s="114"/>
      <c r="GH228" s="114"/>
      <c r="GI228" s="114"/>
      <c r="GJ228" s="114"/>
      <c r="GK228" s="114"/>
      <c r="GL228" s="114"/>
      <c r="GM228" s="114"/>
      <c r="GN228" s="114"/>
      <c r="GO228" s="114"/>
      <c r="GP228" s="114"/>
      <c r="GQ228" s="114"/>
      <c r="GR228" s="114"/>
      <c r="GS228" s="114"/>
      <c r="GT228" s="114"/>
      <c r="GU228" s="114"/>
      <c r="GV228" s="114"/>
      <c r="GW228" s="114"/>
      <c r="GX228" s="114"/>
      <c r="GY228" s="114"/>
      <c r="GZ228" s="114"/>
      <c r="HA228" s="114"/>
      <c r="HB228" s="114"/>
      <c r="HC228" s="114"/>
      <c r="HD228" s="114"/>
      <c r="HE228" s="114"/>
      <c r="HF228" s="114"/>
      <c r="HG228" s="114"/>
      <c r="HH228" s="114"/>
      <c r="HI228" s="114"/>
      <c r="HJ228" s="114"/>
      <c r="HK228" s="114"/>
      <c r="HL228" s="114"/>
      <c r="HM228" s="114"/>
      <c r="HN228" s="114"/>
      <c r="HO228" s="114"/>
      <c r="HP228" s="114"/>
      <c r="HQ228" s="114"/>
      <c r="HR228" s="114"/>
      <c r="HS228" s="114"/>
      <c r="HT228" s="114"/>
      <c r="HU228" s="114"/>
      <c r="HV228" s="114"/>
      <c r="HW228" s="114"/>
      <c r="HX228" s="114"/>
      <c r="HY228" s="114"/>
      <c r="HZ228" s="114"/>
      <c r="IA228" s="114"/>
      <c r="IB228" s="114"/>
      <c r="IC228" s="114"/>
      <c r="ID228" s="114"/>
      <c r="IE228" s="114"/>
      <c r="IF228" s="114"/>
      <c r="IG228" s="114"/>
      <c r="IH228" s="114"/>
      <c r="II228" s="114"/>
      <c r="IJ228" s="114"/>
      <c r="IK228" s="114"/>
      <c r="IL228" s="114"/>
      <c r="IM228" s="114"/>
      <c r="IN228" s="114"/>
      <c r="IO228" s="114"/>
      <c r="IP228" s="114"/>
      <c r="IQ228" s="114"/>
      <c r="IR228" s="114"/>
      <c r="IS228" s="114"/>
      <c r="IT228" s="114"/>
      <c r="IU228" s="114"/>
      <c r="IV228" s="114"/>
    </row>
    <row r="229" spans="1:256" s="115" customFormat="1" ht="30.75" customHeight="1" x14ac:dyDescent="0.25">
      <c r="A229" s="365" t="s">
        <v>1165</v>
      </c>
      <c r="B229" s="210" t="s">
        <v>151</v>
      </c>
      <c r="C229" s="552">
        <f>SUM(C230)</f>
        <v>720464</v>
      </c>
      <c r="D229" s="541">
        <f>D230</f>
        <v>8477218</v>
      </c>
      <c r="E229" s="265">
        <f>E230</f>
        <v>9197682</v>
      </c>
      <c r="F229" s="186"/>
      <c r="G229" s="114"/>
      <c r="H229" s="114"/>
      <c r="I229" s="114"/>
      <c r="J229" s="114"/>
      <c r="K229" s="114"/>
      <c r="L229" s="114"/>
      <c r="M229" s="114"/>
      <c r="N229" s="114"/>
      <c r="O229" s="114"/>
      <c r="P229" s="114"/>
      <c r="Q229" s="114"/>
      <c r="R229" s="114"/>
      <c r="S229" s="114"/>
      <c r="T229" s="114"/>
      <c r="U229" s="114"/>
      <c r="V229" s="114"/>
      <c r="W229" s="114"/>
      <c r="X229" s="114"/>
      <c r="Y229" s="114"/>
      <c r="Z229" s="114"/>
      <c r="AA229" s="114"/>
      <c r="AB229" s="114"/>
      <c r="AC229" s="114"/>
      <c r="AD229" s="114"/>
      <c r="AE229" s="114"/>
      <c r="AF229" s="114"/>
      <c r="AG229" s="114"/>
      <c r="AH229" s="114"/>
      <c r="AI229" s="114"/>
      <c r="AJ229" s="114"/>
      <c r="AK229" s="114"/>
      <c r="AL229" s="114"/>
      <c r="AM229" s="114"/>
      <c r="AN229" s="114"/>
      <c r="AO229" s="114"/>
      <c r="AP229" s="114"/>
      <c r="AQ229" s="114"/>
      <c r="AR229" s="114"/>
      <c r="AS229" s="114"/>
      <c r="AT229" s="114"/>
      <c r="AU229" s="379"/>
      <c r="AV229" s="186"/>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c r="CA229" s="114"/>
      <c r="CB229" s="114"/>
      <c r="CC229" s="114"/>
      <c r="CD229" s="114"/>
      <c r="CE229" s="114"/>
      <c r="CF229" s="114"/>
      <c r="CG229" s="114"/>
      <c r="CH229" s="114"/>
      <c r="CI229" s="114"/>
      <c r="CJ229" s="114"/>
      <c r="CK229" s="114"/>
      <c r="CL229" s="114"/>
      <c r="CM229" s="114"/>
      <c r="CN229" s="114"/>
      <c r="CO229" s="114"/>
      <c r="CP229" s="114"/>
      <c r="CQ229" s="114"/>
      <c r="CR229" s="114"/>
      <c r="CS229" s="114"/>
      <c r="CT229" s="114"/>
      <c r="CU229" s="114"/>
      <c r="CV229" s="114"/>
      <c r="CW229" s="114"/>
      <c r="CX229" s="114"/>
      <c r="CY229" s="114"/>
      <c r="CZ229" s="114"/>
      <c r="DA229" s="114"/>
      <c r="DB229" s="114"/>
      <c r="DC229" s="114"/>
      <c r="DD229" s="114"/>
      <c r="DE229" s="114"/>
      <c r="DF229" s="114"/>
      <c r="DG229" s="114"/>
      <c r="DH229" s="114"/>
      <c r="DI229" s="114"/>
      <c r="DJ229" s="114"/>
      <c r="DK229" s="114"/>
      <c r="DL229" s="114"/>
      <c r="DM229" s="114"/>
      <c r="DN229" s="114"/>
      <c r="DO229" s="114"/>
      <c r="DP229" s="114"/>
      <c r="DQ229" s="114"/>
      <c r="DR229" s="114"/>
      <c r="DS229" s="114"/>
      <c r="DT229" s="114"/>
      <c r="DU229" s="114"/>
      <c r="DV229" s="114"/>
      <c r="DW229" s="114"/>
      <c r="DX229" s="114"/>
      <c r="DY229" s="114"/>
      <c r="DZ229" s="114"/>
      <c r="EA229" s="114"/>
      <c r="EB229" s="114"/>
      <c r="EC229" s="114"/>
      <c r="ED229" s="114"/>
      <c r="EE229" s="114"/>
      <c r="EF229" s="114"/>
      <c r="EG229" s="114"/>
      <c r="EH229" s="114"/>
      <c r="EI229" s="114"/>
      <c r="EJ229" s="114"/>
      <c r="EK229" s="114"/>
      <c r="EL229" s="114"/>
      <c r="EM229" s="114"/>
      <c r="EN229" s="114"/>
      <c r="EO229" s="114"/>
      <c r="EP229" s="114"/>
      <c r="EQ229" s="114"/>
      <c r="ER229" s="114"/>
      <c r="ES229" s="114"/>
      <c r="ET229" s="114"/>
      <c r="EU229" s="114"/>
      <c r="EV229" s="114"/>
      <c r="EW229" s="114"/>
      <c r="EX229" s="114"/>
      <c r="EY229" s="114"/>
      <c r="EZ229" s="114"/>
      <c r="FA229" s="114"/>
      <c r="FB229" s="114"/>
      <c r="FC229" s="114"/>
      <c r="FD229" s="114"/>
      <c r="FE229" s="114"/>
      <c r="FF229" s="114"/>
      <c r="FG229" s="114"/>
      <c r="FH229" s="114"/>
      <c r="FI229" s="114"/>
      <c r="FJ229" s="114"/>
      <c r="FK229" s="114"/>
      <c r="FL229" s="114"/>
      <c r="FM229" s="114"/>
      <c r="FN229" s="114"/>
      <c r="FO229" s="114"/>
      <c r="FP229" s="114"/>
      <c r="FQ229" s="114"/>
      <c r="FR229" s="114"/>
      <c r="FS229" s="114"/>
      <c r="FT229" s="114"/>
      <c r="FU229" s="114"/>
      <c r="FV229" s="114"/>
      <c r="FW229" s="114"/>
      <c r="FX229" s="114"/>
      <c r="FY229" s="114"/>
      <c r="FZ229" s="114"/>
      <c r="GA229" s="114"/>
      <c r="GB229" s="114"/>
      <c r="GC229" s="114"/>
      <c r="GD229" s="114"/>
      <c r="GE229" s="114"/>
      <c r="GF229" s="114"/>
      <c r="GG229" s="114"/>
      <c r="GH229" s="114"/>
      <c r="GI229" s="114"/>
      <c r="GJ229" s="114"/>
      <c r="GK229" s="114"/>
      <c r="GL229" s="114"/>
      <c r="GM229" s="114"/>
      <c r="GN229" s="114"/>
      <c r="GO229" s="114"/>
      <c r="GP229" s="114"/>
      <c r="GQ229" s="114"/>
      <c r="GR229" s="114"/>
      <c r="GS229" s="114"/>
      <c r="GT229" s="114"/>
      <c r="GU229" s="114"/>
      <c r="GV229" s="114"/>
      <c r="GW229" s="114"/>
      <c r="GX229" s="114"/>
      <c r="GY229" s="114"/>
      <c r="GZ229" s="114"/>
      <c r="HA229" s="114"/>
      <c r="HB229" s="114"/>
      <c r="HC229" s="114"/>
      <c r="HD229" s="114"/>
      <c r="HE229" s="114"/>
      <c r="HF229" s="114"/>
      <c r="HG229" s="114"/>
      <c r="HH229" s="114"/>
      <c r="HI229" s="114"/>
      <c r="HJ229" s="114"/>
      <c r="HK229" s="114"/>
      <c r="HL229" s="114"/>
      <c r="HM229" s="114"/>
      <c r="HN229" s="114"/>
      <c r="HO229" s="114"/>
      <c r="HP229" s="114"/>
      <c r="HQ229" s="114"/>
      <c r="HR229" s="114"/>
      <c r="HS229" s="114"/>
      <c r="HT229" s="114"/>
      <c r="HU229" s="114"/>
      <c r="HV229" s="114"/>
      <c r="HW229" s="114"/>
      <c r="HX229" s="114"/>
      <c r="HY229" s="114"/>
      <c r="HZ229" s="114"/>
      <c r="IA229" s="114"/>
      <c r="IB229" s="114"/>
      <c r="IC229" s="114"/>
      <c r="ID229" s="114"/>
      <c r="IE229" s="114"/>
      <c r="IF229" s="114"/>
      <c r="IG229" s="114"/>
      <c r="IH229" s="114"/>
      <c r="II229" s="114"/>
      <c r="IJ229" s="114"/>
      <c r="IK229" s="114"/>
      <c r="IL229" s="114"/>
      <c r="IM229" s="114"/>
      <c r="IN229" s="114"/>
      <c r="IO229" s="114"/>
      <c r="IP229" s="114"/>
      <c r="IQ229" s="114"/>
      <c r="IR229" s="114"/>
      <c r="IS229" s="114"/>
      <c r="IT229" s="114"/>
      <c r="IU229" s="114"/>
      <c r="IV229" s="114"/>
    </row>
    <row r="230" spans="1:256" s="100" customFormat="1" ht="29.25" customHeight="1" x14ac:dyDescent="0.25">
      <c r="A230" s="367" t="s">
        <v>1166</v>
      </c>
      <c r="B230" s="158" t="s">
        <v>152</v>
      </c>
      <c r="C230" s="550">
        <v>720464</v>
      </c>
      <c r="D230" s="532">
        <v>8477218</v>
      </c>
      <c r="E230" s="197">
        <f>C230+D230</f>
        <v>9197682</v>
      </c>
      <c r="F230" s="179"/>
      <c r="G230" s="99"/>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368"/>
      <c r="AV230" s="17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99"/>
      <c r="FX230" s="99"/>
      <c r="FY230" s="99"/>
      <c r="FZ230" s="99"/>
      <c r="GA230" s="99"/>
      <c r="GB230" s="99"/>
      <c r="GC230" s="99"/>
      <c r="GD230" s="99"/>
      <c r="GE230" s="99"/>
      <c r="GF230" s="99"/>
      <c r="GG230" s="99"/>
      <c r="GH230" s="99"/>
      <c r="GI230" s="99"/>
      <c r="GJ230" s="99"/>
      <c r="GK230" s="99"/>
      <c r="GL230" s="99"/>
      <c r="GM230" s="99"/>
      <c r="GN230" s="99"/>
      <c r="GO230" s="99"/>
      <c r="GP230" s="99"/>
      <c r="GQ230" s="99"/>
      <c r="GR230" s="99"/>
      <c r="GS230" s="99"/>
      <c r="GT230" s="99"/>
      <c r="GU230" s="99"/>
      <c r="GV230" s="99"/>
      <c r="GW230" s="99"/>
      <c r="GX230" s="99"/>
      <c r="GY230" s="99"/>
      <c r="GZ230" s="99"/>
      <c r="HA230" s="99"/>
      <c r="HB230" s="99"/>
      <c r="HC230" s="99"/>
      <c r="HD230" s="99"/>
      <c r="HE230" s="99"/>
      <c r="HF230" s="99"/>
      <c r="HG230" s="99"/>
      <c r="HH230" s="99"/>
      <c r="HI230" s="99"/>
      <c r="HJ230" s="99"/>
      <c r="HK230" s="99"/>
      <c r="HL230" s="99"/>
      <c r="HM230" s="99"/>
      <c r="HN230" s="99"/>
      <c r="HO230" s="99"/>
      <c r="HP230" s="99"/>
      <c r="HQ230" s="99"/>
      <c r="HR230" s="99"/>
      <c r="HS230" s="99"/>
      <c r="HT230" s="99"/>
      <c r="HU230" s="99"/>
      <c r="HV230" s="99"/>
      <c r="HW230" s="99"/>
      <c r="HX230" s="99"/>
      <c r="HY230" s="99"/>
      <c r="HZ230" s="99"/>
      <c r="IA230" s="99"/>
      <c r="IB230" s="99"/>
      <c r="IC230" s="99"/>
      <c r="ID230" s="99"/>
      <c r="IE230" s="99"/>
      <c r="IF230" s="99"/>
      <c r="IG230" s="99"/>
      <c r="IH230" s="99"/>
      <c r="II230" s="99"/>
      <c r="IJ230" s="99"/>
      <c r="IK230" s="99"/>
      <c r="IL230" s="99"/>
      <c r="IM230" s="99"/>
      <c r="IN230" s="99"/>
      <c r="IO230" s="99"/>
      <c r="IP230" s="99"/>
      <c r="IQ230" s="99"/>
      <c r="IR230" s="99"/>
      <c r="IS230" s="99"/>
      <c r="IT230" s="99"/>
      <c r="IU230" s="99"/>
      <c r="IV230" s="99"/>
    </row>
    <row r="231" spans="1:256" s="115" customFormat="1" ht="36.75" customHeight="1" x14ac:dyDescent="0.25">
      <c r="A231" s="373">
        <v>7</v>
      </c>
      <c r="B231" s="169" t="s">
        <v>292</v>
      </c>
      <c r="C231" s="554">
        <f>C232+C233+C235+C237+C239</f>
        <v>0</v>
      </c>
      <c r="D231" s="545">
        <f>D232+D233+D235+D237+D239</f>
        <v>0</v>
      </c>
      <c r="E231" s="208">
        <f>E232+E233+E235+E237+E239</f>
        <v>0</v>
      </c>
      <c r="F231" s="186"/>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379"/>
      <c r="AV231" s="186"/>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c r="BX231" s="114"/>
      <c r="BY231" s="114"/>
      <c r="BZ231" s="114"/>
      <c r="CA231" s="114"/>
      <c r="CB231" s="114"/>
      <c r="CC231" s="114"/>
      <c r="CD231" s="114"/>
      <c r="CE231" s="114"/>
      <c r="CF231" s="114"/>
      <c r="CG231" s="114"/>
      <c r="CH231" s="114"/>
      <c r="CI231" s="114"/>
      <c r="CJ231" s="114"/>
      <c r="CK231" s="114"/>
      <c r="CL231" s="114"/>
      <c r="CM231" s="114"/>
      <c r="CN231" s="114"/>
      <c r="CO231" s="114"/>
      <c r="CP231" s="114"/>
      <c r="CQ231" s="114"/>
      <c r="CR231" s="114"/>
      <c r="CS231" s="114"/>
      <c r="CT231" s="114"/>
      <c r="CU231" s="114"/>
      <c r="CV231" s="114"/>
      <c r="CW231" s="114"/>
      <c r="CX231" s="114"/>
      <c r="CY231" s="114"/>
      <c r="CZ231" s="114"/>
      <c r="DA231" s="114"/>
      <c r="DB231" s="114"/>
      <c r="DC231" s="114"/>
      <c r="DD231" s="114"/>
      <c r="DE231" s="114"/>
      <c r="DF231" s="114"/>
      <c r="DG231" s="114"/>
      <c r="DH231" s="114"/>
      <c r="DI231" s="114"/>
      <c r="DJ231" s="114"/>
      <c r="DK231" s="114"/>
      <c r="DL231" s="114"/>
      <c r="DM231" s="114"/>
      <c r="DN231" s="114"/>
      <c r="DO231" s="114"/>
      <c r="DP231" s="114"/>
      <c r="DQ231" s="114"/>
      <c r="DR231" s="114"/>
      <c r="DS231" s="114"/>
      <c r="DT231" s="114"/>
      <c r="DU231" s="114"/>
      <c r="DV231" s="114"/>
      <c r="DW231" s="114"/>
      <c r="DX231" s="114"/>
      <c r="DY231" s="114"/>
      <c r="DZ231" s="114"/>
      <c r="EA231" s="114"/>
      <c r="EB231" s="114"/>
      <c r="EC231" s="114"/>
      <c r="ED231" s="114"/>
      <c r="EE231" s="114"/>
      <c r="EF231" s="114"/>
      <c r="EG231" s="114"/>
      <c r="EH231" s="114"/>
      <c r="EI231" s="114"/>
      <c r="EJ231" s="114"/>
      <c r="EK231" s="114"/>
      <c r="EL231" s="114"/>
      <c r="EM231" s="114"/>
      <c r="EN231" s="114"/>
      <c r="EO231" s="114"/>
      <c r="EP231" s="114"/>
      <c r="EQ231" s="114"/>
      <c r="ER231" s="114"/>
      <c r="ES231" s="114"/>
      <c r="ET231" s="114"/>
      <c r="EU231" s="114"/>
      <c r="EV231" s="114"/>
      <c r="EW231" s="114"/>
      <c r="EX231" s="114"/>
      <c r="EY231" s="114"/>
      <c r="EZ231" s="114"/>
      <c r="FA231" s="114"/>
      <c r="FB231" s="114"/>
      <c r="FC231" s="114"/>
      <c r="FD231" s="114"/>
      <c r="FE231" s="114"/>
      <c r="FF231" s="114"/>
      <c r="FG231" s="114"/>
      <c r="FH231" s="114"/>
      <c r="FI231" s="114"/>
      <c r="FJ231" s="114"/>
      <c r="FK231" s="114"/>
      <c r="FL231" s="114"/>
      <c r="FM231" s="114"/>
      <c r="FN231" s="114"/>
      <c r="FO231" s="114"/>
      <c r="FP231" s="114"/>
      <c r="FQ231" s="114"/>
      <c r="FR231" s="114"/>
      <c r="FS231" s="114"/>
      <c r="FT231" s="114"/>
      <c r="FU231" s="114"/>
      <c r="FV231" s="114"/>
      <c r="FW231" s="114"/>
      <c r="FX231" s="114"/>
      <c r="FY231" s="114"/>
      <c r="FZ231" s="114"/>
      <c r="GA231" s="114"/>
      <c r="GB231" s="114"/>
      <c r="GC231" s="114"/>
      <c r="GD231" s="114"/>
      <c r="GE231" s="114"/>
      <c r="GF231" s="114"/>
      <c r="GG231" s="114"/>
      <c r="GH231" s="114"/>
      <c r="GI231" s="114"/>
      <c r="GJ231" s="114"/>
      <c r="GK231" s="114"/>
      <c r="GL231" s="114"/>
      <c r="GM231" s="114"/>
      <c r="GN231" s="114"/>
      <c r="GO231" s="114"/>
      <c r="GP231" s="114"/>
      <c r="GQ231" s="114"/>
      <c r="GR231" s="114"/>
      <c r="GS231" s="114"/>
      <c r="GT231" s="114"/>
      <c r="GU231" s="114"/>
      <c r="GV231" s="114"/>
      <c r="GW231" s="114"/>
      <c r="GX231" s="114"/>
      <c r="GY231" s="114"/>
      <c r="GZ231" s="114"/>
      <c r="HA231" s="114"/>
      <c r="HB231" s="114"/>
      <c r="HC231" s="114"/>
      <c r="HD231" s="114"/>
      <c r="HE231" s="114"/>
      <c r="HF231" s="114"/>
      <c r="HG231" s="114"/>
      <c r="HH231" s="114"/>
      <c r="HI231" s="114"/>
      <c r="HJ231" s="114"/>
      <c r="HK231" s="114"/>
      <c r="HL231" s="114"/>
      <c r="HM231" s="114"/>
      <c r="HN231" s="114"/>
      <c r="HO231" s="114"/>
      <c r="HP231" s="114"/>
      <c r="HQ231" s="114"/>
      <c r="HR231" s="114"/>
      <c r="HS231" s="114"/>
      <c r="HT231" s="114"/>
      <c r="HU231" s="114"/>
      <c r="HV231" s="114"/>
      <c r="HW231" s="114"/>
      <c r="HX231" s="114"/>
      <c r="HY231" s="114"/>
      <c r="HZ231" s="114"/>
      <c r="IA231" s="114"/>
      <c r="IB231" s="114"/>
      <c r="IC231" s="114"/>
      <c r="ID231" s="114"/>
      <c r="IE231" s="114"/>
      <c r="IF231" s="114"/>
      <c r="IG231" s="114"/>
      <c r="IH231" s="114"/>
      <c r="II231" s="114"/>
      <c r="IJ231" s="114"/>
      <c r="IK231" s="114"/>
      <c r="IL231" s="114"/>
      <c r="IM231" s="114"/>
      <c r="IN231" s="114"/>
      <c r="IO231" s="114"/>
      <c r="IP231" s="114"/>
      <c r="IQ231" s="114"/>
      <c r="IR231" s="114"/>
      <c r="IS231" s="114"/>
      <c r="IT231" s="114"/>
      <c r="IU231" s="114"/>
      <c r="IV231" s="114"/>
    </row>
    <row r="232" spans="1:256" s="100" customFormat="1" ht="25.5" customHeight="1" x14ac:dyDescent="0.25">
      <c r="A232" s="365">
        <v>7.1</v>
      </c>
      <c r="B232" s="164" t="s">
        <v>293</v>
      </c>
      <c r="C232" s="552">
        <v>0</v>
      </c>
      <c r="D232" s="530">
        <v>0</v>
      </c>
      <c r="E232" s="195">
        <f>SUM(C232:D232)</f>
        <v>0</v>
      </c>
      <c r="F232" s="179"/>
      <c r="G232" s="99"/>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368"/>
      <c r="AV232" s="17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99"/>
      <c r="FX232" s="99"/>
      <c r="FY232" s="99"/>
      <c r="FZ232" s="99"/>
      <c r="GA232" s="99"/>
      <c r="GB232" s="99"/>
      <c r="GC232" s="99"/>
      <c r="GD232" s="99"/>
      <c r="GE232" s="99"/>
      <c r="GF232" s="99"/>
      <c r="GG232" s="99"/>
      <c r="GH232" s="99"/>
      <c r="GI232" s="99"/>
      <c r="GJ232" s="99"/>
      <c r="GK232" s="99"/>
      <c r="GL232" s="99"/>
      <c r="GM232" s="99"/>
      <c r="GN232" s="99"/>
      <c r="GO232" s="99"/>
      <c r="GP232" s="99"/>
      <c r="GQ232" s="99"/>
      <c r="GR232" s="99"/>
      <c r="GS232" s="99"/>
      <c r="GT232" s="99"/>
      <c r="GU232" s="99"/>
      <c r="GV232" s="99"/>
      <c r="GW232" s="99"/>
      <c r="GX232" s="99"/>
      <c r="GY232" s="99"/>
      <c r="GZ232" s="99"/>
      <c r="HA232" s="99"/>
      <c r="HB232" s="99"/>
      <c r="HC232" s="99"/>
      <c r="HD232" s="99"/>
      <c r="HE232" s="99"/>
      <c r="HF232" s="99"/>
      <c r="HG232" s="99"/>
      <c r="HH232" s="99"/>
      <c r="HI232" s="99"/>
      <c r="HJ232" s="99"/>
      <c r="HK232" s="99"/>
      <c r="HL232" s="99"/>
      <c r="HM232" s="99"/>
      <c r="HN232" s="99"/>
      <c r="HO232" s="99"/>
      <c r="HP232" s="99"/>
      <c r="HQ232" s="99"/>
      <c r="HR232" s="99"/>
      <c r="HS232" s="99"/>
      <c r="HT232" s="99"/>
      <c r="HU232" s="99"/>
      <c r="HV232" s="99"/>
      <c r="HW232" s="99"/>
      <c r="HX232" s="99"/>
      <c r="HY232" s="99"/>
      <c r="HZ232" s="99"/>
      <c r="IA232" s="99"/>
      <c r="IB232" s="99"/>
      <c r="IC232" s="99"/>
      <c r="ID232" s="99"/>
      <c r="IE232" s="99"/>
      <c r="IF232" s="99"/>
      <c r="IG232" s="99"/>
      <c r="IH232" s="99"/>
      <c r="II232" s="99"/>
      <c r="IJ232" s="99"/>
      <c r="IK232" s="99"/>
      <c r="IL232" s="99"/>
      <c r="IM232" s="99"/>
      <c r="IN232" s="99"/>
      <c r="IO232" s="99"/>
      <c r="IP232" s="99"/>
      <c r="IQ232" s="99"/>
      <c r="IR232" s="99"/>
      <c r="IS232" s="99"/>
      <c r="IT232" s="99"/>
      <c r="IU232" s="99"/>
      <c r="IV232" s="99"/>
    </row>
    <row r="233" spans="1:256" s="117" customFormat="1" ht="33.75" customHeight="1" x14ac:dyDescent="0.25">
      <c r="A233" s="365">
        <v>7.2</v>
      </c>
      <c r="B233" s="164" t="s">
        <v>294</v>
      </c>
      <c r="C233" s="552">
        <f>SUM(C234)</f>
        <v>0</v>
      </c>
      <c r="D233" s="530">
        <f>D234</f>
        <v>0</v>
      </c>
      <c r="E233" s="195">
        <f>E234</f>
        <v>0</v>
      </c>
      <c r="F233" s="187"/>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380"/>
      <c r="AV233" s="187"/>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c r="BY233" s="116"/>
      <c r="BZ233" s="116"/>
      <c r="CA233" s="116"/>
      <c r="CB233" s="116"/>
      <c r="CC233" s="116"/>
      <c r="CD233" s="116"/>
      <c r="CE233" s="116"/>
      <c r="CF233" s="116"/>
      <c r="CG233" s="116"/>
      <c r="CH233" s="116"/>
      <c r="CI233" s="116"/>
      <c r="CJ233" s="116"/>
      <c r="CK233" s="116"/>
      <c r="CL233" s="116"/>
      <c r="CM233" s="116"/>
      <c r="CN233" s="116"/>
      <c r="CO233" s="116"/>
      <c r="CP233" s="116"/>
      <c r="CQ233" s="116"/>
      <c r="CR233" s="116"/>
      <c r="CS233" s="116"/>
      <c r="CT233" s="116"/>
      <c r="CU233" s="116"/>
      <c r="CV233" s="116"/>
      <c r="CW233" s="116"/>
      <c r="CX233" s="116"/>
      <c r="CY233" s="116"/>
      <c r="CZ233" s="116"/>
      <c r="DA233" s="116"/>
      <c r="DB233" s="116"/>
      <c r="DC233" s="116"/>
      <c r="DD233" s="116"/>
      <c r="DE233" s="116"/>
      <c r="DF233" s="116"/>
      <c r="DG233" s="116"/>
      <c r="DH233" s="116"/>
      <c r="DI233" s="116"/>
      <c r="DJ233" s="116"/>
      <c r="DK233" s="116"/>
      <c r="DL233" s="116"/>
      <c r="DM233" s="116"/>
      <c r="DN233" s="116"/>
      <c r="DO233" s="116"/>
      <c r="DP233" s="116"/>
      <c r="DQ233" s="116"/>
      <c r="DR233" s="116"/>
      <c r="DS233" s="116"/>
      <c r="DT233" s="116"/>
      <c r="DU233" s="116"/>
      <c r="DV233" s="116"/>
      <c r="DW233" s="116"/>
      <c r="DX233" s="116"/>
      <c r="DY233" s="116"/>
      <c r="DZ233" s="116"/>
      <c r="EA233" s="116"/>
      <c r="EB233" s="116"/>
      <c r="EC233" s="116"/>
      <c r="ED233" s="116"/>
      <c r="EE233" s="116"/>
      <c r="EF233" s="116"/>
      <c r="EG233" s="116"/>
      <c r="EH233" s="116"/>
      <c r="EI233" s="116"/>
      <c r="EJ233" s="116"/>
      <c r="EK233" s="116"/>
      <c r="EL233" s="116"/>
      <c r="EM233" s="116"/>
      <c r="EN233" s="116"/>
      <c r="EO233" s="116"/>
      <c r="EP233" s="116"/>
      <c r="EQ233" s="116"/>
      <c r="ER233" s="116"/>
      <c r="ES233" s="116"/>
      <c r="ET233" s="116"/>
      <c r="EU233" s="116"/>
      <c r="EV233" s="116"/>
      <c r="EW233" s="116"/>
      <c r="EX233" s="116"/>
      <c r="EY233" s="116"/>
      <c r="EZ233" s="116"/>
      <c r="FA233" s="116"/>
      <c r="FB233" s="116"/>
      <c r="FC233" s="116"/>
      <c r="FD233" s="116"/>
      <c r="FE233" s="116"/>
      <c r="FF233" s="116"/>
      <c r="FG233" s="116"/>
      <c r="FH233" s="116"/>
      <c r="FI233" s="116"/>
      <c r="FJ233" s="116"/>
      <c r="FK233" s="116"/>
      <c r="FL233" s="116"/>
      <c r="FM233" s="116"/>
      <c r="FN233" s="116"/>
      <c r="FO233" s="116"/>
      <c r="FP233" s="116"/>
      <c r="FQ233" s="116"/>
      <c r="FR233" s="116"/>
      <c r="FS233" s="116"/>
      <c r="FT233" s="116"/>
      <c r="FU233" s="116"/>
      <c r="FV233" s="116"/>
      <c r="FW233" s="116"/>
      <c r="FX233" s="116"/>
      <c r="FY233" s="116"/>
      <c r="FZ233" s="116"/>
      <c r="GA233" s="116"/>
      <c r="GB233" s="116"/>
      <c r="GC233" s="116"/>
      <c r="GD233" s="116"/>
      <c r="GE233" s="116"/>
      <c r="GF233" s="116"/>
      <c r="GG233" s="116"/>
      <c r="GH233" s="116"/>
      <c r="GI233" s="116"/>
      <c r="GJ233" s="116"/>
      <c r="GK233" s="116"/>
      <c r="GL233" s="116"/>
      <c r="GM233" s="116"/>
      <c r="GN233" s="116"/>
      <c r="GO233" s="116"/>
      <c r="GP233" s="116"/>
      <c r="GQ233" s="116"/>
      <c r="GR233" s="116"/>
      <c r="GS233" s="116"/>
      <c r="GT233" s="116"/>
      <c r="GU233" s="116"/>
      <c r="GV233" s="116"/>
      <c r="GW233" s="116"/>
      <c r="GX233" s="116"/>
      <c r="GY233" s="116"/>
      <c r="GZ233" s="116"/>
      <c r="HA233" s="116"/>
      <c r="HB233" s="116"/>
      <c r="HC233" s="116"/>
      <c r="HD233" s="116"/>
      <c r="HE233" s="116"/>
      <c r="HF233" s="116"/>
      <c r="HG233" s="116"/>
      <c r="HH233" s="116"/>
      <c r="HI233" s="116"/>
      <c r="HJ233" s="116"/>
      <c r="HK233" s="116"/>
      <c r="HL233" s="116"/>
      <c r="HM233" s="116"/>
      <c r="HN233" s="116"/>
      <c r="HO233" s="116"/>
      <c r="HP233" s="116"/>
      <c r="HQ233" s="116"/>
      <c r="HR233" s="116"/>
      <c r="HS233" s="116"/>
      <c r="HT233" s="116"/>
      <c r="HU233" s="116"/>
      <c r="HV233" s="116"/>
      <c r="HW233" s="116"/>
      <c r="HX233" s="116"/>
      <c r="HY233" s="116"/>
      <c r="HZ233" s="116"/>
      <c r="IA233" s="116"/>
      <c r="IB233" s="116"/>
      <c r="IC233" s="116"/>
      <c r="ID233" s="116"/>
      <c r="IE233" s="116"/>
      <c r="IF233" s="116"/>
      <c r="IG233" s="116"/>
      <c r="IH233" s="116"/>
      <c r="II233" s="116"/>
      <c r="IJ233" s="116"/>
      <c r="IK233" s="116"/>
      <c r="IL233" s="116"/>
      <c r="IM233" s="116"/>
      <c r="IN233" s="116"/>
      <c r="IO233" s="116"/>
      <c r="IP233" s="116"/>
      <c r="IQ233" s="116"/>
      <c r="IR233" s="116"/>
      <c r="IS233" s="116"/>
      <c r="IT233" s="116"/>
      <c r="IU233" s="116"/>
      <c r="IV233" s="116"/>
    </row>
    <row r="234" spans="1:256" s="100" customFormat="1" ht="25.5" customHeight="1" x14ac:dyDescent="0.25">
      <c r="A234" s="367" t="s">
        <v>1167</v>
      </c>
      <c r="B234" s="158" t="s">
        <v>295</v>
      </c>
      <c r="C234" s="550">
        <v>0</v>
      </c>
      <c r="D234" s="532"/>
      <c r="E234" s="197">
        <f>C234+D234</f>
        <v>0</v>
      </c>
      <c r="F234" s="17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368"/>
      <c r="AV234" s="17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99"/>
      <c r="FX234" s="99"/>
      <c r="FY234" s="99"/>
      <c r="FZ234" s="99"/>
      <c r="GA234" s="99"/>
      <c r="GB234" s="99"/>
      <c r="GC234" s="99"/>
      <c r="GD234" s="99"/>
      <c r="GE234" s="99"/>
      <c r="GF234" s="99"/>
      <c r="GG234" s="99"/>
      <c r="GH234" s="99"/>
      <c r="GI234" s="99"/>
      <c r="GJ234" s="99"/>
      <c r="GK234" s="99"/>
      <c r="GL234" s="99"/>
      <c r="GM234" s="99"/>
      <c r="GN234" s="99"/>
      <c r="GO234" s="99"/>
      <c r="GP234" s="99"/>
      <c r="GQ234" s="99"/>
      <c r="GR234" s="99"/>
      <c r="GS234" s="99"/>
      <c r="GT234" s="99"/>
      <c r="GU234" s="99"/>
      <c r="GV234" s="99"/>
      <c r="GW234" s="99"/>
      <c r="GX234" s="99"/>
      <c r="GY234" s="99"/>
      <c r="GZ234" s="99"/>
      <c r="HA234" s="99"/>
      <c r="HB234" s="99"/>
      <c r="HC234" s="99"/>
      <c r="HD234" s="99"/>
      <c r="HE234" s="99"/>
      <c r="HF234" s="99"/>
      <c r="HG234" s="99"/>
      <c r="HH234" s="99"/>
      <c r="HI234" s="99"/>
      <c r="HJ234" s="99"/>
      <c r="HK234" s="99"/>
      <c r="HL234" s="99"/>
      <c r="HM234" s="99"/>
      <c r="HN234" s="99"/>
      <c r="HO234" s="99"/>
      <c r="HP234" s="99"/>
      <c r="HQ234" s="99"/>
      <c r="HR234" s="99"/>
      <c r="HS234" s="99"/>
      <c r="HT234" s="99"/>
      <c r="HU234" s="99"/>
      <c r="HV234" s="99"/>
      <c r="HW234" s="99"/>
      <c r="HX234" s="99"/>
      <c r="HY234" s="99"/>
      <c r="HZ234" s="99"/>
      <c r="IA234" s="99"/>
      <c r="IB234" s="99"/>
      <c r="IC234" s="99"/>
      <c r="ID234" s="99"/>
      <c r="IE234" s="99"/>
      <c r="IF234" s="99"/>
      <c r="IG234" s="99"/>
      <c r="IH234" s="99"/>
      <c r="II234" s="99"/>
      <c r="IJ234" s="99"/>
      <c r="IK234" s="99"/>
      <c r="IL234" s="99"/>
      <c r="IM234" s="99"/>
      <c r="IN234" s="99"/>
      <c r="IO234" s="99"/>
      <c r="IP234" s="99"/>
      <c r="IQ234" s="99"/>
      <c r="IR234" s="99"/>
      <c r="IS234" s="99"/>
      <c r="IT234" s="99"/>
      <c r="IU234" s="99"/>
      <c r="IV234" s="99"/>
    </row>
    <row r="235" spans="1:256" s="100" customFormat="1" ht="31.5" x14ac:dyDescent="0.25">
      <c r="A235" s="365">
        <v>7.3</v>
      </c>
      <c r="B235" s="164" t="s">
        <v>296</v>
      </c>
      <c r="C235" s="552">
        <f>SUM(C236)</f>
        <v>0</v>
      </c>
      <c r="D235" s="537">
        <f>SUM(D236)</f>
        <v>0</v>
      </c>
      <c r="E235" s="202">
        <f>SUM(E236)</f>
        <v>0</v>
      </c>
      <c r="F235" s="17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368"/>
      <c r="AV235" s="17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99"/>
      <c r="FX235" s="99"/>
      <c r="FY235" s="99"/>
      <c r="FZ235" s="99"/>
      <c r="GA235" s="99"/>
      <c r="GB235" s="99"/>
      <c r="GC235" s="99"/>
      <c r="GD235" s="99"/>
      <c r="GE235" s="99"/>
      <c r="GF235" s="99"/>
      <c r="GG235" s="99"/>
      <c r="GH235" s="99"/>
      <c r="GI235" s="99"/>
      <c r="GJ235" s="99"/>
      <c r="GK235" s="99"/>
      <c r="GL235" s="99"/>
      <c r="GM235" s="99"/>
      <c r="GN235" s="99"/>
      <c r="GO235" s="99"/>
      <c r="GP235" s="99"/>
      <c r="GQ235" s="99"/>
      <c r="GR235" s="99"/>
      <c r="GS235" s="99"/>
      <c r="GT235" s="99"/>
      <c r="GU235" s="99"/>
      <c r="GV235" s="99"/>
      <c r="GW235" s="99"/>
      <c r="GX235" s="99"/>
      <c r="GY235" s="99"/>
      <c r="GZ235" s="99"/>
      <c r="HA235" s="99"/>
      <c r="HB235" s="99"/>
      <c r="HC235" s="99"/>
      <c r="HD235" s="99"/>
      <c r="HE235" s="99"/>
      <c r="HF235" s="99"/>
      <c r="HG235" s="99"/>
      <c r="HH235" s="99"/>
      <c r="HI235" s="99"/>
      <c r="HJ235" s="99"/>
      <c r="HK235" s="99"/>
      <c r="HL235" s="99"/>
      <c r="HM235" s="99"/>
      <c r="HN235" s="99"/>
      <c r="HO235" s="99"/>
      <c r="HP235" s="99"/>
      <c r="HQ235" s="99"/>
      <c r="HR235" s="99"/>
      <c r="HS235" s="99"/>
      <c r="HT235" s="99"/>
      <c r="HU235" s="99"/>
      <c r="HV235" s="99"/>
      <c r="HW235" s="99"/>
      <c r="HX235" s="99"/>
      <c r="HY235" s="99"/>
      <c r="HZ235" s="99"/>
      <c r="IA235" s="99"/>
      <c r="IB235" s="99"/>
      <c r="IC235" s="99"/>
      <c r="ID235" s="99"/>
      <c r="IE235" s="99"/>
      <c r="IF235" s="99"/>
      <c r="IG235" s="99"/>
      <c r="IH235" s="99"/>
      <c r="II235" s="99"/>
      <c r="IJ235" s="99"/>
      <c r="IK235" s="99"/>
      <c r="IL235" s="99"/>
      <c r="IM235" s="99"/>
      <c r="IN235" s="99"/>
      <c r="IO235" s="99"/>
      <c r="IP235" s="99"/>
      <c r="IQ235" s="99"/>
      <c r="IR235" s="99"/>
      <c r="IS235" s="99"/>
      <c r="IT235" s="99"/>
      <c r="IU235" s="99"/>
      <c r="IV235" s="99"/>
    </row>
    <row r="236" spans="1:256" s="100" customFormat="1" ht="39" customHeight="1" x14ac:dyDescent="0.25">
      <c r="A236" s="367" t="s">
        <v>1168</v>
      </c>
      <c r="B236" s="158" t="s">
        <v>961</v>
      </c>
      <c r="C236" s="550">
        <v>0</v>
      </c>
      <c r="D236" s="532"/>
      <c r="E236" s="197">
        <f>C236+D236</f>
        <v>0</v>
      </c>
      <c r="F236" s="17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368"/>
      <c r="AV236" s="17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99"/>
      <c r="FX236" s="99"/>
      <c r="FY236" s="99"/>
      <c r="FZ236" s="99"/>
      <c r="GA236" s="99"/>
      <c r="GB236" s="99"/>
      <c r="GC236" s="99"/>
      <c r="GD236" s="99"/>
      <c r="GE236" s="99"/>
      <c r="GF236" s="99"/>
      <c r="GG236" s="99"/>
      <c r="GH236" s="99"/>
      <c r="GI236" s="99"/>
      <c r="GJ236" s="99"/>
      <c r="GK236" s="99"/>
      <c r="GL236" s="99"/>
      <c r="GM236" s="99"/>
      <c r="GN236" s="99"/>
      <c r="GO236" s="99"/>
      <c r="GP236" s="99"/>
      <c r="GQ236" s="99"/>
      <c r="GR236" s="99"/>
      <c r="GS236" s="99"/>
      <c r="GT236" s="99"/>
      <c r="GU236" s="99"/>
      <c r="GV236" s="99"/>
      <c r="GW236" s="99"/>
      <c r="GX236" s="99"/>
      <c r="GY236" s="99"/>
      <c r="GZ236" s="99"/>
      <c r="HA236" s="99"/>
      <c r="HB236" s="99"/>
      <c r="HC236" s="99"/>
      <c r="HD236" s="99"/>
      <c r="HE236" s="99"/>
      <c r="HF236" s="99"/>
      <c r="HG236" s="99"/>
      <c r="HH236" s="99"/>
      <c r="HI236" s="99"/>
      <c r="HJ236" s="99"/>
      <c r="HK236" s="99"/>
      <c r="HL236" s="99"/>
      <c r="HM236" s="99"/>
      <c r="HN236" s="99"/>
      <c r="HO236" s="99"/>
      <c r="HP236" s="99"/>
      <c r="HQ236" s="99"/>
      <c r="HR236" s="99"/>
      <c r="HS236" s="99"/>
      <c r="HT236" s="99"/>
      <c r="HU236" s="99"/>
      <c r="HV236" s="99"/>
      <c r="HW236" s="99"/>
      <c r="HX236" s="99"/>
      <c r="HY236" s="99"/>
      <c r="HZ236" s="99"/>
      <c r="IA236" s="99"/>
      <c r="IB236" s="99"/>
      <c r="IC236" s="99"/>
      <c r="ID236" s="99"/>
      <c r="IE236" s="99"/>
      <c r="IF236" s="99"/>
      <c r="IG236" s="99"/>
      <c r="IH236" s="99"/>
      <c r="II236" s="99"/>
      <c r="IJ236" s="99"/>
      <c r="IK236" s="99"/>
      <c r="IL236" s="99"/>
      <c r="IM236" s="99"/>
      <c r="IN236" s="99"/>
      <c r="IO236" s="99"/>
      <c r="IP236" s="99"/>
      <c r="IQ236" s="99"/>
      <c r="IR236" s="99"/>
      <c r="IS236" s="99"/>
      <c r="IT236" s="99"/>
      <c r="IU236" s="99"/>
      <c r="IV236" s="99"/>
    </row>
    <row r="237" spans="1:256" s="100" customFormat="1" ht="48.75" customHeight="1" x14ac:dyDescent="0.25">
      <c r="A237" s="365">
        <v>7.4</v>
      </c>
      <c r="B237" s="164" t="s">
        <v>297</v>
      </c>
      <c r="C237" s="552">
        <f>SUM(C238)</f>
        <v>0</v>
      </c>
      <c r="D237" s="537">
        <f>D238</f>
        <v>0</v>
      </c>
      <c r="E237" s="202">
        <f>E238</f>
        <v>0</v>
      </c>
      <c r="F237" s="179"/>
      <c r="G237" s="99"/>
      <c r="H237" s="99"/>
      <c r="I237" s="99"/>
      <c r="J237" s="99"/>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368"/>
      <c r="AV237" s="17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99"/>
      <c r="FX237" s="99"/>
      <c r="FY237" s="99"/>
      <c r="FZ237" s="99"/>
      <c r="GA237" s="99"/>
      <c r="GB237" s="99"/>
      <c r="GC237" s="99"/>
      <c r="GD237" s="99"/>
      <c r="GE237" s="99"/>
      <c r="GF237" s="99"/>
      <c r="GG237" s="99"/>
      <c r="GH237" s="99"/>
      <c r="GI237" s="99"/>
      <c r="GJ237" s="99"/>
      <c r="GK237" s="99"/>
      <c r="GL237" s="99"/>
      <c r="GM237" s="99"/>
      <c r="GN237" s="99"/>
      <c r="GO237" s="99"/>
      <c r="GP237" s="99"/>
      <c r="GQ237" s="99"/>
      <c r="GR237" s="99"/>
      <c r="GS237" s="99"/>
      <c r="GT237" s="99"/>
      <c r="GU237" s="99"/>
      <c r="GV237" s="99"/>
      <c r="GW237" s="99"/>
      <c r="GX237" s="99"/>
      <c r="GY237" s="99"/>
      <c r="GZ237" s="99"/>
      <c r="HA237" s="99"/>
      <c r="HB237" s="99"/>
      <c r="HC237" s="99"/>
      <c r="HD237" s="99"/>
      <c r="HE237" s="99"/>
      <c r="HF237" s="99"/>
      <c r="HG237" s="99"/>
      <c r="HH237" s="99"/>
      <c r="HI237" s="99"/>
      <c r="HJ237" s="99"/>
      <c r="HK237" s="99"/>
      <c r="HL237" s="99"/>
      <c r="HM237" s="99"/>
      <c r="HN237" s="99"/>
      <c r="HO237" s="99"/>
      <c r="HP237" s="99"/>
      <c r="HQ237" s="99"/>
      <c r="HR237" s="99"/>
      <c r="HS237" s="99"/>
      <c r="HT237" s="99"/>
      <c r="HU237" s="99"/>
      <c r="HV237" s="99"/>
      <c r="HW237" s="99"/>
      <c r="HX237" s="99"/>
      <c r="HY237" s="99"/>
      <c r="HZ237" s="99"/>
      <c r="IA237" s="99"/>
      <c r="IB237" s="99"/>
      <c r="IC237" s="99"/>
      <c r="ID237" s="99"/>
      <c r="IE237" s="99"/>
      <c r="IF237" s="99"/>
      <c r="IG237" s="99"/>
      <c r="IH237" s="99"/>
      <c r="II237" s="99"/>
      <c r="IJ237" s="99"/>
      <c r="IK237" s="99"/>
      <c r="IL237" s="99"/>
      <c r="IM237" s="99"/>
      <c r="IN237" s="99"/>
      <c r="IO237" s="99"/>
      <c r="IP237" s="99"/>
      <c r="IQ237" s="99"/>
      <c r="IR237" s="99"/>
      <c r="IS237" s="99"/>
      <c r="IT237" s="99"/>
      <c r="IU237" s="99"/>
      <c r="IV237" s="99"/>
    </row>
    <row r="238" spans="1:256" s="100" customFormat="1" ht="25.5" customHeight="1" x14ac:dyDescent="0.25">
      <c r="A238" s="367" t="s">
        <v>1169</v>
      </c>
      <c r="B238" s="158" t="s">
        <v>298</v>
      </c>
      <c r="C238" s="550">
        <v>0</v>
      </c>
      <c r="D238" s="532"/>
      <c r="E238" s="197">
        <f>C238+D238</f>
        <v>0</v>
      </c>
      <c r="F238" s="179"/>
      <c r="G238" s="99"/>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368"/>
      <c r="AV238" s="179"/>
      <c r="AW238" s="99"/>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c r="CT238" s="99"/>
      <c r="CU238" s="99"/>
      <c r="CV238" s="99"/>
      <c r="CW238" s="99"/>
      <c r="CX238" s="99"/>
      <c r="CY238" s="99"/>
      <c r="CZ238" s="99"/>
      <c r="DA238" s="99"/>
      <c r="DB238" s="99"/>
      <c r="DC238" s="99"/>
      <c r="DD238" s="99"/>
      <c r="DE238" s="99"/>
      <c r="DF238" s="99"/>
      <c r="DG238" s="99"/>
      <c r="DH238" s="99"/>
      <c r="DI238" s="99"/>
      <c r="DJ238" s="99"/>
      <c r="DK238" s="99"/>
      <c r="DL238" s="99"/>
      <c r="DM238" s="99"/>
      <c r="DN238" s="99"/>
      <c r="DO238" s="99"/>
      <c r="DP238" s="99"/>
      <c r="DQ238" s="99"/>
      <c r="DR238" s="99"/>
      <c r="DS238" s="99"/>
      <c r="DT238" s="99"/>
      <c r="DU238" s="99"/>
      <c r="DV238" s="99"/>
      <c r="DW238" s="99"/>
      <c r="DX238" s="99"/>
      <c r="DY238" s="99"/>
      <c r="DZ238" s="99"/>
      <c r="EA238" s="99"/>
      <c r="EB238" s="99"/>
      <c r="EC238" s="99"/>
      <c r="ED238" s="99"/>
      <c r="EE238" s="99"/>
      <c r="EF238" s="99"/>
      <c r="EG238" s="99"/>
      <c r="EH238" s="99"/>
      <c r="EI238" s="99"/>
      <c r="EJ238" s="99"/>
      <c r="EK238" s="99"/>
      <c r="EL238" s="99"/>
      <c r="EM238" s="99"/>
      <c r="EN238" s="99"/>
      <c r="EO238" s="99"/>
      <c r="EP238" s="99"/>
      <c r="EQ238" s="99"/>
      <c r="ER238" s="99"/>
      <c r="ES238" s="99"/>
      <c r="ET238" s="99"/>
      <c r="EU238" s="99"/>
      <c r="EV238" s="99"/>
      <c r="EW238" s="99"/>
      <c r="EX238" s="99"/>
      <c r="EY238" s="99"/>
      <c r="EZ238" s="99"/>
      <c r="FA238" s="99"/>
      <c r="FB238" s="99"/>
      <c r="FC238" s="99"/>
      <c r="FD238" s="99"/>
      <c r="FE238" s="99"/>
      <c r="FF238" s="99"/>
      <c r="FG238" s="99"/>
      <c r="FH238" s="99"/>
      <c r="FI238" s="99"/>
      <c r="FJ238" s="99"/>
      <c r="FK238" s="99"/>
      <c r="FL238" s="99"/>
      <c r="FM238" s="99"/>
      <c r="FN238" s="99"/>
      <c r="FO238" s="99"/>
      <c r="FP238" s="99"/>
      <c r="FQ238" s="99"/>
      <c r="FR238" s="99"/>
      <c r="FS238" s="99"/>
      <c r="FT238" s="99"/>
      <c r="FU238" s="99"/>
      <c r="FV238" s="99"/>
      <c r="FW238" s="99"/>
      <c r="FX238" s="99"/>
      <c r="FY238" s="99"/>
      <c r="FZ238" s="99"/>
      <c r="GA238" s="99"/>
      <c r="GB238" s="99"/>
      <c r="GC238" s="99"/>
      <c r="GD238" s="99"/>
      <c r="GE238" s="99"/>
      <c r="GF238" s="99"/>
      <c r="GG238" s="99"/>
      <c r="GH238" s="99"/>
      <c r="GI238" s="99"/>
      <c r="GJ238" s="99"/>
      <c r="GK238" s="99"/>
      <c r="GL238" s="99"/>
      <c r="GM238" s="99"/>
      <c r="GN238" s="99"/>
      <c r="GO238" s="99"/>
      <c r="GP238" s="99"/>
      <c r="GQ238" s="99"/>
      <c r="GR238" s="99"/>
      <c r="GS238" s="99"/>
      <c r="GT238" s="99"/>
      <c r="GU238" s="99"/>
      <c r="GV238" s="99"/>
      <c r="GW238" s="99"/>
      <c r="GX238" s="99"/>
      <c r="GY238" s="99"/>
      <c r="GZ238" s="99"/>
      <c r="HA238" s="99"/>
      <c r="HB238" s="99"/>
      <c r="HC238" s="99"/>
      <c r="HD238" s="99"/>
      <c r="HE238" s="99"/>
      <c r="HF238" s="99"/>
      <c r="HG238" s="99"/>
      <c r="HH238" s="99"/>
      <c r="HI238" s="99"/>
      <c r="HJ238" s="99"/>
      <c r="HK238" s="99"/>
      <c r="HL238" s="99"/>
      <c r="HM238" s="99"/>
      <c r="HN238" s="99"/>
      <c r="HO238" s="99"/>
      <c r="HP238" s="99"/>
      <c r="HQ238" s="99"/>
      <c r="HR238" s="99"/>
      <c r="HS238" s="99"/>
      <c r="HT238" s="99"/>
      <c r="HU238" s="99"/>
      <c r="HV238" s="99"/>
      <c r="HW238" s="99"/>
      <c r="HX238" s="99"/>
      <c r="HY238" s="99"/>
      <c r="HZ238" s="99"/>
      <c r="IA238" s="99"/>
      <c r="IB238" s="99"/>
      <c r="IC238" s="99"/>
      <c r="ID238" s="99"/>
      <c r="IE238" s="99"/>
      <c r="IF238" s="99"/>
      <c r="IG238" s="99"/>
      <c r="IH238" s="99"/>
      <c r="II238" s="99"/>
      <c r="IJ238" s="99"/>
      <c r="IK238" s="99"/>
      <c r="IL238" s="99"/>
      <c r="IM238" s="99"/>
      <c r="IN238" s="99"/>
      <c r="IO238" s="99"/>
      <c r="IP238" s="99"/>
      <c r="IQ238" s="99"/>
      <c r="IR238" s="99"/>
      <c r="IS238" s="99"/>
      <c r="IT238" s="99"/>
      <c r="IU238" s="99"/>
      <c r="IV238" s="99"/>
    </row>
    <row r="239" spans="1:256" s="100" customFormat="1" ht="48.75" customHeight="1" x14ac:dyDescent="0.25">
      <c r="A239" s="365">
        <v>7.9</v>
      </c>
      <c r="B239" s="164" t="s">
        <v>299</v>
      </c>
      <c r="C239" s="552">
        <f>SUM(C240:C241)</f>
        <v>0</v>
      </c>
      <c r="D239" s="537">
        <f>D240+D241</f>
        <v>0</v>
      </c>
      <c r="E239" s="201">
        <f>E240+E241</f>
        <v>0</v>
      </c>
      <c r="F239" s="179"/>
      <c r="G239" s="99"/>
      <c r="H239" s="99"/>
      <c r="I239" s="99"/>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368"/>
      <c r="AV239" s="179"/>
      <c r="AW239" s="99"/>
      <c r="AX239" s="99"/>
      <c r="AY239" s="99"/>
      <c r="AZ239" s="99"/>
      <c r="BA239" s="99"/>
      <c r="BB239" s="99"/>
      <c r="BC239" s="99"/>
      <c r="BD239" s="99"/>
      <c r="BE239" s="99"/>
      <c r="BF239" s="99"/>
      <c r="BG239" s="99"/>
      <c r="BH239" s="99"/>
      <c r="BI239" s="99"/>
      <c r="BJ239" s="99"/>
      <c r="BK239" s="99"/>
      <c r="BL239" s="99"/>
      <c r="BM239" s="99"/>
      <c r="BN239" s="99"/>
      <c r="BO239" s="99"/>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c r="CT239" s="99"/>
      <c r="CU239" s="99"/>
      <c r="CV239" s="99"/>
      <c r="CW239" s="99"/>
      <c r="CX239" s="99"/>
      <c r="CY239" s="99"/>
      <c r="CZ239" s="99"/>
      <c r="DA239" s="99"/>
      <c r="DB239" s="99"/>
      <c r="DC239" s="99"/>
      <c r="DD239" s="99"/>
      <c r="DE239" s="99"/>
      <c r="DF239" s="99"/>
      <c r="DG239" s="99"/>
      <c r="DH239" s="99"/>
      <c r="DI239" s="99"/>
      <c r="DJ239" s="99"/>
      <c r="DK239" s="99"/>
      <c r="DL239" s="99"/>
      <c r="DM239" s="99"/>
      <c r="DN239" s="99"/>
      <c r="DO239" s="99"/>
      <c r="DP239" s="99"/>
      <c r="DQ239" s="99"/>
      <c r="DR239" s="99"/>
      <c r="DS239" s="99"/>
      <c r="DT239" s="99"/>
      <c r="DU239" s="99"/>
      <c r="DV239" s="99"/>
      <c r="DW239" s="99"/>
      <c r="DX239" s="99"/>
      <c r="DY239" s="99"/>
      <c r="DZ239" s="99"/>
      <c r="EA239" s="99"/>
      <c r="EB239" s="99"/>
      <c r="EC239" s="99"/>
      <c r="ED239" s="99"/>
      <c r="EE239" s="99"/>
      <c r="EF239" s="99"/>
      <c r="EG239" s="99"/>
      <c r="EH239" s="99"/>
      <c r="EI239" s="99"/>
      <c r="EJ239" s="99"/>
      <c r="EK239" s="99"/>
      <c r="EL239" s="99"/>
      <c r="EM239" s="99"/>
      <c r="EN239" s="99"/>
      <c r="EO239" s="99"/>
      <c r="EP239" s="99"/>
      <c r="EQ239" s="99"/>
      <c r="ER239" s="99"/>
      <c r="ES239" s="99"/>
      <c r="ET239" s="99"/>
      <c r="EU239" s="99"/>
      <c r="EV239" s="99"/>
      <c r="EW239" s="99"/>
      <c r="EX239" s="99"/>
      <c r="EY239" s="99"/>
      <c r="EZ239" s="99"/>
      <c r="FA239" s="99"/>
      <c r="FB239" s="99"/>
      <c r="FC239" s="99"/>
      <c r="FD239" s="99"/>
      <c r="FE239" s="99"/>
      <c r="FF239" s="99"/>
      <c r="FG239" s="99"/>
      <c r="FH239" s="99"/>
      <c r="FI239" s="99"/>
      <c r="FJ239" s="99"/>
      <c r="FK239" s="99"/>
      <c r="FL239" s="99"/>
      <c r="FM239" s="99"/>
      <c r="FN239" s="99"/>
      <c r="FO239" s="99"/>
      <c r="FP239" s="99"/>
      <c r="FQ239" s="99"/>
      <c r="FR239" s="99"/>
      <c r="FS239" s="99"/>
      <c r="FT239" s="99"/>
      <c r="FU239" s="99"/>
      <c r="FV239" s="99"/>
      <c r="FW239" s="99"/>
      <c r="FX239" s="99"/>
      <c r="FY239" s="99"/>
      <c r="FZ239" s="99"/>
      <c r="GA239" s="99"/>
      <c r="GB239" s="99"/>
      <c r="GC239" s="99"/>
      <c r="GD239" s="99"/>
      <c r="GE239" s="99"/>
      <c r="GF239" s="99"/>
      <c r="GG239" s="99"/>
      <c r="GH239" s="99"/>
      <c r="GI239" s="99"/>
      <c r="GJ239" s="99"/>
      <c r="GK239" s="99"/>
      <c r="GL239" s="99"/>
      <c r="GM239" s="99"/>
      <c r="GN239" s="99"/>
      <c r="GO239" s="99"/>
      <c r="GP239" s="99"/>
      <c r="GQ239" s="99"/>
      <c r="GR239" s="99"/>
      <c r="GS239" s="99"/>
      <c r="GT239" s="99"/>
      <c r="GU239" s="99"/>
      <c r="GV239" s="99"/>
      <c r="GW239" s="99"/>
      <c r="GX239" s="99"/>
      <c r="GY239" s="99"/>
      <c r="GZ239" s="99"/>
      <c r="HA239" s="99"/>
      <c r="HB239" s="99"/>
      <c r="HC239" s="99"/>
      <c r="HD239" s="99"/>
      <c r="HE239" s="99"/>
      <c r="HF239" s="99"/>
      <c r="HG239" s="99"/>
      <c r="HH239" s="99"/>
      <c r="HI239" s="99"/>
      <c r="HJ239" s="99"/>
      <c r="HK239" s="99"/>
      <c r="HL239" s="99"/>
      <c r="HM239" s="99"/>
      <c r="HN239" s="99"/>
      <c r="HO239" s="99"/>
      <c r="HP239" s="99"/>
      <c r="HQ239" s="99"/>
      <c r="HR239" s="99"/>
      <c r="HS239" s="99"/>
      <c r="HT239" s="99"/>
      <c r="HU239" s="99"/>
      <c r="HV239" s="99"/>
      <c r="HW239" s="99"/>
      <c r="HX239" s="99"/>
      <c r="HY239" s="99"/>
      <c r="HZ239" s="99"/>
      <c r="IA239" s="99"/>
      <c r="IB239" s="99"/>
      <c r="IC239" s="99"/>
      <c r="ID239" s="99"/>
      <c r="IE239" s="99"/>
      <c r="IF239" s="99"/>
      <c r="IG239" s="99"/>
      <c r="IH239" s="99"/>
      <c r="II239" s="99"/>
      <c r="IJ239" s="99"/>
      <c r="IK239" s="99"/>
      <c r="IL239" s="99"/>
      <c r="IM239" s="99"/>
      <c r="IN239" s="99"/>
      <c r="IO239" s="99"/>
      <c r="IP239" s="99"/>
      <c r="IQ239" s="99"/>
      <c r="IR239" s="99"/>
      <c r="IS239" s="99"/>
      <c r="IT239" s="99"/>
      <c r="IU239" s="99"/>
      <c r="IV239" s="99"/>
    </row>
    <row r="240" spans="1:256" s="100" customFormat="1" ht="45" customHeight="1" x14ac:dyDescent="0.25">
      <c r="A240" s="367" t="s">
        <v>1170</v>
      </c>
      <c r="B240" s="158" t="s">
        <v>300</v>
      </c>
      <c r="C240" s="550">
        <v>0</v>
      </c>
      <c r="D240" s="532"/>
      <c r="E240" s="197">
        <f>C240+D240</f>
        <v>0</v>
      </c>
      <c r="F240" s="179"/>
      <c r="G240" s="99"/>
      <c r="H240" s="99"/>
      <c r="I240" s="99"/>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368"/>
      <c r="AV240" s="179"/>
      <c r="AW240" s="99"/>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c r="CT240" s="99"/>
      <c r="CU240" s="99"/>
      <c r="CV240" s="99"/>
      <c r="CW240" s="99"/>
      <c r="CX240" s="99"/>
      <c r="CY240" s="99"/>
      <c r="CZ240" s="99"/>
      <c r="DA240" s="99"/>
      <c r="DB240" s="99"/>
      <c r="DC240" s="99"/>
      <c r="DD240" s="99"/>
      <c r="DE240" s="99"/>
      <c r="DF240" s="99"/>
      <c r="DG240" s="99"/>
      <c r="DH240" s="99"/>
      <c r="DI240" s="99"/>
      <c r="DJ240" s="99"/>
      <c r="DK240" s="99"/>
      <c r="DL240" s="99"/>
      <c r="DM240" s="99"/>
      <c r="DN240" s="99"/>
      <c r="DO240" s="99"/>
      <c r="DP240" s="99"/>
      <c r="DQ240" s="99"/>
      <c r="DR240" s="99"/>
      <c r="DS240" s="99"/>
      <c r="DT240" s="99"/>
      <c r="DU240" s="99"/>
      <c r="DV240" s="99"/>
      <c r="DW240" s="99"/>
      <c r="DX240" s="99"/>
      <c r="DY240" s="99"/>
      <c r="DZ240" s="99"/>
      <c r="EA240" s="99"/>
      <c r="EB240" s="99"/>
      <c r="EC240" s="99"/>
      <c r="ED240" s="99"/>
      <c r="EE240" s="99"/>
      <c r="EF240" s="99"/>
      <c r="EG240" s="99"/>
      <c r="EH240" s="99"/>
      <c r="EI240" s="99"/>
      <c r="EJ240" s="99"/>
      <c r="EK240" s="99"/>
      <c r="EL240" s="99"/>
      <c r="EM240" s="99"/>
      <c r="EN240" s="99"/>
      <c r="EO240" s="99"/>
      <c r="EP240" s="99"/>
      <c r="EQ240" s="99"/>
      <c r="ER240" s="99"/>
      <c r="ES240" s="99"/>
      <c r="ET240" s="99"/>
      <c r="EU240" s="99"/>
      <c r="EV240" s="99"/>
      <c r="EW240" s="99"/>
      <c r="EX240" s="99"/>
      <c r="EY240" s="99"/>
      <c r="EZ240" s="99"/>
      <c r="FA240" s="99"/>
      <c r="FB240" s="99"/>
      <c r="FC240" s="99"/>
      <c r="FD240" s="99"/>
      <c r="FE240" s="99"/>
      <c r="FF240" s="99"/>
      <c r="FG240" s="99"/>
      <c r="FH240" s="99"/>
      <c r="FI240" s="99"/>
      <c r="FJ240" s="99"/>
      <c r="FK240" s="99"/>
      <c r="FL240" s="99"/>
      <c r="FM240" s="99"/>
      <c r="FN240" s="99"/>
      <c r="FO240" s="99"/>
      <c r="FP240" s="99"/>
      <c r="FQ240" s="99"/>
      <c r="FR240" s="99"/>
      <c r="FS240" s="99"/>
      <c r="FT240" s="99"/>
      <c r="FU240" s="99"/>
      <c r="FV240" s="99"/>
      <c r="FW240" s="99"/>
      <c r="FX240" s="99"/>
      <c r="FY240" s="99"/>
      <c r="FZ240" s="99"/>
      <c r="GA240" s="99"/>
      <c r="GB240" s="99"/>
      <c r="GC240" s="99"/>
      <c r="GD240" s="99"/>
      <c r="GE240" s="99"/>
      <c r="GF240" s="99"/>
      <c r="GG240" s="99"/>
      <c r="GH240" s="99"/>
      <c r="GI240" s="99"/>
      <c r="GJ240" s="99"/>
      <c r="GK240" s="99"/>
      <c r="GL240" s="99"/>
      <c r="GM240" s="99"/>
      <c r="GN240" s="99"/>
      <c r="GO240" s="99"/>
      <c r="GP240" s="99"/>
      <c r="GQ240" s="99"/>
      <c r="GR240" s="99"/>
      <c r="GS240" s="99"/>
      <c r="GT240" s="99"/>
      <c r="GU240" s="99"/>
      <c r="GV240" s="99"/>
      <c r="GW240" s="99"/>
      <c r="GX240" s="99"/>
      <c r="GY240" s="99"/>
      <c r="GZ240" s="99"/>
      <c r="HA240" s="99"/>
      <c r="HB240" s="99"/>
      <c r="HC240" s="99"/>
      <c r="HD240" s="99"/>
      <c r="HE240" s="99"/>
      <c r="HF240" s="99"/>
      <c r="HG240" s="99"/>
      <c r="HH240" s="99"/>
      <c r="HI240" s="99"/>
      <c r="HJ240" s="99"/>
      <c r="HK240" s="99"/>
      <c r="HL240" s="99"/>
      <c r="HM240" s="99"/>
      <c r="HN240" s="99"/>
      <c r="HO240" s="99"/>
      <c r="HP240" s="99"/>
      <c r="HQ240" s="99"/>
      <c r="HR240" s="99"/>
      <c r="HS240" s="99"/>
      <c r="HT240" s="99"/>
      <c r="HU240" s="99"/>
      <c r="HV240" s="99"/>
      <c r="HW240" s="99"/>
      <c r="HX240" s="99"/>
      <c r="HY240" s="99"/>
      <c r="HZ240" s="99"/>
      <c r="IA240" s="99"/>
      <c r="IB240" s="99"/>
      <c r="IC240" s="99"/>
      <c r="ID240" s="99"/>
      <c r="IE240" s="99"/>
      <c r="IF240" s="99"/>
      <c r="IG240" s="99"/>
      <c r="IH240" s="99"/>
      <c r="II240" s="99"/>
      <c r="IJ240" s="99"/>
      <c r="IK240" s="99"/>
      <c r="IL240" s="99"/>
      <c r="IM240" s="99"/>
      <c r="IN240" s="99"/>
      <c r="IO240" s="99"/>
      <c r="IP240" s="99"/>
      <c r="IQ240" s="99"/>
      <c r="IR240" s="99"/>
      <c r="IS240" s="99"/>
      <c r="IT240" s="99"/>
      <c r="IU240" s="99"/>
      <c r="IV240" s="99"/>
    </row>
    <row r="241" spans="1:256" s="100" customFormat="1" ht="50.25" customHeight="1" x14ac:dyDescent="0.25">
      <c r="A241" s="367" t="s">
        <v>1171</v>
      </c>
      <c r="B241" s="158" t="s">
        <v>301</v>
      </c>
      <c r="C241" s="550">
        <v>0</v>
      </c>
      <c r="D241" s="532"/>
      <c r="E241" s="197">
        <f>C241+D241</f>
        <v>0</v>
      </c>
      <c r="F241" s="179"/>
      <c r="G241" s="99"/>
      <c r="H241" s="99"/>
      <c r="I241" s="99"/>
      <c r="J241" s="99"/>
      <c r="K241" s="99"/>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c r="AJ241" s="99"/>
      <c r="AK241" s="99"/>
      <c r="AL241" s="99"/>
      <c r="AM241" s="99"/>
      <c r="AN241" s="99"/>
      <c r="AO241" s="99"/>
      <c r="AP241" s="99"/>
      <c r="AQ241" s="99"/>
      <c r="AR241" s="99"/>
      <c r="AS241" s="99"/>
      <c r="AT241" s="99"/>
      <c r="AU241" s="368"/>
      <c r="AV241" s="179"/>
      <c r="AW241" s="99"/>
      <c r="AX241" s="99"/>
      <c r="AY241" s="99"/>
      <c r="AZ241" s="99"/>
      <c r="BA241" s="99"/>
      <c r="BB241" s="99"/>
      <c r="BC241" s="99"/>
      <c r="BD241" s="99"/>
      <c r="BE241" s="99"/>
      <c r="BF241" s="99"/>
      <c r="BG241" s="99"/>
      <c r="BH241" s="99"/>
      <c r="BI241" s="99"/>
      <c r="BJ241" s="99"/>
      <c r="BK241" s="99"/>
      <c r="BL241" s="99"/>
      <c r="BM241" s="99"/>
      <c r="BN241" s="99"/>
      <c r="BO241" s="99"/>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c r="CT241" s="99"/>
      <c r="CU241" s="99"/>
      <c r="CV241" s="99"/>
      <c r="CW241" s="99"/>
      <c r="CX241" s="99"/>
      <c r="CY241" s="99"/>
      <c r="CZ241" s="99"/>
      <c r="DA241" s="99"/>
      <c r="DB241" s="99"/>
      <c r="DC241" s="99"/>
      <c r="DD241" s="99"/>
      <c r="DE241" s="99"/>
      <c r="DF241" s="99"/>
      <c r="DG241" s="99"/>
      <c r="DH241" s="99"/>
      <c r="DI241" s="99"/>
      <c r="DJ241" s="99"/>
      <c r="DK241" s="99"/>
      <c r="DL241" s="99"/>
      <c r="DM241" s="99"/>
      <c r="DN241" s="99"/>
      <c r="DO241" s="99"/>
      <c r="DP241" s="99"/>
      <c r="DQ241" s="99"/>
      <c r="DR241" s="99"/>
      <c r="DS241" s="99"/>
      <c r="DT241" s="99"/>
      <c r="DU241" s="99"/>
      <c r="DV241" s="99"/>
      <c r="DW241" s="99"/>
      <c r="DX241" s="99"/>
      <c r="DY241" s="99"/>
      <c r="DZ241" s="99"/>
      <c r="EA241" s="99"/>
      <c r="EB241" s="99"/>
      <c r="EC241" s="99"/>
      <c r="ED241" s="99"/>
      <c r="EE241" s="99"/>
      <c r="EF241" s="99"/>
      <c r="EG241" s="99"/>
      <c r="EH241" s="99"/>
      <c r="EI241" s="99"/>
      <c r="EJ241" s="99"/>
      <c r="EK241" s="99"/>
      <c r="EL241" s="99"/>
      <c r="EM241" s="99"/>
      <c r="EN241" s="99"/>
      <c r="EO241" s="99"/>
      <c r="EP241" s="99"/>
      <c r="EQ241" s="99"/>
      <c r="ER241" s="99"/>
      <c r="ES241" s="99"/>
      <c r="ET241" s="99"/>
      <c r="EU241" s="99"/>
      <c r="EV241" s="99"/>
      <c r="EW241" s="99"/>
      <c r="EX241" s="99"/>
      <c r="EY241" s="99"/>
      <c r="EZ241" s="99"/>
      <c r="FA241" s="99"/>
      <c r="FB241" s="99"/>
      <c r="FC241" s="99"/>
      <c r="FD241" s="99"/>
      <c r="FE241" s="99"/>
      <c r="FF241" s="99"/>
      <c r="FG241" s="99"/>
      <c r="FH241" s="99"/>
      <c r="FI241" s="99"/>
      <c r="FJ241" s="99"/>
      <c r="FK241" s="99"/>
      <c r="FL241" s="99"/>
      <c r="FM241" s="99"/>
      <c r="FN241" s="99"/>
      <c r="FO241" s="99"/>
      <c r="FP241" s="99"/>
      <c r="FQ241" s="99"/>
      <c r="FR241" s="99"/>
      <c r="FS241" s="99"/>
      <c r="FT241" s="99"/>
      <c r="FU241" s="99"/>
      <c r="FV241" s="99"/>
      <c r="FW241" s="99"/>
      <c r="FX241" s="99"/>
      <c r="FY241" s="99"/>
      <c r="FZ241" s="99"/>
      <c r="GA241" s="99"/>
      <c r="GB241" s="99"/>
      <c r="GC241" s="99"/>
      <c r="GD241" s="99"/>
      <c r="GE241" s="99"/>
      <c r="GF241" s="99"/>
      <c r="GG241" s="99"/>
      <c r="GH241" s="99"/>
      <c r="GI241" s="99"/>
      <c r="GJ241" s="99"/>
      <c r="GK241" s="99"/>
      <c r="GL241" s="99"/>
      <c r="GM241" s="99"/>
      <c r="GN241" s="99"/>
      <c r="GO241" s="99"/>
      <c r="GP241" s="99"/>
      <c r="GQ241" s="99"/>
      <c r="GR241" s="99"/>
      <c r="GS241" s="99"/>
      <c r="GT241" s="99"/>
      <c r="GU241" s="99"/>
      <c r="GV241" s="99"/>
      <c r="GW241" s="99"/>
      <c r="GX241" s="99"/>
      <c r="GY241" s="99"/>
      <c r="GZ241" s="99"/>
      <c r="HA241" s="99"/>
      <c r="HB241" s="99"/>
      <c r="HC241" s="99"/>
      <c r="HD241" s="99"/>
      <c r="HE241" s="99"/>
      <c r="HF241" s="99"/>
      <c r="HG241" s="99"/>
      <c r="HH241" s="99"/>
      <c r="HI241" s="99"/>
      <c r="HJ241" s="99"/>
      <c r="HK241" s="99"/>
      <c r="HL241" s="99"/>
      <c r="HM241" s="99"/>
      <c r="HN241" s="99"/>
      <c r="HO241" s="99"/>
      <c r="HP241" s="99"/>
      <c r="HQ241" s="99"/>
      <c r="HR241" s="99"/>
      <c r="HS241" s="99"/>
      <c r="HT241" s="99"/>
      <c r="HU241" s="99"/>
      <c r="HV241" s="99"/>
      <c r="HW241" s="99"/>
      <c r="HX241" s="99"/>
      <c r="HY241" s="99"/>
      <c r="HZ241" s="99"/>
      <c r="IA241" s="99"/>
      <c r="IB241" s="99"/>
      <c r="IC241" s="99"/>
      <c r="ID241" s="99"/>
      <c r="IE241" s="99"/>
      <c r="IF241" s="99"/>
      <c r="IG241" s="99"/>
      <c r="IH241" s="99"/>
      <c r="II241" s="99"/>
      <c r="IJ241" s="99"/>
      <c r="IK241" s="99"/>
      <c r="IL241" s="99"/>
      <c r="IM241" s="99"/>
      <c r="IN241" s="99"/>
      <c r="IO241" s="99"/>
      <c r="IP241" s="99"/>
      <c r="IQ241" s="99"/>
      <c r="IR241" s="99"/>
      <c r="IS241" s="99"/>
      <c r="IT241" s="99"/>
      <c r="IU241" s="99"/>
      <c r="IV241" s="99"/>
    </row>
    <row r="242" spans="1:256" s="100" customFormat="1" ht="25.5" customHeight="1" x14ac:dyDescent="0.25">
      <c r="A242" s="373">
        <v>8</v>
      </c>
      <c r="B242" s="169" t="s">
        <v>26</v>
      </c>
      <c r="C242" s="554">
        <f>C243+C247+C253</f>
        <v>1216266150.5599999</v>
      </c>
      <c r="D242" s="535">
        <f>D243+D247+D253</f>
        <v>10326069</v>
      </c>
      <c r="E242" s="200">
        <f>E243+E247+E253</f>
        <v>1226592219.5599999</v>
      </c>
      <c r="F242" s="179"/>
      <c r="G242" s="99"/>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368"/>
      <c r="AV242" s="179"/>
      <c r="AW242" s="99"/>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c r="CT242" s="99"/>
      <c r="CU242" s="99"/>
      <c r="CV242" s="99"/>
      <c r="CW242" s="99"/>
      <c r="CX242" s="99"/>
      <c r="CY242" s="99"/>
      <c r="CZ242" s="99"/>
      <c r="DA242" s="99"/>
      <c r="DB242" s="99"/>
      <c r="DC242" s="99"/>
      <c r="DD242" s="99"/>
      <c r="DE242" s="99"/>
      <c r="DF242" s="99"/>
      <c r="DG242" s="99"/>
      <c r="DH242" s="99"/>
      <c r="DI242" s="99"/>
      <c r="DJ242" s="99"/>
      <c r="DK242" s="99"/>
      <c r="DL242" s="99"/>
      <c r="DM242" s="99"/>
      <c r="DN242" s="99"/>
      <c r="DO242" s="99"/>
      <c r="DP242" s="99"/>
      <c r="DQ242" s="99"/>
      <c r="DR242" s="99"/>
      <c r="DS242" s="99"/>
      <c r="DT242" s="99"/>
      <c r="DU242" s="99"/>
      <c r="DV242" s="99"/>
      <c r="DW242" s="99"/>
      <c r="DX242" s="99"/>
      <c r="DY242" s="99"/>
      <c r="DZ242" s="99"/>
      <c r="EA242" s="99"/>
      <c r="EB242" s="99"/>
      <c r="EC242" s="99"/>
      <c r="ED242" s="99"/>
      <c r="EE242" s="99"/>
      <c r="EF242" s="99"/>
      <c r="EG242" s="99"/>
      <c r="EH242" s="99"/>
      <c r="EI242" s="99"/>
      <c r="EJ242" s="99"/>
      <c r="EK242" s="99"/>
      <c r="EL242" s="99"/>
      <c r="EM242" s="99"/>
      <c r="EN242" s="99"/>
      <c r="EO242" s="99"/>
      <c r="EP242" s="99"/>
      <c r="EQ242" s="99"/>
      <c r="ER242" s="99"/>
      <c r="ES242" s="99"/>
      <c r="ET242" s="99"/>
      <c r="EU242" s="99"/>
      <c r="EV242" s="99"/>
      <c r="EW242" s="99"/>
      <c r="EX242" s="99"/>
      <c r="EY242" s="99"/>
      <c r="EZ242" s="99"/>
      <c r="FA242" s="99"/>
      <c r="FB242" s="99"/>
      <c r="FC242" s="99"/>
      <c r="FD242" s="99"/>
      <c r="FE242" s="99"/>
      <c r="FF242" s="99"/>
      <c r="FG242" s="99"/>
      <c r="FH242" s="99"/>
      <c r="FI242" s="99"/>
      <c r="FJ242" s="99"/>
      <c r="FK242" s="99"/>
      <c r="FL242" s="99"/>
      <c r="FM242" s="99"/>
      <c r="FN242" s="99"/>
      <c r="FO242" s="99"/>
      <c r="FP242" s="99"/>
      <c r="FQ242" s="99"/>
      <c r="FR242" s="99"/>
      <c r="FS242" s="99"/>
      <c r="FT242" s="99"/>
      <c r="FU242" s="99"/>
      <c r="FV242" s="99"/>
      <c r="FW242" s="99"/>
      <c r="FX242" s="99"/>
      <c r="FY242" s="99"/>
      <c r="FZ242" s="99"/>
      <c r="GA242" s="99"/>
      <c r="GB242" s="99"/>
      <c r="GC242" s="99"/>
      <c r="GD242" s="99"/>
      <c r="GE242" s="99"/>
      <c r="GF242" s="99"/>
      <c r="GG242" s="99"/>
      <c r="GH242" s="99"/>
      <c r="GI242" s="99"/>
      <c r="GJ242" s="99"/>
      <c r="GK242" s="99"/>
      <c r="GL242" s="99"/>
      <c r="GM242" s="99"/>
      <c r="GN242" s="99"/>
      <c r="GO242" s="99"/>
      <c r="GP242" s="99"/>
      <c r="GQ242" s="99"/>
      <c r="GR242" s="99"/>
      <c r="GS242" s="99"/>
      <c r="GT242" s="99"/>
      <c r="GU242" s="99"/>
      <c r="GV242" s="99"/>
      <c r="GW242" s="99"/>
      <c r="GX242" s="99"/>
      <c r="GY242" s="99"/>
      <c r="GZ242" s="99"/>
      <c r="HA242" s="99"/>
      <c r="HB242" s="99"/>
      <c r="HC242" s="99"/>
      <c r="HD242" s="99"/>
      <c r="HE242" s="99"/>
      <c r="HF242" s="99"/>
      <c r="HG242" s="99"/>
      <c r="HH242" s="99"/>
      <c r="HI242" s="99"/>
      <c r="HJ242" s="99"/>
      <c r="HK242" s="99"/>
      <c r="HL242" s="99"/>
      <c r="HM242" s="99"/>
      <c r="HN242" s="99"/>
      <c r="HO242" s="99"/>
      <c r="HP242" s="99"/>
      <c r="HQ242" s="99"/>
      <c r="HR242" s="99"/>
      <c r="HS242" s="99"/>
      <c r="HT242" s="99"/>
      <c r="HU242" s="99"/>
      <c r="HV242" s="99"/>
      <c r="HW242" s="99"/>
      <c r="HX242" s="99"/>
      <c r="HY242" s="99"/>
      <c r="HZ242" s="99"/>
      <c r="IA242" s="99"/>
      <c r="IB242" s="99"/>
      <c r="IC242" s="99"/>
      <c r="ID242" s="99"/>
      <c r="IE242" s="99"/>
      <c r="IF242" s="99"/>
      <c r="IG242" s="99"/>
      <c r="IH242" s="99"/>
      <c r="II242" s="99"/>
      <c r="IJ242" s="99"/>
      <c r="IK242" s="99"/>
      <c r="IL242" s="99"/>
      <c r="IM242" s="99"/>
      <c r="IN242" s="99"/>
      <c r="IO242" s="99"/>
      <c r="IP242" s="99"/>
      <c r="IQ242" s="99"/>
      <c r="IR242" s="99"/>
      <c r="IS242" s="99"/>
      <c r="IT242" s="99"/>
      <c r="IU242" s="99"/>
      <c r="IV242" s="99"/>
    </row>
    <row r="243" spans="1:256" s="100" customFormat="1" ht="25.5" customHeight="1" x14ac:dyDescent="0.25">
      <c r="A243" s="365">
        <v>8.1</v>
      </c>
      <c r="B243" s="164" t="s">
        <v>302</v>
      </c>
      <c r="C243" s="547">
        <f>C244</f>
        <v>672704781</v>
      </c>
      <c r="D243" s="537">
        <f>D244</f>
        <v>12507284</v>
      </c>
      <c r="E243" s="201">
        <f>E244</f>
        <v>685212065</v>
      </c>
      <c r="F243" s="179"/>
      <c r="G243" s="99"/>
      <c r="H243" s="99"/>
      <c r="I243" s="99"/>
      <c r="J243" s="99"/>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99"/>
      <c r="AN243" s="99"/>
      <c r="AO243" s="99"/>
      <c r="AP243" s="99"/>
      <c r="AQ243" s="99"/>
      <c r="AR243" s="99"/>
      <c r="AS243" s="99"/>
      <c r="AT243" s="99"/>
      <c r="AU243" s="368"/>
      <c r="AV243" s="179"/>
      <c r="AW243" s="99"/>
      <c r="AX243" s="99"/>
      <c r="AY243" s="99"/>
      <c r="AZ243" s="99"/>
      <c r="BA243" s="99"/>
      <c r="BB243" s="99"/>
      <c r="BC243" s="99"/>
      <c r="BD243" s="99"/>
      <c r="BE243" s="99"/>
      <c r="BF243" s="99"/>
      <c r="BG243" s="99"/>
      <c r="BH243" s="99"/>
      <c r="BI243" s="99"/>
      <c r="BJ243" s="99"/>
      <c r="BK243" s="99"/>
      <c r="BL243" s="99"/>
      <c r="BM243" s="99"/>
      <c r="BN243" s="99"/>
      <c r="BO243" s="99"/>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c r="CT243" s="99"/>
      <c r="CU243" s="99"/>
      <c r="CV243" s="99"/>
      <c r="CW243" s="99"/>
      <c r="CX243" s="99"/>
      <c r="CY243" s="99"/>
      <c r="CZ243" s="99"/>
      <c r="DA243" s="99"/>
      <c r="DB243" s="99"/>
      <c r="DC243" s="99"/>
      <c r="DD243" s="99"/>
      <c r="DE243" s="99"/>
      <c r="DF243" s="99"/>
      <c r="DG243" s="99"/>
      <c r="DH243" s="99"/>
      <c r="DI243" s="99"/>
      <c r="DJ243" s="99"/>
      <c r="DK243" s="99"/>
      <c r="DL243" s="99"/>
      <c r="DM243" s="99"/>
      <c r="DN243" s="99"/>
      <c r="DO243" s="99"/>
      <c r="DP243" s="99"/>
      <c r="DQ243" s="99"/>
      <c r="DR243" s="99"/>
      <c r="DS243" s="99"/>
      <c r="DT243" s="99"/>
      <c r="DU243" s="99"/>
      <c r="DV243" s="99"/>
      <c r="DW243" s="99"/>
      <c r="DX243" s="99"/>
      <c r="DY243" s="99"/>
      <c r="DZ243" s="99"/>
      <c r="EA243" s="99"/>
      <c r="EB243" s="99"/>
      <c r="EC243" s="99"/>
      <c r="ED243" s="99"/>
      <c r="EE243" s="99"/>
      <c r="EF243" s="99"/>
      <c r="EG243" s="99"/>
      <c r="EH243" s="99"/>
      <c r="EI243" s="99"/>
      <c r="EJ243" s="99"/>
      <c r="EK243" s="99"/>
      <c r="EL243" s="99"/>
      <c r="EM243" s="99"/>
      <c r="EN243" s="99"/>
      <c r="EO243" s="99"/>
      <c r="EP243" s="99"/>
      <c r="EQ243" s="99"/>
      <c r="ER243" s="99"/>
      <c r="ES243" s="99"/>
      <c r="ET243" s="99"/>
      <c r="EU243" s="99"/>
      <c r="EV243" s="99"/>
      <c r="EW243" s="99"/>
      <c r="EX243" s="99"/>
      <c r="EY243" s="99"/>
      <c r="EZ243" s="99"/>
      <c r="FA243" s="99"/>
      <c r="FB243" s="99"/>
      <c r="FC243" s="99"/>
      <c r="FD243" s="99"/>
      <c r="FE243" s="99"/>
      <c r="FF243" s="99"/>
      <c r="FG243" s="99"/>
      <c r="FH243" s="99"/>
      <c r="FI243" s="99"/>
      <c r="FJ243" s="99"/>
      <c r="FK243" s="99"/>
      <c r="FL243" s="99"/>
      <c r="FM243" s="99"/>
      <c r="FN243" s="99"/>
      <c r="FO243" s="99"/>
      <c r="FP243" s="99"/>
      <c r="FQ243" s="99"/>
      <c r="FR243" s="99"/>
      <c r="FS243" s="99"/>
      <c r="FT243" s="99"/>
      <c r="FU243" s="99"/>
      <c r="FV243" s="99"/>
      <c r="FW243" s="99"/>
      <c r="FX243" s="99"/>
      <c r="FY243" s="99"/>
      <c r="FZ243" s="99"/>
      <c r="GA243" s="99"/>
      <c r="GB243" s="99"/>
      <c r="GC243" s="99"/>
      <c r="GD243" s="99"/>
      <c r="GE243" s="99"/>
      <c r="GF243" s="99"/>
      <c r="GG243" s="99"/>
      <c r="GH243" s="99"/>
      <c r="GI243" s="99"/>
      <c r="GJ243" s="99"/>
      <c r="GK243" s="99"/>
      <c r="GL243" s="99"/>
      <c r="GM243" s="99"/>
      <c r="GN243" s="99"/>
      <c r="GO243" s="99"/>
      <c r="GP243" s="99"/>
      <c r="GQ243" s="99"/>
      <c r="GR243" s="99"/>
      <c r="GS243" s="99"/>
      <c r="GT243" s="99"/>
      <c r="GU243" s="99"/>
      <c r="GV243" s="99"/>
      <c r="GW243" s="99"/>
      <c r="GX243" s="99"/>
      <c r="GY243" s="99"/>
      <c r="GZ243" s="99"/>
      <c r="HA243" s="99"/>
      <c r="HB243" s="99"/>
      <c r="HC243" s="99"/>
      <c r="HD243" s="99"/>
      <c r="HE243" s="99"/>
      <c r="HF243" s="99"/>
      <c r="HG243" s="99"/>
      <c r="HH243" s="99"/>
      <c r="HI243" s="99"/>
      <c r="HJ243" s="99"/>
      <c r="HK243" s="99"/>
      <c r="HL243" s="99"/>
      <c r="HM243" s="99"/>
      <c r="HN243" s="99"/>
      <c r="HO243" s="99"/>
      <c r="HP243" s="99"/>
      <c r="HQ243" s="99"/>
      <c r="HR243" s="99"/>
      <c r="HS243" s="99"/>
      <c r="HT243" s="99"/>
      <c r="HU243" s="99"/>
      <c r="HV243" s="99"/>
      <c r="HW243" s="99"/>
      <c r="HX243" s="99"/>
      <c r="HY243" s="99"/>
      <c r="HZ243" s="99"/>
      <c r="IA243" s="99"/>
      <c r="IB243" s="99"/>
      <c r="IC243" s="99"/>
      <c r="ID243" s="99"/>
      <c r="IE243" s="99"/>
      <c r="IF243" s="99"/>
      <c r="IG243" s="99"/>
      <c r="IH243" s="99"/>
      <c r="II243" s="99"/>
      <c r="IJ243" s="99"/>
      <c r="IK243" s="99"/>
      <c r="IL243" s="99"/>
      <c r="IM243" s="99"/>
      <c r="IN243" s="99"/>
      <c r="IO243" s="99"/>
      <c r="IP243" s="99"/>
      <c r="IQ243" s="99"/>
      <c r="IR243" s="99"/>
      <c r="IS243" s="99"/>
      <c r="IT243" s="99"/>
      <c r="IU243" s="99"/>
      <c r="IV243" s="99"/>
    </row>
    <row r="244" spans="1:256" s="100" customFormat="1" ht="25.5" customHeight="1" x14ac:dyDescent="0.25">
      <c r="A244" s="365" t="s">
        <v>1172</v>
      </c>
      <c r="B244" s="171" t="s">
        <v>27</v>
      </c>
      <c r="C244" s="552">
        <f>SUM(C245:C246)</f>
        <v>672704781</v>
      </c>
      <c r="D244" s="538">
        <f>SUM(D245:D246)</f>
        <v>12507284</v>
      </c>
      <c r="E244" s="257">
        <f>SUM(E245:E246)</f>
        <v>685212065</v>
      </c>
      <c r="F244" s="17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368"/>
      <c r="AV244" s="179"/>
      <c r="AW244" s="99"/>
      <c r="AX244" s="99"/>
      <c r="AY244" s="99"/>
      <c r="AZ244" s="99"/>
      <c r="BA244" s="99"/>
      <c r="BB244" s="99"/>
      <c r="BC244" s="99"/>
      <c r="BD244" s="99"/>
      <c r="BE244" s="99"/>
      <c r="BF244" s="99"/>
      <c r="BG244" s="99"/>
      <c r="BH244" s="99"/>
      <c r="BI244" s="99"/>
      <c r="BJ244" s="99"/>
      <c r="BK244" s="99"/>
      <c r="BL244" s="99"/>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c r="CT244" s="99"/>
      <c r="CU244" s="99"/>
      <c r="CV244" s="99"/>
      <c r="CW244" s="99"/>
      <c r="CX244" s="99"/>
      <c r="CY244" s="99"/>
      <c r="CZ244" s="99"/>
      <c r="DA244" s="99"/>
      <c r="DB244" s="99"/>
      <c r="DC244" s="99"/>
      <c r="DD244" s="99"/>
      <c r="DE244" s="99"/>
      <c r="DF244" s="99"/>
      <c r="DG244" s="99"/>
      <c r="DH244" s="99"/>
      <c r="DI244" s="99"/>
      <c r="DJ244" s="99"/>
      <c r="DK244" s="99"/>
      <c r="DL244" s="99"/>
      <c r="DM244" s="99"/>
      <c r="DN244" s="99"/>
      <c r="DO244" s="99"/>
      <c r="DP244" s="99"/>
      <c r="DQ244" s="99"/>
      <c r="DR244" s="99"/>
      <c r="DS244" s="99"/>
      <c r="DT244" s="99"/>
      <c r="DU244" s="99"/>
      <c r="DV244" s="99"/>
      <c r="DW244" s="99"/>
      <c r="DX244" s="99"/>
      <c r="DY244" s="99"/>
      <c r="DZ244" s="99"/>
      <c r="EA244" s="99"/>
      <c r="EB244" s="99"/>
      <c r="EC244" s="99"/>
      <c r="ED244" s="99"/>
      <c r="EE244" s="99"/>
      <c r="EF244" s="99"/>
      <c r="EG244" s="99"/>
      <c r="EH244" s="99"/>
      <c r="EI244" s="99"/>
      <c r="EJ244" s="99"/>
      <c r="EK244" s="99"/>
      <c r="EL244" s="99"/>
      <c r="EM244" s="99"/>
      <c r="EN244" s="99"/>
      <c r="EO244" s="99"/>
      <c r="EP244" s="99"/>
      <c r="EQ244" s="99"/>
      <c r="ER244" s="99"/>
      <c r="ES244" s="99"/>
      <c r="ET244" s="99"/>
      <c r="EU244" s="99"/>
      <c r="EV244" s="99"/>
      <c r="EW244" s="99"/>
      <c r="EX244" s="99"/>
      <c r="EY244" s="99"/>
      <c r="EZ244" s="99"/>
      <c r="FA244" s="99"/>
      <c r="FB244" s="99"/>
      <c r="FC244" s="99"/>
      <c r="FD244" s="99"/>
      <c r="FE244" s="99"/>
      <c r="FF244" s="99"/>
      <c r="FG244" s="99"/>
      <c r="FH244" s="99"/>
      <c r="FI244" s="99"/>
      <c r="FJ244" s="99"/>
      <c r="FK244" s="99"/>
      <c r="FL244" s="99"/>
      <c r="FM244" s="99"/>
      <c r="FN244" s="99"/>
      <c r="FO244" s="99"/>
      <c r="FP244" s="99"/>
      <c r="FQ244" s="99"/>
      <c r="FR244" s="99"/>
      <c r="FS244" s="99"/>
      <c r="FT244" s="99"/>
      <c r="FU244" s="99"/>
      <c r="FV244" s="99"/>
      <c r="FW244" s="99"/>
      <c r="FX244" s="99"/>
      <c r="FY244" s="99"/>
      <c r="FZ244" s="99"/>
      <c r="GA244" s="99"/>
      <c r="GB244" s="99"/>
      <c r="GC244" s="99"/>
      <c r="GD244" s="99"/>
      <c r="GE244" s="99"/>
      <c r="GF244" s="99"/>
      <c r="GG244" s="99"/>
      <c r="GH244" s="99"/>
      <c r="GI244" s="99"/>
      <c r="GJ244" s="99"/>
      <c r="GK244" s="99"/>
      <c r="GL244" s="99"/>
      <c r="GM244" s="99"/>
      <c r="GN244" s="99"/>
      <c r="GO244" s="99"/>
      <c r="GP244" s="99"/>
      <c r="GQ244" s="99"/>
      <c r="GR244" s="99"/>
      <c r="GS244" s="99"/>
      <c r="GT244" s="99"/>
      <c r="GU244" s="99"/>
      <c r="GV244" s="99"/>
      <c r="GW244" s="99"/>
      <c r="GX244" s="99"/>
      <c r="GY244" s="99"/>
      <c r="GZ244" s="99"/>
      <c r="HA244" s="99"/>
      <c r="HB244" s="99"/>
      <c r="HC244" s="99"/>
      <c r="HD244" s="99"/>
      <c r="HE244" s="99"/>
      <c r="HF244" s="99"/>
      <c r="HG244" s="99"/>
      <c r="HH244" s="99"/>
      <c r="HI244" s="99"/>
      <c r="HJ244" s="99"/>
      <c r="HK244" s="99"/>
      <c r="HL244" s="99"/>
      <c r="HM244" s="99"/>
      <c r="HN244" s="99"/>
      <c r="HO244" s="99"/>
      <c r="HP244" s="99"/>
      <c r="HQ244" s="99"/>
      <c r="HR244" s="99"/>
      <c r="HS244" s="99"/>
      <c r="HT244" s="99"/>
      <c r="HU244" s="99"/>
      <c r="HV244" s="99"/>
      <c r="HW244" s="99"/>
      <c r="HX244" s="99"/>
      <c r="HY244" s="99"/>
      <c r="HZ244" s="99"/>
      <c r="IA244" s="99"/>
      <c r="IB244" s="99"/>
      <c r="IC244" s="99"/>
      <c r="ID244" s="99"/>
      <c r="IE244" s="99"/>
      <c r="IF244" s="99"/>
      <c r="IG244" s="99"/>
      <c r="IH244" s="99"/>
      <c r="II244" s="99"/>
      <c r="IJ244" s="99"/>
      <c r="IK244" s="99"/>
      <c r="IL244" s="99"/>
      <c r="IM244" s="99"/>
      <c r="IN244" s="99"/>
      <c r="IO244" s="99"/>
      <c r="IP244" s="99"/>
      <c r="IQ244" s="99"/>
      <c r="IR244" s="99"/>
      <c r="IS244" s="99"/>
      <c r="IT244" s="99"/>
      <c r="IU244" s="99"/>
      <c r="IV244" s="99"/>
    </row>
    <row r="245" spans="1:256" s="100" customFormat="1" ht="25.5" customHeight="1" x14ac:dyDescent="0.25">
      <c r="A245" s="367" t="s">
        <v>1173</v>
      </c>
      <c r="B245" s="167" t="s">
        <v>303</v>
      </c>
      <c r="C245" s="550">
        <v>572138433</v>
      </c>
      <c r="D245" s="532">
        <v>12507284</v>
      </c>
      <c r="E245" s="197">
        <f>C245+D245</f>
        <v>584645717</v>
      </c>
      <c r="F245" s="17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368"/>
      <c r="AV245" s="179"/>
      <c r="AW245" s="99"/>
      <c r="AX245" s="99"/>
      <c r="AY245" s="99"/>
      <c r="AZ245" s="99"/>
      <c r="BA245" s="99"/>
      <c r="BB245" s="99"/>
      <c r="BC245" s="99"/>
      <c r="BD245" s="99"/>
      <c r="BE245" s="99"/>
      <c r="BF245" s="99"/>
      <c r="BG245" s="99"/>
      <c r="BH245" s="99"/>
      <c r="BI245" s="99"/>
      <c r="BJ245" s="99"/>
      <c r="BK245" s="99"/>
      <c r="BL245" s="99"/>
      <c r="BM245" s="99"/>
      <c r="BN245" s="99"/>
      <c r="BO245" s="99"/>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c r="CT245" s="99"/>
      <c r="CU245" s="99"/>
      <c r="CV245" s="99"/>
      <c r="CW245" s="99"/>
      <c r="CX245" s="99"/>
      <c r="CY245" s="99"/>
      <c r="CZ245" s="99"/>
      <c r="DA245" s="99"/>
      <c r="DB245" s="99"/>
      <c r="DC245" s="99"/>
      <c r="DD245" s="99"/>
      <c r="DE245" s="99"/>
      <c r="DF245" s="99"/>
      <c r="DG245" s="99"/>
      <c r="DH245" s="99"/>
      <c r="DI245" s="99"/>
      <c r="DJ245" s="99"/>
      <c r="DK245" s="99"/>
      <c r="DL245" s="99"/>
      <c r="DM245" s="99"/>
      <c r="DN245" s="99"/>
      <c r="DO245" s="99"/>
      <c r="DP245" s="99"/>
      <c r="DQ245" s="99"/>
      <c r="DR245" s="99"/>
      <c r="DS245" s="99"/>
      <c r="DT245" s="99"/>
      <c r="DU245" s="99"/>
      <c r="DV245" s="99"/>
      <c r="DW245" s="99"/>
      <c r="DX245" s="99"/>
      <c r="DY245" s="99"/>
      <c r="DZ245" s="99"/>
      <c r="EA245" s="99"/>
      <c r="EB245" s="99"/>
      <c r="EC245" s="99"/>
      <c r="ED245" s="99"/>
      <c r="EE245" s="99"/>
      <c r="EF245" s="99"/>
      <c r="EG245" s="99"/>
      <c r="EH245" s="99"/>
      <c r="EI245" s="99"/>
      <c r="EJ245" s="99"/>
      <c r="EK245" s="99"/>
      <c r="EL245" s="99"/>
      <c r="EM245" s="99"/>
      <c r="EN245" s="99"/>
      <c r="EO245" s="99"/>
      <c r="EP245" s="99"/>
      <c r="EQ245" s="99"/>
      <c r="ER245" s="99"/>
      <c r="ES245" s="99"/>
      <c r="ET245" s="99"/>
      <c r="EU245" s="99"/>
      <c r="EV245" s="99"/>
      <c r="EW245" s="99"/>
      <c r="EX245" s="99"/>
      <c r="EY245" s="99"/>
      <c r="EZ245" s="99"/>
      <c r="FA245" s="99"/>
      <c r="FB245" s="99"/>
      <c r="FC245" s="99"/>
      <c r="FD245" s="99"/>
      <c r="FE245" s="99"/>
      <c r="FF245" s="99"/>
      <c r="FG245" s="99"/>
      <c r="FH245" s="99"/>
      <c r="FI245" s="99"/>
      <c r="FJ245" s="99"/>
      <c r="FK245" s="99"/>
      <c r="FL245" s="99"/>
      <c r="FM245" s="99"/>
      <c r="FN245" s="99"/>
      <c r="FO245" s="99"/>
      <c r="FP245" s="99"/>
      <c r="FQ245" s="99"/>
      <c r="FR245" s="99"/>
      <c r="FS245" s="99"/>
      <c r="FT245" s="99"/>
      <c r="FU245" s="99"/>
      <c r="FV245" s="99"/>
      <c r="FW245" s="99"/>
      <c r="FX245" s="99"/>
      <c r="FY245" s="99"/>
      <c r="FZ245" s="99"/>
      <c r="GA245" s="99"/>
      <c r="GB245" s="99"/>
      <c r="GC245" s="99"/>
      <c r="GD245" s="99"/>
      <c r="GE245" s="99"/>
      <c r="GF245" s="99"/>
      <c r="GG245" s="99"/>
      <c r="GH245" s="99"/>
      <c r="GI245" s="99"/>
      <c r="GJ245" s="99"/>
      <c r="GK245" s="99"/>
      <c r="GL245" s="99"/>
      <c r="GM245" s="99"/>
      <c r="GN245" s="99"/>
      <c r="GO245" s="99"/>
      <c r="GP245" s="99"/>
      <c r="GQ245" s="99"/>
      <c r="GR245" s="99"/>
      <c r="GS245" s="99"/>
      <c r="GT245" s="99"/>
      <c r="GU245" s="99"/>
      <c r="GV245" s="99"/>
      <c r="GW245" s="99"/>
      <c r="GX245" s="99"/>
      <c r="GY245" s="99"/>
      <c r="GZ245" s="99"/>
      <c r="HA245" s="99"/>
      <c r="HB245" s="99"/>
      <c r="HC245" s="99"/>
      <c r="HD245" s="99"/>
      <c r="HE245" s="99"/>
      <c r="HF245" s="99"/>
      <c r="HG245" s="99"/>
      <c r="HH245" s="99"/>
      <c r="HI245" s="99"/>
      <c r="HJ245" s="99"/>
      <c r="HK245" s="99"/>
      <c r="HL245" s="99"/>
      <c r="HM245" s="99"/>
      <c r="HN245" s="99"/>
      <c r="HO245" s="99"/>
      <c r="HP245" s="99"/>
      <c r="HQ245" s="99"/>
      <c r="HR245" s="99"/>
      <c r="HS245" s="99"/>
      <c r="HT245" s="99"/>
      <c r="HU245" s="99"/>
      <c r="HV245" s="99"/>
      <c r="HW245" s="99"/>
      <c r="HX245" s="99"/>
      <c r="HY245" s="99"/>
      <c r="HZ245" s="99"/>
      <c r="IA245" s="99"/>
      <c r="IB245" s="99"/>
      <c r="IC245" s="99"/>
      <c r="ID245" s="99"/>
      <c r="IE245" s="99"/>
      <c r="IF245" s="99"/>
      <c r="IG245" s="99"/>
      <c r="IH245" s="99"/>
      <c r="II245" s="99"/>
      <c r="IJ245" s="99"/>
      <c r="IK245" s="99"/>
      <c r="IL245" s="99"/>
      <c r="IM245" s="99"/>
      <c r="IN245" s="99"/>
      <c r="IO245" s="99"/>
      <c r="IP245" s="99"/>
      <c r="IQ245" s="99"/>
      <c r="IR245" s="99"/>
      <c r="IS245" s="99"/>
      <c r="IT245" s="99"/>
      <c r="IU245" s="99"/>
      <c r="IV245" s="99"/>
    </row>
    <row r="246" spans="1:256" s="100" customFormat="1" ht="25.5" customHeight="1" x14ac:dyDescent="0.25">
      <c r="A246" s="367" t="s">
        <v>1174</v>
      </c>
      <c r="B246" s="167" t="s">
        <v>304</v>
      </c>
      <c r="C246" s="550">
        <v>100566348</v>
      </c>
      <c r="D246" s="532">
        <v>0</v>
      </c>
      <c r="E246" s="197">
        <f>C246+D246</f>
        <v>100566348</v>
      </c>
      <c r="F246" s="179"/>
      <c r="G246" s="99"/>
      <c r="H246" s="99"/>
      <c r="I246" s="99"/>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368"/>
      <c r="AV246" s="179"/>
      <c r="AW246" s="99"/>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c r="CT246" s="99"/>
      <c r="CU246" s="99"/>
      <c r="CV246" s="99"/>
      <c r="CW246" s="99"/>
      <c r="CX246" s="99"/>
      <c r="CY246" s="99"/>
      <c r="CZ246" s="99"/>
      <c r="DA246" s="99"/>
      <c r="DB246" s="99"/>
      <c r="DC246" s="99"/>
      <c r="DD246" s="99"/>
      <c r="DE246" s="99"/>
      <c r="DF246" s="99"/>
      <c r="DG246" s="99"/>
      <c r="DH246" s="99"/>
      <c r="DI246" s="99"/>
      <c r="DJ246" s="99"/>
      <c r="DK246" s="99"/>
      <c r="DL246" s="99"/>
      <c r="DM246" s="99"/>
      <c r="DN246" s="99"/>
      <c r="DO246" s="99"/>
      <c r="DP246" s="99"/>
      <c r="DQ246" s="99"/>
      <c r="DR246" s="99"/>
      <c r="DS246" s="99"/>
      <c r="DT246" s="99"/>
      <c r="DU246" s="99"/>
      <c r="DV246" s="99"/>
      <c r="DW246" s="99"/>
      <c r="DX246" s="99"/>
      <c r="DY246" s="99"/>
      <c r="DZ246" s="99"/>
      <c r="EA246" s="99"/>
      <c r="EB246" s="99"/>
      <c r="EC246" s="99"/>
      <c r="ED246" s="99"/>
      <c r="EE246" s="99"/>
      <c r="EF246" s="99"/>
      <c r="EG246" s="99"/>
      <c r="EH246" s="99"/>
      <c r="EI246" s="99"/>
      <c r="EJ246" s="99"/>
      <c r="EK246" s="99"/>
      <c r="EL246" s="99"/>
      <c r="EM246" s="99"/>
      <c r="EN246" s="99"/>
      <c r="EO246" s="99"/>
      <c r="EP246" s="99"/>
      <c r="EQ246" s="99"/>
      <c r="ER246" s="99"/>
      <c r="ES246" s="99"/>
      <c r="ET246" s="99"/>
      <c r="EU246" s="99"/>
      <c r="EV246" s="99"/>
      <c r="EW246" s="99"/>
      <c r="EX246" s="99"/>
      <c r="EY246" s="99"/>
      <c r="EZ246" s="99"/>
      <c r="FA246" s="99"/>
      <c r="FB246" s="99"/>
      <c r="FC246" s="99"/>
      <c r="FD246" s="99"/>
      <c r="FE246" s="99"/>
      <c r="FF246" s="99"/>
      <c r="FG246" s="99"/>
      <c r="FH246" s="99"/>
      <c r="FI246" s="99"/>
      <c r="FJ246" s="99"/>
      <c r="FK246" s="99"/>
      <c r="FL246" s="99"/>
      <c r="FM246" s="99"/>
      <c r="FN246" s="99"/>
      <c r="FO246" s="99"/>
      <c r="FP246" s="99"/>
      <c r="FQ246" s="99"/>
      <c r="FR246" s="99"/>
      <c r="FS246" s="99"/>
      <c r="FT246" s="99"/>
      <c r="FU246" s="99"/>
      <c r="FV246" s="99"/>
      <c r="FW246" s="99"/>
      <c r="FX246" s="99"/>
      <c r="FY246" s="99"/>
      <c r="FZ246" s="99"/>
      <c r="GA246" s="99"/>
      <c r="GB246" s="99"/>
      <c r="GC246" s="99"/>
      <c r="GD246" s="99"/>
      <c r="GE246" s="99"/>
      <c r="GF246" s="99"/>
      <c r="GG246" s="99"/>
      <c r="GH246" s="99"/>
      <c r="GI246" s="99"/>
      <c r="GJ246" s="99"/>
      <c r="GK246" s="99"/>
      <c r="GL246" s="99"/>
      <c r="GM246" s="99"/>
      <c r="GN246" s="99"/>
      <c r="GO246" s="99"/>
      <c r="GP246" s="99"/>
      <c r="GQ246" s="99"/>
      <c r="GR246" s="99"/>
      <c r="GS246" s="99"/>
      <c r="GT246" s="99"/>
      <c r="GU246" s="99"/>
      <c r="GV246" s="99"/>
      <c r="GW246" s="99"/>
      <c r="GX246" s="99"/>
      <c r="GY246" s="99"/>
      <c r="GZ246" s="99"/>
      <c r="HA246" s="99"/>
      <c r="HB246" s="99"/>
      <c r="HC246" s="99"/>
      <c r="HD246" s="99"/>
      <c r="HE246" s="99"/>
      <c r="HF246" s="99"/>
      <c r="HG246" s="99"/>
      <c r="HH246" s="99"/>
      <c r="HI246" s="99"/>
      <c r="HJ246" s="99"/>
      <c r="HK246" s="99"/>
      <c r="HL246" s="99"/>
      <c r="HM246" s="99"/>
      <c r="HN246" s="99"/>
      <c r="HO246" s="99"/>
      <c r="HP246" s="99"/>
      <c r="HQ246" s="99"/>
      <c r="HR246" s="99"/>
      <c r="HS246" s="99"/>
      <c r="HT246" s="99"/>
      <c r="HU246" s="99"/>
      <c r="HV246" s="99"/>
      <c r="HW246" s="99"/>
      <c r="HX246" s="99"/>
      <c r="HY246" s="99"/>
      <c r="HZ246" s="99"/>
      <c r="IA246" s="99"/>
      <c r="IB246" s="99"/>
      <c r="IC246" s="99"/>
      <c r="ID246" s="99"/>
      <c r="IE246" s="99"/>
      <c r="IF246" s="99"/>
      <c r="IG246" s="99"/>
      <c r="IH246" s="99"/>
      <c r="II246" s="99"/>
      <c r="IJ246" s="99"/>
      <c r="IK246" s="99"/>
      <c r="IL246" s="99"/>
      <c r="IM246" s="99"/>
      <c r="IN246" s="99"/>
      <c r="IO246" s="99"/>
      <c r="IP246" s="99"/>
      <c r="IQ246" s="99"/>
      <c r="IR246" s="99"/>
      <c r="IS246" s="99"/>
      <c r="IT246" s="99"/>
      <c r="IU246" s="99"/>
      <c r="IV246" s="99"/>
    </row>
    <row r="247" spans="1:256" s="100" customFormat="1" ht="25.5" customHeight="1" x14ac:dyDescent="0.25">
      <c r="A247" s="365">
        <v>8.1999999999999993</v>
      </c>
      <c r="B247" s="164" t="s">
        <v>305</v>
      </c>
      <c r="C247" s="547">
        <f>C248</f>
        <v>382171365</v>
      </c>
      <c r="D247" s="537">
        <f>D248</f>
        <v>-2181215</v>
      </c>
      <c r="E247" s="201">
        <f>E248</f>
        <v>379990150</v>
      </c>
      <c r="F247" s="179"/>
      <c r="G247" s="99"/>
      <c r="H247" s="99"/>
      <c r="I247" s="99"/>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368"/>
      <c r="AV247" s="17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99"/>
      <c r="FX247" s="99"/>
      <c r="FY247" s="99"/>
      <c r="FZ247" s="99"/>
      <c r="GA247" s="99"/>
      <c r="GB247" s="99"/>
      <c r="GC247" s="99"/>
      <c r="GD247" s="99"/>
      <c r="GE247" s="99"/>
      <c r="GF247" s="99"/>
      <c r="GG247" s="99"/>
      <c r="GH247" s="99"/>
      <c r="GI247" s="99"/>
      <c r="GJ247" s="99"/>
      <c r="GK247" s="99"/>
      <c r="GL247" s="99"/>
      <c r="GM247" s="99"/>
      <c r="GN247" s="99"/>
      <c r="GO247" s="99"/>
      <c r="GP247" s="99"/>
      <c r="GQ247" s="99"/>
      <c r="GR247" s="99"/>
      <c r="GS247" s="99"/>
      <c r="GT247" s="99"/>
      <c r="GU247" s="99"/>
      <c r="GV247" s="99"/>
      <c r="GW247" s="99"/>
      <c r="GX247" s="99"/>
      <c r="GY247" s="99"/>
      <c r="GZ247" s="99"/>
      <c r="HA247" s="99"/>
      <c r="HB247" s="99"/>
      <c r="HC247" s="99"/>
      <c r="HD247" s="99"/>
      <c r="HE247" s="99"/>
      <c r="HF247" s="99"/>
      <c r="HG247" s="99"/>
      <c r="HH247" s="99"/>
      <c r="HI247" s="99"/>
      <c r="HJ247" s="99"/>
      <c r="HK247" s="99"/>
      <c r="HL247" s="99"/>
      <c r="HM247" s="99"/>
      <c r="HN247" s="99"/>
      <c r="HO247" s="99"/>
      <c r="HP247" s="99"/>
      <c r="HQ247" s="99"/>
      <c r="HR247" s="99"/>
      <c r="HS247" s="99"/>
      <c r="HT247" s="99"/>
      <c r="HU247" s="99"/>
      <c r="HV247" s="99"/>
      <c r="HW247" s="99"/>
      <c r="HX247" s="99"/>
      <c r="HY247" s="99"/>
      <c r="HZ247" s="99"/>
      <c r="IA247" s="99"/>
      <c r="IB247" s="99"/>
      <c r="IC247" s="99"/>
      <c r="ID247" s="99"/>
      <c r="IE247" s="99"/>
      <c r="IF247" s="99"/>
      <c r="IG247" s="99"/>
      <c r="IH247" s="99"/>
      <c r="II247" s="99"/>
      <c r="IJ247" s="99"/>
      <c r="IK247" s="99"/>
      <c r="IL247" s="99"/>
      <c r="IM247" s="99"/>
      <c r="IN247" s="99"/>
      <c r="IO247" s="99"/>
      <c r="IP247" s="99"/>
      <c r="IQ247" s="99"/>
      <c r="IR247" s="99"/>
      <c r="IS247" s="99"/>
      <c r="IT247" s="99"/>
      <c r="IU247" s="99"/>
      <c r="IV247" s="99"/>
    </row>
    <row r="248" spans="1:256" s="100" customFormat="1" ht="25.5" customHeight="1" x14ac:dyDescent="0.25">
      <c r="A248" s="365" t="s">
        <v>1175</v>
      </c>
      <c r="B248" s="210" t="s">
        <v>306</v>
      </c>
      <c r="C248" s="552">
        <f>SUM(C249:C252)</f>
        <v>382171365</v>
      </c>
      <c r="D248" s="538">
        <f>SUM(D249:D252)</f>
        <v>-2181215</v>
      </c>
      <c r="E248" s="257">
        <f>SUM(E249:E252)</f>
        <v>379990150</v>
      </c>
      <c r="F248" s="179"/>
      <c r="G248" s="99"/>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368"/>
      <c r="AV248" s="179"/>
      <c r="AW248" s="99"/>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c r="CT248" s="99"/>
      <c r="CU248" s="99"/>
      <c r="CV248" s="99"/>
      <c r="CW248" s="99"/>
      <c r="CX248" s="99"/>
      <c r="CY248" s="99"/>
      <c r="CZ248" s="99"/>
      <c r="DA248" s="99"/>
      <c r="DB248" s="99"/>
      <c r="DC248" s="99"/>
      <c r="DD248" s="99"/>
      <c r="DE248" s="99"/>
      <c r="DF248" s="99"/>
      <c r="DG248" s="99"/>
      <c r="DH248" s="99"/>
      <c r="DI248" s="99"/>
      <c r="DJ248" s="99"/>
      <c r="DK248" s="99"/>
      <c r="DL248" s="99"/>
      <c r="DM248" s="99"/>
      <c r="DN248" s="99"/>
      <c r="DO248" s="99"/>
      <c r="DP248" s="99"/>
      <c r="DQ248" s="99"/>
      <c r="DR248" s="99"/>
      <c r="DS248" s="99"/>
      <c r="DT248" s="99"/>
      <c r="DU248" s="99"/>
      <c r="DV248" s="99"/>
      <c r="DW248" s="99"/>
      <c r="DX248" s="99"/>
      <c r="DY248" s="99"/>
      <c r="DZ248" s="99"/>
      <c r="EA248" s="99"/>
      <c r="EB248" s="99"/>
      <c r="EC248" s="99"/>
      <c r="ED248" s="99"/>
      <c r="EE248" s="99"/>
      <c r="EF248" s="99"/>
      <c r="EG248" s="99"/>
      <c r="EH248" s="99"/>
      <c r="EI248" s="99"/>
      <c r="EJ248" s="99"/>
      <c r="EK248" s="99"/>
      <c r="EL248" s="99"/>
      <c r="EM248" s="99"/>
      <c r="EN248" s="99"/>
      <c r="EO248" s="99"/>
      <c r="EP248" s="99"/>
      <c r="EQ248" s="99"/>
      <c r="ER248" s="99"/>
      <c r="ES248" s="99"/>
      <c r="ET248" s="99"/>
      <c r="EU248" s="99"/>
      <c r="EV248" s="99"/>
      <c r="EW248" s="99"/>
      <c r="EX248" s="99"/>
      <c r="EY248" s="99"/>
      <c r="EZ248" s="99"/>
      <c r="FA248" s="99"/>
      <c r="FB248" s="99"/>
      <c r="FC248" s="99"/>
      <c r="FD248" s="99"/>
      <c r="FE248" s="99"/>
      <c r="FF248" s="99"/>
      <c r="FG248" s="99"/>
      <c r="FH248" s="99"/>
      <c r="FI248" s="99"/>
      <c r="FJ248" s="99"/>
      <c r="FK248" s="99"/>
      <c r="FL248" s="99"/>
      <c r="FM248" s="99"/>
      <c r="FN248" s="99"/>
      <c r="FO248" s="99"/>
      <c r="FP248" s="99"/>
      <c r="FQ248" s="99"/>
      <c r="FR248" s="99"/>
      <c r="FS248" s="99"/>
      <c r="FT248" s="99"/>
      <c r="FU248" s="99"/>
      <c r="FV248" s="99"/>
      <c r="FW248" s="99"/>
      <c r="FX248" s="99"/>
      <c r="FY248" s="99"/>
      <c r="FZ248" s="99"/>
      <c r="GA248" s="99"/>
      <c r="GB248" s="99"/>
      <c r="GC248" s="99"/>
      <c r="GD248" s="99"/>
      <c r="GE248" s="99"/>
      <c r="GF248" s="99"/>
      <c r="GG248" s="99"/>
      <c r="GH248" s="99"/>
      <c r="GI248" s="99"/>
      <c r="GJ248" s="99"/>
      <c r="GK248" s="99"/>
      <c r="GL248" s="99"/>
      <c r="GM248" s="99"/>
      <c r="GN248" s="99"/>
      <c r="GO248" s="99"/>
      <c r="GP248" s="99"/>
      <c r="GQ248" s="99"/>
      <c r="GR248" s="99"/>
      <c r="GS248" s="99"/>
      <c r="GT248" s="99"/>
      <c r="GU248" s="99"/>
      <c r="GV248" s="99"/>
      <c r="GW248" s="99"/>
      <c r="GX248" s="99"/>
      <c r="GY248" s="99"/>
      <c r="GZ248" s="99"/>
      <c r="HA248" s="99"/>
      <c r="HB248" s="99"/>
      <c r="HC248" s="99"/>
      <c r="HD248" s="99"/>
      <c r="HE248" s="99"/>
      <c r="HF248" s="99"/>
      <c r="HG248" s="99"/>
      <c r="HH248" s="99"/>
      <c r="HI248" s="99"/>
      <c r="HJ248" s="99"/>
      <c r="HK248" s="99"/>
      <c r="HL248" s="99"/>
      <c r="HM248" s="99"/>
      <c r="HN248" s="99"/>
      <c r="HO248" s="99"/>
      <c r="HP248" s="99"/>
      <c r="HQ248" s="99"/>
      <c r="HR248" s="99"/>
      <c r="HS248" s="99"/>
      <c r="HT248" s="99"/>
      <c r="HU248" s="99"/>
      <c r="HV248" s="99"/>
      <c r="HW248" s="99"/>
      <c r="HX248" s="99"/>
      <c r="HY248" s="99"/>
      <c r="HZ248" s="99"/>
      <c r="IA248" s="99"/>
      <c r="IB248" s="99"/>
      <c r="IC248" s="99"/>
      <c r="ID248" s="99"/>
      <c r="IE248" s="99"/>
      <c r="IF248" s="99"/>
      <c r="IG248" s="99"/>
      <c r="IH248" s="99"/>
      <c r="II248" s="99"/>
      <c r="IJ248" s="99"/>
      <c r="IK248" s="99"/>
      <c r="IL248" s="99"/>
      <c r="IM248" s="99"/>
      <c r="IN248" s="99"/>
      <c r="IO248" s="99"/>
      <c r="IP248" s="99"/>
      <c r="IQ248" s="99"/>
      <c r="IR248" s="99"/>
      <c r="IS248" s="99"/>
      <c r="IT248" s="99"/>
      <c r="IU248" s="99"/>
      <c r="IV248" s="99"/>
    </row>
    <row r="249" spans="1:256" s="100" customFormat="1" ht="25.5" customHeight="1" x14ac:dyDescent="0.25">
      <c r="A249" s="367" t="s">
        <v>1176</v>
      </c>
      <c r="B249" s="167" t="s">
        <v>307</v>
      </c>
      <c r="C249" s="550">
        <v>47095203</v>
      </c>
      <c r="D249" s="532">
        <v>-5144524</v>
      </c>
      <c r="E249" s="197">
        <f>C249+D249</f>
        <v>41950679</v>
      </c>
      <c r="F249" s="17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368"/>
      <c r="AV249" s="179"/>
      <c r="AW249" s="99"/>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c r="CT249" s="99"/>
      <c r="CU249" s="99"/>
      <c r="CV249" s="99"/>
      <c r="CW249" s="99"/>
      <c r="CX249" s="99"/>
      <c r="CY249" s="99"/>
      <c r="CZ249" s="99"/>
      <c r="DA249" s="99"/>
      <c r="DB249" s="99"/>
      <c r="DC249" s="99"/>
      <c r="DD249" s="99"/>
      <c r="DE249" s="99"/>
      <c r="DF249" s="99"/>
      <c r="DG249" s="99"/>
      <c r="DH249" s="99"/>
      <c r="DI249" s="99"/>
      <c r="DJ249" s="99"/>
      <c r="DK249" s="99"/>
      <c r="DL249" s="99"/>
      <c r="DM249" s="99"/>
      <c r="DN249" s="99"/>
      <c r="DO249" s="99"/>
      <c r="DP249" s="99"/>
      <c r="DQ249" s="99"/>
      <c r="DR249" s="99"/>
      <c r="DS249" s="99"/>
      <c r="DT249" s="99"/>
      <c r="DU249" s="99"/>
      <c r="DV249" s="99"/>
      <c r="DW249" s="99"/>
      <c r="DX249" s="99"/>
      <c r="DY249" s="99"/>
      <c r="DZ249" s="99"/>
      <c r="EA249" s="99"/>
      <c r="EB249" s="99"/>
      <c r="EC249" s="99"/>
      <c r="ED249" s="99"/>
      <c r="EE249" s="99"/>
      <c r="EF249" s="99"/>
      <c r="EG249" s="99"/>
      <c r="EH249" s="99"/>
      <c r="EI249" s="99"/>
      <c r="EJ249" s="99"/>
      <c r="EK249" s="99"/>
      <c r="EL249" s="99"/>
      <c r="EM249" s="99"/>
      <c r="EN249" s="99"/>
      <c r="EO249" s="99"/>
      <c r="EP249" s="99"/>
      <c r="EQ249" s="99"/>
      <c r="ER249" s="99"/>
      <c r="ES249" s="99"/>
      <c r="ET249" s="99"/>
      <c r="EU249" s="99"/>
      <c r="EV249" s="99"/>
      <c r="EW249" s="99"/>
      <c r="EX249" s="99"/>
      <c r="EY249" s="99"/>
      <c r="EZ249" s="99"/>
      <c r="FA249" s="99"/>
      <c r="FB249" s="99"/>
      <c r="FC249" s="99"/>
      <c r="FD249" s="99"/>
      <c r="FE249" s="99"/>
      <c r="FF249" s="99"/>
      <c r="FG249" s="99"/>
      <c r="FH249" s="99"/>
      <c r="FI249" s="99"/>
      <c r="FJ249" s="99"/>
      <c r="FK249" s="99"/>
      <c r="FL249" s="99"/>
      <c r="FM249" s="99"/>
      <c r="FN249" s="99"/>
      <c r="FO249" s="99"/>
      <c r="FP249" s="99"/>
      <c r="FQ249" s="99"/>
      <c r="FR249" s="99"/>
      <c r="FS249" s="99"/>
      <c r="FT249" s="99"/>
      <c r="FU249" s="99"/>
      <c r="FV249" s="99"/>
      <c r="FW249" s="99"/>
      <c r="FX249" s="99"/>
      <c r="FY249" s="99"/>
      <c r="FZ249" s="99"/>
      <c r="GA249" s="99"/>
      <c r="GB249" s="99"/>
      <c r="GC249" s="99"/>
      <c r="GD249" s="99"/>
      <c r="GE249" s="99"/>
      <c r="GF249" s="99"/>
      <c r="GG249" s="99"/>
      <c r="GH249" s="99"/>
      <c r="GI249" s="99"/>
      <c r="GJ249" s="99"/>
      <c r="GK249" s="99"/>
      <c r="GL249" s="99"/>
      <c r="GM249" s="99"/>
      <c r="GN249" s="99"/>
      <c r="GO249" s="99"/>
      <c r="GP249" s="99"/>
      <c r="GQ249" s="99"/>
      <c r="GR249" s="99"/>
      <c r="GS249" s="99"/>
      <c r="GT249" s="99"/>
      <c r="GU249" s="99"/>
      <c r="GV249" s="99"/>
      <c r="GW249" s="99"/>
      <c r="GX249" s="99"/>
      <c r="GY249" s="99"/>
      <c r="GZ249" s="99"/>
      <c r="HA249" s="99"/>
      <c r="HB249" s="99"/>
      <c r="HC249" s="99"/>
      <c r="HD249" s="99"/>
      <c r="HE249" s="99"/>
      <c r="HF249" s="99"/>
      <c r="HG249" s="99"/>
      <c r="HH249" s="99"/>
      <c r="HI249" s="99"/>
      <c r="HJ249" s="99"/>
      <c r="HK249" s="99"/>
      <c r="HL249" s="99"/>
      <c r="HM249" s="99"/>
      <c r="HN249" s="99"/>
      <c r="HO249" s="99"/>
      <c r="HP249" s="99"/>
      <c r="HQ249" s="99"/>
      <c r="HR249" s="99"/>
      <c r="HS249" s="99"/>
      <c r="HT249" s="99"/>
      <c r="HU249" s="99"/>
      <c r="HV249" s="99"/>
      <c r="HW249" s="99"/>
      <c r="HX249" s="99"/>
      <c r="HY249" s="99"/>
      <c r="HZ249" s="99"/>
      <c r="IA249" s="99"/>
      <c r="IB249" s="99"/>
      <c r="IC249" s="99"/>
      <c r="ID249" s="99"/>
      <c r="IE249" s="99"/>
      <c r="IF249" s="99"/>
      <c r="IG249" s="99"/>
      <c r="IH249" s="99"/>
      <c r="II249" s="99"/>
      <c r="IJ249" s="99"/>
      <c r="IK249" s="99"/>
      <c r="IL249" s="99"/>
      <c r="IM249" s="99"/>
      <c r="IN249" s="99"/>
      <c r="IO249" s="99"/>
      <c r="IP249" s="99"/>
      <c r="IQ249" s="99"/>
      <c r="IR249" s="99"/>
      <c r="IS249" s="99"/>
      <c r="IT249" s="99"/>
      <c r="IU249" s="99"/>
      <c r="IV249" s="99"/>
    </row>
    <row r="250" spans="1:256" s="100" customFormat="1" ht="25.5" customHeight="1" x14ac:dyDescent="0.25">
      <c r="A250" s="367" t="s">
        <v>1177</v>
      </c>
      <c r="B250" s="167" t="s">
        <v>308</v>
      </c>
      <c r="C250" s="550">
        <v>402625</v>
      </c>
      <c r="D250" s="532"/>
      <c r="E250" s="197">
        <f>C250+D250</f>
        <v>402625</v>
      </c>
      <c r="F250" s="17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368"/>
      <c r="AV250" s="179"/>
      <c r="AW250" s="99"/>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c r="CT250" s="99"/>
      <c r="CU250" s="99"/>
      <c r="CV250" s="99"/>
      <c r="CW250" s="99"/>
      <c r="CX250" s="99"/>
      <c r="CY250" s="99"/>
      <c r="CZ250" s="99"/>
      <c r="DA250" s="99"/>
      <c r="DB250" s="99"/>
      <c r="DC250" s="99"/>
      <c r="DD250" s="99"/>
      <c r="DE250" s="99"/>
      <c r="DF250" s="99"/>
      <c r="DG250" s="99"/>
      <c r="DH250" s="99"/>
      <c r="DI250" s="99"/>
      <c r="DJ250" s="99"/>
      <c r="DK250" s="99"/>
      <c r="DL250" s="99"/>
      <c r="DM250" s="99"/>
      <c r="DN250" s="99"/>
      <c r="DO250" s="99"/>
      <c r="DP250" s="99"/>
      <c r="DQ250" s="99"/>
      <c r="DR250" s="99"/>
      <c r="DS250" s="99"/>
      <c r="DT250" s="99"/>
      <c r="DU250" s="99"/>
      <c r="DV250" s="99"/>
      <c r="DW250" s="99"/>
      <c r="DX250" s="99"/>
      <c r="DY250" s="99"/>
      <c r="DZ250" s="99"/>
      <c r="EA250" s="99"/>
      <c r="EB250" s="99"/>
      <c r="EC250" s="99"/>
      <c r="ED250" s="99"/>
      <c r="EE250" s="99"/>
      <c r="EF250" s="99"/>
      <c r="EG250" s="99"/>
      <c r="EH250" s="99"/>
      <c r="EI250" s="99"/>
      <c r="EJ250" s="99"/>
      <c r="EK250" s="99"/>
      <c r="EL250" s="99"/>
      <c r="EM250" s="99"/>
      <c r="EN250" s="99"/>
      <c r="EO250" s="99"/>
      <c r="EP250" s="99"/>
      <c r="EQ250" s="99"/>
      <c r="ER250" s="99"/>
      <c r="ES250" s="99"/>
      <c r="ET250" s="99"/>
      <c r="EU250" s="99"/>
      <c r="EV250" s="99"/>
      <c r="EW250" s="99"/>
      <c r="EX250" s="99"/>
      <c r="EY250" s="99"/>
      <c r="EZ250" s="99"/>
      <c r="FA250" s="99"/>
      <c r="FB250" s="99"/>
      <c r="FC250" s="99"/>
      <c r="FD250" s="99"/>
      <c r="FE250" s="99"/>
      <c r="FF250" s="99"/>
      <c r="FG250" s="99"/>
      <c r="FH250" s="99"/>
      <c r="FI250" s="99"/>
      <c r="FJ250" s="99"/>
      <c r="FK250" s="99"/>
      <c r="FL250" s="99"/>
      <c r="FM250" s="99"/>
      <c r="FN250" s="99"/>
      <c r="FO250" s="99"/>
      <c r="FP250" s="99"/>
      <c r="FQ250" s="99"/>
      <c r="FR250" s="99"/>
      <c r="FS250" s="99"/>
      <c r="FT250" s="99"/>
      <c r="FU250" s="99"/>
      <c r="FV250" s="99"/>
      <c r="FW250" s="99"/>
      <c r="FX250" s="99"/>
      <c r="FY250" s="99"/>
      <c r="FZ250" s="99"/>
      <c r="GA250" s="99"/>
      <c r="GB250" s="99"/>
      <c r="GC250" s="99"/>
      <c r="GD250" s="99"/>
      <c r="GE250" s="99"/>
      <c r="GF250" s="99"/>
      <c r="GG250" s="99"/>
      <c r="GH250" s="99"/>
      <c r="GI250" s="99"/>
      <c r="GJ250" s="99"/>
      <c r="GK250" s="99"/>
      <c r="GL250" s="99"/>
      <c r="GM250" s="99"/>
      <c r="GN250" s="99"/>
      <c r="GO250" s="99"/>
      <c r="GP250" s="99"/>
      <c r="GQ250" s="99"/>
      <c r="GR250" s="99"/>
      <c r="GS250" s="99"/>
      <c r="GT250" s="99"/>
      <c r="GU250" s="99"/>
      <c r="GV250" s="99"/>
      <c r="GW250" s="99"/>
      <c r="GX250" s="99"/>
      <c r="GY250" s="99"/>
      <c r="GZ250" s="99"/>
      <c r="HA250" s="99"/>
      <c r="HB250" s="99"/>
      <c r="HC250" s="99"/>
      <c r="HD250" s="99"/>
      <c r="HE250" s="99"/>
      <c r="HF250" s="99"/>
      <c r="HG250" s="99"/>
      <c r="HH250" s="99"/>
      <c r="HI250" s="99"/>
      <c r="HJ250" s="99"/>
      <c r="HK250" s="99"/>
      <c r="HL250" s="99"/>
      <c r="HM250" s="99"/>
      <c r="HN250" s="99"/>
      <c r="HO250" s="99"/>
      <c r="HP250" s="99"/>
      <c r="HQ250" s="99"/>
      <c r="HR250" s="99"/>
      <c r="HS250" s="99"/>
      <c r="HT250" s="99"/>
      <c r="HU250" s="99"/>
      <c r="HV250" s="99"/>
      <c r="HW250" s="99"/>
      <c r="HX250" s="99"/>
      <c r="HY250" s="99"/>
      <c r="HZ250" s="99"/>
      <c r="IA250" s="99"/>
      <c r="IB250" s="99"/>
      <c r="IC250" s="99"/>
      <c r="ID250" s="99"/>
      <c r="IE250" s="99"/>
      <c r="IF250" s="99"/>
      <c r="IG250" s="99"/>
      <c r="IH250" s="99"/>
      <c r="II250" s="99"/>
      <c r="IJ250" s="99"/>
      <c r="IK250" s="99"/>
      <c r="IL250" s="99"/>
      <c r="IM250" s="99"/>
      <c r="IN250" s="99"/>
      <c r="IO250" s="99"/>
      <c r="IP250" s="99"/>
      <c r="IQ250" s="99"/>
      <c r="IR250" s="99"/>
      <c r="IS250" s="99"/>
      <c r="IT250" s="99"/>
      <c r="IU250" s="99"/>
      <c r="IV250" s="99"/>
    </row>
    <row r="251" spans="1:256" s="100" customFormat="1" ht="25.5" customHeight="1" x14ac:dyDescent="0.25">
      <c r="A251" s="367" t="s">
        <v>1178</v>
      </c>
      <c r="B251" s="167" t="s">
        <v>309</v>
      </c>
      <c r="C251" s="550">
        <v>334350847</v>
      </c>
      <c r="D251" s="532">
        <v>2963309</v>
      </c>
      <c r="E251" s="197">
        <f>C251+D251</f>
        <v>337314156</v>
      </c>
      <c r="F251" s="17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368"/>
      <c r="AV251" s="179"/>
      <c r="AW251" s="99"/>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c r="CT251" s="99"/>
      <c r="CU251" s="99"/>
      <c r="CV251" s="99"/>
      <c r="CW251" s="99"/>
      <c r="CX251" s="99"/>
      <c r="CY251" s="99"/>
      <c r="CZ251" s="99"/>
      <c r="DA251" s="99"/>
      <c r="DB251" s="99"/>
      <c r="DC251" s="99"/>
      <c r="DD251" s="99"/>
      <c r="DE251" s="99"/>
      <c r="DF251" s="99"/>
      <c r="DG251" s="99"/>
      <c r="DH251" s="99"/>
      <c r="DI251" s="99"/>
      <c r="DJ251" s="99"/>
      <c r="DK251" s="99"/>
      <c r="DL251" s="99"/>
      <c r="DM251" s="99"/>
      <c r="DN251" s="99"/>
      <c r="DO251" s="99"/>
      <c r="DP251" s="99"/>
      <c r="DQ251" s="99"/>
      <c r="DR251" s="99"/>
      <c r="DS251" s="99"/>
      <c r="DT251" s="99"/>
      <c r="DU251" s="99"/>
      <c r="DV251" s="99"/>
      <c r="DW251" s="99"/>
      <c r="DX251" s="99"/>
      <c r="DY251" s="99"/>
      <c r="DZ251" s="99"/>
      <c r="EA251" s="99"/>
      <c r="EB251" s="99"/>
      <c r="EC251" s="99"/>
      <c r="ED251" s="99"/>
      <c r="EE251" s="99"/>
      <c r="EF251" s="99"/>
      <c r="EG251" s="99"/>
      <c r="EH251" s="99"/>
      <c r="EI251" s="99"/>
      <c r="EJ251" s="99"/>
      <c r="EK251" s="99"/>
      <c r="EL251" s="99"/>
      <c r="EM251" s="99"/>
      <c r="EN251" s="99"/>
      <c r="EO251" s="99"/>
      <c r="EP251" s="99"/>
      <c r="EQ251" s="99"/>
      <c r="ER251" s="99"/>
      <c r="ES251" s="99"/>
      <c r="ET251" s="99"/>
      <c r="EU251" s="99"/>
      <c r="EV251" s="99"/>
      <c r="EW251" s="99"/>
      <c r="EX251" s="99"/>
      <c r="EY251" s="99"/>
      <c r="EZ251" s="99"/>
      <c r="FA251" s="99"/>
      <c r="FB251" s="99"/>
      <c r="FC251" s="99"/>
      <c r="FD251" s="99"/>
      <c r="FE251" s="99"/>
      <c r="FF251" s="99"/>
      <c r="FG251" s="99"/>
      <c r="FH251" s="99"/>
      <c r="FI251" s="99"/>
      <c r="FJ251" s="99"/>
      <c r="FK251" s="99"/>
      <c r="FL251" s="99"/>
      <c r="FM251" s="99"/>
      <c r="FN251" s="99"/>
      <c r="FO251" s="99"/>
      <c r="FP251" s="99"/>
      <c r="FQ251" s="99"/>
      <c r="FR251" s="99"/>
      <c r="FS251" s="99"/>
      <c r="FT251" s="99"/>
      <c r="FU251" s="99"/>
      <c r="FV251" s="99"/>
      <c r="FW251" s="99"/>
      <c r="FX251" s="99"/>
      <c r="FY251" s="99"/>
      <c r="FZ251" s="99"/>
      <c r="GA251" s="99"/>
      <c r="GB251" s="99"/>
      <c r="GC251" s="99"/>
      <c r="GD251" s="99"/>
      <c r="GE251" s="99"/>
      <c r="GF251" s="99"/>
      <c r="GG251" s="99"/>
      <c r="GH251" s="99"/>
      <c r="GI251" s="99"/>
      <c r="GJ251" s="99"/>
      <c r="GK251" s="99"/>
      <c r="GL251" s="99"/>
      <c r="GM251" s="99"/>
      <c r="GN251" s="99"/>
      <c r="GO251" s="99"/>
      <c r="GP251" s="99"/>
      <c r="GQ251" s="99"/>
      <c r="GR251" s="99"/>
      <c r="GS251" s="99"/>
      <c r="GT251" s="99"/>
      <c r="GU251" s="99"/>
      <c r="GV251" s="99"/>
      <c r="GW251" s="99"/>
      <c r="GX251" s="99"/>
      <c r="GY251" s="99"/>
      <c r="GZ251" s="99"/>
      <c r="HA251" s="99"/>
      <c r="HB251" s="99"/>
      <c r="HC251" s="99"/>
      <c r="HD251" s="99"/>
      <c r="HE251" s="99"/>
      <c r="HF251" s="99"/>
      <c r="HG251" s="99"/>
      <c r="HH251" s="99"/>
      <c r="HI251" s="99"/>
      <c r="HJ251" s="99"/>
      <c r="HK251" s="99"/>
      <c r="HL251" s="99"/>
      <c r="HM251" s="99"/>
      <c r="HN251" s="99"/>
      <c r="HO251" s="99"/>
      <c r="HP251" s="99"/>
      <c r="HQ251" s="99"/>
      <c r="HR251" s="99"/>
      <c r="HS251" s="99"/>
      <c r="HT251" s="99"/>
      <c r="HU251" s="99"/>
      <c r="HV251" s="99"/>
      <c r="HW251" s="99"/>
      <c r="HX251" s="99"/>
      <c r="HY251" s="99"/>
      <c r="HZ251" s="99"/>
      <c r="IA251" s="99"/>
      <c r="IB251" s="99"/>
      <c r="IC251" s="99"/>
      <c r="ID251" s="99"/>
      <c r="IE251" s="99"/>
      <c r="IF251" s="99"/>
      <c r="IG251" s="99"/>
      <c r="IH251" s="99"/>
      <c r="II251" s="99"/>
      <c r="IJ251" s="99"/>
      <c r="IK251" s="99"/>
      <c r="IL251" s="99"/>
      <c r="IM251" s="99"/>
      <c r="IN251" s="99"/>
      <c r="IO251" s="99"/>
      <c r="IP251" s="99"/>
      <c r="IQ251" s="99"/>
      <c r="IR251" s="99"/>
      <c r="IS251" s="99"/>
      <c r="IT251" s="99"/>
      <c r="IU251" s="99"/>
      <c r="IV251" s="99"/>
    </row>
    <row r="252" spans="1:256" s="100" customFormat="1" ht="25.5" customHeight="1" x14ac:dyDescent="0.25">
      <c r="A252" s="367" t="s">
        <v>1179</v>
      </c>
      <c r="B252" s="167" t="s">
        <v>310</v>
      </c>
      <c r="C252" s="550">
        <v>322690</v>
      </c>
      <c r="D252" s="532"/>
      <c r="E252" s="197">
        <f>C252+D252</f>
        <v>322690</v>
      </c>
      <c r="F252" s="179"/>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368"/>
      <c r="AV252" s="179"/>
      <c r="AW252" s="99"/>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c r="CT252" s="99"/>
      <c r="CU252" s="99"/>
      <c r="CV252" s="99"/>
      <c r="CW252" s="99"/>
      <c r="CX252" s="99"/>
      <c r="CY252" s="99"/>
      <c r="CZ252" s="99"/>
      <c r="DA252" s="99"/>
      <c r="DB252" s="99"/>
      <c r="DC252" s="99"/>
      <c r="DD252" s="99"/>
      <c r="DE252" s="99"/>
      <c r="DF252" s="99"/>
      <c r="DG252" s="99"/>
      <c r="DH252" s="99"/>
      <c r="DI252" s="99"/>
      <c r="DJ252" s="99"/>
      <c r="DK252" s="99"/>
      <c r="DL252" s="99"/>
      <c r="DM252" s="99"/>
      <c r="DN252" s="99"/>
      <c r="DO252" s="99"/>
      <c r="DP252" s="99"/>
      <c r="DQ252" s="99"/>
      <c r="DR252" s="99"/>
      <c r="DS252" s="99"/>
      <c r="DT252" s="99"/>
      <c r="DU252" s="99"/>
      <c r="DV252" s="99"/>
      <c r="DW252" s="99"/>
      <c r="DX252" s="99"/>
      <c r="DY252" s="99"/>
      <c r="DZ252" s="99"/>
      <c r="EA252" s="99"/>
      <c r="EB252" s="99"/>
      <c r="EC252" s="99"/>
      <c r="ED252" s="99"/>
      <c r="EE252" s="99"/>
      <c r="EF252" s="99"/>
      <c r="EG252" s="99"/>
      <c r="EH252" s="99"/>
      <c r="EI252" s="99"/>
      <c r="EJ252" s="99"/>
      <c r="EK252" s="99"/>
      <c r="EL252" s="99"/>
      <c r="EM252" s="99"/>
      <c r="EN252" s="99"/>
      <c r="EO252" s="99"/>
      <c r="EP252" s="99"/>
      <c r="EQ252" s="99"/>
      <c r="ER252" s="99"/>
      <c r="ES252" s="99"/>
      <c r="ET252" s="99"/>
      <c r="EU252" s="99"/>
      <c r="EV252" s="99"/>
      <c r="EW252" s="99"/>
      <c r="EX252" s="99"/>
      <c r="EY252" s="99"/>
      <c r="EZ252" s="99"/>
      <c r="FA252" s="99"/>
      <c r="FB252" s="99"/>
      <c r="FC252" s="99"/>
      <c r="FD252" s="99"/>
      <c r="FE252" s="99"/>
      <c r="FF252" s="99"/>
      <c r="FG252" s="99"/>
      <c r="FH252" s="99"/>
      <c r="FI252" s="99"/>
      <c r="FJ252" s="99"/>
      <c r="FK252" s="99"/>
      <c r="FL252" s="99"/>
      <c r="FM252" s="99"/>
      <c r="FN252" s="99"/>
      <c r="FO252" s="99"/>
      <c r="FP252" s="99"/>
      <c r="FQ252" s="99"/>
      <c r="FR252" s="99"/>
      <c r="FS252" s="99"/>
      <c r="FT252" s="99"/>
      <c r="FU252" s="99"/>
      <c r="FV252" s="99"/>
      <c r="FW252" s="99"/>
      <c r="FX252" s="99"/>
      <c r="FY252" s="99"/>
      <c r="FZ252" s="99"/>
      <c r="GA252" s="99"/>
      <c r="GB252" s="99"/>
      <c r="GC252" s="99"/>
      <c r="GD252" s="99"/>
      <c r="GE252" s="99"/>
      <c r="GF252" s="99"/>
      <c r="GG252" s="99"/>
      <c r="GH252" s="99"/>
      <c r="GI252" s="99"/>
      <c r="GJ252" s="99"/>
      <c r="GK252" s="99"/>
      <c r="GL252" s="99"/>
      <c r="GM252" s="99"/>
      <c r="GN252" s="99"/>
      <c r="GO252" s="99"/>
      <c r="GP252" s="99"/>
      <c r="GQ252" s="99"/>
      <c r="GR252" s="99"/>
      <c r="GS252" s="99"/>
      <c r="GT252" s="99"/>
      <c r="GU252" s="99"/>
      <c r="GV252" s="99"/>
      <c r="GW252" s="99"/>
      <c r="GX252" s="99"/>
      <c r="GY252" s="99"/>
      <c r="GZ252" s="99"/>
      <c r="HA252" s="99"/>
      <c r="HB252" s="99"/>
      <c r="HC252" s="99"/>
      <c r="HD252" s="99"/>
      <c r="HE252" s="99"/>
      <c r="HF252" s="99"/>
      <c r="HG252" s="99"/>
      <c r="HH252" s="99"/>
      <c r="HI252" s="99"/>
      <c r="HJ252" s="99"/>
      <c r="HK252" s="99"/>
      <c r="HL252" s="99"/>
      <c r="HM252" s="99"/>
      <c r="HN252" s="99"/>
      <c r="HO252" s="99"/>
      <c r="HP252" s="99"/>
      <c r="HQ252" s="99"/>
      <c r="HR252" s="99"/>
      <c r="HS252" s="99"/>
      <c r="HT252" s="99"/>
      <c r="HU252" s="99"/>
      <c r="HV252" s="99"/>
      <c r="HW252" s="99"/>
      <c r="HX252" s="99"/>
      <c r="HY252" s="99"/>
      <c r="HZ252" s="99"/>
      <c r="IA252" s="99"/>
      <c r="IB252" s="99"/>
      <c r="IC252" s="99"/>
      <c r="ID252" s="99"/>
      <c r="IE252" s="99"/>
      <c r="IF252" s="99"/>
      <c r="IG252" s="99"/>
      <c r="IH252" s="99"/>
      <c r="II252" s="99"/>
      <c r="IJ252" s="99"/>
      <c r="IK252" s="99"/>
      <c r="IL252" s="99"/>
      <c r="IM252" s="99"/>
      <c r="IN252" s="99"/>
      <c r="IO252" s="99"/>
      <c r="IP252" s="99"/>
      <c r="IQ252" s="99"/>
      <c r="IR252" s="99"/>
      <c r="IS252" s="99"/>
      <c r="IT252" s="99"/>
      <c r="IU252" s="99"/>
      <c r="IV252" s="99"/>
    </row>
    <row r="253" spans="1:256" s="100" customFormat="1" ht="25.5" customHeight="1" x14ac:dyDescent="0.25">
      <c r="A253" s="365">
        <v>8.3000000000000007</v>
      </c>
      <c r="B253" s="164" t="s">
        <v>311</v>
      </c>
      <c r="C253" s="547">
        <f>C254</f>
        <v>161390004.56</v>
      </c>
      <c r="D253" s="530">
        <f>D254</f>
        <v>0</v>
      </c>
      <c r="E253" s="195">
        <f>E254</f>
        <v>161390004.56</v>
      </c>
      <c r="F253" s="17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368"/>
      <c r="AV253" s="179"/>
      <c r="AW253" s="99"/>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c r="CT253" s="99"/>
      <c r="CU253" s="99"/>
      <c r="CV253" s="99"/>
      <c r="CW253" s="99"/>
      <c r="CX253" s="99"/>
      <c r="CY253" s="99"/>
      <c r="CZ253" s="99"/>
      <c r="DA253" s="99"/>
      <c r="DB253" s="99"/>
      <c r="DC253" s="99"/>
      <c r="DD253" s="99"/>
      <c r="DE253" s="99"/>
      <c r="DF253" s="99"/>
      <c r="DG253" s="99"/>
      <c r="DH253" s="99"/>
      <c r="DI253" s="99"/>
      <c r="DJ253" s="99"/>
      <c r="DK253" s="99"/>
      <c r="DL253" s="99"/>
      <c r="DM253" s="99"/>
      <c r="DN253" s="99"/>
      <c r="DO253" s="99"/>
      <c r="DP253" s="99"/>
      <c r="DQ253" s="99"/>
      <c r="DR253" s="99"/>
      <c r="DS253" s="99"/>
      <c r="DT253" s="99"/>
      <c r="DU253" s="99"/>
      <c r="DV253" s="99"/>
      <c r="DW253" s="99"/>
      <c r="DX253" s="99"/>
      <c r="DY253" s="99"/>
      <c r="DZ253" s="99"/>
      <c r="EA253" s="99"/>
      <c r="EB253" s="99"/>
      <c r="EC253" s="99"/>
      <c r="ED253" s="99"/>
      <c r="EE253" s="99"/>
      <c r="EF253" s="99"/>
      <c r="EG253" s="99"/>
      <c r="EH253" s="99"/>
      <c r="EI253" s="99"/>
      <c r="EJ253" s="99"/>
      <c r="EK253" s="99"/>
      <c r="EL253" s="99"/>
      <c r="EM253" s="99"/>
      <c r="EN253" s="99"/>
      <c r="EO253" s="99"/>
      <c r="EP253" s="99"/>
      <c r="EQ253" s="99"/>
      <c r="ER253" s="99"/>
      <c r="ES253" s="99"/>
      <c r="ET253" s="99"/>
      <c r="EU253" s="99"/>
      <c r="EV253" s="99"/>
      <c r="EW253" s="99"/>
      <c r="EX253" s="99"/>
      <c r="EY253" s="99"/>
      <c r="EZ253" s="99"/>
      <c r="FA253" s="99"/>
      <c r="FB253" s="99"/>
      <c r="FC253" s="99"/>
      <c r="FD253" s="99"/>
      <c r="FE253" s="99"/>
      <c r="FF253" s="99"/>
      <c r="FG253" s="99"/>
      <c r="FH253" s="99"/>
      <c r="FI253" s="99"/>
      <c r="FJ253" s="99"/>
      <c r="FK253" s="99"/>
      <c r="FL253" s="99"/>
      <c r="FM253" s="99"/>
      <c r="FN253" s="99"/>
      <c r="FO253" s="99"/>
      <c r="FP253" s="99"/>
      <c r="FQ253" s="99"/>
      <c r="FR253" s="99"/>
      <c r="FS253" s="99"/>
      <c r="FT253" s="99"/>
      <c r="FU253" s="99"/>
      <c r="FV253" s="99"/>
      <c r="FW253" s="99"/>
      <c r="FX253" s="99"/>
      <c r="FY253" s="99"/>
      <c r="FZ253" s="99"/>
      <c r="GA253" s="99"/>
      <c r="GB253" s="99"/>
      <c r="GC253" s="99"/>
      <c r="GD253" s="99"/>
      <c r="GE253" s="99"/>
      <c r="GF253" s="99"/>
      <c r="GG253" s="99"/>
      <c r="GH253" s="99"/>
      <c r="GI253" s="99"/>
      <c r="GJ253" s="99"/>
      <c r="GK253" s="99"/>
      <c r="GL253" s="99"/>
      <c r="GM253" s="99"/>
      <c r="GN253" s="99"/>
      <c r="GO253" s="99"/>
      <c r="GP253" s="99"/>
      <c r="GQ253" s="99"/>
      <c r="GR253" s="99"/>
      <c r="GS253" s="99"/>
      <c r="GT253" s="99"/>
      <c r="GU253" s="99"/>
      <c r="GV253" s="99"/>
      <c r="GW253" s="99"/>
      <c r="GX253" s="99"/>
      <c r="GY253" s="99"/>
      <c r="GZ253" s="99"/>
      <c r="HA253" s="99"/>
      <c r="HB253" s="99"/>
      <c r="HC253" s="99"/>
      <c r="HD253" s="99"/>
      <c r="HE253" s="99"/>
      <c r="HF253" s="99"/>
      <c r="HG253" s="99"/>
      <c r="HH253" s="99"/>
      <c r="HI253" s="99"/>
      <c r="HJ253" s="99"/>
      <c r="HK253" s="99"/>
      <c r="HL253" s="99"/>
      <c r="HM253" s="99"/>
      <c r="HN253" s="99"/>
      <c r="HO253" s="99"/>
      <c r="HP253" s="99"/>
      <c r="HQ253" s="99"/>
      <c r="HR253" s="99"/>
      <c r="HS253" s="99"/>
      <c r="HT253" s="99"/>
      <c r="HU253" s="99"/>
      <c r="HV253" s="99"/>
      <c r="HW253" s="99"/>
      <c r="HX253" s="99"/>
      <c r="HY253" s="99"/>
      <c r="HZ253" s="99"/>
      <c r="IA253" s="99"/>
      <c r="IB253" s="99"/>
      <c r="IC253" s="99"/>
      <c r="ID253" s="99"/>
      <c r="IE253" s="99"/>
      <c r="IF253" s="99"/>
      <c r="IG253" s="99"/>
      <c r="IH253" s="99"/>
      <c r="II253" s="99"/>
      <c r="IJ253" s="99"/>
      <c r="IK253" s="99"/>
      <c r="IL253" s="99"/>
      <c r="IM253" s="99"/>
      <c r="IN253" s="99"/>
      <c r="IO253" s="99"/>
      <c r="IP253" s="99"/>
      <c r="IQ253" s="99"/>
      <c r="IR253" s="99"/>
      <c r="IS253" s="99"/>
      <c r="IT253" s="99"/>
      <c r="IU253" s="99"/>
      <c r="IV253" s="99"/>
    </row>
    <row r="254" spans="1:256" s="117" customFormat="1" ht="35.25" customHeight="1" x14ac:dyDescent="0.25">
      <c r="A254" s="365" t="s">
        <v>1180</v>
      </c>
      <c r="B254" s="171" t="s">
        <v>29</v>
      </c>
      <c r="C254" s="552">
        <f>SUM(C255:C257)</f>
        <v>161390004.56</v>
      </c>
      <c r="D254" s="546">
        <f>SUM(D255:D257)</f>
        <v>0</v>
      </c>
      <c r="E254" s="257">
        <f>SUM(E255:E257)</f>
        <v>161390004.56</v>
      </c>
      <c r="F254" s="187"/>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380"/>
      <c r="AV254" s="187"/>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c r="BY254" s="116"/>
      <c r="BZ254" s="116"/>
      <c r="CA254" s="116"/>
      <c r="CB254" s="116"/>
      <c r="CC254" s="116"/>
      <c r="CD254" s="116"/>
      <c r="CE254" s="116"/>
      <c r="CF254" s="116"/>
      <c r="CG254" s="116"/>
      <c r="CH254" s="116"/>
      <c r="CI254" s="116"/>
      <c r="CJ254" s="116"/>
      <c r="CK254" s="116"/>
      <c r="CL254" s="116"/>
      <c r="CM254" s="116"/>
      <c r="CN254" s="116"/>
      <c r="CO254" s="116"/>
      <c r="CP254" s="116"/>
      <c r="CQ254" s="116"/>
      <c r="CR254" s="116"/>
      <c r="CS254" s="116"/>
      <c r="CT254" s="116"/>
      <c r="CU254" s="116"/>
      <c r="CV254" s="116"/>
      <c r="CW254" s="116"/>
      <c r="CX254" s="116"/>
      <c r="CY254" s="116"/>
      <c r="CZ254" s="116"/>
      <c r="DA254" s="116"/>
      <c r="DB254" s="116"/>
      <c r="DC254" s="116"/>
      <c r="DD254" s="116"/>
      <c r="DE254" s="116"/>
      <c r="DF254" s="116"/>
      <c r="DG254" s="116"/>
      <c r="DH254" s="116"/>
      <c r="DI254" s="116"/>
      <c r="DJ254" s="116"/>
      <c r="DK254" s="116"/>
      <c r="DL254" s="116"/>
      <c r="DM254" s="116"/>
      <c r="DN254" s="116"/>
      <c r="DO254" s="116"/>
      <c r="DP254" s="116"/>
      <c r="DQ254" s="116"/>
      <c r="DR254" s="116"/>
      <c r="DS254" s="116"/>
      <c r="DT254" s="116"/>
      <c r="DU254" s="116"/>
      <c r="DV254" s="116"/>
      <c r="DW254" s="116"/>
      <c r="DX254" s="116"/>
      <c r="DY254" s="116"/>
      <c r="DZ254" s="116"/>
      <c r="EA254" s="116"/>
      <c r="EB254" s="116"/>
      <c r="EC254" s="116"/>
      <c r="ED254" s="116"/>
      <c r="EE254" s="116"/>
      <c r="EF254" s="116"/>
      <c r="EG254" s="116"/>
      <c r="EH254" s="116"/>
      <c r="EI254" s="116"/>
      <c r="EJ254" s="116"/>
      <c r="EK254" s="116"/>
      <c r="EL254" s="116"/>
      <c r="EM254" s="116"/>
      <c r="EN254" s="116"/>
      <c r="EO254" s="116"/>
      <c r="EP254" s="116"/>
      <c r="EQ254" s="116"/>
      <c r="ER254" s="116"/>
      <c r="ES254" s="116"/>
      <c r="ET254" s="116"/>
      <c r="EU254" s="116"/>
      <c r="EV254" s="116"/>
      <c r="EW254" s="116"/>
      <c r="EX254" s="116"/>
      <c r="EY254" s="116"/>
      <c r="EZ254" s="116"/>
      <c r="FA254" s="116"/>
      <c r="FB254" s="116"/>
      <c r="FC254" s="116"/>
      <c r="FD254" s="116"/>
      <c r="FE254" s="116"/>
      <c r="FF254" s="116"/>
      <c r="FG254" s="116"/>
      <c r="FH254" s="116"/>
      <c r="FI254" s="116"/>
      <c r="FJ254" s="116"/>
      <c r="FK254" s="116"/>
      <c r="FL254" s="116"/>
      <c r="FM254" s="116"/>
      <c r="FN254" s="116"/>
      <c r="FO254" s="116"/>
      <c r="FP254" s="116"/>
      <c r="FQ254" s="116"/>
      <c r="FR254" s="116"/>
      <c r="FS254" s="116"/>
      <c r="FT254" s="116"/>
      <c r="FU254" s="116"/>
      <c r="FV254" s="116"/>
      <c r="FW254" s="116"/>
      <c r="FX254" s="116"/>
      <c r="FY254" s="116"/>
      <c r="FZ254" s="116"/>
      <c r="GA254" s="116"/>
      <c r="GB254" s="116"/>
      <c r="GC254" s="116"/>
      <c r="GD254" s="116"/>
      <c r="GE254" s="116"/>
      <c r="GF254" s="116"/>
      <c r="GG254" s="116"/>
      <c r="GH254" s="116"/>
      <c r="GI254" s="116"/>
      <c r="GJ254" s="116"/>
      <c r="GK254" s="116"/>
      <c r="GL254" s="116"/>
      <c r="GM254" s="116"/>
      <c r="GN254" s="116"/>
      <c r="GO254" s="116"/>
      <c r="GP254" s="116"/>
      <c r="GQ254" s="116"/>
      <c r="GR254" s="116"/>
      <c r="GS254" s="116"/>
      <c r="GT254" s="116"/>
      <c r="GU254" s="116"/>
      <c r="GV254" s="116"/>
      <c r="GW254" s="116"/>
      <c r="GX254" s="116"/>
      <c r="GY254" s="116"/>
      <c r="GZ254" s="116"/>
      <c r="HA254" s="116"/>
      <c r="HB254" s="116"/>
      <c r="HC254" s="116"/>
      <c r="HD254" s="116"/>
      <c r="HE254" s="116"/>
      <c r="HF254" s="116"/>
      <c r="HG254" s="116"/>
      <c r="HH254" s="116"/>
      <c r="HI254" s="116"/>
      <c r="HJ254" s="116"/>
      <c r="HK254" s="116"/>
      <c r="HL254" s="116"/>
      <c r="HM254" s="116"/>
      <c r="HN254" s="116"/>
      <c r="HO254" s="116"/>
      <c r="HP254" s="116"/>
      <c r="HQ254" s="116"/>
      <c r="HR254" s="116"/>
      <c r="HS254" s="116"/>
      <c r="HT254" s="116"/>
      <c r="HU254" s="116"/>
      <c r="HV254" s="116"/>
      <c r="HW254" s="116"/>
      <c r="HX254" s="116"/>
      <c r="HY254" s="116"/>
      <c r="HZ254" s="116"/>
      <c r="IA254" s="116"/>
      <c r="IB254" s="116"/>
      <c r="IC254" s="116"/>
      <c r="ID254" s="116"/>
      <c r="IE254" s="116"/>
      <c r="IF254" s="116"/>
      <c r="IG254" s="116"/>
      <c r="IH254" s="116"/>
      <c r="II254" s="116"/>
      <c r="IJ254" s="116"/>
      <c r="IK254" s="116"/>
      <c r="IL254" s="116"/>
      <c r="IM254" s="116"/>
      <c r="IN254" s="116"/>
      <c r="IO254" s="116"/>
      <c r="IP254" s="116"/>
      <c r="IQ254" s="116"/>
      <c r="IR254" s="116"/>
      <c r="IS254" s="116"/>
      <c r="IT254" s="116"/>
      <c r="IU254" s="116"/>
      <c r="IV254" s="116"/>
    </row>
    <row r="255" spans="1:256" s="117" customFormat="1" ht="33.75" customHeight="1" x14ac:dyDescent="0.25">
      <c r="A255" s="367" t="s">
        <v>1181</v>
      </c>
      <c r="B255" s="167" t="s">
        <v>312</v>
      </c>
      <c r="C255" s="550">
        <v>47546328</v>
      </c>
      <c r="D255" s="532"/>
      <c r="E255" s="197">
        <f>C255+D255</f>
        <v>47546328</v>
      </c>
      <c r="F255" s="187"/>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380"/>
      <c r="AV255" s="187"/>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c r="BY255" s="116"/>
      <c r="BZ255" s="116"/>
      <c r="CA255" s="116"/>
      <c r="CB255" s="116"/>
      <c r="CC255" s="116"/>
      <c r="CD255" s="116"/>
      <c r="CE255" s="116"/>
      <c r="CF255" s="116"/>
      <c r="CG255" s="116"/>
      <c r="CH255" s="116"/>
      <c r="CI255" s="116"/>
      <c r="CJ255" s="116"/>
      <c r="CK255" s="116"/>
      <c r="CL255" s="116"/>
      <c r="CM255" s="116"/>
      <c r="CN255" s="116"/>
      <c r="CO255" s="116"/>
      <c r="CP255" s="116"/>
      <c r="CQ255" s="116"/>
      <c r="CR255" s="116"/>
      <c r="CS255" s="116"/>
      <c r="CT255" s="116"/>
      <c r="CU255" s="116"/>
      <c r="CV255" s="116"/>
      <c r="CW255" s="116"/>
      <c r="CX255" s="116"/>
      <c r="CY255" s="116"/>
      <c r="CZ255" s="116"/>
      <c r="DA255" s="116"/>
      <c r="DB255" s="116"/>
      <c r="DC255" s="116"/>
      <c r="DD255" s="116"/>
      <c r="DE255" s="116"/>
      <c r="DF255" s="116"/>
      <c r="DG255" s="116"/>
      <c r="DH255" s="116"/>
      <c r="DI255" s="116"/>
      <c r="DJ255" s="116"/>
      <c r="DK255" s="116"/>
      <c r="DL255" s="116"/>
      <c r="DM255" s="116"/>
      <c r="DN255" s="116"/>
      <c r="DO255" s="116"/>
      <c r="DP255" s="116"/>
      <c r="DQ255" s="116"/>
      <c r="DR255" s="116"/>
      <c r="DS255" s="116"/>
      <c r="DT255" s="116"/>
      <c r="DU255" s="116"/>
      <c r="DV255" s="116"/>
      <c r="DW255" s="116"/>
      <c r="DX255" s="116"/>
      <c r="DY255" s="116"/>
      <c r="DZ255" s="116"/>
      <c r="EA255" s="116"/>
      <c r="EB255" s="116"/>
      <c r="EC255" s="116"/>
      <c r="ED255" s="116"/>
      <c r="EE255" s="116"/>
      <c r="EF255" s="116"/>
      <c r="EG255" s="116"/>
      <c r="EH255" s="116"/>
      <c r="EI255" s="116"/>
      <c r="EJ255" s="116"/>
      <c r="EK255" s="116"/>
      <c r="EL255" s="116"/>
      <c r="EM255" s="116"/>
      <c r="EN255" s="116"/>
      <c r="EO255" s="116"/>
      <c r="EP255" s="116"/>
      <c r="EQ255" s="116"/>
      <c r="ER255" s="116"/>
      <c r="ES255" s="116"/>
      <c r="ET255" s="116"/>
      <c r="EU255" s="116"/>
      <c r="EV255" s="116"/>
      <c r="EW255" s="116"/>
      <c r="EX255" s="116"/>
      <c r="EY255" s="116"/>
      <c r="EZ255" s="116"/>
      <c r="FA255" s="116"/>
      <c r="FB255" s="116"/>
      <c r="FC255" s="116"/>
      <c r="FD255" s="116"/>
      <c r="FE255" s="116"/>
      <c r="FF255" s="116"/>
      <c r="FG255" s="116"/>
      <c r="FH255" s="116"/>
      <c r="FI255" s="116"/>
      <c r="FJ255" s="116"/>
      <c r="FK255" s="116"/>
      <c r="FL255" s="116"/>
      <c r="FM255" s="116"/>
      <c r="FN255" s="116"/>
      <c r="FO255" s="116"/>
      <c r="FP255" s="116"/>
      <c r="FQ255" s="116"/>
      <c r="FR255" s="116"/>
      <c r="FS255" s="116"/>
      <c r="FT255" s="116"/>
      <c r="FU255" s="116"/>
      <c r="FV255" s="116"/>
      <c r="FW255" s="116"/>
      <c r="FX255" s="116"/>
      <c r="FY255" s="116"/>
      <c r="FZ255" s="116"/>
      <c r="GA255" s="116"/>
      <c r="GB255" s="116"/>
      <c r="GC255" s="116"/>
      <c r="GD255" s="116"/>
      <c r="GE255" s="116"/>
      <c r="GF255" s="116"/>
      <c r="GG255" s="116"/>
      <c r="GH255" s="116"/>
      <c r="GI255" s="116"/>
      <c r="GJ255" s="116"/>
      <c r="GK255" s="116"/>
      <c r="GL255" s="116"/>
      <c r="GM255" s="116"/>
      <c r="GN255" s="116"/>
      <c r="GO255" s="116"/>
      <c r="GP255" s="116"/>
      <c r="GQ255" s="116"/>
      <c r="GR255" s="116"/>
      <c r="GS255" s="116"/>
      <c r="GT255" s="116"/>
      <c r="GU255" s="116"/>
      <c r="GV255" s="116"/>
      <c r="GW255" s="116"/>
      <c r="GX255" s="116"/>
      <c r="GY255" s="116"/>
      <c r="GZ255" s="116"/>
      <c r="HA255" s="116"/>
      <c r="HB255" s="116"/>
      <c r="HC255" s="116"/>
      <c r="HD255" s="116"/>
      <c r="HE255" s="116"/>
      <c r="HF255" s="116"/>
      <c r="HG255" s="116"/>
      <c r="HH255" s="116"/>
      <c r="HI255" s="116"/>
      <c r="HJ255" s="116"/>
      <c r="HK255" s="116"/>
      <c r="HL255" s="116"/>
      <c r="HM255" s="116"/>
      <c r="HN255" s="116"/>
      <c r="HO255" s="116"/>
      <c r="HP255" s="116"/>
      <c r="HQ255" s="116"/>
      <c r="HR255" s="116"/>
      <c r="HS255" s="116"/>
      <c r="HT255" s="116"/>
      <c r="HU255" s="116"/>
      <c r="HV255" s="116"/>
      <c r="HW255" s="116"/>
      <c r="HX255" s="116"/>
      <c r="HY255" s="116"/>
      <c r="HZ255" s="116"/>
      <c r="IA255" s="116"/>
      <c r="IB255" s="116"/>
      <c r="IC255" s="116"/>
      <c r="ID255" s="116"/>
      <c r="IE255" s="116"/>
      <c r="IF255" s="116"/>
      <c r="IG255" s="116"/>
      <c r="IH255" s="116"/>
      <c r="II255" s="116"/>
      <c r="IJ255" s="116"/>
      <c r="IK255" s="116"/>
      <c r="IL255" s="116"/>
      <c r="IM255" s="116"/>
      <c r="IN255" s="116"/>
      <c r="IO255" s="116"/>
      <c r="IP255" s="116"/>
      <c r="IQ255" s="116"/>
      <c r="IR255" s="116"/>
      <c r="IS255" s="116"/>
      <c r="IT255" s="116"/>
      <c r="IU255" s="116"/>
      <c r="IV255" s="116"/>
    </row>
    <row r="256" spans="1:256" s="100" customFormat="1" ht="25.5" customHeight="1" x14ac:dyDescent="0.25">
      <c r="A256" s="367" t="s">
        <v>1182</v>
      </c>
      <c r="B256" s="167" t="s">
        <v>313</v>
      </c>
      <c r="C256" s="550">
        <v>113843676.56</v>
      </c>
      <c r="D256" s="532">
        <v>0</v>
      </c>
      <c r="E256" s="197">
        <f>C256+D256</f>
        <v>113843676.56</v>
      </c>
      <c r="F256" s="179"/>
      <c r="G256" s="99"/>
      <c r="H256" s="99"/>
      <c r="I256" s="99"/>
      <c r="J256" s="99"/>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368"/>
      <c r="AV256" s="179"/>
      <c r="AW256" s="99"/>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c r="CT256" s="99"/>
      <c r="CU256" s="99"/>
      <c r="CV256" s="99"/>
      <c r="CW256" s="99"/>
      <c r="CX256" s="99"/>
      <c r="CY256" s="99"/>
      <c r="CZ256" s="99"/>
      <c r="DA256" s="99"/>
      <c r="DB256" s="99"/>
      <c r="DC256" s="99"/>
      <c r="DD256" s="99"/>
      <c r="DE256" s="99"/>
      <c r="DF256" s="99"/>
      <c r="DG256" s="99"/>
      <c r="DH256" s="99"/>
      <c r="DI256" s="99"/>
      <c r="DJ256" s="99"/>
      <c r="DK256" s="99"/>
      <c r="DL256" s="99"/>
      <c r="DM256" s="99"/>
      <c r="DN256" s="99"/>
      <c r="DO256" s="99"/>
      <c r="DP256" s="99"/>
      <c r="DQ256" s="99"/>
      <c r="DR256" s="99"/>
      <c r="DS256" s="99"/>
      <c r="DT256" s="99"/>
      <c r="DU256" s="99"/>
      <c r="DV256" s="99"/>
      <c r="DW256" s="99"/>
      <c r="DX256" s="99"/>
      <c r="DY256" s="99"/>
      <c r="DZ256" s="99"/>
      <c r="EA256" s="99"/>
      <c r="EB256" s="99"/>
      <c r="EC256" s="99"/>
      <c r="ED256" s="99"/>
      <c r="EE256" s="99"/>
      <c r="EF256" s="99"/>
      <c r="EG256" s="99"/>
      <c r="EH256" s="99"/>
      <c r="EI256" s="99"/>
      <c r="EJ256" s="99"/>
      <c r="EK256" s="99"/>
      <c r="EL256" s="99"/>
      <c r="EM256" s="99"/>
      <c r="EN256" s="99"/>
      <c r="EO256" s="99"/>
      <c r="EP256" s="99"/>
      <c r="EQ256" s="99"/>
      <c r="ER256" s="99"/>
      <c r="ES256" s="99"/>
      <c r="ET256" s="99"/>
      <c r="EU256" s="99"/>
      <c r="EV256" s="99"/>
      <c r="EW256" s="99"/>
      <c r="EX256" s="99"/>
      <c r="EY256" s="99"/>
      <c r="EZ256" s="99"/>
      <c r="FA256" s="99"/>
      <c r="FB256" s="99"/>
      <c r="FC256" s="99"/>
      <c r="FD256" s="99"/>
      <c r="FE256" s="99"/>
      <c r="FF256" s="99"/>
      <c r="FG256" s="99"/>
      <c r="FH256" s="99"/>
      <c r="FI256" s="99"/>
      <c r="FJ256" s="99"/>
      <c r="FK256" s="99"/>
      <c r="FL256" s="99"/>
      <c r="FM256" s="99"/>
      <c r="FN256" s="99"/>
      <c r="FO256" s="99"/>
      <c r="FP256" s="99"/>
      <c r="FQ256" s="99"/>
      <c r="FR256" s="99"/>
      <c r="FS256" s="99"/>
      <c r="FT256" s="99"/>
      <c r="FU256" s="99"/>
      <c r="FV256" s="99"/>
      <c r="FW256" s="99"/>
      <c r="FX256" s="99"/>
      <c r="FY256" s="99"/>
      <c r="FZ256" s="99"/>
      <c r="GA256" s="99"/>
      <c r="GB256" s="99"/>
      <c r="GC256" s="99"/>
      <c r="GD256" s="99"/>
      <c r="GE256" s="99"/>
      <c r="GF256" s="99"/>
      <c r="GG256" s="99"/>
      <c r="GH256" s="99"/>
      <c r="GI256" s="99"/>
      <c r="GJ256" s="99"/>
      <c r="GK256" s="99"/>
      <c r="GL256" s="99"/>
      <c r="GM256" s="99"/>
      <c r="GN256" s="99"/>
      <c r="GO256" s="99"/>
      <c r="GP256" s="99"/>
      <c r="GQ256" s="99"/>
      <c r="GR256" s="99"/>
      <c r="GS256" s="99"/>
      <c r="GT256" s="99"/>
      <c r="GU256" s="99"/>
      <c r="GV256" s="99"/>
      <c r="GW256" s="99"/>
      <c r="GX256" s="99"/>
      <c r="GY256" s="99"/>
      <c r="GZ256" s="99"/>
      <c r="HA256" s="99"/>
      <c r="HB256" s="99"/>
      <c r="HC256" s="99"/>
      <c r="HD256" s="99"/>
      <c r="HE256" s="99"/>
      <c r="HF256" s="99"/>
      <c r="HG256" s="99"/>
      <c r="HH256" s="99"/>
      <c r="HI256" s="99"/>
      <c r="HJ256" s="99"/>
      <c r="HK256" s="99"/>
      <c r="HL256" s="99"/>
      <c r="HM256" s="99"/>
      <c r="HN256" s="99"/>
      <c r="HO256" s="99"/>
      <c r="HP256" s="99"/>
      <c r="HQ256" s="99"/>
      <c r="HR256" s="99"/>
      <c r="HS256" s="99"/>
      <c r="HT256" s="99"/>
      <c r="HU256" s="99"/>
      <c r="HV256" s="99"/>
      <c r="HW256" s="99"/>
      <c r="HX256" s="99"/>
      <c r="HY256" s="99"/>
      <c r="HZ256" s="99"/>
      <c r="IA256" s="99"/>
      <c r="IB256" s="99"/>
      <c r="IC256" s="99"/>
      <c r="ID256" s="99"/>
      <c r="IE256" s="99"/>
      <c r="IF256" s="99"/>
      <c r="IG256" s="99"/>
      <c r="IH256" s="99"/>
      <c r="II256" s="99"/>
      <c r="IJ256" s="99"/>
      <c r="IK256" s="99"/>
      <c r="IL256" s="99"/>
      <c r="IM256" s="99"/>
      <c r="IN256" s="99"/>
      <c r="IO256" s="99"/>
      <c r="IP256" s="99"/>
      <c r="IQ256" s="99"/>
      <c r="IR256" s="99"/>
      <c r="IS256" s="99"/>
      <c r="IT256" s="99"/>
      <c r="IU256" s="99"/>
      <c r="IV256" s="99"/>
    </row>
    <row r="257" spans="1:256" s="100" customFormat="1" ht="25.5" customHeight="1" x14ac:dyDescent="0.25">
      <c r="A257" s="367" t="s">
        <v>1183</v>
      </c>
      <c r="B257" s="172" t="s">
        <v>873</v>
      </c>
      <c r="C257" s="550">
        <v>0</v>
      </c>
      <c r="D257" s="532"/>
      <c r="E257" s="197">
        <f>C257+D257</f>
        <v>0</v>
      </c>
      <c r="F257" s="179"/>
      <c r="G257" s="99"/>
      <c r="H257" s="99"/>
      <c r="I257" s="99"/>
      <c r="J257" s="99"/>
      <c r="K257" s="99"/>
      <c r="L257" s="99"/>
      <c r="M257" s="99"/>
      <c r="N257" s="99"/>
      <c r="O257" s="99"/>
      <c r="P257" s="99"/>
      <c r="Q257" s="99"/>
      <c r="R257" s="99"/>
      <c r="S257" s="99"/>
      <c r="T257" s="99"/>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c r="AQ257" s="99"/>
      <c r="AR257" s="99"/>
      <c r="AS257" s="99"/>
      <c r="AT257" s="99"/>
      <c r="AU257" s="368"/>
      <c r="AV257" s="179"/>
      <c r="AW257" s="99"/>
      <c r="AX257" s="99"/>
      <c r="AY257" s="99"/>
      <c r="AZ257" s="99"/>
      <c r="BA257" s="99"/>
      <c r="BB257" s="99"/>
      <c r="BC257" s="99"/>
      <c r="BD257" s="99"/>
      <c r="BE257" s="99"/>
      <c r="BF257" s="99"/>
      <c r="BG257" s="99"/>
      <c r="BH257" s="99"/>
      <c r="BI257" s="99"/>
      <c r="BJ257" s="99"/>
      <c r="BK257" s="99"/>
      <c r="BL257" s="99"/>
      <c r="BM257" s="99"/>
      <c r="BN257" s="99"/>
      <c r="BO257" s="99"/>
      <c r="BP257" s="99"/>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c r="CT257" s="99"/>
      <c r="CU257" s="99"/>
      <c r="CV257" s="99"/>
      <c r="CW257" s="99"/>
      <c r="CX257" s="99"/>
      <c r="CY257" s="99"/>
      <c r="CZ257" s="99"/>
      <c r="DA257" s="99"/>
      <c r="DB257" s="99"/>
      <c r="DC257" s="99"/>
      <c r="DD257" s="99"/>
      <c r="DE257" s="99"/>
      <c r="DF257" s="99"/>
      <c r="DG257" s="99"/>
      <c r="DH257" s="99"/>
      <c r="DI257" s="99"/>
      <c r="DJ257" s="99"/>
      <c r="DK257" s="99"/>
      <c r="DL257" s="99"/>
      <c r="DM257" s="99"/>
      <c r="DN257" s="99"/>
      <c r="DO257" s="99"/>
      <c r="DP257" s="99"/>
      <c r="DQ257" s="99"/>
      <c r="DR257" s="99"/>
      <c r="DS257" s="99"/>
      <c r="DT257" s="99"/>
      <c r="DU257" s="99"/>
      <c r="DV257" s="99"/>
      <c r="DW257" s="99"/>
      <c r="DX257" s="99"/>
      <c r="DY257" s="99"/>
      <c r="DZ257" s="99"/>
      <c r="EA257" s="99"/>
      <c r="EB257" s="99"/>
      <c r="EC257" s="99"/>
      <c r="ED257" s="99"/>
      <c r="EE257" s="99"/>
      <c r="EF257" s="99"/>
      <c r="EG257" s="99"/>
      <c r="EH257" s="99"/>
      <c r="EI257" s="99"/>
      <c r="EJ257" s="99"/>
      <c r="EK257" s="99"/>
      <c r="EL257" s="99"/>
      <c r="EM257" s="99"/>
      <c r="EN257" s="99"/>
      <c r="EO257" s="99"/>
      <c r="EP257" s="99"/>
      <c r="EQ257" s="99"/>
      <c r="ER257" s="99"/>
      <c r="ES257" s="99"/>
      <c r="ET257" s="99"/>
      <c r="EU257" s="99"/>
      <c r="EV257" s="99"/>
      <c r="EW257" s="99"/>
      <c r="EX257" s="99"/>
      <c r="EY257" s="99"/>
      <c r="EZ257" s="99"/>
      <c r="FA257" s="99"/>
      <c r="FB257" s="99"/>
      <c r="FC257" s="99"/>
      <c r="FD257" s="99"/>
      <c r="FE257" s="99"/>
      <c r="FF257" s="99"/>
      <c r="FG257" s="99"/>
      <c r="FH257" s="99"/>
      <c r="FI257" s="99"/>
      <c r="FJ257" s="99"/>
      <c r="FK257" s="99"/>
      <c r="FL257" s="99"/>
      <c r="FM257" s="99"/>
      <c r="FN257" s="99"/>
      <c r="FO257" s="99"/>
      <c r="FP257" s="99"/>
      <c r="FQ257" s="99"/>
      <c r="FR257" s="99"/>
      <c r="FS257" s="99"/>
      <c r="FT257" s="99"/>
      <c r="FU257" s="99"/>
      <c r="FV257" s="99"/>
      <c r="FW257" s="99"/>
      <c r="FX257" s="99"/>
      <c r="FY257" s="99"/>
      <c r="FZ257" s="99"/>
      <c r="GA257" s="99"/>
      <c r="GB257" s="99"/>
      <c r="GC257" s="99"/>
      <c r="GD257" s="99"/>
      <c r="GE257" s="99"/>
      <c r="GF257" s="99"/>
      <c r="GG257" s="99"/>
      <c r="GH257" s="99"/>
      <c r="GI257" s="99"/>
      <c r="GJ257" s="99"/>
      <c r="GK257" s="99"/>
      <c r="GL257" s="99"/>
      <c r="GM257" s="99"/>
      <c r="GN257" s="99"/>
      <c r="GO257" s="99"/>
      <c r="GP257" s="99"/>
      <c r="GQ257" s="99"/>
      <c r="GR257" s="99"/>
      <c r="GS257" s="99"/>
      <c r="GT257" s="99"/>
      <c r="GU257" s="99"/>
      <c r="GV257" s="99"/>
      <c r="GW257" s="99"/>
      <c r="GX257" s="99"/>
      <c r="GY257" s="99"/>
      <c r="GZ257" s="99"/>
      <c r="HA257" s="99"/>
      <c r="HB257" s="99"/>
      <c r="HC257" s="99"/>
      <c r="HD257" s="99"/>
      <c r="HE257" s="99"/>
      <c r="HF257" s="99"/>
      <c r="HG257" s="99"/>
      <c r="HH257" s="99"/>
      <c r="HI257" s="99"/>
      <c r="HJ257" s="99"/>
      <c r="HK257" s="99"/>
      <c r="HL257" s="99"/>
      <c r="HM257" s="99"/>
      <c r="HN257" s="99"/>
      <c r="HO257" s="99"/>
      <c r="HP257" s="99"/>
      <c r="HQ257" s="99"/>
      <c r="HR257" s="99"/>
      <c r="HS257" s="99"/>
      <c r="HT257" s="99"/>
      <c r="HU257" s="99"/>
      <c r="HV257" s="99"/>
      <c r="HW257" s="99"/>
      <c r="HX257" s="99"/>
      <c r="HY257" s="99"/>
      <c r="HZ257" s="99"/>
      <c r="IA257" s="99"/>
      <c r="IB257" s="99"/>
      <c r="IC257" s="99"/>
      <c r="ID257" s="99"/>
      <c r="IE257" s="99"/>
      <c r="IF257" s="99"/>
      <c r="IG257" s="99"/>
      <c r="IH257" s="99"/>
      <c r="II257" s="99"/>
      <c r="IJ257" s="99"/>
      <c r="IK257" s="99"/>
      <c r="IL257" s="99"/>
      <c r="IM257" s="99"/>
      <c r="IN257" s="99"/>
      <c r="IO257" s="99"/>
      <c r="IP257" s="99"/>
      <c r="IQ257" s="99"/>
      <c r="IR257" s="99"/>
      <c r="IS257" s="99"/>
      <c r="IT257" s="99"/>
      <c r="IU257" s="99"/>
      <c r="IV257" s="99"/>
    </row>
    <row r="258" spans="1:256" s="117" customFormat="1" ht="25.5" customHeight="1" x14ac:dyDescent="0.25">
      <c r="A258" s="373">
        <v>9</v>
      </c>
      <c r="B258" s="169" t="s">
        <v>314</v>
      </c>
      <c r="C258" s="554">
        <f>C259+C262+C263+C268+C272+C273</f>
        <v>5363688</v>
      </c>
      <c r="D258" s="535">
        <f>D259+D262+D263+D268+D272+D273</f>
        <v>1527020</v>
      </c>
      <c r="E258" s="200">
        <f>E259+E262+E263+E268+E272+E273</f>
        <v>6890708</v>
      </c>
      <c r="F258" s="187"/>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380"/>
      <c r="AV258" s="187"/>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c r="BY258" s="116"/>
      <c r="BZ258" s="116"/>
      <c r="CA258" s="116"/>
      <c r="CB258" s="116"/>
      <c r="CC258" s="116"/>
      <c r="CD258" s="116"/>
      <c r="CE258" s="116"/>
      <c r="CF258" s="116"/>
      <c r="CG258" s="116"/>
      <c r="CH258" s="116"/>
      <c r="CI258" s="116"/>
      <c r="CJ258" s="116"/>
      <c r="CK258" s="116"/>
      <c r="CL258" s="116"/>
      <c r="CM258" s="116"/>
      <c r="CN258" s="116"/>
      <c r="CO258" s="116"/>
      <c r="CP258" s="116"/>
      <c r="CQ258" s="116"/>
      <c r="CR258" s="116"/>
      <c r="CS258" s="116"/>
      <c r="CT258" s="116"/>
      <c r="CU258" s="116"/>
      <c r="CV258" s="116"/>
      <c r="CW258" s="116"/>
      <c r="CX258" s="116"/>
      <c r="CY258" s="116"/>
      <c r="CZ258" s="116"/>
      <c r="DA258" s="116"/>
      <c r="DB258" s="116"/>
      <c r="DC258" s="116"/>
      <c r="DD258" s="116"/>
      <c r="DE258" s="116"/>
      <c r="DF258" s="116"/>
      <c r="DG258" s="116"/>
      <c r="DH258" s="116"/>
      <c r="DI258" s="116"/>
      <c r="DJ258" s="116"/>
      <c r="DK258" s="116"/>
      <c r="DL258" s="116"/>
      <c r="DM258" s="116"/>
      <c r="DN258" s="116"/>
      <c r="DO258" s="116"/>
      <c r="DP258" s="116"/>
      <c r="DQ258" s="116"/>
      <c r="DR258" s="116"/>
      <c r="DS258" s="116"/>
      <c r="DT258" s="116"/>
      <c r="DU258" s="116"/>
      <c r="DV258" s="116"/>
      <c r="DW258" s="116"/>
      <c r="DX258" s="116"/>
      <c r="DY258" s="116"/>
      <c r="DZ258" s="116"/>
      <c r="EA258" s="116"/>
      <c r="EB258" s="116"/>
      <c r="EC258" s="116"/>
      <c r="ED258" s="116"/>
      <c r="EE258" s="116"/>
      <c r="EF258" s="116"/>
      <c r="EG258" s="116"/>
      <c r="EH258" s="116"/>
      <c r="EI258" s="116"/>
      <c r="EJ258" s="116"/>
      <c r="EK258" s="116"/>
      <c r="EL258" s="116"/>
      <c r="EM258" s="116"/>
      <c r="EN258" s="116"/>
      <c r="EO258" s="116"/>
      <c r="EP258" s="116"/>
      <c r="EQ258" s="116"/>
      <c r="ER258" s="116"/>
      <c r="ES258" s="116"/>
      <c r="ET258" s="116"/>
      <c r="EU258" s="116"/>
      <c r="EV258" s="116"/>
      <c r="EW258" s="116"/>
      <c r="EX258" s="116"/>
      <c r="EY258" s="116"/>
      <c r="EZ258" s="116"/>
      <c r="FA258" s="116"/>
      <c r="FB258" s="116"/>
      <c r="FC258" s="116"/>
      <c r="FD258" s="116"/>
      <c r="FE258" s="116"/>
      <c r="FF258" s="116"/>
      <c r="FG258" s="116"/>
      <c r="FH258" s="116"/>
      <c r="FI258" s="116"/>
      <c r="FJ258" s="116"/>
      <c r="FK258" s="116"/>
      <c r="FL258" s="116"/>
      <c r="FM258" s="116"/>
      <c r="FN258" s="116"/>
      <c r="FO258" s="116"/>
      <c r="FP258" s="116"/>
      <c r="FQ258" s="116"/>
      <c r="FR258" s="116"/>
      <c r="FS258" s="116"/>
      <c r="FT258" s="116"/>
      <c r="FU258" s="116"/>
      <c r="FV258" s="116"/>
      <c r="FW258" s="116"/>
      <c r="FX258" s="116"/>
      <c r="FY258" s="116"/>
      <c r="FZ258" s="116"/>
      <c r="GA258" s="116"/>
      <c r="GB258" s="116"/>
      <c r="GC258" s="116"/>
      <c r="GD258" s="116"/>
      <c r="GE258" s="116"/>
      <c r="GF258" s="116"/>
      <c r="GG258" s="116"/>
      <c r="GH258" s="116"/>
      <c r="GI258" s="116"/>
      <c r="GJ258" s="116"/>
      <c r="GK258" s="116"/>
      <c r="GL258" s="116"/>
      <c r="GM258" s="116"/>
      <c r="GN258" s="116"/>
      <c r="GO258" s="116"/>
      <c r="GP258" s="116"/>
      <c r="GQ258" s="116"/>
      <c r="GR258" s="116"/>
      <c r="GS258" s="116"/>
      <c r="GT258" s="116"/>
      <c r="GU258" s="116"/>
      <c r="GV258" s="116"/>
      <c r="GW258" s="116"/>
      <c r="GX258" s="116"/>
      <c r="GY258" s="116"/>
      <c r="GZ258" s="116"/>
      <c r="HA258" s="116"/>
      <c r="HB258" s="116"/>
      <c r="HC258" s="116"/>
      <c r="HD258" s="116"/>
      <c r="HE258" s="116"/>
      <c r="HF258" s="116"/>
      <c r="HG258" s="116"/>
      <c r="HH258" s="116"/>
      <c r="HI258" s="116"/>
      <c r="HJ258" s="116"/>
      <c r="HK258" s="116"/>
      <c r="HL258" s="116"/>
      <c r="HM258" s="116"/>
      <c r="HN258" s="116"/>
      <c r="HO258" s="116"/>
      <c r="HP258" s="116"/>
      <c r="HQ258" s="116"/>
      <c r="HR258" s="116"/>
      <c r="HS258" s="116"/>
      <c r="HT258" s="116"/>
      <c r="HU258" s="116"/>
      <c r="HV258" s="116"/>
      <c r="HW258" s="116"/>
      <c r="HX258" s="116"/>
      <c r="HY258" s="116"/>
      <c r="HZ258" s="116"/>
      <c r="IA258" s="116"/>
      <c r="IB258" s="116"/>
      <c r="IC258" s="116"/>
      <c r="ID258" s="116"/>
      <c r="IE258" s="116"/>
      <c r="IF258" s="116"/>
      <c r="IG258" s="116"/>
      <c r="IH258" s="116"/>
      <c r="II258" s="116"/>
      <c r="IJ258" s="116"/>
      <c r="IK258" s="116"/>
      <c r="IL258" s="116"/>
      <c r="IM258" s="116"/>
      <c r="IN258" s="116"/>
      <c r="IO258" s="116"/>
      <c r="IP258" s="116"/>
      <c r="IQ258" s="116"/>
      <c r="IR258" s="116"/>
      <c r="IS258" s="116"/>
      <c r="IT258" s="116"/>
      <c r="IU258" s="116"/>
      <c r="IV258" s="116"/>
    </row>
    <row r="259" spans="1:256" s="117" customFormat="1" ht="25.5" customHeight="1" x14ac:dyDescent="0.25">
      <c r="A259" s="365">
        <v>9.1</v>
      </c>
      <c r="B259" s="164" t="s">
        <v>315</v>
      </c>
      <c r="C259" s="547">
        <f>C260</f>
        <v>0</v>
      </c>
      <c r="D259" s="530">
        <f t="shared" ref="D259:E260" si="7">D260</f>
        <v>0</v>
      </c>
      <c r="E259" s="209">
        <f t="shared" si="7"/>
        <v>0</v>
      </c>
      <c r="F259" s="187"/>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380"/>
      <c r="AV259" s="187"/>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c r="BY259" s="116"/>
      <c r="BZ259" s="116"/>
      <c r="CA259" s="116"/>
      <c r="CB259" s="116"/>
      <c r="CC259" s="116"/>
      <c r="CD259" s="116"/>
      <c r="CE259" s="116"/>
      <c r="CF259" s="116"/>
      <c r="CG259" s="116"/>
      <c r="CH259" s="116"/>
      <c r="CI259" s="116"/>
      <c r="CJ259" s="116"/>
      <c r="CK259" s="116"/>
      <c r="CL259" s="116"/>
      <c r="CM259" s="116"/>
      <c r="CN259" s="116"/>
      <c r="CO259" s="116"/>
      <c r="CP259" s="116"/>
      <c r="CQ259" s="116"/>
      <c r="CR259" s="116"/>
      <c r="CS259" s="116"/>
      <c r="CT259" s="116"/>
      <c r="CU259" s="116"/>
      <c r="CV259" s="116"/>
      <c r="CW259" s="116"/>
      <c r="CX259" s="116"/>
      <c r="CY259" s="116"/>
      <c r="CZ259" s="116"/>
      <c r="DA259" s="116"/>
      <c r="DB259" s="116"/>
      <c r="DC259" s="116"/>
      <c r="DD259" s="116"/>
      <c r="DE259" s="116"/>
      <c r="DF259" s="116"/>
      <c r="DG259" s="116"/>
      <c r="DH259" s="116"/>
      <c r="DI259" s="116"/>
      <c r="DJ259" s="116"/>
      <c r="DK259" s="116"/>
      <c r="DL259" s="116"/>
      <c r="DM259" s="116"/>
      <c r="DN259" s="116"/>
      <c r="DO259" s="116"/>
      <c r="DP259" s="116"/>
      <c r="DQ259" s="116"/>
      <c r="DR259" s="116"/>
      <c r="DS259" s="116"/>
      <c r="DT259" s="116"/>
      <c r="DU259" s="116"/>
      <c r="DV259" s="116"/>
      <c r="DW259" s="116"/>
      <c r="DX259" s="116"/>
      <c r="DY259" s="116"/>
      <c r="DZ259" s="116"/>
      <c r="EA259" s="116"/>
      <c r="EB259" s="116"/>
      <c r="EC259" s="116"/>
      <c r="ED259" s="116"/>
      <c r="EE259" s="116"/>
      <c r="EF259" s="116"/>
      <c r="EG259" s="116"/>
      <c r="EH259" s="116"/>
      <c r="EI259" s="116"/>
      <c r="EJ259" s="116"/>
      <c r="EK259" s="116"/>
      <c r="EL259" s="116"/>
      <c r="EM259" s="116"/>
      <c r="EN259" s="116"/>
      <c r="EO259" s="116"/>
      <c r="EP259" s="116"/>
      <c r="EQ259" s="116"/>
      <c r="ER259" s="116"/>
      <c r="ES259" s="116"/>
      <c r="ET259" s="116"/>
      <c r="EU259" s="116"/>
      <c r="EV259" s="116"/>
      <c r="EW259" s="116"/>
      <c r="EX259" s="116"/>
      <c r="EY259" s="116"/>
      <c r="EZ259" s="116"/>
      <c r="FA259" s="116"/>
      <c r="FB259" s="116"/>
      <c r="FC259" s="116"/>
      <c r="FD259" s="116"/>
      <c r="FE259" s="116"/>
      <c r="FF259" s="116"/>
      <c r="FG259" s="116"/>
      <c r="FH259" s="116"/>
      <c r="FI259" s="116"/>
      <c r="FJ259" s="116"/>
      <c r="FK259" s="116"/>
      <c r="FL259" s="116"/>
      <c r="FM259" s="116"/>
      <c r="FN259" s="116"/>
      <c r="FO259" s="116"/>
      <c r="FP259" s="116"/>
      <c r="FQ259" s="116"/>
      <c r="FR259" s="116"/>
      <c r="FS259" s="116"/>
      <c r="FT259" s="116"/>
      <c r="FU259" s="116"/>
      <c r="FV259" s="116"/>
      <c r="FW259" s="116"/>
      <c r="FX259" s="116"/>
      <c r="FY259" s="116"/>
      <c r="FZ259" s="116"/>
      <c r="GA259" s="116"/>
      <c r="GB259" s="116"/>
      <c r="GC259" s="116"/>
      <c r="GD259" s="116"/>
      <c r="GE259" s="116"/>
      <c r="GF259" s="116"/>
      <c r="GG259" s="116"/>
      <c r="GH259" s="116"/>
      <c r="GI259" s="116"/>
      <c r="GJ259" s="116"/>
      <c r="GK259" s="116"/>
      <c r="GL259" s="116"/>
      <c r="GM259" s="116"/>
      <c r="GN259" s="116"/>
      <c r="GO259" s="116"/>
      <c r="GP259" s="116"/>
      <c r="GQ259" s="116"/>
      <c r="GR259" s="116"/>
      <c r="GS259" s="116"/>
      <c r="GT259" s="116"/>
      <c r="GU259" s="116"/>
      <c r="GV259" s="116"/>
      <c r="GW259" s="116"/>
      <c r="GX259" s="116"/>
      <c r="GY259" s="116"/>
      <c r="GZ259" s="116"/>
      <c r="HA259" s="116"/>
      <c r="HB259" s="116"/>
      <c r="HC259" s="116"/>
      <c r="HD259" s="116"/>
      <c r="HE259" s="116"/>
      <c r="HF259" s="116"/>
      <c r="HG259" s="116"/>
      <c r="HH259" s="116"/>
      <c r="HI259" s="116"/>
      <c r="HJ259" s="116"/>
      <c r="HK259" s="116"/>
      <c r="HL259" s="116"/>
      <c r="HM259" s="116"/>
      <c r="HN259" s="116"/>
      <c r="HO259" s="116"/>
      <c r="HP259" s="116"/>
      <c r="HQ259" s="116"/>
      <c r="HR259" s="116"/>
      <c r="HS259" s="116"/>
      <c r="HT259" s="116"/>
      <c r="HU259" s="116"/>
      <c r="HV259" s="116"/>
      <c r="HW259" s="116"/>
      <c r="HX259" s="116"/>
      <c r="HY259" s="116"/>
      <c r="HZ259" s="116"/>
      <c r="IA259" s="116"/>
      <c r="IB259" s="116"/>
      <c r="IC259" s="116"/>
      <c r="ID259" s="116"/>
      <c r="IE259" s="116"/>
      <c r="IF259" s="116"/>
      <c r="IG259" s="116"/>
      <c r="IH259" s="116"/>
      <c r="II259" s="116"/>
      <c r="IJ259" s="116"/>
      <c r="IK259" s="116"/>
      <c r="IL259" s="116"/>
      <c r="IM259" s="116"/>
      <c r="IN259" s="116"/>
      <c r="IO259" s="116"/>
      <c r="IP259" s="116"/>
      <c r="IQ259" s="116"/>
      <c r="IR259" s="116"/>
      <c r="IS259" s="116"/>
      <c r="IT259" s="116"/>
      <c r="IU259" s="116"/>
      <c r="IV259" s="116"/>
    </row>
    <row r="260" spans="1:256" s="100" customFormat="1" ht="25.5" customHeight="1" x14ac:dyDescent="0.25">
      <c r="A260" s="365" t="s">
        <v>1184</v>
      </c>
      <c r="B260" s="171" t="s">
        <v>316</v>
      </c>
      <c r="C260" s="552">
        <f>SUM(C261)</f>
        <v>0</v>
      </c>
      <c r="D260" s="538">
        <f t="shared" si="7"/>
        <v>0</v>
      </c>
      <c r="E260" s="264">
        <f t="shared" si="7"/>
        <v>0</v>
      </c>
      <c r="F260" s="17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368"/>
      <c r="AV260" s="179"/>
      <c r="AW260" s="99"/>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c r="CT260" s="99"/>
      <c r="CU260" s="99"/>
      <c r="CV260" s="99"/>
      <c r="CW260" s="99"/>
      <c r="CX260" s="99"/>
      <c r="CY260" s="99"/>
      <c r="CZ260" s="99"/>
      <c r="DA260" s="99"/>
      <c r="DB260" s="99"/>
      <c r="DC260" s="99"/>
      <c r="DD260" s="99"/>
      <c r="DE260" s="99"/>
      <c r="DF260" s="99"/>
      <c r="DG260" s="99"/>
      <c r="DH260" s="99"/>
      <c r="DI260" s="99"/>
      <c r="DJ260" s="99"/>
      <c r="DK260" s="99"/>
      <c r="DL260" s="99"/>
      <c r="DM260" s="99"/>
      <c r="DN260" s="99"/>
      <c r="DO260" s="99"/>
      <c r="DP260" s="99"/>
      <c r="DQ260" s="99"/>
      <c r="DR260" s="99"/>
      <c r="DS260" s="99"/>
      <c r="DT260" s="99"/>
      <c r="DU260" s="99"/>
      <c r="DV260" s="99"/>
      <c r="DW260" s="99"/>
      <c r="DX260" s="99"/>
      <c r="DY260" s="99"/>
      <c r="DZ260" s="99"/>
      <c r="EA260" s="99"/>
      <c r="EB260" s="99"/>
      <c r="EC260" s="99"/>
      <c r="ED260" s="99"/>
      <c r="EE260" s="99"/>
      <c r="EF260" s="99"/>
      <c r="EG260" s="99"/>
      <c r="EH260" s="99"/>
      <c r="EI260" s="99"/>
      <c r="EJ260" s="99"/>
      <c r="EK260" s="99"/>
      <c r="EL260" s="99"/>
      <c r="EM260" s="99"/>
      <c r="EN260" s="99"/>
      <c r="EO260" s="99"/>
      <c r="EP260" s="99"/>
      <c r="EQ260" s="99"/>
      <c r="ER260" s="99"/>
      <c r="ES260" s="99"/>
      <c r="ET260" s="99"/>
      <c r="EU260" s="99"/>
      <c r="EV260" s="99"/>
      <c r="EW260" s="99"/>
      <c r="EX260" s="99"/>
      <c r="EY260" s="99"/>
      <c r="EZ260" s="99"/>
      <c r="FA260" s="99"/>
      <c r="FB260" s="99"/>
      <c r="FC260" s="99"/>
      <c r="FD260" s="99"/>
      <c r="FE260" s="99"/>
      <c r="FF260" s="99"/>
      <c r="FG260" s="99"/>
      <c r="FH260" s="99"/>
      <c r="FI260" s="99"/>
      <c r="FJ260" s="99"/>
      <c r="FK260" s="99"/>
      <c r="FL260" s="99"/>
      <c r="FM260" s="99"/>
      <c r="FN260" s="99"/>
      <c r="FO260" s="99"/>
      <c r="FP260" s="99"/>
      <c r="FQ260" s="99"/>
      <c r="FR260" s="99"/>
      <c r="FS260" s="99"/>
      <c r="FT260" s="99"/>
      <c r="FU260" s="99"/>
      <c r="FV260" s="99"/>
      <c r="FW260" s="99"/>
      <c r="FX260" s="99"/>
      <c r="FY260" s="99"/>
      <c r="FZ260" s="99"/>
      <c r="GA260" s="99"/>
      <c r="GB260" s="99"/>
      <c r="GC260" s="99"/>
      <c r="GD260" s="99"/>
      <c r="GE260" s="99"/>
      <c r="GF260" s="99"/>
      <c r="GG260" s="99"/>
      <c r="GH260" s="99"/>
      <c r="GI260" s="99"/>
      <c r="GJ260" s="99"/>
      <c r="GK260" s="99"/>
      <c r="GL260" s="99"/>
      <c r="GM260" s="99"/>
      <c r="GN260" s="99"/>
      <c r="GO260" s="99"/>
      <c r="GP260" s="99"/>
      <c r="GQ260" s="99"/>
      <c r="GR260" s="99"/>
      <c r="GS260" s="99"/>
      <c r="GT260" s="99"/>
      <c r="GU260" s="99"/>
      <c r="GV260" s="99"/>
      <c r="GW260" s="99"/>
      <c r="GX260" s="99"/>
      <c r="GY260" s="99"/>
      <c r="GZ260" s="99"/>
      <c r="HA260" s="99"/>
      <c r="HB260" s="99"/>
      <c r="HC260" s="99"/>
      <c r="HD260" s="99"/>
      <c r="HE260" s="99"/>
      <c r="HF260" s="99"/>
      <c r="HG260" s="99"/>
      <c r="HH260" s="99"/>
      <c r="HI260" s="99"/>
      <c r="HJ260" s="99"/>
      <c r="HK260" s="99"/>
      <c r="HL260" s="99"/>
      <c r="HM260" s="99"/>
      <c r="HN260" s="99"/>
      <c r="HO260" s="99"/>
      <c r="HP260" s="99"/>
      <c r="HQ260" s="99"/>
      <c r="HR260" s="99"/>
      <c r="HS260" s="99"/>
      <c r="HT260" s="99"/>
      <c r="HU260" s="99"/>
      <c r="HV260" s="99"/>
      <c r="HW260" s="99"/>
      <c r="HX260" s="99"/>
      <c r="HY260" s="99"/>
      <c r="HZ260" s="99"/>
      <c r="IA260" s="99"/>
      <c r="IB260" s="99"/>
      <c r="IC260" s="99"/>
      <c r="ID260" s="99"/>
      <c r="IE260" s="99"/>
      <c r="IF260" s="99"/>
      <c r="IG260" s="99"/>
      <c r="IH260" s="99"/>
      <c r="II260" s="99"/>
      <c r="IJ260" s="99"/>
      <c r="IK260" s="99"/>
      <c r="IL260" s="99"/>
      <c r="IM260" s="99"/>
      <c r="IN260" s="99"/>
      <c r="IO260" s="99"/>
      <c r="IP260" s="99"/>
      <c r="IQ260" s="99"/>
      <c r="IR260" s="99"/>
      <c r="IS260" s="99"/>
      <c r="IT260" s="99"/>
      <c r="IU260" s="99"/>
      <c r="IV260" s="99"/>
    </row>
    <row r="261" spans="1:256" s="100" customFormat="1" ht="25.5" customHeight="1" x14ac:dyDescent="0.25">
      <c r="A261" s="367" t="s">
        <v>1185</v>
      </c>
      <c r="B261" s="167" t="s">
        <v>316</v>
      </c>
      <c r="C261" s="550">
        <v>0</v>
      </c>
      <c r="D261" s="532"/>
      <c r="E261" s="197">
        <f>C261+D261</f>
        <v>0</v>
      </c>
      <c r="F261" s="179"/>
      <c r="G261" s="99"/>
      <c r="H261" s="99"/>
      <c r="I261" s="99"/>
      <c r="J261" s="99"/>
      <c r="K261" s="99"/>
      <c r="L261" s="99"/>
      <c r="M261" s="99"/>
      <c r="N261" s="99"/>
      <c r="O261" s="99"/>
      <c r="P261" s="99"/>
      <c r="Q261" s="99"/>
      <c r="R261" s="99"/>
      <c r="S261" s="99"/>
      <c r="T261" s="99"/>
      <c r="U261" s="99"/>
      <c r="V261" s="99"/>
      <c r="W261" s="99"/>
      <c r="X261" s="99"/>
      <c r="Y261" s="99"/>
      <c r="Z261" s="99"/>
      <c r="AA261" s="99"/>
      <c r="AB261" s="99"/>
      <c r="AC261" s="99"/>
      <c r="AD261" s="99"/>
      <c r="AE261" s="99"/>
      <c r="AF261" s="99"/>
      <c r="AG261" s="99"/>
      <c r="AH261" s="99"/>
      <c r="AI261" s="99"/>
      <c r="AJ261" s="99"/>
      <c r="AK261" s="99"/>
      <c r="AL261" s="99"/>
      <c r="AM261" s="99"/>
      <c r="AN261" s="99"/>
      <c r="AO261" s="99"/>
      <c r="AP261" s="99"/>
      <c r="AQ261" s="99"/>
      <c r="AR261" s="99"/>
      <c r="AS261" s="99"/>
      <c r="AT261" s="99"/>
      <c r="AU261" s="368"/>
      <c r="AV261" s="179"/>
      <c r="AW261" s="99"/>
      <c r="AX261" s="99"/>
      <c r="AY261" s="99"/>
      <c r="AZ261" s="99"/>
      <c r="BA261" s="99"/>
      <c r="BB261" s="99"/>
      <c r="BC261" s="99"/>
      <c r="BD261" s="99"/>
      <c r="BE261" s="99"/>
      <c r="BF261" s="99"/>
      <c r="BG261" s="99"/>
      <c r="BH261" s="99"/>
      <c r="BI261" s="99"/>
      <c r="BJ261" s="99"/>
      <c r="BK261" s="99"/>
      <c r="BL261" s="99"/>
      <c r="BM261" s="99"/>
      <c r="BN261" s="99"/>
      <c r="BO261" s="99"/>
      <c r="BP261" s="99"/>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c r="CT261" s="99"/>
      <c r="CU261" s="99"/>
      <c r="CV261" s="99"/>
      <c r="CW261" s="99"/>
      <c r="CX261" s="99"/>
      <c r="CY261" s="99"/>
      <c r="CZ261" s="99"/>
      <c r="DA261" s="99"/>
      <c r="DB261" s="99"/>
      <c r="DC261" s="99"/>
      <c r="DD261" s="99"/>
      <c r="DE261" s="99"/>
      <c r="DF261" s="99"/>
      <c r="DG261" s="99"/>
      <c r="DH261" s="99"/>
      <c r="DI261" s="99"/>
      <c r="DJ261" s="99"/>
      <c r="DK261" s="99"/>
      <c r="DL261" s="99"/>
      <c r="DM261" s="99"/>
      <c r="DN261" s="99"/>
      <c r="DO261" s="99"/>
      <c r="DP261" s="99"/>
      <c r="DQ261" s="99"/>
      <c r="DR261" s="99"/>
      <c r="DS261" s="99"/>
      <c r="DT261" s="99"/>
      <c r="DU261" s="99"/>
      <c r="DV261" s="99"/>
      <c r="DW261" s="99"/>
      <c r="DX261" s="99"/>
      <c r="DY261" s="99"/>
      <c r="DZ261" s="99"/>
      <c r="EA261" s="99"/>
      <c r="EB261" s="99"/>
      <c r="EC261" s="99"/>
      <c r="ED261" s="99"/>
      <c r="EE261" s="99"/>
      <c r="EF261" s="99"/>
      <c r="EG261" s="99"/>
      <c r="EH261" s="99"/>
      <c r="EI261" s="99"/>
      <c r="EJ261" s="99"/>
      <c r="EK261" s="99"/>
      <c r="EL261" s="99"/>
      <c r="EM261" s="99"/>
      <c r="EN261" s="99"/>
      <c r="EO261" s="99"/>
      <c r="EP261" s="99"/>
      <c r="EQ261" s="99"/>
      <c r="ER261" s="99"/>
      <c r="ES261" s="99"/>
      <c r="ET261" s="99"/>
      <c r="EU261" s="99"/>
      <c r="EV261" s="99"/>
      <c r="EW261" s="99"/>
      <c r="EX261" s="99"/>
      <c r="EY261" s="99"/>
      <c r="EZ261" s="99"/>
      <c r="FA261" s="99"/>
      <c r="FB261" s="99"/>
      <c r="FC261" s="99"/>
      <c r="FD261" s="99"/>
      <c r="FE261" s="99"/>
      <c r="FF261" s="99"/>
      <c r="FG261" s="99"/>
      <c r="FH261" s="99"/>
      <c r="FI261" s="99"/>
      <c r="FJ261" s="99"/>
      <c r="FK261" s="99"/>
      <c r="FL261" s="99"/>
      <c r="FM261" s="99"/>
      <c r="FN261" s="99"/>
      <c r="FO261" s="99"/>
      <c r="FP261" s="99"/>
      <c r="FQ261" s="99"/>
      <c r="FR261" s="99"/>
      <c r="FS261" s="99"/>
      <c r="FT261" s="99"/>
      <c r="FU261" s="99"/>
      <c r="FV261" s="99"/>
      <c r="FW261" s="99"/>
      <c r="FX261" s="99"/>
      <c r="FY261" s="99"/>
      <c r="FZ261" s="99"/>
      <c r="GA261" s="99"/>
      <c r="GB261" s="99"/>
      <c r="GC261" s="99"/>
      <c r="GD261" s="99"/>
      <c r="GE261" s="99"/>
      <c r="GF261" s="99"/>
      <c r="GG261" s="99"/>
      <c r="GH261" s="99"/>
      <c r="GI261" s="99"/>
      <c r="GJ261" s="99"/>
      <c r="GK261" s="99"/>
      <c r="GL261" s="99"/>
      <c r="GM261" s="99"/>
      <c r="GN261" s="99"/>
      <c r="GO261" s="99"/>
      <c r="GP261" s="99"/>
      <c r="GQ261" s="99"/>
      <c r="GR261" s="99"/>
      <c r="GS261" s="99"/>
      <c r="GT261" s="99"/>
      <c r="GU261" s="99"/>
      <c r="GV261" s="99"/>
      <c r="GW261" s="99"/>
      <c r="GX261" s="99"/>
      <c r="GY261" s="99"/>
      <c r="GZ261" s="99"/>
      <c r="HA261" s="99"/>
      <c r="HB261" s="99"/>
      <c r="HC261" s="99"/>
      <c r="HD261" s="99"/>
      <c r="HE261" s="99"/>
      <c r="HF261" s="99"/>
      <c r="HG261" s="99"/>
      <c r="HH261" s="99"/>
      <c r="HI261" s="99"/>
      <c r="HJ261" s="99"/>
      <c r="HK261" s="99"/>
      <c r="HL261" s="99"/>
      <c r="HM261" s="99"/>
      <c r="HN261" s="99"/>
      <c r="HO261" s="99"/>
      <c r="HP261" s="99"/>
      <c r="HQ261" s="99"/>
      <c r="HR261" s="99"/>
      <c r="HS261" s="99"/>
      <c r="HT261" s="99"/>
      <c r="HU261" s="99"/>
      <c r="HV261" s="99"/>
      <c r="HW261" s="99"/>
      <c r="HX261" s="99"/>
      <c r="HY261" s="99"/>
      <c r="HZ261" s="99"/>
      <c r="IA261" s="99"/>
      <c r="IB261" s="99"/>
      <c r="IC261" s="99"/>
      <c r="ID261" s="99"/>
      <c r="IE261" s="99"/>
      <c r="IF261" s="99"/>
      <c r="IG261" s="99"/>
      <c r="IH261" s="99"/>
      <c r="II261" s="99"/>
      <c r="IJ261" s="99"/>
      <c r="IK261" s="99"/>
      <c r="IL261" s="99"/>
      <c r="IM261" s="99"/>
      <c r="IN261" s="99"/>
      <c r="IO261" s="99"/>
      <c r="IP261" s="99"/>
      <c r="IQ261" s="99"/>
      <c r="IR261" s="99"/>
      <c r="IS261" s="99"/>
      <c r="IT261" s="99"/>
      <c r="IU261" s="99"/>
      <c r="IV261" s="99"/>
    </row>
    <row r="262" spans="1:256" s="100" customFormat="1" ht="25.5" customHeight="1" x14ac:dyDescent="0.25">
      <c r="A262" s="365">
        <v>9.1999999999999993</v>
      </c>
      <c r="B262" s="164" t="s">
        <v>317</v>
      </c>
      <c r="C262" s="547">
        <v>0</v>
      </c>
      <c r="D262" s="530">
        <v>0</v>
      </c>
      <c r="E262" s="195">
        <f>SUM(C262:D262)</f>
        <v>0</v>
      </c>
      <c r="F262" s="179"/>
      <c r="G262" s="99"/>
      <c r="H262" s="99"/>
      <c r="I262" s="99"/>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99"/>
      <c r="AR262" s="99"/>
      <c r="AS262" s="99"/>
      <c r="AT262" s="99"/>
      <c r="AU262" s="368"/>
      <c r="AV262" s="179"/>
      <c r="AW262" s="99"/>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c r="DJ262" s="99"/>
      <c r="DK262" s="99"/>
      <c r="DL262" s="99"/>
      <c r="DM262" s="99"/>
      <c r="DN262" s="99"/>
      <c r="DO262" s="99"/>
      <c r="DP262" s="99"/>
      <c r="DQ262" s="99"/>
      <c r="DR262" s="99"/>
      <c r="DS262" s="99"/>
      <c r="DT262" s="99"/>
      <c r="DU262" s="99"/>
      <c r="DV262" s="99"/>
      <c r="DW262" s="99"/>
      <c r="DX262" s="99"/>
      <c r="DY262" s="99"/>
      <c r="DZ262" s="99"/>
      <c r="EA262" s="99"/>
      <c r="EB262" s="99"/>
      <c r="EC262" s="99"/>
      <c r="ED262" s="99"/>
      <c r="EE262" s="99"/>
      <c r="EF262" s="99"/>
      <c r="EG262" s="99"/>
      <c r="EH262" s="99"/>
      <c r="EI262" s="99"/>
      <c r="EJ262" s="99"/>
      <c r="EK262" s="99"/>
      <c r="EL262" s="99"/>
      <c r="EM262" s="99"/>
      <c r="EN262" s="99"/>
      <c r="EO262" s="99"/>
      <c r="EP262" s="99"/>
      <c r="EQ262" s="99"/>
      <c r="ER262" s="99"/>
      <c r="ES262" s="99"/>
      <c r="ET262" s="99"/>
      <c r="EU262" s="99"/>
      <c r="EV262" s="99"/>
      <c r="EW262" s="99"/>
      <c r="EX262" s="99"/>
      <c r="EY262" s="99"/>
      <c r="EZ262" s="99"/>
      <c r="FA262" s="99"/>
      <c r="FB262" s="99"/>
      <c r="FC262" s="99"/>
      <c r="FD262" s="99"/>
      <c r="FE262" s="99"/>
      <c r="FF262" s="99"/>
      <c r="FG262" s="99"/>
      <c r="FH262" s="99"/>
      <c r="FI262" s="99"/>
      <c r="FJ262" s="99"/>
      <c r="FK262" s="99"/>
      <c r="FL262" s="99"/>
      <c r="FM262" s="99"/>
      <c r="FN262" s="99"/>
      <c r="FO262" s="99"/>
      <c r="FP262" s="99"/>
      <c r="FQ262" s="99"/>
      <c r="FR262" s="99"/>
      <c r="FS262" s="99"/>
      <c r="FT262" s="99"/>
      <c r="FU262" s="99"/>
      <c r="FV262" s="99"/>
      <c r="FW262" s="99"/>
      <c r="FX262" s="99"/>
      <c r="FY262" s="99"/>
      <c r="FZ262" s="99"/>
      <c r="GA262" s="99"/>
      <c r="GB262" s="99"/>
      <c r="GC262" s="99"/>
      <c r="GD262" s="99"/>
      <c r="GE262" s="99"/>
      <c r="GF262" s="99"/>
      <c r="GG262" s="99"/>
      <c r="GH262" s="99"/>
      <c r="GI262" s="99"/>
      <c r="GJ262" s="99"/>
      <c r="GK262" s="99"/>
      <c r="GL262" s="99"/>
      <c r="GM262" s="99"/>
      <c r="GN262" s="99"/>
      <c r="GO262" s="99"/>
      <c r="GP262" s="99"/>
      <c r="GQ262" s="99"/>
      <c r="GR262" s="99"/>
      <c r="GS262" s="99"/>
      <c r="GT262" s="99"/>
      <c r="GU262" s="99"/>
      <c r="GV262" s="99"/>
      <c r="GW262" s="99"/>
      <c r="GX262" s="99"/>
      <c r="GY262" s="99"/>
      <c r="GZ262" s="99"/>
      <c r="HA262" s="99"/>
      <c r="HB262" s="99"/>
      <c r="HC262" s="99"/>
      <c r="HD262" s="99"/>
      <c r="HE262" s="99"/>
      <c r="HF262" s="99"/>
      <c r="HG262" s="99"/>
      <c r="HH262" s="99"/>
      <c r="HI262" s="99"/>
      <c r="HJ262" s="99"/>
      <c r="HK262" s="99"/>
      <c r="HL262" s="99"/>
      <c r="HM262" s="99"/>
      <c r="HN262" s="99"/>
      <c r="HO262" s="99"/>
      <c r="HP262" s="99"/>
      <c r="HQ262" s="99"/>
      <c r="HR262" s="99"/>
      <c r="HS262" s="99"/>
      <c r="HT262" s="99"/>
      <c r="HU262" s="99"/>
      <c r="HV262" s="99"/>
      <c r="HW262" s="99"/>
      <c r="HX262" s="99"/>
      <c r="HY262" s="99"/>
      <c r="HZ262" s="99"/>
      <c r="IA262" s="99"/>
      <c r="IB262" s="99"/>
      <c r="IC262" s="99"/>
      <c r="ID262" s="99"/>
      <c r="IE262" s="99"/>
      <c r="IF262" s="99"/>
      <c r="IG262" s="99"/>
      <c r="IH262" s="99"/>
      <c r="II262" s="99"/>
      <c r="IJ262" s="99"/>
      <c r="IK262" s="99"/>
      <c r="IL262" s="99"/>
      <c r="IM262" s="99"/>
      <c r="IN262" s="99"/>
      <c r="IO262" s="99"/>
      <c r="IP262" s="99"/>
      <c r="IQ262" s="99"/>
      <c r="IR262" s="99"/>
      <c r="IS262" s="99"/>
      <c r="IT262" s="99"/>
      <c r="IU262" s="99"/>
      <c r="IV262" s="99"/>
    </row>
    <row r="263" spans="1:256" s="100" customFormat="1" ht="25.5" customHeight="1" x14ac:dyDescent="0.25">
      <c r="A263" s="365">
        <v>9.3000000000000007</v>
      </c>
      <c r="B263" s="164" t="s">
        <v>318</v>
      </c>
      <c r="C263" s="547">
        <f>C264+C266</f>
        <v>0</v>
      </c>
      <c r="D263" s="530">
        <f>D264+D266</f>
        <v>0</v>
      </c>
      <c r="E263" s="209">
        <f>E264+E266</f>
        <v>0</v>
      </c>
      <c r="F263" s="179"/>
      <c r="G263" s="99"/>
      <c r="H263" s="99"/>
      <c r="I263" s="99"/>
      <c r="J263" s="99"/>
      <c r="K263" s="99"/>
      <c r="L263" s="99"/>
      <c r="M263" s="99"/>
      <c r="N263" s="99"/>
      <c r="O263" s="99"/>
      <c r="P263" s="99"/>
      <c r="Q263" s="99"/>
      <c r="R263" s="99"/>
      <c r="S263" s="99"/>
      <c r="T263" s="99"/>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c r="AQ263" s="99"/>
      <c r="AR263" s="99"/>
      <c r="AS263" s="99"/>
      <c r="AT263" s="99"/>
      <c r="AU263" s="368"/>
      <c r="AV263" s="179"/>
      <c r="AW263" s="99"/>
      <c r="AX263" s="99"/>
      <c r="AY263" s="99"/>
      <c r="AZ263" s="99"/>
      <c r="BA263" s="99"/>
      <c r="BB263" s="99"/>
      <c r="BC263" s="99"/>
      <c r="BD263" s="99"/>
      <c r="BE263" s="99"/>
      <c r="BF263" s="99"/>
      <c r="BG263" s="99"/>
      <c r="BH263" s="99"/>
      <c r="BI263" s="99"/>
      <c r="BJ263" s="99"/>
      <c r="BK263" s="99"/>
      <c r="BL263" s="99"/>
      <c r="BM263" s="99"/>
      <c r="BN263" s="99"/>
      <c r="BO263" s="99"/>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c r="CT263" s="99"/>
      <c r="CU263" s="99"/>
      <c r="CV263" s="99"/>
      <c r="CW263" s="99"/>
      <c r="CX263" s="99"/>
      <c r="CY263" s="99"/>
      <c r="CZ263" s="99"/>
      <c r="DA263" s="99"/>
      <c r="DB263" s="99"/>
      <c r="DC263" s="99"/>
      <c r="DD263" s="99"/>
      <c r="DE263" s="99"/>
      <c r="DF263" s="99"/>
      <c r="DG263" s="99"/>
      <c r="DH263" s="99"/>
      <c r="DI263" s="99"/>
      <c r="DJ263" s="99"/>
      <c r="DK263" s="99"/>
      <c r="DL263" s="99"/>
      <c r="DM263" s="99"/>
      <c r="DN263" s="99"/>
      <c r="DO263" s="99"/>
      <c r="DP263" s="99"/>
      <c r="DQ263" s="99"/>
      <c r="DR263" s="99"/>
      <c r="DS263" s="99"/>
      <c r="DT263" s="99"/>
      <c r="DU263" s="99"/>
      <c r="DV263" s="99"/>
      <c r="DW263" s="99"/>
      <c r="DX263" s="99"/>
      <c r="DY263" s="99"/>
      <c r="DZ263" s="99"/>
      <c r="EA263" s="99"/>
      <c r="EB263" s="99"/>
      <c r="EC263" s="99"/>
      <c r="ED263" s="99"/>
      <c r="EE263" s="99"/>
      <c r="EF263" s="99"/>
      <c r="EG263" s="99"/>
      <c r="EH263" s="99"/>
      <c r="EI263" s="99"/>
      <c r="EJ263" s="99"/>
      <c r="EK263" s="99"/>
      <c r="EL263" s="99"/>
      <c r="EM263" s="99"/>
      <c r="EN263" s="99"/>
      <c r="EO263" s="99"/>
      <c r="EP263" s="99"/>
      <c r="EQ263" s="99"/>
      <c r="ER263" s="99"/>
      <c r="ES263" s="99"/>
      <c r="ET263" s="99"/>
      <c r="EU263" s="99"/>
      <c r="EV263" s="99"/>
      <c r="EW263" s="99"/>
      <c r="EX263" s="99"/>
      <c r="EY263" s="99"/>
      <c r="EZ263" s="99"/>
      <c r="FA263" s="99"/>
      <c r="FB263" s="99"/>
      <c r="FC263" s="99"/>
      <c r="FD263" s="99"/>
      <c r="FE263" s="99"/>
      <c r="FF263" s="99"/>
      <c r="FG263" s="99"/>
      <c r="FH263" s="99"/>
      <c r="FI263" s="99"/>
      <c r="FJ263" s="99"/>
      <c r="FK263" s="99"/>
      <c r="FL263" s="99"/>
      <c r="FM263" s="99"/>
      <c r="FN263" s="99"/>
      <c r="FO263" s="99"/>
      <c r="FP263" s="99"/>
      <c r="FQ263" s="99"/>
      <c r="FR263" s="99"/>
      <c r="FS263" s="99"/>
      <c r="FT263" s="99"/>
      <c r="FU263" s="99"/>
      <c r="FV263" s="99"/>
      <c r="FW263" s="99"/>
      <c r="FX263" s="99"/>
      <c r="FY263" s="99"/>
      <c r="FZ263" s="99"/>
      <c r="GA263" s="99"/>
      <c r="GB263" s="99"/>
      <c r="GC263" s="99"/>
      <c r="GD263" s="99"/>
      <c r="GE263" s="99"/>
      <c r="GF263" s="99"/>
      <c r="GG263" s="99"/>
      <c r="GH263" s="99"/>
      <c r="GI263" s="99"/>
      <c r="GJ263" s="99"/>
      <c r="GK263" s="99"/>
      <c r="GL263" s="99"/>
      <c r="GM263" s="99"/>
      <c r="GN263" s="99"/>
      <c r="GO263" s="99"/>
      <c r="GP263" s="99"/>
      <c r="GQ263" s="99"/>
      <c r="GR263" s="99"/>
      <c r="GS263" s="99"/>
      <c r="GT263" s="99"/>
      <c r="GU263" s="99"/>
      <c r="GV263" s="99"/>
      <c r="GW263" s="99"/>
      <c r="GX263" s="99"/>
      <c r="GY263" s="99"/>
      <c r="GZ263" s="99"/>
      <c r="HA263" s="99"/>
      <c r="HB263" s="99"/>
      <c r="HC263" s="99"/>
      <c r="HD263" s="99"/>
      <c r="HE263" s="99"/>
      <c r="HF263" s="99"/>
      <c r="HG263" s="99"/>
      <c r="HH263" s="99"/>
      <c r="HI263" s="99"/>
      <c r="HJ263" s="99"/>
      <c r="HK263" s="99"/>
      <c r="HL263" s="99"/>
      <c r="HM263" s="99"/>
      <c r="HN263" s="99"/>
      <c r="HO263" s="99"/>
      <c r="HP263" s="99"/>
      <c r="HQ263" s="99"/>
      <c r="HR263" s="99"/>
      <c r="HS263" s="99"/>
      <c r="HT263" s="99"/>
      <c r="HU263" s="99"/>
      <c r="HV263" s="99"/>
      <c r="HW263" s="99"/>
      <c r="HX263" s="99"/>
      <c r="HY263" s="99"/>
      <c r="HZ263" s="99"/>
      <c r="IA263" s="99"/>
      <c r="IB263" s="99"/>
      <c r="IC263" s="99"/>
      <c r="ID263" s="99"/>
      <c r="IE263" s="99"/>
      <c r="IF263" s="99"/>
      <c r="IG263" s="99"/>
      <c r="IH263" s="99"/>
      <c r="II263" s="99"/>
      <c r="IJ263" s="99"/>
      <c r="IK263" s="99"/>
      <c r="IL263" s="99"/>
      <c r="IM263" s="99"/>
      <c r="IN263" s="99"/>
      <c r="IO263" s="99"/>
      <c r="IP263" s="99"/>
      <c r="IQ263" s="99"/>
      <c r="IR263" s="99"/>
      <c r="IS263" s="99"/>
      <c r="IT263" s="99"/>
      <c r="IU263" s="99"/>
      <c r="IV263" s="99"/>
    </row>
    <row r="264" spans="1:256" s="117" customFormat="1" ht="25.5" customHeight="1" x14ac:dyDescent="0.25">
      <c r="A264" s="365" t="s">
        <v>1186</v>
      </c>
      <c r="B264" s="171" t="s">
        <v>319</v>
      </c>
      <c r="C264" s="552">
        <f>SUM(C265)</f>
        <v>0</v>
      </c>
      <c r="D264" s="538">
        <f>D265</f>
        <v>0</v>
      </c>
      <c r="E264" s="264">
        <f>E265</f>
        <v>0</v>
      </c>
      <c r="F264" s="187"/>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380"/>
      <c r="AV264" s="187"/>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c r="BY264" s="116"/>
      <c r="BZ264" s="116"/>
      <c r="CA264" s="116"/>
      <c r="CB264" s="116"/>
      <c r="CC264" s="116"/>
      <c r="CD264" s="116"/>
      <c r="CE264" s="116"/>
      <c r="CF264" s="116"/>
      <c r="CG264" s="116"/>
      <c r="CH264" s="116"/>
      <c r="CI264" s="116"/>
      <c r="CJ264" s="116"/>
      <c r="CK264" s="116"/>
      <c r="CL264" s="116"/>
      <c r="CM264" s="116"/>
      <c r="CN264" s="116"/>
      <c r="CO264" s="116"/>
      <c r="CP264" s="116"/>
      <c r="CQ264" s="116"/>
      <c r="CR264" s="116"/>
      <c r="CS264" s="116"/>
      <c r="CT264" s="116"/>
      <c r="CU264" s="116"/>
      <c r="CV264" s="116"/>
      <c r="CW264" s="116"/>
      <c r="CX264" s="116"/>
      <c r="CY264" s="116"/>
      <c r="CZ264" s="116"/>
      <c r="DA264" s="116"/>
      <c r="DB264" s="116"/>
      <c r="DC264" s="116"/>
      <c r="DD264" s="116"/>
      <c r="DE264" s="116"/>
      <c r="DF264" s="116"/>
      <c r="DG264" s="116"/>
      <c r="DH264" s="116"/>
      <c r="DI264" s="116"/>
      <c r="DJ264" s="116"/>
      <c r="DK264" s="116"/>
      <c r="DL264" s="116"/>
      <c r="DM264" s="116"/>
      <c r="DN264" s="116"/>
      <c r="DO264" s="116"/>
      <c r="DP264" s="116"/>
      <c r="DQ264" s="116"/>
      <c r="DR264" s="116"/>
      <c r="DS264" s="116"/>
      <c r="DT264" s="116"/>
      <c r="DU264" s="116"/>
      <c r="DV264" s="116"/>
      <c r="DW264" s="116"/>
      <c r="DX264" s="116"/>
      <c r="DY264" s="116"/>
      <c r="DZ264" s="116"/>
      <c r="EA264" s="116"/>
      <c r="EB264" s="116"/>
      <c r="EC264" s="116"/>
      <c r="ED264" s="116"/>
      <c r="EE264" s="116"/>
      <c r="EF264" s="116"/>
      <c r="EG264" s="116"/>
      <c r="EH264" s="116"/>
      <c r="EI264" s="116"/>
      <c r="EJ264" s="116"/>
      <c r="EK264" s="116"/>
      <c r="EL264" s="116"/>
      <c r="EM264" s="116"/>
      <c r="EN264" s="116"/>
      <c r="EO264" s="116"/>
      <c r="EP264" s="116"/>
      <c r="EQ264" s="116"/>
      <c r="ER264" s="116"/>
      <c r="ES264" s="116"/>
      <c r="ET264" s="116"/>
      <c r="EU264" s="116"/>
      <c r="EV264" s="116"/>
      <c r="EW264" s="116"/>
      <c r="EX264" s="116"/>
      <c r="EY264" s="116"/>
      <c r="EZ264" s="116"/>
      <c r="FA264" s="116"/>
      <c r="FB264" s="116"/>
      <c r="FC264" s="116"/>
      <c r="FD264" s="116"/>
      <c r="FE264" s="116"/>
      <c r="FF264" s="116"/>
      <c r="FG264" s="116"/>
      <c r="FH264" s="116"/>
      <c r="FI264" s="116"/>
      <c r="FJ264" s="116"/>
      <c r="FK264" s="116"/>
      <c r="FL264" s="116"/>
      <c r="FM264" s="116"/>
      <c r="FN264" s="116"/>
      <c r="FO264" s="116"/>
      <c r="FP264" s="116"/>
      <c r="FQ264" s="116"/>
      <c r="FR264" s="116"/>
      <c r="FS264" s="116"/>
      <c r="FT264" s="116"/>
      <c r="FU264" s="116"/>
      <c r="FV264" s="116"/>
      <c r="FW264" s="116"/>
      <c r="FX264" s="116"/>
      <c r="FY264" s="116"/>
      <c r="FZ264" s="116"/>
      <c r="GA264" s="116"/>
      <c r="GB264" s="116"/>
      <c r="GC264" s="116"/>
      <c r="GD264" s="116"/>
      <c r="GE264" s="116"/>
      <c r="GF264" s="116"/>
      <c r="GG264" s="116"/>
      <c r="GH264" s="116"/>
      <c r="GI264" s="116"/>
      <c r="GJ264" s="116"/>
      <c r="GK264" s="116"/>
      <c r="GL264" s="116"/>
      <c r="GM264" s="116"/>
      <c r="GN264" s="116"/>
      <c r="GO264" s="116"/>
      <c r="GP264" s="116"/>
      <c r="GQ264" s="116"/>
      <c r="GR264" s="116"/>
      <c r="GS264" s="116"/>
      <c r="GT264" s="116"/>
      <c r="GU264" s="116"/>
      <c r="GV264" s="116"/>
      <c r="GW264" s="116"/>
      <c r="GX264" s="116"/>
      <c r="GY264" s="116"/>
      <c r="GZ264" s="116"/>
      <c r="HA264" s="116"/>
      <c r="HB264" s="116"/>
      <c r="HC264" s="116"/>
      <c r="HD264" s="116"/>
      <c r="HE264" s="116"/>
      <c r="HF264" s="116"/>
      <c r="HG264" s="116"/>
      <c r="HH264" s="116"/>
      <c r="HI264" s="116"/>
      <c r="HJ264" s="116"/>
      <c r="HK264" s="116"/>
      <c r="HL264" s="116"/>
      <c r="HM264" s="116"/>
      <c r="HN264" s="116"/>
      <c r="HO264" s="116"/>
      <c r="HP264" s="116"/>
      <c r="HQ264" s="116"/>
      <c r="HR264" s="116"/>
      <c r="HS264" s="116"/>
      <c r="HT264" s="116"/>
      <c r="HU264" s="116"/>
      <c r="HV264" s="116"/>
      <c r="HW264" s="116"/>
      <c r="HX264" s="116"/>
      <c r="HY264" s="116"/>
      <c r="HZ264" s="116"/>
      <c r="IA264" s="116"/>
      <c r="IB264" s="116"/>
      <c r="IC264" s="116"/>
      <c r="ID264" s="116"/>
      <c r="IE264" s="116"/>
      <c r="IF264" s="116"/>
      <c r="IG264" s="116"/>
      <c r="IH264" s="116"/>
      <c r="II264" s="116"/>
      <c r="IJ264" s="116"/>
      <c r="IK264" s="116"/>
      <c r="IL264" s="116"/>
      <c r="IM264" s="116"/>
      <c r="IN264" s="116"/>
      <c r="IO264" s="116"/>
      <c r="IP264" s="116"/>
      <c r="IQ264" s="116"/>
      <c r="IR264" s="116"/>
      <c r="IS264" s="116"/>
      <c r="IT264" s="116"/>
      <c r="IU264" s="116"/>
      <c r="IV264" s="116"/>
    </row>
    <row r="265" spans="1:256" s="100" customFormat="1" ht="25.5" customHeight="1" x14ac:dyDescent="0.25">
      <c r="A265" s="367" t="s">
        <v>1187</v>
      </c>
      <c r="B265" s="167" t="s">
        <v>319</v>
      </c>
      <c r="C265" s="550">
        <v>0</v>
      </c>
      <c r="D265" s="532"/>
      <c r="E265" s="197">
        <f>C265+D265</f>
        <v>0</v>
      </c>
      <c r="F265" s="179"/>
      <c r="G265" s="99"/>
      <c r="H265" s="99"/>
      <c r="I265" s="99"/>
      <c r="J265" s="99"/>
      <c r="K265" s="99"/>
      <c r="L265" s="99"/>
      <c r="M265" s="99"/>
      <c r="N265" s="99"/>
      <c r="O265" s="99"/>
      <c r="P265" s="99"/>
      <c r="Q265" s="99"/>
      <c r="R265" s="99"/>
      <c r="S265" s="99"/>
      <c r="T265" s="99"/>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c r="AQ265" s="99"/>
      <c r="AR265" s="99"/>
      <c r="AS265" s="99"/>
      <c r="AT265" s="99"/>
      <c r="AU265" s="368"/>
      <c r="AV265" s="179"/>
      <c r="AW265" s="99"/>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c r="CT265" s="99"/>
      <c r="CU265" s="99"/>
      <c r="CV265" s="99"/>
      <c r="CW265" s="99"/>
      <c r="CX265" s="99"/>
      <c r="CY265" s="99"/>
      <c r="CZ265" s="99"/>
      <c r="DA265" s="99"/>
      <c r="DB265" s="99"/>
      <c r="DC265" s="99"/>
      <c r="DD265" s="99"/>
      <c r="DE265" s="99"/>
      <c r="DF265" s="99"/>
      <c r="DG265" s="99"/>
      <c r="DH265" s="99"/>
      <c r="DI265" s="99"/>
      <c r="DJ265" s="99"/>
      <c r="DK265" s="99"/>
      <c r="DL265" s="99"/>
      <c r="DM265" s="99"/>
      <c r="DN265" s="99"/>
      <c r="DO265" s="99"/>
      <c r="DP265" s="99"/>
      <c r="DQ265" s="99"/>
      <c r="DR265" s="99"/>
      <c r="DS265" s="99"/>
      <c r="DT265" s="99"/>
      <c r="DU265" s="99"/>
      <c r="DV265" s="99"/>
      <c r="DW265" s="99"/>
      <c r="DX265" s="99"/>
      <c r="DY265" s="99"/>
      <c r="DZ265" s="99"/>
      <c r="EA265" s="99"/>
      <c r="EB265" s="99"/>
      <c r="EC265" s="99"/>
      <c r="ED265" s="99"/>
      <c r="EE265" s="99"/>
      <c r="EF265" s="99"/>
      <c r="EG265" s="99"/>
      <c r="EH265" s="99"/>
      <c r="EI265" s="99"/>
      <c r="EJ265" s="99"/>
      <c r="EK265" s="99"/>
      <c r="EL265" s="99"/>
      <c r="EM265" s="99"/>
      <c r="EN265" s="99"/>
      <c r="EO265" s="99"/>
      <c r="EP265" s="99"/>
      <c r="EQ265" s="99"/>
      <c r="ER265" s="99"/>
      <c r="ES265" s="99"/>
      <c r="ET265" s="99"/>
      <c r="EU265" s="99"/>
      <c r="EV265" s="99"/>
      <c r="EW265" s="99"/>
      <c r="EX265" s="99"/>
      <c r="EY265" s="99"/>
      <c r="EZ265" s="99"/>
      <c r="FA265" s="99"/>
      <c r="FB265" s="99"/>
      <c r="FC265" s="99"/>
      <c r="FD265" s="99"/>
      <c r="FE265" s="99"/>
      <c r="FF265" s="99"/>
      <c r="FG265" s="99"/>
      <c r="FH265" s="99"/>
      <c r="FI265" s="99"/>
      <c r="FJ265" s="99"/>
      <c r="FK265" s="99"/>
      <c r="FL265" s="99"/>
      <c r="FM265" s="99"/>
      <c r="FN265" s="99"/>
      <c r="FO265" s="99"/>
      <c r="FP265" s="99"/>
      <c r="FQ265" s="99"/>
      <c r="FR265" s="99"/>
      <c r="FS265" s="99"/>
      <c r="FT265" s="99"/>
      <c r="FU265" s="99"/>
      <c r="FV265" s="99"/>
      <c r="FW265" s="99"/>
      <c r="FX265" s="99"/>
      <c r="FY265" s="99"/>
      <c r="FZ265" s="99"/>
      <c r="GA265" s="99"/>
      <c r="GB265" s="99"/>
      <c r="GC265" s="99"/>
      <c r="GD265" s="99"/>
      <c r="GE265" s="99"/>
      <c r="GF265" s="99"/>
      <c r="GG265" s="99"/>
      <c r="GH265" s="99"/>
      <c r="GI265" s="99"/>
      <c r="GJ265" s="99"/>
      <c r="GK265" s="99"/>
      <c r="GL265" s="99"/>
      <c r="GM265" s="99"/>
      <c r="GN265" s="99"/>
      <c r="GO265" s="99"/>
      <c r="GP265" s="99"/>
      <c r="GQ265" s="99"/>
      <c r="GR265" s="99"/>
      <c r="GS265" s="99"/>
      <c r="GT265" s="99"/>
      <c r="GU265" s="99"/>
      <c r="GV265" s="99"/>
      <c r="GW265" s="99"/>
      <c r="GX265" s="99"/>
      <c r="GY265" s="99"/>
      <c r="GZ265" s="99"/>
      <c r="HA265" s="99"/>
      <c r="HB265" s="99"/>
      <c r="HC265" s="99"/>
      <c r="HD265" s="99"/>
      <c r="HE265" s="99"/>
      <c r="HF265" s="99"/>
      <c r="HG265" s="99"/>
      <c r="HH265" s="99"/>
      <c r="HI265" s="99"/>
      <c r="HJ265" s="99"/>
      <c r="HK265" s="99"/>
      <c r="HL265" s="99"/>
      <c r="HM265" s="99"/>
      <c r="HN265" s="99"/>
      <c r="HO265" s="99"/>
      <c r="HP265" s="99"/>
      <c r="HQ265" s="99"/>
      <c r="HR265" s="99"/>
      <c r="HS265" s="99"/>
      <c r="HT265" s="99"/>
      <c r="HU265" s="99"/>
      <c r="HV265" s="99"/>
      <c r="HW265" s="99"/>
      <c r="HX265" s="99"/>
      <c r="HY265" s="99"/>
      <c r="HZ265" s="99"/>
      <c r="IA265" s="99"/>
      <c r="IB265" s="99"/>
      <c r="IC265" s="99"/>
      <c r="ID265" s="99"/>
      <c r="IE265" s="99"/>
      <c r="IF265" s="99"/>
      <c r="IG265" s="99"/>
      <c r="IH265" s="99"/>
      <c r="II265" s="99"/>
      <c r="IJ265" s="99"/>
      <c r="IK265" s="99"/>
      <c r="IL265" s="99"/>
      <c r="IM265" s="99"/>
      <c r="IN265" s="99"/>
      <c r="IO265" s="99"/>
      <c r="IP265" s="99"/>
      <c r="IQ265" s="99"/>
      <c r="IR265" s="99"/>
      <c r="IS265" s="99"/>
      <c r="IT265" s="99"/>
      <c r="IU265" s="99"/>
      <c r="IV265" s="99"/>
    </row>
    <row r="266" spans="1:256" s="100" customFormat="1" ht="25.5" customHeight="1" x14ac:dyDescent="0.25">
      <c r="A266" s="365" t="s">
        <v>1188</v>
      </c>
      <c r="B266" s="171" t="s">
        <v>320</v>
      </c>
      <c r="C266" s="557">
        <f>SUM(C267)</f>
        <v>0</v>
      </c>
      <c r="D266" s="538">
        <f>D267</f>
        <v>0</v>
      </c>
      <c r="E266" s="264">
        <f>E267</f>
        <v>0</v>
      </c>
      <c r="F266" s="17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368"/>
      <c r="AV266" s="179"/>
      <c r="AW266" s="99"/>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c r="CT266" s="99"/>
      <c r="CU266" s="99"/>
      <c r="CV266" s="99"/>
      <c r="CW266" s="99"/>
      <c r="CX266" s="99"/>
      <c r="CY266" s="99"/>
      <c r="CZ266" s="99"/>
      <c r="DA266" s="99"/>
      <c r="DB266" s="99"/>
      <c r="DC266" s="99"/>
      <c r="DD266" s="99"/>
      <c r="DE266" s="99"/>
      <c r="DF266" s="99"/>
      <c r="DG266" s="99"/>
      <c r="DH266" s="99"/>
      <c r="DI266" s="99"/>
      <c r="DJ266" s="99"/>
      <c r="DK266" s="99"/>
      <c r="DL266" s="99"/>
      <c r="DM266" s="99"/>
      <c r="DN266" s="99"/>
      <c r="DO266" s="99"/>
      <c r="DP266" s="99"/>
      <c r="DQ266" s="99"/>
      <c r="DR266" s="99"/>
      <c r="DS266" s="99"/>
      <c r="DT266" s="99"/>
      <c r="DU266" s="99"/>
      <c r="DV266" s="99"/>
      <c r="DW266" s="99"/>
      <c r="DX266" s="99"/>
      <c r="DY266" s="99"/>
      <c r="DZ266" s="99"/>
      <c r="EA266" s="99"/>
      <c r="EB266" s="99"/>
      <c r="EC266" s="99"/>
      <c r="ED266" s="99"/>
      <c r="EE266" s="99"/>
      <c r="EF266" s="99"/>
      <c r="EG266" s="99"/>
      <c r="EH266" s="99"/>
      <c r="EI266" s="99"/>
      <c r="EJ266" s="99"/>
      <c r="EK266" s="99"/>
      <c r="EL266" s="99"/>
      <c r="EM266" s="99"/>
      <c r="EN266" s="99"/>
      <c r="EO266" s="99"/>
      <c r="EP266" s="99"/>
      <c r="EQ266" s="99"/>
      <c r="ER266" s="99"/>
      <c r="ES266" s="99"/>
      <c r="ET266" s="99"/>
      <c r="EU266" s="99"/>
      <c r="EV266" s="99"/>
      <c r="EW266" s="99"/>
      <c r="EX266" s="99"/>
      <c r="EY266" s="99"/>
      <c r="EZ266" s="99"/>
      <c r="FA266" s="99"/>
      <c r="FB266" s="99"/>
      <c r="FC266" s="99"/>
      <c r="FD266" s="99"/>
      <c r="FE266" s="99"/>
      <c r="FF266" s="99"/>
      <c r="FG266" s="99"/>
      <c r="FH266" s="99"/>
      <c r="FI266" s="99"/>
      <c r="FJ266" s="99"/>
      <c r="FK266" s="99"/>
      <c r="FL266" s="99"/>
      <c r="FM266" s="99"/>
      <c r="FN266" s="99"/>
      <c r="FO266" s="99"/>
      <c r="FP266" s="99"/>
      <c r="FQ266" s="99"/>
      <c r="FR266" s="99"/>
      <c r="FS266" s="99"/>
      <c r="FT266" s="99"/>
      <c r="FU266" s="99"/>
      <c r="FV266" s="99"/>
      <c r="FW266" s="99"/>
      <c r="FX266" s="99"/>
      <c r="FY266" s="99"/>
      <c r="FZ266" s="99"/>
      <c r="GA266" s="99"/>
      <c r="GB266" s="99"/>
      <c r="GC266" s="99"/>
      <c r="GD266" s="99"/>
      <c r="GE266" s="99"/>
      <c r="GF266" s="99"/>
      <c r="GG266" s="99"/>
      <c r="GH266" s="99"/>
      <c r="GI266" s="99"/>
      <c r="GJ266" s="99"/>
      <c r="GK266" s="99"/>
      <c r="GL266" s="99"/>
      <c r="GM266" s="99"/>
      <c r="GN266" s="99"/>
      <c r="GO266" s="99"/>
      <c r="GP266" s="99"/>
      <c r="GQ266" s="99"/>
      <c r="GR266" s="99"/>
      <c r="GS266" s="99"/>
      <c r="GT266" s="99"/>
      <c r="GU266" s="99"/>
      <c r="GV266" s="99"/>
      <c r="GW266" s="99"/>
      <c r="GX266" s="99"/>
      <c r="GY266" s="99"/>
      <c r="GZ266" s="99"/>
      <c r="HA266" s="99"/>
      <c r="HB266" s="99"/>
      <c r="HC266" s="99"/>
      <c r="HD266" s="99"/>
      <c r="HE266" s="99"/>
      <c r="HF266" s="99"/>
      <c r="HG266" s="99"/>
      <c r="HH266" s="99"/>
      <c r="HI266" s="99"/>
      <c r="HJ266" s="99"/>
      <c r="HK266" s="99"/>
      <c r="HL266" s="99"/>
      <c r="HM266" s="99"/>
      <c r="HN266" s="99"/>
      <c r="HO266" s="99"/>
      <c r="HP266" s="99"/>
      <c r="HQ266" s="99"/>
      <c r="HR266" s="99"/>
      <c r="HS266" s="99"/>
      <c r="HT266" s="99"/>
      <c r="HU266" s="99"/>
      <c r="HV266" s="99"/>
      <c r="HW266" s="99"/>
      <c r="HX266" s="99"/>
      <c r="HY266" s="99"/>
      <c r="HZ266" s="99"/>
      <c r="IA266" s="99"/>
      <c r="IB266" s="99"/>
      <c r="IC266" s="99"/>
      <c r="ID266" s="99"/>
      <c r="IE266" s="99"/>
      <c r="IF266" s="99"/>
      <c r="IG266" s="99"/>
      <c r="IH266" s="99"/>
      <c r="II266" s="99"/>
      <c r="IJ266" s="99"/>
      <c r="IK266" s="99"/>
      <c r="IL266" s="99"/>
      <c r="IM266" s="99"/>
      <c r="IN266" s="99"/>
      <c r="IO266" s="99"/>
      <c r="IP266" s="99"/>
      <c r="IQ266" s="99"/>
      <c r="IR266" s="99"/>
      <c r="IS266" s="99"/>
      <c r="IT266" s="99"/>
      <c r="IU266" s="99"/>
      <c r="IV266" s="99"/>
    </row>
    <row r="267" spans="1:256" s="100" customFormat="1" ht="25.5" customHeight="1" x14ac:dyDescent="0.25">
      <c r="A267" s="367" t="s">
        <v>1189</v>
      </c>
      <c r="B267" s="167" t="s">
        <v>320</v>
      </c>
      <c r="C267" s="550">
        <v>0</v>
      </c>
      <c r="D267" s="532"/>
      <c r="E267" s="197">
        <f>C267+D267</f>
        <v>0</v>
      </c>
      <c r="F267" s="179"/>
      <c r="G267" s="99"/>
      <c r="H267" s="99"/>
      <c r="I267" s="99"/>
      <c r="J267" s="99"/>
      <c r="K267" s="99"/>
      <c r="L267" s="99"/>
      <c r="M267" s="99"/>
      <c r="N267" s="99"/>
      <c r="O267" s="99"/>
      <c r="P267" s="99"/>
      <c r="Q267" s="99"/>
      <c r="R267" s="99"/>
      <c r="S267" s="99"/>
      <c r="T267" s="99"/>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c r="AQ267" s="99"/>
      <c r="AR267" s="99"/>
      <c r="AS267" s="99"/>
      <c r="AT267" s="99"/>
      <c r="AU267" s="368"/>
      <c r="AV267" s="179"/>
      <c r="AW267" s="99"/>
      <c r="AX267" s="99"/>
      <c r="AY267" s="99"/>
      <c r="AZ267" s="99"/>
      <c r="BA267" s="99"/>
      <c r="BB267" s="99"/>
      <c r="BC267" s="99"/>
      <c r="BD267" s="99"/>
      <c r="BE267" s="99"/>
      <c r="BF267" s="99"/>
      <c r="BG267" s="99"/>
      <c r="BH267" s="99"/>
      <c r="BI267" s="99"/>
      <c r="BJ267" s="99"/>
      <c r="BK267" s="99"/>
      <c r="BL267" s="99"/>
      <c r="BM267" s="99"/>
      <c r="BN267" s="99"/>
      <c r="BO267" s="99"/>
      <c r="BP267" s="99"/>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c r="CT267" s="99"/>
      <c r="CU267" s="99"/>
      <c r="CV267" s="99"/>
      <c r="CW267" s="99"/>
      <c r="CX267" s="99"/>
      <c r="CY267" s="99"/>
      <c r="CZ267" s="99"/>
      <c r="DA267" s="99"/>
      <c r="DB267" s="99"/>
      <c r="DC267" s="99"/>
      <c r="DD267" s="99"/>
      <c r="DE267" s="99"/>
      <c r="DF267" s="99"/>
      <c r="DG267" s="99"/>
      <c r="DH267" s="99"/>
      <c r="DI267" s="99"/>
      <c r="DJ267" s="99"/>
      <c r="DK267" s="99"/>
      <c r="DL267" s="99"/>
      <c r="DM267" s="99"/>
      <c r="DN267" s="99"/>
      <c r="DO267" s="99"/>
      <c r="DP267" s="99"/>
      <c r="DQ267" s="99"/>
      <c r="DR267" s="99"/>
      <c r="DS267" s="99"/>
      <c r="DT267" s="99"/>
      <c r="DU267" s="99"/>
      <c r="DV267" s="99"/>
      <c r="DW267" s="99"/>
      <c r="DX267" s="99"/>
      <c r="DY267" s="99"/>
      <c r="DZ267" s="99"/>
      <c r="EA267" s="99"/>
      <c r="EB267" s="99"/>
      <c r="EC267" s="99"/>
      <c r="ED267" s="99"/>
      <c r="EE267" s="99"/>
      <c r="EF267" s="99"/>
      <c r="EG267" s="99"/>
      <c r="EH267" s="99"/>
      <c r="EI267" s="99"/>
      <c r="EJ267" s="99"/>
      <c r="EK267" s="99"/>
      <c r="EL267" s="99"/>
      <c r="EM267" s="99"/>
      <c r="EN267" s="99"/>
      <c r="EO267" s="99"/>
      <c r="EP267" s="99"/>
      <c r="EQ267" s="99"/>
      <c r="ER267" s="99"/>
      <c r="ES267" s="99"/>
      <c r="ET267" s="99"/>
      <c r="EU267" s="99"/>
      <c r="EV267" s="99"/>
      <c r="EW267" s="99"/>
      <c r="EX267" s="99"/>
      <c r="EY267" s="99"/>
      <c r="EZ267" s="99"/>
      <c r="FA267" s="99"/>
      <c r="FB267" s="99"/>
      <c r="FC267" s="99"/>
      <c r="FD267" s="99"/>
      <c r="FE267" s="99"/>
      <c r="FF267" s="99"/>
      <c r="FG267" s="99"/>
      <c r="FH267" s="99"/>
      <c r="FI267" s="99"/>
      <c r="FJ267" s="99"/>
      <c r="FK267" s="99"/>
      <c r="FL267" s="99"/>
      <c r="FM267" s="99"/>
      <c r="FN267" s="99"/>
      <c r="FO267" s="99"/>
      <c r="FP267" s="99"/>
      <c r="FQ267" s="99"/>
      <c r="FR267" s="99"/>
      <c r="FS267" s="99"/>
      <c r="FT267" s="99"/>
      <c r="FU267" s="99"/>
      <c r="FV267" s="99"/>
      <c r="FW267" s="99"/>
      <c r="FX267" s="99"/>
      <c r="FY267" s="99"/>
      <c r="FZ267" s="99"/>
      <c r="GA267" s="99"/>
      <c r="GB267" s="99"/>
      <c r="GC267" s="99"/>
      <c r="GD267" s="99"/>
      <c r="GE267" s="99"/>
      <c r="GF267" s="99"/>
      <c r="GG267" s="99"/>
      <c r="GH267" s="99"/>
      <c r="GI267" s="99"/>
      <c r="GJ267" s="99"/>
      <c r="GK267" s="99"/>
      <c r="GL267" s="99"/>
      <c r="GM267" s="99"/>
      <c r="GN267" s="99"/>
      <c r="GO267" s="99"/>
      <c r="GP267" s="99"/>
      <c r="GQ267" s="99"/>
      <c r="GR267" s="99"/>
      <c r="GS267" s="99"/>
      <c r="GT267" s="99"/>
      <c r="GU267" s="99"/>
      <c r="GV267" s="99"/>
      <c r="GW267" s="99"/>
      <c r="GX267" s="99"/>
      <c r="GY267" s="99"/>
      <c r="GZ267" s="99"/>
      <c r="HA267" s="99"/>
      <c r="HB267" s="99"/>
      <c r="HC267" s="99"/>
      <c r="HD267" s="99"/>
      <c r="HE267" s="99"/>
      <c r="HF267" s="99"/>
      <c r="HG267" s="99"/>
      <c r="HH267" s="99"/>
      <c r="HI267" s="99"/>
      <c r="HJ267" s="99"/>
      <c r="HK267" s="99"/>
      <c r="HL267" s="99"/>
      <c r="HM267" s="99"/>
      <c r="HN267" s="99"/>
      <c r="HO267" s="99"/>
      <c r="HP267" s="99"/>
      <c r="HQ267" s="99"/>
      <c r="HR267" s="99"/>
      <c r="HS267" s="99"/>
      <c r="HT267" s="99"/>
      <c r="HU267" s="99"/>
      <c r="HV267" s="99"/>
      <c r="HW267" s="99"/>
      <c r="HX267" s="99"/>
      <c r="HY267" s="99"/>
      <c r="HZ267" s="99"/>
      <c r="IA267" s="99"/>
      <c r="IB267" s="99"/>
      <c r="IC267" s="99"/>
      <c r="ID267" s="99"/>
      <c r="IE267" s="99"/>
      <c r="IF267" s="99"/>
      <c r="IG267" s="99"/>
      <c r="IH267" s="99"/>
      <c r="II267" s="99"/>
      <c r="IJ267" s="99"/>
      <c r="IK267" s="99"/>
      <c r="IL267" s="99"/>
      <c r="IM267" s="99"/>
      <c r="IN267" s="99"/>
      <c r="IO267" s="99"/>
      <c r="IP267" s="99"/>
      <c r="IQ267" s="99"/>
      <c r="IR267" s="99"/>
      <c r="IS267" s="99"/>
      <c r="IT267" s="99"/>
      <c r="IU267" s="99"/>
      <c r="IV267" s="99"/>
    </row>
    <row r="268" spans="1:256" s="117" customFormat="1" ht="25.5" customHeight="1" x14ac:dyDescent="0.25">
      <c r="A268" s="365">
        <v>9.4</v>
      </c>
      <c r="B268" s="164" t="s">
        <v>321</v>
      </c>
      <c r="C268" s="547">
        <f>C269</f>
        <v>5363688</v>
      </c>
      <c r="D268" s="530">
        <f>D269</f>
        <v>1527020</v>
      </c>
      <c r="E268" s="209">
        <f>E269</f>
        <v>6890708</v>
      </c>
      <c r="F268" s="187"/>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380"/>
      <c r="AV268" s="187"/>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c r="BY268" s="116"/>
      <c r="BZ268" s="116"/>
      <c r="CA268" s="116"/>
      <c r="CB268" s="116"/>
      <c r="CC268" s="116"/>
      <c r="CD268" s="116"/>
      <c r="CE268" s="116"/>
      <c r="CF268" s="116"/>
      <c r="CG268" s="116"/>
      <c r="CH268" s="116"/>
      <c r="CI268" s="116"/>
      <c r="CJ268" s="116"/>
      <c r="CK268" s="116"/>
      <c r="CL268" s="116"/>
      <c r="CM268" s="116"/>
      <c r="CN268" s="116"/>
      <c r="CO268" s="116"/>
      <c r="CP268" s="116"/>
      <c r="CQ268" s="116"/>
      <c r="CR268" s="116"/>
      <c r="CS268" s="116"/>
      <c r="CT268" s="116"/>
      <c r="CU268" s="116"/>
      <c r="CV268" s="116"/>
      <c r="CW268" s="116"/>
      <c r="CX268" s="116"/>
      <c r="CY268" s="116"/>
      <c r="CZ268" s="116"/>
      <c r="DA268" s="116"/>
      <c r="DB268" s="116"/>
      <c r="DC268" s="116"/>
      <c r="DD268" s="116"/>
      <c r="DE268" s="116"/>
      <c r="DF268" s="116"/>
      <c r="DG268" s="116"/>
      <c r="DH268" s="116"/>
      <c r="DI268" s="116"/>
      <c r="DJ268" s="116"/>
      <c r="DK268" s="116"/>
      <c r="DL268" s="116"/>
      <c r="DM268" s="116"/>
      <c r="DN268" s="116"/>
      <c r="DO268" s="116"/>
      <c r="DP268" s="116"/>
      <c r="DQ268" s="116"/>
      <c r="DR268" s="116"/>
      <c r="DS268" s="116"/>
      <c r="DT268" s="116"/>
      <c r="DU268" s="116"/>
      <c r="DV268" s="116"/>
      <c r="DW268" s="116"/>
      <c r="DX268" s="116"/>
      <c r="DY268" s="116"/>
      <c r="DZ268" s="116"/>
      <c r="EA268" s="116"/>
      <c r="EB268" s="116"/>
      <c r="EC268" s="116"/>
      <c r="ED268" s="116"/>
      <c r="EE268" s="116"/>
      <c r="EF268" s="116"/>
      <c r="EG268" s="116"/>
      <c r="EH268" s="116"/>
      <c r="EI268" s="116"/>
      <c r="EJ268" s="116"/>
      <c r="EK268" s="116"/>
      <c r="EL268" s="116"/>
      <c r="EM268" s="116"/>
      <c r="EN268" s="116"/>
      <c r="EO268" s="116"/>
      <c r="EP268" s="116"/>
      <c r="EQ268" s="116"/>
      <c r="ER268" s="116"/>
      <c r="ES268" s="116"/>
      <c r="ET268" s="116"/>
      <c r="EU268" s="116"/>
      <c r="EV268" s="116"/>
      <c r="EW268" s="116"/>
      <c r="EX268" s="116"/>
      <c r="EY268" s="116"/>
      <c r="EZ268" s="116"/>
      <c r="FA268" s="116"/>
      <c r="FB268" s="116"/>
      <c r="FC268" s="116"/>
      <c r="FD268" s="116"/>
      <c r="FE268" s="116"/>
      <c r="FF268" s="116"/>
      <c r="FG268" s="116"/>
      <c r="FH268" s="116"/>
      <c r="FI268" s="116"/>
      <c r="FJ268" s="116"/>
      <c r="FK268" s="116"/>
      <c r="FL268" s="116"/>
      <c r="FM268" s="116"/>
      <c r="FN268" s="116"/>
      <c r="FO268" s="116"/>
      <c r="FP268" s="116"/>
      <c r="FQ268" s="116"/>
      <c r="FR268" s="116"/>
      <c r="FS268" s="116"/>
      <c r="FT268" s="116"/>
      <c r="FU268" s="116"/>
      <c r="FV268" s="116"/>
      <c r="FW268" s="116"/>
      <c r="FX268" s="116"/>
      <c r="FY268" s="116"/>
      <c r="FZ268" s="116"/>
      <c r="GA268" s="116"/>
      <c r="GB268" s="116"/>
      <c r="GC268" s="116"/>
      <c r="GD268" s="116"/>
      <c r="GE268" s="116"/>
      <c r="GF268" s="116"/>
      <c r="GG268" s="116"/>
      <c r="GH268" s="116"/>
      <c r="GI268" s="116"/>
      <c r="GJ268" s="116"/>
      <c r="GK268" s="116"/>
      <c r="GL268" s="116"/>
      <c r="GM268" s="116"/>
      <c r="GN268" s="116"/>
      <c r="GO268" s="116"/>
      <c r="GP268" s="116"/>
      <c r="GQ268" s="116"/>
      <c r="GR268" s="116"/>
      <c r="GS268" s="116"/>
      <c r="GT268" s="116"/>
      <c r="GU268" s="116"/>
      <c r="GV268" s="116"/>
      <c r="GW268" s="116"/>
      <c r="GX268" s="116"/>
      <c r="GY268" s="116"/>
      <c r="GZ268" s="116"/>
      <c r="HA268" s="116"/>
      <c r="HB268" s="116"/>
      <c r="HC268" s="116"/>
      <c r="HD268" s="116"/>
      <c r="HE268" s="116"/>
      <c r="HF268" s="116"/>
      <c r="HG268" s="116"/>
      <c r="HH268" s="116"/>
      <c r="HI268" s="116"/>
      <c r="HJ268" s="116"/>
      <c r="HK268" s="116"/>
      <c r="HL268" s="116"/>
      <c r="HM268" s="116"/>
      <c r="HN268" s="116"/>
      <c r="HO268" s="116"/>
      <c r="HP268" s="116"/>
      <c r="HQ268" s="116"/>
      <c r="HR268" s="116"/>
      <c r="HS268" s="116"/>
      <c r="HT268" s="116"/>
      <c r="HU268" s="116"/>
      <c r="HV268" s="116"/>
      <c r="HW268" s="116"/>
      <c r="HX268" s="116"/>
      <c r="HY268" s="116"/>
      <c r="HZ268" s="116"/>
      <c r="IA268" s="116"/>
      <c r="IB268" s="116"/>
      <c r="IC268" s="116"/>
      <c r="ID268" s="116"/>
      <c r="IE268" s="116"/>
      <c r="IF268" s="116"/>
      <c r="IG268" s="116"/>
      <c r="IH268" s="116"/>
      <c r="II268" s="116"/>
      <c r="IJ268" s="116"/>
      <c r="IK268" s="116"/>
      <c r="IL268" s="116"/>
      <c r="IM268" s="116"/>
      <c r="IN268" s="116"/>
      <c r="IO268" s="116"/>
      <c r="IP268" s="116"/>
      <c r="IQ268" s="116"/>
      <c r="IR268" s="116"/>
      <c r="IS268" s="116"/>
      <c r="IT268" s="116"/>
      <c r="IU268" s="116"/>
      <c r="IV268" s="116"/>
    </row>
    <row r="269" spans="1:256" s="117" customFormat="1" ht="25.5" customHeight="1" x14ac:dyDescent="0.25">
      <c r="A269" s="365" t="s">
        <v>1190</v>
      </c>
      <c r="B269" s="210" t="s">
        <v>80</v>
      </c>
      <c r="C269" s="552">
        <f>SUM(C270:C271)</f>
        <v>5363688</v>
      </c>
      <c r="D269" s="538">
        <f>SUM(D270:D271)</f>
        <v>1527020</v>
      </c>
      <c r="E269" s="257">
        <f>SUM(E270:E271)</f>
        <v>6890708</v>
      </c>
      <c r="F269" s="187"/>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380"/>
      <c r="AV269" s="187"/>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c r="BY269" s="116"/>
      <c r="BZ269" s="116"/>
      <c r="CA269" s="116"/>
      <c r="CB269" s="116"/>
      <c r="CC269" s="116"/>
      <c r="CD269" s="116"/>
      <c r="CE269" s="116"/>
      <c r="CF269" s="116"/>
      <c r="CG269" s="116"/>
      <c r="CH269" s="116"/>
      <c r="CI269" s="116"/>
      <c r="CJ269" s="116"/>
      <c r="CK269" s="116"/>
      <c r="CL269" s="116"/>
      <c r="CM269" s="116"/>
      <c r="CN269" s="116"/>
      <c r="CO269" s="116"/>
      <c r="CP269" s="116"/>
      <c r="CQ269" s="116"/>
      <c r="CR269" s="116"/>
      <c r="CS269" s="116"/>
      <c r="CT269" s="116"/>
      <c r="CU269" s="116"/>
      <c r="CV269" s="116"/>
      <c r="CW269" s="116"/>
      <c r="CX269" s="116"/>
      <c r="CY269" s="116"/>
      <c r="CZ269" s="116"/>
      <c r="DA269" s="116"/>
      <c r="DB269" s="116"/>
      <c r="DC269" s="116"/>
      <c r="DD269" s="116"/>
      <c r="DE269" s="116"/>
      <c r="DF269" s="116"/>
      <c r="DG269" s="116"/>
      <c r="DH269" s="116"/>
      <c r="DI269" s="116"/>
      <c r="DJ269" s="116"/>
      <c r="DK269" s="116"/>
      <c r="DL269" s="116"/>
      <c r="DM269" s="116"/>
      <c r="DN269" s="116"/>
      <c r="DO269" s="116"/>
      <c r="DP269" s="116"/>
      <c r="DQ269" s="116"/>
      <c r="DR269" s="116"/>
      <c r="DS269" s="116"/>
      <c r="DT269" s="116"/>
      <c r="DU269" s="116"/>
      <c r="DV269" s="116"/>
      <c r="DW269" s="116"/>
      <c r="DX269" s="116"/>
      <c r="DY269" s="116"/>
      <c r="DZ269" s="116"/>
      <c r="EA269" s="116"/>
      <c r="EB269" s="116"/>
      <c r="EC269" s="116"/>
      <c r="ED269" s="116"/>
      <c r="EE269" s="116"/>
      <c r="EF269" s="116"/>
      <c r="EG269" s="116"/>
      <c r="EH269" s="116"/>
      <c r="EI269" s="116"/>
      <c r="EJ269" s="116"/>
      <c r="EK269" s="116"/>
      <c r="EL269" s="116"/>
      <c r="EM269" s="116"/>
      <c r="EN269" s="116"/>
      <c r="EO269" s="116"/>
      <c r="EP269" s="116"/>
      <c r="EQ269" s="116"/>
      <c r="ER269" s="116"/>
      <c r="ES269" s="116"/>
      <c r="ET269" s="116"/>
      <c r="EU269" s="116"/>
      <c r="EV269" s="116"/>
      <c r="EW269" s="116"/>
      <c r="EX269" s="116"/>
      <c r="EY269" s="116"/>
      <c r="EZ269" s="116"/>
      <c r="FA269" s="116"/>
      <c r="FB269" s="116"/>
      <c r="FC269" s="116"/>
      <c r="FD269" s="116"/>
      <c r="FE269" s="116"/>
      <c r="FF269" s="116"/>
      <c r="FG269" s="116"/>
      <c r="FH269" s="116"/>
      <c r="FI269" s="116"/>
      <c r="FJ269" s="116"/>
      <c r="FK269" s="116"/>
      <c r="FL269" s="116"/>
      <c r="FM269" s="116"/>
      <c r="FN269" s="116"/>
      <c r="FO269" s="116"/>
      <c r="FP269" s="116"/>
      <c r="FQ269" s="116"/>
      <c r="FR269" s="116"/>
      <c r="FS269" s="116"/>
      <c r="FT269" s="116"/>
      <c r="FU269" s="116"/>
      <c r="FV269" s="116"/>
      <c r="FW269" s="116"/>
      <c r="FX269" s="116"/>
      <c r="FY269" s="116"/>
      <c r="FZ269" s="116"/>
      <c r="GA269" s="116"/>
      <c r="GB269" s="116"/>
      <c r="GC269" s="116"/>
      <c r="GD269" s="116"/>
      <c r="GE269" s="116"/>
      <c r="GF269" s="116"/>
      <c r="GG269" s="116"/>
      <c r="GH269" s="116"/>
      <c r="GI269" s="116"/>
      <c r="GJ269" s="116"/>
      <c r="GK269" s="116"/>
      <c r="GL269" s="116"/>
      <c r="GM269" s="116"/>
      <c r="GN269" s="116"/>
      <c r="GO269" s="116"/>
      <c r="GP269" s="116"/>
      <c r="GQ269" s="116"/>
      <c r="GR269" s="116"/>
      <c r="GS269" s="116"/>
      <c r="GT269" s="116"/>
      <c r="GU269" s="116"/>
      <c r="GV269" s="116"/>
      <c r="GW269" s="116"/>
      <c r="GX269" s="116"/>
      <c r="GY269" s="116"/>
      <c r="GZ269" s="116"/>
      <c r="HA269" s="116"/>
      <c r="HB269" s="116"/>
      <c r="HC269" s="116"/>
      <c r="HD269" s="116"/>
      <c r="HE269" s="116"/>
      <c r="HF269" s="116"/>
      <c r="HG269" s="116"/>
      <c r="HH269" s="116"/>
      <c r="HI269" s="116"/>
      <c r="HJ269" s="116"/>
      <c r="HK269" s="116"/>
      <c r="HL269" s="116"/>
      <c r="HM269" s="116"/>
      <c r="HN269" s="116"/>
      <c r="HO269" s="116"/>
      <c r="HP269" s="116"/>
      <c r="HQ269" s="116"/>
      <c r="HR269" s="116"/>
      <c r="HS269" s="116"/>
      <c r="HT269" s="116"/>
      <c r="HU269" s="116"/>
      <c r="HV269" s="116"/>
      <c r="HW269" s="116"/>
      <c r="HX269" s="116"/>
      <c r="HY269" s="116"/>
      <c r="HZ269" s="116"/>
      <c r="IA269" s="116"/>
      <c r="IB269" s="116"/>
      <c r="IC269" s="116"/>
      <c r="ID269" s="116"/>
      <c r="IE269" s="116"/>
      <c r="IF269" s="116"/>
      <c r="IG269" s="116"/>
      <c r="IH269" s="116"/>
      <c r="II269" s="116"/>
      <c r="IJ269" s="116"/>
      <c r="IK269" s="116"/>
      <c r="IL269" s="116"/>
      <c r="IM269" s="116"/>
      <c r="IN269" s="116"/>
      <c r="IO269" s="116"/>
      <c r="IP269" s="116"/>
      <c r="IQ269" s="116"/>
      <c r="IR269" s="116"/>
      <c r="IS269" s="116"/>
      <c r="IT269" s="116"/>
      <c r="IU269" s="116"/>
      <c r="IV269" s="116"/>
    </row>
    <row r="270" spans="1:256" s="117" customFormat="1" ht="25.5" customHeight="1" x14ac:dyDescent="0.25">
      <c r="A270" s="367" t="s">
        <v>1191</v>
      </c>
      <c r="B270" s="167" t="s">
        <v>322</v>
      </c>
      <c r="C270" s="550">
        <v>5363688</v>
      </c>
      <c r="D270" s="532">
        <v>1527020</v>
      </c>
      <c r="E270" s="197">
        <f>C270+D270</f>
        <v>6890708</v>
      </c>
      <c r="F270" s="187"/>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380"/>
      <c r="AV270" s="187"/>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c r="BY270" s="116"/>
      <c r="BZ270" s="116"/>
      <c r="CA270" s="116"/>
      <c r="CB270" s="116"/>
      <c r="CC270" s="116"/>
      <c r="CD270" s="116"/>
      <c r="CE270" s="116"/>
      <c r="CF270" s="116"/>
      <c r="CG270" s="116"/>
      <c r="CH270" s="116"/>
      <c r="CI270" s="116"/>
      <c r="CJ270" s="116"/>
      <c r="CK270" s="116"/>
      <c r="CL270" s="116"/>
      <c r="CM270" s="116"/>
      <c r="CN270" s="116"/>
      <c r="CO270" s="116"/>
      <c r="CP270" s="116"/>
      <c r="CQ270" s="116"/>
      <c r="CR270" s="116"/>
      <c r="CS270" s="116"/>
      <c r="CT270" s="116"/>
      <c r="CU270" s="116"/>
      <c r="CV270" s="116"/>
      <c r="CW270" s="116"/>
      <c r="CX270" s="116"/>
      <c r="CY270" s="116"/>
      <c r="CZ270" s="116"/>
      <c r="DA270" s="116"/>
      <c r="DB270" s="116"/>
      <c r="DC270" s="116"/>
      <c r="DD270" s="116"/>
      <c r="DE270" s="116"/>
      <c r="DF270" s="116"/>
      <c r="DG270" s="116"/>
      <c r="DH270" s="116"/>
      <c r="DI270" s="116"/>
      <c r="DJ270" s="116"/>
      <c r="DK270" s="116"/>
      <c r="DL270" s="116"/>
      <c r="DM270" s="116"/>
      <c r="DN270" s="116"/>
      <c r="DO270" s="116"/>
      <c r="DP270" s="116"/>
      <c r="DQ270" s="116"/>
      <c r="DR270" s="116"/>
      <c r="DS270" s="116"/>
      <c r="DT270" s="116"/>
      <c r="DU270" s="116"/>
      <c r="DV270" s="116"/>
      <c r="DW270" s="116"/>
      <c r="DX270" s="116"/>
      <c r="DY270" s="116"/>
      <c r="DZ270" s="116"/>
      <c r="EA270" s="116"/>
      <c r="EB270" s="116"/>
      <c r="EC270" s="116"/>
      <c r="ED270" s="116"/>
      <c r="EE270" s="116"/>
      <c r="EF270" s="116"/>
      <c r="EG270" s="116"/>
      <c r="EH270" s="116"/>
      <c r="EI270" s="116"/>
      <c r="EJ270" s="116"/>
      <c r="EK270" s="116"/>
      <c r="EL270" s="116"/>
      <c r="EM270" s="116"/>
      <c r="EN270" s="116"/>
      <c r="EO270" s="116"/>
      <c r="EP270" s="116"/>
      <c r="EQ270" s="116"/>
      <c r="ER270" s="116"/>
      <c r="ES270" s="116"/>
      <c r="ET270" s="116"/>
      <c r="EU270" s="116"/>
      <c r="EV270" s="116"/>
      <c r="EW270" s="116"/>
      <c r="EX270" s="116"/>
      <c r="EY270" s="116"/>
      <c r="EZ270" s="116"/>
      <c r="FA270" s="116"/>
      <c r="FB270" s="116"/>
      <c r="FC270" s="116"/>
      <c r="FD270" s="116"/>
      <c r="FE270" s="116"/>
      <c r="FF270" s="116"/>
      <c r="FG270" s="116"/>
      <c r="FH270" s="116"/>
      <c r="FI270" s="116"/>
      <c r="FJ270" s="116"/>
      <c r="FK270" s="116"/>
      <c r="FL270" s="116"/>
      <c r="FM270" s="116"/>
      <c r="FN270" s="116"/>
      <c r="FO270" s="116"/>
      <c r="FP270" s="116"/>
      <c r="FQ270" s="116"/>
      <c r="FR270" s="116"/>
      <c r="FS270" s="116"/>
      <c r="FT270" s="116"/>
      <c r="FU270" s="116"/>
      <c r="FV270" s="116"/>
      <c r="FW270" s="116"/>
      <c r="FX270" s="116"/>
      <c r="FY270" s="116"/>
      <c r="FZ270" s="116"/>
      <c r="GA270" s="116"/>
      <c r="GB270" s="116"/>
      <c r="GC270" s="116"/>
      <c r="GD270" s="116"/>
      <c r="GE270" s="116"/>
      <c r="GF270" s="116"/>
      <c r="GG270" s="116"/>
      <c r="GH270" s="116"/>
      <c r="GI270" s="116"/>
      <c r="GJ270" s="116"/>
      <c r="GK270" s="116"/>
      <c r="GL270" s="116"/>
      <c r="GM270" s="116"/>
      <c r="GN270" s="116"/>
      <c r="GO270" s="116"/>
      <c r="GP270" s="116"/>
      <c r="GQ270" s="116"/>
      <c r="GR270" s="116"/>
      <c r="GS270" s="116"/>
      <c r="GT270" s="116"/>
      <c r="GU270" s="116"/>
      <c r="GV270" s="116"/>
      <c r="GW270" s="116"/>
      <c r="GX270" s="116"/>
      <c r="GY270" s="116"/>
      <c r="GZ270" s="116"/>
      <c r="HA270" s="116"/>
      <c r="HB270" s="116"/>
      <c r="HC270" s="116"/>
      <c r="HD270" s="116"/>
      <c r="HE270" s="116"/>
      <c r="HF270" s="116"/>
      <c r="HG270" s="116"/>
      <c r="HH270" s="116"/>
      <c r="HI270" s="116"/>
      <c r="HJ270" s="116"/>
      <c r="HK270" s="116"/>
      <c r="HL270" s="116"/>
      <c r="HM270" s="116"/>
      <c r="HN270" s="116"/>
      <c r="HO270" s="116"/>
      <c r="HP270" s="116"/>
      <c r="HQ270" s="116"/>
      <c r="HR270" s="116"/>
      <c r="HS270" s="116"/>
      <c r="HT270" s="116"/>
      <c r="HU270" s="116"/>
      <c r="HV270" s="116"/>
      <c r="HW270" s="116"/>
      <c r="HX270" s="116"/>
      <c r="HY270" s="116"/>
      <c r="HZ270" s="116"/>
      <c r="IA270" s="116"/>
      <c r="IB270" s="116"/>
      <c r="IC270" s="116"/>
      <c r="ID270" s="116"/>
      <c r="IE270" s="116"/>
      <c r="IF270" s="116"/>
      <c r="IG270" s="116"/>
      <c r="IH270" s="116"/>
      <c r="II270" s="116"/>
      <c r="IJ270" s="116"/>
      <c r="IK270" s="116"/>
      <c r="IL270" s="116"/>
      <c r="IM270" s="116"/>
      <c r="IN270" s="116"/>
      <c r="IO270" s="116"/>
      <c r="IP270" s="116"/>
      <c r="IQ270" s="116"/>
      <c r="IR270" s="116"/>
      <c r="IS270" s="116"/>
      <c r="IT270" s="116"/>
      <c r="IU270" s="116"/>
      <c r="IV270" s="116"/>
    </row>
    <row r="271" spans="1:256" s="119" customFormat="1" ht="25.5" customHeight="1" x14ac:dyDescent="0.25">
      <c r="A271" s="367" t="s">
        <v>1192</v>
      </c>
      <c r="B271" s="167" t="s">
        <v>323</v>
      </c>
      <c r="C271" s="550">
        <v>0</v>
      </c>
      <c r="D271" s="532"/>
      <c r="E271" s="197">
        <f>C271+D271</f>
        <v>0</v>
      </c>
      <c r="F271" s="18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381"/>
      <c r="AV271" s="188"/>
      <c r="AW271" s="118"/>
      <c r="AX271" s="118"/>
      <c r="AY271" s="118"/>
      <c r="AZ271" s="118"/>
      <c r="BA271" s="118"/>
      <c r="BB271" s="118"/>
      <c r="BC271" s="118"/>
      <c r="BD271" s="118"/>
      <c r="BE271" s="118"/>
      <c r="BF271" s="118"/>
      <c r="BG271" s="118"/>
      <c r="BH271" s="118"/>
      <c r="BI271" s="118"/>
      <c r="BJ271" s="118"/>
      <c r="BK271" s="118"/>
      <c r="BL271" s="118"/>
      <c r="BM271" s="118"/>
      <c r="BN271" s="118"/>
      <c r="BO271" s="118"/>
      <c r="BP271" s="118"/>
      <c r="BQ271" s="118"/>
      <c r="BR271" s="118"/>
      <c r="BS271" s="118"/>
      <c r="BT271" s="118"/>
      <c r="BU271" s="118"/>
      <c r="BV271" s="118"/>
      <c r="BW271" s="118"/>
      <c r="BX271" s="118"/>
      <c r="BY271" s="118"/>
      <c r="BZ271" s="118"/>
      <c r="CA271" s="118"/>
      <c r="CB271" s="118"/>
      <c r="CC271" s="118"/>
      <c r="CD271" s="118"/>
      <c r="CE271" s="118"/>
      <c r="CF271" s="118"/>
      <c r="CG271" s="118"/>
      <c r="CH271" s="118"/>
      <c r="CI271" s="118"/>
      <c r="CJ271" s="118"/>
      <c r="CK271" s="118"/>
      <c r="CL271" s="118"/>
      <c r="CM271" s="118"/>
      <c r="CN271" s="118"/>
      <c r="CO271" s="118"/>
      <c r="CP271" s="118"/>
      <c r="CQ271" s="118"/>
      <c r="CR271" s="118"/>
      <c r="CS271" s="118"/>
      <c r="CT271" s="118"/>
      <c r="CU271" s="118"/>
      <c r="CV271" s="118"/>
      <c r="CW271" s="118"/>
      <c r="CX271" s="118"/>
      <c r="CY271" s="118"/>
      <c r="CZ271" s="118"/>
      <c r="DA271" s="118"/>
      <c r="DB271" s="118"/>
      <c r="DC271" s="118"/>
      <c r="DD271" s="118"/>
      <c r="DE271" s="118"/>
      <c r="DF271" s="118"/>
      <c r="DG271" s="118"/>
      <c r="DH271" s="118"/>
      <c r="DI271" s="118"/>
      <c r="DJ271" s="118"/>
      <c r="DK271" s="118"/>
      <c r="DL271" s="118"/>
      <c r="DM271" s="118"/>
      <c r="DN271" s="118"/>
      <c r="DO271" s="118"/>
      <c r="DP271" s="118"/>
      <c r="DQ271" s="118"/>
      <c r="DR271" s="118"/>
      <c r="DS271" s="118"/>
      <c r="DT271" s="118"/>
      <c r="DU271" s="118"/>
      <c r="DV271" s="118"/>
      <c r="DW271" s="118"/>
      <c r="DX271" s="118"/>
      <c r="DY271" s="118"/>
      <c r="DZ271" s="118"/>
      <c r="EA271" s="118"/>
      <c r="EB271" s="118"/>
      <c r="EC271" s="118"/>
      <c r="ED271" s="118"/>
      <c r="EE271" s="118"/>
      <c r="EF271" s="118"/>
      <c r="EG271" s="118"/>
      <c r="EH271" s="118"/>
      <c r="EI271" s="118"/>
      <c r="EJ271" s="118"/>
      <c r="EK271" s="118"/>
      <c r="EL271" s="118"/>
      <c r="EM271" s="118"/>
      <c r="EN271" s="118"/>
      <c r="EO271" s="118"/>
      <c r="EP271" s="118"/>
      <c r="EQ271" s="118"/>
      <c r="ER271" s="118"/>
      <c r="ES271" s="118"/>
      <c r="ET271" s="118"/>
      <c r="EU271" s="118"/>
      <c r="EV271" s="118"/>
      <c r="EW271" s="118"/>
      <c r="EX271" s="118"/>
      <c r="EY271" s="118"/>
      <c r="EZ271" s="118"/>
      <c r="FA271" s="118"/>
      <c r="FB271" s="118"/>
      <c r="FC271" s="118"/>
      <c r="FD271" s="118"/>
      <c r="FE271" s="118"/>
      <c r="FF271" s="118"/>
      <c r="FG271" s="118"/>
      <c r="FH271" s="118"/>
      <c r="FI271" s="118"/>
      <c r="FJ271" s="118"/>
      <c r="FK271" s="118"/>
      <c r="FL271" s="118"/>
      <c r="FM271" s="118"/>
      <c r="FN271" s="118"/>
      <c r="FO271" s="118"/>
      <c r="FP271" s="118"/>
      <c r="FQ271" s="118"/>
      <c r="FR271" s="118"/>
      <c r="FS271" s="118"/>
      <c r="FT271" s="118"/>
      <c r="FU271" s="118"/>
      <c r="FV271" s="118"/>
      <c r="FW271" s="118"/>
      <c r="FX271" s="118"/>
      <c r="FY271" s="118"/>
      <c r="FZ271" s="118"/>
      <c r="GA271" s="118"/>
      <c r="GB271" s="118"/>
      <c r="GC271" s="118"/>
      <c r="GD271" s="118"/>
      <c r="GE271" s="118"/>
      <c r="GF271" s="118"/>
      <c r="GG271" s="118"/>
      <c r="GH271" s="118"/>
      <c r="GI271" s="118"/>
      <c r="GJ271" s="118"/>
      <c r="GK271" s="118"/>
      <c r="GL271" s="118"/>
      <c r="GM271" s="118"/>
      <c r="GN271" s="118"/>
      <c r="GO271" s="118"/>
      <c r="GP271" s="118"/>
      <c r="GQ271" s="118"/>
      <c r="GR271" s="118"/>
      <c r="GS271" s="118"/>
      <c r="GT271" s="118"/>
      <c r="GU271" s="118"/>
      <c r="GV271" s="118"/>
      <c r="GW271" s="118"/>
      <c r="GX271" s="118"/>
      <c r="GY271" s="118"/>
      <c r="GZ271" s="118"/>
      <c r="HA271" s="118"/>
      <c r="HB271" s="118"/>
      <c r="HC271" s="118"/>
      <c r="HD271" s="118"/>
      <c r="HE271" s="118"/>
      <c r="HF271" s="118"/>
      <c r="HG271" s="118"/>
      <c r="HH271" s="118"/>
      <c r="HI271" s="118"/>
      <c r="HJ271" s="118"/>
      <c r="HK271" s="118"/>
      <c r="HL271" s="118"/>
      <c r="HM271" s="118"/>
      <c r="HN271" s="118"/>
      <c r="HO271" s="118"/>
      <c r="HP271" s="118"/>
      <c r="HQ271" s="118"/>
      <c r="HR271" s="118"/>
      <c r="HS271" s="118"/>
      <c r="HT271" s="118"/>
      <c r="HU271" s="118"/>
      <c r="HV271" s="118"/>
      <c r="HW271" s="118"/>
      <c r="HX271" s="118"/>
      <c r="HY271" s="118"/>
      <c r="HZ271" s="118"/>
      <c r="IA271" s="118"/>
      <c r="IB271" s="118"/>
      <c r="IC271" s="118"/>
      <c r="ID271" s="118"/>
      <c r="IE271" s="118"/>
      <c r="IF271" s="118"/>
      <c r="IG271" s="118"/>
      <c r="IH271" s="118"/>
      <c r="II271" s="118"/>
      <c r="IJ271" s="118"/>
      <c r="IK271" s="118"/>
      <c r="IL271" s="118"/>
      <c r="IM271" s="118"/>
      <c r="IN271" s="118"/>
      <c r="IO271" s="118"/>
      <c r="IP271" s="118"/>
      <c r="IQ271" s="118"/>
      <c r="IR271" s="118"/>
      <c r="IS271" s="118"/>
      <c r="IT271" s="118"/>
      <c r="IU271" s="118"/>
      <c r="IV271" s="118"/>
    </row>
    <row r="272" spans="1:256" s="119" customFormat="1" ht="25.5" customHeight="1" x14ac:dyDescent="0.25">
      <c r="A272" s="365">
        <v>9.5</v>
      </c>
      <c r="B272" s="164" t="s">
        <v>324</v>
      </c>
      <c r="C272" s="547">
        <v>0</v>
      </c>
      <c r="D272" s="534">
        <v>0</v>
      </c>
      <c r="E272" s="198">
        <v>0</v>
      </c>
      <c r="F272" s="18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381"/>
      <c r="AV272" s="188"/>
      <c r="AW272" s="118"/>
      <c r="AX272" s="118"/>
      <c r="AY272" s="118"/>
      <c r="AZ272" s="118"/>
      <c r="BA272" s="118"/>
      <c r="BB272" s="118"/>
      <c r="BC272" s="118"/>
      <c r="BD272" s="118"/>
      <c r="BE272" s="118"/>
      <c r="BF272" s="118"/>
      <c r="BG272" s="118"/>
      <c r="BH272" s="118"/>
      <c r="BI272" s="118"/>
      <c r="BJ272" s="118"/>
      <c r="BK272" s="118"/>
      <c r="BL272" s="118"/>
      <c r="BM272" s="118"/>
      <c r="BN272" s="118"/>
      <c r="BO272" s="118"/>
      <c r="BP272" s="118"/>
      <c r="BQ272" s="118"/>
      <c r="BR272" s="118"/>
      <c r="BS272" s="118"/>
      <c r="BT272" s="118"/>
      <c r="BU272" s="118"/>
      <c r="BV272" s="118"/>
      <c r="BW272" s="118"/>
      <c r="BX272" s="118"/>
      <c r="BY272" s="118"/>
      <c r="BZ272" s="118"/>
      <c r="CA272" s="118"/>
      <c r="CB272" s="118"/>
      <c r="CC272" s="118"/>
      <c r="CD272" s="118"/>
      <c r="CE272" s="118"/>
      <c r="CF272" s="118"/>
      <c r="CG272" s="118"/>
      <c r="CH272" s="118"/>
      <c r="CI272" s="118"/>
      <c r="CJ272" s="118"/>
      <c r="CK272" s="118"/>
      <c r="CL272" s="118"/>
      <c r="CM272" s="118"/>
      <c r="CN272" s="118"/>
      <c r="CO272" s="118"/>
      <c r="CP272" s="118"/>
      <c r="CQ272" s="118"/>
      <c r="CR272" s="118"/>
      <c r="CS272" s="118"/>
      <c r="CT272" s="118"/>
      <c r="CU272" s="118"/>
      <c r="CV272" s="118"/>
      <c r="CW272" s="118"/>
      <c r="CX272" s="118"/>
      <c r="CY272" s="118"/>
      <c r="CZ272" s="118"/>
      <c r="DA272" s="118"/>
      <c r="DB272" s="118"/>
      <c r="DC272" s="118"/>
      <c r="DD272" s="118"/>
      <c r="DE272" s="118"/>
      <c r="DF272" s="118"/>
      <c r="DG272" s="118"/>
      <c r="DH272" s="118"/>
      <c r="DI272" s="118"/>
      <c r="DJ272" s="118"/>
      <c r="DK272" s="118"/>
      <c r="DL272" s="118"/>
      <c r="DM272" s="118"/>
      <c r="DN272" s="118"/>
      <c r="DO272" s="118"/>
      <c r="DP272" s="118"/>
      <c r="DQ272" s="118"/>
      <c r="DR272" s="118"/>
      <c r="DS272" s="118"/>
      <c r="DT272" s="118"/>
      <c r="DU272" s="118"/>
      <c r="DV272" s="118"/>
      <c r="DW272" s="118"/>
      <c r="DX272" s="118"/>
      <c r="DY272" s="118"/>
      <c r="DZ272" s="118"/>
      <c r="EA272" s="118"/>
      <c r="EB272" s="118"/>
      <c r="EC272" s="118"/>
      <c r="ED272" s="118"/>
      <c r="EE272" s="118"/>
      <c r="EF272" s="118"/>
      <c r="EG272" s="118"/>
      <c r="EH272" s="118"/>
      <c r="EI272" s="118"/>
      <c r="EJ272" s="118"/>
      <c r="EK272" s="118"/>
      <c r="EL272" s="118"/>
      <c r="EM272" s="118"/>
      <c r="EN272" s="118"/>
      <c r="EO272" s="118"/>
      <c r="EP272" s="118"/>
      <c r="EQ272" s="118"/>
      <c r="ER272" s="118"/>
      <c r="ES272" s="118"/>
      <c r="ET272" s="118"/>
      <c r="EU272" s="118"/>
      <c r="EV272" s="118"/>
      <c r="EW272" s="118"/>
      <c r="EX272" s="118"/>
      <c r="EY272" s="118"/>
      <c r="EZ272" s="118"/>
      <c r="FA272" s="118"/>
      <c r="FB272" s="118"/>
      <c r="FC272" s="118"/>
      <c r="FD272" s="118"/>
      <c r="FE272" s="118"/>
      <c r="FF272" s="118"/>
      <c r="FG272" s="118"/>
      <c r="FH272" s="118"/>
      <c r="FI272" s="118"/>
      <c r="FJ272" s="118"/>
      <c r="FK272" s="118"/>
      <c r="FL272" s="118"/>
      <c r="FM272" s="118"/>
      <c r="FN272" s="118"/>
      <c r="FO272" s="118"/>
      <c r="FP272" s="118"/>
      <c r="FQ272" s="118"/>
      <c r="FR272" s="118"/>
      <c r="FS272" s="118"/>
      <c r="FT272" s="118"/>
      <c r="FU272" s="118"/>
      <c r="FV272" s="118"/>
      <c r="FW272" s="118"/>
      <c r="FX272" s="118"/>
      <c r="FY272" s="118"/>
      <c r="FZ272" s="118"/>
      <c r="GA272" s="118"/>
      <c r="GB272" s="118"/>
      <c r="GC272" s="118"/>
      <c r="GD272" s="118"/>
      <c r="GE272" s="118"/>
      <c r="GF272" s="118"/>
      <c r="GG272" s="118"/>
      <c r="GH272" s="118"/>
      <c r="GI272" s="118"/>
      <c r="GJ272" s="118"/>
      <c r="GK272" s="118"/>
      <c r="GL272" s="118"/>
      <c r="GM272" s="118"/>
      <c r="GN272" s="118"/>
      <c r="GO272" s="118"/>
      <c r="GP272" s="118"/>
      <c r="GQ272" s="118"/>
      <c r="GR272" s="118"/>
      <c r="GS272" s="118"/>
      <c r="GT272" s="118"/>
      <c r="GU272" s="118"/>
      <c r="GV272" s="118"/>
      <c r="GW272" s="118"/>
      <c r="GX272" s="118"/>
      <c r="GY272" s="118"/>
      <c r="GZ272" s="118"/>
      <c r="HA272" s="118"/>
      <c r="HB272" s="118"/>
      <c r="HC272" s="118"/>
      <c r="HD272" s="118"/>
      <c r="HE272" s="118"/>
      <c r="HF272" s="118"/>
      <c r="HG272" s="118"/>
      <c r="HH272" s="118"/>
      <c r="HI272" s="118"/>
      <c r="HJ272" s="118"/>
      <c r="HK272" s="118"/>
      <c r="HL272" s="118"/>
      <c r="HM272" s="118"/>
      <c r="HN272" s="118"/>
      <c r="HO272" s="118"/>
      <c r="HP272" s="118"/>
      <c r="HQ272" s="118"/>
      <c r="HR272" s="118"/>
      <c r="HS272" s="118"/>
      <c r="HT272" s="118"/>
      <c r="HU272" s="118"/>
      <c r="HV272" s="118"/>
      <c r="HW272" s="118"/>
      <c r="HX272" s="118"/>
      <c r="HY272" s="118"/>
      <c r="HZ272" s="118"/>
      <c r="IA272" s="118"/>
      <c r="IB272" s="118"/>
      <c r="IC272" s="118"/>
      <c r="ID272" s="118"/>
      <c r="IE272" s="118"/>
      <c r="IF272" s="118"/>
      <c r="IG272" s="118"/>
      <c r="IH272" s="118"/>
      <c r="II272" s="118"/>
      <c r="IJ272" s="118"/>
      <c r="IK272" s="118"/>
      <c r="IL272" s="118"/>
      <c r="IM272" s="118"/>
      <c r="IN272" s="118"/>
      <c r="IO272" s="118"/>
      <c r="IP272" s="118"/>
      <c r="IQ272" s="118"/>
      <c r="IR272" s="118"/>
      <c r="IS272" s="118"/>
      <c r="IT272" s="118"/>
      <c r="IU272" s="118"/>
      <c r="IV272" s="118"/>
    </row>
    <row r="273" spans="1:256" s="119" customFormat="1" ht="25.5" customHeight="1" x14ac:dyDescent="0.25">
      <c r="A273" s="365">
        <v>9.6</v>
      </c>
      <c r="B273" s="164" t="s">
        <v>325</v>
      </c>
      <c r="C273" s="547">
        <f>C274</f>
        <v>0</v>
      </c>
      <c r="D273" s="530">
        <f>SUM(D274)</f>
        <v>0</v>
      </c>
      <c r="E273" s="209">
        <f>SUM(E274)</f>
        <v>0</v>
      </c>
      <c r="F273" s="18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18"/>
      <c r="AT273" s="118"/>
      <c r="AU273" s="381"/>
      <c r="AV273" s="188"/>
      <c r="AW273" s="118"/>
      <c r="AX273" s="118"/>
      <c r="AY273" s="118"/>
      <c r="AZ273" s="118"/>
      <c r="BA273" s="118"/>
      <c r="BB273" s="118"/>
      <c r="BC273" s="118"/>
      <c r="BD273" s="118"/>
      <c r="BE273" s="118"/>
      <c r="BF273" s="118"/>
      <c r="BG273" s="118"/>
      <c r="BH273" s="118"/>
      <c r="BI273" s="118"/>
      <c r="BJ273" s="118"/>
      <c r="BK273" s="118"/>
      <c r="BL273" s="118"/>
      <c r="BM273" s="118"/>
      <c r="BN273" s="118"/>
      <c r="BO273" s="118"/>
      <c r="BP273" s="118"/>
      <c r="BQ273" s="118"/>
      <c r="BR273" s="118"/>
      <c r="BS273" s="118"/>
      <c r="BT273" s="118"/>
      <c r="BU273" s="118"/>
      <c r="BV273" s="118"/>
      <c r="BW273" s="118"/>
      <c r="BX273" s="118"/>
      <c r="BY273" s="118"/>
      <c r="BZ273" s="118"/>
      <c r="CA273" s="118"/>
      <c r="CB273" s="118"/>
      <c r="CC273" s="118"/>
      <c r="CD273" s="118"/>
      <c r="CE273" s="118"/>
      <c r="CF273" s="118"/>
      <c r="CG273" s="118"/>
      <c r="CH273" s="118"/>
      <c r="CI273" s="118"/>
      <c r="CJ273" s="118"/>
      <c r="CK273" s="118"/>
      <c r="CL273" s="118"/>
      <c r="CM273" s="118"/>
      <c r="CN273" s="118"/>
      <c r="CO273" s="118"/>
      <c r="CP273" s="118"/>
      <c r="CQ273" s="118"/>
      <c r="CR273" s="118"/>
      <c r="CS273" s="118"/>
      <c r="CT273" s="118"/>
      <c r="CU273" s="118"/>
      <c r="CV273" s="118"/>
      <c r="CW273" s="118"/>
      <c r="CX273" s="118"/>
      <c r="CY273" s="118"/>
      <c r="CZ273" s="118"/>
      <c r="DA273" s="118"/>
      <c r="DB273" s="118"/>
      <c r="DC273" s="118"/>
      <c r="DD273" s="118"/>
      <c r="DE273" s="118"/>
      <c r="DF273" s="118"/>
      <c r="DG273" s="118"/>
      <c r="DH273" s="118"/>
      <c r="DI273" s="118"/>
      <c r="DJ273" s="118"/>
      <c r="DK273" s="118"/>
      <c r="DL273" s="118"/>
      <c r="DM273" s="118"/>
      <c r="DN273" s="118"/>
      <c r="DO273" s="118"/>
      <c r="DP273" s="118"/>
      <c r="DQ273" s="118"/>
      <c r="DR273" s="118"/>
      <c r="DS273" s="118"/>
      <c r="DT273" s="118"/>
      <c r="DU273" s="118"/>
      <c r="DV273" s="118"/>
      <c r="DW273" s="118"/>
      <c r="DX273" s="118"/>
      <c r="DY273" s="118"/>
      <c r="DZ273" s="118"/>
      <c r="EA273" s="118"/>
      <c r="EB273" s="118"/>
      <c r="EC273" s="118"/>
      <c r="ED273" s="118"/>
      <c r="EE273" s="118"/>
      <c r="EF273" s="118"/>
      <c r="EG273" s="118"/>
      <c r="EH273" s="118"/>
      <c r="EI273" s="118"/>
      <c r="EJ273" s="118"/>
      <c r="EK273" s="118"/>
      <c r="EL273" s="118"/>
      <c r="EM273" s="118"/>
      <c r="EN273" s="118"/>
      <c r="EO273" s="118"/>
      <c r="EP273" s="118"/>
      <c r="EQ273" s="118"/>
      <c r="ER273" s="118"/>
      <c r="ES273" s="118"/>
      <c r="ET273" s="118"/>
      <c r="EU273" s="118"/>
      <c r="EV273" s="118"/>
      <c r="EW273" s="118"/>
      <c r="EX273" s="118"/>
      <c r="EY273" s="118"/>
      <c r="EZ273" s="118"/>
      <c r="FA273" s="118"/>
      <c r="FB273" s="118"/>
      <c r="FC273" s="118"/>
      <c r="FD273" s="118"/>
      <c r="FE273" s="118"/>
      <c r="FF273" s="118"/>
      <c r="FG273" s="118"/>
      <c r="FH273" s="118"/>
      <c r="FI273" s="118"/>
      <c r="FJ273" s="118"/>
      <c r="FK273" s="118"/>
      <c r="FL273" s="118"/>
      <c r="FM273" s="118"/>
      <c r="FN273" s="118"/>
      <c r="FO273" s="118"/>
      <c r="FP273" s="118"/>
      <c r="FQ273" s="118"/>
      <c r="FR273" s="118"/>
      <c r="FS273" s="118"/>
      <c r="FT273" s="118"/>
      <c r="FU273" s="118"/>
      <c r="FV273" s="118"/>
      <c r="FW273" s="118"/>
      <c r="FX273" s="118"/>
      <c r="FY273" s="118"/>
      <c r="FZ273" s="118"/>
      <c r="GA273" s="118"/>
      <c r="GB273" s="118"/>
      <c r="GC273" s="118"/>
      <c r="GD273" s="118"/>
      <c r="GE273" s="118"/>
      <c r="GF273" s="118"/>
      <c r="GG273" s="118"/>
      <c r="GH273" s="118"/>
      <c r="GI273" s="118"/>
      <c r="GJ273" s="118"/>
      <c r="GK273" s="118"/>
      <c r="GL273" s="118"/>
      <c r="GM273" s="118"/>
      <c r="GN273" s="118"/>
      <c r="GO273" s="118"/>
      <c r="GP273" s="118"/>
      <c r="GQ273" s="118"/>
      <c r="GR273" s="118"/>
      <c r="GS273" s="118"/>
      <c r="GT273" s="118"/>
      <c r="GU273" s="118"/>
      <c r="GV273" s="118"/>
      <c r="GW273" s="118"/>
      <c r="GX273" s="118"/>
      <c r="GY273" s="118"/>
      <c r="GZ273" s="118"/>
      <c r="HA273" s="118"/>
      <c r="HB273" s="118"/>
      <c r="HC273" s="118"/>
      <c r="HD273" s="118"/>
      <c r="HE273" s="118"/>
      <c r="HF273" s="118"/>
      <c r="HG273" s="118"/>
      <c r="HH273" s="118"/>
      <c r="HI273" s="118"/>
      <c r="HJ273" s="118"/>
      <c r="HK273" s="118"/>
      <c r="HL273" s="118"/>
      <c r="HM273" s="118"/>
      <c r="HN273" s="118"/>
      <c r="HO273" s="118"/>
      <c r="HP273" s="118"/>
      <c r="HQ273" s="118"/>
      <c r="HR273" s="118"/>
      <c r="HS273" s="118"/>
      <c r="HT273" s="118"/>
      <c r="HU273" s="118"/>
      <c r="HV273" s="118"/>
      <c r="HW273" s="118"/>
      <c r="HX273" s="118"/>
      <c r="HY273" s="118"/>
      <c r="HZ273" s="118"/>
      <c r="IA273" s="118"/>
      <c r="IB273" s="118"/>
      <c r="IC273" s="118"/>
      <c r="ID273" s="118"/>
      <c r="IE273" s="118"/>
      <c r="IF273" s="118"/>
      <c r="IG273" s="118"/>
      <c r="IH273" s="118"/>
      <c r="II273" s="118"/>
      <c r="IJ273" s="118"/>
      <c r="IK273" s="118"/>
      <c r="IL273" s="118"/>
      <c r="IM273" s="118"/>
      <c r="IN273" s="118"/>
      <c r="IO273" s="118"/>
      <c r="IP273" s="118"/>
      <c r="IQ273" s="118"/>
      <c r="IR273" s="118"/>
      <c r="IS273" s="118"/>
      <c r="IT273" s="118"/>
      <c r="IU273" s="118"/>
      <c r="IV273" s="118"/>
    </row>
    <row r="274" spans="1:256" s="117" customFormat="1" ht="25.5" customHeight="1" x14ac:dyDescent="0.25">
      <c r="A274" s="365" t="s">
        <v>1193</v>
      </c>
      <c r="B274" s="171" t="s">
        <v>326</v>
      </c>
      <c r="C274" s="561">
        <f>SUM(C275:C277)</f>
        <v>0</v>
      </c>
      <c r="D274" s="538">
        <f>SUM(D275:D277)</f>
        <v>0</v>
      </c>
      <c r="E274" s="264">
        <f>SUM(E275:E277)</f>
        <v>0</v>
      </c>
      <c r="F274" s="187"/>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380"/>
      <c r="AV274" s="187"/>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c r="BY274" s="116"/>
      <c r="BZ274" s="116"/>
      <c r="CA274" s="116"/>
      <c r="CB274" s="116"/>
      <c r="CC274" s="116"/>
      <c r="CD274" s="116"/>
      <c r="CE274" s="116"/>
      <c r="CF274" s="116"/>
      <c r="CG274" s="116"/>
      <c r="CH274" s="116"/>
      <c r="CI274" s="116"/>
      <c r="CJ274" s="116"/>
      <c r="CK274" s="116"/>
      <c r="CL274" s="116"/>
      <c r="CM274" s="116"/>
      <c r="CN274" s="116"/>
      <c r="CO274" s="116"/>
      <c r="CP274" s="116"/>
      <c r="CQ274" s="116"/>
      <c r="CR274" s="116"/>
      <c r="CS274" s="116"/>
      <c r="CT274" s="116"/>
      <c r="CU274" s="116"/>
      <c r="CV274" s="116"/>
      <c r="CW274" s="116"/>
      <c r="CX274" s="116"/>
      <c r="CY274" s="116"/>
      <c r="CZ274" s="116"/>
      <c r="DA274" s="116"/>
      <c r="DB274" s="116"/>
      <c r="DC274" s="116"/>
      <c r="DD274" s="116"/>
      <c r="DE274" s="116"/>
      <c r="DF274" s="116"/>
      <c r="DG274" s="116"/>
      <c r="DH274" s="116"/>
      <c r="DI274" s="116"/>
      <c r="DJ274" s="116"/>
      <c r="DK274" s="116"/>
      <c r="DL274" s="116"/>
      <c r="DM274" s="116"/>
      <c r="DN274" s="116"/>
      <c r="DO274" s="116"/>
      <c r="DP274" s="116"/>
      <c r="DQ274" s="116"/>
      <c r="DR274" s="116"/>
      <c r="DS274" s="116"/>
      <c r="DT274" s="116"/>
      <c r="DU274" s="116"/>
      <c r="DV274" s="116"/>
      <c r="DW274" s="116"/>
      <c r="DX274" s="116"/>
      <c r="DY274" s="116"/>
      <c r="DZ274" s="116"/>
      <c r="EA274" s="116"/>
      <c r="EB274" s="116"/>
      <c r="EC274" s="116"/>
      <c r="ED274" s="116"/>
      <c r="EE274" s="116"/>
      <c r="EF274" s="116"/>
      <c r="EG274" s="116"/>
      <c r="EH274" s="116"/>
      <c r="EI274" s="116"/>
      <c r="EJ274" s="116"/>
      <c r="EK274" s="116"/>
      <c r="EL274" s="116"/>
      <c r="EM274" s="116"/>
      <c r="EN274" s="116"/>
      <c r="EO274" s="116"/>
      <c r="EP274" s="116"/>
      <c r="EQ274" s="116"/>
      <c r="ER274" s="116"/>
      <c r="ES274" s="116"/>
      <c r="ET274" s="116"/>
      <c r="EU274" s="116"/>
      <c r="EV274" s="116"/>
      <c r="EW274" s="116"/>
      <c r="EX274" s="116"/>
      <c r="EY274" s="116"/>
      <c r="EZ274" s="116"/>
      <c r="FA274" s="116"/>
      <c r="FB274" s="116"/>
      <c r="FC274" s="116"/>
      <c r="FD274" s="116"/>
      <c r="FE274" s="116"/>
      <c r="FF274" s="116"/>
      <c r="FG274" s="116"/>
      <c r="FH274" s="116"/>
      <c r="FI274" s="116"/>
      <c r="FJ274" s="116"/>
      <c r="FK274" s="116"/>
      <c r="FL274" s="116"/>
      <c r="FM274" s="116"/>
      <c r="FN274" s="116"/>
      <c r="FO274" s="116"/>
      <c r="FP274" s="116"/>
      <c r="FQ274" s="116"/>
      <c r="FR274" s="116"/>
      <c r="FS274" s="116"/>
      <c r="FT274" s="116"/>
      <c r="FU274" s="116"/>
      <c r="FV274" s="116"/>
      <c r="FW274" s="116"/>
      <c r="FX274" s="116"/>
      <c r="FY274" s="116"/>
      <c r="FZ274" s="116"/>
      <c r="GA274" s="116"/>
      <c r="GB274" s="116"/>
      <c r="GC274" s="116"/>
      <c r="GD274" s="116"/>
      <c r="GE274" s="116"/>
      <c r="GF274" s="116"/>
      <c r="GG274" s="116"/>
      <c r="GH274" s="116"/>
      <c r="GI274" s="116"/>
      <c r="GJ274" s="116"/>
      <c r="GK274" s="116"/>
      <c r="GL274" s="116"/>
      <c r="GM274" s="116"/>
      <c r="GN274" s="116"/>
      <c r="GO274" s="116"/>
      <c r="GP274" s="116"/>
      <c r="GQ274" s="116"/>
      <c r="GR274" s="116"/>
      <c r="GS274" s="116"/>
      <c r="GT274" s="116"/>
      <c r="GU274" s="116"/>
      <c r="GV274" s="116"/>
      <c r="GW274" s="116"/>
      <c r="GX274" s="116"/>
      <c r="GY274" s="116"/>
      <c r="GZ274" s="116"/>
      <c r="HA274" s="116"/>
      <c r="HB274" s="116"/>
      <c r="HC274" s="116"/>
      <c r="HD274" s="116"/>
      <c r="HE274" s="116"/>
      <c r="HF274" s="116"/>
      <c r="HG274" s="116"/>
      <c r="HH274" s="116"/>
      <c r="HI274" s="116"/>
      <c r="HJ274" s="116"/>
      <c r="HK274" s="116"/>
      <c r="HL274" s="116"/>
      <c r="HM274" s="116"/>
      <c r="HN274" s="116"/>
      <c r="HO274" s="116"/>
      <c r="HP274" s="116"/>
      <c r="HQ274" s="116"/>
      <c r="HR274" s="116"/>
      <c r="HS274" s="116"/>
      <c r="HT274" s="116"/>
      <c r="HU274" s="116"/>
      <c r="HV274" s="116"/>
      <c r="HW274" s="116"/>
      <c r="HX274" s="116"/>
      <c r="HY274" s="116"/>
      <c r="HZ274" s="116"/>
      <c r="IA274" s="116"/>
      <c r="IB274" s="116"/>
      <c r="IC274" s="116"/>
      <c r="ID274" s="116"/>
      <c r="IE274" s="116"/>
      <c r="IF274" s="116"/>
      <c r="IG274" s="116"/>
      <c r="IH274" s="116"/>
      <c r="II274" s="116"/>
      <c r="IJ274" s="116"/>
      <c r="IK274" s="116"/>
      <c r="IL274" s="116"/>
      <c r="IM274" s="116"/>
      <c r="IN274" s="116"/>
      <c r="IO274" s="116"/>
      <c r="IP274" s="116"/>
      <c r="IQ274" s="116"/>
      <c r="IR274" s="116"/>
      <c r="IS274" s="116"/>
      <c r="IT274" s="116"/>
      <c r="IU274" s="116"/>
      <c r="IV274" s="116"/>
    </row>
    <row r="275" spans="1:256" s="117" customFormat="1" ht="25.5" customHeight="1" x14ac:dyDescent="0.25">
      <c r="A275" s="367" t="s">
        <v>1194</v>
      </c>
      <c r="B275" s="167" t="s">
        <v>327</v>
      </c>
      <c r="C275" s="550">
        <v>0</v>
      </c>
      <c r="D275" s="532"/>
      <c r="E275" s="197">
        <f>C275+D275</f>
        <v>0</v>
      </c>
      <c r="F275" s="187"/>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380"/>
      <c r="AV275" s="187"/>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c r="BY275" s="116"/>
      <c r="BZ275" s="116"/>
      <c r="CA275" s="116"/>
      <c r="CB275" s="116"/>
      <c r="CC275" s="116"/>
      <c r="CD275" s="116"/>
      <c r="CE275" s="116"/>
      <c r="CF275" s="116"/>
      <c r="CG275" s="116"/>
      <c r="CH275" s="116"/>
      <c r="CI275" s="116"/>
      <c r="CJ275" s="116"/>
      <c r="CK275" s="116"/>
      <c r="CL275" s="116"/>
      <c r="CM275" s="116"/>
      <c r="CN275" s="116"/>
      <c r="CO275" s="116"/>
      <c r="CP275" s="116"/>
      <c r="CQ275" s="116"/>
      <c r="CR275" s="116"/>
      <c r="CS275" s="116"/>
      <c r="CT275" s="116"/>
      <c r="CU275" s="116"/>
      <c r="CV275" s="116"/>
      <c r="CW275" s="116"/>
      <c r="CX275" s="116"/>
      <c r="CY275" s="116"/>
      <c r="CZ275" s="116"/>
      <c r="DA275" s="116"/>
      <c r="DB275" s="116"/>
      <c r="DC275" s="116"/>
      <c r="DD275" s="116"/>
      <c r="DE275" s="116"/>
      <c r="DF275" s="116"/>
      <c r="DG275" s="116"/>
      <c r="DH275" s="116"/>
      <c r="DI275" s="116"/>
      <c r="DJ275" s="116"/>
      <c r="DK275" s="116"/>
      <c r="DL275" s="116"/>
      <c r="DM275" s="116"/>
      <c r="DN275" s="116"/>
      <c r="DO275" s="116"/>
      <c r="DP275" s="116"/>
      <c r="DQ275" s="116"/>
      <c r="DR275" s="116"/>
      <c r="DS275" s="116"/>
      <c r="DT275" s="116"/>
      <c r="DU275" s="116"/>
      <c r="DV275" s="116"/>
      <c r="DW275" s="116"/>
      <c r="DX275" s="116"/>
      <c r="DY275" s="116"/>
      <c r="DZ275" s="116"/>
      <c r="EA275" s="116"/>
      <c r="EB275" s="116"/>
      <c r="EC275" s="116"/>
      <c r="ED275" s="116"/>
      <c r="EE275" s="116"/>
      <c r="EF275" s="116"/>
      <c r="EG275" s="116"/>
      <c r="EH275" s="116"/>
      <c r="EI275" s="116"/>
      <c r="EJ275" s="116"/>
      <c r="EK275" s="116"/>
      <c r="EL275" s="116"/>
      <c r="EM275" s="116"/>
      <c r="EN275" s="116"/>
      <c r="EO275" s="116"/>
      <c r="EP275" s="116"/>
      <c r="EQ275" s="116"/>
      <c r="ER275" s="116"/>
      <c r="ES275" s="116"/>
      <c r="ET275" s="116"/>
      <c r="EU275" s="116"/>
      <c r="EV275" s="116"/>
      <c r="EW275" s="116"/>
      <c r="EX275" s="116"/>
      <c r="EY275" s="116"/>
      <c r="EZ275" s="116"/>
      <c r="FA275" s="116"/>
      <c r="FB275" s="116"/>
      <c r="FC275" s="116"/>
      <c r="FD275" s="116"/>
      <c r="FE275" s="116"/>
      <c r="FF275" s="116"/>
      <c r="FG275" s="116"/>
      <c r="FH275" s="116"/>
      <c r="FI275" s="116"/>
      <c r="FJ275" s="116"/>
      <c r="FK275" s="116"/>
      <c r="FL275" s="116"/>
      <c r="FM275" s="116"/>
      <c r="FN275" s="116"/>
      <c r="FO275" s="116"/>
      <c r="FP275" s="116"/>
      <c r="FQ275" s="116"/>
      <c r="FR275" s="116"/>
      <c r="FS275" s="116"/>
      <c r="FT275" s="116"/>
      <c r="FU275" s="116"/>
      <c r="FV275" s="116"/>
      <c r="FW275" s="116"/>
      <c r="FX275" s="116"/>
      <c r="FY275" s="116"/>
      <c r="FZ275" s="116"/>
      <c r="GA275" s="116"/>
      <c r="GB275" s="116"/>
      <c r="GC275" s="116"/>
      <c r="GD275" s="116"/>
      <c r="GE275" s="116"/>
      <c r="GF275" s="116"/>
      <c r="GG275" s="116"/>
      <c r="GH275" s="116"/>
      <c r="GI275" s="116"/>
      <c r="GJ275" s="116"/>
      <c r="GK275" s="116"/>
      <c r="GL275" s="116"/>
      <c r="GM275" s="116"/>
      <c r="GN275" s="116"/>
      <c r="GO275" s="116"/>
      <c r="GP275" s="116"/>
      <c r="GQ275" s="116"/>
      <c r="GR275" s="116"/>
      <c r="GS275" s="116"/>
      <c r="GT275" s="116"/>
      <c r="GU275" s="116"/>
      <c r="GV275" s="116"/>
      <c r="GW275" s="116"/>
      <c r="GX275" s="116"/>
      <c r="GY275" s="116"/>
      <c r="GZ275" s="116"/>
      <c r="HA275" s="116"/>
      <c r="HB275" s="116"/>
      <c r="HC275" s="116"/>
      <c r="HD275" s="116"/>
      <c r="HE275" s="116"/>
      <c r="HF275" s="116"/>
      <c r="HG275" s="116"/>
      <c r="HH275" s="116"/>
      <c r="HI275" s="116"/>
      <c r="HJ275" s="116"/>
      <c r="HK275" s="116"/>
      <c r="HL275" s="116"/>
      <c r="HM275" s="116"/>
      <c r="HN275" s="116"/>
      <c r="HO275" s="116"/>
      <c r="HP275" s="116"/>
      <c r="HQ275" s="116"/>
      <c r="HR275" s="116"/>
      <c r="HS275" s="116"/>
      <c r="HT275" s="116"/>
      <c r="HU275" s="116"/>
      <c r="HV275" s="116"/>
      <c r="HW275" s="116"/>
      <c r="HX275" s="116"/>
      <c r="HY275" s="116"/>
      <c r="HZ275" s="116"/>
      <c r="IA275" s="116"/>
      <c r="IB275" s="116"/>
      <c r="IC275" s="116"/>
      <c r="ID275" s="116"/>
      <c r="IE275" s="116"/>
      <c r="IF275" s="116"/>
      <c r="IG275" s="116"/>
      <c r="IH275" s="116"/>
      <c r="II275" s="116"/>
      <c r="IJ275" s="116"/>
      <c r="IK275" s="116"/>
      <c r="IL275" s="116"/>
      <c r="IM275" s="116"/>
      <c r="IN275" s="116"/>
      <c r="IO275" s="116"/>
      <c r="IP275" s="116"/>
      <c r="IQ275" s="116"/>
      <c r="IR275" s="116"/>
      <c r="IS275" s="116"/>
      <c r="IT275" s="116"/>
      <c r="IU275" s="116"/>
      <c r="IV275" s="116"/>
    </row>
    <row r="276" spans="1:256" s="117" customFormat="1" ht="25.5" customHeight="1" x14ac:dyDescent="0.25">
      <c r="A276" s="367" t="s">
        <v>1195</v>
      </c>
      <c r="B276" s="167" t="s">
        <v>328</v>
      </c>
      <c r="C276" s="550">
        <v>0</v>
      </c>
      <c r="D276" s="532"/>
      <c r="E276" s="197">
        <f>C276+D276</f>
        <v>0</v>
      </c>
      <c r="F276" s="187"/>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380"/>
      <c r="AV276" s="187"/>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c r="BY276" s="116"/>
      <c r="BZ276" s="116"/>
      <c r="CA276" s="116"/>
      <c r="CB276" s="116"/>
      <c r="CC276" s="116"/>
      <c r="CD276" s="116"/>
      <c r="CE276" s="116"/>
      <c r="CF276" s="116"/>
      <c r="CG276" s="116"/>
      <c r="CH276" s="116"/>
      <c r="CI276" s="116"/>
      <c r="CJ276" s="116"/>
      <c r="CK276" s="116"/>
      <c r="CL276" s="116"/>
      <c r="CM276" s="116"/>
      <c r="CN276" s="116"/>
      <c r="CO276" s="116"/>
      <c r="CP276" s="116"/>
      <c r="CQ276" s="116"/>
      <c r="CR276" s="116"/>
      <c r="CS276" s="116"/>
      <c r="CT276" s="116"/>
      <c r="CU276" s="116"/>
      <c r="CV276" s="116"/>
      <c r="CW276" s="116"/>
      <c r="CX276" s="116"/>
      <c r="CY276" s="116"/>
      <c r="CZ276" s="116"/>
      <c r="DA276" s="116"/>
      <c r="DB276" s="116"/>
      <c r="DC276" s="116"/>
      <c r="DD276" s="116"/>
      <c r="DE276" s="116"/>
      <c r="DF276" s="116"/>
      <c r="DG276" s="116"/>
      <c r="DH276" s="116"/>
      <c r="DI276" s="116"/>
      <c r="DJ276" s="116"/>
      <c r="DK276" s="116"/>
      <c r="DL276" s="116"/>
      <c r="DM276" s="116"/>
      <c r="DN276" s="116"/>
      <c r="DO276" s="116"/>
      <c r="DP276" s="116"/>
      <c r="DQ276" s="116"/>
      <c r="DR276" s="116"/>
      <c r="DS276" s="116"/>
      <c r="DT276" s="116"/>
      <c r="DU276" s="116"/>
      <c r="DV276" s="116"/>
      <c r="DW276" s="116"/>
      <c r="DX276" s="116"/>
      <c r="DY276" s="116"/>
      <c r="DZ276" s="116"/>
      <c r="EA276" s="116"/>
      <c r="EB276" s="116"/>
      <c r="EC276" s="116"/>
      <c r="ED276" s="116"/>
      <c r="EE276" s="116"/>
      <c r="EF276" s="116"/>
      <c r="EG276" s="116"/>
      <c r="EH276" s="116"/>
      <c r="EI276" s="116"/>
      <c r="EJ276" s="116"/>
      <c r="EK276" s="116"/>
      <c r="EL276" s="116"/>
      <c r="EM276" s="116"/>
      <c r="EN276" s="116"/>
      <c r="EO276" s="116"/>
      <c r="EP276" s="116"/>
      <c r="EQ276" s="116"/>
      <c r="ER276" s="116"/>
      <c r="ES276" s="116"/>
      <c r="ET276" s="116"/>
      <c r="EU276" s="116"/>
      <c r="EV276" s="116"/>
      <c r="EW276" s="116"/>
      <c r="EX276" s="116"/>
      <c r="EY276" s="116"/>
      <c r="EZ276" s="116"/>
      <c r="FA276" s="116"/>
      <c r="FB276" s="116"/>
      <c r="FC276" s="116"/>
      <c r="FD276" s="116"/>
      <c r="FE276" s="116"/>
      <c r="FF276" s="116"/>
      <c r="FG276" s="116"/>
      <c r="FH276" s="116"/>
      <c r="FI276" s="116"/>
      <c r="FJ276" s="116"/>
      <c r="FK276" s="116"/>
      <c r="FL276" s="116"/>
      <c r="FM276" s="116"/>
      <c r="FN276" s="116"/>
      <c r="FO276" s="116"/>
      <c r="FP276" s="116"/>
      <c r="FQ276" s="116"/>
      <c r="FR276" s="116"/>
      <c r="FS276" s="116"/>
      <c r="FT276" s="116"/>
      <c r="FU276" s="116"/>
      <c r="FV276" s="116"/>
      <c r="FW276" s="116"/>
      <c r="FX276" s="116"/>
      <c r="FY276" s="116"/>
      <c r="FZ276" s="116"/>
      <c r="GA276" s="116"/>
      <c r="GB276" s="116"/>
      <c r="GC276" s="116"/>
      <c r="GD276" s="116"/>
      <c r="GE276" s="116"/>
      <c r="GF276" s="116"/>
      <c r="GG276" s="116"/>
      <c r="GH276" s="116"/>
      <c r="GI276" s="116"/>
      <c r="GJ276" s="116"/>
      <c r="GK276" s="116"/>
      <c r="GL276" s="116"/>
      <c r="GM276" s="116"/>
      <c r="GN276" s="116"/>
      <c r="GO276" s="116"/>
      <c r="GP276" s="116"/>
      <c r="GQ276" s="116"/>
      <c r="GR276" s="116"/>
      <c r="GS276" s="116"/>
      <c r="GT276" s="116"/>
      <c r="GU276" s="116"/>
      <c r="GV276" s="116"/>
      <c r="GW276" s="116"/>
      <c r="GX276" s="116"/>
      <c r="GY276" s="116"/>
      <c r="GZ276" s="116"/>
      <c r="HA276" s="116"/>
      <c r="HB276" s="116"/>
      <c r="HC276" s="116"/>
      <c r="HD276" s="116"/>
      <c r="HE276" s="116"/>
      <c r="HF276" s="116"/>
      <c r="HG276" s="116"/>
      <c r="HH276" s="116"/>
      <c r="HI276" s="116"/>
      <c r="HJ276" s="116"/>
      <c r="HK276" s="116"/>
      <c r="HL276" s="116"/>
      <c r="HM276" s="116"/>
      <c r="HN276" s="116"/>
      <c r="HO276" s="116"/>
      <c r="HP276" s="116"/>
      <c r="HQ276" s="116"/>
      <c r="HR276" s="116"/>
      <c r="HS276" s="116"/>
      <c r="HT276" s="116"/>
      <c r="HU276" s="116"/>
      <c r="HV276" s="116"/>
      <c r="HW276" s="116"/>
      <c r="HX276" s="116"/>
      <c r="HY276" s="116"/>
      <c r="HZ276" s="116"/>
      <c r="IA276" s="116"/>
      <c r="IB276" s="116"/>
      <c r="IC276" s="116"/>
      <c r="ID276" s="116"/>
      <c r="IE276" s="116"/>
      <c r="IF276" s="116"/>
      <c r="IG276" s="116"/>
      <c r="IH276" s="116"/>
      <c r="II276" s="116"/>
      <c r="IJ276" s="116"/>
      <c r="IK276" s="116"/>
      <c r="IL276" s="116"/>
      <c r="IM276" s="116"/>
      <c r="IN276" s="116"/>
      <c r="IO276" s="116"/>
      <c r="IP276" s="116"/>
      <c r="IQ276" s="116"/>
      <c r="IR276" s="116"/>
      <c r="IS276" s="116"/>
      <c r="IT276" s="116"/>
      <c r="IU276" s="116"/>
      <c r="IV276" s="116"/>
    </row>
    <row r="277" spans="1:256" s="117" customFormat="1" ht="25.5" customHeight="1" x14ac:dyDescent="0.25">
      <c r="A277" s="367" t="s">
        <v>1196</v>
      </c>
      <c r="B277" s="167" t="s">
        <v>176</v>
      </c>
      <c r="C277" s="550">
        <v>0</v>
      </c>
      <c r="D277" s="532"/>
      <c r="E277" s="197">
        <f>C277+D277</f>
        <v>0</v>
      </c>
      <c r="F277" s="187"/>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380"/>
      <c r="AV277" s="187"/>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c r="BY277" s="116"/>
      <c r="BZ277" s="116"/>
      <c r="CA277" s="116"/>
      <c r="CB277" s="116"/>
      <c r="CC277" s="116"/>
      <c r="CD277" s="116"/>
      <c r="CE277" s="116"/>
      <c r="CF277" s="116"/>
      <c r="CG277" s="116"/>
      <c r="CH277" s="116"/>
      <c r="CI277" s="116"/>
      <c r="CJ277" s="116"/>
      <c r="CK277" s="116"/>
      <c r="CL277" s="116"/>
      <c r="CM277" s="116"/>
      <c r="CN277" s="116"/>
      <c r="CO277" s="116"/>
      <c r="CP277" s="116"/>
      <c r="CQ277" s="116"/>
      <c r="CR277" s="116"/>
      <c r="CS277" s="116"/>
      <c r="CT277" s="116"/>
      <c r="CU277" s="116"/>
      <c r="CV277" s="116"/>
      <c r="CW277" s="116"/>
      <c r="CX277" s="116"/>
      <c r="CY277" s="116"/>
      <c r="CZ277" s="116"/>
      <c r="DA277" s="116"/>
      <c r="DB277" s="116"/>
      <c r="DC277" s="116"/>
      <c r="DD277" s="116"/>
      <c r="DE277" s="116"/>
      <c r="DF277" s="116"/>
      <c r="DG277" s="116"/>
      <c r="DH277" s="116"/>
      <c r="DI277" s="116"/>
      <c r="DJ277" s="116"/>
      <c r="DK277" s="116"/>
      <c r="DL277" s="116"/>
      <c r="DM277" s="116"/>
      <c r="DN277" s="116"/>
      <c r="DO277" s="116"/>
      <c r="DP277" s="116"/>
      <c r="DQ277" s="116"/>
      <c r="DR277" s="116"/>
      <c r="DS277" s="116"/>
      <c r="DT277" s="116"/>
      <c r="DU277" s="116"/>
      <c r="DV277" s="116"/>
      <c r="DW277" s="116"/>
      <c r="DX277" s="116"/>
      <c r="DY277" s="116"/>
      <c r="DZ277" s="116"/>
      <c r="EA277" s="116"/>
      <c r="EB277" s="116"/>
      <c r="EC277" s="116"/>
      <c r="ED277" s="116"/>
      <c r="EE277" s="116"/>
      <c r="EF277" s="116"/>
      <c r="EG277" s="116"/>
      <c r="EH277" s="116"/>
      <c r="EI277" s="116"/>
      <c r="EJ277" s="116"/>
      <c r="EK277" s="116"/>
      <c r="EL277" s="116"/>
      <c r="EM277" s="116"/>
      <c r="EN277" s="116"/>
      <c r="EO277" s="116"/>
      <c r="EP277" s="116"/>
      <c r="EQ277" s="116"/>
      <c r="ER277" s="116"/>
      <c r="ES277" s="116"/>
      <c r="ET277" s="116"/>
      <c r="EU277" s="116"/>
      <c r="EV277" s="116"/>
      <c r="EW277" s="116"/>
      <c r="EX277" s="116"/>
      <c r="EY277" s="116"/>
      <c r="EZ277" s="116"/>
      <c r="FA277" s="116"/>
      <c r="FB277" s="116"/>
      <c r="FC277" s="116"/>
      <c r="FD277" s="116"/>
      <c r="FE277" s="116"/>
      <c r="FF277" s="116"/>
      <c r="FG277" s="116"/>
      <c r="FH277" s="116"/>
      <c r="FI277" s="116"/>
      <c r="FJ277" s="116"/>
      <c r="FK277" s="116"/>
      <c r="FL277" s="116"/>
      <c r="FM277" s="116"/>
      <c r="FN277" s="116"/>
      <c r="FO277" s="116"/>
      <c r="FP277" s="116"/>
      <c r="FQ277" s="116"/>
      <c r="FR277" s="116"/>
      <c r="FS277" s="116"/>
      <c r="FT277" s="116"/>
      <c r="FU277" s="116"/>
      <c r="FV277" s="116"/>
      <c r="FW277" s="116"/>
      <c r="FX277" s="116"/>
      <c r="FY277" s="116"/>
      <c r="FZ277" s="116"/>
      <c r="GA277" s="116"/>
      <c r="GB277" s="116"/>
      <c r="GC277" s="116"/>
      <c r="GD277" s="116"/>
      <c r="GE277" s="116"/>
      <c r="GF277" s="116"/>
      <c r="GG277" s="116"/>
      <c r="GH277" s="116"/>
      <c r="GI277" s="116"/>
      <c r="GJ277" s="116"/>
      <c r="GK277" s="116"/>
      <c r="GL277" s="116"/>
      <c r="GM277" s="116"/>
      <c r="GN277" s="116"/>
      <c r="GO277" s="116"/>
      <c r="GP277" s="116"/>
      <c r="GQ277" s="116"/>
      <c r="GR277" s="116"/>
      <c r="GS277" s="116"/>
      <c r="GT277" s="116"/>
      <c r="GU277" s="116"/>
      <c r="GV277" s="116"/>
      <c r="GW277" s="116"/>
      <c r="GX277" s="116"/>
      <c r="GY277" s="116"/>
      <c r="GZ277" s="116"/>
      <c r="HA277" s="116"/>
      <c r="HB277" s="116"/>
      <c r="HC277" s="116"/>
      <c r="HD277" s="116"/>
      <c r="HE277" s="116"/>
      <c r="HF277" s="116"/>
      <c r="HG277" s="116"/>
      <c r="HH277" s="116"/>
      <c r="HI277" s="116"/>
      <c r="HJ277" s="116"/>
      <c r="HK277" s="116"/>
      <c r="HL277" s="116"/>
      <c r="HM277" s="116"/>
      <c r="HN277" s="116"/>
      <c r="HO277" s="116"/>
      <c r="HP277" s="116"/>
      <c r="HQ277" s="116"/>
      <c r="HR277" s="116"/>
      <c r="HS277" s="116"/>
      <c r="HT277" s="116"/>
      <c r="HU277" s="116"/>
      <c r="HV277" s="116"/>
      <c r="HW277" s="116"/>
      <c r="HX277" s="116"/>
      <c r="HY277" s="116"/>
      <c r="HZ277" s="116"/>
      <c r="IA277" s="116"/>
      <c r="IB277" s="116"/>
      <c r="IC277" s="116"/>
      <c r="ID277" s="116"/>
      <c r="IE277" s="116"/>
      <c r="IF277" s="116"/>
      <c r="IG277" s="116"/>
      <c r="IH277" s="116"/>
      <c r="II277" s="116"/>
      <c r="IJ277" s="116"/>
      <c r="IK277" s="116"/>
      <c r="IL277" s="116"/>
      <c r="IM277" s="116"/>
      <c r="IN277" s="116"/>
      <c r="IO277" s="116"/>
      <c r="IP277" s="116"/>
      <c r="IQ277" s="116"/>
      <c r="IR277" s="116"/>
      <c r="IS277" s="116"/>
      <c r="IT277" s="116"/>
      <c r="IU277" s="116"/>
      <c r="IV277" s="116"/>
    </row>
    <row r="278" spans="1:256" s="117" customFormat="1" ht="25.5" customHeight="1" x14ac:dyDescent="0.25">
      <c r="A278" s="373">
        <v>10</v>
      </c>
      <c r="B278" s="169" t="s">
        <v>329</v>
      </c>
      <c r="C278" s="554">
        <f>C279+C282+C284</f>
        <v>0</v>
      </c>
      <c r="D278" s="545">
        <f>D279+D282+D284</f>
        <v>0</v>
      </c>
      <c r="E278" s="208">
        <f>E279+E282+E284</f>
        <v>0</v>
      </c>
      <c r="F278" s="187"/>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380"/>
      <c r="AV278" s="187"/>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c r="BY278" s="116"/>
      <c r="BZ278" s="116"/>
      <c r="CA278" s="116"/>
      <c r="CB278" s="116"/>
      <c r="CC278" s="116"/>
      <c r="CD278" s="116"/>
      <c r="CE278" s="116"/>
      <c r="CF278" s="116"/>
      <c r="CG278" s="116"/>
      <c r="CH278" s="116"/>
      <c r="CI278" s="116"/>
      <c r="CJ278" s="116"/>
      <c r="CK278" s="116"/>
      <c r="CL278" s="116"/>
      <c r="CM278" s="116"/>
      <c r="CN278" s="116"/>
      <c r="CO278" s="116"/>
      <c r="CP278" s="116"/>
      <c r="CQ278" s="116"/>
      <c r="CR278" s="116"/>
      <c r="CS278" s="116"/>
      <c r="CT278" s="116"/>
      <c r="CU278" s="116"/>
      <c r="CV278" s="116"/>
      <c r="CW278" s="116"/>
      <c r="CX278" s="116"/>
      <c r="CY278" s="116"/>
      <c r="CZ278" s="116"/>
      <c r="DA278" s="116"/>
      <c r="DB278" s="116"/>
      <c r="DC278" s="116"/>
      <c r="DD278" s="116"/>
      <c r="DE278" s="116"/>
      <c r="DF278" s="116"/>
      <c r="DG278" s="116"/>
      <c r="DH278" s="116"/>
      <c r="DI278" s="116"/>
      <c r="DJ278" s="116"/>
      <c r="DK278" s="116"/>
      <c r="DL278" s="116"/>
      <c r="DM278" s="116"/>
      <c r="DN278" s="116"/>
      <c r="DO278" s="116"/>
      <c r="DP278" s="116"/>
      <c r="DQ278" s="116"/>
      <c r="DR278" s="116"/>
      <c r="DS278" s="116"/>
      <c r="DT278" s="116"/>
      <c r="DU278" s="116"/>
      <c r="DV278" s="116"/>
      <c r="DW278" s="116"/>
      <c r="DX278" s="116"/>
      <c r="DY278" s="116"/>
      <c r="DZ278" s="116"/>
      <c r="EA278" s="116"/>
      <c r="EB278" s="116"/>
      <c r="EC278" s="116"/>
      <c r="ED278" s="116"/>
      <c r="EE278" s="116"/>
      <c r="EF278" s="116"/>
      <c r="EG278" s="116"/>
      <c r="EH278" s="116"/>
      <c r="EI278" s="116"/>
      <c r="EJ278" s="116"/>
      <c r="EK278" s="116"/>
      <c r="EL278" s="116"/>
      <c r="EM278" s="116"/>
      <c r="EN278" s="116"/>
      <c r="EO278" s="116"/>
      <c r="EP278" s="116"/>
      <c r="EQ278" s="116"/>
      <c r="ER278" s="116"/>
      <c r="ES278" s="116"/>
      <c r="ET278" s="116"/>
      <c r="EU278" s="116"/>
      <c r="EV278" s="116"/>
      <c r="EW278" s="116"/>
      <c r="EX278" s="116"/>
      <c r="EY278" s="116"/>
      <c r="EZ278" s="116"/>
      <c r="FA278" s="116"/>
      <c r="FB278" s="116"/>
      <c r="FC278" s="116"/>
      <c r="FD278" s="116"/>
      <c r="FE278" s="116"/>
      <c r="FF278" s="116"/>
      <c r="FG278" s="116"/>
      <c r="FH278" s="116"/>
      <c r="FI278" s="116"/>
      <c r="FJ278" s="116"/>
      <c r="FK278" s="116"/>
      <c r="FL278" s="116"/>
      <c r="FM278" s="116"/>
      <c r="FN278" s="116"/>
      <c r="FO278" s="116"/>
      <c r="FP278" s="116"/>
      <c r="FQ278" s="116"/>
      <c r="FR278" s="116"/>
      <c r="FS278" s="116"/>
      <c r="FT278" s="116"/>
      <c r="FU278" s="116"/>
      <c r="FV278" s="116"/>
      <c r="FW278" s="116"/>
      <c r="FX278" s="116"/>
      <c r="FY278" s="116"/>
      <c r="FZ278" s="116"/>
      <c r="GA278" s="116"/>
      <c r="GB278" s="116"/>
      <c r="GC278" s="116"/>
      <c r="GD278" s="116"/>
      <c r="GE278" s="116"/>
      <c r="GF278" s="116"/>
      <c r="GG278" s="116"/>
      <c r="GH278" s="116"/>
      <c r="GI278" s="116"/>
      <c r="GJ278" s="116"/>
      <c r="GK278" s="116"/>
      <c r="GL278" s="116"/>
      <c r="GM278" s="116"/>
      <c r="GN278" s="116"/>
      <c r="GO278" s="116"/>
      <c r="GP278" s="116"/>
      <c r="GQ278" s="116"/>
      <c r="GR278" s="116"/>
      <c r="GS278" s="116"/>
      <c r="GT278" s="116"/>
      <c r="GU278" s="116"/>
      <c r="GV278" s="116"/>
      <c r="GW278" s="116"/>
      <c r="GX278" s="116"/>
      <c r="GY278" s="116"/>
      <c r="GZ278" s="116"/>
      <c r="HA278" s="116"/>
      <c r="HB278" s="116"/>
      <c r="HC278" s="116"/>
      <c r="HD278" s="116"/>
      <c r="HE278" s="116"/>
      <c r="HF278" s="116"/>
      <c r="HG278" s="116"/>
      <c r="HH278" s="116"/>
      <c r="HI278" s="116"/>
      <c r="HJ278" s="116"/>
      <c r="HK278" s="116"/>
      <c r="HL278" s="116"/>
      <c r="HM278" s="116"/>
      <c r="HN278" s="116"/>
      <c r="HO278" s="116"/>
      <c r="HP278" s="116"/>
      <c r="HQ278" s="116"/>
      <c r="HR278" s="116"/>
      <c r="HS278" s="116"/>
      <c r="HT278" s="116"/>
      <c r="HU278" s="116"/>
      <c r="HV278" s="116"/>
      <c r="HW278" s="116"/>
      <c r="HX278" s="116"/>
      <c r="HY278" s="116"/>
      <c r="HZ278" s="116"/>
      <c r="IA278" s="116"/>
      <c r="IB278" s="116"/>
      <c r="IC278" s="116"/>
      <c r="ID278" s="116"/>
      <c r="IE278" s="116"/>
      <c r="IF278" s="116"/>
      <c r="IG278" s="116"/>
      <c r="IH278" s="116"/>
      <c r="II278" s="116"/>
      <c r="IJ278" s="116"/>
      <c r="IK278" s="116"/>
      <c r="IL278" s="116"/>
      <c r="IM278" s="116"/>
      <c r="IN278" s="116"/>
      <c r="IO278" s="116"/>
      <c r="IP278" s="116"/>
      <c r="IQ278" s="116"/>
      <c r="IR278" s="116"/>
      <c r="IS278" s="116"/>
      <c r="IT278" s="116"/>
      <c r="IU278" s="116"/>
      <c r="IV278" s="116"/>
    </row>
    <row r="279" spans="1:256" s="117" customFormat="1" ht="25.5" customHeight="1" x14ac:dyDescent="0.25">
      <c r="A279" s="365">
        <v>10.1</v>
      </c>
      <c r="B279" s="174" t="s">
        <v>330</v>
      </c>
      <c r="C279" s="552">
        <f>SUM(C280:C281)</f>
        <v>0</v>
      </c>
      <c r="D279" s="530">
        <f>SUM(D280:D281)</f>
        <v>0</v>
      </c>
      <c r="E279" s="209">
        <f>SUM(E280:E281)</f>
        <v>0</v>
      </c>
      <c r="F279" s="187"/>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380"/>
      <c r="AV279" s="187"/>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c r="BY279" s="116"/>
      <c r="BZ279" s="116"/>
      <c r="CA279" s="116"/>
      <c r="CB279" s="116"/>
      <c r="CC279" s="116"/>
      <c r="CD279" s="116"/>
      <c r="CE279" s="116"/>
      <c r="CF279" s="116"/>
      <c r="CG279" s="116"/>
      <c r="CH279" s="116"/>
      <c r="CI279" s="116"/>
      <c r="CJ279" s="116"/>
      <c r="CK279" s="116"/>
      <c r="CL279" s="116"/>
      <c r="CM279" s="116"/>
      <c r="CN279" s="116"/>
      <c r="CO279" s="116"/>
      <c r="CP279" s="116"/>
      <c r="CQ279" s="116"/>
      <c r="CR279" s="116"/>
      <c r="CS279" s="116"/>
      <c r="CT279" s="116"/>
      <c r="CU279" s="116"/>
      <c r="CV279" s="116"/>
      <c r="CW279" s="116"/>
      <c r="CX279" s="116"/>
      <c r="CY279" s="116"/>
      <c r="CZ279" s="116"/>
      <c r="DA279" s="116"/>
      <c r="DB279" s="116"/>
      <c r="DC279" s="116"/>
      <c r="DD279" s="116"/>
      <c r="DE279" s="116"/>
      <c r="DF279" s="116"/>
      <c r="DG279" s="116"/>
      <c r="DH279" s="116"/>
      <c r="DI279" s="116"/>
      <c r="DJ279" s="116"/>
      <c r="DK279" s="116"/>
      <c r="DL279" s="116"/>
      <c r="DM279" s="116"/>
      <c r="DN279" s="116"/>
      <c r="DO279" s="116"/>
      <c r="DP279" s="116"/>
      <c r="DQ279" s="116"/>
      <c r="DR279" s="116"/>
      <c r="DS279" s="116"/>
      <c r="DT279" s="116"/>
      <c r="DU279" s="116"/>
      <c r="DV279" s="116"/>
      <c r="DW279" s="116"/>
      <c r="DX279" s="116"/>
      <c r="DY279" s="116"/>
      <c r="DZ279" s="116"/>
      <c r="EA279" s="116"/>
      <c r="EB279" s="116"/>
      <c r="EC279" s="116"/>
      <c r="ED279" s="116"/>
      <c r="EE279" s="116"/>
      <c r="EF279" s="116"/>
      <c r="EG279" s="116"/>
      <c r="EH279" s="116"/>
      <c r="EI279" s="116"/>
      <c r="EJ279" s="116"/>
      <c r="EK279" s="116"/>
      <c r="EL279" s="116"/>
      <c r="EM279" s="116"/>
      <c r="EN279" s="116"/>
      <c r="EO279" s="116"/>
      <c r="EP279" s="116"/>
      <c r="EQ279" s="116"/>
      <c r="ER279" s="116"/>
      <c r="ES279" s="116"/>
      <c r="ET279" s="116"/>
      <c r="EU279" s="116"/>
      <c r="EV279" s="116"/>
      <c r="EW279" s="116"/>
      <c r="EX279" s="116"/>
      <c r="EY279" s="116"/>
      <c r="EZ279" s="116"/>
      <c r="FA279" s="116"/>
      <c r="FB279" s="116"/>
      <c r="FC279" s="116"/>
      <c r="FD279" s="116"/>
      <c r="FE279" s="116"/>
      <c r="FF279" s="116"/>
      <c r="FG279" s="116"/>
      <c r="FH279" s="116"/>
      <c r="FI279" s="116"/>
      <c r="FJ279" s="116"/>
      <c r="FK279" s="116"/>
      <c r="FL279" s="116"/>
      <c r="FM279" s="116"/>
      <c r="FN279" s="116"/>
      <c r="FO279" s="116"/>
      <c r="FP279" s="116"/>
      <c r="FQ279" s="116"/>
      <c r="FR279" s="116"/>
      <c r="FS279" s="116"/>
      <c r="FT279" s="116"/>
      <c r="FU279" s="116"/>
      <c r="FV279" s="116"/>
      <c r="FW279" s="116"/>
      <c r="FX279" s="116"/>
      <c r="FY279" s="116"/>
      <c r="FZ279" s="116"/>
      <c r="GA279" s="116"/>
      <c r="GB279" s="116"/>
      <c r="GC279" s="116"/>
      <c r="GD279" s="116"/>
      <c r="GE279" s="116"/>
      <c r="GF279" s="116"/>
      <c r="GG279" s="116"/>
      <c r="GH279" s="116"/>
      <c r="GI279" s="116"/>
      <c r="GJ279" s="116"/>
      <c r="GK279" s="116"/>
      <c r="GL279" s="116"/>
      <c r="GM279" s="116"/>
      <c r="GN279" s="116"/>
      <c r="GO279" s="116"/>
      <c r="GP279" s="116"/>
      <c r="GQ279" s="116"/>
      <c r="GR279" s="116"/>
      <c r="GS279" s="116"/>
      <c r="GT279" s="116"/>
      <c r="GU279" s="116"/>
      <c r="GV279" s="116"/>
      <c r="GW279" s="116"/>
      <c r="GX279" s="116"/>
      <c r="GY279" s="116"/>
      <c r="GZ279" s="116"/>
      <c r="HA279" s="116"/>
      <c r="HB279" s="116"/>
      <c r="HC279" s="116"/>
      <c r="HD279" s="116"/>
      <c r="HE279" s="116"/>
      <c r="HF279" s="116"/>
      <c r="HG279" s="116"/>
      <c r="HH279" s="116"/>
      <c r="HI279" s="116"/>
      <c r="HJ279" s="116"/>
      <c r="HK279" s="116"/>
      <c r="HL279" s="116"/>
      <c r="HM279" s="116"/>
      <c r="HN279" s="116"/>
      <c r="HO279" s="116"/>
      <c r="HP279" s="116"/>
      <c r="HQ279" s="116"/>
      <c r="HR279" s="116"/>
      <c r="HS279" s="116"/>
      <c r="HT279" s="116"/>
      <c r="HU279" s="116"/>
      <c r="HV279" s="116"/>
      <c r="HW279" s="116"/>
      <c r="HX279" s="116"/>
      <c r="HY279" s="116"/>
      <c r="HZ279" s="116"/>
      <c r="IA279" s="116"/>
      <c r="IB279" s="116"/>
      <c r="IC279" s="116"/>
      <c r="ID279" s="116"/>
      <c r="IE279" s="116"/>
      <c r="IF279" s="116"/>
      <c r="IG279" s="116"/>
      <c r="IH279" s="116"/>
      <c r="II279" s="116"/>
      <c r="IJ279" s="116"/>
      <c r="IK279" s="116"/>
      <c r="IL279" s="116"/>
      <c r="IM279" s="116"/>
      <c r="IN279" s="116"/>
      <c r="IO279" s="116"/>
      <c r="IP279" s="116"/>
      <c r="IQ279" s="116"/>
      <c r="IR279" s="116"/>
      <c r="IS279" s="116"/>
      <c r="IT279" s="116"/>
      <c r="IU279" s="116"/>
      <c r="IV279" s="116"/>
    </row>
    <row r="280" spans="1:256" s="117" customFormat="1" ht="25.5" customHeight="1" x14ac:dyDescent="0.25">
      <c r="A280" s="367" t="s">
        <v>1197</v>
      </c>
      <c r="B280" s="167" t="s">
        <v>330</v>
      </c>
      <c r="C280" s="550">
        <v>0</v>
      </c>
      <c r="D280" s="532"/>
      <c r="E280" s="197">
        <f>C280+D280</f>
        <v>0</v>
      </c>
      <c r="F280" s="187"/>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380"/>
      <c r="AV280" s="187"/>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c r="BY280" s="116"/>
      <c r="BZ280" s="116"/>
      <c r="CA280" s="116"/>
      <c r="CB280" s="116"/>
      <c r="CC280" s="116"/>
      <c r="CD280" s="116"/>
      <c r="CE280" s="116"/>
      <c r="CF280" s="116"/>
      <c r="CG280" s="116"/>
      <c r="CH280" s="116"/>
      <c r="CI280" s="116"/>
      <c r="CJ280" s="116"/>
      <c r="CK280" s="116"/>
      <c r="CL280" s="116"/>
      <c r="CM280" s="116"/>
      <c r="CN280" s="116"/>
      <c r="CO280" s="116"/>
      <c r="CP280" s="116"/>
      <c r="CQ280" s="116"/>
      <c r="CR280" s="116"/>
      <c r="CS280" s="116"/>
      <c r="CT280" s="116"/>
      <c r="CU280" s="116"/>
      <c r="CV280" s="116"/>
      <c r="CW280" s="116"/>
      <c r="CX280" s="116"/>
      <c r="CY280" s="116"/>
      <c r="CZ280" s="116"/>
      <c r="DA280" s="116"/>
      <c r="DB280" s="116"/>
      <c r="DC280" s="116"/>
      <c r="DD280" s="116"/>
      <c r="DE280" s="116"/>
      <c r="DF280" s="116"/>
      <c r="DG280" s="116"/>
      <c r="DH280" s="116"/>
      <c r="DI280" s="116"/>
      <c r="DJ280" s="116"/>
      <c r="DK280" s="116"/>
      <c r="DL280" s="116"/>
      <c r="DM280" s="116"/>
      <c r="DN280" s="116"/>
      <c r="DO280" s="116"/>
      <c r="DP280" s="116"/>
      <c r="DQ280" s="116"/>
      <c r="DR280" s="116"/>
      <c r="DS280" s="116"/>
      <c r="DT280" s="116"/>
      <c r="DU280" s="116"/>
      <c r="DV280" s="116"/>
      <c r="DW280" s="116"/>
      <c r="DX280" s="116"/>
      <c r="DY280" s="116"/>
      <c r="DZ280" s="116"/>
      <c r="EA280" s="116"/>
      <c r="EB280" s="116"/>
      <c r="EC280" s="116"/>
      <c r="ED280" s="116"/>
      <c r="EE280" s="116"/>
      <c r="EF280" s="116"/>
      <c r="EG280" s="116"/>
      <c r="EH280" s="116"/>
      <c r="EI280" s="116"/>
      <c r="EJ280" s="116"/>
      <c r="EK280" s="116"/>
      <c r="EL280" s="116"/>
      <c r="EM280" s="116"/>
      <c r="EN280" s="116"/>
      <c r="EO280" s="116"/>
      <c r="EP280" s="116"/>
      <c r="EQ280" s="116"/>
      <c r="ER280" s="116"/>
      <c r="ES280" s="116"/>
      <c r="ET280" s="116"/>
      <c r="EU280" s="116"/>
      <c r="EV280" s="116"/>
      <c r="EW280" s="116"/>
      <c r="EX280" s="116"/>
      <c r="EY280" s="116"/>
      <c r="EZ280" s="116"/>
      <c r="FA280" s="116"/>
      <c r="FB280" s="116"/>
      <c r="FC280" s="116"/>
      <c r="FD280" s="116"/>
      <c r="FE280" s="116"/>
      <c r="FF280" s="116"/>
      <c r="FG280" s="116"/>
      <c r="FH280" s="116"/>
      <c r="FI280" s="116"/>
      <c r="FJ280" s="116"/>
      <c r="FK280" s="116"/>
      <c r="FL280" s="116"/>
      <c r="FM280" s="116"/>
      <c r="FN280" s="116"/>
      <c r="FO280" s="116"/>
      <c r="FP280" s="116"/>
      <c r="FQ280" s="116"/>
      <c r="FR280" s="116"/>
      <c r="FS280" s="116"/>
      <c r="FT280" s="116"/>
      <c r="FU280" s="116"/>
      <c r="FV280" s="116"/>
      <c r="FW280" s="116"/>
      <c r="FX280" s="116"/>
      <c r="FY280" s="116"/>
      <c r="FZ280" s="116"/>
      <c r="GA280" s="116"/>
      <c r="GB280" s="116"/>
      <c r="GC280" s="116"/>
      <c r="GD280" s="116"/>
      <c r="GE280" s="116"/>
      <c r="GF280" s="116"/>
      <c r="GG280" s="116"/>
      <c r="GH280" s="116"/>
      <c r="GI280" s="116"/>
      <c r="GJ280" s="116"/>
      <c r="GK280" s="116"/>
      <c r="GL280" s="116"/>
      <c r="GM280" s="116"/>
      <c r="GN280" s="116"/>
      <c r="GO280" s="116"/>
      <c r="GP280" s="116"/>
      <c r="GQ280" s="116"/>
      <c r="GR280" s="116"/>
      <c r="GS280" s="116"/>
      <c r="GT280" s="116"/>
      <c r="GU280" s="116"/>
      <c r="GV280" s="116"/>
      <c r="GW280" s="116"/>
      <c r="GX280" s="116"/>
      <c r="GY280" s="116"/>
      <c r="GZ280" s="116"/>
      <c r="HA280" s="116"/>
      <c r="HB280" s="116"/>
      <c r="HC280" s="116"/>
      <c r="HD280" s="116"/>
      <c r="HE280" s="116"/>
      <c r="HF280" s="116"/>
      <c r="HG280" s="116"/>
      <c r="HH280" s="116"/>
      <c r="HI280" s="116"/>
      <c r="HJ280" s="116"/>
      <c r="HK280" s="116"/>
      <c r="HL280" s="116"/>
      <c r="HM280" s="116"/>
      <c r="HN280" s="116"/>
      <c r="HO280" s="116"/>
      <c r="HP280" s="116"/>
      <c r="HQ280" s="116"/>
      <c r="HR280" s="116"/>
      <c r="HS280" s="116"/>
      <c r="HT280" s="116"/>
      <c r="HU280" s="116"/>
      <c r="HV280" s="116"/>
      <c r="HW280" s="116"/>
      <c r="HX280" s="116"/>
      <c r="HY280" s="116"/>
      <c r="HZ280" s="116"/>
      <c r="IA280" s="116"/>
      <c r="IB280" s="116"/>
      <c r="IC280" s="116"/>
      <c r="ID280" s="116"/>
      <c r="IE280" s="116"/>
      <c r="IF280" s="116"/>
      <c r="IG280" s="116"/>
      <c r="IH280" s="116"/>
      <c r="II280" s="116"/>
      <c r="IJ280" s="116"/>
      <c r="IK280" s="116"/>
      <c r="IL280" s="116"/>
      <c r="IM280" s="116"/>
      <c r="IN280" s="116"/>
      <c r="IO280" s="116"/>
      <c r="IP280" s="116"/>
      <c r="IQ280" s="116"/>
      <c r="IR280" s="116"/>
      <c r="IS280" s="116"/>
      <c r="IT280" s="116"/>
      <c r="IU280" s="116"/>
      <c r="IV280" s="116"/>
    </row>
    <row r="281" spans="1:256" s="117" customFormat="1" ht="25.5" customHeight="1" x14ac:dyDescent="0.25">
      <c r="A281" s="367" t="s">
        <v>1198</v>
      </c>
      <c r="B281" s="167" t="s">
        <v>331</v>
      </c>
      <c r="C281" s="550">
        <v>0</v>
      </c>
      <c r="D281" s="532"/>
      <c r="E281" s="197">
        <f>C281+D281</f>
        <v>0</v>
      </c>
      <c r="F281" s="187"/>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380"/>
      <c r="AV281" s="187"/>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c r="BY281" s="116"/>
      <c r="BZ281" s="116"/>
      <c r="CA281" s="116"/>
      <c r="CB281" s="116"/>
      <c r="CC281" s="116"/>
      <c r="CD281" s="116"/>
      <c r="CE281" s="116"/>
      <c r="CF281" s="116"/>
      <c r="CG281" s="116"/>
      <c r="CH281" s="116"/>
      <c r="CI281" s="116"/>
      <c r="CJ281" s="116"/>
      <c r="CK281" s="116"/>
      <c r="CL281" s="116"/>
      <c r="CM281" s="116"/>
      <c r="CN281" s="116"/>
      <c r="CO281" s="116"/>
      <c r="CP281" s="116"/>
      <c r="CQ281" s="116"/>
      <c r="CR281" s="116"/>
      <c r="CS281" s="116"/>
      <c r="CT281" s="116"/>
      <c r="CU281" s="116"/>
      <c r="CV281" s="116"/>
      <c r="CW281" s="116"/>
      <c r="CX281" s="116"/>
      <c r="CY281" s="116"/>
      <c r="CZ281" s="116"/>
      <c r="DA281" s="116"/>
      <c r="DB281" s="116"/>
      <c r="DC281" s="116"/>
      <c r="DD281" s="116"/>
      <c r="DE281" s="116"/>
      <c r="DF281" s="116"/>
      <c r="DG281" s="116"/>
      <c r="DH281" s="116"/>
      <c r="DI281" s="116"/>
      <c r="DJ281" s="116"/>
      <c r="DK281" s="116"/>
      <c r="DL281" s="116"/>
      <c r="DM281" s="116"/>
      <c r="DN281" s="116"/>
      <c r="DO281" s="116"/>
      <c r="DP281" s="116"/>
      <c r="DQ281" s="116"/>
      <c r="DR281" s="116"/>
      <c r="DS281" s="116"/>
      <c r="DT281" s="116"/>
      <c r="DU281" s="116"/>
      <c r="DV281" s="116"/>
      <c r="DW281" s="116"/>
      <c r="DX281" s="116"/>
      <c r="DY281" s="116"/>
      <c r="DZ281" s="116"/>
      <c r="EA281" s="116"/>
      <c r="EB281" s="116"/>
      <c r="EC281" s="116"/>
      <c r="ED281" s="116"/>
      <c r="EE281" s="116"/>
      <c r="EF281" s="116"/>
      <c r="EG281" s="116"/>
      <c r="EH281" s="116"/>
      <c r="EI281" s="116"/>
      <c r="EJ281" s="116"/>
      <c r="EK281" s="116"/>
      <c r="EL281" s="116"/>
      <c r="EM281" s="116"/>
      <c r="EN281" s="116"/>
      <c r="EO281" s="116"/>
      <c r="EP281" s="116"/>
      <c r="EQ281" s="116"/>
      <c r="ER281" s="116"/>
      <c r="ES281" s="116"/>
      <c r="ET281" s="116"/>
      <c r="EU281" s="116"/>
      <c r="EV281" s="116"/>
      <c r="EW281" s="116"/>
      <c r="EX281" s="116"/>
      <c r="EY281" s="116"/>
      <c r="EZ281" s="116"/>
      <c r="FA281" s="116"/>
      <c r="FB281" s="116"/>
      <c r="FC281" s="116"/>
      <c r="FD281" s="116"/>
      <c r="FE281" s="116"/>
      <c r="FF281" s="116"/>
      <c r="FG281" s="116"/>
      <c r="FH281" s="116"/>
      <c r="FI281" s="116"/>
      <c r="FJ281" s="116"/>
      <c r="FK281" s="116"/>
      <c r="FL281" s="116"/>
      <c r="FM281" s="116"/>
      <c r="FN281" s="116"/>
      <c r="FO281" s="116"/>
      <c r="FP281" s="116"/>
      <c r="FQ281" s="116"/>
      <c r="FR281" s="116"/>
      <c r="FS281" s="116"/>
      <c r="FT281" s="116"/>
      <c r="FU281" s="116"/>
      <c r="FV281" s="116"/>
      <c r="FW281" s="116"/>
      <c r="FX281" s="116"/>
      <c r="FY281" s="116"/>
      <c r="FZ281" s="116"/>
      <c r="GA281" s="116"/>
      <c r="GB281" s="116"/>
      <c r="GC281" s="116"/>
      <c r="GD281" s="116"/>
      <c r="GE281" s="116"/>
      <c r="GF281" s="116"/>
      <c r="GG281" s="116"/>
      <c r="GH281" s="116"/>
      <c r="GI281" s="116"/>
      <c r="GJ281" s="116"/>
      <c r="GK281" s="116"/>
      <c r="GL281" s="116"/>
      <c r="GM281" s="116"/>
      <c r="GN281" s="116"/>
      <c r="GO281" s="116"/>
      <c r="GP281" s="116"/>
      <c r="GQ281" s="116"/>
      <c r="GR281" s="116"/>
      <c r="GS281" s="116"/>
      <c r="GT281" s="116"/>
      <c r="GU281" s="116"/>
      <c r="GV281" s="116"/>
      <c r="GW281" s="116"/>
      <c r="GX281" s="116"/>
      <c r="GY281" s="116"/>
      <c r="GZ281" s="116"/>
      <c r="HA281" s="116"/>
      <c r="HB281" s="116"/>
      <c r="HC281" s="116"/>
      <c r="HD281" s="116"/>
      <c r="HE281" s="116"/>
      <c r="HF281" s="116"/>
      <c r="HG281" s="116"/>
      <c r="HH281" s="116"/>
      <c r="HI281" s="116"/>
      <c r="HJ281" s="116"/>
      <c r="HK281" s="116"/>
      <c r="HL281" s="116"/>
      <c r="HM281" s="116"/>
      <c r="HN281" s="116"/>
      <c r="HO281" s="116"/>
      <c r="HP281" s="116"/>
      <c r="HQ281" s="116"/>
      <c r="HR281" s="116"/>
      <c r="HS281" s="116"/>
      <c r="HT281" s="116"/>
      <c r="HU281" s="116"/>
      <c r="HV281" s="116"/>
      <c r="HW281" s="116"/>
      <c r="HX281" s="116"/>
      <c r="HY281" s="116"/>
      <c r="HZ281" s="116"/>
      <c r="IA281" s="116"/>
      <c r="IB281" s="116"/>
      <c r="IC281" s="116"/>
      <c r="ID281" s="116"/>
      <c r="IE281" s="116"/>
      <c r="IF281" s="116"/>
      <c r="IG281" s="116"/>
      <c r="IH281" s="116"/>
      <c r="II281" s="116"/>
      <c r="IJ281" s="116"/>
      <c r="IK281" s="116"/>
      <c r="IL281" s="116"/>
      <c r="IM281" s="116"/>
      <c r="IN281" s="116"/>
      <c r="IO281" s="116"/>
      <c r="IP281" s="116"/>
      <c r="IQ281" s="116"/>
      <c r="IR281" s="116"/>
      <c r="IS281" s="116"/>
      <c r="IT281" s="116"/>
      <c r="IU281" s="116"/>
      <c r="IV281" s="116"/>
    </row>
    <row r="282" spans="1:256" s="117" customFormat="1" ht="25.5" customHeight="1" x14ac:dyDescent="0.25">
      <c r="A282" s="365">
        <v>10.199999999999999</v>
      </c>
      <c r="B282" s="174" t="s">
        <v>332</v>
      </c>
      <c r="C282" s="552">
        <f>SUM(C283)</f>
        <v>0</v>
      </c>
      <c r="D282" s="530">
        <f>D283</f>
        <v>0</v>
      </c>
      <c r="E282" s="195">
        <f>E283</f>
        <v>0</v>
      </c>
      <c r="F282" s="187"/>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380"/>
      <c r="AV282" s="187"/>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c r="BY282" s="116"/>
      <c r="BZ282" s="116"/>
      <c r="CA282" s="116"/>
      <c r="CB282" s="116"/>
      <c r="CC282" s="116"/>
      <c r="CD282" s="116"/>
      <c r="CE282" s="116"/>
      <c r="CF282" s="116"/>
      <c r="CG282" s="116"/>
      <c r="CH282" s="116"/>
      <c r="CI282" s="116"/>
      <c r="CJ282" s="116"/>
      <c r="CK282" s="116"/>
      <c r="CL282" s="116"/>
      <c r="CM282" s="116"/>
      <c r="CN282" s="116"/>
      <c r="CO282" s="116"/>
      <c r="CP282" s="116"/>
      <c r="CQ282" s="116"/>
      <c r="CR282" s="116"/>
      <c r="CS282" s="116"/>
      <c r="CT282" s="116"/>
      <c r="CU282" s="116"/>
      <c r="CV282" s="116"/>
      <c r="CW282" s="116"/>
      <c r="CX282" s="116"/>
      <c r="CY282" s="116"/>
      <c r="CZ282" s="116"/>
      <c r="DA282" s="116"/>
      <c r="DB282" s="116"/>
      <c r="DC282" s="116"/>
      <c r="DD282" s="116"/>
      <c r="DE282" s="116"/>
      <c r="DF282" s="116"/>
      <c r="DG282" s="116"/>
      <c r="DH282" s="116"/>
      <c r="DI282" s="116"/>
      <c r="DJ282" s="116"/>
      <c r="DK282" s="116"/>
      <c r="DL282" s="116"/>
      <c r="DM282" s="116"/>
      <c r="DN282" s="116"/>
      <c r="DO282" s="116"/>
      <c r="DP282" s="116"/>
      <c r="DQ282" s="116"/>
      <c r="DR282" s="116"/>
      <c r="DS282" s="116"/>
      <c r="DT282" s="116"/>
      <c r="DU282" s="116"/>
      <c r="DV282" s="116"/>
      <c r="DW282" s="116"/>
      <c r="DX282" s="116"/>
      <c r="DY282" s="116"/>
      <c r="DZ282" s="116"/>
      <c r="EA282" s="116"/>
      <c r="EB282" s="116"/>
      <c r="EC282" s="116"/>
      <c r="ED282" s="116"/>
      <c r="EE282" s="116"/>
      <c r="EF282" s="116"/>
      <c r="EG282" s="116"/>
      <c r="EH282" s="116"/>
      <c r="EI282" s="116"/>
      <c r="EJ282" s="116"/>
      <c r="EK282" s="116"/>
      <c r="EL282" s="116"/>
      <c r="EM282" s="116"/>
      <c r="EN282" s="116"/>
      <c r="EO282" s="116"/>
      <c r="EP282" s="116"/>
      <c r="EQ282" s="116"/>
      <c r="ER282" s="116"/>
      <c r="ES282" s="116"/>
      <c r="ET282" s="116"/>
      <c r="EU282" s="116"/>
      <c r="EV282" s="116"/>
      <c r="EW282" s="116"/>
      <c r="EX282" s="116"/>
      <c r="EY282" s="116"/>
      <c r="EZ282" s="116"/>
      <c r="FA282" s="116"/>
      <c r="FB282" s="116"/>
      <c r="FC282" s="116"/>
      <c r="FD282" s="116"/>
      <c r="FE282" s="116"/>
      <c r="FF282" s="116"/>
      <c r="FG282" s="116"/>
      <c r="FH282" s="116"/>
      <c r="FI282" s="116"/>
      <c r="FJ282" s="116"/>
      <c r="FK282" s="116"/>
      <c r="FL282" s="116"/>
      <c r="FM282" s="116"/>
      <c r="FN282" s="116"/>
      <c r="FO282" s="116"/>
      <c r="FP282" s="116"/>
      <c r="FQ282" s="116"/>
      <c r="FR282" s="116"/>
      <c r="FS282" s="116"/>
      <c r="FT282" s="116"/>
      <c r="FU282" s="116"/>
      <c r="FV282" s="116"/>
      <c r="FW282" s="116"/>
      <c r="FX282" s="116"/>
      <c r="FY282" s="116"/>
      <c r="FZ282" s="116"/>
      <c r="GA282" s="116"/>
      <c r="GB282" s="116"/>
      <c r="GC282" s="116"/>
      <c r="GD282" s="116"/>
      <c r="GE282" s="116"/>
      <c r="GF282" s="116"/>
      <c r="GG282" s="116"/>
      <c r="GH282" s="116"/>
      <c r="GI282" s="116"/>
      <c r="GJ282" s="116"/>
      <c r="GK282" s="116"/>
      <c r="GL282" s="116"/>
      <c r="GM282" s="116"/>
      <c r="GN282" s="116"/>
      <c r="GO282" s="116"/>
      <c r="GP282" s="116"/>
      <c r="GQ282" s="116"/>
      <c r="GR282" s="116"/>
      <c r="GS282" s="116"/>
      <c r="GT282" s="116"/>
      <c r="GU282" s="116"/>
      <c r="GV282" s="116"/>
      <c r="GW282" s="116"/>
      <c r="GX282" s="116"/>
      <c r="GY282" s="116"/>
      <c r="GZ282" s="116"/>
      <c r="HA282" s="116"/>
      <c r="HB282" s="116"/>
      <c r="HC282" s="116"/>
      <c r="HD282" s="116"/>
      <c r="HE282" s="116"/>
      <c r="HF282" s="116"/>
      <c r="HG282" s="116"/>
      <c r="HH282" s="116"/>
      <c r="HI282" s="116"/>
      <c r="HJ282" s="116"/>
      <c r="HK282" s="116"/>
      <c r="HL282" s="116"/>
      <c r="HM282" s="116"/>
      <c r="HN282" s="116"/>
      <c r="HO282" s="116"/>
      <c r="HP282" s="116"/>
      <c r="HQ282" s="116"/>
      <c r="HR282" s="116"/>
      <c r="HS282" s="116"/>
      <c r="HT282" s="116"/>
      <c r="HU282" s="116"/>
      <c r="HV282" s="116"/>
      <c r="HW282" s="116"/>
      <c r="HX282" s="116"/>
      <c r="HY282" s="116"/>
      <c r="HZ282" s="116"/>
      <c r="IA282" s="116"/>
      <c r="IB282" s="116"/>
      <c r="IC282" s="116"/>
      <c r="ID282" s="116"/>
      <c r="IE282" s="116"/>
      <c r="IF282" s="116"/>
      <c r="IG282" s="116"/>
      <c r="IH282" s="116"/>
      <c r="II282" s="116"/>
      <c r="IJ282" s="116"/>
      <c r="IK282" s="116"/>
      <c r="IL282" s="116"/>
      <c r="IM282" s="116"/>
      <c r="IN282" s="116"/>
      <c r="IO282" s="116"/>
      <c r="IP282" s="116"/>
      <c r="IQ282" s="116"/>
      <c r="IR282" s="116"/>
      <c r="IS282" s="116"/>
      <c r="IT282" s="116"/>
      <c r="IU282" s="116"/>
      <c r="IV282" s="116"/>
    </row>
    <row r="283" spans="1:256" s="117" customFormat="1" ht="25.5" customHeight="1" x14ac:dyDescent="0.25">
      <c r="A283" s="367" t="s">
        <v>1199</v>
      </c>
      <c r="B283" s="167" t="s">
        <v>332</v>
      </c>
      <c r="C283" s="550">
        <v>0</v>
      </c>
      <c r="D283" s="532"/>
      <c r="E283" s="197">
        <f>C283+D283</f>
        <v>0</v>
      </c>
      <c r="F283" s="187"/>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380"/>
      <c r="AV283" s="187"/>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c r="BY283" s="116"/>
      <c r="BZ283" s="116"/>
      <c r="CA283" s="116"/>
      <c r="CB283" s="116"/>
      <c r="CC283" s="116"/>
      <c r="CD283" s="116"/>
      <c r="CE283" s="116"/>
      <c r="CF283" s="116"/>
      <c r="CG283" s="116"/>
      <c r="CH283" s="116"/>
      <c r="CI283" s="116"/>
      <c r="CJ283" s="116"/>
      <c r="CK283" s="116"/>
      <c r="CL283" s="116"/>
      <c r="CM283" s="116"/>
      <c r="CN283" s="116"/>
      <c r="CO283" s="116"/>
      <c r="CP283" s="116"/>
      <c r="CQ283" s="116"/>
      <c r="CR283" s="116"/>
      <c r="CS283" s="116"/>
      <c r="CT283" s="116"/>
      <c r="CU283" s="116"/>
      <c r="CV283" s="116"/>
      <c r="CW283" s="116"/>
      <c r="CX283" s="116"/>
      <c r="CY283" s="116"/>
      <c r="CZ283" s="116"/>
      <c r="DA283" s="116"/>
      <c r="DB283" s="116"/>
      <c r="DC283" s="116"/>
      <c r="DD283" s="116"/>
      <c r="DE283" s="116"/>
      <c r="DF283" s="116"/>
      <c r="DG283" s="116"/>
      <c r="DH283" s="116"/>
      <c r="DI283" s="116"/>
      <c r="DJ283" s="116"/>
      <c r="DK283" s="116"/>
      <c r="DL283" s="116"/>
      <c r="DM283" s="116"/>
      <c r="DN283" s="116"/>
      <c r="DO283" s="116"/>
      <c r="DP283" s="116"/>
      <c r="DQ283" s="116"/>
      <c r="DR283" s="116"/>
      <c r="DS283" s="116"/>
      <c r="DT283" s="116"/>
      <c r="DU283" s="116"/>
      <c r="DV283" s="116"/>
      <c r="DW283" s="116"/>
      <c r="DX283" s="116"/>
      <c r="DY283" s="116"/>
      <c r="DZ283" s="116"/>
      <c r="EA283" s="116"/>
      <c r="EB283" s="116"/>
      <c r="EC283" s="116"/>
      <c r="ED283" s="116"/>
      <c r="EE283" s="116"/>
      <c r="EF283" s="116"/>
      <c r="EG283" s="116"/>
      <c r="EH283" s="116"/>
      <c r="EI283" s="116"/>
      <c r="EJ283" s="116"/>
      <c r="EK283" s="116"/>
      <c r="EL283" s="116"/>
      <c r="EM283" s="116"/>
      <c r="EN283" s="116"/>
      <c r="EO283" s="116"/>
      <c r="EP283" s="116"/>
      <c r="EQ283" s="116"/>
      <c r="ER283" s="116"/>
      <c r="ES283" s="116"/>
      <c r="ET283" s="116"/>
      <c r="EU283" s="116"/>
      <c r="EV283" s="116"/>
      <c r="EW283" s="116"/>
      <c r="EX283" s="116"/>
      <c r="EY283" s="116"/>
      <c r="EZ283" s="116"/>
      <c r="FA283" s="116"/>
      <c r="FB283" s="116"/>
      <c r="FC283" s="116"/>
      <c r="FD283" s="116"/>
      <c r="FE283" s="116"/>
      <c r="FF283" s="116"/>
      <c r="FG283" s="116"/>
      <c r="FH283" s="116"/>
      <c r="FI283" s="116"/>
      <c r="FJ283" s="116"/>
      <c r="FK283" s="116"/>
      <c r="FL283" s="116"/>
      <c r="FM283" s="116"/>
      <c r="FN283" s="116"/>
      <c r="FO283" s="116"/>
      <c r="FP283" s="116"/>
      <c r="FQ283" s="116"/>
      <c r="FR283" s="116"/>
      <c r="FS283" s="116"/>
      <c r="FT283" s="116"/>
      <c r="FU283" s="116"/>
      <c r="FV283" s="116"/>
      <c r="FW283" s="116"/>
      <c r="FX283" s="116"/>
      <c r="FY283" s="116"/>
      <c r="FZ283" s="116"/>
      <c r="GA283" s="116"/>
      <c r="GB283" s="116"/>
      <c r="GC283" s="116"/>
      <c r="GD283" s="116"/>
      <c r="GE283" s="116"/>
      <c r="GF283" s="116"/>
      <c r="GG283" s="116"/>
      <c r="GH283" s="116"/>
      <c r="GI283" s="116"/>
      <c r="GJ283" s="116"/>
      <c r="GK283" s="116"/>
      <c r="GL283" s="116"/>
      <c r="GM283" s="116"/>
      <c r="GN283" s="116"/>
      <c r="GO283" s="116"/>
      <c r="GP283" s="116"/>
      <c r="GQ283" s="116"/>
      <c r="GR283" s="116"/>
      <c r="GS283" s="116"/>
      <c r="GT283" s="116"/>
      <c r="GU283" s="116"/>
      <c r="GV283" s="116"/>
      <c r="GW283" s="116"/>
      <c r="GX283" s="116"/>
      <c r="GY283" s="116"/>
      <c r="GZ283" s="116"/>
      <c r="HA283" s="116"/>
      <c r="HB283" s="116"/>
      <c r="HC283" s="116"/>
      <c r="HD283" s="116"/>
      <c r="HE283" s="116"/>
      <c r="HF283" s="116"/>
      <c r="HG283" s="116"/>
      <c r="HH283" s="116"/>
      <c r="HI283" s="116"/>
      <c r="HJ283" s="116"/>
      <c r="HK283" s="116"/>
      <c r="HL283" s="116"/>
      <c r="HM283" s="116"/>
      <c r="HN283" s="116"/>
      <c r="HO283" s="116"/>
      <c r="HP283" s="116"/>
      <c r="HQ283" s="116"/>
      <c r="HR283" s="116"/>
      <c r="HS283" s="116"/>
      <c r="HT283" s="116"/>
      <c r="HU283" s="116"/>
      <c r="HV283" s="116"/>
      <c r="HW283" s="116"/>
      <c r="HX283" s="116"/>
      <c r="HY283" s="116"/>
      <c r="HZ283" s="116"/>
      <c r="IA283" s="116"/>
      <c r="IB283" s="116"/>
      <c r="IC283" s="116"/>
      <c r="ID283" s="116"/>
      <c r="IE283" s="116"/>
      <c r="IF283" s="116"/>
      <c r="IG283" s="116"/>
      <c r="IH283" s="116"/>
      <c r="II283" s="116"/>
      <c r="IJ283" s="116"/>
      <c r="IK283" s="116"/>
      <c r="IL283" s="116"/>
      <c r="IM283" s="116"/>
      <c r="IN283" s="116"/>
      <c r="IO283" s="116"/>
      <c r="IP283" s="116"/>
      <c r="IQ283" s="116"/>
      <c r="IR283" s="116"/>
      <c r="IS283" s="116"/>
      <c r="IT283" s="116"/>
      <c r="IU283" s="116"/>
      <c r="IV283" s="116"/>
    </row>
    <row r="284" spans="1:256" s="100" customFormat="1" ht="25.5" customHeight="1" x14ac:dyDescent="0.25">
      <c r="A284" s="365">
        <v>10.3</v>
      </c>
      <c r="B284" s="267" t="s">
        <v>911</v>
      </c>
      <c r="C284" s="552">
        <f>SUM(C285)</f>
        <v>0</v>
      </c>
      <c r="D284" s="533">
        <f>SUM(D285)</f>
        <v>0</v>
      </c>
      <c r="E284" s="268">
        <f>SUM(E285)</f>
        <v>0</v>
      </c>
      <c r="F284" s="179"/>
      <c r="G284" s="99"/>
      <c r="H284" s="99"/>
      <c r="I284" s="99"/>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368"/>
      <c r="AV284" s="179"/>
      <c r="AW284" s="99"/>
      <c r="AX284" s="99"/>
      <c r="AY284" s="99"/>
      <c r="AZ284" s="99"/>
      <c r="BA284" s="99"/>
      <c r="BB284" s="99"/>
      <c r="BC284" s="99"/>
      <c r="BD284" s="99"/>
      <c r="BE284" s="99"/>
      <c r="BF284" s="99"/>
      <c r="BG284" s="99"/>
      <c r="BH284" s="99"/>
      <c r="BI284" s="99"/>
      <c r="BJ284" s="99"/>
      <c r="BK284" s="99"/>
      <c r="BL284" s="99"/>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c r="DJ284" s="99"/>
      <c r="DK284" s="99"/>
      <c r="DL284" s="99"/>
      <c r="DM284" s="99"/>
      <c r="DN284" s="99"/>
      <c r="DO284" s="99"/>
      <c r="DP284" s="99"/>
      <c r="DQ284" s="99"/>
      <c r="DR284" s="99"/>
      <c r="DS284" s="99"/>
      <c r="DT284" s="99"/>
      <c r="DU284" s="99"/>
      <c r="DV284" s="99"/>
      <c r="DW284" s="99"/>
      <c r="DX284" s="99"/>
      <c r="DY284" s="99"/>
      <c r="DZ284" s="99"/>
      <c r="EA284" s="99"/>
      <c r="EB284" s="99"/>
      <c r="EC284" s="99"/>
      <c r="ED284" s="99"/>
      <c r="EE284" s="99"/>
      <c r="EF284" s="99"/>
      <c r="EG284" s="99"/>
      <c r="EH284" s="99"/>
      <c r="EI284" s="99"/>
      <c r="EJ284" s="99"/>
      <c r="EK284" s="99"/>
      <c r="EL284" s="99"/>
      <c r="EM284" s="99"/>
      <c r="EN284" s="99"/>
      <c r="EO284" s="99"/>
      <c r="EP284" s="99"/>
      <c r="EQ284" s="99"/>
      <c r="ER284" s="99"/>
      <c r="ES284" s="99"/>
      <c r="ET284" s="99"/>
      <c r="EU284" s="99"/>
      <c r="EV284" s="99"/>
      <c r="EW284" s="99"/>
      <c r="EX284" s="99"/>
      <c r="EY284" s="99"/>
      <c r="EZ284" s="99"/>
      <c r="FA284" s="99"/>
      <c r="FB284" s="99"/>
      <c r="FC284" s="99"/>
      <c r="FD284" s="99"/>
      <c r="FE284" s="99"/>
      <c r="FF284" s="99"/>
      <c r="FG284" s="99"/>
      <c r="FH284" s="99"/>
      <c r="FI284" s="99"/>
      <c r="FJ284" s="99"/>
      <c r="FK284" s="99"/>
      <c r="FL284" s="99"/>
      <c r="FM284" s="99"/>
      <c r="FN284" s="99"/>
      <c r="FO284" s="99"/>
      <c r="FP284" s="99"/>
      <c r="FQ284" s="99"/>
      <c r="FR284" s="99"/>
      <c r="FS284" s="99"/>
      <c r="FT284" s="99"/>
      <c r="FU284" s="99"/>
      <c r="FV284" s="99"/>
      <c r="FW284" s="99"/>
      <c r="FX284" s="99"/>
      <c r="FY284" s="99"/>
      <c r="FZ284" s="99"/>
      <c r="GA284" s="99"/>
      <c r="GB284" s="99"/>
      <c r="GC284" s="99"/>
      <c r="GD284" s="99"/>
      <c r="GE284" s="99"/>
      <c r="GF284" s="99"/>
      <c r="GG284" s="99"/>
      <c r="GH284" s="99"/>
      <c r="GI284" s="99"/>
      <c r="GJ284" s="99"/>
      <c r="GK284" s="99"/>
      <c r="GL284" s="99"/>
      <c r="GM284" s="99"/>
      <c r="GN284" s="99"/>
      <c r="GO284" s="99"/>
      <c r="GP284" s="99"/>
      <c r="GQ284" s="99"/>
      <c r="GR284" s="99"/>
      <c r="GS284" s="99"/>
      <c r="GT284" s="99"/>
      <c r="GU284" s="99"/>
      <c r="GV284" s="99"/>
      <c r="GW284" s="99"/>
      <c r="GX284" s="99"/>
      <c r="GY284" s="99"/>
      <c r="GZ284" s="99"/>
      <c r="HA284" s="99"/>
      <c r="HB284" s="99"/>
      <c r="HC284" s="99"/>
      <c r="HD284" s="99"/>
      <c r="HE284" s="99"/>
      <c r="HF284" s="99"/>
      <c r="HG284" s="99"/>
      <c r="HH284" s="99"/>
      <c r="HI284" s="99"/>
      <c r="HJ284" s="99"/>
      <c r="HK284" s="99"/>
      <c r="HL284" s="99"/>
      <c r="HM284" s="99"/>
      <c r="HN284" s="99"/>
      <c r="HO284" s="99"/>
      <c r="HP284" s="99"/>
      <c r="HQ284" s="99"/>
      <c r="HR284" s="99"/>
      <c r="HS284" s="99"/>
      <c r="HT284" s="99"/>
      <c r="HU284" s="99"/>
      <c r="HV284" s="99"/>
      <c r="HW284" s="99"/>
      <c r="HX284" s="99"/>
      <c r="HY284" s="99"/>
      <c r="HZ284" s="99"/>
      <c r="IA284" s="99"/>
      <c r="IB284" s="99"/>
      <c r="IC284" s="99"/>
      <c r="ID284" s="99"/>
      <c r="IE284" s="99"/>
      <c r="IF284" s="99"/>
      <c r="IG284" s="99"/>
      <c r="IH284" s="99"/>
      <c r="II284" s="99"/>
      <c r="IJ284" s="99"/>
      <c r="IK284" s="99"/>
      <c r="IL284" s="99"/>
      <c r="IM284" s="99"/>
      <c r="IN284" s="99"/>
      <c r="IO284" s="99"/>
      <c r="IP284" s="99"/>
      <c r="IQ284" s="99"/>
      <c r="IR284" s="99"/>
      <c r="IS284" s="99"/>
      <c r="IT284" s="99"/>
      <c r="IU284" s="99"/>
      <c r="IV284" s="99"/>
    </row>
    <row r="285" spans="1:256" s="100" customFormat="1" ht="25.5" customHeight="1" x14ac:dyDescent="0.25">
      <c r="A285" s="367" t="s">
        <v>1200</v>
      </c>
      <c r="B285" s="173" t="s">
        <v>333</v>
      </c>
      <c r="C285" s="550">
        <v>0</v>
      </c>
      <c r="D285" s="532"/>
      <c r="E285" s="197">
        <f>C285+D285</f>
        <v>0</v>
      </c>
      <c r="F285" s="179"/>
      <c r="G285" s="99"/>
      <c r="H285" s="99"/>
      <c r="I285" s="99"/>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368"/>
      <c r="AV285" s="179"/>
      <c r="AW285" s="99"/>
      <c r="AX285" s="99"/>
      <c r="AY285" s="99"/>
      <c r="AZ285" s="99"/>
      <c r="BA285" s="99"/>
      <c r="BB285" s="99"/>
      <c r="BC285" s="99"/>
      <c r="BD285" s="99"/>
      <c r="BE285" s="99"/>
      <c r="BF285" s="99"/>
      <c r="BG285" s="99"/>
      <c r="BH285" s="99"/>
      <c r="BI285" s="99"/>
      <c r="BJ285" s="99"/>
      <c r="BK285" s="99"/>
      <c r="BL285" s="99"/>
      <c r="BM285" s="99"/>
      <c r="BN285" s="99"/>
      <c r="BO285" s="99"/>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c r="CT285" s="99"/>
      <c r="CU285" s="99"/>
      <c r="CV285" s="99"/>
      <c r="CW285" s="99"/>
      <c r="CX285" s="99"/>
      <c r="CY285" s="99"/>
      <c r="CZ285" s="99"/>
      <c r="DA285" s="99"/>
      <c r="DB285" s="99"/>
      <c r="DC285" s="99"/>
      <c r="DD285" s="99"/>
      <c r="DE285" s="99"/>
      <c r="DF285" s="99"/>
      <c r="DG285" s="99"/>
      <c r="DH285" s="99"/>
      <c r="DI285" s="99"/>
      <c r="DJ285" s="99"/>
      <c r="DK285" s="99"/>
      <c r="DL285" s="99"/>
      <c r="DM285" s="99"/>
      <c r="DN285" s="99"/>
      <c r="DO285" s="99"/>
      <c r="DP285" s="99"/>
      <c r="DQ285" s="99"/>
      <c r="DR285" s="99"/>
      <c r="DS285" s="99"/>
      <c r="DT285" s="99"/>
      <c r="DU285" s="99"/>
      <c r="DV285" s="99"/>
      <c r="DW285" s="99"/>
      <c r="DX285" s="99"/>
      <c r="DY285" s="99"/>
      <c r="DZ285" s="99"/>
      <c r="EA285" s="99"/>
      <c r="EB285" s="99"/>
      <c r="EC285" s="99"/>
      <c r="ED285" s="99"/>
      <c r="EE285" s="99"/>
      <c r="EF285" s="99"/>
      <c r="EG285" s="99"/>
      <c r="EH285" s="99"/>
      <c r="EI285" s="99"/>
      <c r="EJ285" s="99"/>
      <c r="EK285" s="99"/>
      <c r="EL285" s="99"/>
      <c r="EM285" s="99"/>
      <c r="EN285" s="99"/>
      <c r="EO285" s="99"/>
      <c r="EP285" s="99"/>
      <c r="EQ285" s="99"/>
      <c r="ER285" s="99"/>
      <c r="ES285" s="99"/>
      <c r="ET285" s="99"/>
      <c r="EU285" s="99"/>
      <c r="EV285" s="99"/>
      <c r="EW285" s="99"/>
      <c r="EX285" s="99"/>
      <c r="EY285" s="99"/>
      <c r="EZ285" s="99"/>
      <c r="FA285" s="99"/>
      <c r="FB285" s="99"/>
      <c r="FC285" s="99"/>
      <c r="FD285" s="99"/>
      <c r="FE285" s="99"/>
      <c r="FF285" s="99"/>
      <c r="FG285" s="99"/>
      <c r="FH285" s="99"/>
      <c r="FI285" s="99"/>
      <c r="FJ285" s="99"/>
      <c r="FK285" s="99"/>
      <c r="FL285" s="99"/>
      <c r="FM285" s="99"/>
      <c r="FN285" s="99"/>
      <c r="FO285" s="99"/>
      <c r="FP285" s="99"/>
      <c r="FQ285" s="99"/>
      <c r="FR285" s="99"/>
      <c r="FS285" s="99"/>
      <c r="FT285" s="99"/>
      <c r="FU285" s="99"/>
      <c r="FV285" s="99"/>
      <c r="FW285" s="99"/>
      <c r="FX285" s="99"/>
      <c r="FY285" s="99"/>
      <c r="FZ285" s="99"/>
      <c r="GA285" s="99"/>
      <c r="GB285" s="99"/>
      <c r="GC285" s="99"/>
      <c r="GD285" s="99"/>
      <c r="GE285" s="99"/>
      <c r="GF285" s="99"/>
      <c r="GG285" s="99"/>
      <c r="GH285" s="99"/>
      <c r="GI285" s="99"/>
      <c r="GJ285" s="99"/>
      <c r="GK285" s="99"/>
      <c r="GL285" s="99"/>
      <c r="GM285" s="99"/>
      <c r="GN285" s="99"/>
      <c r="GO285" s="99"/>
      <c r="GP285" s="99"/>
      <c r="GQ285" s="99"/>
      <c r="GR285" s="99"/>
      <c r="GS285" s="99"/>
      <c r="GT285" s="99"/>
      <c r="GU285" s="99"/>
      <c r="GV285" s="99"/>
      <c r="GW285" s="99"/>
      <c r="GX285" s="99"/>
      <c r="GY285" s="99"/>
      <c r="GZ285" s="99"/>
      <c r="HA285" s="99"/>
      <c r="HB285" s="99"/>
      <c r="HC285" s="99"/>
      <c r="HD285" s="99"/>
      <c r="HE285" s="99"/>
      <c r="HF285" s="99"/>
      <c r="HG285" s="99"/>
      <c r="HH285" s="99"/>
      <c r="HI285" s="99"/>
      <c r="HJ285" s="99"/>
      <c r="HK285" s="99"/>
      <c r="HL285" s="99"/>
      <c r="HM285" s="99"/>
      <c r="HN285" s="99"/>
      <c r="HO285" s="99"/>
      <c r="HP285" s="99"/>
      <c r="HQ285" s="99"/>
      <c r="HR285" s="99"/>
      <c r="HS285" s="99"/>
      <c r="HT285" s="99"/>
      <c r="HU285" s="99"/>
      <c r="HV285" s="99"/>
      <c r="HW285" s="99"/>
      <c r="HX285" s="99"/>
      <c r="HY285" s="99"/>
      <c r="HZ285" s="99"/>
      <c r="IA285" s="99"/>
      <c r="IB285" s="99"/>
      <c r="IC285" s="99"/>
      <c r="ID285" s="99"/>
      <c r="IE285" s="99"/>
      <c r="IF285" s="99"/>
      <c r="IG285" s="99"/>
      <c r="IH285" s="99"/>
      <c r="II285" s="99"/>
      <c r="IJ285" s="99"/>
      <c r="IK285" s="99"/>
      <c r="IL285" s="99"/>
      <c r="IM285" s="99"/>
      <c r="IN285" s="99"/>
      <c r="IO285" s="99"/>
      <c r="IP285" s="99"/>
      <c r="IQ285" s="99"/>
      <c r="IR285" s="99"/>
      <c r="IS285" s="99"/>
      <c r="IT285" s="99"/>
      <c r="IU285" s="99"/>
      <c r="IV285" s="99"/>
    </row>
    <row r="286" spans="1:256" s="100" customFormat="1" ht="25.5" customHeight="1" x14ac:dyDescent="0.25">
      <c r="A286" s="373">
        <v>11</v>
      </c>
      <c r="B286" s="169" t="s">
        <v>31</v>
      </c>
      <c r="C286" s="161">
        <f>SUM(C287)</f>
        <v>0</v>
      </c>
      <c r="D286" s="161">
        <f>SUM(D287)</f>
        <v>0</v>
      </c>
      <c r="E286" s="200">
        <f>SUM(E287)</f>
        <v>0</v>
      </c>
      <c r="F286" s="179"/>
      <c r="G286" s="99"/>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368"/>
      <c r="AV286" s="179"/>
      <c r="AW286" s="99"/>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c r="DJ286" s="99"/>
      <c r="DK286" s="99"/>
      <c r="DL286" s="99"/>
      <c r="DM286" s="99"/>
      <c r="DN286" s="99"/>
      <c r="DO286" s="99"/>
      <c r="DP286" s="99"/>
      <c r="DQ286" s="99"/>
      <c r="DR286" s="99"/>
      <c r="DS286" s="99"/>
      <c r="DT286" s="99"/>
      <c r="DU286" s="99"/>
      <c r="DV286" s="99"/>
      <c r="DW286" s="99"/>
      <c r="DX286" s="99"/>
      <c r="DY286" s="99"/>
      <c r="DZ286" s="99"/>
      <c r="EA286" s="99"/>
      <c r="EB286" s="99"/>
      <c r="EC286" s="99"/>
      <c r="ED286" s="99"/>
      <c r="EE286" s="99"/>
      <c r="EF286" s="99"/>
      <c r="EG286" s="99"/>
      <c r="EH286" s="99"/>
      <c r="EI286" s="99"/>
      <c r="EJ286" s="99"/>
      <c r="EK286" s="99"/>
      <c r="EL286" s="99"/>
      <c r="EM286" s="99"/>
      <c r="EN286" s="99"/>
      <c r="EO286" s="99"/>
      <c r="EP286" s="99"/>
      <c r="EQ286" s="99"/>
      <c r="ER286" s="99"/>
      <c r="ES286" s="99"/>
      <c r="ET286" s="99"/>
      <c r="EU286" s="99"/>
      <c r="EV286" s="99"/>
      <c r="EW286" s="99"/>
      <c r="EX286" s="99"/>
      <c r="EY286" s="99"/>
      <c r="EZ286" s="99"/>
      <c r="FA286" s="99"/>
      <c r="FB286" s="99"/>
      <c r="FC286" s="99"/>
      <c r="FD286" s="99"/>
      <c r="FE286" s="99"/>
      <c r="FF286" s="99"/>
      <c r="FG286" s="99"/>
      <c r="FH286" s="99"/>
      <c r="FI286" s="99"/>
      <c r="FJ286" s="99"/>
      <c r="FK286" s="99"/>
      <c r="FL286" s="99"/>
      <c r="FM286" s="99"/>
      <c r="FN286" s="99"/>
      <c r="FO286" s="99"/>
      <c r="FP286" s="99"/>
      <c r="FQ286" s="99"/>
      <c r="FR286" s="99"/>
      <c r="FS286" s="99"/>
      <c r="FT286" s="99"/>
      <c r="FU286" s="99"/>
      <c r="FV286" s="99"/>
      <c r="FW286" s="99"/>
      <c r="FX286" s="99"/>
      <c r="FY286" s="99"/>
      <c r="FZ286" s="99"/>
      <c r="GA286" s="99"/>
      <c r="GB286" s="99"/>
      <c r="GC286" s="99"/>
      <c r="GD286" s="99"/>
      <c r="GE286" s="99"/>
      <c r="GF286" s="99"/>
      <c r="GG286" s="99"/>
      <c r="GH286" s="99"/>
      <c r="GI286" s="99"/>
      <c r="GJ286" s="99"/>
      <c r="GK286" s="99"/>
      <c r="GL286" s="99"/>
      <c r="GM286" s="99"/>
      <c r="GN286" s="99"/>
      <c r="GO286" s="99"/>
      <c r="GP286" s="99"/>
      <c r="GQ286" s="99"/>
      <c r="GR286" s="99"/>
      <c r="GS286" s="99"/>
      <c r="GT286" s="99"/>
      <c r="GU286" s="99"/>
      <c r="GV286" s="99"/>
      <c r="GW286" s="99"/>
      <c r="GX286" s="99"/>
      <c r="GY286" s="99"/>
      <c r="GZ286" s="99"/>
      <c r="HA286" s="99"/>
      <c r="HB286" s="99"/>
      <c r="HC286" s="99"/>
      <c r="HD286" s="99"/>
      <c r="HE286" s="99"/>
      <c r="HF286" s="99"/>
      <c r="HG286" s="99"/>
      <c r="HH286" s="99"/>
      <c r="HI286" s="99"/>
      <c r="HJ286" s="99"/>
      <c r="HK286" s="99"/>
      <c r="HL286" s="99"/>
      <c r="HM286" s="99"/>
      <c r="HN286" s="99"/>
      <c r="HO286" s="99"/>
      <c r="HP286" s="99"/>
      <c r="HQ286" s="99"/>
      <c r="HR286" s="99"/>
      <c r="HS286" s="99"/>
      <c r="HT286" s="99"/>
      <c r="HU286" s="99"/>
      <c r="HV286" s="99"/>
      <c r="HW286" s="99"/>
      <c r="HX286" s="99"/>
      <c r="HY286" s="99"/>
      <c r="HZ286" s="99"/>
      <c r="IA286" s="99"/>
      <c r="IB286" s="99"/>
      <c r="IC286" s="99"/>
      <c r="ID286" s="99"/>
      <c r="IE286" s="99"/>
      <c r="IF286" s="99"/>
      <c r="IG286" s="99"/>
      <c r="IH286" s="99"/>
      <c r="II286" s="99"/>
      <c r="IJ286" s="99"/>
      <c r="IK286" s="99"/>
      <c r="IL286" s="99"/>
      <c r="IM286" s="99"/>
      <c r="IN286" s="99"/>
      <c r="IO286" s="99"/>
      <c r="IP286" s="99"/>
      <c r="IQ286" s="99"/>
      <c r="IR286" s="99"/>
      <c r="IS286" s="99"/>
      <c r="IT286" s="99"/>
      <c r="IU286" s="99"/>
      <c r="IV286" s="99"/>
    </row>
    <row r="287" spans="1:256" s="100" customFormat="1" ht="25.5" customHeight="1" x14ac:dyDescent="0.25">
      <c r="A287" s="365">
        <v>11.1</v>
      </c>
      <c r="B287" s="174" t="s">
        <v>334</v>
      </c>
      <c r="C287" s="156">
        <f>C288</f>
        <v>0</v>
      </c>
      <c r="D287" s="156">
        <f>D288</f>
        <v>0</v>
      </c>
      <c r="E287" s="209">
        <f>E288</f>
        <v>0</v>
      </c>
      <c r="F287" s="17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c r="AN287" s="99"/>
      <c r="AO287" s="99"/>
      <c r="AP287" s="99"/>
      <c r="AQ287" s="99"/>
      <c r="AR287" s="99"/>
      <c r="AS287" s="99"/>
      <c r="AT287" s="99"/>
      <c r="AU287" s="368"/>
      <c r="AV287" s="179"/>
      <c r="AW287" s="99"/>
      <c r="AX287" s="99"/>
      <c r="AY287" s="99"/>
      <c r="AZ287" s="99"/>
      <c r="BA287" s="99"/>
      <c r="BB287" s="99"/>
      <c r="BC287" s="99"/>
      <c r="BD287" s="99"/>
      <c r="BE287" s="99"/>
      <c r="BF287" s="99"/>
      <c r="BG287" s="99"/>
      <c r="BH287" s="99"/>
      <c r="BI287" s="99"/>
      <c r="BJ287" s="99"/>
      <c r="BK287" s="99"/>
      <c r="BL287" s="99"/>
      <c r="BM287" s="99"/>
      <c r="BN287" s="99"/>
      <c r="BO287" s="99"/>
      <c r="BP287" s="99"/>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c r="CT287" s="99"/>
      <c r="CU287" s="99"/>
      <c r="CV287" s="99"/>
      <c r="CW287" s="99"/>
      <c r="CX287" s="99"/>
      <c r="CY287" s="99"/>
      <c r="CZ287" s="99"/>
      <c r="DA287" s="99"/>
      <c r="DB287" s="99"/>
      <c r="DC287" s="99"/>
      <c r="DD287" s="99"/>
      <c r="DE287" s="99"/>
      <c r="DF287" s="99"/>
      <c r="DG287" s="99"/>
      <c r="DH287" s="99"/>
      <c r="DI287" s="99"/>
      <c r="DJ287" s="99"/>
      <c r="DK287" s="99"/>
      <c r="DL287" s="99"/>
      <c r="DM287" s="99"/>
      <c r="DN287" s="99"/>
      <c r="DO287" s="99"/>
      <c r="DP287" s="99"/>
      <c r="DQ287" s="99"/>
      <c r="DR287" s="99"/>
      <c r="DS287" s="99"/>
      <c r="DT287" s="99"/>
      <c r="DU287" s="99"/>
      <c r="DV287" s="99"/>
      <c r="DW287" s="99"/>
      <c r="DX287" s="99"/>
      <c r="DY287" s="99"/>
      <c r="DZ287" s="99"/>
      <c r="EA287" s="99"/>
      <c r="EB287" s="99"/>
      <c r="EC287" s="99"/>
      <c r="ED287" s="99"/>
      <c r="EE287" s="99"/>
      <c r="EF287" s="99"/>
      <c r="EG287" s="99"/>
      <c r="EH287" s="99"/>
      <c r="EI287" s="99"/>
      <c r="EJ287" s="99"/>
      <c r="EK287" s="99"/>
      <c r="EL287" s="99"/>
      <c r="EM287" s="99"/>
      <c r="EN287" s="99"/>
      <c r="EO287" s="99"/>
      <c r="EP287" s="99"/>
      <c r="EQ287" s="99"/>
      <c r="ER287" s="99"/>
      <c r="ES287" s="99"/>
      <c r="ET287" s="99"/>
      <c r="EU287" s="99"/>
      <c r="EV287" s="99"/>
      <c r="EW287" s="99"/>
      <c r="EX287" s="99"/>
      <c r="EY287" s="99"/>
      <c r="EZ287" s="99"/>
      <c r="FA287" s="99"/>
      <c r="FB287" s="99"/>
      <c r="FC287" s="99"/>
      <c r="FD287" s="99"/>
      <c r="FE287" s="99"/>
      <c r="FF287" s="99"/>
      <c r="FG287" s="99"/>
      <c r="FH287" s="99"/>
      <c r="FI287" s="99"/>
      <c r="FJ287" s="99"/>
      <c r="FK287" s="99"/>
      <c r="FL287" s="99"/>
      <c r="FM287" s="99"/>
      <c r="FN287" s="99"/>
      <c r="FO287" s="99"/>
      <c r="FP287" s="99"/>
      <c r="FQ287" s="99"/>
      <c r="FR287" s="99"/>
      <c r="FS287" s="99"/>
      <c r="FT287" s="99"/>
      <c r="FU287" s="99"/>
      <c r="FV287" s="99"/>
      <c r="FW287" s="99"/>
      <c r="FX287" s="99"/>
      <c r="FY287" s="99"/>
      <c r="FZ287" s="99"/>
      <c r="GA287" s="99"/>
      <c r="GB287" s="99"/>
      <c r="GC287" s="99"/>
      <c r="GD287" s="99"/>
      <c r="GE287" s="99"/>
      <c r="GF287" s="99"/>
      <c r="GG287" s="99"/>
      <c r="GH287" s="99"/>
      <c r="GI287" s="99"/>
      <c r="GJ287" s="99"/>
      <c r="GK287" s="99"/>
      <c r="GL287" s="99"/>
      <c r="GM287" s="99"/>
      <c r="GN287" s="99"/>
      <c r="GO287" s="99"/>
      <c r="GP287" s="99"/>
      <c r="GQ287" s="99"/>
      <c r="GR287" s="99"/>
      <c r="GS287" s="99"/>
      <c r="GT287" s="99"/>
      <c r="GU287" s="99"/>
      <c r="GV287" s="99"/>
      <c r="GW287" s="99"/>
      <c r="GX287" s="99"/>
      <c r="GY287" s="99"/>
      <c r="GZ287" s="99"/>
      <c r="HA287" s="99"/>
      <c r="HB287" s="99"/>
      <c r="HC287" s="99"/>
      <c r="HD287" s="99"/>
      <c r="HE287" s="99"/>
      <c r="HF287" s="99"/>
      <c r="HG287" s="99"/>
      <c r="HH287" s="99"/>
      <c r="HI287" s="99"/>
      <c r="HJ287" s="99"/>
      <c r="HK287" s="99"/>
      <c r="HL287" s="99"/>
      <c r="HM287" s="99"/>
      <c r="HN287" s="99"/>
      <c r="HO287" s="99"/>
      <c r="HP287" s="99"/>
      <c r="HQ287" s="99"/>
      <c r="HR287" s="99"/>
      <c r="HS287" s="99"/>
      <c r="HT287" s="99"/>
      <c r="HU287" s="99"/>
      <c r="HV287" s="99"/>
      <c r="HW287" s="99"/>
      <c r="HX287" s="99"/>
      <c r="HY287" s="99"/>
      <c r="HZ287" s="99"/>
      <c r="IA287" s="99"/>
      <c r="IB287" s="99"/>
      <c r="IC287" s="99"/>
      <c r="ID287" s="99"/>
      <c r="IE287" s="99"/>
      <c r="IF287" s="99"/>
      <c r="IG287" s="99"/>
      <c r="IH287" s="99"/>
      <c r="II287" s="99"/>
      <c r="IJ287" s="99"/>
      <c r="IK287" s="99"/>
      <c r="IL287" s="99"/>
      <c r="IM287" s="99"/>
      <c r="IN287" s="99"/>
      <c r="IO287" s="99"/>
      <c r="IP287" s="99"/>
      <c r="IQ287" s="99"/>
      <c r="IR287" s="99"/>
      <c r="IS287" s="99"/>
      <c r="IT287" s="99"/>
      <c r="IU287" s="99"/>
      <c r="IV287" s="99"/>
    </row>
    <row r="288" spans="1:256" s="117" customFormat="1" ht="25.5" customHeight="1" x14ac:dyDescent="0.25">
      <c r="A288" s="365" t="s">
        <v>1201</v>
      </c>
      <c r="B288" s="210" t="s">
        <v>335</v>
      </c>
      <c r="C288" s="256">
        <f>SUM(C289:C291)</f>
        <v>0</v>
      </c>
      <c r="D288" s="256">
        <f>SUM(D289:D291)</f>
        <v>0</v>
      </c>
      <c r="E288" s="264">
        <f>SUM(E289:E291)</f>
        <v>0</v>
      </c>
      <c r="F288" s="187"/>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380"/>
      <c r="AV288" s="187"/>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c r="BY288" s="116"/>
      <c r="BZ288" s="116"/>
      <c r="CA288" s="116"/>
      <c r="CB288" s="116"/>
      <c r="CC288" s="116"/>
      <c r="CD288" s="116"/>
      <c r="CE288" s="116"/>
      <c r="CF288" s="116"/>
      <c r="CG288" s="116"/>
      <c r="CH288" s="116"/>
      <c r="CI288" s="116"/>
      <c r="CJ288" s="116"/>
      <c r="CK288" s="116"/>
      <c r="CL288" s="116"/>
      <c r="CM288" s="116"/>
      <c r="CN288" s="116"/>
      <c r="CO288" s="116"/>
      <c r="CP288" s="116"/>
      <c r="CQ288" s="116"/>
      <c r="CR288" s="116"/>
      <c r="CS288" s="116"/>
      <c r="CT288" s="116"/>
      <c r="CU288" s="116"/>
      <c r="CV288" s="116"/>
      <c r="CW288" s="116"/>
      <c r="CX288" s="116"/>
      <c r="CY288" s="116"/>
      <c r="CZ288" s="116"/>
      <c r="DA288" s="116"/>
      <c r="DB288" s="116"/>
      <c r="DC288" s="116"/>
      <c r="DD288" s="116"/>
      <c r="DE288" s="116"/>
      <c r="DF288" s="116"/>
      <c r="DG288" s="116"/>
      <c r="DH288" s="116"/>
      <c r="DI288" s="116"/>
      <c r="DJ288" s="116"/>
      <c r="DK288" s="116"/>
      <c r="DL288" s="116"/>
      <c r="DM288" s="116"/>
      <c r="DN288" s="116"/>
      <c r="DO288" s="116"/>
      <c r="DP288" s="116"/>
      <c r="DQ288" s="116"/>
      <c r="DR288" s="116"/>
      <c r="DS288" s="116"/>
      <c r="DT288" s="116"/>
      <c r="DU288" s="116"/>
      <c r="DV288" s="116"/>
      <c r="DW288" s="116"/>
      <c r="DX288" s="116"/>
      <c r="DY288" s="116"/>
      <c r="DZ288" s="116"/>
      <c r="EA288" s="116"/>
      <c r="EB288" s="116"/>
      <c r="EC288" s="116"/>
      <c r="ED288" s="116"/>
      <c r="EE288" s="116"/>
      <c r="EF288" s="116"/>
      <c r="EG288" s="116"/>
      <c r="EH288" s="116"/>
      <c r="EI288" s="116"/>
      <c r="EJ288" s="116"/>
      <c r="EK288" s="116"/>
      <c r="EL288" s="116"/>
      <c r="EM288" s="116"/>
      <c r="EN288" s="116"/>
      <c r="EO288" s="116"/>
      <c r="EP288" s="116"/>
      <c r="EQ288" s="116"/>
      <c r="ER288" s="116"/>
      <c r="ES288" s="116"/>
      <c r="ET288" s="116"/>
      <c r="EU288" s="116"/>
      <c r="EV288" s="116"/>
      <c r="EW288" s="116"/>
      <c r="EX288" s="116"/>
      <c r="EY288" s="116"/>
      <c r="EZ288" s="116"/>
      <c r="FA288" s="116"/>
      <c r="FB288" s="116"/>
      <c r="FC288" s="116"/>
      <c r="FD288" s="116"/>
      <c r="FE288" s="116"/>
      <c r="FF288" s="116"/>
      <c r="FG288" s="116"/>
      <c r="FH288" s="116"/>
      <c r="FI288" s="116"/>
      <c r="FJ288" s="116"/>
      <c r="FK288" s="116"/>
      <c r="FL288" s="116"/>
      <c r="FM288" s="116"/>
      <c r="FN288" s="116"/>
      <c r="FO288" s="116"/>
      <c r="FP288" s="116"/>
      <c r="FQ288" s="116"/>
      <c r="FR288" s="116"/>
      <c r="FS288" s="116"/>
      <c r="FT288" s="116"/>
      <c r="FU288" s="116"/>
      <c r="FV288" s="116"/>
      <c r="FW288" s="116"/>
      <c r="FX288" s="116"/>
      <c r="FY288" s="116"/>
      <c r="FZ288" s="116"/>
      <c r="GA288" s="116"/>
      <c r="GB288" s="116"/>
      <c r="GC288" s="116"/>
      <c r="GD288" s="116"/>
      <c r="GE288" s="116"/>
      <c r="GF288" s="116"/>
      <c r="GG288" s="116"/>
      <c r="GH288" s="116"/>
      <c r="GI288" s="116"/>
      <c r="GJ288" s="116"/>
      <c r="GK288" s="116"/>
      <c r="GL288" s="116"/>
      <c r="GM288" s="116"/>
      <c r="GN288" s="116"/>
      <c r="GO288" s="116"/>
      <c r="GP288" s="116"/>
      <c r="GQ288" s="116"/>
      <c r="GR288" s="116"/>
      <c r="GS288" s="116"/>
      <c r="GT288" s="116"/>
      <c r="GU288" s="116"/>
      <c r="GV288" s="116"/>
      <c r="GW288" s="116"/>
      <c r="GX288" s="116"/>
      <c r="GY288" s="116"/>
      <c r="GZ288" s="116"/>
      <c r="HA288" s="116"/>
      <c r="HB288" s="116"/>
      <c r="HC288" s="116"/>
      <c r="HD288" s="116"/>
      <c r="HE288" s="116"/>
      <c r="HF288" s="116"/>
      <c r="HG288" s="116"/>
      <c r="HH288" s="116"/>
      <c r="HI288" s="116"/>
      <c r="HJ288" s="116"/>
      <c r="HK288" s="116"/>
      <c r="HL288" s="116"/>
      <c r="HM288" s="116"/>
      <c r="HN288" s="116"/>
      <c r="HO288" s="116"/>
      <c r="HP288" s="116"/>
      <c r="HQ288" s="116"/>
      <c r="HR288" s="116"/>
      <c r="HS288" s="116"/>
      <c r="HT288" s="116"/>
      <c r="HU288" s="116"/>
      <c r="HV288" s="116"/>
      <c r="HW288" s="116"/>
      <c r="HX288" s="116"/>
      <c r="HY288" s="116"/>
      <c r="HZ288" s="116"/>
      <c r="IA288" s="116"/>
      <c r="IB288" s="116"/>
      <c r="IC288" s="116"/>
      <c r="ID288" s="116"/>
      <c r="IE288" s="116"/>
      <c r="IF288" s="116"/>
      <c r="IG288" s="116"/>
      <c r="IH288" s="116"/>
      <c r="II288" s="116"/>
      <c r="IJ288" s="116"/>
      <c r="IK288" s="116"/>
      <c r="IL288" s="116"/>
      <c r="IM288" s="116"/>
      <c r="IN288" s="116"/>
      <c r="IO288" s="116"/>
      <c r="IP288" s="116"/>
      <c r="IQ288" s="116"/>
      <c r="IR288" s="116"/>
      <c r="IS288" s="116"/>
      <c r="IT288" s="116"/>
      <c r="IU288" s="116"/>
      <c r="IV288" s="116"/>
    </row>
    <row r="289" spans="1:256" s="121" customFormat="1" ht="25.5" customHeight="1" x14ac:dyDescent="0.25">
      <c r="A289" s="367" t="s">
        <v>1202</v>
      </c>
      <c r="B289" s="167" t="s">
        <v>336</v>
      </c>
      <c r="C289" s="175"/>
      <c r="D289" s="159"/>
      <c r="E289" s="197">
        <f>C289+D289</f>
        <v>0</v>
      </c>
      <c r="F289" s="189"/>
      <c r="G289" s="120"/>
      <c r="H289" s="120"/>
      <c r="I289" s="120"/>
      <c r="J289" s="120"/>
      <c r="K289" s="120"/>
      <c r="L289" s="120"/>
      <c r="M289" s="120"/>
      <c r="N289" s="120"/>
      <c r="O289" s="120"/>
      <c r="P289" s="120"/>
      <c r="Q289" s="120"/>
      <c r="R289" s="120"/>
      <c r="S289" s="120"/>
      <c r="T289" s="120"/>
      <c r="U289" s="120"/>
      <c r="V289" s="120"/>
      <c r="W289" s="120"/>
      <c r="X289" s="120"/>
      <c r="Y289" s="120"/>
      <c r="Z289" s="120"/>
      <c r="AA289" s="120"/>
      <c r="AB289" s="120"/>
      <c r="AC289" s="120"/>
      <c r="AD289" s="120"/>
      <c r="AE289" s="120"/>
      <c r="AF289" s="120"/>
      <c r="AG289" s="120"/>
      <c r="AH289" s="120"/>
      <c r="AI289" s="120"/>
      <c r="AJ289" s="120"/>
      <c r="AK289" s="120"/>
      <c r="AL289" s="120"/>
      <c r="AM289" s="120"/>
      <c r="AN289" s="120"/>
      <c r="AO289" s="120"/>
      <c r="AP289" s="120"/>
      <c r="AQ289" s="120"/>
      <c r="AR289" s="120"/>
      <c r="AS289" s="120"/>
      <c r="AT289" s="120"/>
      <c r="AU289" s="382"/>
      <c r="AV289" s="189"/>
      <c r="AW289" s="120"/>
      <c r="AX289" s="120"/>
      <c r="AY289" s="120"/>
      <c r="AZ289" s="120"/>
      <c r="BA289" s="120"/>
      <c r="BB289" s="120"/>
      <c r="BC289" s="120"/>
      <c r="BD289" s="120"/>
      <c r="BE289" s="120"/>
      <c r="BF289" s="120"/>
      <c r="BG289" s="120"/>
      <c r="BH289" s="120"/>
      <c r="BI289" s="120"/>
      <c r="BJ289" s="120"/>
      <c r="BK289" s="120"/>
      <c r="BL289" s="120"/>
      <c r="BM289" s="120"/>
      <c r="BN289" s="120"/>
      <c r="BO289" s="120"/>
      <c r="BP289" s="120"/>
      <c r="BQ289" s="120"/>
      <c r="BR289" s="120"/>
      <c r="BS289" s="120"/>
      <c r="BT289" s="120"/>
      <c r="BU289" s="120"/>
      <c r="BV289" s="120"/>
      <c r="BW289" s="120"/>
      <c r="BX289" s="120"/>
      <c r="BY289" s="120"/>
      <c r="BZ289" s="120"/>
      <c r="CA289" s="120"/>
      <c r="CB289" s="120"/>
      <c r="CC289" s="120"/>
      <c r="CD289" s="120"/>
      <c r="CE289" s="120"/>
      <c r="CF289" s="120"/>
      <c r="CG289" s="120"/>
      <c r="CH289" s="120"/>
      <c r="CI289" s="120"/>
      <c r="CJ289" s="120"/>
      <c r="CK289" s="120"/>
      <c r="CL289" s="120"/>
      <c r="CM289" s="120"/>
      <c r="CN289" s="120"/>
      <c r="CO289" s="120"/>
      <c r="CP289" s="120"/>
      <c r="CQ289" s="120"/>
      <c r="CR289" s="120"/>
      <c r="CS289" s="120"/>
      <c r="CT289" s="120"/>
      <c r="CU289" s="120"/>
      <c r="CV289" s="120"/>
      <c r="CW289" s="120"/>
      <c r="CX289" s="120"/>
      <c r="CY289" s="120"/>
      <c r="CZ289" s="120"/>
      <c r="DA289" s="120"/>
      <c r="DB289" s="120"/>
      <c r="DC289" s="120"/>
      <c r="DD289" s="120"/>
      <c r="DE289" s="120"/>
      <c r="DF289" s="120"/>
      <c r="DG289" s="120"/>
      <c r="DH289" s="120"/>
      <c r="DI289" s="120"/>
      <c r="DJ289" s="120"/>
      <c r="DK289" s="120"/>
      <c r="DL289" s="120"/>
      <c r="DM289" s="120"/>
      <c r="DN289" s="120"/>
      <c r="DO289" s="120"/>
      <c r="DP289" s="120"/>
      <c r="DQ289" s="120"/>
      <c r="DR289" s="120"/>
      <c r="DS289" s="120"/>
      <c r="DT289" s="120"/>
      <c r="DU289" s="120"/>
      <c r="DV289" s="120"/>
      <c r="DW289" s="120"/>
      <c r="DX289" s="120"/>
      <c r="DY289" s="120"/>
      <c r="DZ289" s="120"/>
      <c r="EA289" s="120"/>
      <c r="EB289" s="120"/>
      <c r="EC289" s="120"/>
      <c r="ED289" s="120"/>
      <c r="EE289" s="120"/>
      <c r="EF289" s="120"/>
      <c r="EG289" s="120"/>
      <c r="EH289" s="120"/>
      <c r="EI289" s="120"/>
      <c r="EJ289" s="120"/>
      <c r="EK289" s="120"/>
      <c r="EL289" s="120"/>
      <c r="EM289" s="120"/>
      <c r="EN289" s="120"/>
      <c r="EO289" s="120"/>
      <c r="EP289" s="120"/>
      <c r="EQ289" s="120"/>
      <c r="ER289" s="120"/>
      <c r="ES289" s="120"/>
      <c r="ET289" s="120"/>
      <c r="EU289" s="120"/>
      <c r="EV289" s="120"/>
      <c r="EW289" s="120"/>
      <c r="EX289" s="120"/>
      <c r="EY289" s="120"/>
      <c r="EZ289" s="120"/>
      <c r="FA289" s="120"/>
      <c r="FB289" s="120"/>
      <c r="FC289" s="120"/>
      <c r="FD289" s="120"/>
      <c r="FE289" s="120"/>
      <c r="FF289" s="120"/>
      <c r="FG289" s="120"/>
      <c r="FH289" s="120"/>
      <c r="FI289" s="120"/>
      <c r="FJ289" s="120"/>
      <c r="FK289" s="120"/>
      <c r="FL289" s="120"/>
      <c r="FM289" s="120"/>
      <c r="FN289" s="120"/>
      <c r="FO289" s="120"/>
      <c r="FP289" s="120"/>
      <c r="FQ289" s="120"/>
      <c r="FR289" s="120"/>
      <c r="FS289" s="120"/>
      <c r="FT289" s="120"/>
      <c r="FU289" s="120"/>
      <c r="FV289" s="120"/>
      <c r="FW289" s="120"/>
      <c r="FX289" s="120"/>
      <c r="FY289" s="120"/>
      <c r="FZ289" s="120"/>
      <c r="GA289" s="120"/>
      <c r="GB289" s="120"/>
      <c r="GC289" s="120"/>
      <c r="GD289" s="120"/>
      <c r="GE289" s="120"/>
      <c r="GF289" s="120"/>
      <c r="GG289" s="120"/>
      <c r="GH289" s="120"/>
      <c r="GI289" s="120"/>
      <c r="GJ289" s="120"/>
      <c r="GK289" s="120"/>
      <c r="GL289" s="120"/>
      <c r="GM289" s="120"/>
      <c r="GN289" s="120"/>
      <c r="GO289" s="120"/>
      <c r="GP289" s="120"/>
      <c r="GQ289" s="120"/>
      <c r="GR289" s="120"/>
      <c r="GS289" s="120"/>
      <c r="GT289" s="120"/>
      <c r="GU289" s="120"/>
      <c r="GV289" s="120"/>
      <c r="GW289" s="120"/>
      <c r="GX289" s="120"/>
      <c r="GY289" s="120"/>
      <c r="GZ289" s="120"/>
      <c r="HA289" s="120"/>
      <c r="HB289" s="120"/>
      <c r="HC289" s="120"/>
      <c r="HD289" s="120"/>
      <c r="HE289" s="120"/>
      <c r="HF289" s="120"/>
      <c r="HG289" s="120"/>
      <c r="HH289" s="120"/>
      <c r="HI289" s="120"/>
      <c r="HJ289" s="120"/>
      <c r="HK289" s="120"/>
      <c r="HL289" s="120"/>
      <c r="HM289" s="120"/>
      <c r="HN289" s="120"/>
      <c r="HO289" s="120"/>
      <c r="HP289" s="120"/>
      <c r="HQ289" s="120"/>
      <c r="HR289" s="120"/>
      <c r="HS289" s="120"/>
      <c r="HT289" s="120"/>
      <c r="HU289" s="120"/>
      <c r="HV289" s="120"/>
      <c r="HW289" s="120"/>
      <c r="HX289" s="120"/>
      <c r="HY289" s="120"/>
      <c r="HZ289" s="120"/>
      <c r="IA289" s="120"/>
      <c r="IB289" s="120"/>
      <c r="IC289" s="120"/>
      <c r="ID289" s="120"/>
      <c r="IE289" s="120"/>
      <c r="IF289" s="120"/>
      <c r="IG289" s="120"/>
      <c r="IH289" s="120"/>
      <c r="II289" s="120"/>
      <c r="IJ289" s="120"/>
      <c r="IK289" s="120"/>
      <c r="IL289" s="120"/>
      <c r="IM289" s="120"/>
      <c r="IN289" s="120"/>
      <c r="IO289" s="120"/>
      <c r="IP289" s="120"/>
      <c r="IQ289" s="120"/>
      <c r="IR289" s="120"/>
      <c r="IS289" s="120"/>
      <c r="IT289" s="120"/>
      <c r="IU289" s="120"/>
      <c r="IV289" s="120"/>
    </row>
    <row r="290" spans="1:256" ht="25.5" customHeight="1" x14ac:dyDescent="0.25">
      <c r="A290" s="367" t="s">
        <v>1203</v>
      </c>
      <c r="B290" s="167" t="s">
        <v>337</v>
      </c>
      <c r="C290" s="176"/>
      <c r="D290" s="159"/>
      <c r="E290" s="197">
        <f>C290+D290</f>
        <v>0</v>
      </c>
      <c r="F290" s="185"/>
      <c r="AU290" s="376"/>
      <c r="AV290" s="185"/>
    </row>
    <row r="291" spans="1:256" ht="25.5" customHeight="1" x14ac:dyDescent="0.25">
      <c r="A291" s="367" t="s">
        <v>1204</v>
      </c>
      <c r="B291" s="167" t="s">
        <v>338</v>
      </c>
      <c r="C291" s="176"/>
      <c r="D291" s="159"/>
      <c r="E291" s="197">
        <f>C291+D291</f>
        <v>0</v>
      </c>
      <c r="F291" s="185"/>
      <c r="AU291" s="376"/>
      <c r="AV291" s="185"/>
    </row>
    <row r="292" spans="1:256" ht="25.5" customHeight="1" x14ac:dyDescent="0.25">
      <c r="A292" s="383">
        <v>12</v>
      </c>
      <c r="B292" s="269" t="s">
        <v>339</v>
      </c>
      <c r="C292" s="270">
        <v>0</v>
      </c>
      <c r="D292" s="271">
        <v>0</v>
      </c>
      <c r="E292" s="272">
        <v>0</v>
      </c>
      <c r="F292" s="185"/>
      <c r="AU292" s="376"/>
      <c r="AV292" s="185"/>
    </row>
    <row r="293" spans="1:256" ht="25.5" customHeight="1" x14ac:dyDescent="0.25">
      <c r="A293" s="383">
        <v>13</v>
      </c>
      <c r="B293" s="269" t="s">
        <v>1477</v>
      </c>
      <c r="C293" s="270">
        <f>+C294+C295+C296</f>
        <v>188531178.73000023</v>
      </c>
      <c r="D293" s="270">
        <f t="shared" ref="D293:E293" si="8">+D294+D295+D296</f>
        <v>157783713.26296329</v>
      </c>
      <c r="E293" s="270">
        <f t="shared" si="8"/>
        <v>346314891.99296355</v>
      </c>
      <c r="F293" s="185"/>
      <c r="AU293" s="376"/>
      <c r="AV293" s="185"/>
    </row>
    <row r="294" spans="1:256" ht="25.5" customHeight="1" x14ac:dyDescent="0.25">
      <c r="A294" s="565"/>
      <c r="B294" s="566" t="s">
        <v>874</v>
      </c>
      <c r="C294" s="567">
        <v>179938914.76000023</v>
      </c>
      <c r="D294" s="568">
        <f>122258516.81+16009427.2529633+15000000+4500000</f>
        <v>157767944.06296331</v>
      </c>
      <c r="E294" s="569">
        <f>+C294+D294</f>
        <v>337706858.82296354</v>
      </c>
      <c r="F294" s="185"/>
      <c r="AU294" s="376"/>
      <c r="AV294" s="185"/>
    </row>
    <row r="295" spans="1:256" ht="25.5" customHeight="1" x14ac:dyDescent="0.25">
      <c r="A295" s="565"/>
      <c r="B295" s="566" t="s">
        <v>40</v>
      </c>
      <c r="C295" s="567">
        <v>3366684.25</v>
      </c>
      <c r="D295" s="568">
        <v>0</v>
      </c>
      <c r="E295" s="569">
        <f t="shared" ref="E295:E296" si="9">+C295+D295</f>
        <v>3366684.25</v>
      </c>
      <c r="F295" s="185"/>
      <c r="AU295" s="376"/>
      <c r="AV295" s="185"/>
    </row>
    <row r="296" spans="1:256" ht="25.5" customHeight="1" x14ac:dyDescent="0.25">
      <c r="A296" s="570"/>
      <c r="B296" s="571" t="s">
        <v>41</v>
      </c>
      <c r="C296" s="572">
        <v>5225579.72</v>
      </c>
      <c r="D296" s="573">
        <f>72130.72-56361.52</f>
        <v>15769.200000000004</v>
      </c>
      <c r="E296" s="569">
        <f t="shared" si="9"/>
        <v>5241348.92</v>
      </c>
      <c r="F296" s="562"/>
      <c r="G296" s="563"/>
      <c r="H296" s="563"/>
      <c r="I296" s="563"/>
      <c r="J296" s="563"/>
      <c r="K296" s="563"/>
      <c r="L296" s="563"/>
      <c r="M296" s="563"/>
      <c r="N296" s="563"/>
      <c r="O296" s="563"/>
      <c r="P296" s="563"/>
      <c r="Q296" s="563"/>
      <c r="R296" s="563"/>
      <c r="S296" s="563"/>
      <c r="T296" s="563"/>
      <c r="U296" s="563"/>
      <c r="V296" s="563"/>
      <c r="W296" s="563"/>
      <c r="X296" s="563"/>
      <c r="Y296" s="563"/>
      <c r="Z296" s="563"/>
      <c r="AA296" s="563"/>
      <c r="AB296" s="563"/>
      <c r="AC296" s="563"/>
      <c r="AD296" s="563"/>
      <c r="AE296" s="563"/>
      <c r="AF296" s="563"/>
      <c r="AG296" s="563"/>
      <c r="AH296" s="563"/>
      <c r="AI296" s="563"/>
      <c r="AJ296" s="563"/>
      <c r="AK296" s="563"/>
      <c r="AL296" s="563"/>
      <c r="AM296" s="563"/>
      <c r="AN296" s="563"/>
      <c r="AO296" s="563"/>
      <c r="AP296" s="563"/>
      <c r="AQ296" s="563"/>
      <c r="AR296" s="563"/>
      <c r="AS296" s="563"/>
      <c r="AT296" s="563"/>
      <c r="AU296" s="564"/>
      <c r="AV296" s="185"/>
    </row>
    <row r="297" spans="1:256" ht="25.5" customHeight="1" x14ac:dyDescent="0.25">
      <c r="A297" s="839" t="s">
        <v>340</v>
      </c>
      <c r="B297" s="840"/>
      <c r="C297" s="273">
        <f>C5+C47+C53+C57+C179+C208+C231+C242+C258+C278+C286+C293</f>
        <v>2665662984.8699999</v>
      </c>
      <c r="D297" s="273">
        <f t="shared" ref="D297:E297" si="10">D5+D47+D53+D57+D179+D208+D231+D242+D258+D278+D286+D293</f>
        <v>213248395.03296328</v>
      </c>
      <c r="E297" s="273">
        <f t="shared" si="10"/>
        <v>2878911379.9029636</v>
      </c>
      <c r="F297" s="384"/>
      <c r="G297" s="385"/>
      <c r="H297" s="385"/>
      <c r="I297" s="385"/>
      <c r="J297" s="385"/>
      <c r="K297" s="385"/>
      <c r="L297" s="385"/>
      <c r="M297" s="385"/>
      <c r="N297" s="385"/>
      <c r="O297" s="385"/>
      <c r="P297" s="385"/>
      <c r="Q297" s="385"/>
      <c r="R297" s="385"/>
      <c r="S297" s="385"/>
      <c r="T297" s="385"/>
      <c r="U297" s="385"/>
      <c r="V297" s="385"/>
      <c r="W297" s="385"/>
      <c r="X297" s="385"/>
      <c r="Y297" s="385"/>
      <c r="Z297" s="385"/>
      <c r="AA297" s="385"/>
      <c r="AB297" s="385"/>
      <c r="AC297" s="385"/>
      <c r="AD297" s="385"/>
      <c r="AE297" s="385"/>
      <c r="AF297" s="385"/>
      <c r="AG297" s="385"/>
      <c r="AH297" s="385"/>
      <c r="AI297" s="385"/>
      <c r="AJ297" s="385"/>
      <c r="AK297" s="385"/>
      <c r="AL297" s="385"/>
      <c r="AM297" s="385"/>
      <c r="AN297" s="385"/>
      <c r="AO297" s="385"/>
      <c r="AP297" s="385"/>
      <c r="AQ297" s="385"/>
      <c r="AR297" s="385"/>
      <c r="AS297" s="385"/>
      <c r="AT297" s="385"/>
      <c r="AU297" s="386"/>
      <c r="AV297" s="185"/>
    </row>
    <row r="298" spans="1:256" ht="14.25" hidden="1" customHeight="1" x14ac:dyDescent="0.25">
      <c r="A298" s="190"/>
      <c r="B298" s="191"/>
      <c r="C298" s="192"/>
      <c r="D298" s="193"/>
      <c r="E298" s="194"/>
      <c r="F298" s="361"/>
      <c r="G298" s="361"/>
      <c r="H298" s="361"/>
      <c r="I298" s="361"/>
      <c r="J298" s="361"/>
      <c r="K298" s="361"/>
      <c r="L298" s="361"/>
      <c r="M298" s="361"/>
      <c r="N298" s="361"/>
      <c r="O298" s="361"/>
      <c r="P298" s="361"/>
      <c r="Q298" s="361"/>
      <c r="R298" s="361"/>
      <c r="S298" s="361"/>
      <c r="T298" s="361"/>
      <c r="U298" s="361"/>
      <c r="V298" s="361"/>
      <c r="W298" s="361"/>
      <c r="X298" s="361"/>
      <c r="Y298" s="361"/>
      <c r="Z298" s="361"/>
      <c r="AA298" s="361"/>
      <c r="AB298" s="361"/>
      <c r="AC298" s="361"/>
      <c r="AD298" s="361"/>
      <c r="AE298" s="361"/>
      <c r="AF298" s="361"/>
      <c r="AG298" s="361"/>
      <c r="AH298" s="361"/>
      <c r="AI298" s="361"/>
      <c r="AJ298" s="361"/>
      <c r="AK298" s="361"/>
      <c r="AL298" s="361"/>
      <c r="AM298" s="361"/>
      <c r="AN298" s="361"/>
      <c r="AO298" s="361"/>
      <c r="AP298" s="361"/>
      <c r="AQ298" s="361"/>
      <c r="AR298" s="361"/>
      <c r="AS298" s="361"/>
      <c r="AT298" s="361"/>
      <c r="AU298" s="361"/>
    </row>
    <row r="299" spans="1:256" ht="14.25" hidden="1" customHeight="1" x14ac:dyDescent="0.25"/>
    <row r="300" spans="1:256" ht="14.25" hidden="1" customHeight="1" x14ac:dyDescent="0.25"/>
    <row r="301" spans="1:256" ht="14.25" hidden="1" customHeight="1" x14ac:dyDescent="0.25"/>
    <row r="302" spans="1:256" ht="14.25" hidden="1" customHeight="1" x14ac:dyDescent="0.25"/>
    <row r="303" spans="1:256" ht="14.25" hidden="1" customHeight="1" x14ac:dyDescent="0.25"/>
    <row r="304" spans="1:256" ht="14.25" hidden="1" customHeight="1" x14ac:dyDescent="0.25"/>
    <row r="305" ht="14.25" hidden="1" customHeight="1" x14ac:dyDescent="0.25"/>
    <row r="306" ht="14.25" hidden="1" customHeight="1" x14ac:dyDescent="0.25"/>
    <row r="307" ht="14.25" hidden="1" customHeight="1" x14ac:dyDescent="0.25"/>
    <row r="308" ht="14.25" hidden="1" customHeight="1" x14ac:dyDescent="0.25"/>
    <row r="309" ht="14.25" hidden="1" customHeight="1" x14ac:dyDescent="0.25"/>
    <row r="310" ht="14.25" hidden="1" customHeight="1" x14ac:dyDescent="0.25"/>
    <row r="311" ht="14.25" hidden="1" customHeight="1" x14ac:dyDescent="0.25"/>
    <row r="312" ht="14.25" hidden="1" customHeight="1" x14ac:dyDescent="0.25"/>
    <row r="313" ht="14.25" hidden="1" customHeight="1" x14ac:dyDescent="0.25"/>
    <row r="314" ht="14.25" hidden="1" customHeight="1" x14ac:dyDescent="0.25"/>
    <row r="315" ht="14.25" hidden="1" customHeight="1" x14ac:dyDescent="0.25"/>
    <row r="316" ht="14.25" hidden="1" customHeight="1" x14ac:dyDescent="0.25"/>
    <row r="317" ht="14.25" hidden="1" customHeight="1" x14ac:dyDescent="0.25"/>
    <row r="318" ht="14.25" hidden="1" customHeight="1" x14ac:dyDescent="0.25"/>
    <row r="319" ht="14.25" hidden="1" customHeight="1" x14ac:dyDescent="0.25"/>
    <row r="320" ht="14.25" hidden="1" customHeight="1" x14ac:dyDescent="0.25"/>
    <row r="321" ht="14.25" hidden="1" customHeight="1" x14ac:dyDescent="0.25"/>
    <row r="322" ht="14.25" hidden="1" customHeight="1" x14ac:dyDescent="0.25"/>
    <row r="323" ht="14.25" hidden="1" customHeight="1" x14ac:dyDescent="0.25"/>
    <row r="324" ht="14.25" hidden="1" customHeight="1" x14ac:dyDescent="0.25"/>
    <row r="325" ht="14.25" hidden="1" customHeight="1" x14ac:dyDescent="0.25"/>
    <row r="326" ht="14.25" hidden="1" customHeight="1" x14ac:dyDescent="0.25"/>
    <row r="327" ht="14.25" hidden="1" customHeight="1" x14ac:dyDescent="0.25"/>
    <row r="328" ht="14.25" hidden="1" customHeight="1" x14ac:dyDescent="0.25"/>
    <row r="329" ht="14.25" hidden="1" customHeight="1" x14ac:dyDescent="0.25"/>
    <row r="330" ht="14.25" hidden="1" customHeight="1" x14ac:dyDescent="0.25"/>
    <row r="331" ht="14.25" hidden="1" customHeight="1" x14ac:dyDescent="0.25"/>
    <row r="332" ht="14.25" hidden="1" customHeight="1" x14ac:dyDescent="0.25"/>
    <row r="333" ht="14.25" hidden="1" customHeight="1" x14ac:dyDescent="0.25"/>
    <row r="334" ht="14.25" hidden="1" customHeight="1" x14ac:dyDescent="0.25"/>
    <row r="335" ht="14.25" hidden="1" customHeight="1" x14ac:dyDescent="0.25"/>
    <row r="336" ht="14.25" hidden="1" customHeight="1" x14ac:dyDescent="0.25"/>
    <row r="337" ht="14.25" hidden="1" customHeight="1" x14ac:dyDescent="0.25"/>
    <row r="338" ht="14.25" hidden="1" customHeight="1" x14ac:dyDescent="0.25"/>
    <row r="339" ht="14.25" hidden="1" customHeight="1" x14ac:dyDescent="0.25"/>
    <row r="340" ht="14.25" hidden="1" customHeight="1" x14ac:dyDescent="0.25"/>
    <row r="341" ht="14.25" hidden="1" customHeight="1" x14ac:dyDescent="0.25"/>
    <row r="342" ht="14.25" hidden="1" customHeight="1" x14ac:dyDescent="0.25"/>
    <row r="343" ht="14.25" hidden="1" customHeight="1" x14ac:dyDescent="0.25"/>
    <row r="344" ht="14.25" hidden="1" customHeight="1" x14ac:dyDescent="0.25"/>
    <row r="345" ht="14.25" hidden="1" customHeight="1" x14ac:dyDescent="0.25"/>
    <row r="346" ht="14.25" hidden="1" customHeight="1" x14ac:dyDescent="0.25"/>
    <row r="347" ht="14.25" hidden="1" customHeight="1" x14ac:dyDescent="0.25"/>
    <row r="348" ht="14.25" hidden="1" customHeight="1" x14ac:dyDescent="0.25"/>
    <row r="349" ht="14.25" hidden="1" customHeight="1" x14ac:dyDescent="0.25"/>
    <row r="350" ht="14.25" hidden="1" customHeight="1" x14ac:dyDescent="0.25"/>
    <row r="351" ht="14.25" hidden="1" customHeight="1" x14ac:dyDescent="0.25"/>
    <row r="352" ht="14.25" hidden="1" customHeight="1" x14ac:dyDescent="0.25"/>
    <row r="353" ht="14.25" hidden="1" customHeight="1" x14ac:dyDescent="0.25"/>
    <row r="354" ht="14.25" hidden="1" customHeight="1" x14ac:dyDescent="0.25"/>
    <row r="355" ht="14.25" hidden="1" customHeight="1" x14ac:dyDescent="0.25"/>
    <row r="356" ht="14.25" hidden="1" customHeight="1" x14ac:dyDescent="0.25"/>
    <row r="357" ht="14.25" hidden="1" customHeight="1" x14ac:dyDescent="0.25"/>
    <row r="358" ht="14.25" hidden="1" customHeight="1" x14ac:dyDescent="0.25"/>
    <row r="359" ht="14.25" hidden="1" customHeight="1" x14ac:dyDescent="0.25"/>
    <row r="360" ht="14.25" hidden="1" customHeight="1" x14ac:dyDescent="0.25"/>
    <row r="361" ht="14.25" hidden="1" customHeight="1" x14ac:dyDescent="0.25"/>
    <row r="362" ht="14.25" hidden="1" customHeight="1" x14ac:dyDescent="0.25"/>
    <row r="363" ht="14.25" hidden="1" customHeight="1" x14ac:dyDescent="0.25"/>
    <row r="364" ht="14.25" hidden="1" customHeight="1" x14ac:dyDescent="0.25"/>
    <row r="365" ht="14.25" hidden="1" customHeight="1" x14ac:dyDescent="0.25"/>
    <row r="366" ht="14.25" hidden="1" customHeight="1" x14ac:dyDescent="0.25"/>
    <row r="367" ht="14.25" hidden="1" customHeight="1" x14ac:dyDescent="0.25"/>
    <row r="368" ht="14.25" hidden="1" customHeight="1" x14ac:dyDescent="0.25"/>
    <row r="369" ht="14.25" hidden="1" customHeight="1" x14ac:dyDescent="0.25"/>
    <row r="370" ht="14.25" hidden="1" customHeight="1" x14ac:dyDescent="0.25"/>
    <row r="371" ht="14.25" hidden="1" customHeight="1" x14ac:dyDescent="0.25"/>
    <row r="372" ht="14.25" hidden="1" customHeight="1" x14ac:dyDescent="0.25"/>
    <row r="373" ht="14.25" hidden="1" customHeight="1" x14ac:dyDescent="0.25"/>
    <row r="374" ht="14.25" hidden="1" customHeight="1" x14ac:dyDescent="0.25"/>
    <row r="375" ht="14.25" hidden="1" customHeight="1" x14ac:dyDescent="0.25"/>
    <row r="376" ht="14.25" hidden="1" customHeight="1" x14ac:dyDescent="0.25"/>
    <row r="377" ht="14.25" hidden="1" customHeight="1" x14ac:dyDescent="0.25"/>
    <row r="378" ht="14.25" hidden="1" customHeight="1" x14ac:dyDescent="0.25"/>
    <row r="379" ht="14.25" hidden="1" customHeight="1" x14ac:dyDescent="0.25"/>
    <row r="380" ht="14.25" hidden="1" customHeight="1" x14ac:dyDescent="0.25"/>
    <row r="381" ht="14.25" hidden="1" customHeight="1" x14ac:dyDescent="0.25"/>
    <row r="382" ht="14.25" hidden="1" customHeight="1" x14ac:dyDescent="0.25"/>
    <row r="383" ht="14.25" hidden="1" customHeight="1" x14ac:dyDescent="0.25"/>
    <row r="384" ht="14.25" hidden="1" customHeight="1" x14ac:dyDescent="0.25"/>
    <row r="385" ht="14.25" hidden="1" customHeight="1" x14ac:dyDescent="0.25"/>
    <row r="386" ht="14.25" hidden="1" customHeight="1" x14ac:dyDescent="0.25"/>
    <row r="387" ht="14.25" hidden="1" customHeight="1" x14ac:dyDescent="0.25"/>
    <row r="388" ht="14.25" hidden="1" customHeight="1" x14ac:dyDescent="0.25"/>
    <row r="389" ht="14.25" hidden="1" customHeight="1" x14ac:dyDescent="0.25"/>
    <row r="390" ht="14.25" hidden="1" customHeight="1" x14ac:dyDescent="0.25"/>
    <row r="391" ht="14.25" hidden="1" customHeight="1" x14ac:dyDescent="0.25"/>
    <row r="392" ht="14.25" hidden="1" customHeight="1" x14ac:dyDescent="0.25"/>
    <row r="393" ht="14.25" hidden="1" customHeight="1" x14ac:dyDescent="0.25"/>
    <row r="394" ht="14.25" hidden="1" customHeight="1" x14ac:dyDescent="0.25"/>
    <row r="395" ht="14.25" hidden="1" customHeight="1" x14ac:dyDescent="0.25"/>
    <row r="396" ht="14.25" hidden="1" customHeight="1" x14ac:dyDescent="0.25"/>
    <row r="397" ht="14.25" hidden="1" customHeight="1" x14ac:dyDescent="0.25"/>
    <row r="398" ht="14.25" hidden="1" customHeight="1" x14ac:dyDescent="0.25"/>
    <row r="399" ht="14.25" hidden="1" customHeight="1" x14ac:dyDescent="0.25"/>
    <row r="400" ht="14.25" hidden="1" customHeight="1" x14ac:dyDescent="0.25"/>
    <row r="401" ht="14.25" hidden="1" customHeight="1" x14ac:dyDescent="0.25"/>
    <row r="402" ht="14.25" hidden="1" customHeight="1" x14ac:dyDescent="0.25"/>
    <row r="403" ht="14.25" hidden="1" customHeight="1" x14ac:dyDescent="0.25"/>
    <row r="404" ht="14.25" hidden="1" customHeight="1" x14ac:dyDescent="0.25"/>
    <row r="405" ht="14.25" hidden="1" customHeight="1" x14ac:dyDescent="0.25"/>
    <row r="406" ht="14.25" hidden="1" customHeight="1" x14ac:dyDescent="0.25"/>
    <row r="407" ht="14.25" hidden="1" customHeight="1" x14ac:dyDescent="0.25"/>
    <row r="408" ht="14.25" hidden="1" customHeight="1" x14ac:dyDescent="0.25"/>
    <row r="409" ht="14.25" hidden="1" customHeight="1" x14ac:dyDescent="0.25"/>
    <row r="410" ht="14.25" hidden="1" customHeight="1" x14ac:dyDescent="0.25"/>
    <row r="411" ht="14.25" hidden="1" customHeight="1" x14ac:dyDescent="0.25"/>
    <row r="412" ht="14.25" hidden="1" customHeight="1" x14ac:dyDescent="0.25"/>
    <row r="413" ht="14.25" hidden="1" customHeight="1" x14ac:dyDescent="0.25"/>
    <row r="414" ht="14.25" hidden="1" customHeight="1" x14ac:dyDescent="0.25"/>
    <row r="415" ht="14.25" hidden="1" customHeight="1" x14ac:dyDescent="0.25"/>
    <row r="416" ht="14.25" hidden="1" customHeight="1" x14ac:dyDescent="0.25"/>
    <row r="417" ht="14.25" hidden="1" customHeight="1" x14ac:dyDescent="0.25"/>
    <row r="418" ht="14.25" hidden="1" customHeight="1" x14ac:dyDescent="0.25"/>
    <row r="419" ht="14.25" hidden="1" customHeight="1" x14ac:dyDescent="0.25"/>
    <row r="420" ht="14.25" hidden="1" customHeight="1" x14ac:dyDescent="0.25"/>
    <row r="421" ht="14.25" hidden="1" customHeight="1" x14ac:dyDescent="0.25"/>
    <row r="422" ht="14.25" hidden="1" customHeight="1" x14ac:dyDescent="0.25"/>
    <row r="423" ht="14.25" hidden="1" customHeight="1" x14ac:dyDescent="0.25"/>
    <row r="424" ht="14.25" hidden="1" customHeight="1" x14ac:dyDescent="0.25"/>
    <row r="425" ht="14.25" hidden="1" customHeight="1" x14ac:dyDescent="0.25"/>
    <row r="426" ht="14.25" hidden="1" customHeight="1" x14ac:dyDescent="0.25"/>
    <row r="427" ht="14.25" hidden="1" customHeight="1" x14ac:dyDescent="0.25"/>
    <row r="428" ht="14.25" hidden="1" customHeight="1" x14ac:dyDescent="0.25"/>
    <row r="429" ht="14.25" hidden="1" customHeight="1" x14ac:dyDescent="0.25"/>
    <row r="430" ht="14.25" hidden="1" customHeight="1" x14ac:dyDescent="0.25"/>
    <row r="431" ht="14.25" hidden="1" customHeight="1" x14ac:dyDescent="0.25"/>
    <row r="432" ht="14.25" hidden="1" customHeight="1" x14ac:dyDescent="0.25"/>
    <row r="433" ht="14.25" hidden="1" customHeight="1" x14ac:dyDescent="0.25"/>
    <row r="434" ht="14.25" hidden="1" customHeight="1" x14ac:dyDescent="0.25"/>
    <row r="435" ht="14.25" hidden="1" customHeight="1" x14ac:dyDescent="0.25"/>
    <row r="436" ht="14.25" hidden="1" customHeight="1" x14ac:dyDescent="0.25"/>
    <row r="437" ht="14.25" hidden="1" customHeight="1" x14ac:dyDescent="0.25"/>
    <row r="438" ht="14.25" hidden="1" customHeight="1" x14ac:dyDescent="0.25"/>
    <row r="439" ht="14.25" hidden="1" customHeight="1" x14ac:dyDescent="0.25"/>
    <row r="440" ht="14.25" hidden="1" customHeight="1" x14ac:dyDescent="0.25"/>
    <row r="441" ht="14.25" hidden="1" customHeight="1" x14ac:dyDescent="0.25"/>
    <row r="442" ht="14.25" hidden="1" customHeight="1" x14ac:dyDescent="0.25"/>
    <row r="443" ht="14.25" hidden="1" customHeight="1" x14ac:dyDescent="0.25"/>
    <row r="444" ht="14.25" hidden="1" customHeight="1" x14ac:dyDescent="0.25"/>
    <row r="445" ht="14.25" hidden="1" customHeight="1" x14ac:dyDescent="0.25"/>
    <row r="446" ht="14.25" hidden="1" customHeight="1" x14ac:dyDescent="0.25"/>
    <row r="447" ht="14.25" hidden="1" customHeight="1" x14ac:dyDescent="0.25"/>
    <row r="448" ht="14.25" hidden="1" customHeight="1" x14ac:dyDescent="0.25"/>
    <row r="449" ht="14.25" hidden="1" customHeight="1" x14ac:dyDescent="0.25"/>
    <row r="450" ht="14.25" hidden="1" customHeight="1" x14ac:dyDescent="0.25"/>
    <row r="451" ht="14.25" hidden="1" customHeight="1" x14ac:dyDescent="0.25"/>
    <row r="452" ht="14.25" hidden="1" customHeight="1" x14ac:dyDescent="0.25"/>
    <row r="453" ht="14.25" hidden="1" customHeight="1" x14ac:dyDescent="0.25"/>
    <row r="454" ht="14.25" hidden="1" customHeight="1" x14ac:dyDescent="0.25"/>
    <row r="455" ht="14.25" hidden="1" customHeight="1" x14ac:dyDescent="0.25"/>
    <row r="456" ht="14.25" hidden="1" customHeight="1" x14ac:dyDescent="0.25"/>
    <row r="457" ht="14.25" hidden="1" customHeight="1" x14ac:dyDescent="0.25"/>
    <row r="458" ht="14.25" hidden="1" customHeight="1" x14ac:dyDescent="0.25"/>
    <row r="459" ht="14.25" hidden="1" customHeight="1" x14ac:dyDescent="0.25"/>
    <row r="460" ht="14.25" hidden="1" customHeight="1" x14ac:dyDescent="0.25"/>
    <row r="461" ht="14.25" hidden="1" customHeight="1" x14ac:dyDescent="0.25"/>
    <row r="462" ht="14.25" hidden="1" customHeight="1" x14ac:dyDescent="0.25"/>
    <row r="463" ht="14.25" hidden="1" customHeight="1" x14ac:dyDescent="0.25"/>
    <row r="464" ht="14.25" hidden="1" customHeight="1" x14ac:dyDescent="0.25"/>
    <row r="465" ht="14.25" hidden="1" customHeight="1" x14ac:dyDescent="0.25"/>
    <row r="466" ht="14.25" hidden="1" customHeight="1" x14ac:dyDescent="0.25"/>
    <row r="467" ht="14.25" hidden="1" customHeight="1" x14ac:dyDescent="0.25"/>
    <row r="468" ht="14.25" hidden="1" customHeight="1" x14ac:dyDescent="0.25"/>
    <row r="469" ht="14.25" hidden="1" customHeight="1" x14ac:dyDescent="0.25"/>
    <row r="470" ht="14.25" hidden="1" customHeight="1" x14ac:dyDescent="0.25"/>
    <row r="471" ht="14.25" hidden="1" customHeight="1" x14ac:dyDescent="0.25"/>
    <row r="472" ht="14.25" hidden="1" customHeight="1" x14ac:dyDescent="0.25"/>
    <row r="473" ht="14.25" hidden="1" customHeight="1" x14ac:dyDescent="0.25"/>
    <row r="474" ht="14.25" hidden="1" customHeight="1" x14ac:dyDescent="0.25"/>
    <row r="475" ht="14.25" hidden="1" customHeight="1" x14ac:dyDescent="0.25"/>
    <row r="476" ht="14.25" hidden="1" customHeight="1" x14ac:dyDescent="0.25"/>
    <row r="477" ht="14.25" hidden="1" customHeight="1" x14ac:dyDescent="0.25"/>
    <row r="478" ht="14.25" hidden="1" customHeight="1" x14ac:dyDescent="0.25"/>
    <row r="479" ht="14.25" hidden="1" customHeight="1" x14ac:dyDescent="0.25"/>
    <row r="480" ht="14.25" hidden="1" customHeight="1" x14ac:dyDescent="0.25"/>
    <row r="481" ht="14.25" hidden="1" customHeight="1" x14ac:dyDescent="0.25"/>
    <row r="482" ht="14.25" hidden="1" customHeight="1" x14ac:dyDescent="0.25"/>
    <row r="483" ht="14.25" hidden="1" customHeight="1" x14ac:dyDescent="0.25"/>
    <row r="484" ht="14.25" hidden="1" customHeight="1" x14ac:dyDescent="0.25"/>
    <row r="485" ht="14.25" hidden="1" customHeight="1" x14ac:dyDescent="0.25"/>
    <row r="486" ht="14.25" hidden="1" customHeight="1" x14ac:dyDescent="0.25"/>
    <row r="487" ht="14.25" hidden="1" customHeight="1" x14ac:dyDescent="0.25"/>
    <row r="488" ht="14.25" hidden="1" customHeight="1" x14ac:dyDescent="0.25"/>
    <row r="489" ht="14.25" hidden="1" customHeight="1" x14ac:dyDescent="0.25"/>
    <row r="490" ht="14.25" hidden="1" customHeight="1" x14ac:dyDescent="0.25"/>
    <row r="491" ht="14.25" hidden="1" customHeight="1" x14ac:dyDescent="0.25"/>
    <row r="492" ht="14.25" hidden="1" customHeight="1" x14ac:dyDescent="0.25"/>
    <row r="493" ht="14.25" hidden="1" customHeight="1" x14ac:dyDescent="0.25"/>
    <row r="494" ht="14.25" hidden="1" customHeight="1" x14ac:dyDescent="0.25"/>
    <row r="495" ht="14.25" hidden="1" customHeight="1" x14ac:dyDescent="0.25"/>
    <row r="496" ht="14.25" hidden="1" customHeight="1" x14ac:dyDescent="0.25"/>
    <row r="497" ht="14.25" hidden="1" customHeight="1" x14ac:dyDescent="0.25"/>
    <row r="498" ht="14.25" hidden="1" customHeight="1" x14ac:dyDescent="0.25"/>
    <row r="499" ht="14.25" hidden="1" customHeight="1" x14ac:dyDescent="0.25"/>
    <row r="500" ht="14.25" hidden="1" customHeight="1" x14ac:dyDescent="0.25"/>
    <row r="501" ht="14.25" hidden="1" customHeight="1" x14ac:dyDescent="0.25"/>
    <row r="502" ht="14.25" hidden="1" customHeight="1" x14ac:dyDescent="0.25"/>
    <row r="503" ht="14.25" hidden="1" customHeight="1" x14ac:dyDescent="0.25"/>
    <row r="504" ht="14.25" hidden="1" customHeight="1" x14ac:dyDescent="0.25"/>
    <row r="505" ht="14.25" hidden="1" customHeight="1" x14ac:dyDescent="0.25"/>
    <row r="506" ht="14.25" hidden="1" customHeight="1" x14ac:dyDescent="0.25"/>
    <row r="507" ht="14.25" hidden="1" customHeight="1" x14ac:dyDescent="0.25"/>
    <row r="508" ht="14.25" hidden="1" customHeight="1" x14ac:dyDescent="0.25"/>
    <row r="509" ht="14.25" hidden="1" customHeight="1" x14ac:dyDescent="0.25"/>
    <row r="510" ht="14.25" hidden="1" customHeight="1" x14ac:dyDescent="0.25"/>
    <row r="511" ht="14.25" hidden="1" customHeight="1" x14ac:dyDescent="0.25"/>
    <row r="512" ht="14.25" hidden="1" customHeight="1" x14ac:dyDescent="0.25"/>
    <row r="513" ht="14.25" hidden="1" customHeight="1" x14ac:dyDescent="0.25"/>
    <row r="514" ht="14.25" hidden="1" customHeight="1" x14ac:dyDescent="0.25"/>
    <row r="515" ht="14.25" hidden="1" customHeight="1" x14ac:dyDescent="0.25"/>
    <row r="516" ht="14.25" hidden="1" customHeight="1" x14ac:dyDescent="0.25"/>
    <row r="517" ht="14.25" hidden="1" customHeight="1" x14ac:dyDescent="0.25"/>
    <row r="518" ht="14.25" hidden="1" customHeight="1" x14ac:dyDescent="0.25"/>
    <row r="519" ht="14.25" hidden="1" customHeight="1" x14ac:dyDescent="0.25"/>
    <row r="520" ht="14.25" hidden="1" customHeight="1" x14ac:dyDescent="0.25"/>
    <row r="521" ht="14.25" hidden="1" customHeight="1" x14ac:dyDescent="0.25"/>
    <row r="522" ht="14.25" hidden="1" customHeight="1" x14ac:dyDescent="0.25"/>
    <row r="523" ht="14.25" hidden="1" customHeight="1" x14ac:dyDescent="0.25"/>
    <row r="524" ht="14.25" hidden="1" customHeight="1" x14ac:dyDescent="0.25"/>
    <row r="525" ht="14.25" hidden="1" customHeight="1" x14ac:dyDescent="0.25"/>
    <row r="526" ht="14.25" hidden="1" customHeight="1" x14ac:dyDescent="0.25"/>
    <row r="527" ht="14.25" hidden="1" customHeight="1" x14ac:dyDescent="0.25"/>
    <row r="528" ht="14.25" hidden="1" customHeight="1" x14ac:dyDescent="0.25"/>
    <row r="529" ht="14.25" hidden="1" customHeight="1" x14ac:dyDescent="0.25"/>
    <row r="530" ht="14.25" hidden="1" customHeight="1" x14ac:dyDescent="0.25"/>
    <row r="531" ht="14.25" hidden="1" customHeight="1" x14ac:dyDescent="0.25"/>
    <row r="532" ht="14.25" hidden="1" customHeight="1" x14ac:dyDescent="0.25"/>
    <row r="533" ht="14.25" hidden="1" customHeight="1" x14ac:dyDescent="0.25"/>
    <row r="534" ht="14.25" hidden="1" customHeight="1" x14ac:dyDescent="0.25"/>
    <row r="535" ht="14.25" hidden="1" customHeight="1" x14ac:dyDescent="0.25"/>
    <row r="536" ht="14.25" hidden="1" customHeight="1" x14ac:dyDescent="0.25"/>
    <row r="537" ht="14.25" hidden="1" customHeight="1" x14ac:dyDescent="0.25"/>
    <row r="538" ht="14.25" hidden="1" customHeight="1" x14ac:dyDescent="0.25"/>
    <row r="539" ht="14.25" hidden="1" customHeight="1" x14ac:dyDescent="0.25"/>
    <row r="540" ht="14.25" hidden="1" customHeight="1" x14ac:dyDescent="0.25"/>
    <row r="541" ht="14.25" hidden="1" customHeight="1" x14ac:dyDescent="0.25"/>
    <row r="542" ht="14.25" hidden="1" customHeight="1" x14ac:dyDescent="0.25"/>
    <row r="543" ht="14.25" hidden="1" customHeight="1" x14ac:dyDescent="0.25"/>
    <row r="544" ht="14.25" hidden="1" customHeight="1" x14ac:dyDescent="0.25"/>
    <row r="545" ht="14.25" hidden="1" customHeight="1" x14ac:dyDescent="0.25"/>
    <row r="546" ht="14.25" hidden="1" customHeight="1" x14ac:dyDescent="0.25"/>
    <row r="547" ht="14.25" hidden="1" customHeight="1" x14ac:dyDescent="0.25"/>
    <row r="548" ht="14.25" hidden="1" customHeight="1" x14ac:dyDescent="0.25"/>
    <row r="549" ht="14.25" hidden="1" customHeight="1" x14ac:dyDescent="0.25"/>
    <row r="550" ht="14.25" hidden="1" customHeight="1" x14ac:dyDescent="0.25"/>
    <row r="551" ht="14.25" hidden="1" customHeight="1" x14ac:dyDescent="0.25"/>
    <row r="552" ht="14.25" hidden="1" customHeight="1" x14ac:dyDescent="0.25"/>
    <row r="553" ht="14.25" hidden="1" customHeight="1" x14ac:dyDescent="0.25"/>
    <row r="554" ht="14.25" hidden="1" customHeight="1" x14ac:dyDescent="0.25"/>
    <row r="555" ht="14.25" hidden="1" customHeight="1" x14ac:dyDescent="0.25"/>
    <row r="556" ht="14.25" hidden="1" customHeight="1" x14ac:dyDescent="0.25"/>
    <row r="557" ht="14.25" hidden="1" customHeight="1" x14ac:dyDescent="0.25"/>
    <row r="558" ht="14.25" hidden="1" customHeight="1" x14ac:dyDescent="0.25"/>
    <row r="559" ht="14.25" hidden="1" customHeight="1" x14ac:dyDescent="0.25"/>
    <row r="560" ht="14.25" hidden="1" customHeight="1" x14ac:dyDescent="0.25"/>
    <row r="561" ht="14.25" hidden="1" customHeight="1" x14ac:dyDescent="0.25"/>
    <row r="562" ht="14.25" hidden="1" customHeight="1" x14ac:dyDescent="0.25"/>
    <row r="563" ht="14.25" hidden="1" customHeight="1" x14ac:dyDescent="0.25"/>
    <row r="564" ht="14.25" hidden="1" customHeight="1" x14ac:dyDescent="0.25"/>
    <row r="565" ht="14.25" hidden="1" customHeight="1" x14ac:dyDescent="0.25"/>
    <row r="566" ht="14.25" hidden="1" customHeight="1" x14ac:dyDescent="0.25"/>
    <row r="567" ht="14.25" hidden="1" customHeight="1" x14ac:dyDescent="0.25"/>
    <row r="568" ht="14.25" hidden="1" customHeight="1" x14ac:dyDescent="0.25"/>
    <row r="569" ht="14.25" hidden="1" customHeight="1" x14ac:dyDescent="0.25"/>
    <row r="570" ht="14.25" hidden="1" customHeight="1" x14ac:dyDescent="0.25"/>
    <row r="571" ht="14.25" hidden="1" customHeight="1" x14ac:dyDescent="0.25"/>
    <row r="572" ht="14.25" hidden="1" customHeight="1" x14ac:dyDescent="0.25"/>
    <row r="573" ht="14.25" hidden="1" customHeight="1" x14ac:dyDescent="0.25"/>
    <row r="574" ht="14.25" hidden="1" customHeight="1" x14ac:dyDescent="0.25"/>
    <row r="575" ht="14.25" hidden="1" customHeight="1" x14ac:dyDescent="0.25"/>
    <row r="576" ht="14.25" hidden="1" customHeight="1" x14ac:dyDescent="0.25"/>
    <row r="577" ht="14.25" hidden="1" customHeight="1" x14ac:dyDescent="0.25"/>
    <row r="578" ht="14.25" hidden="1" customHeight="1" x14ac:dyDescent="0.25"/>
    <row r="579" ht="14.25" hidden="1" customHeight="1" x14ac:dyDescent="0.25"/>
    <row r="580" ht="14.25" hidden="1" customHeight="1" x14ac:dyDescent="0.25"/>
    <row r="581" ht="14.25" hidden="1" customHeight="1" x14ac:dyDescent="0.25"/>
    <row r="582" ht="14.25" hidden="1" customHeight="1" x14ac:dyDescent="0.25"/>
    <row r="583" ht="14.25" hidden="1" customHeight="1" x14ac:dyDescent="0.25"/>
    <row r="584" ht="14.25" hidden="1" customHeight="1" x14ac:dyDescent="0.25"/>
    <row r="585" ht="14.25" hidden="1" customHeight="1" x14ac:dyDescent="0.25"/>
    <row r="586" ht="14.25" hidden="1" customHeight="1" x14ac:dyDescent="0.25"/>
    <row r="587" ht="14.25" hidden="1" customHeight="1" x14ac:dyDescent="0.25"/>
    <row r="588" ht="14.25" hidden="1" customHeight="1" x14ac:dyDescent="0.25"/>
    <row r="589" ht="14.25" hidden="1" customHeight="1" x14ac:dyDescent="0.25"/>
    <row r="590" ht="14.25" hidden="1" customHeight="1" x14ac:dyDescent="0.25"/>
    <row r="591" ht="14.25" hidden="1" customHeight="1" x14ac:dyDescent="0.25"/>
    <row r="592" ht="14.25" hidden="1" customHeight="1" x14ac:dyDescent="0.25"/>
    <row r="593" ht="14.25" hidden="1" customHeight="1" x14ac:dyDescent="0.25"/>
    <row r="594" ht="14.25" hidden="1" customHeight="1" x14ac:dyDescent="0.25"/>
    <row r="595" ht="14.25" hidden="1" customHeight="1" x14ac:dyDescent="0.25"/>
    <row r="596" ht="14.25" hidden="1" customHeight="1" x14ac:dyDescent="0.25"/>
    <row r="597" ht="14.25" hidden="1" customHeight="1" x14ac:dyDescent="0.25"/>
    <row r="598" ht="14.25" hidden="1" customHeight="1" x14ac:dyDescent="0.25"/>
    <row r="599" ht="14.25" hidden="1" customHeight="1" x14ac:dyDescent="0.25"/>
    <row r="600" ht="14.25" hidden="1" customHeight="1" x14ac:dyDescent="0.25"/>
    <row r="601" ht="14.25" hidden="1" customHeight="1" x14ac:dyDescent="0.25"/>
    <row r="602" ht="14.25" hidden="1" customHeight="1" x14ac:dyDescent="0.25"/>
    <row r="603" ht="14.25" hidden="1" customHeight="1" x14ac:dyDescent="0.25"/>
    <row r="604" ht="14.25" hidden="1" customHeight="1" x14ac:dyDescent="0.25"/>
    <row r="605" ht="14.25" hidden="1" customHeight="1" x14ac:dyDescent="0.25"/>
    <row r="606" ht="14.25" hidden="1" customHeight="1" x14ac:dyDescent="0.25"/>
    <row r="607" ht="14.25" hidden="1" customHeight="1" x14ac:dyDescent="0.25"/>
    <row r="608" ht="14.25" hidden="1" customHeight="1" x14ac:dyDescent="0.25"/>
    <row r="609" ht="14.25" hidden="1" customHeight="1" x14ac:dyDescent="0.25"/>
    <row r="610" ht="14.25" hidden="1" customHeight="1" x14ac:dyDescent="0.25"/>
    <row r="611" ht="14.25" hidden="1" customHeight="1" x14ac:dyDescent="0.25"/>
    <row r="612" ht="14.25" hidden="1" customHeight="1" x14ac:dyDescent="0.25"/>
    <row r="613" ht="14.25" hidden="1" customHeight="1" x14ac:dyDescent="0.25"/>
    <row r="614" ht="14.25" hidden="1" customHeight="1" x14ac:dyDescent="0.25"/>
    <row r="615" ht="14.25" hidden="1" customHeight="1" x14ac:dyDescent="0.25"/>
    <row r="616" ht="14.25" hidden="1" customHeight="1" x14ac:dyDescent="0.25"/>
    <row r="617" ht="14.25" hidden="1" customHeight="1" x14ac:dyDescent="0.25"/>
    <row r="618" ht="14.25" hidden="1" customHeight="1" x14ac:dyDescent="0.25"/>
    <row r="619" ht="14.25" hidden="1" customHeight="1" x14ac:dyDescent="0.25"/>
    <row r="620" ht="14.25" hidden="1" customHeight="1" x14ac:dyDescent="0.25"/>
    <row r="621" ht="14.25" hidden="1" customHeight="1" x14ac:dyDescent="0.25"/>
    <row r="622" ht="14.25" hidden="1" customHeight="1" x14ac:dyDescent="0.25"/>
    <row r="623" ht="14.25" hidden="1" customHeight="1" x14ac:dyDescent="0.25"/>
    <row r="624" ht="14.25" hidden="1" customHeight="1" x14ac:dyDescent="0.25"/>
    <row r="625" ht="14.25" hidden="1" customHeight="1" x14ac:dyDescent="0.25"/>
    <row r="626" ht="14.25" hidden="1" customHeight="1" x14ac:dyDescent="0.25"/>
    <row r="627" ht="14.25" hidden="1" customHeight="1" x14ac:dyDescent="0.25"/>
    <row r="628" ht="14.25" hidden="1" customHeight="1" x14ac:dyDescent="0.25"/>
    <row r="629" ht="14.25" hidden="1" customHeight="1" x14ac:dyDescent="0.25"/>
    <row r="630" ht="14.25" hidden="1" customHeight="1" x14ac:dyDescent="0.25"/>
    <row r="631" ht="14.25" hidden="1" customHeight="1" x14ac:dyDescent="0.25"/>
    <row r="632" ht="14.25" hidden="1" customHeight="1" x14ac:dyDescent="0.25"/>
    <row r="633" ht="14.25" hidden="1" customHeight="1" x14ac:dyDescent="0.25"/>
    <row r="634" ht="14.25" hidden="1" customHeight="1" x14ac:dyDescent="0.25"/>
    <row r="635" ht="14.25" hidden="1" customHeight="1" x14ac:dyDescent="0.25"/>
    <row r="636" ht="14.25" hidden="1" customHeight="1" x14ac:dyDescent="0.25"/>
    <row r="637" ht="14.25" hidden="1" customHeight="1" x14ac:dyDescent="0.25"/>
    <row r="638" ht="14.25" hidden="1" customHeight="1" x14ac:dyDescent="0.25"/>
    <row r="639" ht="14.25" hidden="1" customHeight="1" x14ac:dyDescent="0.25"/>
    <row r="640" ht="14.25" hidden="1" customHeight="1" x14ac:dyDescent="0.25"/>
    <row r="641" ht="14.25" hidden="1" customHeight="1" x14ac:dyDescent="0.25"/>
    <row r="642" ht="14.25" hidden="1" customHeight="1" x14ac:dyDescent="0.25"/>
    <row r="643" ht="14.25" hidden="1" customHeight="1" x14ac:dyDescent="0.25"/>
    <row r="644" ht="14.25" hidden="1" customHeight="1" x14ac:dyDescent="0.25"/>
    <row r="645" ht="14.25" hidden="1" customHeight="1" x14ac:dyDescent="0.25"/>
    <row r="646" ht="14.25" hidden="1" customHeight="1" x14ac:dyDescent="0.25"/>
    <row r="647" ht="14.25" hidden="1" customHeight="1" x14ac:dyDescent="0.25"/>
    <row r="648" ht="14.25" hidden="1" customHeight="1" x14ac:dyDescent="0.25"/>
    <row r="649" ht="14.25" hidden="1" customHeight="1" x14ac:dyDescent="0.25"/>
    <row r="650" ht="14.25" hidden="1" customHeight="1" x14ac:dyDescent="0.25"/>
    <row r="651" ht="14.25" hidden="1" customHeight="1" x14ac:dyDescent="0.25"/>
    <row r="652" ht="14.25" hidden="1" customHeight="1" x14ac:dyDescent="0.25"/>
    <row r="653" ht="14.25" hidden="1" customHeight="1" x14ac:dyDescent="0.25"/>
    <row r="654" ht="14.25" hidden="1" customHeight="1" x14ac:dyDescent="0.25"/>
    <row r="655" ht="14.25" hidden="1" customHeight="1" x14ac:dyDescent="0.25"/>
    <row r="656" ht="14.25" hidden="1" customHeight="1" x14ac:dyDescent="0.25"/>
    <row r="657" ht="14.25" hidden="1" customHeight="1" x14ac:dyDescent="0.25"/>
    <row r="658" ht="14.25" hidden="1" customHeight="1" x14ac:dyDescent="0.25"/>
    <row r="659" ht="14.25" hidden="1" customHeight="1" x14ac:dyDescent="0.25"/>
    <row r="660" ht="14.25" hidden="1" customHeight="1" x14ac:dyDescent="0.25"/>
    <row r="661" ht="14.25" hidden="1" customHeight="1" x14ac:dyDescent="0.25"/>
    <row r="662" ht="14.25" hidden="1" customHeight="1" x14ac:dyDescent="0.25"/>
    <row r="663" ht="14.25" hidden="1" customHeight="1" x14ac:dyDescent="0.25"/>
    <row r="664" ht="14.25" hidden="1" customHeight="1" x14ac:dyDescent="0.25"/>
    <row r="665" ht="14.25" hidden="1" customHeight="1" x14ac:dyDescent="0.25"/>
    <row r="666" ht="14.25" hidden="1" customHeight="1" x14ac:dyDescent="0.25"/>
    <row r="667" ht="14.25" hidden="1" customHeight="1" x14ac:dyDescent="0.25"/>
    <row r="668" ht="14.25" hidden="1" customHeight="1" x14ac:dyDescent="0.25"/>
    <row r="669" ht="14.25" hidden="1" customHeight="1" x14ac:dyDescent="0.25"/>
    <row r="670" ht="14.25" hidden="1" customHeight="1" x14ac:dyDescent="0.25"/>
    <row r="671" ht="14.25" hidden="1" customHeight="1" x14ac:dyDescent="0.25"/>
    <row r="672" ht="14.25" hidden="1" customHeight="1" x14ac:dyDescent="0.25"/>
    <row r="673" ht="14.25" hidden="1" customHeight="1" x14ac:dyDescent="0.25"/>
    <row r="674" ht="14.25" hidden="1" customHeight="1" x14ac:dyDescent="0.25"/>
    <row r="675" ht="14.25" hidden="1" customHeight="1" x14ac:dyDescent="0.25"/>
    <row r="676" ht="14.25" hidden="1" customHeight="1" x14ac:dyDescent="0.25"/>
    <row r="677" ht="14.25" hidden="1" customHeight="1" x14ac:dyDescent="0.25"/>
    <row r="678" ht="14.25" hidden="1" customHeight="1" x14ac:dyDescent="0.25"/>
    <row r="679" ht="14.25" hidden="1" customHeight="1" x14ac:dyDescent="0.25"/>
    <row r="680" ht="14.25" hidden="1" customHeight="1" x14ac:dyDescent="0.25"/>
    <row r="681" ht="14.25" hidden="1" customHeight="1" x14ac:dyDescent="0.25"/>
    <row r="682" ht="14.25" hidden="1" customHeight="1" x14ac:dyDescent="0.25"/>
    <row r="683" ht="14.25" hidden="1" customHeight="1" x14ac:dyDescent="0.25"/>
    <row r="684" ht="14.25" hidden="1" customHeight="1" x14ac:dyDescent="0.25"/>
    <row r="685" ht="14.25" hidden="1" customHeight="1" x14ac:dyDescent="0.25"/>
    <row r="686" ht="14.25" hidden="1" customHeight="1" x14ac:dyDescent="0.25"/>
    <row r="687" ht="14.25" hidden="1" customHeight="1" x14ac:dyDescent="0.25"/>
    <row r="688" ht="14.25" hidden="1" customHeight="1" x14ac:dyDescent="0.25"/>
    <row r="689" ht="14.25" hidden="1" customHeight="1" x14ac:dyDescent="0.25"/>
    <row r="690" ht="14.25" hidden="1" customHeight="1" x14ac:dyDescent="0.25"/>
    <row r="691" ht="14.25" hidden="1" customHeight="1" x14ac:dyDescent="0.25"/>
    <row r="692" ht="14.25" hidden="1" customHeight="1" x14ac:dyDescent="0.25"/>
    <row r="693" ht="14.25" hidden="1" customHeight="1" x14ac:dyDescent="0.25"/>
    <row r="694" ht="14.25" hidden="1" customHeight="1" x14ac:dyDescent="0.25"/>
    <row r="695" ht="14.25" hidden="1" customHeight="1" x14ac:dyDescent="0.25"/>
    <row r="696" ht="14.25" hidden="1" customHeight="1" x14ac:dyDescent="0.25"/>
    <row r="697" ht="14.25" hidden="1" customHeight="1" x14ac:dyDescent="0.25"/>
    <row r="698" ht="14.25" hidden="1" customHeight="1" x14ac:dyDescent="0.25"/>
    <row r="699" ht="14.25" hidden="1" customHeight="1" x14ac:dyDescent="0.25"/>
    <row r="700" ht="14.25" hidden="1" customHeight="1" x14ac:dyDescent="0.25"/>
    <row r="701" ht="14.25" hidden="1" customHeight="1" x14ac:dyDescent="0.25"/>
    <row r="702" ht="14.25" hidden="1" customHeight="1" x14ac:dyDescent="0.25"/>
    <row r="703" ht="14.25" hidden="1" customHeight="1" x14ac:dyDescent="0.25"/>
    <row r="704" ht="14.25" hidden="1" customHeight="1" x14ac:dyDescent="0.25"/>
    <row r="705" ht="14.25" hidden="1" customHeight="1" x14ac:dyDescent="0.25"/>
    <row r="706" ht="14.25" hidden="1" customHeight="1" x14ac:dyDescent="0.25"/>
    <row r="707" ht="14.25" hidden="1" customHeight="1" x14ac:dyDescent="0.25"/>
    <row r="708" ht="14.25" hidden="1" customHeight="1" x14ac:dyDescent="0.25"/>
    <row r="709" ht="14.25" hidden="1" customHeight="1" x14ac:dyDescent="0.25"/>
    <row r="710" ht="14.25" hidden="1" customHeight="1" x14ac:dyDescent="0.25"/>
    <row r="711" ht="14.25" hidden="1" customHeight="1" x14ac:dyDescent="0.25"/>
    <row r="712" ht="14.25" hidden="1" customHeight="1" x14ac:dyDescent="0.25"/>
    <row r="713" ht="14.25" hidden="1" customHeight="1" x14ac:dyDescent="0.25"/>
    <row r="714" ht="14.25" hidden="1" customHeight="1" x14ac:dyDescent="0.25"/>
    <row r="715" ht="14.25" hidden="1" customHeight="1" x14ac:dyDescent="0.25"/>
    <row r="716" ht="14.25" hidden="1" customHeight="1" x14ac:dyDescent="0.25"/>
    <row r="717" ht="14.25" hidden="1" customHeight="1" x14ac:dyDescent="0.25"/>
    <row r="718" ht="14.25" hidden="1" customHeight="1" x14ac:dyDescent="0.25"/>
    <row r="719" ht="14.25" hidden="1" customHeight="1" x14ac:dyDescent="0.25"/>
    <row r="720" ht="14.25" hidden="1" customHeight="1" x14ac:dyDescent="0.25"/>
    <row r="721" ht="14.25" hidden="1" customHeight="1" x14ac:dyDescent="0.25"/>
    <row r="722" ht="14.25" hidden="1" customHeight="1" x14ac:dyDescent="0.25"/>
    <row r="723" ht="14.25" hidden="1" customHeight="1" x14ac:dyDescent="0.25"/>
    <row r="724" ht="14.25" hidden="1" customHeight="1" x14ac:dyDescent="0.25"/>
    <row r="725" ht="14.25" hidden="1" customHeight="1" x14ac:dyDescent="0.25"/>
    <row r="726" ht="14.25" hidden="1" customHeight="1" x14ac:dyDescent="0.25"/>
    <row r="727" ht="14.25" hidden="1" customHeight="1" x14ac:dyDescent="0.25"/>
    <row r="728" ht="14.25" hidden="1" customHeight="1" x14ac:dyDescent="0.25"/>
    <row r="729" ht="14.25" hidden="1" customHeight="1" x14ac:dyDescent="0.25"/>
    <row r="730" ht="14.25" hidden="1" customHeight="1" x14ac:dyDescent="0.25"/>
    <row r="731" ht="14.25" hidden="1" customHeight="1" x14ac:dyDescent="0.25"/>
    <row r="732" ht="14.25" hidden="1" customHeight="1" x14ac:dyDescent="0.25"/>
    <row r="733" ht="14.25" hidden="1" customHeight="1" x14ac:dyDescent="0.25"/>
    <row r="734" ht="14.25" hidden="1" customHeight="1" x14ac:dyDescent="0.25"/>
    <row r="735" ht="14.25" hidden="1" customHeight="1" x14ac:dyDescent="0.25"/>
    <row r="736" ht="14.25" hidden="1" customHeight="1" x14ac:dyDescent="0.25"/>
    <row r="737" ht="14.25" hidden="1" customHeight="1" x14ac:dyDescent="0.25"/>
    <row r="738" ht="14.25" hidden="1" customHeight="1" x14ac:dyDescent="0.25"/>
    <row r="739" ht="14.25" hidden="1" customHeight="1" x14ac:dyDescent="0.25"/>
    <row r="740" ht="14.25" hidden="1" customHeight="1" x14ac:dyDescent="0.25"/>
    <row r="741" ht="14.25" hidden="1" customHeight="1" x14ac:dyDescent="0.25"/>
    <row r="742" ht="14.25" hidden="1" customHeight="1" x14ac:dyDescent="0.25"/>
    <row r="743" ht="14.25" hidden="1" customHeight="1" x14ac:dyDescent="0.25"/>
    <row r="744" ht="14.25" hidden="1" customHeight="1" x14ac:dyDescent="0.25"/>
    <row r="745" ht="14.25" hidden="1" customHeight="1" x14ac:dyDescent="0.25"/>
    <row r="746" ht="14.25" hidden="1" customHeight="1" x14ac:dyDescent="0.25"/>
    <row r="747" ht="14.25" hidden="1" customHeight="1" x14ac:dyDescent="0.25"/>
    <row r="748" ht="14.25" hidden="1" customHeight="1" x14ac:dyDescent="0.25"/>
    <row r="749" ht="14.25" hidden="1" customHeight="1" x14ac:dyDescent="0.25"/>
    <row r="750" ht="14.25" hidden="1" customHeight="1" x14ac:dyDescent="0.25"/>
    <row r="751" ht="14.25" hidden="1" customHeight="1" x14ac:dyDescent="0.25"/>
    <row r="752" ht="14.25" hidden="1" customHeight="1" x14ac:dyDescent="0.25"/>
    <row r="753" ht="14.25" hidden="1" customHeight="1" x14ac:dyDescent="0.25"/>
    <row r="754" ht="14.25" hidden="1" customHeight="1" x14ac:dyDescent="0.25"/>
    <row r="755" ht="14.25" hidden="1" customHeight="1" x14ac:dyDescent="0.25"/>
    <row r="756" ht="14.25" hidden="1" customHeight="1" x14ac:dyDescent="0.25"/>
    <row r="757" ht="14.25" hidden="1" customHeight="1" x14ac:dyDescent="0.25"/>
    <row r="758" ht="14.25" hidden="1" customHeight="1" x14ac:dyDescent="0.25"/>
    <row r="759" ht="14.25" hidden="1" customHeight="1" x14ac:dyDescent="0.25"/>
    <row r="760" ht="14.25" hidden="1" customHeight="1" x14ac:dyDescent="0.25"/>
    <row r="761" ht="14.25" hidden="1" customHeight="1" x14ac:dyDescent="0.25"/>
    <row r="762" ht="14.25" hidden="1" customHeight="1" x14ac:dyDescent="0.25"/>
    <row r="763" ht="14.25" hidden="1" customHeight="1" x14ac:dyDescent="0.25"/>
    <row r="764" ht="14.25" hidden="1" customHeight="1" x14ac:dyDescent="0.25"/>
    <row r="765" ht="14.25" hidden="1" customHeight="1" x14ac:dyDescent="0.25"/>
    <row r="766" ht="14.25" hidden="1" customHeight="1" x14ac:dyDescent="0.25"/>
    <row r="767" ht="14.25" hidden="1" customHeight="1" x14ac:dyDescent="0.25"/>
    <row r="768" ht="14.25" hidden="1" customHeight="1" x14ac:dyDescent="0.25"/>
    <row r="769" ht="14.25" hidden="1" customHeight="1" x14ac:dyDescent="0.25"/>
    <row r="770" ht="14.25" hidden="1" customHeight="1" x14ac:dyDescent="0.25"/>
    <row r="771" ht="14.25" hidden="1" customHeight="1" x14ac:dyDescent="0.25"/>
    <row r="772" ht="14.25" hidden="1" customHeight="1" x14ac:dyDescent="0.25"/>
    <row r="773" ht="14.25" hidden="1" customHeight="1" x14ac:dyDescent="0.25"/>
    <row r="774" ht="14.25" hidden="1" customHeight="1" x14ac:dyDescent="0.25"/>
    <row r="775" ht="14.25" hidden="1" customHeight="1" x14ac:dyDescent="0.25"/>
    <row r="776" ht="14.25" hidden="1" customHeight="1" x14ac:dyDescent="0.25"/>
    <row r="777" ht="14.25" hidden="1" customHeight="1" x14ac:dyDescent="0.25"/>
    <row r="778" ht="14.25" hidden="1" customHeight="1" x14ac:dyDescent="0.25"/>
    <row r="779" ht="14.25" hidden="1" customHeight="1" x14ac:dyDescent="0.25"/>
    <row r="780" ht="14.25" hidden="1" customHeight="1" x14ac:dyDescent="0.25"/>
    <row r="781" ht="14.25" hidden="1" customHeight="1" x14ac:dyDescent="0.25"/>
    <row r="782" ht="14.25" hidden="1" customHeight="1" x14ac:dyDescent="0.25"/>
    <row r="783" ht="14.25" hidden="1" customHeight="1" x14ac:dyDescent="0.25"/>
    <row r="784" ht="14.25" hidden="1" customHeight="1" x14ac:dyDescent="0.25"/>
    <row r="785" ht="14.25" hidden="1" customHeight="1" x14ac:dyDescent="0.25"/>
    <row r="786" ht="14.25" hidden="1" customHeight="1" x14ac:dyDescent="0.25"/>
    <row r="787" ht="14.25" hidden="1" customHeight="1" x14ac:dyDescent="0.25"/>
    <row r="788" ht="14.25" hidden="1" customHeight="1" x14ac:dyDescent="0.25"/>
    <row r="789" ht="14.25" hidden="1" customHeight="1" x14ac:dyDescent="0.25"/>
    <row r="790" ht="14.25" hidden="1" customHeight="1" x14ac:dyDescent="0.25"/>
    <row r="791" ht="14.25" hidden="1" customHeight="1" x14ac:dyDescent="0.25"/>
    <row r="792" ht="14.25" hidden="1" customHeight="1" x14ac:dyDescent="0.25"/>
    <row r="793" ht="14.25" hidden="1" customHeight="1" x14ac:dyDescent="0.25"/>
    <row r="794" ht="14.25" hidden="1" customHeight="1" x14ac:dyDescent="0.25"/>
    <row r="795" ht="14.25" hidden="1" customHeight="1" x14ac:dyDescent="0.25"/>
    <row r="796" ht="14.25" hidden="1" customHeight="1" x14ac:dyDescent="0.25"/>
    <row r="797" ht="14.25" hidden="1" customHeight="1" x14ac:dyDescent="0.25"/>
    <row r="798" ht="14.25" hidden="1" customHeight="1" x14ac:dyDescent="0.25"/>
    <row r="799" ht="14.25" hidden="1" customHeight="1" x14ac:dyDescent="0.25"/>
    <row r="800" ht="14.25" hidden="1" customHeight="1" x14ac:dyDescent="0.25"/>
    <row r="801" ht="14.25" hidden="1" customHeight="1" x14ac:dyDescent="0.25"/>
    <row r="802" ht="14.25" hidden="1" customHeight="1" x14ac:dyDescent="0.25"/>
    <row r="803" ht="14.25" hidden="1" customHeight="1" x14ac:dyDescent="0.25"/>
    <row r="804" ht="14.25" hidden="1" customHeight="1" x14ac:dyDescent="0.25"/>
    <row r="805" ht="14.25" hidden="1" customHeight="1" x14ac:dyDescent="0.25"/>
    <row r="806" ht="14.25" hidden="1" customHeight="1" x14ac:dyDescent="0.25"/>
    <row r="807" ht="14.25" hidden="1" customHeight="1" x14ac:dyDescent="0.25"/>
    <row r="808" ht="14.25" hidden="1" customHeight="1" x14ac:dyDescent="0.25"/>
    <row r="809" ht="14.25" hidden="1" customHeight="1" x14ac:dyDescent="0.25"/>
    <row r="810" ht="14.25" hidden="1" customHeight="1" x14ac:dyDescent="0.25"/>
    <row r="811" ht="14.25" hidden="1" customHeight="1" x14ac:dyDescent="0.25"/>
    <row r="812" ht="14.25" hidden="1" customHeight="1" x14ac:dyDescent="0.25"/>
    <row r="813" ht="14.25" hidden="1" customHeight="1" x14ac:dyDescent="0.25"/>
    <row r="814" ht="14.25" hidden="1" customHeight="1" x14ac:dyDescent="0.25"/>
    <row r="815" ht="14.25" hidden="1" customHeight="1" x14ac:dyDescent="0.25"/>
    <row r="816" ht="14.25" hidden="1" customHeight="1" x14ac:dyDescent="0.25"/>
    <row r="817" ht="14.25" hidden="1" customHeight="1" x14ac:dyDescent="0.25"/>
    <row r="818" ht="14.25" hidden="1" customHeight="1" x14ac:dyDescent="0.25"/>
    <row r="819" ht="14.25" hidden="1" customHeight="1" x14ac:dyDescent="0.25"/>
    <row r="820" ht="14.25" hidden="1" customHeight="1" x14ac:dyDescent="0.25"/>
    <row r="821" ht="14.25" hidden="1" customHeight="1" x14ac:dyDescent="0.25"/>
    <row r="822" ht="14.25" hidden="1" customHeight="1" x14ac:dyDescent="0.25"/>
    <row r="823" ht="14.25" hidden="1" customHeight="1" x14ac:dyDescent="0.25"/>
    <row r="824" ht="14.25" hidden="1" customHeight="1" x14ac:dyDescent="0.25"/>
    <row r="825" ht="14.25" hidden="1" customHeight="1" x14ac:dyDescent="0.25"/>
    <row r="826" ht="14.25" hidden="1" customHeight="1" x14ac:dyDescent="0.25"/>
    <row r="827" ht="14.25" hidden="1" customHeight="1" x14ac:dyDescent="0.25"/>
    <row r="828" ht="14.25" hidden="1" customHeight="1" x14ac:dyDescent="0.25"/>
    <row r="829" ht="14.25" hidden="1" customHeight="1" x14ac:dyDescent="0.25"/>
    <row r="830" ht="14.25" hidden="1" customHeight="1" x14ac:dyDescent="0.25"/>
    <row r="831" ht="14.25" hidden="1" customHeight="1" x14ac:dyDescent="0.25"/>
    <row r="832" ht="14.25" hidden="1" customHeight="1" x14ac:dyDescent="0.25"/>
    <row r="833" ht="14.25" hidden="1" customHeight="1" x14ac:dyDescent="0.25"/>
    <row r="834" ht="14.25" hidden="1" customHeight="1" x14ac:dyDescent="0.25"/>
    <row r="835" ht="14.25" hidden="1" customHeight="1" x14ac:dyDescent="0.25"/>
    <row r="836" ht="14.25" hidden="1" customHeight="1" x14ac:dyDescent="0.25"/>
    <row r="837" ht="14.25" hidden="1" customHeight="1" x14ac:dyDescent="0.25"/>
    <row r="838" ht="14.25" hidden="1" customHeight="1" x14ac:dyDescent="0.25"/>
    <row r="839" ht="14.25" hidden="1" customHeight="1" x14ac:dyDescent="0.25"/>
    <row r="840" ht="14.25" hidden="1" customHeight="1" x14ac:dyDescent="0.25"/>
    <row r="841" ht="14.25" hidden="1" customHeight="1" x14ac:dyDescent="0.25"/>
    <row r="842" ht="14.25" hidden="1" customHeight="1" x14ac:dyDescent="0.25"/>
    <row r="843" ht="14.25" hidden="1" customHeight="1" x14ac:dyDescent="0.25"/>
    <row r="844" ht="14.25" hidden="1" customHeight="1" x14ac:dyDescent="0.25"/>
    <row r="845" ht="14.25" hidden="1" customHeight="1" x14ac:dyDescent="0.25"/>
    <row r="846" ht="14.25" hidden="1" customHeight="1" x14ac:dyDescent="0.25"/>
    <row r="847" ht="14.25" hidden="1" customHeight="1" x14ac:dyDescent="0.25"/>
    <row r="848" ht="14.25" hidden="1" customHeight="1" x14ac:dyDescent="0.25"/>
    <row r="849" ht="14.25" hidden="1" customHeight="1" x14ac:dyDescent="0.25"/>
    <row r="850" ht="14.25" hidden="1" customHeight="1" x14ac:dyDescent="0.25"/>
    <row r="851" ht="14.25" hidden="1" customHeight="1" x14ac:dyDescent="0.25"/>
    <row r="852" ht="14.25" hidden="1" customHeight="1" x14ac:dyDescent="0.25"/>
    <row r="853" ht="14.25" hidden="1" customHeight="1" x14ac:dyDescent="0.25"/>
    <row r="854" ht="14.25" hidden="1" customHeight="1" x14ac:dyDescent="0.25"/>
    <row r="855" ht="14.25" hidden="1" customHeight="1" x14ac:dyDescent="0.25"/>
    <row r="856" ht="14.25" hidden="1" customHeight="1" x14ac:dyDescent="0.25"/>
    <row r="857" ht="14.25" hidden="1" customHeight="1" x14ac:dyDescent="0.25"/>
    <row r="858" ht="14.25" hidden="1" customHeight="1" x14ac:dyDescent="0.25"/>
    <row r="859" ht="14.25" hidden="1" customHeight="1" x14ac:dyDescent="0.25"/>
    <row r="860" ht="14.25" hidden="1" customHeight="1" x14ac:dyDescent="0.25"/>
    <row r="861" ht="14.25" hidden="1" customHeight="1" x14ac:dyDescent="0.25"/>
    <row r="862" ht="14.25" hidden="1" customHeight="1" x14ac:dyDescent="0.25"/>
    <row r="863" ht="14.25" hidden="1" customHeight="1" x14ac:dyDescent="0.25"/>
    <row r="864" ht="14.25" hidden="1" customHeight="1" x14ac:dyDescent="0.25"/>
    <row r="865" ht="14.25" hidden="1" customHeight="1" x14ac:dyDescent="0.25"/>
    <row r="866" ht="14.25" hidden="1" customHeight="1" x14ac:dyDescent="0.25"/>
    <row r="867" ht="14.25" hidden="1" customHeight="1" x14ac:dyDescent="0.25"/>
    <row r="868" ht="14.25" hidden="1" customHeight="1" x14ac:dyDescent="0.25"/>
    <row r="869" ht="14.25" hidden="1" customHeight="1" x14ac:dyDescent="0.25"/>
    <row r="870" ht="14.25" hidden="1" customHeight="1" x14ac:dyDescent="0.25"/>
    <row r="871" ht="14.25" hidden="1" customHeight="1" x14ac:dyDescent="0.25"/>
    <row r="872" ht="14.25" hidden="1" customHeight="1" x14ac:dyDescent="0.25"/>
    <row r="873" ht="14.25" hidden="1" customHeight="1" x14ac:dyDescent="0.25"/>
    <row r="874" ht="14.25" hidden="1" customHeight="1" x14ac:dyDescent="0.25"/>
    <row r="875" ht="14.25" hidden="1" customHeight="1" x14ac:dyDescent="0.25"/>
    <row r="876" ht="14.25" hidden="1" customHeight="1" x14ac:dyDescent="0.25"/>
    <row r="877" ht="14.25" hidden="1" customHeight="1" x14ac:dyDescent="0.25"/>
    <row r="878" ht="14.25" hidden="1" customHeight="1" x14ac:dyDescent="0.25"/>
    <row r="879" ht="14.25" hidden="1" customHeight="1" x14ac:dyDescent="0.25"/>
    <row r="880" ht="14.25" hidden="1" customHeight="1" x14ac:dyDescent="0.25"/>
    <row r="881" ht="14.25" hidden="1" customHeight="1" x14ac:dyDescent="0.25"/>
    <row r="882" ht="14.25" hidden="1" customHeight="1" x14ac:dyDescent="0.25"/>
    <row r="883" ht="14.25" hidden="1" customHeight="1" x14ac:dyDescent="0.25"/>
    <row r="884" ht="14.25" hidden="1" customHeight="1" x14ac:dyDescent="0.25"/>
    <row r="885" ht="14.25" hidden="1" customHeight="1" x14ac:dyDescent="0.25"/>
    <row r="886" ht="14.25" hidden="1" customHeight="1" x14ac:dyDescent="0.25"/>
    <row r="887" ht="14.25" hidden="1" customHeight="1" x14ac:dyDescent="0.25"/>
    <row r="888" ht="14.25" hidden="1" customHeight="1" x14ac:dyDescent="0.25"/>
    <row r="889" ht="14.25" hidden="1" customHeight="1" x14ac:dyDescent="0.25"/>
    <row r="890" ht="14.25" hidden="1" customHeight="1" x14ac:dyDescent="0.25"/>
    <row r="891" ht="14.25" hidden="1" customHeight="1" x14ac:dyDescent="0.25"/>
    <row r="892" ht="14.25" hidden="1" customHeight="1" x14ac:dyDescent="0.25"/>
    <row r="893" ht="14.25" hidden="1" customHeight="1" x14ac:dyDescent="0.25"/>
    <row r="894" ht="14.25" hidden="1" customHeight="1" x14ac:dyDescent="0.25"/>
    <row r="895" ht="14.25" hidden="1" customHeight="1" x14ac:dyDescent="0.25"/>
    <row r="896" ht="14.25" hidden="1" customHeight="1" x14ac:dyDescent="0.25"/>
    <row r="897" ht="14.25" hidden="1" customHeight="1" x14ac:dyDescent="0.25"/>
    <row r="898" ht="14.25" hidden="1" customHeight="1" x14ac:dyDescent="0.25"/>
    <row r="899" ht="14.25" hidden="1" customHeight="1" x14ac:dyDescent="0.25"/>
    <row r="900" ht="14.25" hidden="1" customHeight="1" x14ac:dyDescent="0.25"/>
    <row r="901" ht="14.25" hidden="1" customHeight="1" x14ac:dyDescent="0.25"/>
    <row r="902" ht="14.25" hidden="1" customHeight="1" x14ac:dyDescent="0.25"/>
    <row r="903" ht="14.25" hidden="1" customHeight="1" x14ac:dyDescent="0.25"/>
    <row r="904" ht="14.25" hidden="1" customHeight="1" x14ac:dyDescent="0.25"/>
    <row r="905" ht="14.25" hidden="1" customHeight="1" x14ac:dyDescent="0.25"/>
    <row r="906" ht="14.25" hidden="1" customHeight="1" x14ac:dyDescent="0.25"/>
    <row r="907" ht="14.25" hidden="1" customHeight="1" x14ac:dyDescent="0.25"/>
    <row r="908" ht="14.25" hidden="1" customHeight="1" x14ac:dyDescent="0.25"/>
    <row r="909" ht="14.25" hidden="1" customHeight="1" x14ac:dyDescent="0.25"/>
    <row r="910" ht="14.25" hidden="1" customHeight="1" x14ac:dyDescent="0.25"/>
    <row r="911" ht="14.25" hidden="1" customHeight="1" x14ac:dyDescent="0.25"/>
    <row r="912" ht="14.25" hidden="1" customHeight="1" x14ac:dyDescent="0.25"/>
    <row r="913" ht="14.25" hidden="1" customHeight="1" x14ac:dyDescent="0.25"/>
    <row r="914" ht="14.25" hidden="1" customHeight="1" x14ac:dyDescent="0.25"/>
    <row r="915" ht="14.25" hidden="1" customHeight="1" x14ac:dyDescent="0.25"/>
    <row r="916" ht="14.25" hidden="1" customHeight="1" x14ac:dyDescent="0.25"/>
    <row r="917" ht="14.25" hidden="1" customHeight="1" x14ac:dyDescent="0.25"/>
    <row r="918" ht="14.25" hidden="1" customHeight="1" x14ac:dyDescent="0.25"/>
    <row r="919" ht="14.25" hidden="1" customHeight="1" x14ac:dyDescent="0.25"/>
    <row r="920" ht="14.25" hidden="1" customHeight="1" x14ac:dyDescent="0.25"/>
    <row r="921" ht="14.25" hidden="1" customHeight="1" x14ac:dyDescent="0.25"/>
    <row r="922" ht="14.25" hidden="1" customHeight="1" x14ac:dyDescent="0.25"/>
    <row r="923" ht="14.25" hidden="1" customHeight="1" x14ac:dyDescent="0.25"/>
    <row r="924" ht="14.25" hidden="1" customHeight="1" x14ac:dyDescent="0.25"/>
    <row r="925" ht="14.25" hidden="1" customHeight="1" x14ac:dyDescent="0.25"/>
    <row r="926" ht="14.25" hidden="1" customHeight="1" x14ac:dyDescent="0.25"/>
    <row r="927" ht="14.25" hidden="1" customHeight="1" x14ac:dyDescent="0.25"/>
    <row r="928" ht="14.25" hidden="1" customHeight="1" x14ac:dyDescent="0.25"/>
    <row r="929" ht="14.25" hidden="1" customHeight="1" x14ac:dyDescent="0.25"/>
    <row r="930" ht="14.25" hidden="1" customHeight="1" x14ac:dyDescent="0.25"/>
    <row r="931" ht="14.25" hidden="1" customHeight="1" x14ac:dyDescent="0.25"/>
    <row r="932" ht="14.25" hidden="1" customHeight="1" x14ac:dyDescent="0.25"/>
    <row r="933" ht="14.25" hidden="1" customHeight="1" x14ac:dyDescent="0.25"/>
    <row r="934" ht="14.25" hidden="1" customHeight="1" x14ac:dyDescent="0.25"/>
    <row r="935" ht="14.25" hidden="1" customHeight="1" x14ac:dyDescent="0.25"/>
    <row r="936" ht="14.25" hidden="1" customHeight="1" x14ac:dyDescent="0.25"/>
    <row r="937" ht="14.25" hidden="1" customHeight="1" x14ac:dyDescent="0.25"/>
    <row r="938" ht="14.25" hidden="1" customHeight="1" x14ac:dyDescent="0.25"/>
    <row r="939" ht="14.25" hidden="1" customHeight="1" x14ac:dyDescent="0.25"/>
    <row r="940" ht="14.25" hidden="1" customHeight="1" x14ac:dyDescent="0.25"/>
    <row r="941" ht="14.25" hidden="1" customHeight="1" x14ac:dyDescent="0.25"/>
    <row r="942" ht="14.25" hidden="1" customHeight="1" x14ac:dyDescent="0.25"/>
    <row r="943" ht="14.25" hidden="1" customHeight="1" x14ac:dyDescent="0.25"/>
    <row r="944" ht="36.75" hidden="1" customHeight="1" x14ac:dyDescent="0.25"/>
    <row r="945" ht="36.75" hidden="1" customHeight="1" x14ac:dyDescent="0.25"/>
    <row r="946" ht="36.75" hidden="1" customHeight="1" x14ac:dyDescent="0.25"/>
    <row r="947" ht="36.75" hidden="1" customHeight="1" x14ac:dyDescent="0.25"/>
  </sheetData>
  <mergeCells count="8">
    <mergeCell ref="A297:B297"/>
    <mergeCell ref="A1:E1"/>
    <mergeCell ref="A2:AU2"/>
    <mergeCell ref="A3:A4"/>
    <mergeCell ref="B3:B4"/>
    <mergeCell ref="C3:C4"/>
    <mergeCell ref="D3:D4"/>
    <mergeCell ref="E3:E4"/>
  </mergeCells>
  <conditionalFormatting sqref="C232">
    <cfRule type="containsBlanks" dxfId="5" priority="1">
      <formula>LEN(TRIM(C232))=0</formula>
    </cfRule>
  </conditionalFormatting>
  <conditionalFormatting sqref="C218 C225:C226 C222 C214 C220 C187 C216 C228:C229">
    <cfRule type="containsBlanks" dxfId="4" priority="6">
      <formula>LEN(TRIM(C187))=0</formula>
    </cfRule>
  </conditionalFormatting>
  <conditionalFormatting sqref="C239">
    <cfRule type="containsBlanks" dxfId="3" priority="5">
      <formula>LEN(TRIM(C239))=0</formula>
    </cfRule>
  </conditionalFormatting>
  <conditionalFormatting sqref="C235">
    <cfRule type="containsBlanks" dxfId="2" priority="4">
      <formula>LEN(TRIM(C235))=0</formula>
    </cfRule>
  </conditionalFormatting>
  <conditionalFormatting sqref="C233">
    <cfRule type="containsBlanks" dxfId="1" priority="3">
      <formula>LEN(TRIM(C233))=0</formula>
    </cfRule>
  </conditionalFormatting>
  <conditionalFormatting sqref="C237">
    <cfRule type="containsBlanks" dxfId="0" priority="2">
      <formula>LEN(TRIM(C237))=0</formula>
    </cfRule>
  </conditionalFormatting>
  <dataValidations count="3">
    <dataValidation operator="greaterThanOrEqual" allowBlank="1" showInputMessage="1" showErrorMessage="1" sqref="E67 D111:D113 D120:D121 D127:D130 D178:D180 D238 D285:D286 D116:D118 D123:D125 D132:D134 D157:D159 D161:D168 D170:D172 D149:D154 D58:D78 D245:D247 D240:D243 D249:D253 D206:D224 D267 D265 D269:D272 D275:D278 D174:D176 D136:D147 D280:D283 D80:D109 D1:D56 D182:D186 D188:D204 D236 D261:D262 D298:D65540 D229:D234 D227 D255:D258 D290:D292 D294:D296"/>
    <dataValidation type="whole" operator="greaterThanOrEqual" allowBlank="1" showInputMessage="1" showErrorMessage="1" sqref="C32 C34 C81:C84 C73:C77 C45:C46 C56 C115:C118 C36 C38:C40 C60:C64 C68:C71 C86:C88 C90:C96 C111:C113 C98:C101 C120:C125 C127:C134 C136:C143 C149:C151 C168 C161:C165 C145:C147 C170 C178 C103:C105 C42 C66 C174:C176 C172 C23:C25 C20:C21 C107:C109 C17:C18 C8:C14 C267 C265 C283 C238 C227 C188:C191 C221 C182:C186 C285 C236 C193:C201 C204 C207 C215 C217 C211 C223 C213 C219 C230 C234 C249:C252 C240:C241 C245:C246 C255:C257 C261 C270:C271 C275:C277 C280:C281">
      <formula1>0</formula1>
    </dataValidation>
    <dataValidation type="whole" errorStyle="warning" operator="greaterThan" allowBlank="1" showInputMessage="1" showErrorMessage="1" errorTitle="IMPORTANTE" error="Se recomienda leer las instrucciones antes de inciar con el llenado del presupuesto por objeto del gasto" sqref="B3:B4">
      <formula1>0</formula1>
    </dataValidation>
  </dataValidations>
  <printOptions horizontalCentered="1" gridLines="1"/>
  <pageMargins left="0.47244094488188981" right="0.59055118110236227" top="0.47244094488188981" bottom="0.59055118110236227" header="0.39370078740157483" footer="0.31496062992125984"/>
  <pageSetup scale="18" fitToHeight="2" orientation="portrait" horizontalDpi="4294967295" verticalDpi="4294967295" r:id="rId1"/>
  <headerFooter>
    <oddFooter xml:space="preserve">&amp;LEjercicio Fiscal 2018&amp;RPágina &amp;P de &amp;N&amp;K00+000----------- &amp;K01+000   </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pageSetUpPr fitToPage="1"/>
  </sheetPr>
  <dimension ref="A1:CD37"/>
  <sheetViews>
    <sheetView showGridLines="0" topLeftCell="A19" zoomScale="101" zoomScaleNormal="101" workbookViewId="0">
      <selection activeCell="CL27" sqref="CL27"/>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thickTop="1" x14ac:dyDescent="0.25">
      <c r="A1" s="706" t="s">
        <v>1374</v>
      </c>
      <c r="B1" s="707"/>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c r="AE1" s="707"/>
      <c r="AF1" s="707"/>
      <c r="AG1" s="707"/>
      <c r="AH1" s="707"/>
      <c r="AI1" s="707"/>
      <c r="AJ1" s="707"/>
      <c r="AK1" s="707"/>
      <c r="AL1" s="707"/>
      <c r="AM1" s="707"/>
      <c r="AN1" s="707"/>
      <c r="AO1" s="707"/>
      <c r="AP1" s="707"/>
      <c r="AQ1" s="707"/>
      <c r="AR1" s="707"/>
      <c r="AS1" s="707"/>
      <c r="AT1" s="707"/>
      <c r="AU1" s="707"/>
      <c r="AV1" s="707"/>
      <c r="AW1" s="707"/>
      <c r="AX1" s="707"/>
      <c r="AY1" s="707"/>
      <c r="AZ1" s="707"/>
      <c r="BA1" s="707"/>
      <c r="BB1" s="707"/>
      <c r="BC1" s="707"/>
      <c r="BD1" s="707"/>
      <c r="BE1" s="707"/>
      <c r="BF1" s="707"/>
      <c r="BG1" s="707"/>
      <c r="BH1" s="707"/>
      <c r="BI1" s="707"/>
      <c r="BJ1" s="707"/>
      <c r="BK1" s="707"/>
      <c r="BL1" s="707"/>
      <c r="BM1" s="707"/>
      <c r="BN1" s="707"/>
      <c r="BO1" s="707"/>
      <c r="BP1" s="707"/>
      <c r="BQ1" s="707"/>
      <c r="BR1" s="707"/>
      <c r="BS1" s="707"/>
      <c r="BT1" s="707"/>
      <c r="BU1" s="707"/>
      <c r="BV1" s="707"/>
      <c r="BW1" s="707"/>
      <c r="BX1" s="707"/>
      <c r="BY1" s="707"/>
      <c r="BZ1" s="707"/>
      <c r="CA1" s="707"/>
      <c r="CB1" s="707"/>
      <c r="CC1" s="708"/>
    </row>
    <row r="2" spans="1:81" ht="15" customHeight="1" x14ac:dyDescent="0.25">
      <c r="A2" s="709"/>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710"/>
    </row>
    <row r="3" spans="1:81" ht="21" x14ac:dyDescent="0.25">
      <c r="A3" s="481" t="s">
        <v>1492</v>
      </c>
      <c r="B3" s="482"/>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82"/>
      <c r="BC3" s="482"/>
      <c r="BD3" s="482"/>
      <c r="BE3" s="482"/>
      <c r="BF3" s="482"/>
      <c r="BG3" s="482"/>
      <c r="BH3" s="482"/>
      <c r="BI3" s="482"/>
      <c r="BJ3" s="482"/>
      <c r="BK3" s="482"/>
      <c r="BL3" s="482"/>
      <c r="BM3" s="482"/>
      <c r="BN3" s="482"/>
      <c r="BO3" s="482"/>
      <c r="BP3" s="482"/>
      <c r="BQ3" s="482"/>
      <c r="BR3" s="482"/>
      <c r="BS3" s="482"/>
      <c r="BT3" s="482"/>
      <c r="BU3" s="482"/>
      <c r="BV3" s="482"/>
      <c r="BW3" s="482"/>
      <c r="BX3" s="482"/>
      <c r="BY3" s="482"/>
      <c r="BZ3" s="482"/>
      <c r="CA3" s="482"/>
      <c r="CB3" s="482"/>
      <c r="CC3" s="483"/>
    </row>
    <row r="4" spans="1:81" x14ac:dyDescent="0.25">
      <c r="A4" s="711"/>
      <c r="B4" s="712"/>
      <c r="C4" s="712"/>
      <c r="D4" s="712"/>
      <c r="E4" s="712"/>
      <c r="F4" s="712"/>
      <c r="G4" s="712"/>
      <c r="H4" s="712"/>
      <c r="I4" s="712"/>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c r="AT4" s="712"/>
      <c r="AU4" s="712"/>
      <c r="AV4" s="712"/>
      <c r="AW4" s="712"/>
      <c r="AX4" s="712"/>
      <c r="AY4" s="712"/>
      <c r="AZ4" s="712"/>
      <c r="BA4" s="712"/>
      <c r="BB4" s="712"/>
      <c r="BC4" s="712"/>
      <c r="BD4" s="712"/>
      <c r="BE4" s="712"/>
      <c r="BF4" s="712"/>
      <c r="BG4" s="712"/>
      <c r="BH4" s="712"/>
      <c r="BI4" s="712"/>
      <c r="BJ4" s="712"/>
      <c r="BK4" s="712"/>
      <c r="BL4" s="712"/>
      <c r="BM4" s="712"/>
      <c r="BN4" s="712"/>
      <c r="BO4" s="712"/>
      <c r="BP4" s="712"/>
      <c r="BQ4" s="712"/>
      <c r="BR4" s="712"/>
      <c r="BS4" s="712"/>
      <c r="BT4" s="712"/>
      <c r="BU4" s="712"/>
      <c r="BV4" s="712"/>
      <c r="BW4" s="712"/>
      <c r="BX4" s="712"/>
      <c r="BY4" s="712"/>
      <c r="BZ4" s="712"/>
      <c r="CA4" s="712"/>
      <c r="CB4" s="712"/>
      <c r="CC4" s="713"/>
    </row>
    <row r="5" spans="1:81" s="2" customFormat="1" ht="18.75" x14ac:dyDescent="0.3">
      <c r="A5" s="484" t="s">
        <v>1375</v>
      </c>
      <c r="B5" s="485"/>
      <c r="C5" s="485"/>
      <c r="D5" s="485"/>
      <c r="E5" s="485"/>
      <c r="F5" s="485"/>
      <c r="G5" s="485"/>
      <c r="H5" s="485"/>
      <c r="I5" s="485"/>
      <c r="J5" s="485"/>
      <c r="K5" s="485"/>
      <c r="L5" s="485"/>
      <c r="M5" s="485"/>
      <c r="N5" s="485"/>
      <c r="O5" s="485"/>
      <c r="P5" s="485"/>
      <c r="Q5" s="485"/>
      <c r="R5" s="485"/>
      <c r="S5" s="485"/>
      <c r="T5" s="485"/>
      <c r="U5" s="485"/>
      <c r="V5" s="485"/>
      <c r="W5" s="485"/>
      <c r="X5" s="485"/>
      <c r="Y5" s="485"/>
      <c r="Z5" s="485"/>
      <c r="AA5" s="485"/>
      <c r="AB5" s="485"/>
      <c r="AC5" s="485"/>
      <c r="AD5" s="485"/>
      <c r="AE5" s="485"/>
      <c r="AF5" s="485"/>
      <c r="AG5" s="485"/>
      <c r="AH5" s="485"/>
      <c r="AI5" s="485"/>
      <c r="AJ5" s="485"/>
      <c r="AK5" s="486"/>
      <c r="AL5" s="714"/>
      <c r="AM5" s="487" t="s">
        <v>1376</v>
      </c>
      <c r="AN5" s="485"/>
      <c r="AO5" s="485"/>
      <c r="AP5" s="485"/>
      <c r="AQ5" s="485"/>
      <c r="AR5" s="485"/>
      <c r="AS5" s="485"/>
      <c r="AT5" s="485"/>
      <c r="AU5" s="485"/>
      <c r="AV5" s="485"/>
      <c r="AW5" s="485"/>
      <c r="AX5" s="485"/>
      <c r="AY5" s="485"/>
      <c r="AZ5" s="485"/>
      <c r="BA5" s="485"/>
      <c r="BB5" s="485"/>
      <c r="BC5" s="485"/>
      <c r="BD5" s="485"/>
      <c r="BE5" s="485"/>
      <c r="BF5" s="485"/>
      <c r="BG5" s="485"/>
      <c r="BH5" s="485"/>
      <c r="BI5" s="485"/>
      <c r="BJ5" s="485"/>
      <c r="BK5" s="485"/>
      <c r="BL5" s="485"/>
      <c r="BM5" s="485"/>
      <c r="BN5" s="485"/>
      <c r="BO5" s="485"/>
      <c r="BP5" s="485"/>
      <c r="BQ5" s="485"/>
      <c r="BR5" s="485"/>
      <c r="BS5" s="485"/>
      <c r="BT5" s="485"/>
      <c r="BU5" s="485"/>
      <c r="BV5" s="485"/>
      <c r="BW5" s="485"/>
      <c r="BX5" s="485"/>
      <c r="BY5" s="485"/>
      <c r="BZ5" s="485"/>
      <c r="CA5" s="485"/>
      <c r="CB5" s="485"/>
      <c r="CC5" s="488"/>
    </row>
    <row r="6" spans="1:81" s="2" customFormat="1" ht="76.5" customHeight="1" x14ac:dyDescent="0.3">
      <c r="A6" s="715" t="s">
        <v>1377</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696"/>
      <c r="AF6" s="696"/>
      <c r="AG6" s="696"/>
      <c r="AH6" s="696"/>
      <c r="AI6" s="696"/>
      <c r="AJ6" s="696"/>
      <c r="AK6" s="716"/>
      <c r="AL6" s="714"/>
      <c r="AM6" s="717" t="s">
        <v>1378</v>
      </c>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9"/>
    </row>
    <row r="7" spans="1:81" x14ac:dyDescent="0.25">
      <c r="A7" s="703"/>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c r="AT7" s="704"/>
      <c r="AU7" s="704"/>
      <c r="AV7" s="704"/>
      <c r="AW7" s="704"/>
      <c r="AX7" s="704"/>
      <c r="AY7" s="704"/>
      <c r="AZ7" s="704"/>
      <c r="BA7" s="704"/>
      <c r="BB7" s="704"/>
      <c r="BC7" s="704"/>
      <c r="BD7" s="704"/>
      <c r="BE7" s="704"/>
      <c r="BF7" s="704"/>
      <c r="BG7" s="704"/>
      <c r="BH7" s="704"/>
      <c r="BI7" s="704"/>
      <c r="BJ7" s="704"/>
      <c r="BK7" s="704"/>
      <c r="BL7" s="704"/>
      <c r="BM7" s="704"/>
      <c r="BN7" s="704"/>
      <c r="BO7" s="704"/>
      <c r="BP7" s="704"/>
      <c r="BQ7" s="704"/>
      <c r="BR7" s="704"/>
      <c r="BS7" s="704"/>
      <c r="BT7" s="704"/>
      <c r="BU7" s="704"/>
      <c r="BV7" s="704"/>
      <c r="BW7" s="704"/>
      <c r="BX7" s="704"/>
      <c r="BY7" s="704"/>
      <c r="BZ7" s="704"/>
      <c r="CA7" s="704"/>
      <c r="CB7" s="704"/>
      <c r="CC7" s="705"/>
    </row>
    <row r="8" spans="1:81" ht="18.75" x14ac:dyDescent="0.3">
      <c r="A8" s="489" t="s">
        <v>1379</v>
      </c>
      <c r="B8" s="490"/>
      <c r="C8" s="490"/>
      <c r="D8" s="490"/>
      <c r="E8" s="490"/>
      <c r="F8" s="490"/>
      <c r="G8" s="490"/>
      <c r="H8" s="490"/>
      <c r="I8" s="490"/>
      <c r="J8" s="490"/>
      <c r="K8" s="666" t="s">
        <v>1380</v>
      </c>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6"/>
      <c r="AZ8" s="666"/>
      <c r="BA8" s="666"/>
      <c r="BB8" s="666"/>
      <c r="BC8" s="666"/>
      <c r="BD8" s="666"/>
      <c r="BE8" s="666"/>
      <c r="BF8" s="666"/>
      <c r="BG8" s="666"/>
      <c r="BH8" s="666"/>
      <c r="BI8" s="666"/>
      <c r="BJ8" s="666"/>
      <c r="BK8" s="666"/>
      <c r="BL8" s="666"/>
      <c r="BM8" s="666"/>
      <c r="BN8" s="666"/>
      <c r="BO8" s="666"/>
      <c r="BP8" s="666"/>
      <c r="BQ8" s="666"/>
      <c r="BR8" s="666"/>
      <c r="BS8" s="666"/>
      <c r="BT8" s="666"/>
      <c r="BU8" s="666"/>
      <c r="BV8" s="666"/>
      <c r="BW8" s="666"/>
      <c r="BX8" s="666"/>
      <c r="BY8" s="666"/>
      <c r="BZ8" s="666"/>
      <c r="CA8" s="666"/>
      <c r="CB8" s="666"/>
      <c r="CC8" s="667"/>
    </row>
    <row r="9" spans="1:81" ht="18.75" x14ac:dyDescent="0.25">
      <c r="A9" s="668" t="s">
        <v>1381</v>
      </c>
      <c r="B9" s="669"/>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879</v>
      </c>
      <c r="AN9" s="669"/>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72"/>
    </row>
    <row r="10" spans="1:81" x14ac:dyDescent="0.25">
      <c r="A10" s="673" t="s">
        <v>1382</v>
      </c>
      <c r="B10" s="674"/>
      <c r="C10" s="674"/>
      <c r="D10" s="674"/>
      <c r="E10" s="674"/>
      <c r="F10" s="674"/>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5"/>
      <c r="AM10" s="679" t="s">
        <v>1383</v>
      </c>
      <c r="AN10" s="680"/>
      <c r="AO10" s="680"/>
      <c r="AP10" s="680"/>
      <c r="AQ10" s="680"/>
      <c r="AR10" s="680"/>
      <c r="AS10" s="680"/>
      <c r="AT10" s="680"/>
      <c r="AU10" s="680"/>
      <c r="AV10" s="680"/>
      <c r="AW10" s="680"/>
      <c r="AX10" s="680"/>
      <c r="AY10" s="680"/>
      <c r="AZ10" s="680"/>
      <c r="BA10" s="680"/>
      <c r="BB10" s="680"/>
      <c r="BC10" s="680"/>
      <c r="BD10" s="680"/>
      <c r="BE10" s="680"/>
      <c r="BF10" s="680"/>
      <c r="BG10" s="680"/>
      <c r="BH10" s="680"/>
      <c r="BI10" s="680"/>
      <c r="BJ10" s="680"/>
      <c r="BK10" s="680"/>
      <c r="BL10" s="680"/>
      <c r="BM10" s="680"/>
      <c r="BN10" s="680"/>
      <c r="BO10" s="680"/>
      <c r="BP10" s="680"/>
      <c r="BQ10" s="680"/>
      <c r="BR10" s="680"/>
      <c r="BS10" s="680"/>
      <c r="BT10" s="680"/>
      <c r="BU10" s="680"/>
      <c r="BV10" s="680"/>
      <c r="BW10" s="680"/>
      <c r="BX10" s="680"/>
      <c r="BY10" s="680"/>
      <c r="BZ10" s="680"/>
      <c r="CA10" s="680"/>
      <c r="CB10" s="680"/>
      <c r="CC10" s="681"/>
    </row>
    <row r="11" spans="1:81" x14ac:dyDescent="0.25">
      <c r="A11" s="673"/>
      <c r="B11" s="674"/>
      <c r="C11" s="674"/>
      <c r="D11" s="674"/>
      <c r="E11" s="674"/>
      <c r="F11" s="674"/>
      <c r="G11" s="674"/>
      <c r="H11" s="674"/>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4"/>
      <c r="AG11" s="674"/>
      <c r="AH11" s="674"/>
      <c r="AI11" s="674"/>
      <c r="AJ11" s="674"/>
      <c r="AK11" s="674"/>
      <c r="AL11" s="675"/>
      <c r="AM11" s="679"/>
      <c r="AN11" s="680"/>
      <c r="AO11" s="680"/>
      <c r="AP11" s="680"/>
      <c r="AQ11" s="680"/>
      <c r="AR11" s="680"/>
      <c r="AS11" s="680"/>
      <c r="AT11" s="680"/>
      <c r="AU11" s="680"/>
      <c r="AV11" s="680"/>
      <c r="AW11" s="680"/>
      <c r="AX11" s="680"/>
      <c r="AY11" s="680"/>
      <c r="AZ11" s="680"/>
      <c r="BA11" s="680"/>
      <c r="BB11" s="680"/>
      <c r="BC11" s="680"/>
      <c r="BD11" s="680"/>
      <c r="BE11" s="680"/>
      <c r="BF11" s="680"/>
      <c r="BG11" s="680"/>
      <c r="BH11" s="680"/>
      <c r="BI11" s="680"/>
      <c r="BJ11" s="680"/>
      <c r="BK11" s="680"/>
      <c r="BL11" s="680"/>
      <c r="BM11" s="680"/>
      <c r="BN11" s="680"/>
      <c r="BO11" s="680"/>
      <c r="BP11" s="680"/>
      <c r="BQ11" s="680"/>
      <c r="BR11" s="680"/>
      <c r="BS11" s="680"/>
      <c r="BT11" s="680"/>
      <c r="BU11" s="680"/>
      <c r="BV11" s="680"/>
      <c r="BW11" s="680"/>
      <c r="BX11" s="680"/>
      <c r="BY11" s="680"/>
      <c r="BZ11" s="680"/>
      <c r="CA11" s="680"/>
      <c r="CB11" s="680"/>
      <c r="CC11" s="681"/>
    </row>
    <row r="12" spans="1:81" x14ac:dyDescent="0.25">
      <c r="A12" s="673"/>
      <c r="B12" s="674"/>
      <c r="C12" s="674"/>
      <c r="D12" s="674"/>
      <c r="E12" s="674"/>
      <c r="F12" s="674"/>
      <c r="G12" s="674"/>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5"/>
      <c r="AM12" s="679"/>
      <c r="AN12" s="680"/>
      <c r="AO12" s="680"/>
      <c r="AP12" s="680"/>
      <c r="AQ12" s="680"/>
      <c r="AR12" s="680"/>
      <c r="AS12" s="680"/>
      <c r="AT12" s="680"/>
      <c r="AU12" s="680"/>
      <c r="AV12" s="680"/>
      <c r="AW12" s="680"/>
      <c r="AX12" s="680"/>
      <c r="AY12" s="680"/>
      <c r="AZ12" s="680"/>
      <c r="BA12" s="680"/>
      <c r="BB12" s="680"/>
      <c r="BC12" s="680"/>
      <c r="BD12" s="680"/>
      <c r="BE12" s="680"/>
      <c r="BF12" s="680"/>
      <c r="BG12" s="680"/>
      <c r="BH12" s="680"/>
      <c r="BI12" s="680"/>
      <c r="BJ12" s="680"/>
      <c r="BK12" s="680"/>
      <c r="BL12" s="680"/>
      <c r="BM12" s="680"/>
      <c r="BN12" s="680"/>
      <c r="BO12" s="680"/>
      <c r="BP12" s="680"/>
      <c r="BQ12" s="680"/>
      <c r="BR12" s="680"/>
      <c r="BS12" s="680"/>
      <c r="BT12" s="680"/>
      <c r="BU12" s="680"/>
      <c r="BV12" s="680"/>
      <c r="BW12" s="680"/>
      <c r="BX12" s="680"/>
      <c r="BY12" s="680"/>
      <c r="BZ12" s="680"/>
      <c r="CA12" s="680"/>
      <c r="CB12" s="680"/>
      <c r="CC12" s="681"/>
    </row>
    <row r="13" spans="1:81" ht="18.75" x14ac:dyDescent="0.25">
      <c r="A13" s="673"/>
      <c r="B13" s="674"/>
      <c r="C13" s="674"/>
      <c r="D13" s="674"/>
      <c r="E13" s="674"/>
      <c r="F13" s="674"/>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74"/>
      <c r="AI13" s="674"/>
      <c r="AJ13" s="674"/>
      <c r="AK13" s="674"/>
      <c r="AL13" s="675"/>
      <c r="AM13" s="682" t="s">
        <v>1384</v>
      </c>
      <c r="AN13" s="683"/>
      <c r="AO13" s="683"/>
      <c r="AP13" s="683"/>
      <c r="AQ13" s="683"/>
      <c r="AR13" s="683"/>
      <c r="AS13" s="683"/>
      <c r="AT13" s="683"/>
      <c r="AU13" s="683"/>
      <c r="AV13" s="683"/>
      <c r="AW13" s="683"/>
      <c r="AX13" s="683"/>
      <c r="AY13" s="683"/>
      <c r="AZ13" s="683"/>
      <c r="BA13" s="683"/>
      <c r="BB13" s="683"/>
      <c r="BC13" s="683"/>
      <c r="BD13" s="683"/>
      <c r="BE13" s="683"/>
      <c r="BF13" s="683"/>
      <c r="BG13" s="683"/>
      <c r="BH13" s="683"/>
      <c r="BI13" s="683"/>
      <c r="BJ13" s="683"/>
      <c r="BK13" s="683"/>
      <c r="BL13" s="683"/>
      <c r="BM13" s="683"/>
      <c r="BN13" s="683"/>
      <c r="BO13" s="683"/>
      <c r="BP13" s="683"/>
      <c r="BQ13" s="683"/>
      <c r="BR13" s="683"/>
      <c r="BS13" s="683"/>
      <c r="BT13" s="683"/>
      <c r="BU13" s="683"/>
      <c r="BV13" s="683"/>
      <c r="BW13" s="683"/>
      <c r="BX13" s="683"/>
      <c r="BY13" s="683"/>
      <c r="BZ13" s="683"/>
      <c r="CA13" s="683"/>
      <c r="CB13" s="683"/>
      <c r="CC13" s="684"/>
    </row>
    <row r="14" spans="1:81" x14ac:dyDescent="0.25">
      <c r="A14" s="673"/>
      <c r="B14" s="674"/>
      <c r="C14" s="674"/>
      <c r="D14" s="674"/>
      <c r="E14" s="674"/>
      <c r="F14" s="674"/>
      <c r="G14" s="674"/>
      <c r="H14" s="674"/>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4"/>
      <c r="AG14" s="674"/>
      <c r="AH14" s="674"/>
      <c r="AI14" s="674"/>
      <c r="AJ14" s="674"/>
      <c r="AK14" s="674"/>
      <c r="AL14" s="675"/>
      <c r="AM14" s="679" t="s">
        <v>1385</v>
      </c>
      <c r="AN14" s="680"/>
      <c r="AO14" s="680"/>
      <c r="AP14" s="680"/>
      <c r="AQ14" s="680"/>
      <c r="AR14" s="680"/>
      <c r="AS14" s="680"/>
      <c r="AT14" s="680"/>
      <c r="AU14" s="680"/>
      <c r="AV14" s="680"/>
      <c r="AW14" s="680"/>
      <c r="AX14" s="680"/>
      <c r="AY14" s="680"/>
      <c r="AZ14" s="680"/>
      <c r="BA14" s="680"/>
      <c r="BB14" s="680"/>
      <c r="BC14" s="680"/>
      <c r="BD14" s="680"/>
      <c r="BE14" s="680"/>
      <c r="BF14" s="680"/>
      <c r="BG14" s="680"/>
      <c r="BH14" s="680"/>
      <c r="BI14" s="680"/>
      <c r="BJ14" s="680"/>
      <c r="BK14" s="680"/>
      <c r="BL14" s="680"/>
      <c r="BM14" s="680"/>
      <c r="BN14" s="680"/>
      <c r="BO14" s="680"/>
      <c r="BP14" s="680"/>
      <c r="BQ14" s="680"/>
      <c r="BR14" s="680"/>
      <c r="BS14" s="680"/>
      <c r="BT14" s="680"/>
      <c r="BU14" s="680"/>
      <c r="BV14" s="680"/>
      <c r="BW14" s="680"/>
      <c r="BX14" s="680"/>
      <c r="BY14" s="680"/>
      <c r="BZ14" s="680"/>
      <c r="CA14" s="680"/>
      <c r="CB14" s="680"/>
      <c r="CC14" s="681"/>
    </row>
    <row r="15" spans="1:81" x14ac:dyDescent="0.25">
      <c r="A15" s="676"/>
      <c r="B15" s="677"/>
      <c r="C15" s="677"/>
      <c r="D15" s="677"/>
      <c r="E15" s="677"/>
      <c r="F15" s="677"/>
      <c r="G15" s="677"/>
      <c r="H15" s="677"/>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8"/>
      <c r="AM15" s="685"/>
      <c r="AN15" s="686"/>
      <c r="AO15" s="686"/>
      <c r="AP15" s="686"/>
      <c r="AQ15" s="686"/>
      <c r="AR15" s="686"/>
      <c r="AS15" s="686"/>
      <c r="AT15" s="686"/>
      <c r="AU15" s="686"/>
      <c r="AV15" s="686"/>
      <c r="AW15" s="686"/>
      <c r="AX15" s="686"/>
      <c r="AY15" s="686"/>
      <c r="AZ15" s="686"/>
      <c r="BA15" s="686"/>
      <c r="BB15" s="686"/>
      <c r="BC15" s="686"/>
      <c r="BD15" s="686"/>
      <c r="BE15" s="686"/>
      <c r="BF15" s="686"/>
      <c r="BG15" s="686"/>
      <c r="BH15" s="686"/>
      <c r="BI15" s="686"/>
      <c r="BJ15" s="686"/>
      <c r="BK15" s="686"/>
      <c r="BL15" s="686"/>
      <c r="BM15" s="686"/>
      <c r="BN15" s="686"/>
      <c r="BO15" s="686"/>
      <c r="BP15" s="686"/>
      <c r="BQ15" s="686"/>
      <c r="BR15" s="686"/>
      <c r="BS15" s="686"/>
      <c r="BT15" s="686"/>
      <c r="BU15" s="686"/>
      <c r="BV15" s="686"/>
      <c r="BW15" s="686"/>
      <c r="BX15" s="686"/>
      <c r="BY15" s="686"/>
      <c r="BZ15" s="686"/>
      <c r="CA15" s="686"/>
      <c r="CB15" s="686"/>
      <c r="CC15" s="687"/>
    </row>
    <row r="16" spans="1:81" x14ac:dyDescent="0.25">
      <c r="A16" s="688"/>
      <c r="B16" s="689"/>
      <c r="C16" s="689"/>
      <c r="D16" s="689"/>
      <c r="E16" s="689"/>
      <c r="F16" s="689"/>
      <c r="G16" s="689"/>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89"/>
      <c r="BO16" s="689"/>
      <c r="BP16" s="689"/>
      <c r="BQ16" s="689"/>
      <c r="BR16" s="689"/>
      <c r="BS16" s="689"/>
      <c r="BT16" s="689"/>
      <c r="BU16" s="689"/>
      <c r="BV16" s="689"/>
      <c r="BW16" s="689"/>
      <c r="BX16" s="689"/>
      <c r="BY16" s="689"/>
      <c r="BZ16" s="689"/>
      <c r="CA16" s="689"/>
      <c r="CB16" s="689"/>
      <c r="CC16" s="690"/>
    </row>
    <row r="17" spans="1:82" ht="18.75" x14ac:dyDescent="0.3">
      <c r="A17" s="491" t="s">
        <v>1386</v>
      </c>
      <c r="B17" s="492"/>
      <c r="C17" s="492"/>
      <c r="D17" s="492"/>
      <c r="E17" s="492"/>
      <c r="F17" s="492"/>
      <c r="G17" s="492"/>
      <c r="H17" s="492"/>
      <c r="I17" s="492"/>
      <c r="J17" s="492"/>
      <c r="K17" s="492"/>
      <c r="L17" s="492"/>
      <c r="M17" s="492"/>
      <c r="N17" s="691" t="s">
        <v>1370</v>
      </c>
      <c r="O17" s="692"/>
      <c r="P17" s="692"/>
      <c r="Q17" s="692"/>
      <c r="R17" s="692"/>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92"/>
      <c r="AS17" s="692"/>
      <c r="AT17" s="692"/>
      <c r="AU17" s="692"/>
      <c r="AV17" s="692"/>
      <c r="AW17" s="692"/>
      <c r="AX17" s="692"/>
      <c r="AY17" s="692"/>
      <c r="AZ17" s="692"/>
      <c r="BA17" s="692"/>
      <c r="BB17" s="692"/>
      <c r="BC17" s="692"/>
      <c r="BD17" s="692"/>
      <c r="BE17" s="692"/>
      <c r="BF17" s="692"/>
      <c r="BG17" s="692"/>
      <c r="BH17" s="692"/>
      <c r="BI17" s="692"/>
      <c r="BJ17" s="693"/>
      <c r="BK17" s="493" t="s">
        <v>1387</v>
      </c>
      <c r="BL17" s="494"/>
      <c r="BM17" s="495"/>
      <c r="BN17" s="495"/>
      <c r="BO17" s="495"/>
      <c r="BP17" s="495"/>
      <c r="BQ17" s="495"/>
      <c r="BR17" s="495"/>
      <c r="BS17" s="495"/>
      <c r="BT17" s="495"/>
      <c r="BU17" s="495"/>
      <c r="BV17" s="495"/>
      <c r="BW17" s="495"/>
      <c r="BX17" s="495"/>
      <c r="BY17" s="495"/>
      <c r="BZ17" s="495"/>
      <c r="CA17" s="495"/>
      <c r="CB17" s="495"/>
      <c r="CC17" s="496"/>
      <c r="CD17" s="42"/>
    </row>
    <row r="18" spans="1:82" ht="18.75" x14ac:dyDescent="0.3">
      <c r="A18" s="497"/>
      <c r="B18" s="498"/>
      <c r="C18" s="498"/>
      <c r="D18" s="498"/>
      <c r="E18" s="498"/>
      <c r="F18" s="498"/>
      <c r="G18" s="498"/>
      <c r="H18" s="498"/>
      <c r="I18" s="498"/>
      <c r="J18" s="498"/>
      <c r="K18" s="498"/>
      <c r="L18" s="498"/>
      <c r="M18" s="498"/>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694"/>
      <c r="AP18" s="694"/>
      <c r="AQ18" s="694"/>
      <c r="AR18" s="694"/>
      <c r="AS18" s="694"/>
      <c r="AT18" s="694"/>
      <c r="AU18" s="694"/>
      <c r="AV18" s="694"/>
      <c r="AW18" s="694"/>
      <c r="AX18" s="694"/>
      <c r="AY18" s="694"/>
      <c r="AZ18" s="694"/>
      <c r="BA18" s="694"/>
      <c r="BB18" s="694"/>
      <c r="BC18" s="694"/>
      <c r="BD18" s="694"/>
      <c r="BE18" s="694"/>
      <c r="BF18" s="694"/>
      <c r="BG18" s="694"/>
      <c r="BH18" s="694"/>
      <c r="BI18" s="694"/>
      <c r="BJ18" s="695"/>
      <c r="BK18" s="499"/>
      <c r="BL18" s="696" t="s">
        <v>1372</v>
      </c>
      <c r="BM18" s="696"/>
      <c r="BN18" s="696"/>
      <c r="BO18" s="696"/>
      <c r="BP18" s="696"/>
      <c r="BQ18" s="696"/>
      <c r="BR18" s="696"/>
      <c r="BS18" s="696"/>
      <c r="BT18" s="696"/>
      <c r="BU18" s="696"/>
      <c r="BV18" s="696"/>
      <c r="BW18" s="696"/>
      <c r="BX18" s="696"/>
      <c r="BY18" s="696"/>
      <c r="BZ18" s="696"/>
      <c r="CA18" s="696"/>
      <c r="CB18" s="696"/>
      <c r="CC18" s="697"/>
      <c r="CD18" s="42"/>
    </row>
    <row r="19" spans="1:82" x14ac:dyDescent="0.25">
      <c r="A19" s="698"/>
      <c r="B19" s="699"/>
      <c r="C19" s="699"/>
      <c r="D19" s="699"/>
      <c r="E19" s="699"/>
      <c r="F19" s="699"/>
      <c r="G19" s="699"/>
      <c r="H19" s="699"/>
      <c r="I19" s="699"/>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c r="BS19" s="699"/>
      <c r="BT19" s="699"/>
      <c r="BU19" s="699"/>
      <c r="BV19" s="699"/>
      <c r="BW19" s="699"/>
      <c r="BX19" s="699"/>
      <c r="BY19" s="699"/>
      <c r="BZ19" s="699"/>
      <c r="CA19" s="699"/>
      <c r="CB19" s="699"/>
      <c r="CC19" s="700"/>
    </row>
    <row r="20" spans="1:82" ht="18.75" customHeight="1" x14ac:dyDescent="0.3">
      <c r="A20" s="491" t="s">
        <v>1388</v>
      </c>
      <c r="B20" s="492"/>
      <c r="C20" s="492"/>
      <c r="D20" s="492"/>
      <c r="E20" s="492"/>
      <c r="F20" s="492"/>
      <c r="G20" s="492"/>
      <c r="H20" s="492"/>
      <c r="I20" s="492"/>
      <c r="J20" s="492"/>
      <c r="K20" s="492"/>
      <c r="L20" s="492"/>
      <c r="M20" s="701"/>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701"/>
      <c r="AP20" s="701"/>
      <c r="AQ20" s="701"/>
      <c r="AR20" s="701"/>
      <c r="AS20" s="701"/>
      <c r="AT20" s="701"/>
      <c r="AU20" s="701"/>
      <c r="AV20" s="701"/>
      <c r="AW20" s="702"/>
      <c r="AX20" s="500" t="s">
        <v>1389</v>
      </c>
      <c r="AY20" s="501"/>
      <c r="AZ20" s="501"/>
      <c r="BA20" s="501"/>
      <c r="BB20" s="501"/>
      <c r="BC20" s="501"/>
      <c r="BD20" s="501"/>
      <c r="BE20" s="501"/>
      <c r="BF20" s="501"/>
      <c r="BG20" s="501"/>
      <c r="BH20" s="501"/>
      <c r="BI20" s="501"/>
      <c r="BJ20" s="502"/>
      <c r="BK20" s="503" t="s">
        <v>1390</v>
      </c>
      <c r="BL20" s="494"/>
      <c r="BM20" s="495"/>
      <c r="BN20" s="495"/>
      <c r="BO20" s="495"/>
      <c r="BP20" s="495"/>
      <c r="BQ20" s="495"/>
      <c r="BR20" s="495"/>
      <c r="BS20" s="495"/>
      <c r="BT20" s="495"/>
      <c r="BU20" s="495"/>
      <c r="BV20" s="495"/>
      <c r="BW20" s="495"/>
      <c r="BX20" s="495"/>
      <c r="BY20" s="495"/>
      <c r="BZ20" s="495"/>
      <c r="CA20" s="495"/>
      <c r="CB20" s="495"/>
      <c r="CC20" s="496"/>
      <c r="CD20" s="42"/>
    </row>
    <row r="21" spans="1:82" ht="18.75" customHeight="1" x14ac:dyDescent="0.3">
      <c r="A21" s="654" t="s">
        <v>1391</v>
      </c>
      <c r="B21" s="655"/>
      <c r="C21" s="655"/>
      <c r="D21" s="655"/>
      <c r="E21" s="655"/>
      <c r="F21" s="655"/>
      <c r="G21" s="655"/>
      <c r="H21" s="655"/>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5"/>
      <c r="AM21" s="655"/>
      <c r="AN21" s="655"/>
      <c r="AO21" s="655"/>
      <c r="AP21" s="655"/>
      <c r="AQ21" s="655"/>
      <c r="AR21" s="655"/>
      <c r="AS21" s="655"/>
      <c r="AT21" s="655"/>
      <c r="AU21" s="655"/>
      <c r="AV21" s="655"/>
      <c r="AW21" s="656"/>
      <c r="AX21" s="660" t="s">
        <v>1373</v>
      </c>
      <c r="AY21" s="661"/>
      <c r="AZ21" s="661"/>
      <c r="BA21" s="661"/>
      <c r="BB21" s="661"/>
      <c r="BC21" s="661"/>
      <c r="BD21" s="661"/>
      <c r="BE21" s="661"/>
      <c r="BF21" s="661"/>
      <c r="BG21" s="661"/>
      <c r="BH21" s="661"/>
      <c r="BI21" s="661"/>
      <c r="BJ21" s="662"/>
      <c r="BK21" s="504"/>
      <c r="BL21" s="665" t="s">
        <v>5</v>
      </c>
      <c r="BM21" s="665"/>
      <c r="BN21" s="665"/>
      <c r="BO21" s="665"/>
      <c r="BP21" s="665"/>
      <c r="BQ21" s="665"/>
      <c r="BR21" s="665"/>
      <c r="BS21" s="665"/>
      <c r="BT21" s="665"/>
      <c r="BU21" s="665"/>
      <c r="BV21" s="665"/>
      <c r="BW21" s="665"/>
      <c r="BX21" s="665"/>
      <c r="BY21" s="665"/>
      <c r="BZ21" s="505"/>
      <c r="CA21" s="505"/>
      <c r="CB21" s="505"/>
      <c r="CC21" s="506"/>
      <c r="CD21" s="42"/>
    </row>
    <row r="22" spans="1:82" ht="18.75" x14ac:dyDescent="0.25">
      <c r="A22" s="657"/>
      <c r="B22" s="658"/>
      <c r="C22" s="658"/>
      <c r="D22" s="658"/>
      <c r="E22" s="658"/>
      <c r="F22" s="658"/>
      <c r="G22" s="658"/>
      <c r="H22" s="658"/>
      <c r="I22" s="658"/>
      <c r="J22" s="658"/>
      <c r="K22" s="658"/>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658"/>
      <c r="AT22" s="658"/>
      <c r="AU22" s="658"/>
      <c r="AV22" s="658"/>
      <c r="AW22" s="659"/>
      <c r="AX22" s="663"/>
      <c r="AY22" s="663"/>
      <c r="AZ22" s="663"/>
      <c r="BA22" s="663"/>
      <c r="BB22" s="663"/>
      <c r="BC22" s="663"/>
      <c r="BD22" s="663"/>
      <c r="BE22" s="663"/>
      <c r="BF22" s="663"/>
      <c r="BG22" s="663"/>
      <c r="BH22" s="663"/>
      <c r="BI22" s="663"/>
      <c r="BJ22" s="664"/>
      <c r="BK22" s="507"/>
      <c r="BL22" s="507"/>
      <c r="BM22" s="507"/>
      <c r="BN22" s="507"/>
      <c r="BO22" s="507"/>
      <c r="BP22" s="507"/>
      <c r="BQ22" s="507"/>
      <c r="BR22" s="507"/>
      <c r="BS22" s="507"/>
      <c r="BT22" s="507"/>
      <c r="BU22" s="507"/>
      <c r="BV22" s="507"/>
      <c r="BW22" s="507"/>
      <c r="BX22" s="507"/>
      <c r="BY22" s="507"/>
      <c r="BZ22" s="507"/>
      <c r="CA22" s="507"/>
      <c r="CB22" s="507"/>
      <c r="CC22" s="508"/>
    </row>
    <row r="23" spans="1:82" x14ac:dyDescent="0.25">
      <c r="A23" s="509"/>
      <c r="B23" s="44"/>
      <c r="C23" s="44"/>
      <c r="D23" s="44"/>
      <c r="E23" s="44"/>
      <c r="F23" s="44"/>
      <c r="G23" s="44"/>
      <c r="H23" s="44"/>
      <c r="I23" s="44"/>
      <c r="J23" s="44"/>
      <c r="K23" s="44"/>
      <c r="L23" s="44"/>
      <c r="M23" s="44"/>
      <c r="N23" s="44"/>
      <c r="O23" s="44"/>
      <c r="P23" s="44"/>
      <c r="Q23" s="44"/>
      <c r="R23" s="44"/>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510"/>
    </row>
    <row r="24" spans="1:82" ht="18.75" x14ac:dyDescent="0.3">
      <c r="A24" s="650" t="s">
        <v>1392</v>
      </c>
      <c r="B24" s="651"/>
      <c r="C24" s="651"/>
      <c r="D24" s="651"/>
      <c r="E24" s="651"/>
      <c r="F24" s="651"/>
      <c r="G24" s="651"/>
      <c r="H24" s="651"/>
      <c r="I24" s="651"/>
      <c r="J24" s="651"/>
      <c r="K24" s="651"/>
      <c r="L24" s="651"/>
      <c r="M24" s="651"/>
      <c r="N24" s="651"/>
      <c r="O24" s="651"/>
      <c r="P24" s="651"/>
      <c r="Q24" s="651"/>
      <c r="R24" s="651"/>
      <c r="S24" s="651"/>
      <c r="T24" s="651"/>
      <c r="U24" s="651"/>
      <c r="V24" s="651"/>
      <c r="W24" s="651"/>
      <c r="X24" s="651"/>
      <c r="Y24" s="651"/>
      <c r="Z24" s="651"/>
      <c r="AA24" s="651"/>
      <c r="AB24" s="651"/>
      <c r="AC24" s="651"/>
      <c r="AD24" s="651"/>
      <c r="AE24" s="651"/>
      <c r="AF24" s="651"/>
      <c r="AG24" s="43"/>
      <c r="AH24" s="652" t="s">
        <v>880</v>
      </c>
      <c r="AI24" s="652"/>
      <c r="AJ24" s="652"/>
      <c r="AK24" s="652"/>
      <c r="AL24" s="652"/>
      <c r="AM24" s="652"/>
      <c r="AN24" s="652"/>
      <c r="AO24" s="652"/>
      <c r="AP24" s="652"/>
      <c r="AQ24" s="652"/>
      <c r="AR24" s="652"/>
      <c r="AS24" s="652"/>
      <c r="AT24" s="652"/>
      <c r="AU24" s="652"/>
      <c r="AV24" s="652"/>
      <c r="AW24" s="652"/>
      <c r="AX24" s="652"/>
      <c r="AY24" s="652"/>
      <c r="AZ24" s="652"/>
      <c r="BA24" s="652"/>
      <c r="BB24" s="652"/>
      <c r="BC24" s="652"/>
      <c r="BD24" s="652"/>
      <c r="BE24" s="652"/>
      <c r="BF24" s="652"/>
      <c r="BG24" s="652"/>
      <c r="BH24" s="652"/>
      <c r="BI24" s="652"/>
      <c r="BJ24" s="652"/>
      <c r="BK24" s="652"/>
      <c r="BL24" s="652"/>
      <c r="BM24" s="652"/>
      <c r="BN24" s="652"/>
      <c r="BO24" s="652"/>
      <c r="BP24" s="652"/>
      <c r="BQ24" s="652"/>
      <c r="BR24" s="652"/>
      <c r="BS24" s="652"/>
      <c r="BT24" s="652"/>
      <c r="BU24" s="652"/>
      <c r="BV24" s="652"/>
      <c r="BW24" s="652"/>
      <c r="BX24" s="652"/>
      <c r="BY24" s="652"/>
      <c r="BZ24" s="652"/>
      <c r="CA24" s="652"/>
      <c r="CB24" s="652"/>
      <c r="CC24" s="653"/>
    </row>
    <row r="25" spans="1:82" ht="18.75" customHeight="1" x14ac:dyDescent="0.25">
      <c r="A25" s="511">
        <v>1</v>
      </c>
      <c r="B25" s="639" t="s">
        <v>1393</v>
      </c>
      <c r="C25" s="639"/>
      <c r="D25" s="639"/>
      <c r="E25" s="639"/>
      <c r="F25" s="639"/>
      <c r="G25" s="639"/>
      <c r="H25" s="639"/>
      <c r="I25" s="639"/>
      <c r="J25" s="639"/>
      <c r="K25" s="639"/>
      <c r="L25" s="639"/>
      <c r="M25" s="639"/>
      <c r="N25" s="639"/>
      <c r="O25" s="639"/>
      <c r="P25" s="639"/>
      <c r="Q25" s="639"/>
      <c r="R25" s="639"/>
      <c r="S25" s="639"/>
      <c r="T25" s="639"/>
      <c r="U25" s="639"/>
      <c r="V25" s="639"/>
      <c r="W25" s="639"/>
      <c r="X25" s="639"/>
      <c r="Y25" s="639"/>
      <c r="Z25" s="639"/>
      <c r="AA25" s="639"/>
      <c r="AB25" s="639"/>
      <c r="AC25" s="639"/>
      <c r="AD25" s="639"/>
      <c r="AE25" s="639"/>
      <c r="AF25" s="639"/>
      <c r="AG25" s="43"/>
      <c r="AH25" s="512" t="s">
        <v>1394</v>
      </c>
      <c r="AI25" s="513"/>
      <c r="AJ25" s="513"/>
      <c r="AK25" s="513"/>
      <c r="AL25" s="513"/>
      <c r="AM25" s="513"/>
      <c r="AN25" s="513"/>
      <c r="AO25" s="513"/>
      <c r="AP25" s="513"/>
      <c r="AQ25" s="513"/>
      <c r="AR25" s="513"/>
      <c r="AS25" s="513"/>
      <c r="AT25" s="513"/>
      <c r="AU25" s="513"/>
      <c r="AV25" s="513"/>
      <c r="AW25" s="513"/>
      <c r="AX25" s="513"/>
      <c r="AY25" s="513"/>
      <c r="AZ25" s="513"/>
      <c r="BA25" s="513"/>
      <c r="BB25" s="513"/>
      <c r="BC25" s="513"/>
      <c r="BD25" s="513"/>
      <c r="BE25" s="513"/>
      <c r="BF25" s="513"/>
      <c r="BG25" s="513"/>
      <c r="BH25" s="513"/>
      <c r="BI25" s="513"/>
      <c r="BJ25" s="513"/>
      <c r="BK25" s="513"/>
      <c r="BL25" s="513"/>
      <c r="BM25" s="513"/>
      <c r="BN25" s="513"/>
      <c r="BO25" s="513"/>
      <c r="BP25" s="643">
        <f>423196629.34+2097812</f>
        <v>425294441.33999997</v>
      </c>
      <c r="BQ25" s="643"/>
      <c r="BR25" s="643"/>
      <c r="BS25" s="643"/>
      <c r="BT25" s="643"/>
      <c r="BU25" s="643"/>
      <c r="BV25" s="643"/>
      <c r="BW25" s="643"/>
      <c r="BX25" s="643"/>
      <c r="BY25" s="643"/>
      <c r="BZ25" s="643"/>
      <c r="CA25" s="643"/>
      <c r="CB25" s="643"/>
      <c r="CC25" s="644"/>
    </row>
    <row r="26" spans="1:82" ht="18.75" customHeight="1" x14ac:dyDescent="0.25">
      <c r="A26" s="514">
        <v>2</v>
      </c>
      <c r="B26" s="640" t="s">
        <v>1395</v>
      </c>
      <c r="C26" s="641"/>
      <c r="D26" s="641"/>
      <c r="E26" s="641"/>
      <c r="F26" s="641"/>
      <c r="G26" s="641"/>
      <c r="H26" s="641"/>
      <c r="I26" s="641"/>
      <c r="J26" s="641"/>
      <c r="K26" s="641"/>
      <c r="L26" s="641"/>
      <c r="M26" s="641"/>
      <c r="N26" s="641"/>
      <c r="O26" s="641"/>
      <c r="P26" s="641"/>
      <c r="Q26" s="641"/>
      <c r="R26" s="641"/>
      <c r="S26" s="641"/>
      <c r="T26" s="641"/>
      <c r="U26" s="641"/>
      <c r="V26" s="641"/>
      <c r="W26" s="641"/>
      <c r="X26" s="641"/>
      <c r="Y26" s="641"/>
      <c r="Z26" s="641"/>
      <c r="AA26" s="641"/>
      <c r="AB26" s="641"/>
      <c r="AC26" s="641"/>
      <c r="AD26" s="641"/>
      <c r="AE26" s="641"/>
      <c r="AF26" s="642"/>
      <c r="AG26" s="43"/>
      <c r="AH26" s="515" t="s">
        <v>1396</v>
      </c>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643">
        <v>39473926.32</v>
      </c>
      <c r="BQ26" s="643"/>
      <c r="BR26" s="643"/>
      <c r="BS26" s="643"/>
      <c r="BT26" s="643"/>
      <c r="BU26" s="643"/>
      <c r="BV26" s="643"/>
      <c r="BW26" s="643"/>
      <c r="BX26" s="643"/>
      <c r="BY26" s="643"/>
      <c r="BZ26" s="643"/>
      <c r="CA26" s="643"/>
      <c r="CB26" s="643"/>
      <c r="CC26" s="644"/>
    </row>
    <row r="27" spans="1:82" ht="35.25" customHeight="1" x14ac:dyDescent="0.25">
      <c r="A27" s="514">
        <v>3</v>
      </c>
      <c r="B27" s="640" t="s">
        <v>1397</v>
      </c>
      <c r="C27" s="641"/>
      <c r="D27" s="641"/>
      <c r="E27" s="641"/>
      <c r="F27" s="641"/>
      <c r="G27" s="641"/>
      <c r="H27" s="641"/>
      <c r="I27" s="641"/>
      <c r="J27" s="641"/>
      <c r="K27" s="641"/>
      <c r="L27" s="641"/>
      <c r="M27" s="641"/>
      <c r="N27" s="641"/>
      <c r="O27" s="641"/>
      <c r="P27" s="641"/>
      <c r="Q27" s="641"/>
      <c r="R27" s="641"/>
      <c r="S27" s="641"/>
      <c r="T27" s="641"/>
      <c r="U27" s="641"/>
      <c r="V27" s="641"/>
      <c r="W27" s="641"/>
      <c r="X27" s="641"/>
      <c r="Y27" s="641"/>
      <c r="Z27" s="641"/>
      <c r="AA27" s="641"/>
      <c r="AB27" s="641"/>
      <c r="AC27" s="641"/>
      <c r="AD27" s="641"/>
      <c r="AE27" s="641"/>
      <c r="AF27" s="642"/>
      <c r="AG27" s="43"/>
      <c r="AH27" s="515" t="s">
        <v>1398</v>
      </c>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643">
        <v>273141547.39000005</v>
      </c>
      <c r="BQ27" s="643"/>
      <c r="BR27" s="643"/>
      <c r="BS27" s="643"/>
      <c r="BT27" s="643"/>
      <c r="BU27" s="643"/>
      <c r="BV27" s="643"/>
      <c r="BW27" s="643"/>
      <c r="BX27" s="643"/>
      <c r="BY27" s="643"/>
      <c r="BZ27" s="643"/>
      <c r="CA27" s="643"/>
      <c r="CB27" s="643"/>
      <c r="CC27" s="644"/>
    </row>
    <row r="28" spans="1:82" ht="29.25" customHeight="1" x14ac:dyDescent="0.25">
      <c r="A28" s="514">
        <v>4</v>
      </c>
      <c r="B28" s="640" t="s">
        <v>1399</v>
      </c>
      <c r="C28" s="641"/>
      <c r="D28" s="641"/>
      <c r="E28" s="641"/>
      <c r="F28" s="641"/>
      <c r="G28" s="641"/>
      <c r="H28" s="641"/>
      <c r="I28" s="641"/>
      <c r="J28" s="641"/>
      <c r="K28" s="641"/>
      <c r="L28" s="641"/>
      <c r="M28" s="641"/>
      <c r="N28" s="641"/>
      <c r="O28" s="641"/>
      <c r="P28" s="641"/>
      <c r="Q28" s="641"/>
      <c r="R28" s="641"/>
      <c r="S28" s="641"/>
      <c r="T28" s="641"/>
      <c r="U28" s="641"/>
      <c r="V28" s="641"/>
      <c r="W28" s="641"/>
      <c r="X28" s="641"/>
      <c r="Y28" s="641"/>
      <c r="Z28" s="641"/>
      <c r="AA28" s="641"/>
      <c r="AB28" s="641"/>
      <c r="AC28" s="641"/>
      <c r="AD28" s="641"/>
      <c r="AE28" s="641"/>
      <c r="AF28" s="642"/>
      <c r="AG28" s="516"/>
      <c r="AH28" s="515" t="s">
        <v>1400</v>
      </c>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643">
        <v>2960824.4</v>
      </c>
      <c r="BQ28" s="643"/>
      <c r="BR28" s="643"/>
      <c r="BS28" s="643"/>
      <c r="BT28" s="643"/>
      <c r="BU28" s="643"/>
      <c r="BV28" s="643"/>
      <c r="BW28" s="643"/>
      <c r="BX28" s="643"/>
      <c r="BY28" s="643"/>
      <c r="BZ28" s="643"/>
      <c r="CA28" s="643"/>
      <c r="CB28" s="643"/>
      <c r="CC28" s="644"/>
    </row>
    <row r="29" spans="1:82" ht="32.25" customHeight="1" x14ac:dyDescent="0.25">
      <c r="A29" s="514">
        <v>5</v>
      </c>
      <c r="B29" s="640" t="s">
        <v>1401</v>
      </c>
      <c r="C29" s="641"/>
      <c r="D29" s="641"/>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2"/>
      <c r="AG29" s="516"/>
      <c r="AH29" s="515" t="s">
        <v>1402</v>
      </c>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643">
        <v>115008795.75</v>
      </c>
      <c r="BQ29" s="643"/>
      <c r="BR29" s="643"/>
      <c r="BS29" s="643"/>
      <c r="BT29" s="643"/>
      <c r="BU29" s="643"/>
      <c r="BV29" s="643"/>
      <c r="BW29" s="643"/>
      <c r="BX29" s="643"/>
      <c r="BY29" s="643"/>
      <c r="BZ29" s="643"/>
      <c r="CA29" s="643"/>
      <c r="CB29" s="643"/>
      <c r="CC29" s="644"/>
    </row>
    <row r="30" spans="1:82" ht="28.5" customHeight="1" x14ac:dyDescent="0.25">
      <c r="A30" s="514">
        <v>6</v>
      </c>
      <c r="B30" s="640" t="s">
        <v>1403</v>
      </c>
      <c r="C30" s="641"/>
      <c r="D30" s="641"/>
      <c r="E30" s="641"/>
      <c r="F30" s="641"/>
      <c r="G30" s="641"/>
      <c r="H30" s="641"/>
      <c r="I30" s="641"/>
      <c r="J30" s="641"/>
      <c r="K30" s="641"/>
      <c r="L30" s="641"/>
      <c r="M30" s="641"/>
      <c r="N30" s="641"/>
      <c r="O30" s="641"/>
      <c r="P30" s="641"/>
      <c r="Q30" s="641"/>
      <c r="R30" s="641"/>
      <c r="S30" s="641"/>
      <c r="T30" s="641"/>
      <c r="U30" s="641"/>
      <c r="V30" s="641"/>
      <c r="W30" s="641"/>
      <c r="X30" s="641"/>
      <c r="Y30" s="641"/>
      <c r="Z30" s="641"/>
      <c r="AA30" s="641"/>
      <c r="AB30" s="641"/>
      <c r="AC30" s="641"/>
      <c r="AD30" s="641"/>
      <c r="AE30" s="641"/>
      <c r="AF30" s="642"/>
      <c r="AG30" s="43"/>
      <c r="AH30" s="515" t="s">
        <v>1404</v>
      </c>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643">
        <v>87470355.079999998</v>
      </c>
      <c r="BQ30" s="643"/>
      <c r="BR30" s="643"/>
      <c r="BS30" s="643"/>
      <c r="BT30" s="643"/>
      <c r="BU30" s="643"/>
      <c r="BV30" s="643"/>
      <c r="BW30" s="643"/>
      <c r="BX30" s="643"/>
      <c r="BY30" s="643"/>
      <c r="BZ30" s="643"/>
      <c r="CA30" s="643"/>
      <c r="CB30" s="643"/>
      <c r="CC30" s="644"/>
    </row>
    <row r="31" spans="1:82" ht="18.75" customHeight="1" x14ac:dyDescent="0.25">
      <c r="A31" s="514">
        <v>7</v>
      </c>
      <c r="B31" s="640" t="s">
        <v>1405</v>
      </c>
      <c r="C31" s="641"/>
      <c r="D31" s="641"/>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2"/>
      <c r="AG31" s="43"/>
      <c r="AH31" s="515" t="s">
        <v>1406</v>
      </c>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643"/>
      <c r="BQ31" s="643"/>
      <c r="BR31" s="643"/>
      <c r="BS31" s="643"/>
      <c r="BT31" s="643"/>
      <c r="BU31" s="643"/>
      <c r="BV31" s="643"/>
      <c r="BW31" s="643"/>
      <c r="BX31" s="643"/>
      <c r="BY31" s="643"/>
      <c r="BZ31" s="643"/>
      <c r="CA31" s="643"/>
      <c r="CB31" s="643"/>
      <c r="CC31" s="644"/>
    </row>
    <row r="32" spans="1:82" ht="18.75" customHeight="1" x14ac:dyDescent="0.25">
      <c r="A32" s="514">
        <v>8</v>
      </c>
      <c r="B32" s="640" t="s">
        <v>1407</v>
      </c>
      <c r="C32" s="641"/>
      <c r="D32" s="641"/>
      <c r="E32" s="641"/>
      <c r="F32" s="641"/>
      <c r="G32" s="641"/>
      <c r="H32" s="641"/>
      <c r="I32" s="641"/>
      <c r="J32" s="641"/>
      <c r="K32" s="641"/>
      <c r="L32" s="641"/>
      <c r="M32" s="641"/>
      <c r="N32" s="641"/>
      <c r="O32" s="641"/>
      <c r="P32" s="641"/>
      <c r="Q32" s="641"/>
      <c r="R32" s="641"/>
      <c r="S32" s="641"/>
      <c r="T32" s="641"/>
      <c r="U32" s="641"/>
      <c r="V32" s="641"/>
      <c r="W32" s="641"/>
      <c r="X32" s="641"/>
      <c r="Y32" s="641"/>
      <c r="Z32" s="641"/>
      <c r="AA32" s="641"/>
      <c r="AB32" s="641"/>
      <c r="AC32" s="641"/>
      <c r="AD32" s="641"/>
      <c r="AE32" s="641"/>
      <c r="AF32" s="642"/>
      <c r="AG32" s="43"/>
      <c r="AH32" s="512" t="s">
        <v>1408</v>
      </c>
      <c r="AI32" s="513"/>
      <c r="AJ32" s="513"/>
      <c r="AK32" s="513"/>
      <c r="AL32" s="513"/>
      <c r="AM32" s="513"/>
      <c r="AN32" s="513"/>
      <c r="AO32" s="513"/>
      <c r="AP32" s="513"/>
      <c r="AQ32" s="513"/>
      <c r="AR32" s="513"/>
      <c r="AS32" s="513"/>
      <c r="AT32" s="513"/>
      <c r="AU32" s="513"/>
      <c r="AV32" s="513"/>
      <c r="AW32" s="513"/>
      <c r="AX32" s="513"/>
      <c r="AY32" s="513"/>
      <c r="AZ32" s="513"/>
      <c r="BA32" s="513"/>
      <c r="BB32" s="513"/>
      <c r="BC32" s="513"/>
      <c r="BD32" s="513"/>
      <c r="BE32" s="513"/>
      <c r="BF32" s="513"/>
      <c r="BG32" s="513"/>
      <c r="BH32" s="513"/>
      <c r="BI32" s="513"/>
      <c r="BJ32" s="513"/>
      <c r="BK32" s="513"/>
      <c r="BL32" s="513"/>
      <c r="BM32" s="513"/>
      <c r="BN32" s="513"/>
      <c r="BO32" s="513"/>
      <c r="BP32" s="645">
        <v>30465000</v>
      </c>
      <c r="BQ32" s="645"/>
      <c r="BR32" s="645"/>
      <c r="BS32" s="645"/>
      <c r="BT32" s="645"/>
      <c r="BU32" s="645"/>
      <c r="BV32" s="645"/>
      <c r="BW32" s="645"/>
      <c r="BX32" s="645"/>
      <c r="BY32" s="645"/>
      <c r="BZ32" s="645"/>
      <c r="CA32" s="645"/>
      <c r="CB32" s="645"/>
      <c r="CC32" s="646"/>
    </row>
    <row r="33" spans="1:81" ht="18.75" customHeight="1" x14ac:dyDescent="0.3">
      <c r="A33" s="517">
        <v>9</v>
      </c>
      <c r="B33" s="640" t="s">
        <v>1409</v>
      </c>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2"/>
      <c r="AG33" s="46"/>
      <c r="AH33" s="647" t="s">
        <v>1410</v>
      </c>
      <c r="AI33" s="647"/>
      <c r="AJ33" s="647"/>
      <c r="AK33" s="647"/>
      <c r="AL33" s="647"/>
      <c r="AM33" s="647"/>
      <c r="AN33" s="647"/>
      <c r="AO33" s="647"/>
      <c r="AP33" s="647"/>
      <c r="AQ33" s="647"/>
      <c r="AR33" s="647"/>
      <c r="AS33" s="647"/>
      <c r="AT33" s="647"/>
      <c r="AU33" s="647"/>
      <c r="AV33" s="647"/>
      <c r="AW33" s="647"/>
      <c r="AX33" s="647"/>
      <c r="AY33" s="647"/>
      <c r="AZ33" s="647"/>
      <c r="BA33" s="647"/>
      <c r="BB33" s="647"/>
      <c r="BC33" s="647"/>
      <c r="BD33" s="647"/>
      <c r="BE33" s="647"/>
      <c r="BF33" s="647"/>
      <c r="BG33" s="647"/>
      <c r="BH33" s="647"/>
      <c r="BI33" s="647"/>
      <c r="BJ33" s="647"/>
      <c r="BK33" s="647"/>
      <c r="BL33" s="647"/>
      <c r="BM33" s="647"/>
      <c r="BN33" s="647"/>
      <c r="BO33" s="647"/>
      <c r="BP33" s="648">
        <f>SUM(BP25:CC32)</f>
        <v>973814890.27999997</v>
      </c>
      <c r="BQ33" s="648"/>
      <c r="BR33" s="648"/>
      <c r="BS33" s="648"/>
      <c r="BT33" s="648"/>
      <c r="BU33" s="648"/>
      <c r="BV33" s="648"/>
      <c r="BW33" s="648"/>
      <c r="BX33" s="648"/>
      <c r="BY33" s="648"/>
      <c r="BZ33" s="648"/>
      <c r="CA33" s="648"/>
      <c r="CB33" s="648"/>
      <c r="CC33" s="649"/>
    </row>
    <row r="34" spans="1:81" ht="15.75" customHeight="1" thickBot="1" x14ac:dyDescent="0.3">
      <c r="A34" s="518">
        <v>10</v>
      </c>
      <c r="B34" s="640" t="s">
        <v>1411</v>
      </c>
      <c r="C34" s="641"/>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2"/>
      <c r="AG34" s="519"/>
      <c r="AH34" s="520"/>
      <c r="AI34" s="520"/>
      <c r="AJ34" s="520"/>
      <c r="AK34" s="520"/>
      <c r="AL34" s="520"/>
      <c r="AM34" s="520"/>
      <c r="AN34" s="520"/>
      <c r="AO34" s="520"/>
      <c r="AP34" s="520"/>
      <c r="AQ34" s="520"/>
      <c r="AR34" s="520"/>
      <c r="AS34" s="520"/>
      <c r="AT34" s="520"/>
      <c r="AU34" s="520"/>
      <c r="AV34" s="520"/>
      <c r="AW34" s="520"/>
      <c r="AX34" s="520"/>
      <c r="AY34" s="520"/>
      <c r="AZ34" s="520"/>
      <c r="BA34" s="520"/>
      <c r="BB34" s="520"/>
      <c r="BC34" s="520"/>
      <c r="BD34" s="520"/>
      <c r="BE34" s="520"/>
      <c r="BF34" s="520"/>
      <c r="BG34" s="520"/>
      <c r="BH34" s="520"/>
      <c r="BI34" s="520"/>
      <c r="BJ34" s="520"/>
      <c r="BK34" s="520"/>
      <c r="BL34" s="520"/>
      <c r="BM34" s="520"/>
      <c r="BN34" s="520"/>
      <c r="BO34" s="520"/>
      <c r="BP34" s="520"/>
      <c r="BQ34" s="520"/>
      <c r="BR34" s="520"/>
      <c r="BS34" s="520"/>
      <c r="BT34" s="520"/>
      <c r="BU34" s="520"/>
      <c r="BV34" s="520"/>
      <c r="BW34" s="520"/>
      <c r="BX34" s="520"/>
      <c r="BY34" s="520"/>
      <c r="BZ34" s="520"/>
      <c r="CA34" s="520"/>
      <c r="CB34" s="520"/>
      <c r="CC34" s="521"/>
    </row>
    <row r="35" spans="1:81" ht="16.5" customHeight="1" thickTop="1" x14ac:dyDescent="0.25">
      <c r="A35" s="514">
        <v>11</v>
      </c>
      <c r="B35" s="640"/>
      <c r="C35" s="641"/>
      <c r="D35" s="641"/>
      <c r="E35" s="641"/>
      <c r="F35" s="641"/>
      <c r="G35" s="641"/>
      <c r="H35" s="641"/>
      <c r="I35" s="641"/>
      <c r="J35" s="641"/>
      <c r="K35" s="641"/>
      <c r="L35" s="641"/>
      <c r="M35" s="641"/>
      <c r="N35" s="641"/>
      <c r="O35" s="641"/>
      <c r="P35" s="641"/>
      <c r="Q35" s="641"/>
      <c r="R35" s="641"/>
      <c r="S35" s="641"/>
      <c r="T35" s="641"/>
      <c r="U35" s="641"/>
      <c r="V35" s="641"/>
      <c r="W35" s="641"/>
      <c r="X35" s="641"/>
      <c r="Y35" s="641"/>
      <c r="Z35" s="641"/>
      <c r="AA35" s="641"/>
      <c r="AB35" s="641"/>
      <c r="AC35" s="641"/>
      <c r="AD35" s="641"/>
      <c r="AE35" s="641"/>
      <c r="AF35" s="642"/>
      <c r="AG35" s="519"/>
      <c r="AH35" s="519"/>
      <c r="AI35" s="519"/>
      <c r="AJ35" s="519"/>
      <c r="AK35" s="519"/>
      <c r="AL35" s="519"/>
      <c r="AM35" s="519"/>
      <c r="AN35" s="519"/>
      <c r="AO35" s="519"/>
      <c r="AP35" s="519"/>
      <c r="AQ35" s="519"/>
      <c r="AR35" s="519"/>
      <c r="AS35" s="519"/>
      <c r="AT35" s="519"/>
      <c r="AU35" s="519"/>
      <c r="AV35" s="519"/>
      <c r="AW35" s="519"/>
      <c r="AX35" s="519"/>
      <c r="AY35" s="519"/>
      <c r="AZ35" s="519"/>
      <c r="BA35" s="519"/>
      <c r="BB35" s="519"/>
      <c r="BC35" s="519"/>
      <c r="BD35" s="519"/>
      <c r="BE35" s="519"/>
      <c r="BF35" s="519"/>
      <c r="BG35" s="519"/>
      <c r="BH35" s="519"/>
      <c r="BI35" s="519"/>
      <c r="BJ35" s="519"/>
      <c r="BK35" s="519"/>
      <c r="BL35" s="519"/>
      <c r="BM35" s="519"/>
      <c r="BN35" s="519"/>
      <c r="BO35" s="519"/>
      <c r="BP35" s="519"/>
      <c r="BQ35" s="519"/>
      <c r="BR35" s="519"/>
      <c r="BS35" s="519"/>
      <c r="BT35" s="519"/>
      <c r="BU35" s="519"/>
      <c r="BV35" s="519"/>
      <c r="BW35" s="519"/>
      <c r="BX35" s="519"/>
      <c r="BY35" s="519"/>
      <c r="BZ35" s="519"/>
      <c r="CA35" s="519"/>
      <c r="CB35" s="519"/>
      <c r="CC35" s="522"/>
    </row>
    <row r="36" spans="1:81" ht="16.5" thickBot="1" x14ac:dyDescent="0.3">
      <c r="A36" s="523">
        <v>12</v>
      </c>
      <c r="B36" s="639"/>
      <c r="C36" s="639"/>
      <c r="D36" s="639"/>
      <c r="E36" s="639"/>
      <c r="F36" s="639"/>
      <c r="G36" s="639"/>
      <c r="H36" s="639"/>
      <c r="I36" s="639"/>
      <c r="J36" s="639"/>
      <c r="K36" s="639"/>
      <c r="L36" s="639"/>
      <c r="M36" s="639"/>
      <c r="N36" s="639"/>
      <c r="O36" s="639"/>
      <c r="P36" s="639"/>
      <c r="Q36" s="639"/>
      <c r="R36" s="639"/>
      <c r="S36" s="639"/>
      <c r="T36" s="639"/>
      <c r="U36" s="639"/>
      <c r="V36" s="639"/>
      <c r="W36" s="639"/>
      <c r="X36" s="639"/>
      <c r="Y36" s="639"/>
      <c r="Z36" s="639"/>
      <c r="AA36" s="639"/>
      <c r="AB36" s="639"/>
      <c r="AC36" s="639"/>
      <c r="AD36" s="639"/>
      <c r="AE36" s="639"/>
      <c r="AF36" s="639"/>
      <c r="AG36" s="524"/>
      <c r="AH36" s="524"/>
      <c r="AI36" s="524"/>
      <c r="AJ36" s="524"/>
      <c r="AK36" s="524"/>
      <c r="AL36" s="524"/>
      <c r="AM36" s="524"/>
      <c r="AN36" s="524"/>
      <c r="AO36" s="524"/>
      <c r="AP36" s="524"/>
      <c r="AQ36" s="524"/>
      <c r="AR36" s="524"/>
      <c r="AS36" s="524"/>
      <c r="AT36" s="524"/>
      <c r="AU36" s="524"/>
      <c r="AV36" s="524"/>
      <c r="AW36" s="524"/>
      <c r="AX36" s="524"/>
      <c r="AY36" s="524"/>
      <c r="AZ36" s="524"/>
      <c r="BA36" s="524"/>
      <c r="BB36" s="524"/>
      <c r="BC36" s="524"/>
      <c r="BD36" s="524"/>
      <c r="BE36" s="524"/>
      <c r="BF36" s="524"/>
      <c r="BG36" s="524"/>
      <c r="BH36" s="524"/>
      <c r="BI36" s="524"/>
      <c r="BJ36" s="524"/>
      <c r="BK36" s="524"/>
      <c r="BL36" s="524"/>
      <c r="BM36" s="524"/>
      <c r="BN36" s="524"/>
      <c r="BO36" s="524"/>
      <c r="BP36" s="524"/>
      <c r="BQ36" s="524"/>
      <c r="BR36" s="524"/>
      <c r="BS36" s="524"/>
      <c r="BT36" s="524"/>
      <c r="BU36" s="524"/>
      <c r="BV36" s="524"/>
      <c r="BW36" s="524"/>
      <c r="BX36" s="524"/>
      <c r="BY36" s="524"/>
      <c r="BZ36" s="524"/>
      <c r="CA36" s="524"/>
      <c r="CB36" s="524"/>
      <c r="CC36" s="525"/>
    </row>
    <row r="37" spans="1:81" ht="15.75" thickTop="1" x14ac:dyDescent="0.25"/>
  </sheetData>
  <mergeCells count="45">
    <mergeCell ref="A7:CC7"/>
    <mergeCell ref="A1:CC2"/>
    <mergeCell ref="A4:CC4"/>
    <mergeCell ref="AL5:AL6"/>
    <mergeCell ref="A6:AK6"/>
    <mergeCell ref="AM6:CC6"/>
    <mergeCell ref="A21:AW22"/>
    <mergeCell ref="AX21:BJ22"/>
    <mergeCell ref="BL21:BY21"/>
    <mergeCell ref="K8:CC8"/>
    <mergeCell ref="A9:AL9"/>
    <mergeCell ref="AM9:CC9"/>
    <mergeCell ref="A10:AL15"/>
    <mergeCell ref="AM10:CC12"/>
    <mergeCell ref="AM13:CC13"/>
    <mergeCell ref="AM14:CC15"/>
    <mergeCell ref="A16:CC16"/>
    <mergeCell ref="N17:BJ18"/>
    <mergeCell ref="BL18:CC18"/>
    <mergeCell ref="A19:CC19"/>
    <mergeCell ref="M20:AW20"/>
    <mergeCell ref="A24:AF24"/>
    <mergeCell ref="AH24:CC24"/>
    <mergeCell ref="B25:AF25"/>
    <mergeCell ref="BP25:CC25"/>
    <mergeCell ref="B26:AF26"/>
    <mergeCell ref="BP26:CC26"/>
    <mergeCell ref="B27:AF27"/>
    <mergeCell ref="BP27:CC27"/>
    <mergeCell ref="B28:AF28"/>
    <mergeCell ref="BP28:CC28"/>
    <mergeCell ref="B29:AF29"/>
    <mergeCell ref="BP29:CC29"/>
    <mergeCell ref="B36:AF36"/>
    <mergeCell ref="B30:AF30"/>
    <mergeCell ref="BP30:CC30"/>
    <mergeCell ref="B31:AF31"/>
    <mergeCell ref="BP31:CC31"/>
    <mergeCell ref="B32:AF32"/>
    <mergeCell ref="BP32:CC32"/>
    <mergeCell ref="B33:AF33"/>
    <mergeCell ref="AH33:BO33"/>
    <mergeCell ref="BP33:CC33"/>
    <mergeCell ref="B34:AF34"/>
    <mergeCell ref="B35:AF35"/>
  </mergeCells>
  <printOptions horizontalCentered="1"/>
  <pageMargins left="0.39370078740157483" right="0.39370078740157483" top="0.39370078740157483" bottom="0.39370078740157483" header="0" footer="0"/>
  <pageSetup scale="78"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A79D"/>
  </sheetPr>
  <dimension ref="A1:AU519"/>
  <sheetViews>
    <sheetView zoomScale="70" zoomScaleNormal="70" zoomScalePageLayoutView="90" workbookViewId="0">
      <pane ySplit="4" topLeftCell="A5" activePane="bottomLeft" state="frozen"/>
      <selection activeCell="F5" sqref="F5"/>
      <selection pane="bottomLeft" activeCell="F14" sqref="F14"/>
    </sheetView>
  </sheetViews>
  <sheetFormatPr baseColWidth="10" defaultColWidth="0" defaultRowHeight="0" customHeight="1" zeroHeight="1" x14ac:dyDescent="0.25"/>
  <cols>
    <col min="1" max="1" width="8.42578125" style="415" customWidth="1"/>
    <col min="2" max="2" width="40.140625" style="59" customWidth="1"/>
    <col min="3" max="3" width="21.140625" style="416" customWidth="1"/>
    <col min="4" max="4" width="17.7109375" style="416" customWidth="1"/>
    <col min="5" max="5" width="20.5703125" style="416" customWidth="1"/>
    <col min="6" max="6" width="19.140625" style="416" customWidth="1"/>
    <col min="7" max="7" width="18.7109375" style="416" customWidth="1"/>
    <col min="8" max="8" width="17.7109375" style="416" customWidth="1"/>
    <col min="9" max="9" width="18.7109375" style="416" customWidth="1"/>
    <col min="10" max="10" width="17.7109375" style="416" customWidth="1"/>
    <col min="11" max="11" width="20.140625" style="416" customWidth="1"/>
    <col min="12" max="12" width="17.7109375" style="416" customWidth="1"/>
    <col min="13" max="13" width="21.140625" style="416" customWidth="1"/>
    <col min="14" max="14" width="0.28515625" style="408" hidden="1" customWidth="1"/>
    <col min="15" max="15" width="11.42578125" style="30" hidden="1" customWidth="1"/>
    <col min="16" max="28" width="0" style="30" hidden="1" customWidth="1"/>
    <col min="29" max="16384" width="11.42578125" style="30" hidden="1"/>
  </cols>
  <sheetData>
    <row r="1" spans="1:47" customFormat="1" ht="33" customHeight="1" x14ac:dyDescent="0.25">
      <c r="A1" s="855" t="s">
        <v>1215</v>
      </c>
      <c r="B1" s="856"/>
      <c r="C1" s="856"/>
      <c r="D1" s="856"/>
      <c r="E1" s="856"/>
      <c r="F1" s="856"/>
      <c r="G1" s="856"/>
      <c r="H1" s="856"/>
      <c r="I1" s="856"/>
      <c r="J1" s="856"/>
      <c r="K1" s="856"/>
      <c r="L1" s="856"/>
      <c r="M1" s="856"/>
      <c r="N1" s="857"/>
    </row>
    <row r="2" spans="1:47" s="1" customFormat="1" ht="32.25" customHeight="1" x14ac:dyDescent="0.25">
      <c r="A2" s="860" t="s">
        <v>2038</v>
      </c>
      <c r="B2" s="861"/>
      <c r="C2" s="861"/>
      <c r="D2" s="861"/>
      <c r="E2" s="861"/>
      <c r="F2" s="861"/>
      <c r="G2" s="861"/>
      <c r="H2" s="861"/>
      <c r="I2" s="861"/>
      <c r="J2" s="861"/>
      <c r="K2" s="861"/>
      <c r="L2" s="861"/>
      <c r="M2" s="861"/>
      <c r="N2" s="394"/>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row>
    <row r="3" spans="1:47" s="286" customFormat="1" ht="21" customHeight="1" x14ac:dyDescent="0.25">
      <c r="A3" s="859" t="s">
        <v>749</v>
      </c>
      <c r="B3" s="859" t="s">
        <v>4</v>
      </c>
      <c r="C3" s="854" t="s">
        <v>874</v>
      </c>
      <c r="D3" s="854" t="s">
        <v>1207</v>
      </c>
      <c r="E3" s="858" t="s">
        <v>750</v>
      </c>
      <c r="F3" s="858"/>
      <c r="G3" s="858"/>
      <c r="H3" s="862"/>
      <c r="I3" s="858" t="s">
        <v>41</v>
      </c>
      <c r="J3" s="858"/>
      <c r="K3" s="858" t="s">
        <v>38</v>
      </c>
      <c r="L3" s="858" t="s">
        <v>773</v>
      </c>
      <c r="M3" s="858" t="s">
        <v>751</v>
      </c>
      <c r="N3" s="395"/>
      <c r="O3" s="393"/>
    </row>
    <row r="4" spans="1:47" s="286" customFormat="1" ht="70.5" customHeight="1" x14ac:dyDescent="0.25">
      <c r="A4" s="859"/>
      <c r="B4" s="859"/>
      <c r="C4" s="854"/>
      <c r="D4" s="854"/>
      <c r="E4" s="334" t="s">
        <v>913</v>
      </c>
      <c r="F4" s="334" t="s">
        <v>914</v>
      </c>
      <c r="G4" s="334" t="s">
        <v>752</v>
      </c>
      <c r="H4" s="334" t="s">
        <v>311</v>
      </c>
      <c r="I4" s="396" t="s">
        <v>772</v>
      </c>
      <c r="J4" s="396" t="s">
        <v>311</v>
      </c>
      <c r="K4" s="858"/>
      <c r="L4" s="858"/>
      <c r="M4" s="858"/>
      <c r="N4" s="395"/>
      <c r="O4" s="393"/>
    </row>
    <row r="5" spans="1:47" s="53" customFormat="1" ht="25.5" customHeight="1" x14ac:dyDescent="0.25">
      <c r="A5" s="397">
        <v>1000</v>
      </c>
      <c r="B5" s="284" t="s">
        <v>44</v>
      </c>
      <c r="C5" s="285">
        <v>1105369517.4200001</v>
      </c>
      <c r="D5" s="285">
        <v>0</v>
      </c>
      <c r="E5" s="285">
        <v>0</v>
      </c>
      <c r="F5" s="285">
        <v>0</v>
      </c>
      <c r="G5" s="285">
        <v>0</v>
      </c>
      <c r="H5" s="285">
        <v>0</v>
      </c>
      <c r="I5" s="285">
        <v>0</v>
      </c>
      <c r="J5" s="285">
        <v>30016035.559999999</v>
      </c>
      <c r="K5" s="285">
        <v>0</v>
      </c>
      <c r="L5" s="285">
        <v>0</v>
      </c>
      <c r="M5" s="285">
        <v>1135385552.98</v>
      </c>
      <c r="N5" s="398">
        <v>0</v>
      </c>
    </row>
    <row r="6" spans="1:47" customFormat="1" ht="25.5" customHeight="1" x14ac:dyDescent="0.25">
      <c r="A6" s="399">
        <v>1100</v>
      </c>
      <c r="B6" s="68" t="s">
        <v>341</v>
      </c>
      <c r="C6" s="65">
        <v>610105285.75999999</v>
      </c>
      <c r="D6" s="65">
        <v>0</v>
      </c>
      <c r="E6" s="65">
        <v>0</v>
      </c>
      <c r="F6" s="65">
        <v>0</v>
      </c>
      <c r="G6" s="65">
        <v>0</v>
      </c>
      <c r="H6" s="65">
        <v>0</v>
      </c>
      <c r="I6" s="65">
        <v>0</v>
      </c>
      <c r="J6" s="65">
        <v>0</v>
      </c>
      <c r="K6" s="65">
        <v>0</v>
      </c>
      <c r="L6" s="65">
        <v>0</v>
      </c>
      <c r="M6" s="65">
        <v>610105285.75999999</v>
      </c>
      <c r="N6" s="75"/>
      <c r="O6">
        <v>1</v>
      </c>
    </row>
    <row r="7" spans="1:47" customFormat="1" ht="25.5" customHeight="1" x14ac:dyDescent="0.25">
      <c r="A7" s="400">
        <v>111</v>
      </c>
      <c r="B7" s="69" t="s">
        <v>342</v>
      </c>
      <c r="C7" s="67">
        <v>11025300</v>
      </c>
      <c r="D7" s="67"/>
      <c r="E7" s="67">
        <v>0</v>
      </c>
      <c r="F7" s="67">
        <v>0</v>
      </c>
      <c r="G7" s="67">
        <v>0</v>
      </c>
      <c r="H7" s="67">
        <v>0</v>
      </c>
      <c r="I7" s="67">
        <v>0</v>
      </c>
      <c r="J7" s="67">
        <v>0</v>
      </c>
      <c r="K7" s="67"/>
      <c r="L7" s="67">
        <v>0</v>
      </c>
      <c r="M7" s="276">
        <v>11025300</v>
      </c>
      <c r="N7" s="401"/>
      <c r="O7">
        <v>2</v>
      </c>
    </row>
    <row r="8" spans="1:47" customFormat="1" ht="25.5" customHeight="1" x14ac:dyDescent="0.25">
      <c r="A8" s="400">
        <v>112</v>
      </c>
      <c r="B8" s="70" t="s">
        <v>343</v>
      </c>
      <c r="C8" s="67"/>
      <c r="D8" s="67"/>
      <c r="E8" s="67"/>
      <c r="F8" s="67"/>
      <c r="G8" s="67"/>
      <c r="H8" s="67"/>
      <c r="I8" s="67"/>
      <c r="J8" s="67"/>
      <c r="K8" s="67"/>
      <c r="L8" s="67"/>
      <c r="M8" s="276">
        <v>0</v>
      </c>
      <c r="N8" s="401"/>
      <c r="O8">
        <v>3</v>
      </c>
    </row>
    <row r="9" spans="1:47" customFormat="1" ht="25.5" customHeight="1" x14ac:dyDescent="0.25">
      <c r="A9" s="400">
        <v>113</v>
      </c>
      <c r="B9" s="70" t="s">
        <v>344</v>
      </c>
      <c r="C9" s="67">
        <v>599079985.75999999</v>
      </c>
      <c r="D9" s="67"/>
      <c r="E9" s="67">
        <v>0</v>
      </c>
      <c r="F9" s="67">
        <v>0</v>
      </c>
      <c r="G9" s="67">
        <v>0</v>
      </c>
      <c r="H9" s="67">
        <v>0</v>
      </c>
      <c r="I9" s="67">
        <v>0</v>
      </c>
      <c r="J9" s="67">
        <v>0</v>
      </c>
      <c r="K9" s="67"/>
      <c r="L9" s="67">
        <v>0</v>
      </c>
      <c r="M9" s="276">
        <v>599079985.75999999</v>
      </c>
      <c r="N9" s="75"/>
    </row>
    <row r="10" spans="1:47" customFormat="1" ht="25.5" customHeight="1" x14ac:dyDescent="0.25">
      <c r="A10" s="400">
        <v>114</v>
      </c>
      <c r="B10" s="70" t="s">
        <v>345</v>
      </c>
      <c r="C10" s="67"/>
      <c r="D10" s="67"/>
      <c r="E10" s="67"/>
      <c r="F10" s="67"/>
      <c r="G10" s="67"/>
      <c r="H10" s="67"/>
      <c r="I10" s="67"/>
      <c r="J10" s="67"/>
      <c r="K10" s="67"/>
      <c r="L10" s="67"/>
      <c r="M10" s="276">
        <v>0</v>
      </c>
      <c r="N10" s="75"/>
      <c r="O10">
        <v>101</v>
      </c>
    </row>
    <row r="11" spans="1:47" customFormat="1" ht="25.5" customHeight="1" x14ac:dyDescent="0.25">
      <c r="A11" s="399">
        <v>1200</v>
      </c>
      <c r="B11" s="68" t="s">
        <v>346</v>
      </c>
      <c r="C11" s="65">
        <v>91547555.079999998</v>
      </c>
      <c r="D11" s="65">
        <v>0</v>
      </c>
      <c r="E11" s="65">
        <v>0</v>
      </c>
      <c r="F11" s="65">
        <v>0</v>
      </c>
      <c r="G11" s="65">
        <v>0</v>
      </c>
      <c r="H11" s="65">
        <v>0</v>
      </c>
      <c r="I11" s="65">
        <v>0</v>
      </c>
      <c r="J11" s="65">
        <v>0</v>
      </c>
      <c r="K11" s="65">
        <v>0</v>
      </c>
      <c r="L11" s="65">
        <v>0</v>
      </c>
      <c r="M11" s="65">
        <v>91547555.079999998</v>
      </c>
      <c r="N11" s="402"/>
      <c r="O11">
        <v>102</v>
      </c>
    </row>
    <row r="12" spans="1:47" customFormat="1" ht="25.5" customHeight="1" x14ac:dyDescent="0.25">
      <c r="A12" s="400">
        <v>121</v>
      </c>
      <c r="B12" s="70" t="s">
        <v>347</v>
      </c>
      <c r="C12" s="67"/>
      <c r="D12" s="67"/>
      <c r="E12" s="67"/>
      <c r="F12" s="67"/>
      <c r="G12" s="67"/>
      <c r="H12" s="67"/>
      <c r="I12" s="67"/>
      <c r="J12" s="67"/>
      <c r="K12" s="67"/>
      <c r="L12" s="67"/>
      <c r="M12" s="276">
        <v>0</v>
      </c>
      <c r="N12" s="75"/>
      <c r="O12">
        <v>103</v>
      </c>
    </row>
    <row r="13" spans="1:47" customFormat="1" ht="25.5" customHeight="1" x14ac:dyDescent="0.25">
      <c r="A13" s="400">
        <v>122</v>
      </c>
      <c r="B13" s="70" t="s">
        <v>348</v>
      </c>
      <c r="C13" s="67">
        <v>91521155.079999998</v>
      </c>
      <c r="D13" s="67"/>
      <c r="E13" s="67">
        <v>0</v>
      </c>
      <c r="F13" s="67">
        <v>0</v>
      </c>
      <c r="G13" s="67">
        <v>0</v>
      </c>
      <c r="H13" s="67">
        <v>0</v>
      </c>
      <c r="I13" s="67">
        <v>0</v>
      </c>
      <c r="J13" s="67">
        <v>0</v>
      </c>
      <c r="K13" s="67"/>
      <c r="L13" s="67">
        <v>0</v>
      </c>
      <c r="M13" s="276">
        <v>91521155.079999998</v>
      </c>
      <c r="N13" s="75"/>
      <c r="O13">
        <v>104</v>
      </c>
    </row>
    <row r="14" spans="1:47" customFormat="1" ht="25.5" customHeight="1" x14ac:dyDescent="0.25">
      <c r="A14" s="400">
        <v>123</v>
      </c>
      <c r="B14" s="70" t="s">
        <v>349</v>
      </c>
      <c r="C14" s="67">
        <v>26400</v>
      </c>
      <c r="D14" s="67"/>
      <c r="E14" s="67">
        <v>0</v>
      </c>
      <c r="F14" s="67">
        <v>0</v>
      </c>
      <c r="G14" s="67">
        <v>0</v>
      </c>
      <c r="H14" s="67">
        <v>0</v>
      </c>
      <c r="I14" s="67">
        <v>0</v>
      </c>
      <c r="J14" s="67">
        <v>0</v>
      </c>
      <c r="K14" s="67"/>
      <c r="L14" s="67">
        <v>0</v>
      </c>
      <c r="M14" s="276">
        <v>26400</v>
      </c>
      <c r="N14" s="75"/>
      <c r="O14">
        <v>105</v>
      </c>
    </row>
    <row r="15" spans="1:47" customFormat="1" ht="39" customHeight="1" x14ac:dyDescent="0.25">
      <c r="A15" s="400">
        <v>124</v>
      </c>
      <c r="B15" s="70" t="s">
        <v>350</v>
      </c>
      <c r="C15" s="67"/>
      <c r="D15" s="67"/>
      <c r="E15" s="67"/>
      <c r="F15" s="67"/>
      <c r="G15" s="67"/>
      <c r="H15" s="67"/>
      <c r="I15" s="67"/>
      <c r="J15" s="67"/>
      <c r="K15" s="67"/>
      <c r="L15" s="67"/>
      <c r="M15" s="276">
        <v>0</v>
      </c>
      <c r="N15" s="75"/>
      <c r="O15">
        <v>106</v>
      </c>
    </row>
    <row r="16" spans="1:47" customFormat="1" ht="25.5" customHeight="1" x14ac:dyDescent="0.25">
      <c r="A16" s="399">
        <v>1300</v>
      </c>
      <c r="B16" s="68" t="s">
        <v>351</v>
      </c>
      <c r="C16" s="65">
        <v>110969754.89</v>
      </c>
      <c r="D16" s="65">
        <v>0</v>
      </c>
      <c r="E16" s="65">
        <v>0</v>
      </c>
      <c r="F16" s="65">
        <v>0</v>
      </c>
      <c r="G16" s="65">
        <v>0</v>
      </c>
      <c r="H16" s="65">
        <v>0</v>
      </c>
      <c r="I16" s="65">
        <v>0</v>
      </c>
      <c r="J16" s="65">
        <v>0</v>
      </c>
      <c r="K16" s="65">
        <v>0</v>
      </c>
      <c r="L16" s="65">
        <v>0</v>
      </c>
      <c r="M16" s="65">
        <v>110969754.89</v>
      </c>
      <c r="N16" s="403">
        <v>0</v>
      </c>
      <c r="O16">
        <v>199</v>
      </c>
    </row>
    <row r="17" spans="1:15" customFormat="1" ht="25.5" customHeight="1" x14ac:dyDescent="0.25">
      <c r="A17" s="400">
        <v>131</v>
      </c>
      <c r="B17" s="70" t="s">
        <v>352</v>
      </c>
      <c r="C17" s="67"/>
      <c r="D17" s="67"/>
      <c r="E17" s="67"/>
      <c r="F17" s="67"/>
      <c r="G17" s="67"/>
      <c r="H17" s="67"/>
      <c r="I17" s="67"/>
      <c r="J17" s="67"/>
      <c r="K17" s="67"/>
      <c r="L17" s="67"/>
      <c r="M17" s="276">
        <v>0</v>
      </c>
      <c r="N17" s="75"/>
    </row>
    <row r="18" spans="1:15" customFormat="1" ht="25.5" customHeight="1" x14ac:dyDescent="0.25">
      <c r="A18" s="400">
        <v>132</v>
      </c>
      <c r="B18" s="70" t="s">
        <v>353</v>
      </c>
      <c r="C18" s="67">
        <v>109032754.89</v>
      </c>
      <c r="D18" s="67"/>
      <c r="E18" s="67">
        <v>0</v>
      </c>
      <c r="F18" s="67">
        <v>0</v>
      </c>
      <c r="G18" s="67">
        <v>0</v>
      </c>
      <c r="H18" s="67">
        <v>0</v>
      </c>
      <c r="I18" s="67">
        <v>0</v>
      </c>
      <c r="J18" s="67">
        <v>0</v>
      </c>
      <c r="K18" s="67"/>
      <c r="L18" s="67">
        <v>0</v>
      </c>
      <c r="M18" s="276">
        <v>109032754.89</v>
      </c>
      <c r="N18" s="75"/>
      <c r="O18" s="30" t="s">
        <v>354</v>
      </c>
    </row>
    <row r="19" spans="1:15" customFormat="1" ht="25.5" customHeight="1" x14ac:dyDescent="0.25">
      <c r="A19" s="400">
        <v>133</v>
      </c>
      <c r="B19" s="70" t="s">
        <v>355</v>
      </c>
      <c r="C19" s="67">
        <v>1140000</v>
      </c>
      <c r="D19" s="67"/>
      <c r="E19" s="67">
        <v>0</v>
      </c>
      <c r="F19" s="67">
        <v>0</v>
      </c>
      <c r="G19" s="67">
        <v>0</v>
      </c>
      <c r="H19" s="67">
        <v>0</v>
      </c>
      <c r="I19" s="67">
        <v>0</v>
      </c>
      <c r="J19" s="67">
        <v>0</v>
      </c>
      <c r="K19" s="67"/>
      <c r="L19" s="67">
        <v>0</v>
      </c>
      <c r="M19" s="276">
        <v>1140000</v>
      </c>
      <c r="N19" s="75"/>
      <c r="O19">
        <v>201</v>
      </c>
    </row>
    <row r="20" spans="1:15" customFormat="1" ht="25.5" customHeight="1" x14ac:dyDescent="0.25">
      <c r="A20" s="400">
        <v>134</v>
      </c>
      <c r="B20" s="70" t="s">
        <v>356</v>
      </c>
      <c r="C20" s="67">
        <v>797000</v>
      </c>
      <c r="D20" s="67"/>
      <c r="E20" s="67">
        <v>0</v>
      </c>
      <c r="F20" s="67">
        <v>0</v>
      </c>
      <c r="G20" s="67">
        <v>0</v>
      </c>
      <c r="H20" s="67">
        <v>0</v>
      </c>
      <c r="I20" s="67">
        <v>0</v>
      </c>
      <c r="J20" s="67">
        <v>0</v>
      </c>
      <c r="K20" s="67"/>
      <c r="L20" s="67">
        <v>0</v>
      </c>
      <c r="M20" s="276">
        <v>797000</v>
      </c>
      <c r="N20" s="75"/>
      <c r="O20">
        <v>203</v>
      </c>
    </row>
    <row r="21" spans="1:15" customFormat="1" ht="25.5" customHeight="1" x14ac:dyDescent="0.25">
      <c r="A21" s="400">
        <v>135</v>
      </c>
      <c r="B21" s="70" t="s">
        <v>357</v>
      </c>
      <c r="C21" s="67"/>
      <c r="D21" s="67"/>
      <c r="E21" s="67"/>
      <c r="F21" s="67"/>
      <c r="G21" s="67"/>
      <c r="H21" s="67"/>
      <c r="I21" s="67"/>
      <c r="J21" s="67"/>
      <c r="K21" s="67"/>
      <c r="L21" s="67"/>
      <c r="M21" s="276">
        <v>0</v>
      </c>
      <c r="N21" s="75"/>
      <c r="O21">
        <v>205</v>
      </c>
    </row>
    <row r="22" spans="1:15" customFormat="1" ht="25.5" x14ac:dyDescent="0.25">
      <c r="A22" s="400">
        <v>136</v>
      </c>
      <c r="B22" s="70" t="s">
        <v>358</v>
      </c>
      <c r="C22" s="67"/>
      <c r="D22" s="67"/>
      <c r="E22" s="67"/>
      <c r="F22" s="67"/>
      <c r="G22" s="67"/>
      <c r="H22" s="67"/>
      <c r="I22" s="67"/>
      <c r="J22" s="67"/>
      <c r="K22" s="67"/>
      <c r="L22" s="67"/>
      <c r="M22" s="276">
        <v>0</v>
      </c>
      <c r="N22" s="75"/>
      <c r="O22">
        <v>207</v>
      </c>
    </row>
    <row r="23" spans="1:15" customFormat="1" ht="25.5" customHeight="1" x14ac:dyDescent="0.25">
      <c r="A23" s="400">
        <v>137</v>
      </c>
      <c r="B23" s="70" t="s">
        <v>359</v>
      </c>
      <c r="C23" s="67"/>
      <c r="D23" s="67"/>
      <c r="E23" s="67"/>
      <c r="F23" s="67"/>
      <c r="G23" s="67"/>
      <c r="H23" s="67"/>
      <c r="I23" s="67"/>
      <c r="J23" s="67"/>
      <c r="K23" s="67"/>
      <c r="L23" s="67"/>
      <c r="M23" s="276">
        <v>0</v>
      </c>
      <c r="N23" s="75"/>
      <c r="O23">
        <v>209</v>
      </c>
    </row>
    <row r="24" spans="1:15" customFormat="1" ht="25.5" x14ac:dyDescent="0.25">
      <c r="A24" s="400">
        <v>138</v>
      </c>
      <c r="B24" s="70" t="s">
        <v>360</v>
      </c>
      <c r="C24" s="67"/>
      <c r="D24" s="67"/>
      <c r="E24" s="67"/>
      <c r="F24" s="67"/>
      <c r="G24" s="67"/>
      <c r="H24" s="67"/>
      <c r="I24" s="67"/>
      <c r="J24" s="67"/>
      <c r="K24" s="67"/>
      <c r="L24" s="67"/>
      <c r="M24" s="276">
        <v>0</v>
      </c>
      <c r="N24" s="75"/>
      <c r="O24">
        <v>211</v>
      </c>
    </row>
    <row r="25" spans="1:15" customFormat="1" ht="25.5" customHeight="1" x14ac:dyDescent="0.25">
      <c r="A25" s="399">
        <v>1400</v>
      </c>
      <c r="B25" s="68" t="s">
        <v>361</v>
      </c>
      <c r="C25" s="65">
        <v>196254720.39999998</v>
      </c>
      <c r="D25" s="65">
        <v>0</v>
      </c>
      <c r="E25" s="65">
        <v>0</v>
      </c>
      <c r="F25" s="65">
        <v>0</v>
      </c>
      <c r="G25" s="65">
        <v>0</v>
      </c>
      <c r="H25" s="65">
        <v>0</v>
      </c>
      <c r="I25" s="65">
        <v>0</v>
      </c>
      <c r="J25" s="65">
        <v>0</v>
      </c>
      <c r="K25" s="65">
        <v>0</v>
      </c>
      <c r="L25" s="65">
        <v>0</v>
      </c>
      <c r="M25" s="65">
        <v>196254720.39999998</v>
      </c>
      <c r="N25" s="403">
        <v>0</v>
      </c>
      <c r="O25">
        <v>213</v>
      </c>
    </row>
    <row r="26" spans="1:15" customFormat="1" ht="25.5" customHeight="1" x14ac:dyDescent="0.25">
      <c r="A26" s="400">
        <v>141</v>
      </c>
      <c r="B26" s="70" t="s">
        <v>362</v>
      </c>
      <c r="C26" s="67">
        <v>50454182.589999989</v>
      </c>
      <c r="D26" s="67"/>
      <c r="E26" s="67">
        <v>0</v>
      </c>
      <c r="F26" s="67">
        <v>0</v>
      </c>
      <c r="G26" s="67">
        <v>0</v>
      </c>
      <c r="H26" s="67">
        <v>0</v>
      </c>
      <c r="I26" s="67">
        <v>0</v>
      </c>
      <c r="J26" s="67">
        <v>0</v>
      </c>
      <c r="K26" s="67"/>
      <c r="L26" s="67">
        <v>0</v>
      </c>
      <c r="M26" s="276">
        <v>50454182.589999989</v>
      </c>
      <c r="N26" s="75"/>
      <c r="O26">
        <v>215</v>
      </c>
    </row>
    <row r="27" spans="1:15" customFormat="1" ht="25.5" customHeight="1" x14ac:dyDescent="0.25">
      <c r="A27" s="400">
        <v>142</v>
      </c>
      <c r="B27" s="70" t="s">
        <v>363</v>
      </c>
      <c r="C27" s="67">
        <v>18284815.390000001</v>
      </c>
      <c r="D27" s="67"/>
      <c r="E27" s="67">
        <v>0</v>
      </c>
      <c r="F27" s="67">
        <v>0</v>
      </c>
      <c r="G27" s="67">
        <v>0</v>
      </c>
      <c r="H27" s="67">
        <v>0</v>
      </c>
      <c r="I27" s="67">
        <v>0</v>
      </c>
      <c r="J27" s="67">
        <v>0</v>
      </c>
      <c r="K27" s="67"/>
      <c r="L27" s="67">
        <v>0</v>
      </c>
      <c r="M27" s="276">
        <v>18284815.390000001</v>
      </c>
      <c r="N27" s="75"/>
      <c r="O27">
        <v>217</v>
      </c>
    </row>
    <row r="28" spans="1:15" customFormat="1" ht="25.5" customHeight="1" x14ac:dyDescent="0.25">
      <c r="A28" s="400">
        <v>143</v>
      </c>
      <c r="B28" s="70" t="s">
        <v>364</v>
      </c>
      <c r="C28" s="67">
        <v>118970722.41999999</v>
      </c>
      <c r="D28" s="67"/>
      <c r="E28" s="67">
        <v>0</v>
      </c>
      <c r="F28" s="67">
        <v>0</v>
      </c>
      <c r="G28" s="67">
        <v>0</v>
      </c>
      <c r="H28" s="67">
        <v>0</v>
      </c>
      <c r="I28" s="67">
        <v>0</v>
      </c>
      <c r="J28" s="67">
        <v>0</v>
      </c>
      <c r="K28" s="67"/>
      <c r="L28" s="67">
        <v>0</v>
      </c>
      <c r="M28" s="276">
        <v>118970722.41999999</v>
      </c>
      <c r="N28" s="75"/>
      <c r="O28">
        <v>219</v>
      </c>
    </row>
    <row r="29" spans="1:15" customFormat="1" ht="25.5" customHeight="1" x14ac:dyDescent="0.25">
      <c r="A29" s="400">
        <v>144</v>
      </c>
      <c r="B29" s="70" t="s">
        <v>365</v>
      </c>
      <c r="C29" s="67">
        <v>8545000</v>
      </c>
      <c r="D29" s="67"/>
      <c r="E29" s="67">
        <v>0</v>
      </c>
      <c r="F29" s="67">
        <v>0</v>
      </c>
      <c r="G29" s="67">
        <v>0</v>
      </c>
      <c r="H29" s="67">
        <v>0</v>
      </c>
      <c r="I29" s="67">
        <v>0</v>
      </c>
      <c r="J29" s="67">
        <v>0</v>
      </c>
      <c r="K29" s="67"/>
      <c r="L29" s="67">
        <v>0</v>
      </c>
      <c r="M29" s="276">
        <v>8545000</v>
      </c>
      <c r="N29" s="75"/>
      <c r="O29">
        <v>221</v>
      </c>
    </row>
    <row r="30" spans="1:15" customFormat="1" ht="25.5" customHeight="1" x14ac:dyDescent="0.25">
      <c r="A30" s="399">
        <v>1500</v>
      </c>
      <c r="B30" s="68" t="s">
        <v>366</v>
      </c>
      <c r="C30" s="65">
        <v>70100731.829999998</v>
      </c>
      <c r="D30" s="65">
        <v>0</v>
      </c>
      <c r="E30" s="65">
        <v>0</v>
      </c>
      <c r="F30" s="65">
        <v>0</v>
      </c>
      <c r="G30" s="65">
        <v>0</v>
      </c>
      <c r="H30" s="65">
        <v>0</v>
      </c>
      <c r="I30" s="65">
        <v>0</v>
      </c>
      <c r="J30" s="65">
        <v>0</v>
      </c>
      <c r="K30" s="65">
        <v>0</v>
      </c>
      <c r="L30" s="65">
        <v>0</v>
      </c>
      <c r="M30" s="65">
        <v>70100731.829999998</v>
      </c>
      <c r="N30" s="403">
        <v>0</v>
      </c>
      <c r="O30">
        <v>223</v>
      </c>
    </row>
    <row r="31" spans="1:15" customFormat="1" ht="25.5" customHeight="1" x14ac:dyDescent="0.25">
      <c r="A31" s="400">
        <v>151</v>
      </c>
      <c r="B31" s="70" t="s">
        <v>367</v>
      </c>
      <c r="C31" s="67"/>
      <c r="D31" s="67"/>
      <c r="E31" s="67"/>
      <c r="F31" s="67"/>
      <c r="G31" s="67"/>
      <c r="H31" s="67"/>
      <c r="I31" s="67"/>
      <c r="J31" s="67"/>
      <c r="K31" s="67"/>
      <c r="L31" s="67"/>
      <c r="M31" s="276">
        <v>0</v>
      </c>
      <c r="N31" s="75"/>
      <c r="O31">
        <v>225</v>
      </c>
    </row>
    <row r="32" spans="1:15" customFormat="1" ht="25.5" customHeight="1" x14ac:dyDescent="0.25">
      <c r="A32" s="400">
        <v>152</v>
      </c>
      <c r="B32" s="70" t="s">
        <v>283</v>
      </c>
      <c r="C32" s="67">
        <v>5114618.9800000004</v>
      </c>
      <c r="D32" s="67"/>
      <c r="E32" s="67">
        <v>0</v>
      </c>
      <c r="F32" s="67">
        <v>0</v>
      </c>
      <c r="G32" s="67">
        <v>0</v>
      </c>
      <c r="H32" s="67">
        <v>0</v>
      </c>
      <c r="I32" s="67">
        <v>0</v>
      </c>
      <c r="J32" s="67">
        <v>0</v>
      </c>
      <c r="K32" s="67"/>
      <c r="L32" s="67">
        <v>0</v>
      </c>
      <c r="M32" s="276">
        <v>5114618.9800000004</v>
      </c>
      <c r="N32" s="75"/>
      <c r="O32">
        <v>227</v>
      </c>
    </row>
    <row r="33" spans="1:15" customFormat="1" ht="25.5" customHeight="1" x14ac:dyDescent="0.25">
      <c r="A33" s="400">
        <v>153</v>
      </c>
      <c r="B33" s="70" t="s">
        <v>368</v>
      </c>
      <c r="C33" s="67"/>
      <c r="D33" s="67"/>
      <c r="E33" s="67"/>
      <c r="F33" s="67"/>
      <c r="G33" s="67"/>
      <c r="H33" s="67"/>
      <c r="I33" s="67"/>
      <c r="J33" s="67"/>
      <c r="K33" s="67"/>
      <c r="L33" s="67"/>
      <c r="M33" s="276">
        <v>0</v>
      </c>
      <c r="N33" s="75"/>
      <c r="O33">
        <v>229</v>
      </c>
    </row>
    <row r="34" spans="1:15" customFormat="1" ht="25.5" customHeight="1" x14ac:dyDescent="0.25">
      <c r="A34" s="400">
        <v>154</v>
      </c>
      <c r="B34" s="70" t="s">
        <v>369</v>
      </c>
      <c r="C34" s="67"/>
      <c r="D34" s="67"/>
      <c r="E34" s="67"/>
      <c r="F34" s="67"/>
      <c r="G34" s="67"/>
      <c r="H34" s="67"/>
      <c r="I34" s="67"/>
      <c r="J34" s="67"/>
      <c r="K34" s="67"/>
      <c r="L34" s="67"/>
      <c r="M34" s="276">
        <v>0</v>
      </c>
      <c r="N34" s="75"/>
      <c r="O34" s="30" t="s">
        <v>370</v>
      </c>
    </row>
    <row r="35" spans="1:15" customFormat="1" ht="25.5" customHeight="1" x14ac:dyDescent="0.25">
      <c r="A35" s="400">
        <v>155</v>
      </c>
      <c r="B35" s="70" t="s">
        <v>371</v>
      </c>
      <c r="C35" s="67"/>
      <c r="D35" s="67"/>
      <c r="E35" s="67"/>
      <c r="F35" s="67"/>
      <c r="G35" s="67"/>
      <c r="H35" s="67"/>
      <c r="I35" s="67"/>
      <c r="J35" s="67"/>
      <c r="K35" s="67"/>
      <c r="L35" s="67"/>
      <c r="M35" s="276">
        <v>0</v>
      </c>
      <c r="N35" s="75"/>
      <c r="O35">
        <v>202</v>
      </c>
    </row>
    <row r="36" spans="1:15" customFormat="1" ht="25.5" customHeight="1" x14ac:dyDescent="0.25">
      <c r="A36" s="400">
        <v>159</v>
      </c>
      <c r="B36" s="70" t="s">
        <v>372</v>
      </c>
      <c r="C36" s="67">
        <v>64986112.850000001</v>
      </c>
      <c r="D36" s="67"/>
      <c r="E36" s="67">
        <v>0</v>
      </c>
      <c r="F36" s="67">
        <v>0</v>
      </c>
      <c r="G36" s="67">
        <v>0</v>
      </c>
      <c r="H36" s="67">
        <v>0</v>
      </c>
      <c r="I36" s="67">
        <v>0</v>
      </c>
      <c r="J36" s="67">
        <v>0</v>
      </c>
      <c r="K36" s="67"/>
      <c r="L36" s="67">
        <v>0</v>
      </c>
      <c r="M36" s="276">
        <v>64986112.850000001</v>
      </c>
      <c r="N36" s="75"/>
      <c r="O36">
        <v>204</v>
      </c>
    </row>
    <row r="37" spans="1:15" customFormat="1" ht="25.5" customHeight="1" x14ac:dyDescent="0.25">
      <c r="A37" s="399">
        <v>1600</v>
      </c>
      <c r="B37" s="64" t="s">
        <v>373</v>
      </c>
      <c r="C37" s="65">
        <v>26391469.460000001</v>
      </c>
      <c r="D37" s="65">
        <v>0</v>
      </c>
      <c r="E37" s="65">
        <v>0</v>
      </c>
      <c r="F37" s="65">
        <v>0</v>
      </c>
      <c r="G37" s="65">
        <v>0</v>
      </c>
      <c r="H37" s="65">
        <v>0</v>
      </c>
      <c r="I37" s="65">
        <v>0</v>
      </c>
      <c r="J37" s="65">
        <v>27516035.559999999</v>
      </c>
      <c r="K37" s="65">
        <v>0</v>
      </c>
      <c r="L37" s="65">
        <v>0</v>
      </c>
      <c r="M37" s="65">
        <v>53907505.019999996</v>
      </c>
      <c r="N37" s="403">
        <v>0</v>
      </c>
      <c r="O37">
        <v>206</v>
      </c>
    </row>
    <row r="38" spans="1:15" customFormat="1" ht="30" customHeight="1" x14ac:dyDescent="0.25">
      <c r="A38" s="400">
        <v>161</v>
      </c>
      <c r="B38" s="70" t="s">
        <v>374</v>
      </c>
      <c r="C38" s="67">
        <v>26391469.460000001</v>
      </c>
      <c r="D38" s="67"/>
      <c r="E38" s="67">
        <v>0</v>
      </c>
      <c r="F38" s="67">
        <v>0</v>
      </c>
      <c r="G38" s="67">
        <v>0</v>
      </c>
      <c r="H38" s="67">
        <v>0</v>
      </c>
      <c r="I38" s="67">
        <v>0</v>
      </c>
      <c r="J38" s="67">
        <v>27516035.559999999</v>
      </c>
      <c r="K38" s="67"/>
      <c r="L38" s="67">
        <v>0</v>
      </c>
      <c r="M38" s="276">
        <v>53907505.019999996</v>
      </c>
      <c r="N38" s="75"/>
      <c r="O38">
        <v>208</v>
      </c>
    </row>
    <row r="39" spans="1:15" customFormat="1" ht="25.5" customHeight="1" x14ac:dyDescent="0.25">
      <c r="A39" s="404">
        <v>1700</v>
      </c>
      <c r="B39" s="68" t="s">
        <v>375</v>
      </c>
      <c r="C39" s="65">
        <v>0</v>
      </c>
      <c r="D39" s="65">
        <v>0</v>
      </c>
      <c r="E39" s="65">
        <v>0</v>
      </c>
      <c r="F39" s="65">
        <v>0</v>
      </c>
      <c r="G39" s="65">
        <v>0</v>
      </c>
      <c r="H39" s="65">
        <v>0</v>
      </c>
      <c r="I39" s="65">
        <v>0</v>
      </c>
      <c r="J39" s="65">
        <v>2500000</v>
      </c>
      <c r="K39" s="65">
        <v>0</v>
      </c>
      <c r="L39" s="65">
        <v>0</v>
      </c>
      <c r="M39" s="65">
        <v>2500000</v>
      </c>
      <c r="N39" s="403">
        <v>0</v>
      </c>
      <c r="O39">
        <v>210</v>
      </c>
    </row>
    <row r="40" spans="1:15" customFormat="1" ht="25.5" customHeight="1" x14ac:dyDescent="0.25">
      <c r="A40" s="400">
        <v>171</v>
      </c>
      <c r="B40" s="70" t="s">
        <v>376</v>
      </c>
      <c r="C40" s="67">
        <v>0</v>
      </c>
      <c r="D40" s="67"/>
      <c r="E40" s="67">
        <v>0</v>
      </c>
      <c r="F40" s="67">
        <v>0</v>
      </c>
      <c r="G40" s="67">
        <v>0</v>
      </c>
      <c r="H40" s="67">
        <v>0</v>
      </c>
      <c r="I40" s="67">
        <v>0</v>
      </c>
      <c r="J40" s="67">
        <v>2500000</v>
      </c>
      <c r="K40" s="67"/>
      <c r="L40" s="67">
        <v>0</v>
      </c>
      <c r="M40" s="276">
        <v>2500000</v>
      </c>
      <c r="N40" s="75"/>
      <c r="O40">
        <v>212</v>
      </c>
    </row>
    <row r="41" spans="1:15" customFormat="1" ht="25.5" customHeight="1" x14ac:dyDescent="0.25">
      <c r="A41" s="400">
        <v>172</v>
      </c>
      <c r="B41" s="70" t="s">
        <v>377</v>
      </c>
      <c r="C41" s="67"/>
      <c r="D41" s="67"/>
      <c r="E41" s="67"/>
      <c r="F41" s="67"/>
      <c r="G41" s="67"/>
      <c r="H41" s="67"/>
      <c r="I41" s="67"/>
      <c r="J41" s="67"/>
      <c r="K41" s="67"/>
      <c r="L41" s="67"/>
      <c r="M41" s="276">
        <v>0</v>
      </c>
      <c r="N41" s="75"/>
      <c r="O41">
        <v>214</v>
      </c>
    </row>
    <row r="42" spans="1:15" customFormat="1" ht="25.5" customHeight="1" x14ac:dyDescent="0.25">
      <c r="A42" s="405">
        <v>2000</v>
      </c>
      <c r="B42" s="274" t="s">
        <v>52</v>
      </c>
      <c r="C42" s="275">
        <v>36160012.009999998</v>
      </c>
      <c r="D42" s="275">
        <v>0</v>
      </c>
      <c r="E42" s="275">
        <v>0</v>
      </c>
      <c r="F42" s="275">
        <v>19500000</v>
      </c>
      <c r="G42" s="275">
        <v>44010326.879999995</v>
      </c>
      <c r="H42" s="275">
        <v>0</v>
      </c>
      <c r="I42" s="275">
        <v>25819666.359999999</v>
      </c>
      <c r="J42" s="275">
        <v>0</v>
      </c>
      <c r="K42" s="275">
        <v>0</v>
      </c>
      <c r="L42" s="275">
        <v>0</v>
      </c>
      <c r="M42" s="275">
        <v>125490005.24999999</v>
      </c>
      <c r="N42" s="406">
        <v>0</v>
      </c>
      <c r="O42">
        <v>216</v>
      </c>
    </row>
    <row r="43" spans="1:15" customFormat="1" ht="45" x14ac:dyDescent="0.25">
      <c r="A43" s="399">
        <v>2100</v>
      </c>
      <c r="B43" s="68" t="s">
        <v>378</v>
      </c>
      <c r="C43" s="65">
        <v>9909898.2599999998</v>
      </c>
      <c r="D43" s="65">
        <v>0</v>
      </c>
      <c r="E43" s="65">
        <v>0</v>
      </c>
      <c r="F43" s="65">
        <v>0</v>
      </c>
      <c r="G43" s="65">
        <v>1000000</v>
      </c>
      <c r="H43" s="65">
        <v>0</v>
      </c>
      <c r="I43" s="65">
        <v>1585130.36</v>
      </c>
      <c r="J43" s="65">
        <v>0</v>
      </c>
      <c r="K43" s="65">
        <v>0</v>
      </c>
      <c r="L43" s="65">
        <v>0</v>
      </c>
      <c r="M43" s="65">
        <v>12495028.619999999</v>
      </c>
      <c r="N43" s="403">
        <v>0</v>
      </c>
      <c r="O43">
        <v>224</v>
      </c>
    </row>
    <row r="44" spans="1:15" customFormat="1" ht="25.5" customHeight="1" x14ac:dyDescent="0.25">
      <c r="A44" s="400">
        <v>211</v>
      </c>
      <c r="B44" s="70" t="s">
        <v>379</v>
      </c>
      <c r="C44" s="67">
        <v>2126024.5</v>
      </c>
      <c r="D44" s="67"/>
      <c r="E44" s="67">
        <v>0</v>
      </c>
      <c r="F44" s="67">
        <v>0</v>
      </c>
      <c r="G44" s="67">
        <v>1000000</v>
      </c>
      <c r="H44" s="67">
        <v>0</v>
      </c>
      <c r="I44" s="67">
        <v>0</v>
      </c>
      <c r="J44" s="67">
        <v>0</v>
      </c>
      <c r="K44" s="67"/>
      <c r="L44" s="67">
        <v>0</v>
      </c>
      <c r="M44" s="66">
        <v>3126024.5</v>
      </c>
      <c r="N44" s="75"/>
      <c r="O44">
        <v>226</v>
      </c>
    </row>
    <row r="45" spans="1:15" customFormat="1" ht="25.5" customHeight="1" x14ac:dyDescent="0.25">
      <c r="A45" s="400">
        <v>212</v>
      </c>
      <c r="B45" s="70" t="s">
        <v>380</v>
      </c>
      <c r="C45" s="67">
        <v>192700</v>
      </c>
      <c r="D45" s="67"/>
      <c r="E45" s="67">
        <v>0</v>
      </c>
      <c r="F45" s="67">
        <v>0</v>
      </c>
      <c r="G45" s="67">
        <v>0</v>
      </c>
      <c r="H45" s="67">
        <v>0</v>
      </c>
      <c r="I45" s="67">
        <v>0</v>
      </c>
      <c r="J45" s="67">
        <v>0</v>
      </c>
      <c r="K45" s="67"/>
      <c r="L45" s="67">
        <v>0</v>
      </c>
      <c r="M45" s="66">
        <v>192700</v>
      </c>
      <c r="N45" s="75"/>
      <c r="O45">
        <v>228</v>
      </c>
    </row>
    <row r="46" spans="1:15" customFormat="1" ht="25.5" customHeight="1" x14ac:dyDescent="0.25">
      <c r="A46" s="400">
        <v>213</v>
      </c>
      <c r="B46" s="70" t="s">
        <v>381</v>
      </c>
      <c r="C46" s="67">
        <v>609200</v>
      </c>
      <c r="D46" s="67"/>
      <c r="E46" s="67">
        <v>0</v>
      </c>
      <c r="F46" s="67">
        <v>0</v>
      </c>
      <c r="G46" s="67">
        <v>0</v>
      </c>
      <c r="H46" s="67">
        <v>0</v>
      </c>
      <c r="I46" s="67">
        <v>0</v>
      </c>
      <c r="J46" s="67">
        <v>0</v>
      </c>
      <c r="K46" s="67"/>
      <c r="L46" s="67">
        <v>0</v>
      </c>
      <c r="M46" s="66">
        <v>609200</v>
      </c>
      <c r="N46" s="75"/>
      <c r="O46">
        <v>230</v>
      </c>
    </row>
    <row r="47" spans="1:15" customFormat="1" ht="34.5" customHeight="1" x14ac:dyDescent="0.25">
      <c r="A47" s="400">
        <v>214</v>
      </c>
      <c r="B47" s="70" t="s">
        <v>382</v>
      </c>
      <c r="C47" s="67">
        <v>1193942</v>
      </c>
      <c r="D47" s="67"/>
      <c r="E47" s="67">
        <v>0</v>
      </c>
      <c r="F47" s="67">
        <v>0</v>
      </c>
      <c r="G47" s="67">
        <v>0</v>
      </c>
      <c r="H47" s="67">
        <v>0</v>
      </c>
      <c r="I47" s="67">
        <v>0</v>
      </c>
      <c r="J47" s="67">
        <v>0</v>
      </c>
      <c r="K47" s="67"/>
      <c r="L47" s="67">
        <v>0</v>
      </c>
      <c r="M47" s="66">
        <v>1193942</v>
      </c>
      <c r="N47" s="75"/>
    </row>
    <row r="48" spans="1:15" customFormat="1" ht="25.5" customHeight="1" x14ac:dyDescent="0.25">
      <c r="A48" s="400">
        <v>215</v>
      </c>
      <c r="B48" s="70" t="s">
        <v>383</v>
      </c>
      <c r="C48" s="67">
        <v>62000</v>
      </c>
      <c r="D48" s="67"/>
      <c r="E48" s="67">
        <v>0</v>
      </c>
      <c r="F48" s="67">
        <v>0</v>
      </c>
      <c r="G48" s="67">
        <v>0</v>
      </c>
      <c r="H48" s="67">
        <v>0</v>
      </c>
      <c r="I48" s="67">
        <v>0</v>
      </c>
      <c r="J48" s="67">
        <v>0</v>
      </c>
      <c r="K48" s="67"/>
      <c r="L48" s="67">
        <v>0</v>
      </c>
      <c r="M48" s="66">
        <v>62000</v>
      </c>
      <c r="N48" s="75"/>
      <c r="O48">
        <v>301</v>
      </c>
    </row>
    <row r="49" spans="1:15" customFormat="1" ht="25.5" customHeight="1" x14ac:dyDescent="0.25">
      <c r="A49" s="400">
        <v>216</v>
      </c>
      <c r="B49" s="70" t="s">
        <v>384</v>
      </c>
      <c r="C49" s="67">
        <v>3078162.12</v>
      </c>
      <c r="D49" s="67"/>
      <c r="E49" s="67">
        <v>0</v>
      </c>
      <c r="F49" s="67">
        <v>0</v>
      </c>
      <c r="G49" s="67">
        <v>0</v>
      </c>
      <c r="H49" s="67">
        <v>0</v>
      </c>
      <c r="I49" s="67">
        <v>0</v>
      </c>
      <c r="J49" s="67">
        <v>0</v>
      </c>
      <c r="K49" s="67"/>
      <c r="L49" s="67">
        <v>0</v>
      </c>
      <c r="M49" s="66">
        <v>3078162.12</v>
      </c>
      <c r="N49" s="75"/>
      <c r="O49">
        <v>302</v>
      </c>
    </row>
    <row r="50" spans="1:15" customFormat="1" ht="25.5" customHeight="1" x14ac:dyDescent="0.25">
      <c r="A50" s="400">
        <v>217</v>
      </c>
      <c r="B50" s="70" t="s">
        <v>385</v>
      </c>
      <c r="C50" s="67">
        <v>216000</v>
      </c>
      <c r="D50" s="67"/>
      <c r="E50" s="67">
        <v>0</v>
      </c>
      <c r="F50" s="67">
        <v>0</v>
      </c>
      <c r="G50" s="67">
        <v>0</v>
      </c>
      <c r="H50" s="67">
        <v>0</v>
      </c>
      <c r="I50" s="67">
        <v>0</v>
      </c>
      <c r="J50" s="67">
        <v>0</v>
      </c>
      <c r="K50" s="67"/>
      <c r="L50" s="67">
        <v>0</v>
      </c>
      <c r="M50" s="66">
        <v>216000</v>
      </c>
      <c r="N50" s="75"/>
      <c r="O50">
        <v>303</v>
      </c>
    </row>
    <row r="51" spans="1:15" customFormat="1" ht="39.75" customHeight="1" x14ac:dyDescent="0.25">
      <c r="A51" s="400">
        <v>218</v>
      </c>
      <c r="B51" s="70" t="s">
        <v>386</v>
      </c>
      <c r="C51" s="67">
        <v>2431869.64</v>
      </c>
      <c r="D51" s="67"/>
      <c r="E51" s="67">
        <v>0</v>
      </c>
      <c r="F51" s="67">
        <v>0</v>
      </c>
      <c r="G51" s="67">
        <v>0</v>
      </c>
      <c r="H51" s="67">
        <v>0</v>
      </c>
      <c r="I51" s="67">
        <v>1585130.36</v>
      </c>
      <c r="J51" s="67">
        <v>0</v>
      </c>
      <c r="K51" s="67"/>
      <c r="L51" s="67">
        <v>0</v>
      </c>
      <c r="M51" s="66">
        <v>4017000</v>
      </c>
      <c r="N51" s="75"/>
      <c r="O51">
        <v>304</v>
      </c>
    </row>
    <row r="52" spans="1:15" customFormat="1" ht="25.5" customHeight="1" x14ac:dyDescent="0.25">
      <c r="A52" s="399">
        <v>2200</v>
      </c>
      <c r="B52" s="68" t="s">
        <v>387</v>
      </c>
      <c r="C52" s="65">
        <v>2296300</v>
      </c>
      <c r="D52" s="65">
        <v>0</v>
      </c>
      <c r="E52" s="65">
        <v>0</v>
      </c>
      <c r="F52" s="65">
        <v>0</v>
      </c>
      <c r="G52" s="65">
        <v>0</v>
      </c>
      <c r="H52" s="65">
        <v>0</v>
      </c>
      <c r="I52" s="65">
        <v>0</v>
      </c>
      <c r="J52" s="65">
        <v>0</v>
      </c>
      <c r="K52" s="65">
        <v>0</v>
      </c>
      <c r="L52" s="65">
        <v>0</v>
      </c>
      <c r="M52" s="65">
        <v>2296300</v>
      </c>
      <c r="N52" s="403">
        <v>0</v>
      </c>
      <c r="O52">
        <v>305</v>
      </c>
    </row>
    <row r="53" spans="1:15" customFormat="1" ht="25.5" customHeight="1" x14ac:dyDescent="0.25">
      <c r="A53" s="400">
        <v>221</v>
      </c>
      <c r="B53" s="70" t="s">
        <v>388</v>
      </c>
      <c r="C53" s="67">
        <v>2073300</v>
      </c>
      <c r="D53" s="67"/>
      <c r="E53" s="67">
        <v>0</v>
      </c>
      <c r="F53" s="67">
        <v>0</v>
      </c>
      <c r="G53" s="67">
        <v>0</v>
      </c>
      <c r="H53" s="67">
        <v>0</v>
      </c>
      <c r="I53" s="67">
        <v>0</v>
      </c>
      <c r="J53" s="67">
        <v>0</v>
      </c>
      <c r="K53" s="67"/>
      <c r="L53" s="67">
        <v>0</v>
      </c>
      <c r="M53" s="66">
        <v>2073300</v>
      </c>
      <c r="N53" s="75"/>
      <c r="O53">
        <v>306</v>
      </c>
    </row>
    <row r="54" spans="1:15" customFormat="1" ht="25.5" customHeight="1" x14ac:dyDescent="0.25">
      <c r="A54" s="400">
        <v>222</v>
      </c>
      <c r="B54" s="70" t="s">
        <v>389</v>
      </c>
      <c r="C54" s="67">
        <v>159000</v>
      </c>
      <c r="D54" s="67"/>
      <c r="E54" s="67">
        <v>0</v>
      </c>
      <c r="F54" s="67">
        <v>0</v>
      </c>
      <c r="G54" s="67">
        <v>0</v>
      </c>
      <c r="H54" s="67">
        <v>0</v>
      </c>
      <c r="I54" s="67">
        <v>0</v>
      </c>
      <c r="J54" s="67">
        <v>0</v>
      </c>
      <c r="K54" s="67"/>
      <c r="L54" s="67">
        <v>0</v>
      </c>
      <c r="M54" s="66">
        <v>159000</v>
      </c>
      <c r="N54" s="75"/>
      <c r="O54">
        <v>307</v>
      </c>
    </row>
    <row r="55" spans="1:15" customFormat="1" ht="25.5" customHeight="1" x14ac:dyDescent="0.25">
      <c r="A55" s="400">
        <v>223</v>
      </c>
      <c r="B55" s="70" t="s">
        <v>390</v>
      </c>
      <c r="C55" s="67">
        <v>64000</v>
      </c>
      <c r="D55" s="67"/>
      <c r="E55" s="67">
        <v>0</v>
      </c>
      <c r="F55" s="67">
        <v>0</v>
      </c>
      <c r="G55" s="67">
        <v>0</v>
      </c>
      <c r="H55" s="67">
        <v>0</v>
      </c>
      <c r="I55" s="67">
        <v>0</v>
      </c>
      <c r="J55" s="67">
        <v>0</v>
      </c>
      <c r="K55" s="67"/>
      <c r="L55" s="67">
        <v>0</v>
      </c>
      <c r="M55" s="66">
        <v>64000</v>
      </c>
      <c r="N55" s="75"/>
      <c r="O55">
        <v>308</v>
      </c>
    </row>
    <row r="56" spans="1:15" customFormat="1" ht="30" x14ac:dyDescent="0.25">
      <c r="A56" s="399">
        <v>2300</v>
      </c>
      <c r="B56" s="68" t="s">
        <v>391</v>
      </c>
      <c r="C56" s="65">
        <v>284134</v>
      </c>
      <c r="D56" s="65">
        <v>0</v>
      </c>
      <c r="E56" s="65">
        <v>0</v>
      </c>
      <c r="F56" s="65">
        <v>0</v>
      </c>
      <c r="G56" s="65">
        <v>1500000</v>
      </c>
      <c r="H56" s="65">
        <v>0</v>
      </c>
      <c r="I56" s="65">
        <v>0</v>
      </c>
      <c r="J56" s="65">
        <v>0</v>
      </c>
      <c r="K56" s="65">
        <v>0</v>
      </c>
      <c r="L56" s="65">
        <v>0</v>
      </c>
      <c r="M56" s="65">
        <v>1784134</v>
      </c>
      <c r="N56" s="403">
        <v>0</v>
      </c>
      <c r="O56">
        <v>309</v>
      </c>
    </row>
    <row r="57" spans="1:15" customFormat="1" ht="25.5" x14ac:dyDescent="0.25">
      <c r="A57" s="400">
        <v>231</v>
      </c>
      <c r="B57" s="70" t="s">
        <v>392</v>
      </c>
      <c r="C57" s="67"/>
      <c r="D57" s="67"/>
      <c r="E57" s="67"/>
      <c r="F57" s="67"/>
      <c r="G57" s="67"/>
      <c r="H57" s="67"/>
      <c r="I57" s="67"/>
      <c r="J57" s="67"/>
      <c r="K57" s="67"/>
      <c r="L57" s="67"/>
      <c r="M57" s="66">
        <v>0</v>
      </c>
      <c r="N57" s="75"/>
      <c r="O57">
        <v>310</v>
      </c>
    </row>
    <row r="58" spans="1:15" customFormat="1" ht="25.5" customHeight="1" x14ac:dyDescent="0.25">
      <c r="A58" s="400">
        <v>232</v>
      </c>
      <c r="B58" s="70" t="s">
        <v>393</v>
      </c>
      <c r="C58" s="67"/>
      <c r="D58" s="67"/>
      <c r="E58" s="67"/>
      <c r="F58" s="67"/>
      <c r="G58" s="67"/>
      <c r="H58" s="67"/>
      <c r="I58" s="67"/>
      <c r="J58" s="67"/>
      <c r="K58" s="67"/>
      <c r="L58" s="67"/>
      <c r="M58" s="66">
        <v>0</v>
      </c>
      <c r="N58" s="75"/>
      <c r="O58">
        <v>311</v>
      </c>
    </row>
    <row r="59" spans="1:15" customFormat="1" ht="25.5" x14ac:dyDescent="0.25">
      <c r="A59" s="400">
        <v>233</v>
      </c>
      <c r="B59" s="70" t="s">
        <v>394</v>
      </c>
      <c r="C59" s="67"/>
      <c r="D59" s="67"/>
      <c r="E59" s="67"/>
      <c r="F59" s="67"/>
      <c r="G59" s="67"/>
      <c r="H59" s="67"/>
      <c r="I59" s="67"/>
      <c r="J59" s="67"/>
      <c r="K59" s="67"/>
      <c r="L59" s="67"/>
      <c r="M59" s="66">
        <v>0</v>
      </c>
      <c r="N59" s="75"/>
      <c r="O59">
        <v>312</v>
      </c>
    </row>
    <row r="60" spans="1:15" customFormat="1" ht="25.5" x14ac:dyDescent="0.25">
      <c r="A60" s="400">
        <v>234</v>
      </c>
      <c r="B60" s="70" t="s">
        <v>395</v>
      </c>
      <c r="C60" s="67"/>
      <c r="D60" s="67"/>
      <c r="E60" s="67"/>
      <c r="F60" s="67"/>
      <c r="G60" s="67"/>
      <c r="H60" s="67"/>
      <c r="I60" s="67"/>
      <c r="J60" s="67"/>
      <c r="K60" s="67"/>
      <c r="L60" s="67"/>
      <c r="M60" s="66">
        <v>0</v>
      </c>
      <c r="N60" s="75"/>
      <c r="O60">
        <v>313</v>
      </c>
    </row>
    <row r="61" spans="1:15" customFormat="1" ht="25.5" x14ac:dyDescent="0.25">
      <c r="A61" s="400">
        <v>235</v>
      </c>
      <c r="B61" s="70" t="s">
        <v>396</v>
      </c>
      <c r="C61" s="67">
        <v>150000</v>
      </c>
      <c r="D61" s="67"/>
      <c r="E61" s="67">
        <v>0</v>
      </c>
      <c r="F61" s="67">
        <v>0</v>
      </c>
      <c r="G61" s="67">
        <v>0</v>
      </c>
      <c r="H61" s="67">
        <v>0</v>
      </c>
      <c r="I61" s="67">
        <v>0</v>
      </c>
      <c r="J61" s="67">
        <v>0</v>
      </c>
      <c r="K61" s="67"/>
      <c r="L61" s="67">
        <v>0</v>
      </c>
      <c r="M61" s="66">
        <v>150000</v>
      </c>
      <c r="N61" s="75"/>
      <c r="O61">
        <v>314</v>
      </c>
    </row>
    <row r="62" spans="1:15" customFormat="1" ht="25.5" x14ac:dyDescent="0.25">
      <c r="A62" s="400">
        <v>236</v>
      </c>
      <c r="B62" s="70" t="s">
        <v>397</v>
      </c>
      <c r="C62" s="67">
        <v>35134</v>
      </c>
      <c r="D62" s="67"/>
      <c r="E62" s="67">
        <v>0</v>
      </c>
      <c r="F62" s="67">
        <v>0</v>
      </c>
      <c r="G62" s="67">
        <v>0</v>
      </c>
      <c r="H62" s="67">
        <v>0</v>
      </c>
      <c r="I62" s="67">
        <v>0</v>
      </c>
      <c r="J62" s="67">
        <v>0</v>
      </c>
      <c r="K62" s="67"/>
      <c r="L62" s="67">
        <v>0</v>
      </c>
      <c r="M62" s="66">
        <v>35134</v>
      </c>
      <c r="N62" s="75"/>
      <c r="O62">
        <v>315</v>
      </c>
    </row>
    <row r="63" spans="1:15" customFormat="1" ht="25.5" x14ac:dyDescent="0.25">
      <c r="A63" s="400">
        <v>237</v>
      </c>
      <c r="B63" s="70" t="s">
        <v>398</v>
      </c>
      <c r="C63" s="67"/>
      <c r="D63" s="67"/>
      <c r="E63" s="67"/>
      <c r="F63" s="67"/>
      <c r="G63" s="67"/>
      <c r="H63" s="67"/>
      <c r="I63" s="67"/>
      <c r="J63" s="67"/>
      <c r="K63" s="67"/>
      <c r="L63" s="67"/>
      <c r="M63" s="66">
        <v>0</v>
      </c>
      <c r="N63" s="75"/>
      <c r="O63">
        <v>316</v>
      </c>
    </row>
    <row r="64" spans="1:15" customFormat="1" ht="25.5" customHeight="1" x14ac:dyDescent="0.25">
      <c r="A64" s="400">
        <v>238</v>
      </c>
      <c r="B64" s="70" t="s">
        <v>399</v>
      </c>
      <c r="C64" s="67"/>
      <c r="D64" s="67"/>
      <c r="E64" s="67"/>
      <c r="F64" s="67"/>
      <c r="G64" s="67"/>
      <c r="H64" s="67"/>
      <c r="I64" s="67"/>
      <c r="J64" s="67"/>
      <c r="K64" s="67"/>
      <c r="L64" s="67"/>
      <c r="M64" s="66">
        <v>0</v>
      </c>
      <c r="N64" s="75"/>
      <c r="O64">
        <v>317</v>
      </c>
    </row>
    <row r="65" spans="1:15" customFormat="1" ht="25.5" customHeight="1" x14ac:dyDescent="0.25">
      <c r="A65" s="400">
        <v>239</v>
      </c>
      <c r="B65" s="70" t="s">
        <v>400</v>
      </c>
      <c r="C65" s="67">
        <v>99000</v>
      </c>
      <c r="D65" s="67"/>
      <c r="E65" s="67">
        <v>0</v>
      </c>
      <c r="F65" s="67">
        <v>0</v>
      </c>
      <c r="G65" s="67">
        <v>1500000</v>
      </c>
      <c r="H65" s="67">
        <v>0</v>
      </c>
      <c r="I65" s="67">
        <v>0</v>
      </c>
      <c r="J65" s="67">
        <v>0</v>
      </c>
      <c r="K65" s="67"/>
      <c r="L65" s="67">
        <v>0</v>
      </c>
      <c r="M65" s="66">
        <v>1599000</v>
      </c>
      <c r="N65" s="75"/>
      <c r="O65">
        <v>399</v>
      </c>
    </row>
    <row r="66" spans="1:15" customFormat="1" ht="30" x14ac:dyDescent="0.25">
      <c r="A66" s="399">
        <v>2400</v>
      </c>
      <c r="B66" s="68" t="s">
        <v>401</v>
      </c>
      <c r="C66" s="65">
        <v>4345858</v>
      </c>
      <c r="D66" s="65">
        <v>0</v>
      </c>
      <c r="E66" s="65">
        <v>0</v>
      </c>
      <c r="F66" s="65">
        <v>0</v>
      </c>
      <c r="G66" s="65">
        <v>16154748</v>
      </c>
      <c r="H66" s="65">
        <v>0</v>
      </c>
      <c r="I66" s="65">
        <v>5500000</v>
      </c>
      <c r="J66" s="65">
        <v>0</v>
      </c>
      <c r="K66" s="65">
        <v>0</v>
      </c>
      <c r="L66" s="65">
        <v>0</v>
      </c>
      <c r="M66" s="65">
        <v>26000606</v>
      </c>
      <c r="N66" s="403">
        <v>0</v>
      </c>
    </row>
    <row r="67" spans="1:15" customFormat="1" ht="25.5" customHeight="1" x14ac:dyDescent="0.25">
      <c r="A67" s="400">
        <v>241</v>
      </c>
      <c r="B67" s="70" t="s">
        <v>402</v>
      </c>
      <c r="C67" s="67">
        <v>379000</v>
      </c>
      <c r="D67" s="67"/>
      <c r="E67" s="67">
        <v>0</v>
      </c>
      <c r="F67" s="67">
        <v>0</v>
      </c>
      <c r="G67" s="67">
        <v>0</v>
      </c>
      <c r="H67" s="67">
        <v>0</v>
      </c>
      <c r="I67" s="67">
        <v>0</v>
      </c>
      <c r="J67" s="67">
        <v>0</v>
      </c>
      <c r="K67" s="67"/>
      <c r="L67" s="67">
        <v>0</v>
      </c>
      <c r="M67" s="66">
        <v>379000</v>
      </c>
      <c r="N67" s="75"/>
      <c r="O67">
        <v>401</v>
      </c>
    </row>
    <row r="68" spans="1:15" customFormat="1" ht="25.5" customHeight="1" x14ac:dyDescent="0.25">
      <c r="A68" s="400">
        <v>242</v>
      </c>
      <c r="B68" s="70" t="s">
        <v>403</v>
      </c>
      <c r="C68" s="67">
        <v>591000</v>
      </c>
      <c r="D68" s="67"/>
      <c r="E68" s="67">
        <v>0</v>
      </c>
      <c r="F68" s="67">
        <v>0</v>
      </c>
      <c r="G68" s="67">
        <v>12000000</v>
      </c>
      <c r="H68" s="67">
        <v>0</v>
      </c>
      <c r="I68" s="67">
        <v>0</v>
      </c>
      <c r="J68" s="67">
        <v>0</v>
      </c>
      <c r="K68" s="67"/>
      <c r="L68" s="67">
        <v>0</v>
      </c>
      <c r="M68" s="66">
        <v>12591000</v>
      </c>
      <c r="N68" s="75"/>
      <c r="O68">
        <v>402</v>
      </c>
    </row>
    <row r="69" spans="1:15" customFormat="1" ht="25.5" customHeight="1" x14ac:dyDescent="0.25">
      <c r="A69" s="400">
        <v>243</v>
      </c>
      <c r="B69" s="70" t="s">
        <v>404</v>
      </c>
      <c r="C69" s="67">
        <v>44000</v>
      </c>
      <c r="D69" s="67"/>
      <c r="E69" s="67">
        <v>0</v>
      </c>
      <c r="F69" s="67">
        <v>0</v>
      </c>
      <c r="G69" s="67">
        <v>0</v>
      </c>
      <c r="H69" s="67">
        <v>0</v>
      </c>
      <c r="I69" s="67">
        <v>0</v>
      </c>
      <c r="J69" s="67">
        <v>0</v>
      </c>
      <c r="K69" s="67"/>
      <c r="L69" s="67">
        <v>0</v>
      </c>
      <c r="M69" s="66">
        <v>44000</v>
      </c>
      <c r="N69" s="75"/>
      <c r="O69">
        <v>403</v>
      </c>
    </row>
    <row r="70" spans="1:15" customFormat="1" ht="25.5" customHeight="1" x14ac:dyDescent="0.25">
      <c r="A70" s="400">
        <v>244</v>
      </c>
      <c r="B70" s="70" t="s">
        <v>405</v>
      </c>
      <c r="C70" s="67">
        <v>198000</v>
      </c>
      <c r="D70" s="67"/>
      <c r="E70" s="67">
        <v>0</v>
      </c>
      <c r="F70" s="67">
        <v>0</v>
      </c>
      <c r="G70" s="67">
        <v>0</v>
      </c>
      <c r="H70" s="67">
        <v>0</v>
      </c>
      <c r="I70" s="67">
        <v>0</v>
      </c>
      <c r="J70" s="67">
        <v>0</v>
      </c>
      <c r="K70" s="67"/>
      <c r="L70" s="67">
        <v>0</v>
      </c>
      <c r="M70" s="66">
        <v>198000</v>
      </c>
      <c r="N70" s="75"/>
      <c r="O70">
        <v>404</v>
      </c>
    </row>
    <row r="71" spans="1:15" customFormat="1" ht="25.5" customHeight="1" x14ac:dyDescent="0.25">
      <c r="A71" s="400">
        <v>245</v>
      </c>
      <c r="B71" s="70" t="s">
        <v>406</v>
      </c>
      <c r="C71" s="67">
        <v>83858</v>
      </c>
      <c r="D71" s="67"/>
      <c r="E71" s="67">
        <v>0</v>
      </c>
      <c r="F71" s="67">
        <v>0</v>
      </c>
      <c r="G71" s="67">
        <v>0</v>
      </c>
      <c r="H71" s="67">
        <v>0</v>
      </c>
      <c r="I71" s="67">
        <v>0</v>
      </c>
      <c r="J71" s="67">
        <v>0</v>
      </c>
      <c r="K71" s="67"/>
      <c r="L71" s="67">
        <v>0</v>
      </c>
      <c r="M71" s="66">
        <v>83858</v>
      </c>
      <c r="N71" s="75"/>
      <c r="O71">
        <v>405</v>
      </c>
    </row>
    <row r="72" spans="1:15" customFormat="1" ht="25.5" customHeight="1" x14ac:dyDescent="0.25">
      <c r="A72" s="400">
        <v>246</v>
      </c>
      <c r="B72" s="70" t="s">
        <v>407</v>
      </c>
      <c r="C72" s="67">
        <v>1328400</v>
      </c>
      <c r="D72" s="67"/>
      <c r="E72" s="67">
        <v>0</v>
      </c>
      <c r="F72" s="67">
        <v>0</v>
      </c>
      <c r="G72" s="67">
        <v>1104748</v>
      </c>
      <c r="H72" s="67">
        <v>0</v>
      </c>
      <c r="I72" s="67">
        <v>2500000</v>
      </c>
      <c r="J72" s="67">
        <v>0</v>
      </c>
      <c r="K72" s="67"/>
      <c r="L72" s="67">
        <v>0</v>
      </c>
      <c r="M72" s="66">
        <v>4933148</v>
      </c>
      <c r="N72" s="75"/>
      <c r="O72">
        <v>406</v>
      </c>
    </row>
    <row r="73" spans="1:15" customFormat="1" ht="25.5" customHeight="1" x14ac:dyDescent="0.25">
      <c r="A73" s="400">
        <v>247</v>
      </c>
      <c r="B73" s="70" t="s">
        <v>408</v>
      </c>
      <c r="C73" s="67">
        <v>1073000</v>
      </c>
      <c r="D73" s="67"/>
      <c r="E73" s="67">
        <v>0</v>
      </c>
      <c r="F73" s="67">
        <v>0</v>
      </c>
      <c r="G73" s="67">
        <v>1550000</v>
      </c>
      <c r="H73" s="67">
        <v>0</v>
      </c>
      <c r="I73" s="67">
        <v>0</v>
      </c>
      <c r="J73" s="67">
        <v>0</v>
      </c>
      <c r="K73" s="67"/>
      <c r="L73" s="67">
        <v>0</v>
      </c>
      <c r="M73" s="66">
        <v>2623000</v>
      </c>
      <c r="N73" s="75"/>
      <c r="O73">
        <v>407</v>
      </c>
    </row>
    <row r="74" spans="1:15" customFormat="1" ht="25.5" customHeight="1" x14ac:dyDescent="0.25">
      <c r="A74" s="400">
        <v>248</v>
      </c>
      <c r="B74" s="70" t="s">
        <v>409</v>
      </c>
      <c r="C74" s="67">
        <v>170800</v>
      </c>
      <c r="D74" s="67"/>
      <c r="E74" s="67">
        <v>0</v>
      </c>
      <c r="F74" s="67">
        <v>0</v>
      </c>
      <c r="G74" s="67">
        <v>0</v>
      </c>
      <c r="H74" s="67">
        <v>0</v>
      </c>
      <c r="I74" s="67">
        <v>0</v>
      </c>
      <c r="J74" s="67">
        <v>0</v>
      </c>
      <c r="K74" s="67"/>
      <c r="L74" s="67">
        <v>0</v>
      </c>
      <c r="M74" s="66">
        <v>170800</v>
      </c>
      <c r="N74" s="75"/>
      <c r="O74">
        <v>499</v>
      </c>
    </row>
    <row r="75" spans="1:15" customFormat="1" ht="25.5" customHeight="1" x14ac:dyDescent="0.25">
      <c r="A75" s="400">
        <v>249</v>
      </c>
      <c r="B75" s="70" t="s">
        <v>410</v>
      </c>
      <c r="C75" s="67">
        <v>477800</v>
      </c>
      <c r="D75" s="67"/>
      <c r="E75" s="67">
        <v>0</v>
      </c>
      <c r="F75" s="67">
        <v>0</v>
      </c>
      <c r="G75" s="67">
        <v>1500000</v>
      </c>
      <c r="H75" s="67">
        <v>0</v>
      </c>
      <c r="I75" s="67">
        <v>3000000</v>
      </c>
      <c r="J75" s="67">
        <v>0</v>
      </c>
      <c r="K75" s="67"/>
      <c r="L75" s="67">
        <v>0</v>
      </c>
      <c r="M75" s="66">
        <v>4977800</v>
      </c>
      <c r="N75" s="75"/>
    </row>
    <row r="76" spans="1:15" customFormat="1" ht="25.5" customHeight="1" x14ac:dyDescent="0.25">
      <c r="A76" s="399">
        <v>2500</v>
      </c>
      <c r="B76" s="68" t="s">
        <v>411</v>
      </c>
      <c r="C76" s="65">
        <v>2555743.25</v>
      </c>
      <c r="D76" s="65">
        <v>0</v>
      </c>
      <c r="E76" s="65">
        <v>0</v>
      </c>
      <c r="F76" s="65">
        <v>0</v>
      </c>
      <c r="G76" s="65">
        <v>3295392</v>
      </c>
      <c r="H76" s="65">
        <v>0</v>
      </c>
      <c r="I76" s="65">
        <v>6600000</v>
      </c>
      <c r="J76" s="65">
        <v>0</v>
      </c>
      <c r="K76" s="65">
        <v>0</v>
      </c>
      <c r="L76" s="65">
        <v>0</v>
      </c>
      <c r="M76" s="65">
        <v>12451135.25</v>
      </c>
      <c r="N76" s="403">
        <v>0</v>
      </c>
      <c r="O76">
        <v>501</v>
      </c>
    </row>
    <row r="77" spans="1:15" customFormat="1" ht="25.5" customHeight="1" x14ac:dyDescent="0.25">
      <c r="A77" s="400">
        <v>251</v>
      </c>
      <c r="B77" s="70" t="s">
        <v>412</v>
      </c>
      <c r="C77" s="67">
        <v>30000</v>
      </c>
      <c r="D77" s="67"/>
      <c r="E77" s="67">
        <v>0</v>
      </c>
      <c r="F77" s="67">
        <v>0</v>
      </c>
      <c r="G77" s="67">
        <v>920000</v>
      </c>
      <c r="H77" s="67">
        <v>0</v>
      </c>
      <c r="I77" s="67">
        <v>0</v>
      </c>
      <c r="J77" s="67">
        <v>0</v>
      </c>
      <c r="K77" s="67"/>
      <c r="L77" s="67">
        <v>0</v>
      </c>
      <c r="M77" s="66">
        <v>950000</v>
      </c>
      <c r="N77" s="75"/>
      <c r="O77">
        <v>502</v>
      </c>
    </row>
    <row r="78" spans="1:15" customFormat="1" ht="25.5" customHeight="1" x14ac:dyDescent="0.25">
      <c r="A78" s="400">
        <v>252</v>
      </c>
      <c r="B78" s="70" t="s">
        <v>413</v>
      </c>
      <c r="C78" s="67">
        <v>588500</v>
      </c>
      <c r="D78" s="67"/>
      <c r="E78" s="67">
        <v>0</v>
      </c>
      <c r="F78" s="67">
        <v>0</v>
      </c>
      <c r="G78" s="67">
        <v>0</v>
      </c>
      <c r="H78" s="67">
        <v>0</v>
      </c>
      <c r="I78" s="67">
        <v>0</v>
      </c>
      <c r="J78" s="67">
        <v>0</v>
      </c>
      <c r="K78" s="67"/>
      <c r="L78" s="67">
        <v>0</v>
      </c>
      <c r="M78" s="66">
        <v>588500</v>
      </c>
      <c r="N78" s="75"/>
      <c r="O78">
        <v>503</v>
      </c>
    </row>
    <row r="79" spans="1:15" customFormat="1" ht="25.5" customHeight="1" x14ac:dyDescent="0.25">
      <c r="A79" s="400">
        <v>253</v>
      </c>
      <c r="B79" s="70" t="s">
        <v>414</v>
      </c>
      <c r="C79" s="67">
        <v>385000</v>
      </c>
      <c r="D79" s="67"/>
      <c r="E79" s="67">
        <v>0</v>
      </c>
      <c r="F79" s="67">
        <v>0</v>
      </c>
      <c r="G79" s="67">
        <v>0</v>
      </c>
      <c r="H79" s="67">
        <v>0</v>
      </c>
      <c r="I79" s="67">
        <v>3600000</v>
      </c>
      <c r="J79" s="67">
        <v>0</v>
      </c>
      <c r="K79" s="67"/>
      <c r="L79" s="67">
        <v>0</v>
      </c>
      <c r="M79" s="66">
        <v>3985000</v>
      </c>
      <c r="N79" s="75"/>
      <c r="O79">
        <v>599</v>
      </c>
    </row>
    <row r="80" spans="1:15" customFormat="1" ht="25.5" customHeight="1" x14ac:dyDescent="0.25">
      <c r="A80" s="400">
        <v>254</v>
      </c>
      <c r="B80" s="70" t="s">
        <v>415</v>
      </c>
      <c r="C80" s="67">
        <v>312000</v>
      </c>
      <c r="D80" s="67"/>
      <c r="E80" s="67">
        <v>0</v>
      </c>
      <c r="F80" s="67">
        <v>0</v>
      </c>
      <c r="G80" s="67">
        <v>0</v>
      </c>
      <c r="H80" s="67">
        <v>0</v>
      </c>
      <c r="I80" s="67">
        <v>3000000</v>
      </c>
      <c r="J80" s="67">
        <v>0</v>
      </c>
      <c r="K80" s="67"/>
      <c r="L80" s="67">
        <v>0</v>
      </c>
      <c r="M80" s="66">
        <v>3312000</v>
      </c>
      <c r="N80" s="75"/>
    </row>
    <row r="81" spans="1:15" customFormat="1" ht="25.5" customHeight="1" x14ac:dyDescent="0.25">
      <c r="A81" s="400">
        <v>255</v>
      </c>
      <c r="B81" s="70" t="s">
        <v>416</v>
      </c>
      <c r="C81" s="67">
        <v>372243.25</v>
      </c>
      <c r="D81" s="67"/>
      <c r="E81" s="67">
        <v>0</v>
      </c>
      <c r="F81" s="67">
        <v>0</v>
      </c>
      <c r="G81" s="67">
        <v>500000</v>
      </c>
      <c r="H81" s="67">
        <v>0</v>
      </c>
      <c r="I81" s="67">
        <v>0</v>
      </c>
      <c r="J81" s="67">
        <v>0</v>
      </c>
      <c r="K81" s="67"/>
      <c r="L81" s="67">
        <v>0</v>
      </c>
      <c r="M81" s="66">
        <v>872243.25</v>
      </c>
      <c r="N81" s="75"/>
      <c r="O81">
        <v>901</v>
      </c>
    </row>
    <row r="82" spans="1:15" customFormat="1" ht="25.5" customHeight="1" x14ac:dyDescent="0.25">
      <c r="A82" s="400">
        <v>256</v>
      </c>
      <c r="B82" s="70" t="s">
        <v>417</v>
      </c>
      <c r="C82" s="67">
        <v>168000</v>
      </c>
      <c r="D82" s="67"/>
      <c r="E82" s="67">
        <v>0</v>
      </c>
      <c r="F82" s="67">
        <v>0</v>
      </c>
      <c r="G82" s="67">
        <v>1275392</v>
      </c>
      <c r="H82" s="67">
        <v>0</v>
      </c>
      <c r="I82" s="67">
        <v>0</v>
      </c>
      <c r="J82" s="67">
        <v>0</v>
      </c>
      <c r="K82" s="67"/>
      <c r="L82" s="67">
        <v>0</v>
      </c>
      <c r="M82" s="66">
        <v>1443392</v>
      </c>
      <c r="N82" s="75"/>
      <c r="O82">
        <v>902</v>
      </c>
    </row>
    <row r="83" spans="1:15" customFormat="1" ht="25.5" customHeight="1" x14ac:dyDescent="0.25">
      <c r="A83" s="400">
        <v>259</v>
      </c>
      <c r="B83" s="70" t="s">
        <v>418</v>
      </c>
      <c r="C83" s="67">
        <v>700000</v>
      </c>
      <c r="D83" s="67"/>
      <c r="E83" s="67">
        <v>0</v>
      </c>
      <c r="F83" s="67">
        <v>0</v>
      </c>
      <c r="G83" s="67">
        <v>600000</v>
      </c>
      <c r="H83" s="67">
        <v>0</v>
      </c>
      <c r="I83" s="67">
        <v>0</v>
      </c>
      <c r="J83" s="67">
        <v>0</v>
      </c>
      <c r="K83" s="67"/>
      <c r="L83" s="67">
        <v>0</v>
      </c>
      <c r="M83" s="66">
        <v>1300000</v>
      </c>
      <c r="N83" s="75"/>
      <c r="O83">
        <v>903</v>
      </c>
    </row>
    <row r="84" spans="1:15" customFormat="1" ht="25.5" customHeight="1" x14ac:dyDescent="0.25">
      <c r="A84" s="399">
        <v>2600</v>
      </c>
      <c r="B84" s="68" t="s">
        <v>419</v>
      </c>
      <c r="C84" s="65">
        <v>6166965.3799999999</v>
      </c>
      <c r="D84" s="65">
        <v>0</v>
      </c>
      <c r="E84" s="65">
        <v>0</v>
      </c>
      <c r="F84" s="65">
        <v>19500000</v>
      </c>
      <c r="G84" s="65">
        <v>13120000</v>
      </c>
      <c r="H84" s="65">
        <v>0</v>
      </c>
      <c r="I84" s="65">
        <v>12134536</v>
      </c>
      <c r="J84" s="65">
        <v>0</v>
      </c>
      <c r="K84" s="65">
        <v>0</v>
      </c>
      <c r="L84" s="65">
        <v>0</v>
      </c>
      <c r="M84" s="65">
        <v>50921501.379999995</v>
      </c>
      <c r="N84" s="403">
        <v>0</v>
      </c>
      <c r="O84">
        <v>904</v>
      </c>
    </row>
    <row r="85" spans="1:15" customFormat="1" ht="25.5" customHeight="1" x14ac:dyDescent="0.25">
      <c r="A85" s="400">
        <v>261</v>
      </c>
      <c r="B85" s="70" t="s">
        <v>420</v>
      </c>
      <c r="C85" s="67">
        <v>6166965.3799999999</v>
      </c>
      <c r="D85" s="67"/>
      <c r="E85" s="67">
        <v>0</v>
      </c>
      <c r="F85" s="67">
        <v>19500000</v>
      </c>
      <c r="G85" s="67">
        <v>13120000</v>
      </c>
      <c r="H85" s="67">
        <v>0</v>
      </c>
      <c r="I85" s="67">
        <v>12134536</v>
      </c>
      <c r="J85" s="67">
        <v>0</v>
      </c>
      <c r="K85" s="67"/>
      <c r="L85" s="67">
        <v>0</v>
      </c>
      <c r="M85" s="66">
        <v>50921501.379999995</v>
      </c>
      <c r="N85" s="75"/>
      <c r="O85">
        <v>999</v>
      </c>
    </row>
    <row r="86" spans="1:15" customFormat="1" ht="25.5" customHeight="1" x14ac:dyDescent="0.25">
      <c r="A86" s="400">
        <v>262</v>
      </c>
      <c r="B86" s="70" t="s">
        <v>421</v>
      </c>
      <c r="C86" s="67"/>
      <c r="D86" s="67"/>
      <c r="E86" s="67"/>
      <c r="F86" s="67"/>
      <c r="G86" s="67"/>
      <c r="H86" s="67"/>
      <c r="I86" s="67"/>
      <c r="J86" s="67"/>
      <c r="K86" s="67"/>
      <c r="L86" s="67"/>
      <c r="M86" s="66">
        <v>0</v>
      </c>
      <c r="N86" s="75"/>
    </row>
    <row r="87" spans="1:15" customFormat="1" ht="30" x14ac:dyDescent="0.25">
      <c r="A87" s="399">
        <v>2700</v>
      </c>
      <c r="B87" s="68" t="s">
        <v>422</v>
      </c>
      <c r="C87" s="65">
        <v>5561300</v>
      </c>
      <c r="D87" s="65">
        <v>0</v>
      </c>
      <c r="E87" s="65">
        <v>0</v>
      </c>
      <c r="F87" s="65">
        <v>0</v>
      </c>
      <c r="G87" s="65">
        <v>0</v>
      </c>
      <c r="H87" s="65">
        <v>0</v>
      </c>
      <c r="I87" s="65">
        <v>0</v>
      </c>
      <c r="J87" s="65">
        <v>0</v>
      </c>
      <c r="K87" s="65">
        <v>0</v>
      </c>
      <c r="L87" s="65">
        <v>0</v>
      </c>
      <c r="M87" s="65">
        <v>5561300</v>
      </c>
      <c r="N87" s="403">
        <v>0</v>
      </c>
    </row>
    <row r="88" spans="1:15" customFormat="1" ht="25.5" customHeight="1" x14ac:dyDescent="0.25">
      <c r="A88" s="400">
        <v>271</v>
      </c>
      <c r="B88" s="70" t="s">
        <v>423</v>
      </c>
      <c r="C88" s="67">
        <v>2318000</v>
      </c>
      <c r="D88" s="67"/>
      <c r="E88" s="67">
        <v>0</v>
      </c>
      <c r="F88" s="67">
        <v>0</v>
      </c>
      <c r="G88" s="67">
        <v>0</v>
      </c>
      <c r="H88" s="67">
        <v>0</v>
      </c>
      <c r="I88" s="67">
        <v>0</v>
      </c>
      <c r="J88" s="67">
        <v>0</v>
      </c>
      <c r="K88" s="67"/>
      <c r="L88" s="67">
        <v>0</v>
      </c>
      <c r="M88" s="66">
        <v>2318000</v>
      </c>
      <c r="N88" s="75"/>
    </row>
    <row r="89" spans="1:15" customFormat="1" ht="25.5" customHeight="1" x14ac:dyDescent="0.25">
      <c r="A89" s="400">
        <v>272</v>
      </c>
      <c r="B89" s="70" t="s">
        <v>424</v>
      </c>
      <c r="C89" s="67">
        <v>3102800</v>
      </c>
      <c r="D89" s="67"/>
      <c r="E89" s="67">
        <v>0</v>
      </c>
      <c r="F89" s="67">
        <v>0</v>
      </c>
      <c r="G89" s="67">
        <v>0</v>
      </c>
      <c r="H89" s="67">
        <v>0</v>
      </c>
      <c r="I89" s="67">
        <v>0</v>
      </c>
      <c r="J89" s="67">
        <v>0</v>
      </c>
      <c r="K89" s="67"/>
      <c r="L89" s="67">
        <v>0</v>
      </c>
      <c r="M89" s="66">
        <v>3102800</v>
      </c>
      <c r="N89" s="75"/>
    </row>
    <row r="90" spans="1:15" customFormat="1" ht="25.5" customHeight="1" x14ac:dyDescent="0.25">
      <c r="A90" s="400">
        <v>273</v>
      </c>
      <c r="B90" s="70" t="s">
        <v>425</v>
      </c>
      <c r="C90" s="67"/>
      <c r="D90" s="67"/>
      <c r="E90" s="67"/>
      <c r="F90" s="67"/>
      <c r="G90" s="67"/>
      <c r="H90" s="67"/>
      <c r="I90" s="67"/>
      <c r="J90" s="67"/>
      <c r="K90" s="67"/>
      <c r="L90" s="67"/>
      <c r="M90" s="66">
        <v>0</v>
      </c>
      <c r="N90" s="75"/>
    </row>
    <row r="91" spans="1:15" customFormat="1" ht="25.5" customHeight="1" x14ac:dyDescent="0.25">
      <c r="A91" s="400">
        <v>274</v>
      </c>
      <c r="B91" s="70" t="s">
        <v>426</v>
      </c>
      <c r="C91" s="67"/>
      <c r="D91" s="67"/>
      <c r="E91" s="67"/>
      <c r="F91" s="67"/>
      <c r="G91" s="67"/>
      <c r="H91" s="67"/>
      <c r="I91" s="67"/>
      <c r="J91" s="67"/>
      <c r="K91" s="67"/>
      <c r="L91" s="67"/>
      <c r="M91" s="66">
        <v>0</v>
      </c>
      <c r="N91" s="75"/>
    </row>
    <row r="92" spans="1:15" customFormat="1" ht="25.5" customHeight="1" x14ac:dyDescent="0.25">
      <c r="A92" s="400">
        <v>275</v>
      </c>
      <c r="B92" s="70" t="s">
        <v>427</v>
      </c>
      <c r="C92" s="67">
        <v>140500</v>
      </c>
      <c r="D92" s="67"/>
      <c r="E92" s="67">
        <v>0</v>
      </c>
      <c r="F92" s="67">
        <v>0</v>
      </c>
      <c r="G92" s="67">
        <v>0</v>
      </c>
      <c r="H92" s="67">
        <v>0</v>
      </c>
      <c r="I92" s="67">
        <v>0</v>
      </c>
      <c r="J92" s="67">
        <v>0</v>
      </c>
      <c r="K92" s="67"/>
      <c r="L92" s="67">
        <v>0</v>
      </c>
      <c r="M92" s="66">
        <v>140500</v>
      </c>
      <c r="N92" s="75"/>
    </row>
    <row r="93" spans="1:15" customFormat="1" ht="25.5" customHeight="1" x14ac:dyDescent="0.25">
      <c r="A93" s="399">
        <v>2800</v>
      </c>
      <c r="B93" s="68" t="s">
        <v>428</v>
      </c>
      <c r="C93" s="65">
        <v>335000</v>
      </c>
      <c r="D93" s="65">
        <v>0</v>
      </c>
      <c r="E93" s="65">
        <v>0</v>
      </c>
      <c r="F93" s="65">
        <v>0</v>
      </c>
      <c r="G93" s="65">
        <v>0</v>
      </c>
      <c r="H93" s="65">
        <v>0</v>
      </c>
      <c r="I93" s="65">
        <v>0</v>
      </c>
      <c r="J93" s="65">
        <v>0</v>
      </c>
      <c r="K93" s="65">
        <v>0</v>
      </c>
      <c r="L93" s="65">
        <v>0</v>
      </c>
      <c r="M93" s="65">
        <v>335000</v>
      </c>
      <c r="N93" s="403">
        <v>0</v>
      </c>
    </row>
    <row r="94" spans="1:15" customFormat="1" ht="25.5" customHeight="1" x14ac:dyDescent="0.25">
      <c r="A94" s="400">
        <v>281</v>
      </c>
      <c r="B94" s="70" t="s">
        <v>429</v>
      </c>
      <c r="C94" s="67"/>
      <c r="D94" s="67"/>
      <c r="E94" s="67"/>
      <c r="F94" s="67"/>
      <c r="G94" s="67"/>
      <c r="H94" s="67"/>
      <c r="I94" s="67"/>
      <c r="J94" s="67"/>
      <c r="K94" s="67"/>
      <c r="L94" s="67"/>
      <c r="M94" s="66">
        <v>0</v>
      </c>
      <c r="N94" s="75"/>
    </row>
    <row r="95" spans="1:15" customFormat="1" ht="25.5" customHeight="1" x14ac:dyDescent="0.25">
      <c r="A95" s="400">
        <v>282</v>
      </c>
      <c r="B95" s="70" t="s">
        <v>430</v>
      </c>
      <c r="C95" s="67">
        <v>35000</v>
      </c>
      <c r="D95" s="67"/>
      <c r="E95" s="67">
        <v>0</v>
      </c>
      <c r="F95" s="67">
        <v>0</v>
      </c>
      <c r="G95" s="67">
        <v>0</v>
      </c>
      <c r="H95" s="67">
        <v>0</v>
      </c>
      <c r="I95" s="67">
        <v>0</v>
      </c>
      <c r="J95" s="67">
        <v>0</v>
      </c>
      <c r="K95" s="67"/>
      <c r="L95" s="67">
        <v>0</v>
      </c>
      <c r="M95" s="66">
        <v>35000</v>
      </c>
      <c r="N95" s="75"/>
    </row>
    <row r="96" spans="1:15" customFormat="1" ht="25.5" customHeight="1" x14ac:dyDescent="0.25">
      <c r="A96" s="400">
        <v>283</v>
      </c>
      <c r="B96" s="70" t="s">
        <v>431</v>
      </c>
      <c r="C96" s="67">
        <v>300000</v>
      </c>
      <c r="D96" s="67"/>
      <c r="E96" s="67">
        <v>0</v>
      </c>
      <c r="F96" s="67">
        <v>0</v>
      </c>
      <c r="G96" s="67">
        <v>0</v>
      </c>
      <c r="H96" s="67">
        <v>0</v>
      </c>
      <c r="I96" s="67">
        <v>0</v>
      </c>
      <c r="J96" s="67">
        <v>0</v>
      </c>
      <c r="K96" s="67"/>
      <c r="L96" s="67">
        <v>0</v>
      </c>
      <c r="M96" s="66">
        <v>300000</v>
      </c>
      <c r="N96" s="75"/>
    </row>
    <row r="97" spans="1:14" customFormat="1" ht="25.5" customHeight="1" x14ac:dyDescent="0.25">
      <c r="A97" s="399">
        <v>2900</v>
      </c>
      <c r="B97" s="68" t="s">
        <v>432</v>
      </c>
      <c r="C97" s="65">
        <v>4704813.12</v>
      </c>
      <c r="D97" s="65">
        <v>0</v>
      </c>
      <c r="E97" s="65">
        <v>0</v>
      </c>
      <c r="F97" s="65">
        <v>0</v>
      </c>
      <c r="G97" s="65">
        <v>8940186.879999999</v>
      </c>
      <c r="H97" s="65">
        <v>0</v>
      </c>
      <c r="I97" s="65">
        <v>0</v>
      </c>
      <c r="J97" s="65">
        <v>0</v>
      </c>
      <c r="K97" s="65">
        <v>0</v>
      </c>
      <c r="L97" s="65">
        <v>0</v>
      </c>
      <c r="M97" s="65">
        <v>13645000</v>
      </c>
      <c r="N97" s="403">
        <v>0</v>
      </c>
    </row>
    <row r="98" spans="1:14" customFormat="1" ht="25.5" customHeight="1" x14ac:dyDescent="0.25">
      <c r="A98" s="400">
        <v>291</v>
      </c>
      <c r="B98" s="70" t="s">
        <v>433</v>
      </c>
      <c r="C98" s="67">
        <v>2756313.12</v>
      </c>
      <c r="D98" s="67"/>
      <c r="E98" s="67">
        <v>0</v>
      </c>
      <c r="F98" s="67">
        <v>0</v>
      </c>
      <c r="G98" s="67">
        <v>440186.88</v>
      </c>
      <c r="H98" s="67">
        <v>0</v>
      </c>
      <c r="I98" s="67">
        <v>0</v>
      </c>
      <c r="J98" s="67">
        <v>0</v>
      </c>
      <c r="K98" s="67"/>
      <c r="L98" s="67">
        <v>0</v>
      </c>
      <c r="M98" s="66">
        <v>3196500</v>
      </c>
      <c r="N98" s="75"/>
    </row>
    <row r="99" spans="1:14" customFormat="1" ht="25.5" customHeight="1" x14ac:dyDescent="0.25">
      <c r="A99" s="400">
        <v>292</v>
      </c>
      <c r="B99" s="70" t="s">
        <v>434</v>
      </c>
      <c r="C99" s="67">
        <v>206000</v>
      </c>
      <c r="D99" s="67"/>
      <c r="E99" s="67">
        <v>0</v>
      </c>
      <c r="F99" s="67">
        <v>0</v>
      </c>
      <c r="G99" s="67">
        <v>0</v>
      </c>
      <c r="H99" s="67">
        <v>0</v>
      </c>
      <c r="I99" s="67">
        <v>0</v>
      </c>
      <c r="J99" s="67">
        <v>0</v>
      </c>
      <c r="K99" s="67"/>
      <c r="L99" s="67">
        <v>0</v>
      </c>
      <c r="M99" s="66">
        <v>206000</v>
      </c>
      <c r="N99" s="75"/>
    </row>
    <row r="100" spans="1:14" customFormat="1" ht="38.25" customHeight="1" x14ac:dyDescent="0.25">
      <c r="A100" s="400">
        <v>293</v>
      </c>
      <c r="B100" s="70" t="s">
        <v>435</v>
      </c>
      <c r="C100" s="67"/>
      <c r="D100" s="67"/>
      <c r="E100" s="67"/>
      <c r="F100" s="67"/>
      <c r="G100" s="67"/>
      <c r="H100" s="67"/>
      <c r="I100" s="67"/>
      <c r="J100" s="67"/>
      <c r="K100" s="67"/>
      <c r="L100" s="67"/>
      <c r="M100" s="66">
        <v>0</v>
      </c>
      <c r="N100" s="75"/>
    </row>
    <row r="101" spans="1:14" customFormat="1" ht="25.5" x14ac:dyDescent="0.25">
      <c r="A101" s="400">
        <v>294</v>
      </c>
      <c r="B101" s="70" t="s">
        <v>436</v>
      </c>
      <c r="C101" s="67">
        <v>604000</v>
      </c>
      <c r="D101" s="67"/>
      <c r="E101" s="67">
        <v>0</v>
      </c>
      <c r="F101" s="67">
        <v>0</v>
      </c>
      <c r="G101" s="67">
        <v>0</v>
      </c>
      <c r="H101" s="67">
        <v>0</v>
      </c>
      <c r="I101" s="67">
        <v>0</v>
      </c>
      <c r="J101" s="67">
        <v>0</v>
      </c>
      <c r="K101" s="67"/>
      <c r="L101" s="67">
        <v>0</v>
      </c>
      <c r="M101" s="66">
        <v>604000</v>
      </c>
      <c r="N101" s="75"/>
    </row>
    <row r="102" spans="1:14" customFormat="1" ht="42" customHeight="1" x14ac:dyDescent="0.25">
      <c r="A102" s="400">
        <v>295</v>
      </c>
      <c r="B102" s="70" t="s">
        <v>437</v>
      </c>
      <c r="C102" s="67">
        <v>5000</v>
      </c>
      <c r="D102" s="67"/>
      <c r="E102" s="67">
        <v>0</v>
      </c>
      <c r="F102" s="67">
        <v>0</v>
      </c>
      <c r="G102" s="67">
        <v>0</v>
      </c>
      <c r="H102" s="67">
        <v>0</v>
      </c>
      <c r="I102" s="67">
        <v>0</v>
      </c>
      <c r="J102" s="67">
        <v>0</v>
      </c>
      <c r="K102" s="67"/>
      <c r="L102" s="67">
        <v>0</v>
      </c>
      <c r="M102" s="66">
        <v>5000</v>
      </c>
      <c r="N102" s="75"/>
    </row>
    <row r="103" spans="1:14" customFormat="1" ht="26.25" customHeight="1" x14ac:dyDescent="0.25">
      <c r="A103" s="400">
        <v>296</v>
      </c>
      <c r="B103" s="70" t="s">
        <v>438</v>
      </c>
      <c r="C103" s="67">
        <v>321500</v>
      </c>
      <c r="D103" s="67"/>
      <c r="E103" s="67">
        <v>0</v>
      </c>
      <c r="F103" s="67">
        <v>0</v>
      </c>
      <c r="G103" s="67">
        <v>6500000</v>
      </c>
      <c r="H103" s="67">
        <v>0</v>
      </c>
      <c r="I103" s="67">
        <v>0</v>
      </c>
      <c r="J103" s="67">
        <v>0</v>
      </c>
      <c r="K103" s="67"/>
      <c r="L103" s="67">
        <v>0</v>
      </c>
      <c r="M103" s="66">
        <v>6821500</v>
      </c>
      <c r="N103" s="75"/>
    </row>
    <row r="104" spans="1:14" customFormat="1" ht="25.5" x14ac:dyDescent="0.25">
      <c r="A104" s="400">
        <v>297</v>
      </c>
      <c r="B104" s="70" t="s">
        <v>439</v>
      </c>
      <c r="C104" s="67">
        <v>77000</v>
      </c>
      <c r="D104" s="67"/>
      <c r="E104" s="67">
        <v>0</v>
      </c>
      <c r="F104" s="67">
        <v>0</v>
      </c>
      <c r="G104" s="67">
        <v>0</v>
      </c>
      <c r="H104" s="67">
        <v>0</v>
      </c>
      <c r="I104" s="67">
        <v>0</v>
      </c>
      <c r="J104" s="67">
        <v>0</v>
      </c>
      <c r="K104" s="67"/>
      <c r="L104" s="67">
        <v>0</v>
      </c>
      <c r="M104" s="66">
        <v>77000</v>
      </c>
      <c r="N104" s="75"/>
    </row>
    <row r="105" spans="1:14" customFormat="1" ht="30" customHeight="1" x14ac:dyDescent="0.25">
      <c r="A105" s="400">
        <v>298</v>
      </c>
      <c r="B105" s="70" t="s">
        <v>440</v>
      </c>
      <c r="C105" s="67">
        <v>730000</v>
      </c>
      <c r="D105" s="67"/>
      <c r="E105" s="67">
        <v>0</v>
      </c>
      <c r="F105" s="67">
        <v>0</v>
      </c>
      <c r="G105" s="67">
        <v>2000000</v>
      </c>
      <c r="H105" s="67">
        <v>0</v>
      </c>
      <c r="I105" s="67">
        <v>0</v>
      </c>
      <c r="J105" s="67">
        <v>0</v>
      </c>
      <c r="K105" s="67"/>
      <c r="L105" s="67">
        <v>0</v>
      </c>
      <c r="M105" s="66">
        <v>2730000</v>
      </c>
      <c r="N105" s="75"/>
    </row>
    <row r="106" spans="1:14" customFormat="1" ht="25.5" customHeight="1" x14ac:dyDescent="0.25">
      <c r="A106" s="400">
        <v>299</v>
      </c>
      <c r="B106" s="70" t="s">
        <v>441</v>
      </c>
      <c r="C106" s="67">
        <v>5000</v>
      </c>
      <c r="D106" s="67"/>
      <c r="E106" s="67">
        <v>0</v>
      </c>
      <c r="F106" s="67">
        <v>0</v>
      </c>
      <c r="G106" s="67">
        <v>0</v>
      </c>
      <c r="H106" s="67">
        <v>0</v>
      </c>
      <c r="I106" s="67">
        <v>0</v>
      </c>
      <c r="J106" s="67">
        <v>0</v>
      </c>
      <c r="K106" s="67"/>
      <c r="L106" s="67">
        <v>0</v>
      </c>
      <c r="M106" s="66">
        <v>5000</v>
      </c>
      <c r="N106" s="75"/>
    </row>
    <row r="107" spans="1:14" s="53" customFormat="1" ht="25.5" customHeight="1" x14ac:dyDescent="0.25">
      <c r="A107" s="405">
        <v>3000</v>
      </c>
      <c r="B107" s="274" t="s">
        <v>62</v>
      </c>
      <c r="C107" s="275">
        <v>72834782.38000001</v>
      </c>
      <c r="D107" s="275">
        <v>0</v>
      </c>
      <c r="E107" s="275">
        <v>1867127</v>
      </c>
      <c r="F107" s="275">
        <v>196794100.47</v>
      </c>
      <c r="G107" s="275">
        <v>354052951.99000001</v>
      </c>
      <c r="H107" s="275">
        <v>1443195.73</v>
      </c>
      <c r="I107" s="275">
        <v>49106290</v>
      </c>
      <c r="J107" s="275">
        <v>5297710.4399999995</v>
      </c>
      <c r="K107" s="275">
        <v>0</v>
      </c>
      <c r="L107" s="275">
        <v>0</v>
      </c>
      <c r="M107" s="275">
        <v>681396158.01000011</v>
      </c>
      <c r="N107" s="407">
        <v>0</v>
      </c>
    </row>
    <row r="108" spans="1:14" customFormat="1" ht="25.5" customHeight="1" x14ac:dyDescent="0.25">
      <c r="A108" s="399">
        <v>3100</v>
      </c>
      <c r="B108" s="68" t="s">
        <v>442</v>
      </c>
      <c r="C108" s="65">
        <v>2615800</v>
      </c>
      <c r="D108" s="65">
        <v>0</v>
      </c>
      <c r="E108" s="65">
        <v>0</v>
      </c>
      <c r="F108" s="65">
        <v>109228694.25</v>
      </c>
      <c r="G108" s="65">
        <v>26022646.329999998</v>
      </c>
      <c r="H108" s="65">
        <v>0</v>
      </c>
      <c r="I108" s="65">
        <v>3200000</v>
      </c>
      <c r="J108" s="65">
        <v>0</v>
      </c>
      <c r="K108" s="65">
        <v>0</v>
      </c>
      <c r="L108" s="65">
        <v>0</v>
      </c>
      <c r="M108" s="65">
        <v>141067140.57999998</v>
      </c>
      <c r="N108" s="403">
        <v>0</v>
      </c>
    </row>
    <row r="109" spans="1:14" customFormat="1" ht="25.5" customHeight="1" x14ac:dyDescent="0.25">
      <c r="A109" s="400">
        <v>311</v>
      </c>
      <c r="B109" s="70" t="s">
        <v>443</v>
      </c>
      <c r="C109" s="67">
        <v>2108000</v>
      </c>
      <c r="D109" s="67"/>
      <c r="E109" s="67">
        <v>0</v>
      </c>
      <c r="F109" s="67">
        <v>109228694.25</v>
      </c>
      <c r="G109" s="67">
        <v>10622646.33</v>
      </c>
      <c r="H109" s="67">
        <v>0</v>
      </c>
      <c r="I109" s="67">
        <v>0</v>
      </c>
      <c r="J109" s="67">
        <v>0</v>
      </c>
      <c r="K109" s="67"/>
      <c r="L109" s="67">
        <v>0</v>
      </c>
      <c r="M109" s="66">
        <v>121959340.58</v>
      </c>
      <c r="N109" s="75"/>
    </row>
    <row r="110" spans="1:14" customFormat="1" ht="25.5" customHeight="1" x14ac:dyDescent="0.25">
      <c r="A110" s="400">
        <v>312</v>
      </c>
      <c r="B110" s="70" t="s">
        <v>444</v>
      </c>
      <c r="C110" s="67">
        <v>39000</v>
      </c>
      <c r="D110" s="67"/>
      <c r="E110" s="67">
        <v>0</v>
      </c>
      <c r="F110" s="67">
        <v>0</v>
      </c>
      <c r="G110" s="67">
        <v>0</v>
      </c>
      <c r="H110" s="67">
        <v>0</v>
      </c>
      <c r="I110" s="67">
        <v>0</v>
      </c>
      <c r="J110" s="67">
        <v>0</v>
      </c>
      <c r="K110" s="67"/>
      <c r="L110" s="67">
        <v>0</v>
      </c>
      <c r="M110" s="66">
        <v>39000</v>
      </c>
      <c r="N110" s="75"/>
    </row>
    <row r="111" spans="1:14" customFormat="1" ht="25.5" customHeight="1" x14ac:dyDescent="0.25">
      <c r="A111" s="400">
        <v>313</v>
      </c>
      <c r="B111" s="70" t="s">
        <v>445</v>
      </c>
      <c r="C111" s="67"/>
      <c r="D111" s="67"/>
      <c r="E111" s="67"/>
      <c r="F111" s="67"/>
      <c r="G111" s="67"/>
      <c r="H111" s="67"/>
      <c r="I111" s="67"/>
      <c r="J111" s="67"/>
      <c r="K111" s="67"/>
      <c r="L111" s="67"/>
      <c r="M111" s="66">
        <v>0</v>
      </c>
      <c r="N111" s="75"/>
    </row>
    <row r="112" spans="1:14" customFormat="1" ht="25.5" customHeight="1" x14ac:dyDescent="0.25">
      <c r="A112" s="400">
        <v>314</v>
      </c>
      <c r="B112" s="70" t="s">
        <v>446</v>
      </c>
      <c r="C112" s="67">
        <v>33800</v>
      </c>
      <c r="D112" s="67"/>
      <c r="E112" s="67">
        <v>0</v>
      </c>
      <c r="F112" s="67">
        <v>0</v>
      </c>
      <c r="G112" s="67">
        <v>0</v>
      </c>
      <c r="H112" s="67">
        <v>0</v>
      </c>
      <c r="I112" s="67">
        <v>3200000</v>
      </c>
      <c r="J112" s="67">
        <v>0</v>
      </c>
      <c r="K112" s="67"/>
      <c r="L112" s="67">
        <v>0</v>
      </c>
      <c r="M112" s="66">
        <v>3233800</v>
      </c>
      <c r="N112" s="75"/>
    </row>
    <row r="113" spans="1:14" customFormat="1" ht="25.5" customHeight="1" x14ac:dyDescent="0.25">
      <c r="A113" s="400">
        <v>315</v>
      </c>
      <c r="B113" s="70" t="s">
        <v>447</v>
      </c>
      <c r="C113" s="67">
        <v>300000</v>
      </c>
      <c r="D113" s="67"/>
      <c r="E113" s="67">
        <v>0</v>
      </c>
      <c r="F113" s="67">
        <v>0</v>
      </c>
      <c r="G113" s="67">
        <v>0</v>
      </c>
      <c r="H113" s="67">
        <v>0</v>
      </c>
      <c r="I113" s="67">
        <v>0</v>
      </c>
      <c r="J113" s="67">
        <v>0</v>
      </c>
      <c r="K113" s="67"/>
      <c r="L113" s="67">
        <v>0</v>
      </c>
      <c r="M113" s="66">
        <v>300000</v>
      </c>
      <c r="N113" s="75"/>
    </row>
    <row r="114" spans="1:14" customFormat="1" ht="25.5" customHeight="1" x14ac:dyDescent="0.25">
      <c r="A114" s="400">
        <v>316</v>
      </c>
      <c r="B114" s="70" t="s">
        <v>448</v>
      </c>
      <c r="C114" s="67">
        <v>110000</v>
      </c>
      <c r="D114" s="67"/>
      <c r="E114" s="67">
        <v>0</v>
      </c>
      <c r="F114" s="67">
        <v>0</v>
      </c>
      <c r="G114" s="67">
        <v>14500000</v>
      </c>
      <c r="H114" s="67">
        <v>0</v>
      </c>
      <c r="I114" s="67">
        <v>0</v>
      </c>
      <c r="J114" s="67">
        <v>0</v>
      </c>
      <c r="K114" s="67"/>
      <c r="L114" s="67">
        <v>0</v>
      </c>
      <c r="M114" s="66">
        <v>14610000</v>
      </c>
      <c r="N114" s="75"/>
    </row>
    <row r="115" spans="1:14" customFormat="1" ht="35.25" customHeight="1" x14ac:dyDescent="0.25">
      <c r="A115" s="400">
        <v>317</v>
      </c>
      <c r="B115" s="70" t="s">
        <v>449</v>
      </c>
      <c r="C115" s="67"/>
      <c r="D115" s="67"/>
      <c r="E115" s="67"/>
      <c r="F115" s="67"/>
      <c r="G115" s="67"/>
      <c r="H115" s="67"/>
      <c r="I115" s="67"/>
      <c r="J115" s="67"/>
      <c r="K115" s="67"/>
      <c r="L115" s="67"/>
      <c r="M115" s="66">
        <v>0</v>
      </c>
      <c r="N115" s="75"/>
    </row>
    <row r="116" spans="1:14" customFormat="1" ht="25.5" customHeight="1" x14ac:dyDescent="0.25">
      <c r="A116" s="400">
        <v>318</v>
      </c>
      <c r="B116" s="70" t="s">
        <v>450</v>
      </c>
      <c r="C116" s="67">
        <v>25000</v>
      </c>
      <c r="D116" s="67"/>
      <c r="E116" s="67">
        <v>0</v>
      </c>
      <c r="F116" s="67">
        <v>0</v>
      </c>
      <c r="G116" s="67">
        <v>900000</v>
      </c>
      <c r="H116" s="67">
        <v>0</v>
      </c>
      <c r="I116" s="67">
        <v>0</v>
      </c>
      <c r="J116" s="67">
        <v>0</v>
      </c>
      <c r="K116" s="67"/>
      <c r="L116" s="67">
        <v>0</v>
      </c>
      <c r="M116" s="66">
        <v>925000</v>
      </c>
      <c r="N116" s="75"/>
    </row>
    <row r="117" spans="1:14" customFormat="1" ht="25.5" customHeight="1" x14ac:dyDescent="0.25">
      <c r="A117" s="400">
        <v>319</v>
      </c>
      <c r="B117" s="70" t="s">
        <v>451</v>
      </c>
      <c r="C117" s="67"/>
      <c r="D117" s="67"/>
      <c r="E117" s="67"/>
      <c r="F117" s="67"/>
      <c r="G117" s="67"/>
      <c r="H117" s="67"/>
      <c r="I117" s="67"/>
      <c r="J117" s="67"/>
      <c r="K117" s="67"/>
      <c r="L117" s="67"/>
      <c r="M117" s="66">
        <v>0</v>
      </c>
      <c r="N117" s="75"/>
    </row>
    <row r="118" spans="1:14" customFormat="1" ht="25.5" customHeight="1" x14ac:dyDescent="0.25">
      <c r="A118" s="399">
        <v>3200</v>
      </c>
      <c r="B118" s="68" t="s">
        <v>452</v>
      </c>
      <c r="C118" s="65">
        <v>23974442</v>
      </c>
      <c r="D118" s="65">
        <v>0</v>
      </c>
      <c r="E118" s="65">
        <v>0</v>
      </c>
      <c r="F118" s="65">
        <v>13500000</v>
      </c>
      <c r="G118" s="65">
        <v>66671736</v>
      </c>
      <c r="H118" s="65">
        <v>0</v>
      </c>
      <c r="I118" s="65">
        <v>13684000</v>
      </c>
      <c r="J118" s="65">
        <v>0</v>
      </c>
      <c r="K118" s="65">
        <v>0</v>
      </c>
      <c r="L118" s="65">
        <v>0</v>
      </c>
      <c r="M118" s="65">
        <v>117830178</v>
      </c>
      <c r="N118" s="403">
        <v>0</v>
      </c>
    </row>
    <row r="119" spans="1:14" ht="25.5" customHeight="1" x14ac:dyDescent="0.25">
      <c r="A119" s="400">
        <v>321</v>
      </c>
      <c r="B119" s="70" t="s">
        <v>453</v>
      </c>
      <c r="C119" s="67"/>
      <c r="D119" s="67"/>
      <c r="E119" s="67"/>
      <c r="F119" s="67"/>
      <c r="G119" s="67"/>
      <c r="H119" s="67"/>
      <c r="I119" s="67"/>
      <c r="J119" s="67"/>
      <c r="K119" s="67"/>
      <c r="L119" s="67"/>
      <c r="M119" s="63">
        <v>0</v>
      </c>
    </row>
    <row r="120" spans="1:14" ht="25.5" customHeight="1" x14ac:dyDescent="0.25">
      <c r="A120" s="400">
        <v>322</v>
      </c>
      <c r="B120" s="70" t="s">
        <v>454</v>
      </c>
      <c r="C120" s="67">
        <v>0</v>
      </c>
      <c r="D120" s="67"/>
      <c r="E120" s="67">
        <v>0</v>
      </c>
      <c r="F120" s="67">
        <v>0</v>
      </c>
      <c r="G120" s="67">
        <v>0</v>
      </c>
      <c r="H120" s="67">
        <v>0</v>
      </c>
      <c r="I120" s="67">
        <v>3200000</v>
      </c>
      <c r="J120" s="67">
        <v>0</v>
      </c>
      <c r="K120" s="67"/>
      <c r="L120" s="67">
        <v>0</v>
      </c>
      <c r="M120" s="63">
        <v>3200000</v>
      </c>
    </row>
    <row r="121" spans="1:14" ht="25.5" x14ac:dyDescent="0.25">
      <c r="A121" s="400">
        <v>323</v>
      </c>
      <c r="B121" s="70" t="s">
        <v>455</v>
      </c>
      <c r="C121" s="67">
        <v>50000</v>
      </c>
      <c r="D121" s="67"/>
      <c r="E121" s="67">
        <v>0</v>
      </c>
      <c r="F121" s="67">
        <v>7885000</v>
      </c>
      <c r="G121" s="67">
        <v>25971736</v>
      </c>
      <c r="H121" s="67">
        <v>0</v>
      </c>
      <c r="I121" s="67">
        <v>4584000</v>
      </c>
      <c r="J121" s="67">
        <v>0</v>
      </c>
      <c r="K121" s="67"/>
      <c r="L121" s="67">
        <v>0</v>
      </c>
      <c r="M121" s="63">
        <v>38490736</v>
      </c>
    </row>
    <row r="122" spans="1:14" ht="30" customHeight="1" x14ac:dyDescent="0.25">
      <c r="A122" s="400">
        <v>324</v>
      </c>
      <c r="B122" s="70" t="s">
        <v>456</v>
      </c>
      <c r="C122" s="67"/>
      <c r="D122" s="67"/>
      <c r="E122" s="67"/>
      <c r="F122" s="67"/>
      <c r="G122" s="67"/>
      <c r="H122" s="67"/>
      <c r="I122" s="67"/>
      <c r="J122" s="67"/>
      <c r="K122" s="67"/>
      <c r="L122" s="67"/>
      <c r="M122" s="63">
        <v>0</v>
      </c>
    </row>
    <row r="123" spans="1:14" ht="25.5" customHeight="1" x14ac:dyDescent="0.25">
      <c r="A123" s="400">
        <v>325</v>
      </c>
      <c r="B123" s="70" t="s">
        <v>457</v>
      </c>
      <c r="C123" s="67">
        <v>10847000</v>
      </c>
      <c r="D123" s="67"/>
      <c r="E123" s="67">
        <v>0</v>
      </c>
      <c r="F123" s="67">
        <v>0</v>
      </c>
      <c r="G123" s="67">
        <v>18000000</v>
      </c>
      <c r="H123" s="67">
        <v>0</v>
      </c>
      <c r="I123" s="67">
        <v>0</v>
      </c>
      <c r="J123" s="67">
        <v>0</v>
      </c>
      <c r="K123" s="67"/>
      <c r="L123" s="67">
        <v>0</v>
      </c>
      <c r="M123" s="63">
        <v>28847000</v>
      </c>
    </row>
    <row r="124" spans="1:14" ht="25.5" customHeight="1" x14ac:dyDescent="0.25">
      <c r="A124" s="400">
        <v>326</v>
      </c>
      <c r="B124" s="70" t="s">
        <v>458</v>
      </c>
      <c r="C124" s="67">
        <v>10253000</v>
      </c>
      <c r="D124" s="67"/>
      <c r="E124" s="67">
        <v>0</v>
      </c>
      <c r="F124" s="67">
        <v>5615000</v>
      </c>
      <c r="G124" s="67">
        <v>22700000</v>
      </c>
      <c r="H124" s="67">
        <v>0</v>
      </c>
      <c r="I124" s="67">
        <v>5900000</v>
      </c>
      <c r="J124" s="67">
        <v>0</v>
      </c>
      <c r="K124" s="67"/>
      <c r="L124" s="67">
        <v>0</v>
      </c>
      <c r="M124" s="63">
        <v>44468000</v>
      </c>
    </row>
    <row r="125" spans="1:14" ht="25.5" customHeight="1" x14ac:dyDescent="0.25">
      <c r="A125" s="400">
        <v>327</v>
      </c>
      <c r="B125" s="70" t="s">
        <v>459</v>
      </c>
      <c r="C125" s="67">
        <v>1703442</v>
      </c>
      <c r="D125" s="67"/>
      <c r="E125" s="67">
        <v>0</v>
      </c>
      <c r="F125" s="67">
        <v>0</v>
      </c>
      <c r="G125" s="67">
        <v>0</v>
      </c>
      <c r="H125" s="67">
        <v>0</v>
      </c>
      <c r="I125" s="67">
        <v>0</v>
      </c>
      <c r="J125" s="67">
        <v>0</v>
      </c>
      <c r="K125" s="67"/>
      <c r="L125" s="67">
        <v>0</v>
      </c>
      <c r="M125" s="63">
        <v>1703442</v>
      </c>
    </row>
    <row r="126" spans="1:14" ht="25.5" customHeight="1" x14ac:dyDescent="0.25">
      <c r="A126" s="400">
        <v>328</v>
      </c>
      <c r="B126" s="70" t="s">
        <v>460</v>
      </c>
      <c r="C126" s="67"/>
      <c r="D126" s="67"/>
      <c r="E126" s="67"/>
      <c r="F126" s="67"/>
      <c r="G126" s="67"/>
      <c r="H126" s="67"/>
      <c r="I126" s="67"/>
      <c r="J126" s="67"/>
      <c r="K126" s="67"/>
      <c r="L126" s="67"/>
      <c r="M126" s="63">
        <v>0</v>
      </c>
    </row>
    <row r="127" spans="1:14" ht="25.5" customHeight="1" x14ac:dyDescent="0.25">
      <c r="A127" s="400">
        <v>329</v>
      </c>
      <c r="B127" s="70" t="s">
        <v>461</v>
      </c>
      <c r="C127" s="67">
        <v>1121000</v>
      </c>
      <c r="D127" s="67"/>
      <c r="E127" s="67">
        <v>0</v>
      </c>
      <c r="F127" s="67">
        <v>0</v>
      </c>
      <c r="G127" s="67">
        <v>0</v>
      </c>
      <c r="H127" s="67">
        <v>0</v>
      </c>
      <c r="I127" s="67">
        <v>0</v>
      </c>
      <c r="J127" s="67">
        <v>0</v>
      </c>
      <c r="K127" s="67"/>
      <c r="L127" s="67">
        <v>0</v>
      </c>
      <c r="M127" s="63">
        <v>1121000</v>
      </c>
    </row>
    <row r="128" spans="1:14" customFormat="1" ht="30" x14ac:dyDescent="0.25">
      <c r="A128" s="399">
        <v>3300</v>
      </c>
      <c r="B128" s="68" t="s">
        <v>462</v>
      </c>
      <c r="C128" s="65">
        <v>19680154.120000001</v>
      </c>
      <c r="D128" s="65">
        <v>0</v>
      </c>
      <c r="E128" s="65">
        <v>0</v>
      </c>
      <c r="F128" s="65">
        <v>0</v>
      </c>
      <c r="G128" s="65">
        <v>45141290.880000003</v>
      </c>
      <c r="H128" s="65">
        <v>0</v>
      </c>
      <c r="I128" s="65">
        <v>25436677</v>
      </c>
      <c r="J128" s="65">
        <v>0</v>
      </c>
      <c r="K128" s="65">
        <v>0</v>
      </c>
      <c r="L128" s="65">
        <v>0</v>
      </c>
      <c r="M128" s="65">
        <v>90258122</v>
      </c>
      <c r="N128" s="403">
        <v>0</v>
      </c>
    </row>
    <row r="129" spans="1:14" customFormat="1" ht="25.5" customHeight="1" x14ac:dyDescent="0.25">
      <c r="A129" s="400">
        <v>331</v>
      </c>
      <c r="B129" s="69" t="s">
        <v>463</v>
      </c>
      <c r="C129" s="67">
        <v>6802639</v>
      </c>
      <c r="D129" s="67"/>
      <c r="E129" s="67">
        <v>0</v>
      </c>
      <c r="F129" s="67">
        <v>0</v>
      </c>
      <c r="G129" s="67">
        <v>986000</v>
      </c>
      <c r="H129" s="67">
        <v>0</v>
      </c>
      <c r="I129" s="67">
        <v>17028745</v>
      </c>
      <c r="J129" s="67">
        <v>0</v>
      </c>
      <c r="K129" s="67"/>
      <c r="L129" s="67">
        <v>0</v>
      </c>
      <c r="M129" s="66">
        <v>24817384</v>
      </c>
      <c r="N129" s="75"/>
    </row>
    <row r="130" spans="1:14" customFormat="1" ht="30.75" customHeight="1" x14ac:dyDescent="0.25">
      <c r="A130" s="400">
        <v>332</v>
      </c>
      <c r="B130" s="70" t="s">
        <v>464</v>
      </c>
      <c r="C130" s="67">
        <v>630000</v>
      </c>
      <c r="D130" s="67"/>
      <c r="E130" s="67">
        <v>0</v>
      </c>
      <c r="F130" s="67">
        <v>0</v>
      </c>
      <c r="G130" s="67">
        <v>14162788</v>
      </c>
      <c r="H130" s="67">
        <v>0</v>
      </c>
      <c r="I130" s="67">
        <v>0</v>
      </c>
      <c r="J130" s="67">
        <v>0</v>
      </c>
      <c r="K130" s="67"/>
      <c r="L130" s="67">
        <v>0</v>
      </c>
      <c r="M130" s="66">
        <v>14792788</v>
      </c>
      <c r="N130" s="75"/>
    </row>
    <row r="131" spans="1:14" customFormat="1" ht="33" customHeight="1" x14ac:dyDescent="0.25">
      <c r="A131" s="400">
        <v>333</v>
      </c>
      <c r="B131" s="70" t="s">
        <v>465</v>
      </c>
      <c r="C131" s="67">
        <v>500000</v>
      </c>
      <c r="D131" s="67"/>
      <c r="E131" s="67">
        <v>0</v>
      </c>
      <c r="F131" s="67">
        <v>0</v>
      </c>
      <c r="G131" s="67">
        <v>7718208</v>
      </c>
      <c r="H131" s="67">
        <v>0</v>
      </c>
      <c r="I131" s="67">
        <v>0</v>
      </c>
      <c r="J131" s="67">
        <v>0</v>
      </c>
      <c r="K131" s="67"/>
      <c r="L131" s="67">
        <v>0</v>
      </c>
      <c r="M131" s="66">
        <v>8218208</v>
      </c>
      <c r="N131" s="75"/>
    </row>
    <row r="132" spans="1:14" customFormat="1" ht="25.5" customHeight="1" x14ac:dyDescent="0.25">
      <c r="A132" s="400">
        <v>334</v>
      </c>
      <c r="B132" s="70" t="s">
        <v>466</v>
      </c>
      <c r="C132" s="67">
        <v>604616</v>
      </c>
      <c r="D132" s="67"/>
      <c r="E132" s="67">
        <v>0</v>
      </c>
      <c r="F132" s="67">
        <v>0</v>
      </c>
      <c r="G132" s="67">
        <v>0</v>
      </c>
      <c r="H132" s="67">
        <v>0</v>
      </c>
      <c r="I132" s="67">
        <v>2643546</v>
      </c>
      <c r="J132" s="67">
        <v>0</v>
      </c>
      <c r="K132" s="67"/>
      <c r="L132" s="67">
        <v>0</v>
      </c>
      <c r="M132" s="66">
        <v>3248162</v>
      </c>
      <c r="N132" s="75"/>
    </row>
    <row r="133" spans="1:14" customFormat="1" ht="25.5" customHeight="1" x14ac:dyDescent="0.25">
      <c r="A133" s="400">
        <v>335</v>
      </c>
      <c r="B133" s="70" t="s">
        <v>467</v>
      </c>
      <c r="C133" s="67">
        <v>1530500</v>
      </c>
      <c r="D133" s="67"/>
      <c r="E133" s="67">
        <v>0</v>
      </c>
      <c r="F133" s="67">
        <v>0</v>
      </c>
      <c r="G133" s="67">
        <v>1057000</v>
      </c>
      <c r="H133" s="67">
        <v>0</v>
      </c>
      <c r="I133" s="67">
        <v>0</v>
      </c>
      <c r="J133" s="67">
        <v>0</v>
      </c>
      <c r="K133" s="67"/>
      <c r="L133" s="67">
        <v>0</v>
      </c>
      <c r="M133" s="66">
        <v>2587500</v>
      </c>
      <c r="N133" s="75"/>
    </row>
    <row r="134" spans="1:14" customFormat="1" ht="25.5" x14ac:dyDescent="0.25">
      <c r="A134" s="400">
        <v>336</v>
      </c>
      <c r="B134" s="70" t="s">
        <v>468</v>
      </c>
      <c r="C134" s="67">
        <v>6087714</v>
      </c>
      <c r="D134" s="67"/>
      <c r="E134" s="67">
        <v>0</v>
      </c>
      <c r="F134" s="67">
        <v>0</v>
      </c>
      <c r="G134" s="67">
        <v>0</v>
      </c>
      <c r="H134" s="67">
        <v>0</v>
      </c>
      <c r="I134" s="67">
        <v>0</v>
      </c>
      <c r="J134" s="67">
        <v>0</v>
      </c>
      <c r="K134" s="67"/>
      <c r="L134" s="67">
        <v>0</v>
      </c>
      <c r="M134" s="66">
        <v>6087714</v>
      </c>
      <c r="N134" s="75"/>
    </row>
    <row r="135" spans="1:14" customFormat="1" ht="25.5" customHeight="1" x14ac:dyDescent="0.25">
      <c r="A135" s="400">
        <v>337</v>
      </c>
      <c r="B135" s="70" t="s">
        <v>469</v>
      </c>
      <c r="C135" s="67">
        <v>0</v>
      </c>
      <c r="D135" s="67"/>
      <c r="E135" s="67">
        <v>0</v>
      </c>
      <c r="F135" s="67">
        <v>0</v>
      </c>
      <c r="G135" s="67">
        <v>0</v>
      </c>
      <c r="H135" s="67">
        <v>0</v>
      </c>
      <c r="I135" s="67">
        <v>2764386</v>
      </c>
      <c r="J135" s="67">
        <v>0</v>
      </c>
      <c r="K135" s="67"/>
      <c r="L135" s="67">
        <v>0</v>
      </c>
      <c r="M135" s="66">
        <v>2764386</v>
      </c>
      <c r="N135" s="75"/>
    </row>
    <row r="136" spans="1:14" customFormat="1" ht="25.5" customHeight="1" x14ac:dyDescent="0.25">
      <c r="A136" s="400">
        <v>338</v>
      </c>
      <c r="B136" s="70" t="s">
        <v>470</v>
      </c>
      <c r="C136" s="67">
        <v>456000</v>
      </c>
      <c r="D136" s="67"/>
      <c r="E136" s="67">
        <v>0</v>
      </c>
      <c r="F136" s="67">
        <v>0</v>
      </c>
      <c r="G136" s="67">
        <v>3788000</v>
      </c>
      <c r="H136" s="67">
        <v>0</v>
      </c>
      <c r="I136" s="67">
        <v>0</v>
      </c>
      <c r="J136" s="67">
        <v>0</v>
      </c>
      <c r="K136" s="67"/>
      <c r="L136" s="67">
        <v>0</v>
      </c>
      <c r="M136" s="66">
        <v>4244000</v>
      </c>
      <c r="N136" s="75"/>
    </row>
    <row r="137" spans="1:14" customFormat="1" ht="25.5" customHeight="1" x14ac:dyDescent="0.25">
      <c r="A137" s="400">
        <v>339</v>
      </c>
      <c r="B137" s="70" t="s">
        <v>471</v>
      </c>
      <c r="C137" s="67">
        <v>3068685.12</v>
      </c>
      <c r="D137" s="67"/>
      <c r="E137" s="67">
        <v>0</v>
      </c>
      <c r="F137" s="67">
        <v>0</v>
      </c>
      <c r="G137" s="67">
        <v>17429294.880000003</v>
      </c>
      <c r="H137" s="67">
        <v>0</v>
      </c>
      <c r="I137" s="67">
        <v>3000000</v>
      </c>
      <c r="J137" s="67">
        <v>0</v>
      </c>
      <c r="K137" s="67"/>
      <c r="L137" s="67">
        <v>0</v>
      </c>
      <c r="M137" s="66">
        <v>23497980.000000004</v>
      </c>
      <c r="N137" s="75"/>
    </row>
    <row r="138" spans="1:14" customFormat="1" ht="25.5" customHeight="1" x14ac:dyDescent="0.25">
      <c r="A138" s="399">
        <v>3400</v>
      </c>
      <c r="B138" s="68" t="s">
        <v>472</v>
      </c>
      <c r="C138" s="65">
        <v>1191000</v>
      </c>
      <c r="D138" s="65">
        <v>0</v>
      </c>
      <c r="E138" s="65">
        <v>0</v>
      </c>
      <c r="F138" s="65">
        <v>0</v>
      </c>
      <c r="G138" s="65">
        <v>49080000</v>
      </c>
      <c r="H138" s="65">
        <v>0</v>
      </c>
      <c r="I138" s="65">
        <v>0</v>
      </c>
      <c r="J138" s="65">
        <v>0</v>
      </c>
      <c r="K138" s="65">
        <v>0</v>
      </c>
      <c r="L138" s="65">
        <v>0</v>
      </c>
      <c r="M138" s="65">
        <v>50271000</v>
      </c>
      <c r="N138" s="403">
        <v>0</v>
      </c>
    </row>
    <row r="139" spans="1:14" customFormat="1" ht="25.5" customHeight="1" x14ac:dyDescent="0.25">
      <c r="A139" s="400">
        <v>341</v>
      </c>
      <c r="B139" s="70" t="s">
        <v>473</v>
      </c>
      <c r="C139" s="67">
        <v>851000</v>
      </c>
      <c r="D139" s="67"/>
      <c r="E139" s="67">
        <v>0</v>
      </c>
      <c r="F139" s="67">
        <v>0</v>
      </c>
      <c r="G139" s="67">
        <v>5000000</v>
      </c>
      <c r="H139" s="67">
        <v>0</v>
      </c>
      <c r="I139" s="67">
        <v>0</v>
      </c>
      <c r="J139" s="67">
        <v>0</v>
      </c>
      <c r="K139" s="67"/>
      <c r="L139" s="67">
        <v>0</v>
      </c>
      <c r="M139" s="66">
        <v>5851000</v>
      </c>
      <c r="N139" s="75"/>
    </row>
    <row r="140" spans="1:14" customFormat="1" ht="25.5" customHeight="1" x14ac:dyDescent="0.25">
      <c r="A140" s="400">
        <v>342</v>
      </c>
      <c r="B140" s="70" t="s">
        <v>474</v>
      </c>
      <c r="C140" s="67">
        <v>0</v>
      </c>
      <c r="D140" s="67"/>
      <c r="E140" s="67">
        <v>0</v>
      </c>
      <c r="F140" s="67">
        <v>0</v>
      </c>
      <c r="G140" s="67">
        <v>37200000</v>
      </c>
      <c r="H140" s="67">
        <v>0</v>
      </c>
      <c r="I140" s="67">
        <v>0</v>
      </c>
      <c r="J140" s="67">
        <v>0</v>
      </c>
      <c r="K140" s="67"/>
      <c r="L140" s="67">
        <v>0</v>
      </c>
      <c r="M140" s="66">
        <v>37200000</v>
      </c>
      <c r="N140" s="75"/>
    </row>
    <row r="141" spans="1:14" customFormat="1" ht="25.5" customHeight="1" x14ac:dyDescent="0.25">
      <c r="A141" s="400">
        <v>343</v>
      </c>
      <c r="B141" s="70" t="s">
        <v>475</v>
      </c>
      <c r="C141" s="67"/>
      <c r="D141" s="67"/>
      <c r="E141" s="67"/>
      <c r="F141" s="67"/>
      <c r="G141" s="67"/>
      <c r="H141" s="67"/>
      <c r="I141" s="67"/>
      <c r="J141" s="67"/>
      <c r="K141" s="67"/>
      <c r="L141" s="67"/>
      <c r="M141" s="66">
        <v>0</v>
      </c>
      <c r="N141" s="75"/>
    </row>
    <row r="142" spans="1:14" customFormat="1" ht="25.5" customHeight="1" x14ac:dyDescent="0.25">
      <c r="A142" s="400">
        <v>344</v>
      </c>
      <c r="B142" s="70" t="s">
        <v>476</v>
      </c>
      <c r="C142" s="67">
        <v>130000</v>
      </c>
      <c r="D142" s="67"/>
      <c r="E142" s="67">
        <v>0</v>
      </c>
      <c r="F142" s="67">
        <v>0</v>
      </c>
      <c r="G142" s="67">
        <v>0</v>
      </c>
      <c r="H142" s="67">
        <v>0</v>
      </c>
      <c r="I142" s="67">
        <v>0</v>
      </c>
      <c r="J142" s="67">
        <v>0</v>
      </c>
      <c r="K142" s="67"/>
      <c r="L142" s="67">
        <v>0</v>
      </c>
      <c r="M142" s="66">
        <v>130000</v>
      </c>
      <c r="N142" s="75"/>
    </row>
    <row r="143" spans="1:14" customFormat="1" ht="25.5" customHeight="1" x14ac:dyDescent="0.25">
      <c r="A143" s="400">
        <v>345</v>
      </c>
      <c r="B143" s="70" t="s">
        <v>477</v>
      </c>
      <c r="C143" s="67">
        <v>0</v>
      </c>
      <c r="D143" s="67"/>
      <c r="E143" s="67">
        <v>0</v>
      </c>
      <c r="F143" s="67">
        <v>0</v>
      </c>
      <c r="G143" s="67">
        <v>6880000</v>
      </c>
      <c r="H143" s="67">
        <v>0</v>
      </c>
      <c r="I143" s="67">
        <v>0</v>
      </c>
      <c r="J143" s="67">
        <v>0</v>
      </c>
      <c r="K143" s="67"/>
      <c r="L143" s="67">
        <v>0</v>
      </c>
      <c r="M143" s="66">
        <v>6880000</v>
      </c>
      <c r="N143" s="75"/>
    </row>
    <row r="144" spans="1:14" customFormat="1" ht="25.5" customHeight="1" x14ac:dyDescent="0.25">
      <c r="A144" s="400">
        <v>346</v>
      </c>
      <c r="B144" s="70" t="s">
        <v>478</v>
      </c>
      <c r="C144" s="67"/>
      <c r="D144" s="67"/>
      <c r="E144" s="67"/>
      <c r="F144" s="67"/>
      <c r="G144" s="67"/>
      <c r="H144" s="67"/>
      <c r="I144" s="67"/>
      <c r="J144" s="67"/>
      <c r="K144" s="67"/>
      <c r="L144" s="67"/>
      <c r="M144" s="66">
        <v>0</v>
      </c>
      <c r="N144" s="75"/>
    </row>
    <row r="145" spans="1:14" customFormat="1" ht="25.5" customHeight="1" x14ac:dyDescent="0.25">
      <c r="A145" s="400">
        <v>347</v>
      </c>
      <c r="B145" s="70" t="s">
        <v>479</v>
      </c>
      <c r="C145" s="67"/>
      <c r="D145" s="67"/>
      <c r="E145" s="67"/>
      <c r="F145" s="67"/>
      <c r="G145" s="67"/>
      <c r="H145" s="67"/>
      <c r="I145" s="67"/>
      <c r="J145" s="67"/>
      <c r="K145" s="67"/>
      <c r="L145" s="67"/>
      <c r="M145" s="66">
        <v>0</v>
      </c>
      <c r="N145" s="75"/>
    </row>
    <row r="146" spans="1:14" customFormat="1" ht="25.5" customHeight="1" x14ac:dyDescent="0.25">
      <c r="A146" s="400">
        <v>348</v>
      </c>
      <c r="B146" s="70" t="s">
        <v>480</v>
      </c>
      <c r="C146" s="67">
        <v>200000</v>
      </c>
      <c r="D146" s="67"/>
      <c r="E146" s="67">
        <v>0</v>
      </c>
      <c r="F146" s="67">
        <v>0</v>
      </c>
      <c r="G146" s="67">
        <v>0</v>
      </c>
      <c r="H146" s="67">
        <v>0</v>
      </c>
      <c r="I146" s="67">
        <v>0</v>
      </c>
      <c r="J146" s="67">
        <v>0</v>
      </c>
      <c r="K146" s="67"/>
      <c r="L146" s="67">
        <v>0</v>
      </c>
      <c r="M146" s="66">
        <v>200000</v>
      </c>
      <c r="N146" s="75"/>
    </row>
    <row r="147" spans="1:14" customFormat="1" ht="25.5" customHeight="1" x14ac:dyDescent="0.25">
      <c r="A147" s="400">
        <v>349</v>
      </c>
      <c r="B147" s="70" t="s">
        <v>481</v>
      </c>
      <c r="C147" s="67">
        <v>10000</v>
      </c>
      <c r="D147" s="67"/>
      <c r="E147" s="67">
        <v>0</v>
      </c>
      <c r="F147" s="67">
        <v>0</v>
      </c>
      <c r="G147" s="67">
        <v>0</v>
      </c>
      <c r="H147" s="67">
        <v>0</v>
      </c>
      <c r="I147" s="67">
        <v>0</v>
      </c>
      <c r="J147" s="67">
        <v>0</v>
      </c>
      <c r="K147" s="67"/>
      <c r="L147" s="67">
        <v>0</v>
      </c>
      <c r="M147" s="66">
        <v>10000</v>
      </c>
      <c r="N147" s="75"/>
    </row>
    <row r="148" spans="1:14" customFormat="1" ht="30" x14ac:dyDescent="0.25">
      <c r="A148" s="399">
        <v>3500</v>
      </c>
      <c r="B148" s="68" t="s">
        <v>482</v>
      </c>
      <c r="C148" s="65">
        <v>8103400</v>
      </c>
      <c r="D148" s="65">
        <v>0</v>
      </c>
      <c r="E148" s="65">
        <v>0</v>
      </c>
      <c r="F148" s="65">
        <v>74065406.219999999</v>
      </c>
      <c r="G148" s="65">
        <v>96887124.310000002</v>
      </c>
      <c r="H148" s="65">
        <v>0</v>
      </c>
      <c r="I148" s="65">
        <v>3000000</v>
      </c>
      <c r="J148" s="65">
        <v>0</v>
      </c>
      <c r="K148" s="65">
        <v>0</v>
      </c>
      <c r="L148" s="65">
        <v>0</v>
      </c>
      <c r="M148" s="65">
        <v>182055930.53</v>
      </c>
      <c r="N148" s="403">
        <v>0</v>
      </c>
    </row>
    <row r="149" spans="1:14" customFormat="1" ht="25.5" customHeight="1" x14ac:dyDescent="0.25">
      <c r="A149" s="400">
        <v>351</v>
      </c>
      <c r="B149" s="70" t="s">
        <v>483</v>
      </c>
      <c r="C149" s="67">
        <v>4700000</v>
      </c>
      <c r="D149" s="67"/>
      <c r="E149" s="67">
        <v>0</v>
      </c>
      <c r="F149" s="67">
        <v>0</v>
      </c>
      <c r="G149" s="67">
        <v>12330000</v>
      </c>
      <c r="H149" s="67">
        <v>0</v>
      </c>
      <c r="I149" s="67">
        <v>3000000</v>
      </c>
      <c r="J149" s="67">
        <v>0</v>
      </c>
      <c r="K149" s="67"/>
      <c r="L149" s="67">
        <v>0</v>
      </c>
      <c r="M149" s="66">
        <v>20030000</v>
      </c>
      <c r="N149" s="75"/>
    </row>
    <row r="150" spans="1:14" customFormat="1" ht="34.5" customHeight="1" x14ac:dyDescent="0.25">
      <c r="A150" s="400">
        <v>352</v>
      </c>
      <c r="B150" s="70" t="s">
        <v>484</v>
      </c>
      <c r="C150" s="67">
        <v>225000</v>
      </c>
      <c r="D150" s="67"/>
      <c r="E150" s="67">
        <v>0</v>
      </c>
      <c r="F150" s="67">
        <v>0</v>
      </c>
      <c r="G150" s="67">
        <v>0</v>
      </c>
      <c r="H150" s="67">
        <v>0</v>
      </c>
      <c r="I150" s="67">
        <v>0</v>
      </c>
      <c r="J150" s="67">
        <v>0</v>
      </c>
      <c r="K150" s="67"/>
      <c r="L150" s="67">
        <v>0</v>
      </c>
      <c r="M150" s="66">
        <v>225000</v>
      </c>
      <c r="N150" s="75"/>
    </row>
    <row r="151" spans="1:14" customFormat="1" ht="33" customHeight="1" x14ac:dyDescent="0.25">
      <c r="A151" s="400">
        <v>353</v>
      </c>
      <c r="B151" s="70" t="s">
        <v>485</v>
      </c>
      <c r="C151" s="67">
        <v>340000</v>
      </c>
      <c r="D151" s="67"/>
      <c r="E151" s="67">
        <v>0</v>
      </c>
      <c r="F151" s="67">
        <v>0</v>
      </c>
      <c r="G151" s="67">
        <v>0</v>
      </c>
      <c r="H151" s="67">
        <v>0</v>
      </c>
      <c r="I151" s="67">
        <v>0</v>
      </c>
      <c r="J151" s="67">
        <v>0</v>
      </c>
      <c r="K151" s="67"/>
      <c r="L151" s="67">
        <v>0</v>
      </c>
      <c r="M151" s="66">
        <v>340000</v>
      </c>
      <c r="N151" s="75"/>
    </row>
    <row r="152" spans="1:14" customFormat="1" ht="29.25" customHeight="1" x14ac:dyDescent="0.25">
      <c r="A152" s="400">
        <v>354</v>
      </c>
      <c r="B152" s="70" t="s">
        <v>486</v>
      </c>
      <c r="C152" s="67">
        <v>0</v>
      </c>
      <c r="D152" s="67"/>
      <c r="E152" s="67">
        <v>0</v>
      </c>
      <c r="F152" s="67">
        <v>0</v>
      </c>
      <c r="G152" s="67">
        <v>900000</v>
      </c>
      <c r="H152" s="67">
        <v>0</v>
      </c>
      <c r="I152" s="67">
        <v>0</v>
      </c>
      <c r="J152" s="67">
        <v>0</v>
      </c>
      <c r="K152" s="67"/>
      <c r="L152" s="67">
        <v>0</v>
      </c>
      <c r="M152" s="66">
        <v>900000</v>
      </c>
      <c r="N152" s="75"/>
    </row>
    <row r="153" spans="1:14" customFormat="1" ht="25.5" customHeight="1" x14ac:dyDescent="0.25">
      <c r="A153" s="400">
        <v>355</v>
      </c>
      <c r="B153" s="70" t="s">
        <v>487</v>
      </c>
      <c r="C153" s="67">
        <v>274500</v>
      </c>
      <c r="D153" s="67"/>
      <c r="E153" s="67">
        <v>0</v>
      </c>
      <c r="F153" s="67">
        <v>0</v>
      </c>
      <c r="G153" s="67">
        <v>8850000</v>
      </c>
      <c r="H153" s="67">
        <v>0</v>
      </c>
      <c r="I153" s="67">
        <v>0</v>
      </c>
      <c r="J153" s="67">
        <v>0</v>
      </c>
      <c r="K153" s="67"/>
      <c r="L153" s="67">
        <v>0</v>
      </c>
      <c r="M153" s="66">
        <v>9124500</v>
      </c>
      <c r="N153" s="75"/>
    </row>
    <row r="154" spans="1:14" customFormat="1" ht="25.5" x14ac:dyDescent="0.25">
      <c r="A154" s="400">
        <v>356</v>
      </c>
      <c r="B154" s="70" t="s">
        <v>488</v>
      </c>
      <c r="C154" s="67"/>
      <c r="D154" s="67"/>
      <c r="E154" s="67"/>
      <c r="F154" s="67"/>
      <c r="G154" s="67"/>
      <c r="H154" s="67"/>
      <c r="I154" s="67"/>
      <c r="J154" s="67"/>
      <c r="K154" s="67"/>
      <c r="L154" s="67"/>
      <c r="M154" s="66">
        <v>0</v>
      </c>
      <c r="N154" s="75"/>
    </row>
    <row r="155" spans="1:14" customFormat="1" ht="25.5" x14ac:dyDescent="0.25">
      <c r="A155" s="400">
        <v>357</v>
      </c>
      <c r="B155" s="70" t="s">
        <v>489</v>
      </c>
      <c r="C155" s="67">
        <v>1873500</v>
      </c>
      <c r="D155" s="67"/>
      <c r="E155" s="67">
        <v>0</v>
      </c>
      <c r="F155" s="67">
        <v>0</v>
      </c>
      <c r="G155" s="67">
        <v>63264000</v>
      </c>
      <c r="H155" s="67">
        <v>0</v>
      </c>
      <c r="I155" s="67">
        <v>0</v>
      </c>
      <c r="J155" s="67">
        <v>0</v>
      </c>
      <c r="K155" s="67"/>
      <c r="L155" s="67">
        <v>0</v>
      </c>
      <c r="M155" s="66">
        <v>65137500</v>
      </c>
      <c r="N155" s="75"/>
    </row>
    <row r="156" spans="1:14" customFormat="1" ht="25.5" customHeight="1" x14ac:dyDescent="0.25">
      <c r="A156" s="400">
        <v>358</v>
      </c>
      <c r="B156" s="70" t="s">
        <v>490</v>
      </c>
      <c r="C156" s="67">
        <v>663400</v>
      </c>
      <c r="D156" s="67"/>
      <c r="E156" s="67">
        <v>0</v>
      </c>
      <c r="F156" s="67">
        <v>74065406.219999999</v>
      </c>
      <c r="G156" s="67">
        <v>11543124.310000001</v>
      </c>
      <c r="H156" s="67">
        <v>0</v>
      </c>
      <c r="I156" s="67">
        <v>0</v>
      </c>
      <c r="J156" s="67">
        <v>0</v>
      </c>
      <c r="K156" s="67"/>
      <c r="L156" s="67">
        <v>0</v>
      </c>
      <c r="M156" s="66">
        <v>86271930.530000001</v>
      </c>
      <c r="N156" s="75"/>
    </row>
    <row r="157" spans="1:14" customFormat="1" ht="25.5" customHeight="1" x14ac:dyDescent="0.25">
      <c r="A157" s="400">
        <v>359</v>
      </c>
      <c r="B157" s="70" t="s">
        <v>491</v>
      </c>
      <c r="C157" s="67">
        <v>27000</v>
      </c>
      <c r="D157" s="67"/>
      <c r="E157" s="67">
        <v>0</v>
      </c>
      <c r="F157" s="67">
        <v>0</v>
      </c>
      <c r="G157" s="67">
        <v>0</v>
      </c>
      <c r="H157" s="67">
        <v>0</v>
      </c>
      <c r="I157" s="67">
        <v>0</v>
      </c>
      <c r="J157" s="67">
        <v>0</v>
      </c>
      <c r="K157" s="67"/>
      <c r="L157" s="67">
        <v>0</v>
      </c>
      <c r="M157" s="66">
        <v>27000</v>
      </c>
      <c r="N157" s="75"/>
    </row>
    <row r="158" spans="1:14" customFormat="1" ht="25.5" customHeight="1" x14ac:dyDescent="0.25">
      <c r="A158" s="399">
        <v>3600</v>
      </c>
      <c r="B158" s="68" t="s">
        <v>492</v>
      </c>
      <c r="C158" s="65">
        <v>3821145.8200000003</v>
      </c>
      <c r="D158" s="65">
        <v>0</v>
      </c>
      <c r="E158" s="65">
        <v>0</v>
      </c>
      <c r="F158" s="65">
        <v>0</v>
      </c>
      <c r="G158" s="65">
        <v>24301372.469999999</v>
      </c>
      <c r="H158" s="65">
        <v>0</v>
      </c>
      <c r="I158" s="65">
        <v>3785613</v>
      </c>
      <c r="J158" s="65">
        <v>0</v>
      </c>
      <c r="K158" s="65">
        <v>0</v>
      </c>
      <c r="L158" s="65">
        <v>0</v>
      </c>
      <c r="M158" s="65">
        <v>31908131.289999999</v>
      </c>
      <c r="N158" s="403">
        <v>0</v>
      </c>
    </row>
    <row r="159" spans="1:14" customFormat="1" ht="29.25" customHeight="1" x14ac:dyDescent="0.25">
      <c r="A159" s="400">
        <v>361</v>
      </c>
      <c r="B159" s="70" t="s">
        <v>493</v>
      </c>
      <c r="C159" s="67">
        <v>0</v>
      </c>
      <c r="D159" s="67"/>
      <c r="E159" s="67">
        <v>0</v>
      </c>
      <c r="F159" s="67">
        <v>0</v>
      </c>
      <c r="G159" s="67">
        <v>20000000</v>
      </c>
      <c r="H159" s="67">
        <v>0</v>
      </c>
      <c r="I159" s="67">
        <v>3785613</v>
      </c>
      <c r="J159" s="67">
        <v>0</v>
      </c>
      <c r="K159" s="67"/>
      <c r="L159" s="67">
        <v>0</v>
      </c>
      <c r="M159" s="66">
        <v>23785613</v>
      </c>
      <c r="N159" s="75"/>
    </row>
    <row r="160" spans="1:14" customFormat="1" ht="34.5" customHeight="1" x14ac:dyDescent="0.25">
      <c r="A160" s="400">
        <v>362</v>
      </c>
      <c r="B160" s="70" t="s">
        <v>494</v>
      </c>
      <c r="C160" s="67"/>
      <c r="D160" s="67"/>
      <c r="E160" s="67"/>
      <c r="F160" s="67"/>
      <c r="G160" s="67"/>
      <c r="H160" s="67"/>
      <c r="I160" s="67"/>
      <c r="J160" s="67"/>
      <c r="K160" s="67"/>
      <c r="L160" s="67"/>
      <c r="M160" s="66">
        <v>0</v>
      </c>
      <c r="N160" s="75"/>
    </row>
    <row r="161" spans="1:14" customFormat="1" ht="29.25" customHeight="1" x14ac:dyDescent="0.25">
      <c r="A161" s="400">
        <v>363</v>
      </c>
      <c r="B161" s="70" t="s">
        <v>495</v>
      </c>
      <c r="C161" s="67">
        <v>1558480.04</v>
      </c>
      <c r="D161" s="67"/>
      <c r="E161" s="67">
        <v>0</v>
      </c>
      <c r="F161" s="67">
        <v>0</v>
      </c>
      <c r="G161" s="67">
        <v>925520.04</v>
      </c>
      <c r="H161" s="67">
        <v>0</v>
      </c>
      <c r="I161" s="67">
        <v>0</v>
      </c>
      <c r="J161" s="67">
        <v>0</v>
      </c>
      <c r="K161" s="67"/>
      <c r="L161" s="67">
        <v>0</v>
      </c>
      <c r="M161" s="66">
        <v>2484000.08</v>
      </c>
      <c r="N161" s="75"/>
    </row>
    <row r="162" spans="1:14" customFormat="1" ht="25.5" customHeight="1" x14ac:dyDescent="0.25">
      <c r="A162" s="400">
        <v>364</v>
      </c>
      <c r="B162" s="70" t="s">
        <v>496</v>
      </c>
      <c r="C162" s="67"/>
      <c r="D162" s="67"/>
      <c r="E162" s="67"/>
      <c r="F162" s="67"/>
      <c r="G162" s="67"/>
      <c r="H162" s="67"/>
      <c r="I162" s="67"/>
      <c r="J162" s="67"/>
      <c r="K162" s="67"/>
      <c r="L162" s="67"/>
      <c r="M162" s="66">
        <v>0</v>
      </c>
      <c r="N162" s="75"/>
    </row>
    <row r="163" spans="1:14" customFormat="1" ht="25.5" customHeight="1" x14ac:dyDescent="0.25">
      <c r="A163" s="400">
        <v>365</v>
      </c>
      <c r="B163" s="70" t="s">
        <v>497</v>
      </c>
      <c r="C163" s="67">
        <v>1336734</v>
      </c>
      <c r="D163" s="67"/>
      <c r="E163" s="67">
        <v>0</v>
      </c>
      <c r="F163" s="67">
        <v>0</v>
      </c>
      <c r="G163" s="67">
        <v>794460.35</v>
      </c>
      <c r="H163" s="67">
        <v>0</v>
      </c>
      <c r="I163" s="67">
        <v>0</v>
      </c>
      <c r="J163" s="67">
        <v>0</v>
      </c>
      <c r="K163" s="67"/>
      <c r="L163" s="67">
        <v>0</v>
      </c>
      <c r="M163" s="66">
        <v>2131194.35</v>
      </c>
      <c r="N163" s="75"/>
    </row>
    <row r="164" spans="1:14" customFormat="1" ht="25.5" x14ac:dyDescent="0.25">
      <c r="A164" s="400">
        <v>366</v>
      </c>
      <c r="B164" s="70" t="s">
        <v>498</v>
      </c>
      <c r="C164" s="67">
        <v>925931.78</v>
      </c>
      <c r="D164" s="67"/>
      <c r="E164" s="67">
        <v>0</v>
      </c>
      <c r="F164" s="67">
        <v>0</v>
      </c>
      <c r="G164" s="67">
        <v>2581392.08</v>
      </c>
      <c r="H164" s="67">
        <v>0</v>
      </c>
      <c r="I164" s="67">
        <v>0</v>
      </c>
      <c r="J164" s="67">
        <v>0</v>
      </c>
      <c r="K164" s="67"/>
      <c r="L164" s="67">
        <v>0</v>
      </c>
      <c r="M164" s="66">
        <v>3507323.8600000003</v>
      </c>
      <c r="N164" s="75"/>
    </row>
    <row r="165" spans="1:14" customFormat="1" ht="25.5" customHeight="1" x14ac:dyDescent="0.25">
      <c r="A165" s="400">
        <v>369</v>
      </c>
      <c r="B165" s="70" t="s">
        <v>499</v>
      </c>
      <c r="C165" s="67"/>
      <c r="D165" s="67"/>
      <c r="E165" s="67"/>
      <c r="F165" s="67"/>
      <c r="G165" s="67"/>
      <c r="H165" s="67"/>
      <c r="I165" s="67"/>
      <c r="J165" s="67"/>
      <c r="K165" s="67"/>
      <c r="L165" s="67"/>
      <c r="M165" s="66">
        <v>0</v>
      </c>
      <c r="N165" s="75"/>
    </row>
    <row r="166" spans="1:14" customFormat="1" ht="25.5" customHeight="1" x14ac:dyDescent="0.25">
      <c r="A166" s="399">
        <v>3700</v>
      </c>
      <c r="B166" s="68" t="s">
        <v>500</v>
      </c>
      <c r="C166" s="65">
        <v>1383057.65</v>
      </c>
      <c r="D166" s="65">
        <v>0</v>
      </c>
      <c r="E166" s="65">
        <v>0</v>
      </c>
      <c r="F166" s="65">
        <v>0</v>
      </c>
      <c r="G166" s="65">
        <v>0</v>
      </c>
      <c r="H166" s="65">
        <v>0</v>
      </c>
      <c r="I166" s="65">
        <v>0</v>
      </c>
      <c r="J166" s="65">
        <v>0</v>
      </c>
      <c r="K166" s="65">
        <v>0</v>
      </c>
      <c r="L166" s="65">
        <v>0</v>
      </c>
      <c r="M166" s="65">
        <v>1383057.65</v>
      </c>
      <c r="N166" s="403">
        <v>0</v>
      </c>
    </row>
    <row r="167" spans="1:14" customFormat="1" ht="25.5" customHeight="1" x14ac:dyDescent="0.25">
      <c r="A167" s="400">
        <v>371</v>
      </c>
      <c r="B167" s="70" t="s">
        <v>501</v>
      </c>
      <c r="C167" s="67">
        <v>498499.65</v>
      </c>
      <c r="D167" s="67"/>
      <c r="E167" s="67">
        <v>0</v>
      </c>
      <c r="F167" s="67">
        <v>0</v>
      </c>
      <c r="G167" s="67">
        <v>0</v>
      </c>
      <c r="H167" s="67">
        <v>0</v>
      </c>
      <c r="I167" s="67">
        <v>0</v>
      </c>
      <c r="J167" s="67">
        <v>0</v>
      </c>
      <c r="K167" s="67"/>
      <c r="L167" s="67">
        <v>0</v>
      </c>
      <c r="M167" s="66">
        <v>498499.65</v>
      </c>
      <c r="N167" s="75"/>
    </row>
    <row r="168" spans="1:14" customFormat="1" ht="25.5" customHeight="1" x14ac:dyDescent="0.25">
      <c r="A168" s="400">
        <v>372</v>
      </c>
      <c r="B168" s="70" t="s">
        <v>502</v>
      </c>
      <c r="C168" s="67">
        <v>73500</v>
      </c>
      <c r="D168" s="67"/>
      <c r="E168" s="67">
        <v>0</v>
      </c>
      <c r="F168" s="67">
        <v>0</v>
      </c>
      <c r="G168" s="67">
        <v>0</v>
      </c>
      <c r="H168" s="67">
        <v>0</v>
      </c>
      <c r="I168" s="67">
        <v>0</v>
      </c>
      <c r="J168" s="67">
        <v>0</v>
      </c>
      <c r="K168" s="67"/>
      <c r="L168" s="67">
        <v>0</v>
      </c>
      <c r="M168" s="66">
        <v>73500</v>
      </c>
      <c r="N168" s="75"/>
    </row>
    <row r="169" spans="1:14" customFormat="1" ht="25.5" customHeight="1" x14ac:dyDescent="0.25">
      <c r="A169" s="400">
        <v>373</v>
      </c>
      <c r="B169" s="70" t="s">
        <v>503</v>
      </c>
      <c r="C169" s="67"/>
      <c r="D169" s="67"/>
      <c r="E169" s="67"/>
      <c r="F169" s="67"/>
      <c r="G169" s="67"/>
      <c r="H169" s="67"/>
      <c r="I169" s="67"/>
      <c r="J169" s="67"/>
      <c r="K169" s="67"/>
      <c r="L169" s="67"/>
      <c r="M169" s="66">
        <v>0</v>
      </c>
      <c r="N169" s="75"/>
    </row>
    <row r="170" spans="1:14" customFormat="1" ht="25.5" customHeight="1" x14ac:dyDescent="0.25">
      <c r="A170" s="400">
        <v>374</v>
      </c>
      <c r="B170" s="70" t="s">
        <v>504</v>
      </c>
      <c r="C170" s="67"/>
      <c r="D170" s="67"/>
      <c r="E170" s="67"/>
      <c r="F170" s="67"/>
      <c r="G170" s="67"/>
      <c r="H170" s="67"/>
      <c r="I170" s="67"/>
      <c r="J170" s="67"/>
      <c r="K170" s="67"/>
      <c r="L170" s="67"/>
      <c r="M170" s="66">
        <v>0</v>
      </c>
      <c r="N170" s="75"/>
    </row>
    <row r="171" spans="1:14" customFormat="1" ht="25.5" customHeight="1" x14ac:dyDescent="0.25">
      <c r="A171" s="400">
        <v>375</v>
      </c>
      <c r="B171" s="70" t="s">
        <v>505</v>
      </c>
      <c r="C171" s="67">
        <v>677058</v>
      </c>
      <c r="D171" s="67"/>
      <c r="E171" s="67">
        <v>0</v>
      </c>
      <c r="F171" s="67">
        <v>0</v>
      </c>
      <c r="G171" s="67">
        <v>0</v>
      </c>
      <c r="H171" s="67">
        <v>0</v>
      </c>
      <c r="I171" s="67">
        <v>0</v>
      </c>
      <c r="J171" s="67">
        <v>0</v>
      </c>
      <c r="K171" s="67"/>
      <c r="L171" s="67">
        <v>0</v>
      </c>
      <c r="M171" s="66">
        <v>677058</v>
      </c>
      <c r="N171" s="75"/>
    </row>
    <row r="172" spans="1:14" customFormat="1" ht="25.5" customHeight="1" x14ac:dyDescent="0.25">
      <c r="A172" s="400">
        <v>376</v>
      </c>
      <c r="B172" s="70" t="s">
        <v>506</v>
      </c>
      <c r="C172" s="67"/>
      <c r="D172" s="67"/>
      <c r="E172" s="67"/>
      <c r="F172" s="67"/>
      <c r="G172" s="67"/>
      <c r="H172" s="67"/>
      <c r="I172" s="67"/>
      <c r="J172" s="67"/>
      <c r="K172" s="67"/>
      <c r="L172" s="67"/>
      <c r="M172" s="66">
        <v>0</v>
      </c>
      <c r="N172" s="75"/>
    </row>
    <row r="173" spans="1:14" customFormat="1" ht="25.5" customHeight="1" x14ac:dyDescent="0.25">
      <c r="A173" s="400">
        <v>377</v>
      </c>
      <c r="B173" s="70" t="s">
        <v>507</v>
      </c>
      <c r="C173" s="67"/>
      <c r="D173" s="67"/>
      <c r="E173" s="67"/>
      <c r="F173" s="67"/>
      <c r="G173" s="67"/>
      <c r="H173" s="67"/>
      <c r="I173" s="67"/>
      <c r="J173" s="67"/>
      <c r="K173" s="67"/>
      <c r="L173" s="67"/>
      <c r="M173" s="66">
        <v>0</v>
      </c>
      <c r="N173" s="75"/>
    </row>
    <row r="174" spans="1:14" customFormat="1" ht="25.5" customHeight="1" x14ac:dyDescent="0.25">
      <c r="A174" s="400">
        <v>378</v>
      </c>
      <c r="B174" s="70" t="s">
        <v>508</v>
      </c>
      <c r="C174" s="67"/>
      <c r="D174" s="67"/>
      <c r="E174" s="67"/>
      <c r="F174" s="67"/>
      <c r="G174" s="67"/>
      <c r="H174" s="67"/>
      <c r="I174" s="67"/>
      <c r="J174" s="67"/>
      <c r="K174" s="67"/>
      <c r="L174" s="67"/>
      <c r="M174" s="66">
        <v>0</v>
      </c>
      <c r="N174" s="75"/>
    </row>
    <row r="175" spans="1:14" customFormat="1" ht="25.5" customHeight="1" x14ac:dyDescent="0.25">
      <c r="A175" s="400">
        <v>379</v>
      </c>
      <c r="B175" s="70" t="s">
        <v>509</v>
      </c>
      <c r="C175" s="67">
        <v>134000</v>
      </c>
      <c r="D175" s="67"/>
      <c r="E175" s="67">
        <v>0</v>
      </c>
      <c r="F175" s="67">
        <v>0</v>
      </c>
      <c r="G175" s="67">
        <v>0</v>
      </c>
      <c r="H175" s="67">
        <v>0</v>
      </c>
      <c r="I175" s="67">
        <v>0</v>
      </c>
      <c r="J175" s="67">
        <v>0</v>
      </c>
      <c r="K175" s="67"/>
      <c r="L175" s="67">
        <v>0</v>
      </c>
      <c r="M175" s="66">
        <v>134000</v>
      </c>
      <c r="N175" s="75"/>
    </row>
    <row r="176" spans="1:14" customFormat="1" ht="25.5" customHeight="1" x14ac:dyDescent="0.25">
      <c r="A176" s="399">
        <v>3800</v>
      </c>
      <c r="B176" s="68" t="s">
        <v>510</v>
      </c>
      <c r="C176" s="65">
        <v>6271000</v>
      </c>
      <c r="D176" s="65">
        <v>0</v>
      </c>
      <c r="E176" s="65">
        <v>0</v>
      </c>
      <c r="F176" s="65">
        <v>0</v>
      </c>
      <c r="G176" s="65">
        <v>1984800</v>
      </c>
      <c r="H176" s="65">
        <v>0</v>
      </c>
      <c r="I176" s="65">
        <v>0</v>
      </c>
      <c r="J176" s="65">
        <v>0</v>
      </c>
      <c r="K176" s="65">
        <v>0</v>
      </c>
      <c r="L176" s="65">
        <v>0</v>
      </c>
      <c r="M176" s="65">
        <v>8255800</v>
      </c>
      <c r="N176" s="403">
        <v>0</v>
      </c>
    </row>
    <row r="177" spans="1:14" customFormat="1" ht="25.5" customHeight="1" x14ac:dyDescent="0.25">
      <c r="A177" s="400">
        <v>381</v>
      </c>
      <c r="B177" s="70" t="s">
        <v>511</v>
      </c>
      <c r="C177" s="67">
        <v>60000</v>
      </c>
      <c r="D177" s="67"/>
      <c r="E177" s="67">
        <v>0</v>
      </c>
      <c r="F177" s="67">
        <v>0</v>
      </c>
      <c r="G177" s="67">
        <v>0</v>
      </c>
      <c r="H177" s="67">
        <v>0</v>
      </c>
      <c r="I177" s="67">
        <v>0</v>
      </c>
      <c r="J177" s="67">
        <v>0</v>
      </c>
      <c r="K177" s="67"/>
      <c r="L177" s="67">
        <v>0</v>
      </c>
      <c r="M177" s="66">
        <v>60000</v>
      </c>
      <c r="N177" s="75"/>
    </row>
    <row r="178" spans="1:14" customFormat="1" ht="25.5" customHeight="1" x14ac:dyDescent="0.25">
      <c r="A178" s="400">
        <v>382</v>
      </c>
      <c r="B178" s="70" t="s">
        <v>512</v>
      </c>
      <c r="C178" s="67">
        <v>5000000</v>
      </c>
      <c r="D178" s="67"/>
      <c r="E178" s="67">
        <v>0</v>
      </c>
      <c r="F178" s="67">
        <v>0</v>
      </c>
      <c r="G178" s="67">
        <v>1984800</v>
      </c>
      <c r="H178" s="67">
        <v>0</v>
      </c>
      <c r="I178" s="67">
        <v>0</v>
      </c>
      <c r="J178" s="67">
        <v>0</v>
      </c>
      <c r="K178" s="67"/>
      <c r="L178" s="67">
        <v>0</v>
      </c>
      <c r="M178" s="66">
        <v>6984800</v>
      </c>
      <c r="N178" s="75"/>
    </row>
    <row r="179" spans="1:14" customFormat="1" ht="25.5" customHeight="1" x14ac:dyDescent="0.25">
      <c r="A179" s="400">
        <v>383</v>
      </c>
      <c r="B179" s="70" t="s">
        <v>513</v>
      </c>
      <c r="C179" s="67">
        <v>1111000</v>
      </c>
      <c r="D179" s="67"/>
      <c r="E179" s="67">
        <v>0</v>
      </c>
      <c r="F179" s="67">
        <v>0</v>
      </c>
      <c r="G179" s="67">
        <v>0</v>
      </c>
      <c r="H179" s="67">
        <v>0</v>
      </c>
      <c r="I179" s="67">
        <v>0</v>
      </c>
      <c r="J179" s="67">
        <v>0</v>
      </c>
      <c r="K179" s="67"/>
      <c r="L179" s="67">
        <v>0</v>
      </c>
      <c r="M179" s="66">
        <v>1111000</v>
      </c>
      <c r="N179" s="75"/>
    </row>
    <row r="180" spans="1:14" customFormat="1" ht="25.5" customHeight="1" x14ac:dyDescent="0.25">
      <c r="A180" s="400">
        <v>384</v>
      </c>
      <c r="B180" s="70" t="s">
        <v>514</v>
      </c>
      <c r="C180" s="67">
        <v>100000</v>
      </c>
      <c r="D180" s="67"/>
      <c r="E180" s="67">
        <v>0</v>
      </c>
      <c r="F180" s="67">
        <v>0</v>
      </c>
      <c r="G180" s="67">
        <v>0</v>
      </c>
      <c r="H180" s="67">
        <v>0</v>
      </c>
      <c r="I180" s="67">
        <v>0</v>
      </c>
      <c r="J180" s="67">
        <v>0</v>
      </c>
      <c r="K180" s="67"/>
      <c r="L180" s="67">
        <v>0</v>
      </c>
      <c r="M180" s="66">
        <v>100000</v>
      </c>
      <c r="N180" s="75"/>
    </row>
    <row r="181" spans="1:14" customFormat="1" ht="25.5" customHeight="1" x14ac:dyDescent="0.25">
      <c r="A181" s="400">
        <v>385</v>
      </c>
      <c r="B181" s="70" t="s">
        <v>515</v>
      </c>
      <c r="C181" s="67"/>
      <c r="D181" s="67"/>
      <c r="E181" s="67"/>
      <c r="F181" s="67"/>
      <c r="G181" s="67"/>
      <c r="H181" s="67"/>
      <c r="I181" s="67"/>
      <c r="J181" s="67"/>
      <c r="K181" s="67"/>
      <c r="L181" s="67"/>
      <c r="M181" s="66">
        <v>0</v>
      </c>
      <c r="N181" s="75"/>
    </row>
    <row r="182" spans="1:14" customFormat="1" ht="25.5" customHeight="1" x14ac:dyDescent="0.25">
      <c r="A182" s="399">
        <v>3900</v>
      </c>
      <c r="B182" s="68" t="s">
        <v>516</v>
      </c>
      <c r="C182" s="65">
        <v>5794782.79</v>
      </c>
      <c r="D182" s="65">
        <v>0</v>
      </c>
      <c r="E182" s="65">
        <v>1867127</v>
      </c>
      <c r="F182" s="65">
        <v>0</v>
      </c>
      <c r="G182" s="65">
        <v>43963982</v>
      </c>
      <c r="H182" s="65">
        <v>1443195.73</v>
      </c>
      <c r="I182" s="65">
        <v>0</v>
      </c>
      <c r="J182" s="65">
        <v>5297710.4399999995</v>
      </c>
      <c r="K182" s="65">
        <v>0</v>
      </c>
      <c r="L182" s="65">
        <v>0</v>
      </c>
      <c r="M182" s="65">
        <v>58366797.959999993</v>
      </c>
      <c r="N182" s="403">
        <v>0</v>
      </c>
    </row>
    <row r="183" spans="1:14" customFormat="1" ht="25.5" customHeight="1" x14ac:dyDescent="0.25">
      <c r="A183" s="400">
        <v>391</v>
      </c>
      <c r="B183" s="70" t="s">
        <v>517</v>
      </c>
      <c r="C183" s="67">
        <v>0</v>
      </c>
      <c r="D183" s="67"/>
      <c r="E183" s="67">
        <v>0</v>
      </c>
      <c r="F183" s="67">
        <v>0</v>
      </c>
      <c r="G183" s="67">
        <v>100000</v>
      </c>
      <c r="H183" s="67">
        <v>0</v>
      </c>
      <c r="I183" s="67">
        <v>0</v>
      </c>
      <c r="J183" s="67">
        <v>0</v>
      </c>
      <c r="K183" s="67"/>
      <c r="L183" s="67">
        <v>0</v>
      </c>
      <c r="M183" s="66">
        <v>100000</v>
      </c>
      <c r="N183" s="75"/>
    </row>
    <row r="184" spans="1:14" customFormat="1" ht="25.5" customHeight="1" x14ac:dyDescent="0.25">
      <c r="A184" s="400">
        <v>392</v>
      </c>
      <c r="B184" s="70" t="s">
        <v>518</v>
      </c>
      <c r="C184" s="67">
        <v>5339782.79</v>
      </c>
      <c r="D184" s="67"/>
      <c r="E184" s="67">
        <v>1867127</v>
      </c>
      <c r="F184" s="67">
        <v>0</v>
      </c>
      <c r="G184" s="67">
        <v>1972422</v>
      </c>
      <c r="H184" s="67">
        <v>1443195.73</v>
      </c>
      <c r="I184" s="67">
        <v>0</v>
      </c>
      <c r="J184" s="67">
        <v>5297710.4399999995</v>
      </c>
      <c r="K184" s="67"/>
      <c r="L184" s="67">
        <v>0</v>
      </c>
      <c r="M184" s="66">
        <v>15920237.959999999</v>
      </c>
      <c r="N184" s="75"/>
    </row>
    <row r="185" spans="1:14" customFormat="1" ht="25.5" customHeight="1" x14ac:dyDescent="0.25">
      <c r="A185" s="400">
        <v>393</v>
      </c>
      <c r="B185" s="70" t="s">
        <v>519</v>
      </c>
      <c r="C185" s="67"/>
      <c r="D185" s="67"/>
      <c r="E185" s="67"/>
      <c r="F185" s="67"/>
      <c r="G185" s="67"/>
      <c r="H185" s="67"/>
      <c r="I185" s="67"/>
      <c r="J185" s="67"/>
      <c r="K185" s="67"/>
      <c r="L185" s="67"/>
      <c r="M185" s="66">
        <v>0</v>
      </c>
      <c r="N185" s="75"/>
    </row>
    <row r="186" spans="1:14" customFormat="1" ht="25.5" customHeight="1" x14ac:dyDescent="0.25">
      <c r="A186" s="400">
        <v>394</v>
      </c>
      <c r="B186" s="70" t="s">
        <v>520</v>
      </c>
      <c r="C186" s="67">
        <v>0</v>
      </c>
      <c r="D186" s="67"/>
      <c r="E186" s="67">
        <v>0</v>
      </c>
      <c r="F186" s="67">
        <v>0</v>
      </c>
      <c r="G186" s="67">
        <v>21700000</v>
      </c>
      <c r="H186" s="67">
        <v>0</v>
      </c>
      <c r="I186" s="67">
        <v>0</v>
      </c>
      <c r="J186" s="67">
        <v>0</v>
      </c>
      <c r="K186" s="67"/>
      <c r="L186" s="67">
        <v>0</v>
      </c>
      <c r="M186" s="66">
        <v>21700000</v>
      </c>
      <c r="N186" s="75"/>
    </row>
    <row r="187" spans="1:14" customFormat="1" ht="25.5" customHeight="1" x14ac:dyDescent="0.25">
      <c r="A187" s="400">
        <v>395</v>
      </c>
      <c r="B187" s="70" t="s">
        <v>521</v>
      </c>
      <c r="C187" s="67">
        <v>5000</v>
      </c>
      <c r="D187" s="67"/>
      <c r="E187" s="67">
        <v>0</v>
      </c>
      <c r="F187" s="67">
        <v>0</v>
      </c>
      <c r="G187" s="67">
        <v>0</v>
      </c>
      <c r="H187" s="67">
        <v>0</v>
      </c>
      <c r="I187" s="67">
        <v>0</v>
      </c>
      <c r="J187" s="67">
        <v>0</v>
      </c>
      <c r="K187" s="67"/>
      <c r="L187" s="67">
        <v>0</v>
      </c>
      <c r="M187" s="66">
        <v>5000</v>
      </c>
      <c r="N187" s="75"/>
    </row>
    <row r="188" spans="1:14" customFormat="1" ht="25.5" customHeight="1" x14ac:dyDescent="0.25">
      <c r="A188" s="400">
        <v>396</v>
      </c>
      <c r="B188" s="70" t="s">
        <v>522</v>
      </c>
      <c r="C188" s="67">
        <v>450000</v>
      </c>
      <c r="D188" s="67"/>
      <c r="E188" s="67">
        <v>0</v>
      </c>
      <c r="F188" s="67">
        <v>0</v>
      </c>
      <c r="G188" s="67">
        <v>2000000</v>
      </c>
      <c r="H188" s="67">
        <v>0</v>
      </c>
      <c r="I188" s="67">
        <v>0</v>
      </c>
      <c r="J188" s="67">
        <v>0</v>
      </c>
      <c r="K188" s="67"/>
      <c r="L188" s="67">
        <v>0</v>
      </c>
      <c r="M188" s="66">
        <v>2450000</v>
      </c>
      <c r="N188" s="75"/>
    </row>
    <row r="189" spans="1:14" customFormat="1" ht="25.5" customHeight="1" x14ac:dyDescent="0.25">
      <c r="A189" s="400">
        <v>397</v>
      </c>
      <c r="B189" s="70" t="s">
        <v>523</v>
      </c>
      <c r="C189" s="67"/>
      <c r="D189" s="67"/>
      <c r="E189" s="67"/>
      <c r="F189" s="67"/>
      <c r="G189" s="67"/>
      <c r="H189" s="67"/>
      <c r="I189" s="67"/>
      <c r="J189" s="67"/>
      <c r="K189" s="67"/>
      <c r="L189" s="67"/>
      <c r="M189" s="66">
        <v>0</v>
      </c>
      <c r="N189" s="75"/>
    </row>
    <row r="190" spans="1:14" customFormat="1" ht="25.5" x14ac:dyDescent="0.25">
      <c r="A190" s="400">
        <v>398</v>
      </c>
      <c r="B190" s="70" t="s">
        <v>524</v>
      </c>
      <c r="C190" s="67">
        <v>0</v>
      </c>
      <c r="D190" s="67"/>
      <c r="E190" s="67">
        <v>0</v>
      </c>
      <c r="F190" s="67">
        <v>0</v>
      </c>
      <c r="G190" s="67">
        <v>18191560</v>
      </c>
      <c r="H190" s="67">
        <v>0</v>
      </c>
      <c r="I190" s="67">
        <v>0</v>
      </c>
      <c r="J190" s="67">
        <v>0</v>
      </c>
      <c r="K190" s="67"/>
      <c r="L190" s="67">
        <v>0</v>
      </c>
      <c r="M190" s="66">
        <v>18191560</v>
      </c>
      <c r="N190" s="75"/>
    </row>
    <row r="191" spans="1:14" customFormat="1" ht="25.5" customHeight="1" x14ac:dyDescent="0.25">
      <c r="A191" s="400">
        <v>399</v>
      </c>
      <c r="B191" s="70" t="s">
        <v>525</v>
      </c>
      <c r="C191" s="67"/>
      <c r="D191" s="67"/>
      <c r="E191" s="67"/>
      <c r="F191" s="67"/>
      <c r="G191" s="67"/>
      <c r="H191" s="67"/>
      <c r="I191" s="67"/>
      <c r="J191" s="67"/>
      <c r="K191" s="67"/>
      <c r="L191" s="67"/>
      <c r="M191" s="66">
        <v>0</v>
      </c>
      <c r="N191" s="75"/>
    </row>
    <row r="192" spans="1:14" s="277" customFormat="1" ht="31.5" x14ac:dyDescent="0.25">
      <c r="A192" s="405">
        <v>4000</v>
      </c>
      <c r="B192" s="274" t="s">
        <v>526</v>
      </c>
      <c r="C192" s="275">
        <v>28200568.140000001</v>
      </c>
      <c r="D192" s="275">
        <v>0</v>
      </c>
      <c r="E192" s="275">
        <v>0</v>
      </c>
      <c r="F192" s="275">
        <v>0</v>
      </c>
      <c r="G192" s="275">
        <v>150873938.44999999</v>
      </c>
      <c r="H192" s="275">
        <v>0</v>
      </c>
      <c r="I192" s="275">
        <v>14925799.560000001</v>
      </c>
      <c r="J192" s="275">
        <v>0</v>
      </c>
      <c r="K192" s="275">
        <v>0</v>
      </c>
      <c r="L192" s="275">
        <v>5363688</v>
      </c>
      <c r="M192" s="275">
        <v>199363994.14999998</v>
      </c>
      <c r="N192" s="406">
        <v>0</v>
      </c>
    </row>
    <row r="193" spans="1:14" customFormat="1" ht="30" x14ac:dyDescent="0.25">
      <c r="A193" s="404">
        <v>4100</v>
      </c>
      <c r="B193" s="71" t="s">
        <v>315</v>
      </c>
      <c r="C193" s="65">
        <v>0</v>
      </c>
      <c r="D193" s="65">
        <v>0</v>
      </c>
      <c r="E193" s="65">
        <v>0</v>
      </c>
      <c r="F193" s="65">
        <v>0</v>
      </c>
      <c r="G193" s="65">
        <v>0</v>
      </c>
      <c r="H193" s="65">
        <v>0</v>
      </c>
      <c r="I193" s="65">
        <v>0</v>
      </c>
      <c r="J193" s="65">
        <v>0</v>
      </c>
      <c r="K193" s="65">
        <v>0</v>
      </c>
      <c r="L193" s="65">
        <v>0</v>
      </c>
      <c r="M193" s="65">
        <v>0</v>
      </c>
      <c r="N193" s="403">
        <v>0</v>
      </c>
    </row>
    <row r="194" spans="1:14" customFormat="1" ht="25.5" customHeight="1" x14ac:dyDescent="0.25">
      <c r="A194" s="400">
        <v>411</v>
      </c>
      <c r="B194" s="70" t="s">
        <v>527</v>
      </c>
      <c r="C194" s="67"/>
      <c r="D194" s="67"/>
      <c r="E194" s="67"/>
      <c r="F194" s="67"/>
      <c r="G194" s="67"/>
      <c r="H194" s="67"/>
      <c r="I194" s="67"/>
      <c r="J194" s="67"/>
      <c r="K194" s="67"/>
      <c r="L194" s="67"/>
      <c r="M194" s="66">
        <v>0</v>
      </c>
      <c r="N194" s="75"/>
    </row>
    <row r="195" spans="1:14" customFormat="1" ht="25.5" customHeight="1" x14ac:dyDescent="0.25">
      <c r="A195" s="400">
        <v>412</v>
      </c>
      <c r="B195" s="70" t="s">
        <v>528</v>
      </c>
      <c r="C195" s="67"/>
      <c r="D195" s="67"/>
      <c r="E195" s="67"/>
      <c r="F195" s="67"/>
      <c r="G195" s="67"/>
      <c r="H195" s="67"/>
      <c r="I195" s="67"/>
      <c r="J195" s="67"/>
      <c r="K195" s="67"/>
      <c r="L195" s="67"/>
      <c r="M195" s="66">
        <v>0</v>
      </c>
      <c r="N195" s="75"/>
    </row>
    <row r="196" spans="1:14" customFormat="1" ht="25.5" customHeight="1" x14ac:dyDescent="0.25">
      <c r="A196" s="400">
        <v>413</v>
      </c>
      <c r="B196" s="70" t="s">
        <v>529</v>
      </c>
      <c r="C196" s="67"/>
      <c r="D196" s="67"/>
      <c r="E196" s="67"/>
      <c r="F196" s="67"/>
      <c r="G196" s="67"/>
      <c r="H196" s="67"/>
      <c r="I196" s="67"/>
      <c r="J196" s="67"/>
      <c r="K196" s="67"/>
      <c r="L196" s="67"/>
      <c r="M196" s="66">
        <v>0</v>
      </c>
      <c r="N196" s="75"/>
    </row>
    <row r="197" spans="1:14" customFormat="1" ht="25.5" customHeight="1" x14ac:dyDescent="0.25">
      <c r="A197" s="400">
        <v>414</v>
      </c>
      <c r="B197" s="70" t="s">
        <v>530</v>
      </c>
      <c r="C197" s="67"/>
      <c r="D197" s="67"/>
      <c r="E197" s="67"/>
      <c r="F197" s="67"/>
      <c r="G197" s="67"/>
      <c r="H197" s="67"/>
      <c r="I197" s="67"/>
      <c r="J197" s="67"/>
      <c r="K197" s="67"/>
      <c r="L197" s="67"/>
      <c r="M197" s="66">
        <v>0</v>
      </c>
      <c r="N197" s="75"/>
    </row>
    <row r="198" spans="1:14" customFormat="1" ht="42" customHeight="1" x14ac:dyDescent="0.25">
      <c r="A198" s="400">
        <v>415</v>
      </c>
      <c r="B198" s="70" t="s">
        <v>531</v>
      </c>
      <c r="C198" s="67"/>
      <c r="D198" s="67"/>
      <c r="E198" s="67"/>
      <c r="F198" s="67"/>
      <c r="G198" s="67"/>
      <c r="H198" s="67"/>
      <c r="I198" s="67"/>
      <c r="J198" s="67"/>
      <c r="K198" s="67"/>
      <c r="L198" s="67"/>
      <c r="M198" s="66">
        <v>0</v>
      </c>
      <c r="N198" s="75"/>
    </row>
    <row r="199" spans="1:14" customFormat="1" ht="36.75" customHeight="1" x14ac:dyDescent="0.25">
      <c r="A199" s="400">
        <v>416</v>
      </c>
      <c r="B199" s="70" t="s">
        <v>532</v>
      </c>
      <c r="C199" s="67"/>
      <c r="D199" s="67"/>
      <c r="E199" s="67"/>
      <c r="F199" s="67"/>
      <c r="G199" s="67"/>
      <c r="H199" s="67"/>
      <c r="I199" s="67"/>
      <c r="J199" s="67"/>
      <c r="K199" s="67"/>
      <c r="L199" s="67"/>
      <c r="M199" s="66">
        <v>0</v>
      </c>
      <c r="N199" s="75"/>
    </row>
    <row r="200" spans="1:14" customFormat="1" ht="42" customHeight="1" x14ac:dyDescent="0.25">
      <c r="A200" s="400">
        <v>417</v>
      </c>
      <c r="B200" s="70" t="s">
        <v>533</v>
      </c>
      <c r="C200" s="67"/>
      <c r="D200" s="67"/>
      <c r="E200" s="67"/>
      <c r="F200" s="67"/>
      <c r="G200" s="67"/>
      <c r="H200" s="67"/>
      <c r="I200" s="67"/>
      <c r="J200" s="67"/>
      <c r="K200" s="67"/>
      <c r="L200" s="67"/>
      <c r="M200" s="66">
        <v>0</v>
      </c>
      <c r="N200" s="75"/>
    </row>
    <row r="201" spans="1:14" customFormat="1" ht="34.5" customHeight="1" x14ac:dyDescent="0.25">
      <c r="A201" s="400">
        <v>418</v>
      </c>
      <c r="B201" s="70" t="s">
        <v>534</v>
      </c>
      <c r="C201" s="67"/>
      <c r="D201" s="67"/>
      <c r="E201" s="67"/>
      <c r="F201" s="67"/>
      <c r="G201" s="67"/>
      <c r="H201" s="67"/>
      <c r="I201" s="67"/>
      <c r="J201" s="67"/>
      <c r="K201" s="67"/>
      <c r="L201" s="67"/>
      <c r="M201" s="66">
        <v>0</v>
      </c>
      <c r="N201" s="75"/>
    </row>
    <row r="202" spans="1:14" customFormat="1" ht="34.5" customHeight="1" x14ac:dyDescent="0.25">
      <c r="A202" s="400">
        <v>419</v>
      </c>
      <c r="B202" s="70" t="s">
        <v>535</v>
      </c>
      <c r="C202" s="67"/>
      <c r="D202" s="67"/>
      <c r="E202" s="67"/>
      <c r="F202" s="67"/>
      <c r="G202" s="67"/>
      <c r="H202" s="67"/>
      <c r="I202" s="67"/>
      <c r="J202" s="67"/>
      <c r="K202" s="67"/>
      <c r="L202" s="67"/>
      <c r="M202" s="66">
        <v>0</v>
      </c>
      <c r="N202" s="75"/>
    </row>
    <row r="203" spans="1:14" customFormat="1" ht="25.5" customHeight="1" x14ac:dyDescent="0.25">
      <c r="A203" s="399">
        <v>4200</v>
      </c>
      <c r="B203" s="68" t="s">
        <v>536</v>
      </c>
      <c r="C203" s="65">
        <v>7062468.1399999997</v>
      </c>
      <c r="D203" s="65">
        <v>0</v>
      </c>
      <c r="E203" s="65">
        <v>0</v>
      </c>
      <c r="F203" s="65">
        <v>0</v>
      </c>
      <c r="G203" s="65">
        <v>96368426.450000003</v>
      </c>
      <c r="H203" s="65">
        <v>0</v>
      </c>
      <c r="I203" s="65">
        <v>7865800</v>
      </c>
      <c r="J203" s="65">
        <v>0</v>
      </c>
      <c r="K203" s="65">
        <v>0</v>
      </c>
      <c r="L203" s="65">
        <v>0</v>
      </c>
      <c r="M203" s="65">
        <v>111296694.59</v>
      </c>
      <c r="N203" s="402"/>
    </row>
    <row r="204" spans="1:14" customFormat="1" ht="25.5" x14ac:dyDescent="0.25">
      <c r="A204" s="400">
        <v>421</v>
      </c>
      <c r="B204" s="70" t="s">
        <v>537</v>
      </c>
      <c r="C204" s="67">
        <v>7062468.1399999997</v>
      </c>
      <c r="D204" s="67"/>
      <c r="E204" s="67">
        <v>0</v>
      </c>
      <c r="F204" s="67">
        <v>0</v>
      </c>
      <c r="G204" s="67">
        <v>95368426.450000003</v>
      </c>
      <c r="H204" s="67">
        <v>0</v>
      </c>
      <c r="I204" s="67">
        <v>7865800</v>
      </c>
      <c r="J204" s="67">
        <v>0</v>
      </c>
      <c r="K204" s="67"/>
      <c r="L204" s="67">
        <v>0</v>
      </c>
      <c r="M204" s="66">
        <v>110296694.59</v>
      </c>
      <c r="N204" s="75"/>
    </row>
    <row r="205" spans="1:14" customFormat="1" ht="26.25" customHeight="1" x14ac:dyDescent="0.25">
      <c r="A205" s="400">
        <v>422</v>
      </c>
      <c r="B205" s="70" t="s">
        <v>538</v>
      </c>
      <c r="C205" s="67"/>
      <c r="D205" s="67"/>
      <c r="E205" s="67"/>
      <c r="F205" s="67"/>
      <c r="G205" s="67"/>
      <c r="H205" s="67"/>
      <c r="I205" s="67"/>
      <c r="J205" s="67"/>
      <c r="K205" s="67"/>
      <c r="L205" s="67"/>
      <c r="M205" s="66">
        <v>0</v>
      </c>
      <c r="N205" s="75"/>
    </row>
    <row r="206" spans="1:14" customFormat="1" ht="25.5" x14ac:dyDescent="0.25">
      <c r="A206" s="400">
        <v>423</v>
      </c>
      <c r="B206" s="70" t="s">
        <v>539</v>
      </c>
      <c r="C206" s="67"/>
      <c r="D206" s="67"/>
      <c r="E206" s="67"/>
      <c r="F206" s="67"/>
      <c r="G206" s="67"/>
      <c r="H206" s="67"/>
      <c r="I206" s="67"/>
      <c r="J206" s="67"/>
      <c r="K206" s="67"/>
      <c r="L206" s="67"/>
      <c r="M206" s="66">
        <v>0</v>
      </c>
      <c r="N206" s="75"/>
    </row>
    <row r="207" spans="1:14" customFormat="1" ht="25.5" customHeight="1" x14ac:dyDescent="0.25">
      <c r="A207" s="400">
        <v>424</v>
      </c>
      <c r="B207" s="70" t="s">
        <v>540</v>
      </c>
      <c r="C207" s="67"/>
      <c r="D207" s="67"/>
      <c r="E207" s="67"/>
      <c r="F207" s="67"/>
      <c r="G207" s="67"/>
      <c r="H207" s="67"/>
      <c r="I207" s="67"/>
      <c r="J207" s="67"/>
      <c r="K207" s="67"/>
      <c r="L207" s="67"/>
      <c r="M207" s="66">
        <v>0</v>
      </c>
      <c r="N207" s="75"/>
    </row>
    <row r="208" spans="1:14" customFormat="1" ht="25.5" x14ac:dyDescent="0.25">
      <c r="A208" s="400">
        <v>425</v>
      </c>
      <c r="B208" s="70" t="s">
        <v>541</v>
      </c>
      <c r="C208" s="67">
        <v>0</v>
      </c>
      <c r="D208" s="67"/>
      <c r="E208" s="67">
        <v>0</v>
      </c>
      <c r="F208" s="67">
        <v>0</v>
      </c>
      <c r="G208" s="67">
        <v>1000000</v>
      </c>
      <c r="H208" s="67">
        <v>0</v>
      </c>
      <c r="I208" s="67">
        <v>0</v>
      </c>
      <c r="J208" s="67">
        <v>0</v>
      </c>
      <c r="K208" s="67"/>
      <c r="L208" s="67">
        <v>0</v>
      </c>
      <c r="M208" s="66">
        <v>1000000</v>
      </c>
      <c r="N208" s="75"/>
    </row>
    <row r="209" spans="1:14" customFormat="1" ht="25.5" customHeight="1" x14ac:dyDescent="0.25">
      <c r="A209" s="399">
        <v>4300</v>
      </c>
      <c r="B209" s="68" t="s">
        <v>318</v>
      </c>
      <c r="C209" s="65">
        <v>4536100</v>
      </c>
      <c r="D209" s="65">
        <v>0</v>
      </c>
      <c r="E209" s="65">
        <v>0</v>
      </c>
      <c r="F209" s="65">
        <v>0</v>
      </c>
      <c r="G209" s="65">
        <v>1136000</v>
      </c>
      <c r="H209" s="65">
        <v>0</v>
      </c>
      <c r="I209" s="65">
        <v>0</v>
      </c>
      <c r="J209" s="65">
        <v>0</v>
      </c>
      <c r="K209" s="65">
        <v>0</v>
      </c>
      <c r="L209" s="65">
        <v>0</v>
      </c>
      <c r="M209" s="65">
        <v>5672100</v>
      </c>
      <c r="N209" s="403">
        <v>0</v>
      </c>
    </row>
    <row r="210" spans="1:14" customFormat="1" ht="25.5" customHeight="1" x14ac:dyDescent="0.25">
      <c r="A210" s="400">
        <v>431</v>
      </c>
      <c r="B210" s="70" t="s">
        <v>542</v>
      </c>
      <c r="C210" s="67">
        <v>4536100</v>
      </c>
      <c r="D210" s="67"/>
      <c r="E210" s="67">
        <v>0</v>
      </c>
      <c r="F210" s="67">
        <v>0</v>
      </c>
      <c r="G210" s="67">
        <v>0</v>
      </c>
      <c r="H210" s="67">
        <v>0</v>
      </c>
      <c r="I210" s="67">
        <v>0</v>
      </c>
      <c r="J210" s="67">
        <v>0</v>
      </c>
      <c r="K210" s="67"/>
      <c r="L210" s="67">
        <v>0</v>
      </c>
      <c r="M210" s="66">
        <v>4536100</v>
      </c>
      <c r="N210" s="75"/>
    </row>
    <row r="211" spans="1:14" customFormat="1" ht="25.5" customHeight="1" x14ac:dyDescent="0.25">
      <c r="A211" s="400">
        <v>432</v>
      </c>
      <c r="B211" s="70" t="s">
        <v>543</v>
      </c>
      <c r="C211" s="67"/>
      <c r="D211" s="67"/>
      <c r="E211" s="67"/>
      <c r="F211" s="67"/>
      <c r="G211" s="67"/>
      <c r="H211" s="67"/>
      <c r="I211" s="67"/>
      <c r="J211" s="67"/>
      <c r="K211" s="67"/>
      <c r="L211" s="67"/>
      <c r="M211" s="66">
        <v>0</v>
      </c>
      <c r="N211" s="75"/>
    </row>
    <row r="212" spans="1:14" customFormat="1" ht="25.5" customHeight="1" x14ac:dyDescent="0.25">
      <c r="A212" s="400">
        <v>433</v>
      </c>
      <c r="B212" s="70" t="s">
        <v>544</v>
      </c>
      <c r="C212" s="67">
        <v>0</v>
      </c>
      <c r="D212" s="67"/>
      <c r="E212" s="67">
        <v>0</v>
      </c>
      <c r="F212" s="67">
        <v>0</v>
      </c>
      <c r="G212" s="67">
        <v>1136000</v>
      </c>
      <c r="H212" s="67">
        <v>0</v>
      </c>
      <c r="I212" s="67">
        <v>0</v>
      </c>
      <c r="J212" s="67">
        <v>0</v>
      </c>
      <c r="K212" s="67"/>
      <c r="L212" s="67">
        <v>0</v>
      </c>
      <c r="M212" s="66">
        <v>1136000</v>
      </c>
      <c r="N212" s="75"/>
    </row>
    <row r="213" spans="1:14" customFormat="1" ht="25.5" customHeight="1" x14ac:dyDescent="0.25">
      <c r="A213" s="400">
        <v>434</v>
      </c>
      <c r="B213" s="70" t="s">
        <v>545</v>
      </c>
      <c r="C213" s="67"/>
      <c r="D213" s="67"/>
      <c r="E213" s="67"/>
      <c r="F213" s="67"/>
      <c r="G213" s="67"/>
      <c r="H213" s="67"/>
      <c r="I213" s="67"/>
      <c r="J213" s="67"/>
      <c r="K213" s="67"/>
      <c r="L213" s="67"/>
      <c r="M213" s="66">
        <v>0</v>
      </c>
      <c r="N213" s="75"/>
    </row>
    <row r="214" spans="1:14" customFormat="1" ht="25.5" customHeight="1" x14ac:dyDescent="0.25">
      <c r="A214" s="400">
        <v>435</v>
      </c>
      <c r="B214" s="70" t="s">
        <v>546</v>
      </c>
      <c r="C214" s="67"/>
      <c r="D214" s="67"/>
      <c r="E214" s="67"/>
      <c r="F214" s="67"/>
      <c r="G214" s="67"/>
      <c r="H214" s="67"/>
      <c r="I214" s="67"/>
      <c r="J214" s="67"/>
      <c r="K214" s="67"/>
      <c r="L214" s="67"/>
      <c r="M214" s="66">
        <v>0</v>
      </c>
      <c r="N214" s="75"/>
    </row>
    <row r="215" spans="1:14" customFormat="1" ht="25.5" customHeight="1" x14ac:dyDescent="0.25">
      <c r="A215" s="400">
        <v>436</v>
      </c>
      <c r="B215" s="70" t="s">
        <v>547</v>
      </c>
      <c r="C215" s="67"/>
      <c r="D215" s="67"/>
      <c r="E215" s="67"/>
      <c r="F215" s="67"/>
      <c r="G215" s="67"/>
      <c r="H215" s="67"/>
      <c r="I215" s="67"/>
      <c r="J215" s="67"/>
      <c r="K215" s="67"/>
      <c r="L215" s="67"/>
      <c r="M215" s="66">
        <v>0</v>
      </c>
      <c r="N215" s="75"/>
    </row>
    <row r="216" spans="1:14" customFormat="1" ht="25.5" customHeight="1" x14ac:dyDescent="0.25">
      <c r="A216" s="400">
        <v>437</v>
      </c>
      <c r="B216" s="70" t="s">
        <v>548</v>
      </c>
      <c r="C216" s="67"/>
      <c r="D216" s="67"/>
      <c r="E216" s="67"/>
      <c r="F216" s="67"/>
      <c r="G216" s="67"/>
      <c r="H216" s="67"/>
      <c r="I216" s="67"/>
      <c r="J216" s="67"/>
      <c r="K216" s="67"/>
      <c r="L216" s="67"/>
      <c r="M216" s="66">
        <v>0</v>
      </c>
      <c r="N216" s="75"/>
    </row>
    <row r="217" spans="1:14" customFormat="1" ht="25.5" customHeight="1" x14ac:dyDescent="0.25">
      <c r="A217" s="400">
        <v>438</v>
      </c>
      <c r="B217" s="70" t="s">
        <v>549</v>
      </c>
      <c r="C217" s="67"/>
      <c r="D217" s="67"/>
      <c r="E217" s="67"/>
      <c r="F217" s="67"/>
      <c r="G217" s="67"/>
      <c r="H217" s="67"/>
      <c r="I217" s="67"/>
      <c r="J217" s="67"/>
      <c r="K217" s="67"/>
      <c r="L217" s="67"/>
      <c r="M217" s="66">
        <v>0</v>
      </c>
      <c r="N217" s="75"/>
    </row>
    <row r="218" spans="1:14" customFormat="1" ht="25.5" customHeight="1" x14ac:dyDescent="0.25">
      <c r="A218" s="400">
        <v>439</v>
      </c>
      <c r="B218" s="70" t="s">
        <v>550</v>
      </c>
      <c r="C218" s="67"/>
      <c r="D218" s="67"/>
      <c r="E218" s="67"/>
      <c r="F218" s="67"/>
      <c r="G218" s="67"/>
      <c r="H218" s="67"/>
      <c r="I218" s="67"/>
      <c r="J218" s="67"/>
      <c r="K218" s="67"/>
      <c r="L218" s="67"/>
      <c r="M218" s="66">
        <v>0</v>
      </c>
      <c r="N218" s="75"/>
    </row>
    <row r="219" spans="1:14" customFormat="1" ht="25.5" customHeight="1" x14ac:dyDescent="0.25">
      <c r="A219" s="399">
        <v>4400</v>
      </c>
      <c r="B219" s="68" t="s">
        <v>321</v>
      </c>
      <c r="C219" s="65">
        <v>16602000</v>
      </c>
      <c r="D219" s="65">
        <v>0</v>
      </c>
      <c r="E219" s="65">
        <v>0</v>
      </c>
      <c r="F219" s="65">
        <v>0</v>
      </c>
      <c r="G219" s="65">
        <v>53369512</v>
      </c>
      <c r="H219" s="65">
        <v>0</v>
      </c>
      <c r="I219" s="65">
        <v>7059999.5600000005</v>
      </c>
      <c r="J219" s="65">
        <v>0</v>
      </c>
      <c r="K219" s="65">
        <v>0</v>
      </c>
      <c r="L219" s="65">
        <v>5363688</v>
      </c>
      <c r="M219" s="65">
        <v>82395199.560000002</v>
      </c>
      <c r="N219" s="403">
        <v>0</v>
      </c>
    </row>
    <row r="220" spans="1:14" customFormat="1" ht="25.5" customHeight="1" x14ac:dyDescent="0.25">
      <c r="A220" s="400">
        <v>441</v>
      </c>
      <c r="B220" s="70" t="s">
        <v>551</v>
      </c>
      <c r="C220" s="67">
        <v>10177600</v>
      </c>
      <c r="D220" s="67"/>
      <c r="E220" s="67">
        <v>0</v>
      </c>
      <c r="F220" s="67">
        <v>0</v>
      </c>
      <c r="G220" s="67">
        <v>52269512</v>
      </c>
      <c r="H220" s="67">
        <v>0</v>
      </c>
      <c r="I220" s="67">
        <v>3700000</v>
      </c>
      <c r="J220" s="67">
        <v>0</v>
      </c>
      <c r="K220" s="67"/>
      <c r="L220" s="67">
        <v>5363688</v>
      </c>
      <c r="M220" s="66">
        <v>71510800</v>
      </c>
      <c r="N220" s="75"/>
    </row>
    <row r="221" spans="1:14" customFormat="1" ht="25.5" customHeight="1" x14ac:dyDescent="0.25">
      <c r="A221" s="400">
        <v>442</v>
      </c>
      <c r="B221" s="70" t="s">
        <v>552</v>
      </c>
      <c r="C221" s="67">
        <v>2492800</v>
      </c>
      <c r="D221" s="67"/>
      <c r="E221" s="67">
        <v>0</v>
      </c>
      <c r="F221" s="67">
        <v>0</v>
      </c>
      <c r="G221" s="67">
        <v>0</v>
      </c>
      <c r="H221" s="67">
        <v>0</v>
      </c>
      <c r="I221" s="67">
        <v>0</v>
      </c>
      <c r="J221" s="67">
        <v>0</v>
      </c>
      <c r="K221" s="67"/>
      <c r="L221" s="67">
        <v>0</v>
      </c>
      <c r="M221" s="66">
        <v>2492800</v>
      </c>
      <c r="N221" s="75"/>
    </row>
    <row r="222" spans="1:14" customFormat="1" ht="25.5" customHeight="1" x14ac:dyDescent="0.25">
      <c r="A222" s="400">
        <v>443</v>
      </c>
      <c r="B222" s="70" t="s">
        <v>553</v>
      </c>
      <c r="C222" s="67">
        <v>1968600</v>
      </c>
      <c r="D222" s="67"/>
      <c r="E222" s="67">
        <v>0</v>
      </c>
      <c r="F222" s="67">
        <v>0</v>
      </c>
      <c r="G222" s="67">
        <v>0</v>
      </c>
      <c r="H222" s="67">
        <v>0</v>
      </c>
      <c r="I222" s="67">
        <v>3359999.56</v>
      </c>
      <c r="J222" s="67">
        <v>0</v>
      </c>
      <c r="K222" s="67"/>
      <c r="L222" s="67">
        <v>0</v>
      </c>
      <c r="M222" s="66">
        <v>5328599.5600000005</v>
      </c>
      <c r="N222" s="75"/>
    </row>
    <row r="223" spans="1:14" customFormat="1" ht="25.5" customHeight="1" x14ac:dyDescent="0.25">
      <c r="A223" s="400">
        <v>444</v>
      </c>
      <c r="B223" s="70" t="s">
        <v>554</v>
      </c>
      <c r="C223" s="67"/>
      <c r="D223" s="67"/>
      <c r="E223" s="67"/>
      <c r="F223" s="67"/>
      <c r="G223" s="67"/>
      <c r="H223" s="67"/>
      <c r="I223" s="67"/>
      <c r="J223" s="67"/>
      <c r="K223" s="67"/>
      <c r="L223" s="67"/>
      <c r="M223" s="66">
        <v>0</v>
      </c>
      <c r="N223" s="75"/>
    </row>
    <row r="224" spans="1:14" customFormat="1" ht="25.5" customHeight="1" x14ac:dyDescent="0.25">
      <c r="A224" s="400">
        <v>445</v>
      </c>
      <c r="B224" s="70" t="s">
        <v>555</v>
      </c>
      <c r="C224" s="67">
        <v>1863000</v>
      </c>
      <c r="D224" s="67"/>
      <c r="E224" s="67">
        <v>0</v>
      </c>
      <c r="F224" s="67">
        <v>0</v>
      </c>
      <c r="G224" s="67">
        <v>1100000</v>
      </c>
      <c r="H224" s="67">
        <v>0</v>
      </c>
      <c r="I224" s="67">
        <v>0</v>
      </c>
      <c r="J224" s="67">
        <v>0</v>
      </c>
      <c r="K224" s="67"/>
      <c r="L224" s="67">
        <v>0</v>
      </c>
      <c r="M224" s="66">
        <v>2963000</v>
      </c>
      <c r="N224" s="75"/>
    </row>
    <row r="225" spans="1:14" customFormat="1" ht="25.5" customHeight="1" x14ac:dyDescent="0.25">
      <c r="A225" s="400">
        <v>446</v>
      </c>
      <c r="B225" s="70" t="s">
        <v>556</v>
      </c>
      <c r="C225" s="67"/>
      <c r="D225" s="67"/>
      <c r="E225" s="67"/>
      <c r="F225" s="67"/>
      <c r="G225" s="67"/>
      <c r="H225" s="67"/>
      <c r="I225" s="67"/>
      <c r="J225" s="67"/>
      <c r="K225" s="67"/>
      <c r="L225" s="67"/>
      <c r="M225" s="66">
        <v>0</v>
      </c>
      <c r="N225" s="75"/>
    </row>
    <row r="226" spans="1:14" customFormat="1" ht="25.5" customHeight="1" x14ac:dyDescent="0.25">
      <c r="A226" s="400">
        <v>447</v>
      </c>
      <c r="B226" s="70" t="s">
        <v>557</v>
      </c>
      <c r="C226" s="67"/>
      <c r="D226" s="67"/>
      <c r="E226" s="67"/>
      <c r="F226" s="67"/>
      <c r="G226" s="67"/>
      <c r="H226" s="67"/>
      <c r="I226" s="67"/>
      <c r="J226" s="67"/>
      <c r="K226" s="67"/>
      <c r="L226" s="67"/>
      <c r="M226" s="66">
        <v>0</v>
      </c>
      <c r="N226" s="75"/>
    </row>
    <row r="227" spans="1:14" customFormat="1" ht="25.5" customHeight="1" x14ac:dyDescent="0.25">
      <c r="A227" s="400">
        <v>448</v>
      </c>
      <c r="B227" s="70" t="s">
        <v>558</v>
      </c>
      <c r="C227" s="67">
        <v>100000</v>
      </c>
      <c r="D227" s="67"/>
      <c r="E227" s="67">
        <v>0</v>
      </c>
      <c r="F227" s="67">
        <v>0</v>
      </c>
      <c r="G227" s="67">
        <v>0</v>
      </c>
      <c r="H227" s="67">
        <v>0</v>
      </c>
      <c r="I227" s="67">
        <v>0</v>
      </c>
      <c r="J227" s="67">
        <v>0</v>
      </c>
      <c r="K227" s="67"/>
      <c r="L227" s="67">
        <v>0</v>
      </c>
      <c r="M227" s="66">
        <v>100000</v>
      </c>
      <c r="N227" s="75"/>
    </row>
    <row r="228" spans="1:14" customFormat="1" ht="25.5" customHeight="1" x14ac:dyDescent="0.25">
      <c r="A228" s="399">
        <v>4500</v>
      </c>
      <c r="B228" s="68" t="s">
        <v>324</v>
      </c>
      <c r="C228" s="65">
        <v>0</v>
      </c>
      <c r="D228" s="65">
        <v>0</v>
      </c>
      <c r="E228" s="65">
        <v>0</v>
      </c>
      <c r="F228" s="65">
        <v>0</v>
      </c>
      <c r="G228" s="65">
        <v>0</v>
      </c>
      <c r="H228" s="65">
        <v>0</v>
      </c>
      <c r="I228" s="65">
        <v>0</v>
      </c>
      <c r="J228" s="65">
        <v>0</v>
      </c>
      <c r="K228" s="65">
        <v>0</v>
      </c>
      <c r="L228" s="65">
        <v>0</v>
      </c>
      <c r="M228" s="65">
        <v>0</v>
      </c>
      <c r="N228" s="403">
        <v>0</v>
      </c>
    </row>
    <row r="229" spans="1:14" customFormat="1" ht="25.5" customHeight="1" x14ac:dyDescent="0.25">
      <c r="A229" s="400">
        <v>451</v>
      </c>
      <c r="B229" s="70" t="s">
        <v>559</v>
      </c>
      <c r="C229" s="67"/>
      <c r="D229" s="67"/>
      <c r="E229" s="67"/>
      <c r="F229" s="67"/>
      <c r="G229" s="67"/>
      <c r="H229" s="67"/>
      <c r="I229" s="67"/>
      <c r="J229" s="67"/>
      <c r="K229" s="67"/>
      <c r="L229" s="67"/>
      <c r="M229" s="66">
        <v>0</v>
      </c>
      <c r="N229" s="75"/>
    </row>
    <row r="230" spans="1:14" customFormat="1" ht="25.5" customHeight="1" x14ac:dyDescent="0.25">
      <c r="A230" s="400">
        <v>452</v>
      </c>
      <c r="B230" s="70" t="s">
        <v>560</v>
      </c>
      <c r="C230" s="67"/>
      <c r="D230" s="67"/>
      <c r="E230" s="67"/>
      <c r="F230" s="67"/>
      <c r="G230" s="67"/>
      <c r="H230" s="67"/>
      <c r="I230" s="67"/>
      <c r="J230" s="67"/>
      <c r="K230" s="67"/>
      <c r="L230" s="67"/>
      <c r="M230" s="66">
        <v>0</v>
      </c>
      <c r="N230" s="75"/>
    </row>
    <row r="231" spans="1:14" customFormat="1" ht="25.5" customHeight="1" x14ac:dyDescent="0.25">
      <c r="A231" s="400">
        <v>459</v>
      </c>
      <c r="B231" s="70" t="s">
        <v>561</v>
      </c>
      <c r="C231" s="67"/>
      <c r="D231" s="67"/>
      <c r="E231" s="67"/>
      <c r="F231" s="67"/>
      <c r="G231" s="67"/>
      <c r="H231" s="67"/>
      <c r="I231" s="67"/>
      <c r="J231" s="67"/>
      <c r="K231" s="67"/>
      <c r="L231" s="67"/>
      <c r="M231" s="66">
        <v>0</v>
      </c>
      <c r="N231" s="75"/>
    </row>
    <row r="232" spans="1:14" customFormat="1" ht="35.25" customHeight="1" x14ac:dyDescent="0.25">
      <c r="A232" s="399">
        <v>4600</v>
      </c>
      <c r="B232" s="64" t="s">
        <v>562</v>
      </c>
      <c r="C232" s="65">
        <v>0</v>
      </c>
      <c r="D232" s="65">
        <v>0</v>
      </c>
      <c r="E232" s="65">
        <v>0</v>
      </c>
      <c r="F232" s="65">
        <v>0</v>
      </c>
      <c r="G232" s="65">
        <v>0</v>
      </c>
      <c r="H232" s="65">
        <v>0</v>
      </c>
      <c r="I232" s="65">
        <v>0</v>
      </c>
      <c r="J232" s="65">
        <v>0</v>
      </c>
      <c r="K232" s="65">
        <v>0</v>
      </c>
      <c r="L232" s="65">
        <v>0</v>
      </c>
      <c r="M232" s="65">
        <v>0</v>
      </c>
      <c r="N232" s="403">
        <v>0</v>
      </c>
    </row>
    <row r="233" spans="1:14" customFormat="1" ht="25.5" customHeight="1" x14ac:dyDescent="0.25">
      <c r="A233" s="400">
        <v>461</v>
      </c>
      <c r="B233" s="70" t="s">
        <v>563</v>
      </c>
      <c r="C233" s="67"/>
      <c r="D233" s="67"/>
      <c r="E233" s="67"/>
      <c r="F233" s="67"/>
      <c r="G233" s="67"/>
      <c r="H233" s="67"/>
      <c r="I233" s="67"/>
      <c r="J233" s="67"/>
      <c r="K233" s="67"/>
      <c r="L233" s="67"/>
      <c r="M233" s="66">
        <v>0</v>
      </c>
      <c r="N233" s="75"/>
    </row>
    <row r="234" spans="1:14" customFormat="1" ht="25.5" customHeight="1" x14ac:dyDescent="0.25">
      <c r="A234" s="400">
        <v>462</v>
      </c>
      <c r="B234" s="70" t="s">
        <v>564</v>
      </c>
      <c r="C234" s="67"/>
      <c r="D234" s="67"/>
      <c r="E234" s="67"/>
      <c r="F234" s="67"/>
      <c r="G234" s="67"/>
      <c r="H234" s="67"/>
      <c r="I234" s="67"/>
      <c r="J234" s="67"/>
      <c r="K234" s="67"/>
      <c r="L234" s="67"/>
      <c r="M234" s="66">
        <v>0</v>
      </c>
      <c r="N234" s="75"/>
    </row>
    <row r="235" spans="1:14" customFormat="1" ht="25.5" customHeight="1" x14ac:dyDescent="0.25">
      <c r="A235" s="400">
        <v>463</v>
      </c>
      <c r="B235" s="70" t="s">
        <v>565</v>
      </c>
      <c r="C235" s="67"/>
      <c r="D235" s="67"/>
      <c r="E235" s="67"/>
      <c r="F235" s="67"/>
      <c r="G235" s="67"/>
      <c r="H235" s="67"/>
      <c r="I235" s="67"/>
      <c r="J235" s="67"/>
      <c r="K235" s="67"/>
      <c r="L235" s="67"/>
      <c r="M235" s="66">
        <v>0</v>
      </c>
      <c r="N235" s="75"/>
    </row>
    <row r="236" spans="1:14" customFormat="1" ht="31.5" customHeight="1" x14ac:dyDescent="0.25">
      <c r="A236" s="400">
        <v>464</v>
      </c>
      <c r="B236" s="70" t="s">
        <v>566</v>
      </c>
      <c r="C236" s="67"/>
      <c r="D236" s="67"/>
      <c r="E236" s="67"/>
      <c r="F236" s="67"/>
      <c r="G236" s="67"/>
      <c r="H236" s="67"/>
      <c r="I236" s="67"/>
      <c r="J236" s="67"/>
      <c r="K236" s="67"/>
      <c r="L236" s="67"/>
      <c r="M236" s="66">
        <v>0</v>
      </c>
      <c r="N236" s="75"/>
    </row>
    <row r="237" spans="1:14" customFormat="1" ht="35.25" customHeight="1" x14ac:dyDescent="0.25">
      <c r="A237" s="400">
        <v>465</v>
      </c>
      <c r="B237" s="70" t="s">
        <v>567</v>
      </c>
      <c r="C237" s="67"/>
      <c r="D237" s="67"/>
      <c r="E237" s="67"/>
      <c r="F237" s="67"/>
      <c r="G237" s="67"/>
      <c r="H237" s="67"/>
      <c r="I237" s="67"/>
      <c r="J237" s="67"/>
      <c r="K237" s="67"/>
      <c r="L237" s="67"/>
      <c r="M237" s="66">
        <v>0</v>
      </c>
      <c r="N237" s="75"/>
    </row>
    <row r="238" spans="1:14" customFormat="1" ht="31.5" customHeight="1" x14ac:dyDescent="0.25">
      <c r="A238" s="400">
        <v>466</v>
      </c>
      <c r="B238" s="70" t="s">
        <v>568</v>
      </c>
      <c r="C238" s="67"/>
      <c r="D238" s="67"/>
      <c r="E238" s="67"/>
      <c r="F238" s="67"/>
      <c r="G238" s="67"/>
      <c r="H238" s="67"/>
      <c r="I238" s="67"/>
      <c r="J238" s="67"/>
      <c r="K238" s="67"/>
      <c r="L238" s="67"/>
      <c r="M238" s="66">
        <v>0</v>
      </c>
      <c r="N238" s="75"/>
    </row>
    <row r="239" spans="1:14" customFormat="1" ht="25.5" customHeight="1" x14ac:dyDescent="0.25">
      <c r="A239" s="399">
        <v>4700</v>
      </c>
      <c r="B239" s="68" t="s">
        <v>569</v>
      </c>
      <c r="C239" s="65">
        <v>0</v>
      </c>
      <c r="D239" s="65">
        <v>0</v>
      </c>
      <c r="E239" s="65">
        <v>0</v>
      </c>
      <c r="F239" s="65">
        <v>0</v>
      </c>
      <c r="G239" s="65">
        <v>0</v>
      </c>
      <c r="H239" s="65">
        <v>0</v>
      </c>
      <c r="I239" s="65">
        <v>0</v>
      </c>
      <c r="J239" s="65">
        <v>0</v>
      </c>
      <c r="K239" s="65">
        <v>0</v>
      </c>
      <c r="L239" s="65">
        <v>0</v>
      </c>
      <c r="M239" s="65">
        <v>0</v>
      </c>
      <c r="N239" s="409">
        <v>0</v>
      </c>
    </row>
    <row r="240" spans="1:14" customFormat="1" ht="31.5" customHeight="1" x14ac:dyDescent="0.25">
      <c r="A240" s="400">
        <v>471</v>
      </c>
      <c r="B240" s="70" t="s">
        <v>570</v>
      </c>
      <c r="C240" s="67"/>
      <c r="D240" s="67"/>
      <c r="E240" s="67"/>
      <c r="F240" s="67"/>
      <c r="G240" s="67"/>
      <c r="H240" s="67"/>
      <c r="I240" s="67"/>
      <c r="J240" s="67"/>
      <c r="K240" s="67"/>
      <c r="L240" s="67"/>
      <c r="M240" s="66">
        <v>0</v>
      </c>
      <c r="N240" s="75"/>
    </row>
    <row r="241" spans="1:14" customFormat="1" ht="25.5" customHeight="1" x14ac:dyDescent="0.25">
      <c r="A241" s="399">
        <v>4800</v>
      </c>
      <c r="B241" s="68" t="s">
        <v>571</v>
      </c>
      <c r="C241" s="65">
        <v>0</v>
      </c>
      <c r="D241" s="65">
        <v>0</v>
      </c>
      <c r="E241" s="65">
        <v>0</v>
      </c>
      <c r="F241" s="65">
        <v>0</v>
      </c>
      <c r="G241" s="65">
        <v>0</v>
      </c>
      <c r="H241" s="65">
        <v>0</v>
      </c>
      <c r="I241" s="65">
        <v>0</v>
      </c>
      <c r="J241" s="65">
        <v>0</v>
      </c>
      <c r="K241" s="65">
        <v>0</v>
      </c>
      <c r="L241" s="65">
        <v>0</v>
      </c>
      <c r="M241" s="65">
        <v>0</v>
      </c>
      <c r="N241" s="409">
        <v>0</v>
      </c>
    </row>
    <row r="242" spans="1:14" customFormat="1" ht="31.5" customHeight="1" x14ac:dyDescent="0.25">
      <c r="A242" s="400">
        <v>481</v>
      </c>
      <c r="B242" s="70" t="s">
        <v>572</v>
      </c>
      <c r="C242" s="67"/>
      <c r="D242" s="67"/>
      <c r="E242" s="67"/>
      <c r="F242" s="67"/>
      <c r="G242" s="67"/>
      <c r="H242" s="67"/>
      <c r="I242" s="67"/>
      <c r="J242" s="67"/>
      <c r="K242" s="67"/>
      <c r="L242" s="67"/>
      <c r="M242" s="66">
        <v>0</v>
      </c>
      <c r="N242" s="410"/>
    </row>
    <row r="243" spans="1:14" customFormat="1" ht="31.5" customHeight="1" x14ac:dyDescent="0.25">
      <c r="A243" s="400">
        <v>482</v>
      </c>
      <c r="B243" s="70" t="s">
        <v>573</v>
      </c>
      <c r="C243" s="67"/>
      <c r="D243" s="67"/>
      <c r="E243" s="67"/>
      <c r="F243" s="67"/>
      <c r="G243" s="67"/>
      <c r="H243" s="67"/>
      <c r="I243" s="67"/>
      <c r="J243" s="67"/>
      <c r="K243" s="67"/>
      <c r="L243" s="67"/>
      <c r="M243" s="66">
        <v>0</v>
      </c>
      <c r="N243" s="75"/>
    </row>
    <row r="244" spans="1:14" customFormat="1" ht="31.5" customHeight="1" x14ac:dyDescent="0.25">
      <c r="A244" s="400">
        <v>483</v>
      </c>
      <c r="B244" s="70" t="s">
        <v>574</v>
      </c>
      <c r="C244" s="67"/>
      <c r="D244" s="67"/>
      <c r="E244" s="67"/>
      <c r="F244" s="67"/>
      <c r="G244" s="67"/>
      <c r="H244" s="67"/>
      <c r="I244" s="67"/>
      <c r="J244" s="67"/>
      <c r="K244" s="67"/>
      <c r="L244" s="67"/>
      <c r="M244" s="66">
        <v>0</v>
      </c>
      <c r="N244" s="410"/>
    </row>
    <row r="245" spans="1:14" customFormat="1" ht="31.5" customHeight="1" x14ac:dyDescent="0.25">
      <c r="A245" s="400">
        <v>484</v>
      </c>
      <c r="B245" s="70" t="s">
        <v>575</v>
      </c>
      <c r="C245" s="67"/>
      <c r="D245" s="67"/>
      <c r="E245" s="67"/>
      <c r="F245" s="67"/>
      <c r="G245" s="67"/>
      <c r="H245" s="67"/>
      <c r="I245" s="67"/>
      <c r="J245" s="67"/>
      <c r="K245" s="67"/>
      <c r="L245" s="67"/>
      <c r="M245" s="66">
        <v>0</v>
      </c>
      <c r="N245" s="410"/>
    </row>
    <row r="246" spans="1:14" customFormat="1" ht="31.5" customHeight="1" x14ac:dyDescent="0.25">
      <c r="A246" s="400">
        <v>485</v>
      </c>
      <c r="B246" s="70" t="s">
        <v>576</v>
      </c>
      <c r="C246" s="67"/>
      <c r="D246" s="67"/>
      <c r="E246" s="67"/>
      <c r="F246" s="67"/>
      <c r="G246" s="67"/>
      <c r="H246" s="67"/>
      <c r="I246" s="67"/>
      <c r="J246" s="67"/>
      <c r="K246" s="67"/>
      <c r="L246" s="67"/>
      <c r="M246" s="66">
        <v>0</v>
      </c>
      <c r="N246" s="410"/>
    </row>
    <row r="247" spans="1:14" customFormat="1" ht="25.5" customHeight="1" x14ac:dyDescent="0.25">
      <c r="A247" s="399">
        <v>4900</v>
      </c>
      <c r="B247" s="68" t="s">
        <v>577</v>
      </c>
      <c r="C247" s="65">
        <v>0</v>
      </c>
      <c r="D247" s="65">
        <v>0</v>
      </c>
      <c r="E247" s="65">
        <v>0</v>
      </c>
      <c r="F247" s="65">
        <v>0</v>
      </c>
      <c r="G247" s="65">
        <v>0</v>
      </c>
      <c r="H247" s="65">
        <v>0</v>
      </c>
      <c r="I247" s="65">
        <v>0</v>
      </c>
      <c r="J247" s="65">
        <v>0</v>
      </c>
      <c r="K247" s="65">
        <v>0</v>
      </c>
      <c r="L247" s="65">
        <v>0</v>
      </c>
      <c r="M247" s="65">
        <v>0</v>
      </c>
      <c r="N247" s="402"/>
    </row>
    <row r="248" spans="1:14" customFormat="1" ht="25.5" customHeight="1" x14ac:dyDescent="0.25">
      <c r="A248" s="411">
        <v>491</v>
      </c>
      <c r="B248" s="70" t="s">
        <v>578</v>
      </c>
      <c r="C248" s="67"/>
      <c r="D248" s="67"/>
      <c r="E248" s="67"/>
      <c r="F248" s="67"/>
      <c r="G248" s="67"/>
      <c r="H248" s="67"/>
      <c r="I248" s="67"/>
      <c r="J248" s="67"/>
      <c r="K248" s="67"/>
      <c r="L248" s="67"/>
      <c r="M248" s="66">
        <v>0</v>
      </c>
      <c r="N248" s="75"/>
    </row>
    <row r="249" spans="1:14" customFormat="1" ht="25.5" customHeight="1" x14ac:dyDescent="0.25">
      <c r="A249" s="411">
        <v>492</v>
      </c>
      <c r="B249" s="70" t="s">
        <v>579</v>
      </c>
      <c r="C249" s="67"/>
      <c r="D249" s="67"/>
      <c r="E249" s="67"/>
      <c r="F249" s="67"/>
      <c r="G249" s="67"/>
      <c r="H249" s="67"/>
      <c r="I249" s="67"/>
      <c r="J249" s="67"/>
      <c r="K249" s="67"/>
      <c r="L249" s="67"/>
      <c r="M249" s="66">
        <v>0</v>
      </c>
      <c r="N249" s="75"/>
    </row>
    <row r="250" spans="1:14" customFormat="1" ht="25.5" customHeight="1" x14ac:dyDescent="0.25">
      <c r="A250" s="411">
        <v>493</v>
      </c>
      <c r="B250" s="70" t="s">
        <v>580</v>
      </c>
      <c r="C250" s="67"/>
      <c r="D250" s="67"/>
      <c r="E250" s="67"/>
      <c r="F250" s="67"/>
      <c r="G250" s="67"/>
      <c r="H250" s="67"/>
      <c r="I250" s="67"/>
      <c r="J250" s="67"/>
      <c r="K250" s="67"/>
      <c r="L250" s="67"/>
      <c r="M250" s="66">
        <v>0</v>
      </c>
      <c r="N250" s="75"/>
    </row>
    <row r="251" spans="1:14" customFormat="1" ht="25.5" customHeight="1" x14ac:dyDescent="0.25">
      <c r="A251" s="405">
        <v>5000</v>
      </c>
      <c r="B251" s="274" t="s">
        <v>581</v>
      </c>
      <c r="C251" s="275">
        <v>126924696.31</v>
      </c>
      <c r="D251" s="275">
        <v>0</v>
      </c>
      <c r="E251" s="275">
        <v>0</v>
      </c>
      <c r="F251" s="275">
        <v>0</v>
      </c>
      <c r="G251" s="275">
        <v>3800000</v>
      </c>
      <c r="H251" s="275">
        <v>0</v>
      </c>
      <c r="I251" s="275">
        <v>10700000</v>
      </c>
      <c r="J251" s="275">
        <v>0</v>
      </c>
      <c r="K251" s="275">
        <v>0</v>
      </c>
      <c r="L251" s="275">
        <v>0</v>
      </c>
      <c r="M251" s="275">
        <v>141424696.31</v>
      </c>
      <c r="N251" s="406">
        <v>0</v>
      </c>
    </row>
    <row r="252" spans="1:14" customFormat="1" ht="25.5" customHeight="1" x14ac:dyDescent="0.25">
      <c r="A252" s="399">
        <v>5100</v>
      </c>
      <c r="B252" s="68" t="s">
        <v>582</v>
      </c>
      <c r="C252" s="65">
        <v>10370100</v>
      </c>
      <c r="D252" s="65">
        <v>0</v>
      </c>
      <c r="E252" s="65">
        <v>0</v>
      </c>
      <c r="F252" s="65">
        <v>0</v>
      </c>
      <c r="G252" s="65">
        <v>0</v>
      </c>
      <c r="H252" s="65">
        <v>0</v>
      </c>
      <c r="I252" s="65">
        <v>1893000</v>
      </c>
      <c r="J252" s="65">
        <v>0</v>
      </c>
      <c r="K252" s="65">
        <v>0</v>
      </c>
      <c r="L252" s="65">
        <v>0</v>
      </c>
      <c r="M252" s="65">
        <v>12263100</v>
      </c>
      <c r="N252" s="403">
        <v>0</v>
      </c>
    </row>
    <row r="253" spans="1:14" customFormat="1" ht="25.5" customHeight="1" x14ac:dyDescent="0.25">
      <c r="A253" s="400">
        <v>511</v>
      </c>
      <c r="B253" s="70" t="s">
        <v>583</v>
      </c>
      <c r="C253" s="67">
        <v>4323200</v>
      </c>
      <c r="D253" s="67"/>
      <c r="E253" s="67">
        <v>0</v>
      </c>
      <c r="F253" s="67">
        <v>0</v>
      </c>
      <c r="G253" s="67">
        <v>0</v>
      </c>
      <c r="H253" s="67">
        <v>0</v>
      </c>
      <c r="I253" s="67">
        <v>1893000</v>
      </c>
      <c r="J253" s="67">
        <v>0</v>
      </c>
      <c r="K253" s="67"/>
      <c r="L253" s="67">
        <v>0</v>
      </c>
      <c r="M253" s="66">
        <v>6216200</v>
      </c>
      <c r="N253" s="75"/>
    </row>
    <row r="254" spans="1:14" customFormat="1" ht="25.5" customHeight="1" x14ac:dyDescent="0.25">
      <c r="A254" s="400">
        <v>512</v>
      </c>
      <c r="B254" s="70" t="s">
        <v>584</v>
      </c>
      <c r="C254" s="67">
        <v>55000</v>
      </c>
      <c r="D254" s="67"/>
      <c r="E254" s="67">
        <v>0</v>
      </c>
      <c r="F254" s="67">
        <v>0</v>
      </c>
      <c r="G254" s="67">
        <v>0</v>
      </c>
      <c r="H254" s="67">
        <v>0</v>
      </c>
      <c r="I254" s="67">
        <v>0</v>
      </c>
      <c r="J254" s="67">
        <v>0</v>
      </c>
      <c r="K254" s="67"/>
      <c r="L254" s="67">
        <v>0</v>
      </c>
      <c r="M254" s="66">
        <v>55000</v>
      </c>
      <c r="N254" s="75"/>
    </row>
    <row r="255" spans="1:14" customFormat="1" ht="25.5" customHeight="1" x14ac:dyDescent="0.25">
      <c r="A255" s="400">
        <v>513</v>
      </c>
      <c r="B255" s="70" t="s">
        <v>585</v>
      </c>
      <c r="C255" s="67">
        <v>2334000</v>
      </c>
      <c r="D255" s="67"/>
      <c r="E255" s="67">
        <v>0</v>
      </c>
      <c r="F255" s="67">
        <v>0</v>
      </c>
      <c r="G255" s="67">
        <v>0</v>
      </c>
      <c r="H255" s="67">
        <v>0</v>
      </c>
      <c r="I255" s="67">
        <v>0</v>
      </c>
      <c r="J255" s="67">
        <v>0</v>
      </c>
      <c r="K255" s="67"/>
      <c r="L255" s="67">
        <v>0</v>
      </c>
      <c r="M255" s="66">
        <v>2334000</v>
      </c>
      <c r="N255" s="75"/>
    </row>
    <row r="256" spans="1:14" customFormat="1" ht="25.5" customHeight="1" x14ac:dyDescent="0.25">
      <c r="A256" s="400">
        <v>514</v>
      </c>
      <c r="B256" s="70" t="s">
        <v>586</v>
      </c>
      <c r="C256" s="67"/>
      <c r="D256" s="67"/>
      <c r="E256" s="67"/>
      <c r="F256" s="67"/>
      <c r="G256" s="67"/>
      <c r="H256" s="67"/>
      <c r="I256" s="67"/>
      <c r="J256" s="67"/>
      <c r="K256" s="67"/>
      <c r="L256" s="67"/>
      <c r="M256" s="66">
        <v>0</v>
      </c>
      <c r="N256" s="75"/>
    </row>
    <row r="257" spans="1:14" customFormat="1" ht="25.5" customHeight="1" x14ac:dyDescent="0.25">
      <c r="A257" s="400">
        <v>515</v>
      </c>
      <c r="B257" s="70" t="s">
        <v>587</v>
      </c>
      <c r="C257" s="67">
        <v>3414600</v>
      </c>
      <c r="D257" s="67"/>
      <c r="E257" s="67">
        <v>0</v>
      </c>
      <c r="F257" s="67">
        <v>0</v>
      </c>
      <c r="G257" s="67">
        <v>0</v>
      </c>
      <c r="H257" s="67">
        <v>0</v>
      </c>
      <c r="I257" s="67">
        <v>0</v>
      </c>
      <c r="J257" s="67">
        <v>0</v>
      </c>
      <c r="K257" s="67"/>
      <c r="L257" s="67">
        <v>0</v>
      </c>
      <c r="M257" s="66">
        <v>3414600</v>
      </c>
      <c r="N257" s="75"/>
    </row>
    <row r="258" spans="1:14" customFormat="1" ht="25.5" customHeight="1" x14ac:dyDescent="0.25">
      <c r="A258" s="400">
        <v>519</v>
      </c>
      <c r="B258" s="70" t="s">
        <v>588</v>
      </c>
      <c r="C258" s="67">
        <v>243300</v>
      </c>
      <c r="D258" s="67"/>
      <c r="E258" s="67">
        <v>0</v>
      </c>
      <c r="F258" s="67">
        <v>0</v>
      </c>
      <c r="G258" s="67">
        <v>0</v>
      </c>
      <c r="H258" s="67">
        <v>0</v>
      </c>
      <c r="I258" s="67">
        <v>0</v>
      </c>
      <c r="J258" s="67">
        <v>0</v>
      </c>
      <c r="K258" s="67"/>
      <c r="L258" s="67">
        <v>0</v>
      </c>
      <c r="M258" s="66">
        <v>243300</v>
      </c>
      <c r="N258" s="75"/>
    </row>
    <row r="259" spans="1:14" customFormat="1" ht="25.5" customHeight="1" x14ac:dyDescent="0.25">
      <c r="A259" s="399">
        <v>5200</v>
      </c>
      <c r="B259" s="68" t="s">
        <v>589</v>
      </c>
      <c r="C259" s="65">
        <v>1069032</v>
      </c>
      <c r="D259" s="65">
        <v>0</v>
      </c>
      <c r="E259" s="65">
        <v>0</v>
      </c>
      <c r="F259" s="65">
        <v>0</v>
      </c>
      <c r="G259" s="65">
        <v>0</v>
      </c>
      <c r="H259" s="65">
        <v>0</v>
      </c>
      <c r="I259" s="65">
        <v>2454100</v>
      </c>
      <c r="J259" s="65">
        <v>0</v>
      </c>
      <c r="K259" s="65">
        <v>0</v>
      </c>
      <c r="L259" s="65">
        <v>0</v>
      </c>
      <c r="M259" s="65">
        <v>3523132</v>
      </c>
      <c r="N259" s="403">
        <v>0</v>
      </c>
    </row>
    <row r="260" spans="1:14" customFormat="1" ht="25.5" customHeight="1" x14ac:dyDescent="0.25">
      <c r="A260" s="400">
        <v>521</v>
      </c>
      <c r="B260" s="70" t="s">
        <v>590</v>
      </c>
      <c r="C260" s="67">
        <v>514500</v>
      </c>
      <c r="D260" s="67"/>
      <c r="E260" s="67">
        <v>0</v>
      </c>
      <c r="F260" s="67">
        <v>0</v>
      </c>
      <c r="G260" s="67">
        <v>0</v>
      </c>
      <c r="H260" s="67">
        <v>0</v>
      </c>
      <c r="I260" s="67">
        <v>2454100</v>
      </c>
      <c r="J260" s="67">
        <v>0</v>
      </c>
      <c r="K260" s="67"/>
      <c r="L260" s="67">
        <v>0</v>
      </c>
      <c r="M260" s="66">
        <v>2968600</v>
      </c>
      <c r="N260" s="75"/>
    </row>
    <row r="261" spans="1:14" customFormat="1" ht="25.5" customHeight="1" x14ac:dyDescent="0.25">
      <c r="A261" s="400">
        <v>522</v>
      </c>
      <c r="B261" s="70" t="s">
        <v>591</v>
      </c>
      <c r="C261" s="67"/>
      <c r="D261" s="67"/>
      <c r="E261" s="67"/>
      <c r="F261" s="67"/>
      <c r="G261" s="67"/>
      <c r="H261" s="67"/>
      <c r="I261" s="67"/>
      <c r="J261" s="67"/>
      <c r="K261" s="67"/>
      <c r="L261" s="67"/>
      <c r="M261" s="66">
        <v>0</v>
      </c>
      <c r="N261" s="75"/>
    </row>
    <row r="262" spans="1:14" customFormat="1" ht="25.5" customHeight="1" x14ac:dyDescent="0.25">
      <c r="A262" s="400">
        <v>523</v>
      </c>
      <c r="B262" s="70" t="s">
        <v>592</v>
      </c>
      <c r="C262" s="67">
        <v>399532</v>
      </c>
      <c r="D262" s="67"/>
      <c r="E262" s="67">
        <v>0</v>
      </c>
      <c r="F262" s="67">
        <v>0</v>
      </c>
      <c r="G262" s="67">
        <v>0</v>
      </c>
      <c r="H262" s="67">
        <v>0</v>
      </c>
      <c r="I262" s="67">
        <v>0</v>
      </c>
      <c r="J262" s="67">
        <v>0</v>
      </c>
      <c r="K262" s="67"/>
      <c r="L262" s="67">
        <v>0</v>
      </c>
      <c r="M262" s="66">
        <v>399532</v>
      </c>
      <c r="N262" s="75"/>
    </row>
    <row r="263" spans="1:14" customFormat="1" ht="25.5" customHeight="1" x14ac:dyDescent="0.25">
      <c r="A263" s="400">
        <v>529</v>
      </c>
      <c r="B263" s="70" t="s">
        <v>593</v>
      </c>
      <c r="C263" s="67">
        <v>155000</v>
      </c>
      <c r="D263" s="67"/>
      <c r="E263" s="67">
        <v>0</v>
      </c>
      <c r="F263" s="67">
        <v>0</v>
      </c>
      <c r="G263" s="67">
        <v>0</v>
      </c>
      <c r="H263" s="67">
        <v>0</v>
      </c>
      <c r="I263" s="67">
        <v>0</v>
      </c>
      <c r="J263" s="67">
        <v>0</v>
      </c>
      <c r="K263" s="67"/>
      <c r="L263" s="67">
        <v>0</v>
      </c>
      <c r="M263" s="66">
        <v>155000</v>
      </c>
      <c r="N263" s="75"/>
    </row>
    <row r="264" spans="1:14" customFormat="1" ht="25.5" customHeight="1" x14ac:dyDescent="0.25">
      <c r="A264" s="399">
        <v>5300</v>
      </c>
      <c r="B264" s="68" t="s">
        <v>594</v>
      </c>
      <c r="C264" s="65">
        <v>995000</v>
      </c>
      <c r="D264" s="65">
        <v>0</v>
      </c>
      <c r="E264" s="65">
        <v>0</v>
      </c>
      <c r="F264" s="65">
        <v>0</v>
      </c>
      <c r="G264" s="65">
        <v>0</v>
      </c>
      <c r="H264" s="65">
        <v>0</v>
      </c>
      <c r="I264" s="65">
        <v>0</v>
      </c>
      <c r="J264" s="65">
        <v>0</v>
      </c>
      <c r="K264" s="65">
        <v>0</v>
      </c>
      <c r="L264" s="65">
        <v>0</v>
      </c>
      <c r="M264" s="65">
        <v>995000</v>
      </c>
      <c r="N264" s="402"/>
    </row>
    <row r="265" spans="1:14" customFormat="1" ht="25.5" customHeight="1" x14ac:dyDescent="0.25">
      <c r="A265" s="400">
        <v>531</v>
      </c>
      <c r="B265" s="70" t="s">
        <v>595</v>
      </c>
      <c r="C265" s="67">
        <v>527000</v>
      </c>
      <c r="D265" s="67"/>
      <c r="E265" s="67">
        <v>0</v>
      </c>
      <c r="F265" s="67">
        <v>0</v>
      </c>
      <c r="G265" s="67">
        <v>0</v>
      </c>
      <c r="H265" s="67">
        <v>0</v>
      </c>
      <c r="I265" s="67">
        <v>0</v>
      </c>
      <c r="J265" s="67">
        <v>0</v>
      </c>
      <c r="K265" s="67"/>
      <c r="L265" s="67">
        <v>0</v>
      </c>
      <c r="M265" s="66">
        <v>527000</v>
      </c>
      <c r="N265" s="75"/>
    </row>
    <row r="266" spans="1:14" customFormat="1" ht="25.5" customHeight="1" x14ac:dyDescent="0.25">
      <c r="A266" s="400">
        <v>532</v>
      </c>
      <c r="B266" s="70" t="s">
        <v>596</v>
      </c>
      <c r="C266" s="67">
        <v>468000</v>
      </c>
      <c r="D266" s="67"/>
      <c r="E266" s="67">
        <v>0</v>
      </c>
      <c r="F266" s="67">
        <v>0</v>
      </c>
      <c r="G266" s="67">
        <v>0</v>
      </c>
      <c r="H266" s="67">
        <v>0</v>
      </c>
      <c r="I266" s="67">
        <v>0</v>
      </c>
      <c r="J266" s="67">
        <v>0</v>
      </c>
      <c r="K266" s="67"/>
      <c r="L266" s="67">
        <v>0</v>
      </c>
      <c r="M266" s="66">
        <v>468000</v>
      </c>
      <c r="N266" s="75"/>
    </row>
    <row r="267" spans="1:14" customFormat="1" ht="25.5" customHeight="1" x14ac:dyDescent="0.25">
      <c r="A267" s="399">
        <v>5400</v>
      </c>
      <c r="B267" s="68" t="s">
        <v>597</v>
      </c>
      <c r="C267" s="65">
        <v>15204000</v>
      </c>
      <c r="D267" s="65">
        <v>0</v>
      </c>
      <c r="E267" s="65">
        <v>0</v>
      </c>
      <c r="F267" s="65">
        <v>0</v>
      </c>
      <c r="G267" s="65">
        <v>0</v>
      </c>
      <c r="H267" s="65">
        <v>0</v>
      </c>
      <c r="I267" s="65">
        <v>2807000</v>
      </c>
      <c r="J267" s="65">
        <v>0</v>
      </c>
      <c r="K267" s="65">
        <v>0</v>
      </c>
      <c r="L267" s="65">
        <v>0</v>
      </c>
      <c r="M267" s="65">
        <v>18011000</v>
      </c>
      <c r="N267" s="403">
        <v>0</v>
      </c>
    </row>
    <row r="268" spans="1:14" customFormat="1" ht="25.5" customHeight="1" x14ac:dyDescent="0.25">
      <c r="A268" s="400">
        <v>541</v>
      </c>
      <c r="B268" s="70" t="s">
        <v>598</v>
      </c>
      <c r="C268" s="67">
        <v>14924000</v>
      </c>
      <c r="D268" s="67"/>
      <c r="E268" s="67">
        <v>0</v>
      </c>
      <c r="F268" s="67">
        <v>0</v>
      </c>
      <c r="G268" s="67">
        <v>0</v>
      </c>
      <c r="H268" s="67">
        <v>0</v>
      </c>
      <c r="I268" s="67">
        <v>2700000</v>
      </c>
      <c r="J268" s="67">
        <v>0</v>
      </c>
      <c r="K268" s="67"/>
      <c r="L268" s="67">
        <v>0</v>
      </c>
      <c r="M268" s="66">
        <v>17624000</v>
      </c>
      <c r="N268" s="75"/>
    </row>
    <row r="269" spans="1:14" customFormat="1" ht="25.5" customHeight="1" x14ac:dyDescent="0.25">
      <c r="A269" s="400">
        <v>542</v>
      </c>
      <c r="B269" s="70" t="s">
        <v>599</v>
      </c>
      <c r="C269" s="67">
        <v>80000</v>
      </c>
      <c r="D269" s="67"/>
      <c r="E269" s="67">
        <v>0</v>
      </c>
      <c r="F269" s="67">
        <v>0</v>
      </c>
      <c r="G269" s="67">
        <v>0</v>
      </c>
      <c r="H269" s="67">
        <v>0</v>
      </c>
      <c r="I269" s="67">
        <v>107000</v>
      </c>
      <c r="J269" s="67">
        <v>0</v>
      </c>
      <c r="K269" s="67"/>
      <c r="L269" s="67">
        <v>0</v>
      </c>
      <c r="M269" s="66">
        <v>187000</v>
      </c>
      <c r="N269" s="75"/>
    </row>
    <row r="270" spans="1:14" customFormat="1" ht="25.5" customHeight="1" x14ac:dyDescent="0.25">
      <c r="A270" s="400">
        <v>543</v>
      </c>
      <c r="B270" s="70" t="s">
        <v>600</v>
      </c>
      <c r="C270" s="67"/>
      <c r="D270" s="67"/>
      <c r="E270" s="67"/>
      <c r="F270" s="67"/>
      <c r="G270" s="67"/>
      <c r="H270" s="67"/>
      <c r="I270" s="67"/>
      <c r="J270" s="67"/>
      <c r="K270" s="67"/>
      <c r="L270" s="67"/>
      <c r="M270" s="66">
        <v>0</v>
      </c>
      <c r="N270" s="75"/>
    </row>
    <row r="271" spans="1:14" customFormat="1" ht="25.5" customHeight="1" x14ac:dyDescent="0.25">
      <c r="A271" s="400">
        <v>544</v>
      </c>
      <c r="B271" s="70" t="s">
        <v>601</v>
      </c>
      <c r="C271" s="67"/>
      <c r="D271" s="67"/>
      <c r="E271" s="67"/>
      <c r="F271" s="67"/>
      <c r="G271" s="67"/>
      <c r="H271" s="67"/>
      <c r="I271" s="67"/>
      <c r="J271" s="67"/>
      <c r="K271" s="67"/>
      <c r="L271" s="67"/>
      <c r="M271" s="66">
        <v>0</v>
      </c>
      <c r="N271" s="75"/>
    </row>
    <row r="272" spans="1:14" customFormat="1" ht="25.5" customHeight="1" x14ac:dyDescent="0.25">
      <c r="A272" s="400">
        <v>545</v>
      </c>
      <c r="B272" s="70" t="s">
        <v>602</v>
      </c>
      <c r="C272" s="67"/>
      <c r="D272" s="67"/>
      <c r="E272" s="67"/>
      <c r="F272" s="67"/>
      <c r="G272" s="67"/>
      <c r="H272" s="67"/>
      <c r="I272" s="67"/>
      <c r="J272" s="67"/>
      <c r="K272" s="67"/>
      <c r="L272" s="67"/>
      <c r="M272" s="66">
        <v>0</v>
      </c>
      <c r="N272" s="75"/>
    </row>
    <row r="273" spans="1:14" customFormat="1" ht="25.5" customHeight="1" x14ac:dyDescent="0.25">
      <c r="A273" s="400">
        <v>549</v>
      </c>
      <c r="B273" s="70" t="s">
        <v>603</v>
      </c>
      <c r="C273" s="67">
        <v>200000</v>
      </c>
      <c r="D273" s="67"/>
      <c r="E273" s="67">
        <v>0</v>
      </c>
      <c r="F273" s="67">
        <v>0</v>
      </c>
      <c r="G273" s="67">
        <v>0</v>
      </c>
      <c r="H273" s="67">
        <v>0</v>
      </c>
      <c r="I273" s="67">
        <v>0</v>
      </c>
      <c r="J273" s="67">
        <v>0</v>
      </c>
      <c r="K273" s="67"/>
      <c r="L273" s="67">
        <v>0</v>
      </c>
      <c r="M273" s="66">
        <v>200000</v>
      </c>
      <c r="N273" s="75"/>
    </row>
    <row r="274" spans="1:14" customFormat="1" ht="25.5" customHeight="1" x14ac:dyDescent="0.25">
      <c r="A274" s="399">
        <v>5500</v>
      </c>
      <c r="B274" s="68" t="s">
        <v>604</v>
      </c>
      <c r="C274" s="65">
        <v>850000</v>
      </c>
      <c r="D274" s="65">
        <v>0</v>
      </c>
      <c r="E274" s="65">
        <v>0</v>
      </c>
      <c r="F274" s="65">
        <v>0</v>
      </c>
      <c r="G274" s="65">
        <v>0</v>
      </c>
      <c r="H274" s="65">
        <v>0</v>
      </c>
      <c r="I274" s="65">
        <v>0</v>
      </c>
      <c r="J274" s="65">
        <v>0</v>
      </c>
      <c r="K274" s="65">
        <v>0</v>
      </c>
      <c r="L274" s="65">
        <v>0</v>
      </c>
      <c r="M274" s="65">
        <v>850000</v>
      </c>
      <c r="N274" s="403">
        <v>0</v>
      </c>
    </row>
    <row r="275" spans="1:14" customFormat="1" ht="25.5" customHeight="1" x14ac:dyDescent="0.25">
      <c r="A275" s="400">
        <v>551</v>
      </c>
      <c r="B275" s="70" t="s">
        <v>605</v>
      </c>
      <c r="C275" s="67">
        <v>850000</v>
      </c>
      <c r="D275" s="67"/>
      <c r="E275" s="67">
        <v>0</v>
      </c>
      <c r="F275" s="67">
        <v>0</v>
      </c>
      <c r="G275" s="67">
        <v>0</v>
      </c>
      <c r="H275" s="67">
        <v>0</v>
      </c>
      <c r="I275" s="67">
        <v>0</v>
      </c>
      <c r="J275" s="67">
        <v>0</v>
      </c>
      <c r="K275" s="67"/>
      <c r="L275" s="67">
        <v>0</v>
      </c>
      <c r="M275" s="66">
        <v>850000</v>
      </c>
      <c r="N275" s="75"/>
    </row>
    <row r="276" spans="1:14" customFormat="1" ht="25.5" customHeight="1" x14ac:dyDescent="0.25">
      <c r="A276" s="399">
        <v>5600</v>
      </c>
      <c r="B276" s="68" t="s">
        <v>606</v>
      </c>
      <c r="C276" s="65">
        <v>5480499.5600000005</v>
      </c>
      <c r="D276" s="65">
        <v>0</v>
      </c>
      <c r="E276" s="65">
        <v>0</v>
      </c>
      <c r="F276" s="65">
        <v>0</v>
      </c>
      <c r="G276" s="65">
        <v>1000000</v>
      </c>
      <c r="H276" s="65">
        <v>0</v>
      </c>
      <c r="I276" s="65">
        <v>3545900</v>
      </c>
      <c r="J276" s="65">
        <v>0</v>
      </c>
      <c r="K276" s="65">
        <v>0</v>
      </c>
      <c r="L276" s="65">
        <v>0</v>
      </c>
      <c r="M276" s="65">
        <v>10026399.560000001</v>
      </c>
      <c r="N276" s="403">
        <v>0</v>
      </c>
    </row>
    <row r="277" spans="1:14" customFormat="1" ht="25.5" customHeight="1" x14ac:dyDescent="0.25">
      <c r="A277" s="400">
        <v>561</v>
      </c>
      <c r="B277" s="70" t="s">
        <v>607</v>
      </c>
      <c r="C277" s="67">
        <v>150000</v>
      </c>
      <c r="D277" s="67"/>
      <c r="E277" s="67">
        <v>0</v>
      </c>
      <c r="F277" s="67">
        <v>0</v>
      </c>
      <c r="G277" s="67">
        <v>0</v>
      </c>
      <c r="H277" s="67">
        <v>0</v>
      </c>
      <c r="I277" s="67">
        <v>0</v>
      </c>
      <c r="J277" s="67">
        <v>0</v>
      </c>
      <c r="K277" s="67"/>
      <c r="L277" s="67">
        <v>0</v>
      </c>
      <c r="M277" s="66">
        <v>150000</v>
      </c>
      <c r="N277" s="75"/>
    </row>
    <row r="278" spans="1:14" customFormat="1" ht="25.5" customHeight="1" x14ac:dyDescent="0.25">
      <c r="A278" s="400">
        <v>562</v>
      </c>
      <c r="B278" s="70" t="s">
        <v>608</v>
      </c>
      <c r="C278" s="67">
        <v>120000</v>
      </c>
      <c r="D278" s="67"/>
      <c r="E278" s="67">
        <v>0</v>
      </c>
      <c r="F278" s="67">
        <v>0</v>
      </c>
      <c r="G278" s="67">
        <v>0</v>
      </c>
      <c r="H278" s="67">
        <v>0</v>
      </c>
      <c r="I278" s="67">
        <v>0</v>
      </c>
      <c r="J278" s="67">
        <v>0</v>
      </c>
      <c r="K278" s="67"/>
      <c r="L278" s="67">
        <v>0</v>
      </c>
      <c r="M278" s="66">
        <v>120000</v>
      </c>
      <c r="N278" s="75"/>
    </row>
    <row r="279" spans="1:14" customFormat="1" ht="25.5" customHeight="1" x14ac:dyDescent="0.25">
      <c r="A279" s="400">
        <v>563</v>
      </c>
      <c r="B279" s="70" t="s">
        <v>609</v>
      </c>
      <c r="C279" s="67"/>
      <c r="D279" s="67"/>
      <c r="E279" s="67"/>
      <c r="F279" s="67"/>
      <c r="G279" s="67"/>
      <c r="H279" s="67"/>
      <c r="I279" s="67"/>
      <c r="J279" s="67"/>
      <c r="K279" s="67"/>
      <c r="L279" s="67"/>
      <c r="M279" s="66">
        <v>0</v>
      </c>
      <c r="N279" s="75"/>
    </row>
    <row r="280" spans="1:14" customFormat="1" ht="29.25" customHeight="1" x14ac:dyDescent="0.25">
      <c r="A280" s="400">
        <v>564</v>
      </c>
      <c r="B280" s="70" t="s">
        <v>610</v>
      </c>
      <c r="C280" s="67">
        <v>100000</v>
      </c>
      <c r="D280" s="67"/>
      <c r="E280" s="67">
        <v>0</v>
      </c>
      <c r="F280" s="67">
        <v>0</v>
      </c>
      <c r="G280" s="67">
        <v>0</v>
      </c>
      <c r="H280" s="67">
        <v>0</v>
      </c>
      <c r="I280" s="67">
        <v>0</v>
      </c>
      <c r="J280" s="67">
        <v>0</v>
      </c>
      <c r="K280" s="67"/>
      <c r="L280" s="67">
        <v>0</v>
      </c>
      <c r="M280" s="66">
        <v>100000</v>
      </c>
      <c r="N280" s="75"/>
    </row>
    <row r="281" spans="1:14" customFormat="1" ht="25.5" customHeight="1" x14ac:dyDescent="0.25">
      <c r="A281" s="400">
        <v>565</v>
      </c>
      <c r="B281" s="70" t="s">
        <v>611</v>
      </c>
      <c r="C281" s="67">
        <v>1740000</v>
      </c>
      <c r="D281" s="67"/>
      <c r="E281" s="67">
        <v>0</v>
      </c>
      <c r="F281" s="67">
        <v>0</v>
      </c>
      <c r="G281" s="67">
        <v>1000000</v>
      </c>
      <c r="H281" s="67">
        <v>0</v>
      </c>
      <c r="I281" s="67">
        <v>3545900</v>
      </c>
      <c r="J281" s="67">
        <v>0</v>
      </c>
      <c r="K281" s="67"/>
      <c r="L281" s="67">
        <v>0</v>
      </c>
      <c r="M281" s="66">
        <v>6285900</v>
      </c>
      <c r="N281" s="75"/>
    </row>
    <row r="282" spans="1:14" customFormat="1" ht="27.75" customHeight="1" x14ac:dyDescent="0.25">
      <c r="A282" s="400">
        <v>566</v>
      </c>
      <c r="B282" s="70" t="s">
        <v>612</v>
      </c>
      <c r="C282" s="67">
        <v>670000</v>
      </c>
      <c r="D282" s="67"/>
      <c r="E282" s="67">
        <v>0</v>
      </c>
      <c r="F282" s="67">
        <v>0</v>
      </c>
      <c r="G282" s="67">
        <v>0</v>
      </c>
      <c r="H282" s="67">
        <v>0</v>
      </c>
      <c r="I282" s="67">
        <v>0</v>
      </c>
      <c r="J282" s="67">
        <v>0</v>
      </c>
      <c r="K282" s="67"/>
      <c r="L282" s="67">
        <v>0</v>
      </c>
      <c r="M282" s="66">
        <v>670000</v>
      </c>
      <c r="N282" s="75"/>
    </row>
    <row r="283" spans="1:14" customFormat="1" ht="25.5" customHeight="1" x14ac:dyDescent="0.25">
      <c r="A283" s="400">
        <v>567</v>
      </c>
      <c r="B283" s="70" t="s">
        <v>613</v>
      </c>
      <c r="C283" s="67">
        <v>627000</v>
      </c>
      <c r="D283" s="67"/>
      <c r="E283" s="67">
        <v>0</v>
      </c>
      <c r="F283" s="67">
        <v>0</v>
      </c>
      <c r="G283" s="67">
        <v>0</v>
      </c>
      <c r="H283" s="67">
        <v>0</v>
      </c>
      <c r="I283" s="67">
        <v>0</v>
      </c>
      <c r="J283" s="67">
        <v>0</v>
      </c>
      <c r="K283" s="67"/>
      <c r="L283" s="67">
        <v>0</v>
      </c>
      <c r="M283" s="66">
        <v>627000</v>
      </c>
      <c r="N283" s="75"/>
    </row>
    <row r="284" spans="1:14" customFormat="1" ht="25.5" customHeight="1" x14ac:dyDescent="0.25">
      <c r="A284" s="400">
        <v>569</v>
      </c>
      <c r="B284" s="70" t="s">
        <v>614</v>
      </c>
      <c r="C284" s="67">
        <v>2073499.56</v>
      </c>
      <c r="D284" s="67"/>
      <c r="E284" s="67">
        <v>0</v>
      </c>
      <c r="F284" s="67">
        <v>0</v>
      </c>
      <c r="G284" s="67">
        <v>0</v>
      </c>
      <c r="H284" s="67">
        <v>0</v>
      </c>
      <c r="I284" s="67">
        <v>0</v>
      </c>
      <c r="J284" s="67">
        <v>0</v>
      </c>
      <c r="K284" s="67"/>
      <c r="L284" s="67">
        <v>0</v>
      </c>
      <c r="M284" s="66">
        <v>2073499.56</v>
      </c>
      <c r="N284" s="75"/>
    </row>
    <row r="285" spans="1:14" customFormat="1" ht="25.5" customHeight="1" x14ac:dyDescent="0.25">
      <c r="A285" s="399">
        <v>5700</v>
      </c>
      <c r="B285" s="68" t="s">
        <v>615</v>
      </c>
      <c r="C285" s="65">
        <v>1628901</v>
      </c>
      <c r="D285" s="65">
        <v>0</v>
      </c>
      <c r="E285" s="65">
        <v>0</v>
      </c>
      <c r="F285" s="65">
        <v>0</v>
      </c>
      <c r="G285" s="65">
        <v>0</v>
      </c>
      <c r="H285" s="65">
        <v>0</v>
      </c>
      <c r="I285" s="65">
        <v>0</v>
      </c>
      <c r="J285" s="65">
        <v>0</v>
      </c>
      <c r="K285" s="65">
        <v>0</v>
      </c>
      <c r="L285" s="65">
        <v>0</v>
      </c>
      <c r="M285" s="65">
        <v>1628901</v>
      </c>
      <c r="N285" s="403">
        <v>0</v>
      </c>
    </row>
    <row r="286" spans="1:14" customFormat="1" ht="25.5" customHeight="1" x14ac:dyDescent="0.25">
      <c r="A286" s="400">
        <v>571</v>
      </c>
      <c r="B286" s="70" t="s">
        <v>616</v>
      </c>
      <c r="C286" s="67"/>
      <c r="D286" s="67"/>
      <c r="E286" s="67"/>
      <c r="F286" s="67"/>
      <c r="G286" s="67"/>
      <c r="H286" s="67"/>
      <c r="I286" s="67"/>
      <c r="J286" s="67"/>
      <c r="K286" s="67"/>
      <c r="L286" s="67"/>
      <c r="M286" s="66">
        <v>0</v>
      </c>
      <c r="N286" s="75"/>
    </row>
    <row r="287" spans="1:14" customFormat="1" ht="25.5" customHeight="1" x14ac:dyDescent="0.25">
      <c r="A287" s="400">
        <v>572</v>
      </c>
      <c r="B287" s="70" t="s">
        <v>617</v>
      </c>
      <c r="C287" s="67"/>
      <c r="D287" s="67"/>
      <c r="E287" s="67"/>
      <c r="F287" s="67"/>
      <c r="G287" s="67"/>
      <c r="H287" s="67"/>
      <c r="I287" s="67"/>
      <c r="J287" s="67"/>
      <c r="K287" s="67"/>
      <c r="L287" s="67"/>
      <c r="M287" s="66">
        <v>0</v>
      </c>
      <c r="N287" s="75"/>
    </row>
    <row r="288" spans="1:14" customFormat="1" ht="25.5" customHeight="1" x14ac:dyDescent="0.25">
      <c r="A288" s="400">
        <v>573</v>
      </c>
      <c r="B288" s="70" t="s">
        <v>618</v>
      </c>
      <c r="C288" s="67"/>
      <c r="D288" s="67"/>
      <c r="E288" s="67"/>
      <c r="F288" s="67"/>
      <c r="G288" s="67"/>
      <c r="H288" s="67"/>
      <c r="I288" s="67"/>
      <c r="J288" s="67"/>
      <c r="K288" s="67"/>
      <c r="L288" s="67"/>
      <c r="M288" s="66">
        <v>0</v>
      </c>
      <c r="N288" s="75"/>
    </row>
    <row r="289" spans="1:14" customFormat="1" ht="25.5" customHeight="1" x14ac:dyDescent="0.25">
      <c r="A289" s="400">
        <v>574</v>
      </c>
      <c r="B289" s="70" t="s">
        <v>619</v>
      </c>
      <c r="C289" s="67"/>
      <c r="D289" s="67"/>
      <c r="E289" s="67"/>
      <c r="F289" s="67"/>
      <c r="G289" s="67"/>
      <c r="H289" s="67"/>
      <c r="I289" s="67"/>
      <c r="J289" s="67"/>
      <c r="K289" s="67"/>
      <c r="L289" s="67"/>
      <c r="M289" s="66">
        <v>0</v>
      </c>
      <c r="N289" s="75"/>
    </row>
    <row r="290" spans="1:14" customFormat="1" ht="25.5" customHeight="1" x14ac:dyDescent="0.25">
      <c r="A290" s="400">
        <v>575</v>
      </c>
      <c r="B290" s="70" t="s">
        <v>620</v>
      </c>
      <c r="C290" s="67"/>
      <c r="D290" s="67"/>
      <c r="E290" s="67"/>
      <c r="F290" s="67"/>
      <c r="G290" s="67"/>
      <c r="H290" s="67"/>
      <c r="I290" s="67"/>
      <c r="J290" s="67"/>
      <c r="K290" s="67"/>
      <c r="L290" s="67"/>
      <c r="M290" s="66">
        <v>0</v>
      </c>
      <c r="N290" s="75"/>
    </row>
    <row r="291" spans="1:14" customFormat="1" ht="25.5" customHeight="1" x14ac:dyDescent="0.25">
      <c r="A291" s="400">
        <v>576</v>
      </c>
      <c r="B291" s="70" t="s">
        <v>621</v>
      </c>
      <c r="C291" s="67"/>
      <c r="D291" s="67"/>
      <c r="E291" s="67"/>
      <c r="F291" s="67"/>
      <c r="G291" s="67"/>
      <c r="H291" s="67"/>
      <c r="I291" s="67"/>
      <c r="J291" s="67"/>
      <c r="K291" s="67"/>
      <c r="L291" s="67"/>
      <c r="M291" s="66">
        <v>0</v>
      </c>
      <c r="N291" s="75"/>
    </row>
    <row r="292" spans="1:14" customFormat="1" ht="25.5" customHeight="1" x14ac:dyDescent="0.25">
      <c r="A292" s="400">
        <v>577</v>
      </c>
      <c r="B292" s="70" t="s">
        <v>622</v>
      </c>
      <c r="C292" s="67"/>
      <c r="D292" s="67"/>
      <c r="E292" s="67"/>
      <c r="F292" s="67"/>
      <c r="G292" s="67"/>
      <c r="H292" s="67"/>
      <c r="I292" s="67"/>
      <c r="J292" s="67"/>
      <c r="K292" s="67"/>
      <c r="L292" s="67"/>
      <c r="M292" s="66">
        <v>0</v>
      </c>
      <c r="N292" s="75"/>
    </row>
    <row r="293" spans="1:14" customFormat="1" ht="25.5" customHeight="1" x14ac:dyDescent="0.25">
      <c r="A293" s="400">
        <v>578</v>
      </c>
      <c r="B293" s="70" t="s">
        <v>623</v>
      </c>
      <c r="C293" s="67">
        <v>1628901</v>
      </c>
      <c r="D293" s="67"/>
      <c r="E293" s="67">
        <v>0</v>
      </c>
      <c r="F293" s="67">
        <v>0</v>
      </c>
      <c r="G293" s="67">
        <v>0</v>
      </c>
      <c r="H293" s="67">
        <v>0</v>
      </c>
      <c r="I293" s="67">
        <v>0</v>
      </c>
      <c r="J293" s="67">
        <v>0</v>
      </c>
      <c r="K293" s="67"/>
      <c r="L293" s="67">
        <v>0</v>
      </c>
      <c r="M293" s="66">
        <v>1628901</v>
      </c>
      <c r="N293" s="75"/>
    </row>
    <row r="294" spans="1:14" customFormat="1" ht="25.5" customHeight="1" x14ac:dyDescent="0.25">
      <c r="A294" s="400">
        <v>579</v>
      </c>
      <c r="B294" s="70" t="s">
        <v>624</v>
      </c>
      <c r="C294" s="67"/>
      <c r="D294" s="67"/>
      <c r="E294" s="67"/>
      <c r="F294" s="67"/>
      <c r="G294" s="67"/>
      <c r="H294" s="67"/>
      <c r="I294" s="67"/>
      <c r="J294" s="67"/>
      <c r="K294" s="67"/>
      <c r="L294" s="67"/>
      <c r="M294" s="66">
        <v>0</v>
      </c>
      <c r="N294" s="75"/>
    </row>
    <row r="295" spans="1:14" customFormat="1" ht="25.5" customHeight="1" x14ac:dyDescent="0.25">
      <c r="A295" s="399">
        <v>5800</v>
      </c>
      <c r="B295" s="68" t="s">
        <v>625</v>
      </c>
      <c r="C295" s="65">
        <v>85261163.75</v>
      </c>
      <c r="D295" s="65">
        <v>0</v>
      </c>
      <c r="E295" s="65">
        <v>0</v>
      </c>
      <c r="F295" s="65">
        <v>0</v>
      </c>
      <c r="G295" s="65">
        <v>1000000</v>
      </c>
      <c r="H295" s="65">
        <v>0</v>
      </c>
      <c r="I295" s="65">
        <v>0</v>
      </c>
      <c r="J295" s="65">
        <v>0</v>
      </c>
      <c r="K295" s="65">
        <v>0</v>
      </c>
      <c r="L295" s="65">
        <v>0</v>
      </c>
      <c r="M295" s="65">
        <v>86261163.75</v>
      </c>
      <c r="N295" s="403">
        <v>0</v>
      </c>
    </row>
    <row r="296" spans="1:14" customFormat="1" ht="25.5" customHeight="1" x14ac:dyDescent="0.25">
      <c r="A296" s="400">
        <v>581</v>
      </c>
      <c r="B296" s="70" t="s">
        <v>626</v>
      </c>
      <c r="C296" s="67">
        <v>85261163.75</v>
      </c>
      <c r="D296" s="67"/>
      <c r="E296" s="67">
        <v>0</v>
      </c>
      <c r="F296" s="67">
        <v>0</v>
      </c>
      <c r="G296" s="67">
        <v>1000000</v>
      </c>
      <c r="H296" s="67">
        <v>0</v>
      </c>
      <c r="I296" s="67">
        <v>0</v>
      </c>
      <c r="J296" s="67">
        <v>0</v>
      </c>
      <c r="K296" s="67"/>
      <c r="L296" s="67">
        <v>0</v>
      </c>
      <c r="M296" s="66">
        <v>86261163.75</v>
      </c>
      <c r="N296" s="75"/>
    </row>
    <row r="297" spans="1:14" customFormat="1" ht="25.5" customHeight="1" x14ac:dyDescent="0.25">
      <c r="A297" s="400">
        <v>582</v>
      </c>
      <c r="B297" s="70" t="s">
        <v>627</v>
      </c>
      <c r="C297" s="67"/>
      <c r="D297" s="67"/>
      <c r="E297" s="67"/>
      <c r="F297" s="67"/>
      <c r="G297" s="67"/>
      <c r="H297" s="67"/>
      <c r="I297" s="67"/>
      <c r="J297" s="67"/>
      <c r="K297" s="67"/>
      <c r="L297" s="67"/>
      <c r="M297" s="66">
        <v>0</v>
      </c>
      <c r="N297" s="75"/>
    </row>
    <row r="298" spans="1:14" customFormat="1" ht="25.5" customHeight="1" x14ac:dyDescent="0.25">
      <c r="A298" s="400">
        <v>583</v>
      </c>
      <c r="B298" s="70" t="s">
        <v>628</v>
      </c>
      <c r="C298" s="67"/>
      <c r="D298" s="67"/>
      <c r="E298" s="67"/>
      <c r="F298" s="67"/>
      <c r="G298" s="67"/>
      <c r="H298" s="67"/>
      <c r="I298" s="67"/>
      <c r="J298" s="67"/>
      <c r="K298" s="67"/>
      <c r="L298" s="67"/>
      <c r="M298" s="66">
        <v>0</v>
      </c>
      <c r="N298" s="75"/>
    </row>
    <row r="299" spans="1:14" customFormat="1" ht="25.5" customHeight="1" x14ac:dyDescent="0.25">
      <c r="A299" s="400">
        <v>589</v>
      </c>
      <c r="B299" s="70" t="s">
        <v>629</v>
      </c>
      <c r="C299" s="67"/>
      <c r="D299" s="67"/>
      <c r="E299" s="67"/>
      <c r="F299" s="67"/>
      <c r="G299" s="67"/>
      <c r="H299" s="67"/>
      <c r="I299" s="67"/>
      <c r="J299" s="67"/>
      <c r="K299" s="67"/>
      <c r="L299" s="67"/>
      <c r="M299" s="66">
        <v>0</v>
      </c>
      <c r="N299" s="75"/>
    </row>
    <row r="300" spans="1:14" customFormat="1" ht="25.5" customHeight="1" x14ac:dyDescent="0.25">
      <c r="A300" s="399">
        <v>5900</v>
      </c>
      <c r="B300" s="68" t="s">
        <v>630</v>
      </c>
      <c r="C300" s="65">
        <v>6066000</v>
      </c>
      <c r="D300" s="65">
        <v>0</v>
      </c>
      <c r="E300" s="65">
        <v>0</v>
      </c>
      <c r="F300" s="65">
        <v>0</v>
      </c>
      <c r="G300" s="65">
        <v>1800000</v>
      </c>
      <c r="H300" s="65">
        <v>0</v>
      </c>
      <c r="I300" s="65">
        <v>0</v>
      </c>
      <c r="J300" s="65">
        <v>0</v>
      </c>
      <c r="K300" s="65">
        <v>0</v>
      </c>
      <c r="L300" s="65">
        <v>0</v>
      </c>
      <c r="M300" s="65">
        <v>7866000</v>
      </c>
      <c r="N300" s="403">
        <v>0</v>
      </c>
    </row>
    <row r="301" spans="1:14" customFormat="1" ht="25.5" customHeight="1" x14ac:dyDescent="0.25">
      <c r="A301" s="400">
        <v>591</v>
      </c>
      <c r="B301" s="70" t="s">
        <v>631</v>
      </c>
      <c r="C301" s="67">
        <v>2551000</v>
      </c>
      <c r="D301" s="67"/>
      <c r="E301" s="67">
        <v>0</v>
      </c>
      <c r="F301" s="67">
        <v>0</v>
      </c>
      <c r="G301" s="67">
        <v>1800000</v>
      </c>
      <c r="H301" s="67">
        <v>0</v>
      </c>
      <c r="I301" s="67">
        <v>0</v>
      </c>
      <c r="J301" s="67">
        <v>0</v>
      </c>
      <c r="K301" s="67"/>
      <c r="L301" s="67">
        <v>0</v>
      </c>
      <c r="M301" s="66">
        <v>4351000</v>
      </c>
      <c r="N301" s="75"/>
    </row>
    <row r="302" spans="1:14" customFormat="1" ht="25.5" customHeight="1" x14ac:dyDescent="0.25">
      <c r="A302" s="400">
        <v>592</v>
      </c>
      <c r="B302" s="70" t="s">
        <v>632</v>
      </c>
      <c r="C302" s="67"/>
      <c r="D302" s="67"/>
      <c r="E302" s="67"/>
      <c r="F302" s="67"/>
      <c r="G302" s="67"/>
      <c r="H302" s="67"/>
      <c r="I302" s="67"/>
      <c r="J302" s="67"/>
      <c r="K302" s="67"/>
      <c r="L302" s="67"/>
      <c r="M302" s="66">
        <v>0</v>
      </c>
      <c r="N302" s="75"/>
    </row>
    <row r="303" spans="1:14" customFormat="1" ht="25.5" customHeight="1" x14ac:dyDescent="0.25">
      <c r="A303" s="400">
        <v>593</v>
      </c>
      <c r="B303" s="70" t="s">
        <v>633</v>
      </c>
      <c r="C303" s="67"/>
      <c r="D303" s="67"/>
      <c r="E303" s="67"/>
      <c r="F303" s="67"/>
      <c r="G303" s="67"/>
      <c r="H303" s="67"/>
      <c r="I303" s="67"/>
      <c r="J303" s="67"/>
      <c r="K303" s="67"/>
      <c r="L303" s="67"/>
      <c r="M303" s="66">
        <v>0</v>
      </c>
      <c r="N303" s="75"/>
    </row>
    <row r="304" spans="1:14" customFormat="1" ht="25.5" customHeight="1" x14ac:dyDescent="0.25">
      <c r="A304" s="400">
        <v>594</v>
      </c>
      <c r="B304" s="70" t="s">
        <v>1</v>
      </c>
      <c r="C304" s="67"/>
      <c r="D304" s="67"/>
      <c r="E304" s="67"/>
      <c r="F304" s="67"/>
      <c r="G304" s="67"/>
      <c r="H304" s="67"/>
      <c r="I304" s="67"/>
      <c r="J304" s="67"/>
      <c r="K304" s="67"/>
      <c r="L304" s="67"/>
      <c r="M304" s="66">
        <v>0</v>
      </c>
      <c r="N304" s="75"/>
    </row>
    <row r="305" spans="1:14" customFormat="1" ht="25.5" customHeight="1" x14ac:dyDescent="0.25">
      <c r="A305" s="400">
        <v>595</v>
      </c>
      <c r="B305" s="70" t="s">
        <v>634</v>
      </c>
      <c r="C305" s="67"/>
      <c r="D305" s="67"/>
      <c r="E305" s="67"/>
      <c r="F305" s="67"/>
      <c r="G305" s="67"/>
      <c r="H305" s="67"/>
      <c r="I305" s="67"/>
      <c r="J305" s="67"/>
      <c r="K305" s="67"/>
      <c r="L305" s="67"/>
      <c r="M305" s="66">
        <v>0</v>
      </c>
      <c r="N305" s="75"/>
    </row>
    <row r="306" spans="1:14" customFormat="1" ht="25.5" customHeight="1" x14ac:dyDescent="0.25">
      <c r="A306" s="400">
        <v>596</v>
      </c>
      <c r="B306" s="70" t="s">
        <v>635</v>
      </c>
      <c r="C306" s="67"/>
      <c r="D306" s="67"/>
      <c r="E306" s="67"/>
      <c r="F306" s="67"/>
      <c r="G306" s="67"/>
      <c r="H306" s="67"/>
      <c r="I306" s="67"/>
      <c r="J306" s="67"/>
      <c r="K306" s="67"/>
      <c r="L306" s="67"/>
      <c r="M306" s="66">
        <v>0</v>
      </c>
      <c r="N306" s="75"/>
    </row>
    <row r="307" spans="1:14" customFormat="1" ht="25.5" customHeight="1" x14ac:dyDescent="0.25">
      <c r="A307" s="400">
        <v>597</v>
      </c>
      <c r="B307" s="70" t="s">
        <v>636</v>
      </c>
      <c r="C307" s="67">
        <v>3515000</v>
      </c>
      <c r="D307" s="67"/>
      <c r="E307" s="67">
        <v>0</v>
      </c>
      <c r="F307" s="67">
        <v>0</v>
      </c>
      <c r="G307" s="67">
        <v>0</v>
      </c>
      <c r="H307" s="67">
        <v>0</v>
      </c>
      <c r="I307" s="67">
        <v>0</v>
      </c>
      <c r="J307" s="67">
        <v>0</v>
      </c>
      <c r="K307" s="67"/>
      <c r="L307" s="67">
        <v>0</v>
      </c>
      <c r="M307" s="66">
        <v>3515000</v>
      </c>
      <c r="N307" s="75"/>
    </row>
    <row r="308" spans="1:14" customFormat="1" ht="25.5" customHeight="1" x14ac:dyDescent="0.25">
      <c r="A308" s="400">
        <v>598</v>
      </c>
      <c r="B308" s="70" t="s">
        <v>637</v>
      </c>
      <c r="C308" s="67"/>
      <c r="D308" s="67"/>
      <c r="E308" s="67"/>
      <c r="F308" s="67"/>
      <c r="G308" s="67"/>
      <c r="H308" s="67"/>
      <c r="I308" s="67"/>
      <c r="J308" s="67"/>
      <c r="K308" s="67"/>
      <c r="L308" s="67"/>
      <c r="M308" s="66">
        <v>0</v>
      </c>
      <c r="N308" s="75"/>
    </row>
    <row r="309" spans="1:14" customFormat="1" ht="25.5" customHeight="1" x14ac:dyDescent="0.25">
      <c r="A309" s="400">
        <v>599</v>
      </c>
      <c r="B309" s="70" t="s">
        <v>638</v>
      </c>
      <c r="C309" s="67"/>
      <c r="D309" s="67"/>
      <c r="E309" s="67"/>
      <c r="F309" s="67"/>
      <c r="G309" s="67"/>
      <c r="H309" s="67"/>
      <c r="I309" s="67"/>
      <c r="J309" s="67"/>
      <c r="K309" s="67"/>
      <c r="L309" s="67"/>
      <c r="M309" s="66">
        <v>0</v>
      </c>
      <c r="N309" s="75"/>
    </row>
    <row r="310" spans="1:14" s="53" customFormat="1" ht="25.5" customHeight="1" x14ac:dyDescent="0.25">
      <c r="A310" s="405">
        <v>6000</v>
      </c>
      <c r="B310" s="274" t="s">
        <v>92</v>
      </c>
      <c r="C310" s="275">
        <v>268857862.91000003</v>
      </c>
      <c r="D310" s="275">
        <v>0</v>
      </c>
      <c r="E310" s="275">
        <v>42353304</v>
      </c>
      <c r="F310" s="275">
        <v>90877745.530000001</v>
      </c>
      <c r="G310" s="275">
        <v>31908499.68</v>
      </c>
      <c r="H310" s="275">
        <v>47546328</v>
      </c>
      <c r="I310" s="275">
        <v>14592.08</v>
      </c>
      <c r="J310" s="275">
        <v>83827641</v>
      </c>
      <c r="K310" s="275">
        <v>0</v>
      </c>
      <c r="L310" s="275">
        <v>0</v>
      </c>
      <c r="M310" s="275">
        <v>565385973.20000005</v>
      </c>
      <c r="N310" s="407">
        <v>0</v>
      </c>
    </row>
    <row r="311" spans="1:14" customFormat="1" ht="25.5" customHeight="1" x14ac:dyDescent="0.25">
      <c r="A311" s="399">
        <v>6100</v>
      </c>
      <c r="B311" s="68" t="s">
        <v>639</v>
      </c>
      <c r="C311" s="65">
        <v>213821472.27000004</v>
      </c>
      <c r="D311" s="65">
        <v>0</v>
      </c>
      <c r="E311" s="65">
        <v>42353304</v>
      </c>
      <c r="F311" s="65">
        <v>90877745.530000001</v>
      </c>
      <c r="G311" s="65">
        <v>2474535.2399999993</v>
      </c>
      <c r="H311" s="65">
        <v>47546328</v>
      </c>
      <c r="I311" s="65">
        <v>14592.08</v>
      </c>
      <c r="J311" s="65">
        <v>83827641</v>
      </c>
      <c r="K311" s="65">
        <v>0</v>
      </c>
      <c r="L311" s="65">
        <v>0</v>
      </c>
      <c r="M311" s="65">
        <v>480915618.12000006</v>
      </c>
      <c r="N311" s="403">
        <v>0</v>
      </c>
    </row>
    <row r="312" spans="1:14" customFormat="1" ht="25.5" customHeight="1" x14ac:dyDescent="0.25">
      <c r="A312" s="400">
        <v>611</v>
      </c>
      <c r="B312" s="70" t="s">
        <v>640</v>
      </c>
      <c r="C312" s="67"/>
      <c r="D312" s="67"/>
      <c r="E312" s="67"/>
      <c r="F312" s="67"/>
      <c r="G312" s="67"/>
      <c r="H312" s="67"/>
      <c r="I312" s="67"/>
      <c r="J312" s="67"/>
      <c r="K312" s="67"/>
      <c r="L312" s="67"/>
      <c r="M312" s="66">
        <v>0</v>
      </c>
      <c r="N312" s="75"/>
    </row>
    <row r="313" spans="1:14" customFormat="1" ht="25.5" customHeight="1" x14ac:dyDescent="0.25">
      <c r="A313" s="400">
        <v>612</v>
      </c>
      <c r="B313" s="70" t="s">
        <v>641</v>
      </c>
      <c r="C313" s="67">
        <v>168754369.68000001</v>
      </c>
      <c r="D313" s="67"/>
      <c r="E313" s="67">
        <v>0</v>
      </c>
      <c r="F313" s="67">
        <v>69585604.700000003</v>
      </c>
      <c r="G313" s="67">
        <v>2474535.2399999993</v>
      </c>
      <c r="H313" s="67">
        <v>0</v>
      </c>
      <c r="I313" s="67">
        <v>14592.08</v>
      </c>
      <c r="J313" s="67">
        <v>0</v>
      </c>
      <c r="K313" s="67"/>
      <c r="L313" s="67">
        <v>0</v>
      </c>
      <c r="M313" s="66">
        <v>240829101.70000002</v>
      </c>
      <c r="N313" s="75"/>
    </row>
    <row r="314" spans="1:14" customFormat="1" ht="39.75" customHeight="1" x14ac:dyDescent="0.25">
      <c r="A314" s="400">
        <v>613</v>
      </c>
      <c r="B314" s="70" t="s">
        <v>642</v>
      </c>
      <c r="C314" s="67">
        <v>17624052.920000002</v>
      </c>
      <c r="D314" s="67"/>
      <c r="E314" s="67">
        <v>42353304</v>
      </c>
      <c r="F314" s="67">
        <v>15379910.189999999</v>
      </c>
      <c r="G314" s="67">
        <v>0</v>
      </c>
      <c r="H314" s="67">
        <v>0</v>
      </c>
      <c r="I314" s="67">
        <v>0</v>
      </c>
      <c r="J314" s="67">
        <v>0</v>
      </c>
      <c r="K314" s="67"/>
      <c r="L314" s="67">
        <v>0</v>
      </c>
      <c r="M314" s="66">
        <v>75357267.109999999</v>
      </c>
      <c r="N314" s="75"/>
    </row>
    <row r="315" spans="1:14" customFormat="1" ht="25.5" customHeight="1" x14ac:dyDescent="0.25">
      <c r="A315" s="400">
        <v>614</v>
      </c>
      <c r="B315" s="70" t="s">
        <v>643</v>
      </c>
      <c r="C315" s="67"/>
      <c r="D315" s="67"/>
      <c r="E315" s="67"/>
      <c r="F315" s="67"/>
      <c r="G315" s="67"/>
      <c r="H315" s="67"/>
      <c r="I315" s="67"/>
      <c r="J315" s="67"/>
      <c r="K315" s="67"/>
      <c r="L315" s="67"/>
      <c r="M315" s="66">
        <v>0</v>
      </c>
      <c r="N315" s="75"/>
    </row>
    <row r="316" spans="1:14" customFormat="1" ht="25.5" customHeight="1" x14ac:dyDescent="0.25">
      <c r="A316" s="400">
        <v>615</v>
      </c>
      <c r="B316" s="70" t="s">
        <v>644</v>
      </c>
      <c r="C316" s="67">
        <v>24729509.170000002</v>
      </c>
      <c r="D316" s="67"/>
      <c r="E316" s="67">
        <v>0</v>
      </c>
      <c r="F316" s="67">
        <v>5912230.6399999969</v>
      </c>
      <c r="G316" s="67">
        <v>0</v>
      </c>
      <c r="H316" s="67">
        <v>47546328</v>
      </c>
      <c r="I316" s="67">
        <v>0</v>
      </c>
      <c r="J316" s="67">
        <v>83827641</v>
      </c>
      <c r="K316" s="67"/>
      <c r="L316" s="67">
        <v>0</v>
      </c>
      <c r="M316" s="66">
        <v>162015708.81</v>
      </c>
      <c r="N316" s="75"/>
    </row>
    <row r="317" spans="1:14" customFormat="1" ht="25.5" customHeight="1" x14ac:dyDescent="0.25">
      <c r="A317" s="400">
        <v>616</v>
      </c>
      <c r="B317" s="70" t="s">
        <v>645</v>
      </c>
      <c r="C317" s="67"/>
      <c r="D317" s="67"/>
      <c r="E317" s="67"/>
      <c r="F317" s="67"/>
      <c r="G317" s="67"/>
      <c r="H317" s="67"/>
      <c r="I317" s="67"/>
      <c r="J317" s="67"/>
      <c r="K317" s="67"/>
      <c r="L317" s="67"/>
      <c r="M317" s="66">
        <v>0</v>
      </c>
      <c r="N317" s="75"/>
    </row>
    <row r="318" spans="1:14" customFormat="1" ht="25.5" customHeight="1" x14ac:dyDescent="0.25">
      <c r="A318" s="400">
        <v>617</v>
      </c>
      <c r="B318" s="70" t="s">
        <v>646</v>
      </c>
      <c r="C318" s="67"/>
      <c r="D318" s="67"/>
      <c r="E318" s="67"/>
      <c r="F318" s="67"/>
      <c r="G318" s="67"/>
      <c r="H318" s="67"/>
      <c r="I318" s="67"/>
      <c r="J318" s="67"/>
      <c r="K318" s="67"/>
      <c r="L318" s="67"/>
      <c r="M318" s="66">
        <v>0</v>
      </c>
      <c r="N318" s="75"/>
    </row>
    <row r="319" spans="1:14" customFormat="1" ht="36.75" customHeight="1" x14ac:dyDescent="0.25">
      <c r="A319" s="400">
        <v>619</v>
      </c>
      <c r="B319" s="70" t="s">
        <v>647</v>
      </c>
      <c r="C319" s="67">
        <v>2713540.5</v>
      </c>
      <c r="D319" s="67"/>
      <c r="E319" s="67">
        <v>0</v>
      </c>
      <c r="F319" s="67">
        <v>0</v>
      </c>
      <c r="G319" s="67">
        <v>0</v>
      </c>
      <c r="H319" s="67">
        <v>0</v>
      </c>
      <c r="I319" s="67">
        <v>0</v>
      </c>
      <c r="J319" s="67">
        <v>0</v>
      </c>
      <c r="K319" s="67"/>
      <c r="L319" s="67">
        <v>0</v>
      </c>
      <c r="M319" s="66">
        <v>2713540.5</v>
      </c>
      <c r="N319" s="75"/>
    </row>
    <row r="320" spans="1:14" customFormat="1" ht="25.5" customHeight="1" x14ac:dyDescent="0.25">
      <c r="A320" s="399">
        <v>6200</v>
      </c>
      <c r="B320" s="68" t="s">
        <v>648</v>
      </c>
      <c r="C320" s="65">
        <v>0</v>
      </c>
      <c r="D320" s="65">
        <v>0</v>
      </c>
      <c r="E320" s="65">
        <v>0</v>
      </c>
      <c r="F320" s="65">
        <v>0</v>
      </c>
      <c r="G320" s="65">
        <v>0</v>
      </c>
      <c r="H320" s="65">
        <v>0</v>
      </c>
      <c r="I320" s="65">
        <v>0</v>
      </c>
      <c r="J320" s="65">
        <v>0</v>
      </c>
      <c r="K320" s="65">
        <v>0</v>
      </c>
      <c r="L320" s="65">
        <v>0</v>
      </c>
      <c r="M320" s="65">
        <v>0</v>
      </c>
      <c r="N320" s="403">
        <v>0</v>
      </c>
    </row>
    <row r="321" spans="1:14" customFormat="1" ht="25.5" customHeight="1" x14ac:dyDescent="0.25">
      <c r="A321" s="400">
        <v>621</v>
      </c>
      <c r="B321" s="70" t="s">
        <v>640</v>
      </c>
      <c r="C321" s="67"/>
      <c r="D321" s="67"/>
      <c r="E321" s="67"/>
      <c r="F321" s="67"/>
      <c r="G321" s="67"/>
      <c r="H321" s="67"/>
      <c r="I321" s="67"/>
      <c r="J321" s="67"/>
      <c r="K321" s="67"/>
      <c r="L321" s="67"/>
      <c r="M321" s="66">
        <v>0</v>
      </c>
      <c r="N321" s="75"/>
    </row>
    <row r="322" spans="1:14" customFormat="1" ht="25.5" customHeight="1" x14ac:dyDescent="0.25">
      <c r="A322" s="400">
        <v>622</v>
      </c>
      <c r="B322" s="70" t="s">
        <v>649</v>
      </c>
      <c r="C322" s="67"/>
      <c r="D322" s="67"/>
      <c r="E322" s="67"/>
      <c r="F322" s="67"/>
      <c r="G322" s="67"/>
      <c r="H322" s="67"/>
      <c r="I322" s="67"/>
      <c r="J322" s="67"/>
      <c r="K322" s="67"/>
      <c r="L322" s="67"/>
      <c r="M322" s="66">
        <v>0</v>
      </c>
      <c r="N322" s="75"/>
    </row>
    <row r="323" spans="1:14" customFormat="1" ht="38.25" x14ac:dyDescent="0.25">
      <c r="A323" s="400">
        <v>623</v>
      </c>
      <c r="B323" s="70" t="s">
        <v>650</v>
      </c>
      <c r="C323" s="67"/>
      <c r="D323" s="67"/>
      <c r="E323" s="67"/>
      <c r="F323" s="67"/>
      <c r="G323" s="67"/>
      <c r="H323" s="67"/>
      <c r="I323" s="67"/>
      <c r="J323" s="67"/>
      <c r="K323" s="67"/>
      <c r="L323" s="67"/>
      <c r="M323" s="66">
        <v>0</v>
      </c>
      <c r="N323" s="75"/>
    </row>
    <row r="324" spans="1:14" customFormat="1" ht="25.5" customHeight="1" x14ac:dyDescent="0.25">
      <c r="A324" s="400">
        <v>624</v>
      </c>
      <c r="B324" s="70" t="s">
        <v>643</v>
      </c>
      <c r="C324" s="67"/>
      <c r="D324" s="67"/>
      <c r="E324" s="67"/>
      <c r="F324" s="67"/>
      <c r="G324" s="67"/>
      <c r="H324" s="67"/>
      <c r="I324" s="67"/>
      <c r="J324" s="67"/>
      <c r="K324" s="67"/>
      <c r="L324" s="67"/>
      <c r="M324" s="66">
        <v>0</v>
      </c>
      <c r="N324" s="75"/>
    </row>
    <row r="325" spans="1:14" customFormat="1" ht="25.5" customHeight="1" x14ac:dyDescent="0.25">
      <c r="A325" s="400">
        <v>625</v>
      </c>
      <c r="B325" s="70" t="s">
        <v>644</v>
      </c>
      <c r="C325" s="67"/>
      <c r="D325" s="67"/>
      <c r="E325" s="67"/>
      <c r="F325" s="67"/>
      <c r="G325" s="67"/>
      <c r="H325" s="67"/>
      <c r="I325" s="67"/>
      <c r="J325" s="67"/>
      <c r="K325" s="67"/>
      <c r="L325" s="67"/>
      <c r="M325" s="66">
        <v>0</v>
      </c>
      <c r="N325" s="75"/>
    </row>
    <row r="326" spans="1:14" customFormat="1" ht="25.5" customHeight="1" x14ac:dyDescent="0.25">
      <c r="A326" s="400">
        <v>626</v>
      </c>
      <c r="B326" s="70" t="s">
        <v>645</v>
      </c>
      <c r="C326" s="67"/>
      <c r="D326" s="67"/>
      <c r="E326" s="67"/>
      <c r="F326" s="67"/>
      <c r="G326" s="67"/>
      <c r="H326" s="67"/>
      <c r="I326" s="67"/>
      <c r="J326" s="67"/>
      <c r="K326" s="67"/>
      <c r="L326" s="67"/>
      <c r="M326" s="66">
        <v>0</v>
      </c>
      <c r="N326" s="75"/>
    </row>
    <row r="327" spans="1:14" customFormat="1" ht="25.5" customHeight="1" x14ac:dyDescent="0.25">
      <c r="A327" s="400">
        <v>627</v>
      </c>
      <c r="B327" s="70" t="s">
        <v>646</v>
      </c>
      <c r="C327" s="67"/>
      <c r="D327" s="67"/>
      <c r="E327" s="67"/>
      <c r="F327" s="67"/>
      <c r="G327" s="67"/>
      <c r="H327" s="67"/>
      <c r="I327" s="67"/>
      <c r="J327" s="67"/>
      <c r="K327" s="67"/>
      <c r="L327" s="67"/>
      <c r="M327" s="66">
        <v>0</v>
      </c>
      <c r="N327" s="75"/>
    </row>
    <row r="328" spans="1:14" customFormat="1" ht="36" customHeight="1" x14ac:dyDescent="0.25">
      <c r="A328" s="400">
        <v>629</v>
      </c>
      <c r="B328" s="70" t="s">
        <v>651</v>
      </c>
      <c r="C328" s="67"/>
      <c r="D328" s="67"/>
      <c r="E328" s="67"/>
      <c r="F328" s="67"/>
      <c r="G328" s="67"/>
      <c r="H328" s="67"/>
      <c r="I328" s="67"/>
      <c r="J328" s="67"/>
      <c r="K328" s="67"/>
      <c r="L328" s="67"/>
      <c r="M328" s="66">
        <v>0</v>
      </c>
      <c r="N328" s="75"/>
    </row>
    <row r="329" spans="1:14" customFormat="1" ht="25.5" customHeight="1" x14ac:dyDescent="0.25">
      <c r="A329" s="399">
        <v>6300</v>
      </c>
      <c r="B329" s="68" t="s">
        <v>652</v>
      </c>
      <c r="C329" s="65">
        <v>55036390.640000001</v>
      </c>
      <c r="D329" s="65">
        <v>0</v>
      </c>
      <c r="E329" s="65">
        <v>0</v>
      </c>
      <c r="F329" s="65">
        <v>0</v>
      </c>
      <c r="G329" s="65">
        <v>29433964.440000001</v>
      </c>
      <c r="H329" s="65">
        <v>0</v>
      </c>
      <c r="I329" s="65">
        <v>0</v>
      </c>
      <c r="J329" s="65">
        <v>0</v>
      </c>
      <c r="K329" s="65">
        <v>0</v>
      </c>
      <c r="L329" s="65">
        <v>0</v>
      </c>
      <c r="M329" s="65">
        <v>84470355.079999998</v>
      </c>
      <c r="N329" s="403">
        <v>0</v>
      </c>
    </row>
    <row r="330" spans="1:14" customFormat="1" ht="47.25" customHeight="1" x14ac:dyDescent="0.25">
      <c r="A330" s="400">
        <v>631</v>
      </c>
      <c r="B330" s="70" t="s">
        <v>653</v>
      </c>
      <c r="C330" s="67"/>
      <c r="D330" s="67"/>
      <c r="E330" s="67"/>
      <c r="F330" s="67"/>
      <c r="G330" s="67"/>
      <c r="H330" s="67"/>
      <c r="I330" s="67"/>
      <c r="J330" s="67"/>
      <c r="K330" s="67"/>
      <c r="L330" s="67"/>
      <c r="M330" s="66">
        <v>0</v>
      </c>
      <c r="N330" s="75"/>
    </row>
    <row r="331" spans="1:14" customFormat="1" ht="46.5" customHeight="1" x14ac:dyDescent="0.25">
      <c r="A331" s="400">
        <v>632</v>
      </c>
      <c r="B331" s="70" t="s">
        <v>654</v>
      </c>
      <c r="C331" s="67">
        <v>55036390.640000001</v>
      </c>
      <c r="D331" s="67"/>
      <c r="E331" s="67">
        <v>0</v>
      </c>
      <c r="F331" s="67">
        <v>0</v>
      </c>
      <c r="G331" s="67">
        <v>29433964.440000001</v>
      </c>
      <c r="H331" s="67">
        <v>0</v>
      </c>
      <c r="I331" s="67">
        <v>0</v>
      </c>
      <c r="J331" s="67">
        <v>0</v>
      </c>
      <c r="K331" s="67"/>
      <c r="L331" s="67">
        <v>0</v>
      </c>
      <c r="M331" s="66">
        <v>84470355.079999998</v>
      </c>
      <c r="N331" s="75"/>
    </row>
    <row r="332" spans="1:14" s="277" customFormat="1" ht="25.5" customHeight="1" x14ac:dyDescent="0.25">
      <c r="A332" s="405">
        <v>7000</v>
      </c>
      <c r="B332" s="274" t="s">
        <v>96</v>
      </c>
      <c r="C332" s="275">
        <v>0</v>
      </c>
      <c r="D332" s="275">
        <v>0</v>
      </c>
      <c r="E332" s="275">
        <v>0</v>
      </c>
      <c r="F332" s="275">
        <v>0</v>
      </c>
      <c r="G332" s="275">
        <v>0</v>
      </c>
      <c r="H332" s="275">
        <v>0</v>
      </c>
      <c r="I332" s="275">
        <v>0</v>
      </c>
      <c r="J332" s="275">
        <v>0</v>
      </c>
      <c r="K332" s="275">
        <v>0</v>
      </c>
      <c r="L332" s="275">
        <v>0</v>
      </c>
      <c r="M332" s="275">
        <v>0</v>
      </c>
      <c r="N332" s="406">
        <v>0</v>
      </c>
    </row>
    <row r="333" spans="1:14" customFormat="1" ht="30" x14ac:dyDescent="0.25">
      <c r="A333" s="412">
        <v>7100</v>
      </c>
      <c r="B333" s="68" t="s">
        <v>655</v>
      </c>
      <c r="C333" s="65">
        <v>0</v>
      </c>
      <c r="D333" s="65">
        <v>0</v>
      </c>
      <c r="E333" s="65">
        <v>0</v>
      </c>
      <c r="F333" s="65">
        <v>0</v>
      </c>
      <c r="G333" s="65">
        <v>0</v>
      </c>
      <c r="H333" s="65">
        <v>0</v>
      </c>
      <c r="I333" s="65">
        <v>0</v>
      </c>
      <c r="J333" s="65">
        <v>0</v>
      </c>
      <c r="K333" s="65">
        <v>0</v>
      </c>
      <c r="L333" s="65">
        <v>0</v>
      </c>
      <c r="M333" s="65">
        <v>0</v>
      </c>
      <c r="N333" s="403">
        <v>0</v>
      </c>
    </row>
    <row r="334" spans="1:14" customFormat="1" ht="54" customHeight="1" x14ac:dyDescent="0.25">
      <c r="A334" s="400">
        <v>711</v>
      </c>
      <c r="B334" s="70" t="s">
        <v>656</v>
      </c>
      <c r="C334" s="67"/>
      <c r="D334" s="67"/>
      <c r="E334" s="67"/>
      <c r="F334" s="67"/>
      <c r="G334" s="67"/>
      <c r="H334" s="67"/>
      <c r="I334" s="67"/>
      <c r="J334" s="67"/>
      <c r="K334" s="67"/>
      <c r="L334" s="67"/>
      <c r="M334" s="66">
        <v>0</v>
      </c>
      <c r="N334" s="75"/>
    </row>
    <row r="335" spans="1:14" customFormat="1" ht="44.25" customHeight="1" x14ac:dyDescent="0.25">
      <c r="A335" s="400">
        <v>712</v>
      </c>
      <c r="B335" s="70" t="s">
        <v>657</v>
      </c>
      <c r="C335" s="67"/>
      <c r="D335" s="67"/>
      <c r="E335" s="67"/>
      <c r="F335" s="67"/>
      <c r="G335" s="67"/>
      <c r="H335" s="67"/>
      <c r="I335" s="67"/>
      <c r="J335" s="67"/>
      <c r="K335" s="67"/>
      <c r="L335" s="67"/>
      <c r="M335" s="66">
        <v>0</v>
      </c>
      <c r="N335" s="75"/>
    </row>
    <row r="336" spans="1:14" customFormat="1" ht="25.5" customHeight="1" x14ac:dyDescent="0.25">
      <c r="A336" s="399">
        <v>7200</v>
      </c>
      <c r="B336" s="68" t="s">
        <v>658</v>
      </c>
      <c r="C336" s="65">
        <v>0</v>
      </c>
      <c r="D336" s="65">
        <v>0</v>
      </c>
      <c r="E336" s="65">
        <v>0</v>
      </c>
      <c r="F336" s="65">
        <v>0</v>
      </c>
      <c r="G336" s="65">
        <v>0</v>
      </c>
      <c r="H336" s="65">
        <v>0</v>
      </c>
      <c r="I336" s="65">
        <v>0</v>
      </c>
      <c r="J336" s="65">
        <v>0</v>
      </c>
      <c r="K336" s="65">
        <v>0</v>
      </c>
      <c r="L336" s="65">
        <v>0</v>
      </c>
      <c r="M336" s="65">
        <v>0</v>
      </c>
      <c r="N336" s="403">
        <v>0</v>
      </c>
    </row>
    <row r="337" spans="1:14" customFormat="1" ht="55.5" customHeight="1" x14ac:dyDescent="0.25">
      <c r="A337" s="400">
        <v>721</v>
      </c>
      <c r="B337" s="70" t="s">
        <v>659</v>
      </c>
      <c r="C337" s="67"/>
      <c r="D337" s="67"/>
      <c r="E337" s="67"/>
      <c r="F337" s="67"/>
      <c r="G337" s="67"/>
      <c r="H337" s="67"/>
      <c r="I337" s="67"/>
      <c r="J337" s="67"/>
      <c r="K337" s="67"/>
      <c r="L337" s="67"/>
      <c r="M337" s="66">
        <v>0</v>
      </c>
      <c r="N337" s="75"/>
    </row>
    <row r="338" spans="1:14" customFormat="1" ht="41.25" customHeight="1" x14ac:dyDescent="0.25">
      <c r="A338" s="400">
        <v>722</v>
      </c>
      <c r="B338" s="70" t="s">
        <v>660</v>
      </c>
      <c r="C338" s="67"/>
      <c r="D338" s="67"/>
      <c r="E338" s="67"/>
      <c r="F338" s="67"/>
      <c r="G338" s="67"/>
      <c r="H338" s="67"/>
      <c r="I338" s="67"/>
      <c r="J338" s="67"/>
      <c r="K338" s="67"/>
      <c r="L338" s="67"/>
      <c r="M338" s="66">
        <v>0</v>
      </c>
      <c r="N338" s="75"/>
    </row>
    <row r="339" spans="1:14" customFormat="1" ht="42" customHeight="1" x14ac:dyDescent="0.25">
      <c r="A339" s="400">
        <v>723</v>
      </c>
      <c r="B339" s="70" t="s">
        <v>661</v>
      </c>
      <c r="C339" s="67"/>
      <c r="D339" s="67"/>
      <c r="E339" s="67"/>
      <c r="F339" s="67"/>
      <c r="G339" s="67"/>
      <c r="H339" s="67"/>
      <c r="I339" s="67"/>
      <c r="J339" s="67"/>
      <c r="K339" s="67"/>
      <c r="L339" s="67"/>
      <c r="M339" s="66">
        <v>0</v>
      </c>
      <c r="N339" s="75"/>
    </row>
    <row r="340" spans="1:14" customFormat="1" ht="30.75" customHeight="1" x14ac:dyDescent="0.25">
      <c r="A340" s="400">
        <v>724</v>
      </c>
      <c r="B340" s="70" t="s">
        <v>662</v>
      </c>
      <c r="C340" s="67"/>
      <c r="D340" s="67"/>
      <c r="E340" s="67"/>
      <c r="F340" s="67"/>
      <c r="G340" s="67"/>
      <c r="H340" s="67"/>
      <c r="I340" s="67"/>
      <c r="J340" s="67"/>
      <c r="K340" s="67"/>
      <c r="L340" s="67"/>
      <c r="M340" s="66">
        <v>0</v>
      </c>
      <c r="N340" s="75"/>
    </row>
    <row r="341" spans="1:14" customFormat="1" ht="31.5" customHeight="1" x14ac:dyDescent="0.25">
      <c r="A341" s="400">
        <v>725</v>
      </c>
      <c r="B341" s="70" t="s">
        <v>663</v>
      </c>
      <c r="C341" s="67"/>
      <c r="D341" s="67"/>
      <c r="E341" s="67"/>
      <c r="F341" s="67"/>
      <c r="G341" s="67"/>
      <c r="H341" s="67"/>
      <c r="I341" s="67"/>
      <c r="J341" s="67"/>
      <c r="K341" s="67"/>
      <c r="L341" s="67"/>
      <c r="M341" s="66">
        <v>0</v>
      </c>
      <c r="N341" s="75"/>
    </row>
    <row r="342" spans="1:14" customFormat="1" ht="25.5" x14ac:dyDescent="0.25">
      <c r="A342" s="400">
        <v>726</v>
      </c>
      <c r="B342" s="70" t="s">
        <v>664</v>
      </c>
      <c r="C342" s="67"/>
      <c r="D342" s="67"/>
      <c r="E342" s="67"/>
      <c r="F342" s="67"/>
      <c r="G342" s="67"/>
      <c r="H342" s="67"/>
      <c r="I342" s="67"/>
      <c r="J342" s="67"/>
      <c r="K342" s="67"/>
      <c r="L342" s="67"/>
      <c r="M342" s="66">
        <v>0</v>
      </c>
      <c r="N342" s="75"/>
    </row>
    <row r="343" spans="1:14" customFormat="1" ht="31.5" customHeight="1" x14ac:dyDescent="0.25">
      <c r="A343" s="400">
        <v>727</v>
      </c>
      <c r="B343" s="70" t="s">
        <v>665</v>
      </c>
      <c r="C343" s="67"/>
      <c r="D343" s="67"/>
      <c r="E343" s="67"/>
      <c r="F343" s="67"/>
      <c r="G343" s="67"/>
      <c r="H343" s="67"/>
      <c r="I343" s="67"/>
      <c r="J343" s="67"/>
      <c r="K343" s="67"/>
      <c r="L343" s="67"/>
      <c r="M343" s="66">
        <v>0</v>
      </c>
      <c r="N343" s="75"/>
    </row>
    <row r="344" spans="1:14" customFormat="1" ht="29.25" customHeight="1" x14ac:dyDescent="0.25">
      <c r="A344" s="400">
        <v>728</v>
      </c>
      <c r="B344" s="70" t="s">
        <v>666</v>
      </c>
      <c r="C344" s="67"/>
      <c r="D344" s="67"/>
      <c r="E344" s="67"/>
      <c r="F344" s="67"/>
      <c r="G344" s="67"/>
      <c r="H344" s="67"/>
      <c r="I344" s="67"/>
      <c r="J344" s="67"/>
      <c r="K344" s="67"/>
      <c r="L344" s="67"/>
      <c r="M344" s="66">
        <v>0</v>
      </c>
      <c r="N344" s="75"/>
    </row>
    <row r="345" spans="1:14" customFormat="1" ht="25.5" x14ac:dyDescent="0.25">
      <c r="A345" s="400">
        <v>729</v>
      </c>
      <c r="B345" s="70" t="s">
        <v>667</v>
      </c>
      <c r="C345" s="67"/>
      <c r="D345" s="67"/>
      <c r="E345" s="67"/>
      <c r="F345" s="67"/>
      <c r="G345" s="67"/>
      <c r="H345" s="67"/>
      <c r="I345" s="67"/>
      <c r="J345" s="67"/>
      <c r="K345" s="67"/>
      <c r="L345" s="67"/>
      <c r="M345" s="66">
        <v>0</v>
      </c>
      <c r="N345" s="75"/>
    </row>
    <row r="346" spans="1:14" customFormat="1" ht="25.5" customHeight="1" x14ac:dyDescent="0.25">
      <c r="A346" s="399">
        <v>7300</v>
      </c>
      <c r="B346" s="68" t="s">
        <v>668</v>
      </c>
      <c r="C346" s="65">
        <v>0</v>
      </c>
      <c r="D346" s="65">
        <v>0</v>
      </c>
      <c r="E346" s="65">
        <v>0</v>
      </c>
      <c r="F346" s="65">
        <v>0</v>
      </c>
      <c r="G346" s="65">
        <v>0</v>
      </c>
      <c r="H346" s="65">
        <v>0</v>
      </c>
      <c r="I346" s="65">
        <v>0</v>
      </c>
      <c r="J346" s="65">
        <v>0</v>
      </c>
      <c r="K346" s="65">
        <v>0</v>
      </c>
      <c r="L346" s="65">
        <v>0</v>
      </c>
      <c r="M346" s="65">
        <v>0</v>
      </c>
      <c r="N346" s="403">
        <v>0</v>
      </c>
    </row>
    <row r="347" spans="1:14" customFormat="1" ht="25.5" customHeight="1" x14ac:dyDescent="0.25">
      <c r="A347" s="400">
        <v>731</v>
      </c>
      <c r="B347" s="72" t="s">
        <v>669</v>
      </c>
      <c r="C347" s="67"/>
      <c r="D347" s="67"/>
      <c r="E347" s="67"/>
      <c r="F347" s="67"/>
      <c r="G347" s="67"/>
      <c r="H347" s="67"/>
      <c r="I347" s="67"/>
      <c r="J347" s="67"/>
      <c r="K347" s="67"/>
      <c r="L347" s="67"/>
      <c r="M347" s="66">
        <v>0</v>
      </c>
      <c r="N347" s="75"/>
    </row>
    <row r="348" spans="1:14" customFormat="1" ht="30" x14ac:dyDescent="0.25">
      <c r="A348" s="400">
        <v>732</v>
      </c>
      <c r="B348" s="72" t="s">
        <v>670</v>
      </c>
      <c r="C348" s="67"/>
      <c r="D348" s="67"/>
      <c r="E348" s="67"/>
      <c r="F348" s="67"/>
      <c r="G348" s="67"/>
      <c r="H348" s="67"/>
      <c r="I348" s="67"/>
      <c r="J348" s="67"/>
      <c r="K348" s="67"/>
      <c r="L348" s="67"/>
      <c r="M348" s="66">
        <v>0</v>
      </c>
      <c r="N348" s="75"/>
    </row>
    <row r="349" spans="1:14" customFormat="1" ht="30" x14ac:dyDescent="0.25">
      <c r="A349" s="400">
        <v>733</v>
      </c>
      <c r="B349" s="72" t="s">
        <v>671</v>
      </c>
      <c r="C349" s="67"/>
      <c r="D349" s="67"/>
      <c r="E349" s="67"/>
      <c r="F349" s="67"/>
      <c r="G349" s="67"/>
      <c r="H349" s="67"/>
      <c r="I349" s="67"/>
      <c r="J349" s="67"/>
      <c r="K349" s="67"/>
      <c r="L349" s="67"/>
      <c r="M349" s="66">
        <v>0</v>
      </c>
      <c r="N349" s="75"/>
    </row>
    <row r="350" spans="1:14" customFormat="1" ht="30" x14ac:dyDescent="0.25">
      <c r="A350" s="400">
        <v>734</v>
      </c>
      <c r="B350" s="72" t="s">
        <v>672</v>
      </c>
      <c r="C350" s="67"/>
      <c r="D350" s="67"/>
      <c r="E350" s="67"/>
      <c r="F350" s="67"/>
      <c r="G350" s="67"/>
      <c r="H350" s="67"/>
      <c r="I350" s="67"/>
      <c r="J350" s="67"/>
      <c r="K350" s="67"/>
      <c r="L350" s="67"/>
      <c r="M350" s="66">
        <v>0</v>
      </c>
      <c r="N350" s="75"/>
    </row>
    <row r="351" spans="1:14" customFormat="1" ht="30" x14ac:dyDescent="0.25">
      <c r="A351" s="400">
        <v>735</v>
      </c>
      <c r="B351" s="72" t="s">
        <v>673</v>
      </c>
      <c r="C351" s="67"/>
      <c r="D351" s="67"/>
      <c r="E351" s="67"/>
      <c r="F351" s="67"/>
      <c r="G351" s="67"/>
      <c r="H351" s="67"/>
      <c r="I351" s="67"/>
      <c r="J351" s="67"/>
      <c r="K351" s="67"/>
      <c r="L351" s="67"/>
      <c r="M351" s="66">
        <v>0</v>
      </c>
      <c r="N351" s="75"/>
    </row>
    <row r="352" spans="1:14" customFormat="1" ht="25.5" customHeight="1" x14ac:dyDescent="0.25">
      <c r="A352" s="400">
        <v>739</v>
      </c>
      <c r="B352" s="72" t="s">
        <v>674</v>
      </c>
      <c r="C352" s="67"/>
      <c r="D352" s="67"/>
      <c r="E352" s="67"/>
      <c r="F352" s="67"/>
      <c r="G352" s="67"/>
      <c r="H352" s="67"/>
      <c r="I352" s="67"/>
      <c r="J352" s="67"/>
      <c r="K352" s="67"/>
      <c r="L352" s="67"/>
      <c r="M352" s="66">
        <v>0</v>
      </c>
      <c r="N352" s="75"/>
    </row>
    <row r="353" spans="1:14" customFormat="1" ht="25.5" customHeight="1" x14ac:dyDescent="0.25">
      <c r="A353" s="399">
        <v>7400</v>
      </c>
      <c r="B353" s="68" t="s">
        <v>675</v>
      </c>
      <c r="C353" s="65">
        <v>0</v>
      </c>
      <c r="D353" s="65">
        <v>0</v>
      </c>
      <c r="E353" s="65">
        <v>0</v>
      </c>
      <c r="F353" s="65">
        <v>0</v>
      </c>
      <c r="G353" s="65">
        <v>0</v>
      </c>
      <c r="H353" s="65">
        <v>0</v>
      </c>
      <c r="I353" s="65">
        <v>0</v>
      </c>
      <c r="J353" s="65">
        <v>0</v>
      </c>
      <c r="K353" s="65">
        <v>0</v>
      </c>
      <c r="L353" s="65">
        <v>0</v>
      </c>
      <c r="M353" s="65">
        <v>0</v>
      </c>
      <c r="N353" s="403">
        <v>0</v>
      </c>
    </row>
    <row r="354" spans="1:14" customFormat="1" ht="38.25" x14ac:dyDescent="0.25">
      <c r="A354" s="400">
        <v>741</v>
      </c>
      <c r="B354" s="70" t="s">
        <v>676</v>
      </c>
      <c r="C354" s="67"/>
      <c r="D354" s="67"/>
      <c r="E354" s="67"/>
      <c r="F354" s="67"/>
      <c r="G354" s="67"/>
      <c r="H354" s="67"/>
      <c r="I354" s="67"/>
      <c r="J354" s="67"/>
      <c r="K354" s="67"/>
      <c r="L354" s="67"/>
      <c r="M354" s="66">
        <v>0</v>
      </c>
      <c r="N354" s="75"/>
    </row>
    <row r="355" spans="1:14" customFormat="1" ht="38.25" x14ac:dyDescent="0.25">
      <c r="A355" s="400">
        <v>742</v>
      </c>
      <c r="B355" s="70" t="s">
        <v>677</v>
      </c>
      <c r="C355" s="67"/>
      <c r="D355" s="67"/>
      <c r="E355" s="67"/>
      <c r="F355" s="67"/>
      <c r="G355" s="67"/>
      <c r="H355" s="67"/>
      <c r="I355" s="67"/>
      <c r="J355" s="67"/>
      <c r="K355" s="67"/>
      <c r="L355" s="67"/>
      <c r="M355" s="66">
        <v>0</v>
      </c>
      <c r="N355" s="75"/>
    </row>
    <row r="356" spans="1:14" customFormat="1" ht="38.25" x14ac:dyDescent="0.25">
      <c r="A356" s="400">
        <v>743</v>
      </c>
      <c r="B356" s="70" t="s">
        <v>678</v>
      </c>
      <c r="C356" s="67"/>
      <c r="D356" s="67"/>
      <c r="E356" s="67"/>
      <c r="F356" s="67"/>
      <c r="G356" s="67"/>
      <c r="H356" s="67"/>
      <c r="I356" s="67"/>
      <c r="J356" s="67"/>
      <c r="K356" s="67"/>
      <c r="L356" s="67"/>
      <c r="M356" s="66">
        <v>0</v>
      </c>
      <c r="N356" s="75"/>
    </row>
    <row r="357" spans="1:14" customFormat="1" ht="25.5" x14ac:dyDescent="0.25">
      <c r="A357" s="400">
        <v>744</v>
      </c>
      <c r="B357" s="70" t="s">
        <v>679</v>
      </c>
      <c r="C357" s="67"/>
      <c r="D357" s="67"/>
      <c r="E357" s="67"/>
      <c r="F357" s="67"/>
      <c r="G357" s="67"/>
      <c r="H357" s="67"/>
      <c r="I357" s="67"/>
      <c r="J357" s="67"/>
      <c r="K357" s="67"/>
      <c r="L357" s="67"/>
      <c r="M357" s="66">
        <v>0</v>
      </c>
      <c r="N357" s="75"/>
    </row>
    <row r="358" spans="1:14" customFormat="1" ht="25.5" x14ac:dyDescent="0.25">
      <c r="A358" s="400">
        <v>745</v>
      </c>
      <c r="B358" s="70" t="s">
        <v>680</v>
      </c>
      <c r="C358" s="67"/>
      <c r="D358" s="67"/>
      <c r="E358" s="67"/>
      <c r="F358" s="67"/>
      <c r="G358" s="67"/>
      <c r="H358" s="67"/>
      <c r="I358" s="67"/>
      <c r="J358" s="67"/>
      <c r="K358" s="67"/>
      <c r="L358" s="67"/>
      <c r="M358" s="66">
        <v>0</v>
      </c>
      <c r="N358" s="75"/>
    </row>
    <row r="359" spans="1:14" customFormat="1" ht="25.5" x14ac:dyDescent="0.25">
      <c r="A359" s="400">
        <v>746</v>
      </c>
      <c r="B359" s="70" t="s">
        <v>681</v>
      </c>
      <c r="C359" s="67"/>
      <c r="D359" s="67"/>
      <c r="E359" s="67"/>
      <c r="F359" s="67"/>
      <c r="G359" s="67"/>
      <c r="H359" s="67"/>
      <c r="I359" s="67"/>
      <c r="J359" s="67"/>
      <c r="K359" s="67"/>
      <c r="L359" s="67"/>
      <c r="M359" s="66">
        <v>0</v>
      </c>
      <c r="N359" s="75"/>
    </row>
    <row r="360" spans="1:14" customFormat="1" ht="25.5" x14ac:dyDescent="0.25">
      <c r="A360" s="400">
        <v>747</v>
      </c>
      <c r="B360" s="70" t="s">
        <v>682</v>
      </c>
      <c r="C360" s="67"/>
      <c r="D360" s="67"/>
      <c r="E360" s="67"/>
      <c r="F360" s="67"/>
      <c r="G360" s="67"/>
      <c r="H360" s="67"/>
      <c r="I360" s="67"/>
      <c r="J360" s="67"/>
      <c r="K360" s="67"/>
      <c r="L360" s="67"/>
      <c r="M360" s="66">
        <v>0</v>
      </c>
      <c r="N360" s="75"/>
    </row>
    <row r="361" spans="1:14" customFormat="1" ht="25.5" x14ac:dyDescent="0.25">
      <c r="A361" s="400">
        <v>748</v>
      </c>
      <c r="B361" s="70" t="s">
        <v>683</v>
      </c>
      <c r="C361" s="67"/>
      <c r="D361" s="67"/>
      <c r="E361" s="67"/>
      <c r="F361" s="67"/>
      <c r="G361" s="67"/>
      <c r="H361" s="67"/>
      <c r="I361" s="67"/>
      <c r="J361" s="67"/>
      <c r="K361" s="67"/>
      <c r="L361" s="67"/>
      <c r="M361" s="66">
        <v>0</v>
      </c>
      <c r="N361" s="75"/>
    </row>
    <row r="362" spans="1:14" customFormat="1" ht="25.5" x14ac:dyDescent="0.25">
      <c r="A362" s="400">
        <v>749</v>
      </c>
      <c r="B362" s="70" t="s">
        <v>684</v>
      </c>
      <c r="C362" s="67"/>
      <c r="D362" s="67"/>
      <c r="E362" s="67"/>
      <c r="F362" s="67"/>
      <c r="G362" s="67"/>
      <c r="H362" s="67"/>
      <c r="I362" s="67"/>
      <c r="J362" s="67"/>
      <c r="K362" s="67"/>
      <c r="L362" s="67"/>
      <c r="M362" s="66">
        <v>0</v>
      </c>
      <c r="N362" s="75"/>
    </row>
    <row r="363" spans="1:14" customFormat="1" ht="30" x14ac:dyDescent="0.25">
      <c r="A363" s="399">
        <v>7500</v>
      </c>
      <c r="B363" s="68" t="s">
        <v>685</v>
      </c>
      <c r="C363" s="65">
        <v>0</v>
      </c>
      <c r="D363" s="65">
        <v>0</v>
      </c>
      <c r="E363" s="65">
        <v>0</v>
      </c>
      <c r="F363" s="65">
        <v>0</v>
      </c>
      <c r="G363" s="65">
        <v>0</v>
      </c>
      <c r="H363" s="65">
        <v>0</v>
      </c>
      <c r="I363" s="65">
        <v>0</v>
      </c>
      <c r="J363" s="65">
        <v>0</v>
      </c>
      <c r="K363" s="65">
        <v>0</v>
      </c>
      <c r="L363" s="65">
        <v>0</v>
      </c>
      <c r="M363" s="65">
        <v>0</v>
      </c>
      <c r="N363" s="403">
        <v>0</v>
      </c>
    </row>
    <row r="364" spans="1:14" customFormat="1" ht="25.5" customHeight="1" x14ac:dyDescent="0.25">
      <c r="A364" s="400">
        <v>751</v>
      </c>
      <c r="B364" s="70" t="s">
        <v>686</v>
      </c>
      <c r="C364" s="67"/>
      <c r="D364" s="67"/>
      <c r="E364" s="67"/>
      <c r="F364" s="67"/>
      <c r="G364" s="67"/>
      <c r="H364" s="67"/>
      <c r="I364" s="67"/>
      <c r="J364" s="67"/>
      <c r="K364" s="67"/>
      <c r="L364" s="67"/>
      <c r="M364" s="66">
        <v>0</v>
      </c>
      <c r="N364" s="75"/>
    </row>
    <row r="365" spans="1:14" customFormat="1" ht="25.5" customHeight="1" x14ac:dyDescent="0.25">
      <c r="A365" s="400">
        <v>752</v>
      </c>
      <c r="B365" s="70" t="s">
        <v>687</v>
      </c>
      <c r="C365" s="67"/>
      <c r="D365" s="67"/>
      <c r="E365" s="67"/>
      <c r="F365" s="67"/>
      <c r="G365" s="67"/>
      <c r="H365" s="67"/>
      <c r="I365" s="67"/>
      <c r="J365" s="67"/>
      <c r="K365" s="67"/>
      <c r="L365" s="67"/>
      <c r="M365" s="66">
        <v>0</v>
      </c>
      <c r="N365" s="75"/>
    </row>
    <row r="366" spans="1:14" customFormat="1" ht="25.5" customHeight="1" x14ac:dyDescent="0.25">
      <c r="A366" s="400">
        <v>753</v>
      </c>
      <c r="B366" s="70" t="s">
        <v>688</v>
      </c>
      <c r="C366" s="67"/>
      <c r="D366" s="67"/>
      <c r="E366" s="67"/>
      <c r="F366" s="67"/>
      <c r="G366" s="67"/>
      <c r="H366" s="67"/>
      <c r="I366" s="67"/>
      <c r="J366" s="67"/>
      <c r="K366" s="67"/>
      <c r="L366" s="67"/>
      <c r="M366" s="66">
        <v>0</v>
      </c>
      <c r="N366" s="75"/>
    </row>
    <row r="367" spans="1:14" customFormat="1" ht="25.5" x14ac:dyDescent="0.25">
      <c r="A367" s="400">
        <v>754</v>
      </c>
      <c r="B367" s="70" t="s">
        <v>689</v>
      </c>
      <c r="C367" s="67"/>
      <c r="D367" s="67"/>
      <c r="E367" s="67"/>
      <c r="F367" s="67"/>
      <c r="G367" s="67"/>
      <c r="H367" s="67"/>
      <c r="I367" s="67"/>
      <c r="J367" s="67"/>
      <c r="K367" s="67"/>
      <c r="L367" s="67"/>
      <c r="M367" s="66">
        <v>0</v>
      </c>
      <c r="N367" s="75"/>
    </row>
    <row r="368" spans="1:14" customFormat="1" ht="25.5" x14ac:dyDescent="0.25">
      <c r="A368" s="400">
        <v>755</v>
      </c>
      <c r="B368" s="70" t="s">
        <v>690</v>
      </c>
      <c r="C368" s="67"/>
      <c r="D368" s="67"/>
      <c r="E368" s="67"/>
      <c r="F368" s="67"/>
      <c r="G368" s="67"/>
      <c r="H368" s="67"/>
      <c r="I368" s="67"/>
      <c r="J368" s="67"/>
      <c r="K368" s="67"/>
      <c r="L368" s="67"/>
      <c r="M368" s="66">
        <v>0</v>
      </c>
      <c r="N368" s="75"/>
    </row>
    <row r="369" spans="1:14" customFormat="1" ht="25.5" customHeight="1" x14ac:dyDescent="0.25">
      <c r="A369" s="400">
        <v>756</v>
      </c>
      <c r="B369" s="70" t="s">
        <v>691</v>
      </c>
      <c r="C369" s="67"/>
      <c r="D369" s="67"/>
      <c r="E369" s="67"/>
      <c r="F369" s="67"/>
      <c r="G369" s="67"/>
      <c r="H369" s="67"/>
      <c r="I369" s="67"/>
      <c r="J369" s="67"/>
      <c r="K369" s="67"/>
      <c r="L369" s="67"/>
      <c r="M369" s="66">
        <v>0</v>
      </c>
      <c r="N369" s="75"/>
    </row>
    <row r="370" spans="1:14" customFormat="1" ht="25.5" customHeight="1" x14ac:dyDescent="0.25">
      <c r="A370" s="400">
        <v>757</v>
      </c>
      <c r="B370" s="70" t="s">
        <v>692</v>
      </c>
      <c r="C370" s="67"/>
      <c r="D370" s="67"/>
      <c r="E370" s="67"/>
      <c r="F370" s="67"/>
      <c r="G370" s="67"/>
      <c r="H370" s="67"/>
      <c r="I370" s="67"/>
      <c r="J370" s="67"/>
      <c r="K370" s="67"/>
      <c r="L370" s="67"/>
      <c r="M370" s="66">
        <v>0</v>
      </c>
      <c r="N370" s="75"/>
    </row>
    <row r="371" spans="1:14" customFormat="1" ht="25.5" customHeight="1" x14ac:dyDescent="0.25">
      <c r="A371" s="400">
        <v>758</v>
      </c>
      <c r="B371" s="70" t="s">
        <v>693</v>
      </c>
      <c r="C371" s="67"/>
      <c r="D371" s="67"/>
      <c r="E371" s="67"/>
      <c r="F371" s="67"/>
      <c r="G371" s="67"/>
      <c r="H371" s="67"/>
      <c r="I371" s="67"/>
      <c r="J371" s="67"/>
      <c r="K371" s="67"/>
      <c r="L371" s="67"/>
      <c r="M371" s="66">
        <v>0</v>
      </c>
      <c r="N371" s="75"/>
    </row>
    <row r="372" spans="1:14" customFormat="1" ht="25.5" customHeight="1" x14ac:dyDescent="0.25">
      <c r="A372" s="400">
        <v>759</v>
      </c>
      <c r="B372" s="70" t="s">
        <v>694</v>
      </c>
      <c r="C372" s="67"/>
      <c r="D372" s="67"/>
      <c r="E372" s="67"/>
      <c r="F372" s="67"/>
      <c r="G372" s="67"/>
      <c r="H372" s="67"/>
      <c r="I372" s="67"/>
      <c r="J372" s="67"/>
      <c r="K372" s="67"/>
      <c r="L372" s="67"/>
      <c r="M372" s="66">
        <v>0</v>
      </c>
      <c r="N372" s="75"/>
    </row>
    <row r="373" spans="1:14" customFormat="1" ht="25.5" customHeight="1" x14ac:dyDescent="0.25">
      <c r="A373" s="399">
        <v>7600</v>
      </c>
      <c r="B373" s="68" t="s">
        <v>695</v>
      </c>
      <c r="C373" s="65">
        <v>0</v>
      </c>
      <c r="D373" s="65">
        <v>0</v>
      </c>
      <c r="E373" s="65">
        <v>0</v>
      </c>
      <c r="F373" s="65">
        <v>0</v>
      </c>
      <c r="G373" s="65">
        <v>0</v>
      </c>
      <c r="H373" s="65">
        <v>0</v>
      </c>
      <c r="I373" s="65">
        <v>0</v>
      </c>
      <c r="J373" s="65">
        <v>0</v>
      </c>
      <c r="K373" s="65">
        <v>0</v>
      </c>
      <c r="L373" s="65">
        <v>0</v>
      </c>
      <c r="M373" s="65">
        <v>0</v>
      </c>
      <c r="N373" s="403">
        <v>0</v>
      </c>
    </row>
    <row r="374" spans="1:14" customFormat="1" ht="25.5" customHeight="1" x14ac:dyDescent="0.25">
      <c r="A374" s="400">
        <v>761</v>
      </c>
      <c r="B374" s="70" t="s">
        <v>696</v>
      </c>
      <c r="C374" s="67"/>
      <c r="D374" s="67"/>
      <c r="E374" s="67"/>
      <c r="F374" s="67"/>
      <c r="G374" s="67"/>
      <c r="H374" s="67"/>
      <c r="I374" s="67"/>
      <c r="J374" s="67"/>
      <c r="K374" s="67"/>
      <c r="L374" s="67"/>
      <c r="M374" s="66">
        <v>0</v>
      </c>
      <c r="N374" s="75"/>
    </row>
    <row r="375" spans="1:14" customFormat="1" ht="25.5" customHeight="1" x14ac:dyDescent="0.25">
      <c r="A375" s="400">
        <v>762</v>
      </c>
      <c r="B375" s="70" t="s">
        <v>697</v>
      </c>
      <c r="C375" s="67"/>
      <c r="D375" s="67"/>
      <c r="E375" s="67"/>
      <c r="F375" s="67"/>
      <c r="G375" s="67"/>
      <c r="H375" s="67"/>
      <c r="I375" s="67"/>
      <c r="J375" s="67"/>
      <c r="K375" s="67"/>
      <c r="L375" s="67"/>
      <c r="M375" s="66">
        <v>0</v>
      </c>
      <c r="N375" s="75"/>
    </row>
    <row r="376" spans="1:14" customFormat="1" ht="30" x14ac:dyDescent="0.25">
      <c r="A376" s="399">
        <v>7900</v>
      </c>
      <c r="B376" s="68" t="s">
        <v>698</v>
      </c>
      <c r="C376" s="65">
        <v>0</v>
      </c>
      <c r="D376" s="65">
        <v>0</v>
      </c>
      <c r="E376" s="65">
        <v>0</v>
      </c>
      <c r="F376" s="65">
        <v>0</v>
      </c>
      <c r="G376" s="65">
        <v>0</v>
      </c>
      <c r="H376" s="65">
        <v>0</v>
      </c>
      <c r="I376" s="65">
        <v>0</v>
      </c>
      <c r="J376" s="65">
        <v>0</v>
      </c>
      <c r="K376" s="65">
        <v>0</v>
      </c>
      <c r="L376" s="65">
        <v>0</v>
      </c>
      <c r="M376" s="65">
        <v>0</v>
      </c>
      <c r="N376" s="403">
        <v>0</v>
      </c>
    </row>
    <row r="377" spans="1:14" customFormat="1" ht="25.5" customHeight="1" x14ac:dyDescent="0.25">
      <c r="A377" s="400">
        <v>791</v>
      </c>
      <c r="B377" s="70" t="s">
        <v>699</v>
      </c>
      <c r="C377" s="67"/>
      <c r="D377" s="67"/>
      <c r="E377" s="67"/>
      <c r="F377" s="67"/>
      <c r="G377" s="67"/>
      <c r="H377" s="67"/>
      <c r="I377" s="67"/>
      <c r="J377" s="67"/>
      <c r="K377" s="67"/>
      <c r="L377" s="67"/>
      <c r="M377" s="66">
        <v>0</v>
      </c>
      <c r="N377" s="75"/>
    </row>
    <row r="378" spans="1:14" customFormat="1" ht="25.5" customHeight="1" x14ac:dyDescent="0.25">
      <c r="A378" s="400">
        <v>792</v>
      </c>
      <c r="B378" s="70" t="s">
        <v>700</v>
      </c>
      <c r="C378" s="67"/>
      <c r="D378" s="67"/>
      <c r="E378" s="67"/>
      <c r="F378" s="67"/>
      <c r="G378" s="67"/>
      <c r="H378" s="67"/>
      <c r="I378" s="67"/>
      <c r="J378" s="67"/>
      <c r="K378" s="67"/>
      <c r="L378" s="67"/>
      <c r="M378" s="66">
        <v>0</v>
      </c>
      <c r="N378" s="75"/>
    </row>
    <row r="379" spans="1:14" customFormat="1" ht="25.5" customHeight="1" x14ac:dyDescent="0.25">
      <c r="A379" s="400">
        <v>799</v>
      </c>
      <c r="B379" s="70" t="s">
        <v>701</v>
      </c>
      <c r="C379" s="67"/>
      <c r="D379" s="67"/>
      <c r="E379" s="67"/>
      <c r="F379" s="67"/>
      <c r="G379" s="67"/>
      <c r="H379" s="67"/>
      <c r="I379" s="67"/>
      <c r="J379" s="67"/>
      <c r="K379" s="67"/>
      <c r="L379" s="67"/>
      <c r="M379" s="66">
        <v>0</v>
      </c>
      <c r="N379" s="75"/>
    </row>
    <row r="380" spans="1:14" s="53" customFormat="1" ht="25.5" customHeight="1" x14ac:dyDescent="0.25">
      <c r="A380" s="405">
        <v>8000</v>
      </c>
      <c r="B380" s="274" t="s">
        <v>26</v>
      </c>
      <c r="C380" s="275">
        <v>0</v>
      </c>
      <c r="D380" s="275">
        <v>0</v>
      </c>
      <c r="E380" s="275">
        <v>0</v>
      </c>
      <c r="F380" s="275">
        <v>0</v>
      </c>
      <c r="G380" s="275">
        <v>0</v>
      </c>
      <c r="H380" s="275">
        <v>0</v>
      </c>
      <c r="I380" s="275">
        <v>0</v>
      </c>
      <c r="J380" s="275">
        <v>0</v>
      </c>
      <c r="K380" s="275">
        <v>0</v>
      </c>
      <c r="L380" s="275">
        <v>0</v>
      </c>
      <c r="M380" s="275">
        <v>0</v>
      </c>
      <c r="N380" s="407">
        <v>0</v>
      </c>
    </row>
    <row r="381" spans="1:14" customFormat="1" ht="25.5" customHeight="1" x14ac:dyDescent="0.25">
      <c r="A381" s="399">
        <v>8100</v>
      </c>
      <c r="B381" s="68" t="s">
        <v>302</v>
      </c>
      <c r="C381" s="65">
        <v>0</v>
      </c>
      <c r="D381" s="65">
        <v>0</v>
      </c>
      <c r="E381" s="65">
        <v>0</v>
      </c>
      <c r="F381" s="65">
        <v>0</v>
      </c>
      <c r="G381" s="65">
        <v>0</v>
      </c>
      <c r="H381" s="65">
        <v>0</v>
      </c>
      <c r="I381" s="65">
        <v>0</v>
      </c>
      <c r="J381" s="65">
        <v>0</v>
      </c>
      <c r="K381" s="65">
        <v>0</v>
      </c>
      <c r="L381" s="65">
        <v>0</v>
      </c>
      <c r="M381" s="65">
        <v>0</v>
      </c>
      <c r="N381" s="403">
        <v>0</v>
      </c>
    </row>
    <row r="382" spans="1:14" customFormat="1" ht="25.5" customHeight="1" x14ac:dyDescent="0.25">
      <c r="A382" s="400">
        <v>811</v>
      </c>
      <c r="B382" s="70" t="s">
        <v>702</v>
      </c>
      <c r="C382" s="67"/>
      <c r="D382" s="67"/>
      <c r="E382" s="67"/>
      <c r="F382" s="67"/>
      <c r="G382" s="67"/>
      <c r="H382" s="67"/>
      <c r="I382" s="67"/>
      <c r="J382" s="67"/>
      <c r="K382" s="67"/>
      <c r="L382" s="67"/>
      <c r="M382" s="66">
        <v>0</v>
      </c>
      <c r="N382" s="75"/>
    </row>
    <row r="383" spans="1:14" customFormat="1" ht="25.5" customHeight="1" x14ac:dyDescent="0.25">
      <c r="A383" s="400">
        <v>812</v>
      </c>
      <c r="B383" s="70" t="s">
        <v>703</v>
      </c>
      <c r="C383" s="67"/>
      <c r="D383" s="67"/>
      <c r="E383" s="67"/>
      <c r="F383" s="67"/>
      <c r="G383" s="67"/>
      <c r="H383" s="67"/>
      <c r="I383" s="67"/>
      <c r="J383" s="67"/>
      <c r="K383" s="67"/>
      <c r="L383" s="67"/>
      <c r="M383" s="66">
        <v>0</v>
      </c>
      <c r="N383" s="75"/>
    </row>
    <row r="384" spans="1:14" customFormat="1" ht="25.5" customHeight="1" x14ac:dyDescent="0.25">
      <c r="A384" s="400">
        <v>813</v>
      </c>
      <c r="B384" s="70" t="s">
        <v>704</v>
      </c>
      <c r="C384" s="67"/>
      <c r="D384" s="67"/>
      <c r="E384" s="67"/>
      <c r="F384" s="67"/>
      <c r="G384" s="67"/>
      <c r="H384" s="67"/>
      <c r="I384" s="67"/>
      <c r="J384" s="67"/>
      <c r="K384" s="67"/>
      <c r="L384" s="67"/>
      <c r="M384" s="66">
        <v>0</v>
      </c>
      <c r="N384" s="75"/>
    </row>
    <row r="385" spans="1:14" customFormat="1" ht="25.5" x14ac:dyDescent="0.25">
      <c r="A385" s="400">
        <v>814</v>
      </c>
      <c r="B385" s="70" t="s">
        <v>705</v>
      </c>
      <c r="C385" s="67"/>
      <c r="D385" s="67"/>
      <c r="E385" s="67"/>
      <c r="F385" s="67"/>
      <c r="G385" s="67"/>
      <c r="H385" s="67"/>
      <c r="I385" s="67"/>
      <c r="J385" s="67"/>
      <c r="K385" s="67"/>
      <c r="L385" s="67"/>
      <c r="M385" s="66">
        <v>0</v>
      </c>
      <c r="N385" s="75"/>
    </row>
    <row r="386" spans="1:14" customFormat="1" ht="25.5" customHeight="1" x14ac:dyDescent="0.25">
      <c r="A386" s="400">
        <v>815</v>
      </c>
      <c r="B386" s="70" t="s">
        <v>706</v>
      </c>
      <c r="C386" s="67"/>
      <c r="D386" s="67"/>
      <c r="E386" s="67"/>
      <c r="F386" s="67"/>
      <c r="G386" s="67"/>
      <c r="H386" s="67"/>
      <c r="I386" s="67"/>
      <c r="J386" s="67"/>
      <c r="K386" s="67"/>
      <c r="L386" s="67"/>
      <c r="M386" s="66">
        <v>0</v>
      </c>
      <c r="N386" s="75"/>
    </row>
    <row r="387" spans="1:14" customFormat="1" ht="25.5" customHeight="1" x14ac:dyDescent="0.25">
      <c r="A387" s="400">
        <v>816</v>
      </c>
      <c r="B387" s="70" t="s">
        <v>707</v>
      </c>
      <c r="C387" s="67"/>
      <c r="D387" s="67"/>
      <c r="E387" s="67"/>
      <c r="F387" s="67"/>
      <c r="G387" s="67"/>
      <c r="H387" s="67"/>
      <c r="I387" s="67"/>
      <c r="J387" s="67"/>
      <c r="K387" s="67"/>
      <c r="L387" s="67"/>
      <c r="M387" s="66">
        <v>0</v>
      </c>
      <c r="N387" s="75"/>
    </row>
    <row r="388" spans="1:14" customFormat="1" ht="25.5" customHeight="1" x14ac:dyDescent="0.25">
      <c r="A388" s="399">
        <v>8300</v>
      </c>
      <c r="B388" s="68" t="s">
        <v>305</v>
      </c>
      <c r="C388" s="65">
        <v>0</v>
      </c>
      <c r="D388" s="65">
        <v>0</v>
      </c>
      <c r="E388" s="65">
        <v>0</v>
      </c>
      <c r="F388" s="65">
        <v>0</v>
      </c>
      <c r="G388" s="65">
        <v>0</v>
      </c>
      <c r="H388" s="65">
        <v>0</v>
      </c>
      <c r="I388" s="65">
        <v>0</v>
      </c>
      <c r="J388" s="65">
        <v>0</v>
      </c>
      <c r="K388" s="65">
        <v>0</v>
      </c>
      <c r="L388" s="65">
        <v>0</v>
      </c>
      <c r="M388" s="65">
        <v>0</v>
      </c>
      <c r="N388" s="403">
        <v>0</v>
      </c>
    </row>
    <row r="389" spans="1:14" customFormat="1" ht="25.5" customHeight="1" x14ac:dyDescent="0.25">
      <c r="A389" s="400">
        <v>831</v>
      </c>
      <c r="B389" s="70" t="s">
        <v>708</v>
      </c>
      <c r="C389" s="67"/>
      <c r="D389" s="67"/>
      <c r="E389" s="67"/>
      <c r="F389" s="67"/>
      <c r="G389" s="67"/>
      <c r="H389" s="67"/>
      <c r="I389" s="67"/>
      <c r="J389" s="67"/>
      <c r="K389" s="67"/>
      <c r="L389" s="67"/>
      <c r="M389" s="66">
        <v>0</v>
      </c>
      <c r="N389" s="75"/>
    </row>
    <row r="390" spans="1:14" customFormat="1" ht="25.5" customHeight="1" x14ac:dyDescent="0.25">
      <c r="A390" s="400">
        <v>832</v>
      </c>
      <c r="B390" s="70" t="s">
        <v>709</v>
      </c>
      <c r="C390" s="67"/>
      <c r="D390" s="67"/>
      <c r="E390" s="67"/>
      <c r="F390" s="67"/>
      <c r="G390" s="67"/>
      <c r="H390" s="67"/>
      <c r="I390" s="67"/>
      <c r="J390" s="67"/>
      <c r="K390" s="67"/>
      <c r="L390" s="67"/>
      <c r="M390" s="66">
        <v>0</v>
      </c>
      <c r="N390" s="75"/>
    </row>
    <row r="391" spans="1:14" customFormat="1" ht="25.5" customHeight="1" x14ac:dyDescent="0.25">
      <c r="A391" s="400">
        <v>833</v>
      </c>
      <c r="B391" s="70" t="s">
        <v>710</v>
      </c>
      <c r="C391" s="67"/>
      <c r="D391" s="67"/>
      <c r="E391" s="67"/>
      <c r="F391" s="67"/>
      <c r="G391" s="67"/>
      <c r="H391" s="67"/>
      <c r="I391" s="67"/>
      <c r="J391" s="67"/>
      <c r="K391" s="67"/>
      <c r="L391" s="67"/>
      <c r="M391" s="66">
        <v>0</v>
      </c>
      <c r="N391" s="75"/>
    </row>
    <row r="392" spans="1:14" customFormat="1" ht="34.5" customHeight="1" x14ac:dyDescent="0.25">
      <c r="A392" s="400">
        <v>834</v>
      </c>
      <c r="B392" s="70" t="s">
        <v>711</v>
      </c>
      <c r="C392" s="67"/>
      <c r="D392" s="67"/>
      <c r="E392" s="67"/>
      <c r="F392" s="67"/>
      <c r="G392" s="67"/>
      <c r="H392" s="67"/>
      <c r="I392" s="67"/>
      <c r="J392" s="67"/>
      <c r="K392" s="67"/>
      <c r="L392" s="67"/>
      <c r="M392" s="66">
        <v>0</v>
      </c>
      <c r="N392" s="75"/>
    </row>
    <row r="393" spans="1:14" customFormat="1" ht="33" customHeight="1" x14ac:dyDescent="0.25">
      <c r="A393" s="400">
        <v>835</v>
      </c>
      <c r="B393" s="70" t="s">
        <v>712</v>
      </c>
      <c r="C393" s="67"/>
      <c r="D393" s="67"/>
      <c r="E393" s="67"/>
      <c r="F393" s="67"/>
      <c r="G393" s="67"/>
      <c r="H393" s="67"/>
      <c r="I393" s="67"/>
      <c r="J393" s="67"/>
      <c r="K393" s="67"/>
      <c r="L393" s="67"/>
      <c r="M393" s="66">
        <v>0</v>
      </c>
      <c r="N393" s="75"/>
    </row>
    <row r="394" spans="1:14" customFormat="1" ht="25.5" customHeight="1" x14ac:dyDescent="0.25">
      <c r="A394" s="399">
        <v>8500</v>
      </c>
      <c r="B394" s="68" t="s">
        <v>311</v>
      </c>
      <c r="C394" s="65">
        <v>0</v>
      </c>
      <c r="D394" s="65">
        <v>0</v>
      </c>
      <c r="E394" s="65">
        <v>0</v>
      </c>
      <c r="F394" s="65">
        <v>0</v>
      </c>
      <c r="G394" s="65">
        <v>0</v>
      </c>
      <c r="H394" s="65">
        <v>0</v>
      </c>
      <c r="I394" s="65">
        <v>0</v>
      </c>
      <c r="J394" s="65">
        <v>0</v>
      </c>
      <c r="K394" s="65">
        <v>0</v>
      </c>
      <c r="L394" s="65">
        <v>0</v>
      </c>
      <c r="M394" s="65">
        <v>0</v>
      </c>
      <c r="N394" s="403">
        <v>0</v>
      </c>
    </row>
    <row r="395" spans="1:14" customFormat="1" ht="25.5" customHeight="1" x14ac:dyDescent="0.25">
      <c r="A395" s="400">
        <v>851</v>
      </c>
      <c r="B395" s="70" t="s">
        <v>713</v>
      </c>
      <c r="C395" s="67"/>
      <c r="D395" s="67"/>
      <c r="E395" s="67"/>
      <c r="F395" s="67"/>
      <c r="G395" s="67"/>
      <c r="H395" s="67"/>
      <c r="I395" s="67"/>
      <c r="J395" s="67"/>
      <c r="K395" s="67"/>
      <c r="L395" s="67"/>
      <c r="M395" s="66">
        <v>0</v>
      </c>
      <c r="N395" s="75"/>
    </row>
    <row r="396" spans="1:14" customFormat="1" ht="25.5" customHeight="1" x14ac:dyDescent="0.25">
      <c r="A396" s="400">
        <v>852</v>
      </c>
      <c r="B396" s="70" t="s">
        <v>714</v>
      </c>
      <c r="C396" s="67"/>
      <c r="D396" s="67"/>
      <c r="E396" s="67"/>
      <c r="F396" s="67"/>
      <c r="G396" s="67"/>
      <c r="H396" s="67"/>
      <c r="I396" s="67"/>
      <c r="J396" s="67"/>
      <c r="K396" s="67"/>
      <c r="L396" s="67"/>
      <c r="M396" s="66">
        <v>0</v>
      </c>
      <c r="N396" s="75"/>
    </row>
    <row r="397" spans="1:14" customFormat="1" ht="25.5" customHeight="1" x14ac:dyDescent="0.25">
      <c r="A397" s="400">
        <v>853</v>
      </c>
      <c r="B397" s="70" t="s">
        <v>715</v>
      </c>
      <c r="C397" s="67"/>
      <c r="D397" s="67"/>
      <c r="E397" s="67"/>
      <c r="F397" s="67"/>
      <c r="G397" s="67"/>
      <c r="H397" s="67"/>
      <c r="I397" s="67"/>
      <c r="J397" s="67"/>
      <c r="K397" s="67"/>
      <c r="L397" s="67"/>
      <c r="M397" s="66">
        <v>0</v>
      </c>
      <c r="N397" s="75"/>
    </row>
    <row r="398" spans="1:14" customFormat="1" ht="25.5" customHeight="1" x14ac:dyDescent="0.25">
      <c r="A398" s="405">
        <v>9000</v>
      </c>
      <c r="B398" s="274" t="s">
        <v>716</v>
      </c>
      <c r="C398" s="275">
        <v>0</v>
      </c>
      <c r="D398" s="275">
        <v>0</v>
      </c>
      <c r="E398" s="275">
        <v>0</v>
      </c>
      <c r="F398" s="275">
        <v>30465000</v>
      </c>
      <c r="G398" s="275">
        <v>0</v>
      </c>
      <c r="H398" s="275">
        <v>0</v>
      </c>
      <c r="I398" s="275">
        <v>0</v>
      </c>
      <c r="J398" s="275">
        <v>0</v>
      </c>
      <c r="K398" s="275">
        <v>0</v>
      </c>
      <c r="L398" s="275">
        <v>0</v>
      </c>
      <c r="M398" s="275">
        <v>30465000</v>
      </c>
      <c r="N398" s="406">
        <v>0</v>
      </c>
    </row>
    <row r="399" spans="1:14" customFormat="1" ht="25.5" customHeight="1" x14ac:dyDescent="0.25">
      <c r="A399" s="404">
        <v>9100</v>
      </c>
      <c r="B399" s="64" t="s">
        <v>717</v>
      </c>
      <c r="C399" s="65">
        <v>0</v>
      </c>
      <c r="D399" s="65">
        <v>0</v>
      </c>
      <c r="E399" s="65">
        <v>0</v>
      </c>
      <c r="F399" s="65">
        <v>15259000</v>
      </c>
      <c r="G399" s="65">
        <v>0</v>
      </c>
      <c r="H399" s="65">
        <v>0</v>
      </c>
      <c r="I399" s="65">
        <v>0</v>
      </c>
      <c r="J399" s="65">
        <v>0</v>
      </c>
      <c r="K399" s="65">
        <v>0</v>
      </c>
      <c r="L399" s="65">
        <v>0</v>
      </c>
      <c r="M399" s="65">
        <v>15259000</v>
      </c>
      <c r="N399" s="403">
        <v>0</v>
      </c>
    </row>
    <row r="400" spans="1:14" customFormat="1" ht="25.5" customHeight="1" x14ac:dyDescent="0.25">
      <c r="A400" s="400">
        <v>911</v>
      </c>
      <c r="B400" s="70" t="s">
        <v>718</v>
      </c>
      <c r="C400" s="67">
        <v>0</v>
      </c>
      <c r="D400" s="67"/>
      <c r="E400" s="67">
        <v>0</v>
      </c>
      <c r="F400" s="67">
        <v>15259000</v>
      </c>
      <c r="G400" s="67">
        <v>0</v>
      </c>
      <c r="H400" s="67">
        <v>0</v>
      </c>
      <c r="I400" s="67">
        <v>0</v>
      </c>
      <c r="J400" s="67">
        <v>0</v>
      </c>
      <c r="K400" s="67"/>
      <c r="L400" s="67">
        <v>0</v>
      </c>
      <c r="M400" s="66">
        <v>15259000</v>
      </c>
      <c r="N400" s="75"/>
    </row>
    <row r="401" spans="1:14" customFormat="1" ht="30" customHeight="1" x14ac:dyDescent="0.25">
      <c r="A401" s="400">
        <v>912</v>
      </c>
      <c r="B401" s="70" t="s">
        <v>719</v>
      </c>
      <c r="C401" s="67"/>
      <c r="D401" s="67"/>
      <c r="E401" s="67"/>
      <c r="F401" s="67"/>
      <c r="G401" s="67"/>
      <c r="H401" s="67"/>
      <c r="I401" s="67"/>
      <c r="J401" s="67"/>
      <c r="K401" s="67"/>
      <c r="L401" s="67"/>
      <c r="M401" s="66">
        <v>0</v>
      </c>
      <c r="N401" s="75"/>
    </row>
    <row r="402" spans="1:14" customFormat="1" ht="25.5" customHeight="1" x14ac:dyDescent="0.25">
      <c r="A402" s="400">
        <v>913</v>
      </c>
      <c r="B402" s="70" t="s">
        <v>720</v>
      </c>
      <c r="C402" s="67"/>
      <c r="D402" s="67"/>
      <c r="E402" s="67"/>
      <c r="F402" s="67"/>
      <c r="G402" s="67"/>
      <c r="H402" s="67"/>
      <c r="I402" s="67"/>
      <c r="J402" s="67"/>
      <c r="K402" s="67"/>
      <c r="L402" s="67"/>
      <c r="M402" s="66">
        <v>0</v>
      </c>
      <c r="N402" s="75"/>
    </row>
    <row r="403" spans="1:14" customFormat="1" ht="25.5" customHeight="1" x14ac:dyDescent="0.25">
      <c r="A403" s="400">
        <v>914</v>
      </c>
      <c r="B403" s="70" t="s">
        <v>721</v>
      </c>
      <c r="C403" s="67"/>
      <c r="D403" s="67"/>
      <c r="E403" s="67"/>
      <c r="F403" s="67"/>
      <c r="G403" s="67"/>
      <c r="H403" s="67"/>
      <c r="I403" s="67"/>
      <c r="J403" s="67"/>
      <c r="K403" s="67"/>
      <c r="L403" s="67"/>
      <c r="M403" s="66">
        <v>0</v>
      </c>
      <c r="N403" s="75"/>
    </row>
    <row r="404" spans="1:14" customFormat="1" ht="38.25" customHeight="1" x14ac:dyDescent="0.25">
      <c r="A404" s="400">
        <v>915</v>
      </c>
      <c r="B404" s="70" t="s">
        <v>722</v>
      </c>
      <c r="C404" s="67"/>
      <c r="D404" s="67"/>
      <c r="E404" s="67"/>
      <c r="F404" s="67"/>
      <c r="G404" s="67"/>
      <c r="H404" s="67"/>
      <c r="I404" s="67"/>
      <c r="J404" s="67"/>
      <c r="K404" s="67"/>
      <c r="L404" s="67"/>
      <c r="M404" s="66">
        <v>0</v>
      </c>
      <c r="N404" s="75"/>
    </row>
    <row r="405" spans="1:14" customFormat="1" ht="25.5" customHeight="1" x14ac:dyDescent="0.25">
      <c r="A405" s="400">
        <v>916</v>
      </c>
      <c r="B405" s="70" t="s">
        <v>723</v>
      </c>
      <c r="C405" s="67"/>
      <c r="D405" s="67"/>
      <c r="E405" s="67"/>
      <c r="F405" s="67"/>
      <c r="G405" s="67"/>
      <c r="H405" s="67"/>
      <c r="I405" s="67"/>
      <c r="J405" s="67"/>
      <c r="K405" s="67"/>
      <c r="L405" s="67"/>
      <c r="M405" s="66">
        <v>0</v>
      </c>
      <c r="N405" s="75"/>
    </row>
    <row r="406" spans="1:14" customFormat="1" ht="27.75" customHeight="1" x14ac:dyDescent="0.25">
      <c r="A406" s="400">
        <v>917</v>
      </c>
      <c r="B406" s="70" t="s">
        <v>724</v>
      </c>
      <c r="C406" s="67"/>
      <c r="D406" s="67"/>
      <c r="E406" s="67"/>
      <c r="F406" s="67"/>
      <c r="G406" s="67"/>
      <c r="H406" s="67"/>
      <c r="I406" s="67"/>
      <c r="J406" s="67"/>
      <c r="K406" s="67"/>
      <c r="L406" s="67"/>
      <c r="M406" s="66">
        <v>0</v>
      </c>
      <c r="N406" s="75"/>
    </row>
    <row r="407" spans="1:14" customFormat="1" ht="25.5" customHeight="1" x14ac:dyDescent="0.25">
      <c r="A407" s="400">
        <v>918</v>
      </c>
      <c r="B407" s="70" t="s">
        <v>725</v>
      </c>
      <c r="C407" s="67"/>
      <c r="D407" s="67"/>
      <c r="E407" s="67"/>
      <c r="F407" s="67"/>
      <c r="G407" s="67"/>
      <c r="H407" s="67"/>
      <c r="I407" s="67"/>
      <c r="J407" s="67"/>
      <c r="K407" s="67"/>
      <c r="L407" s="67"/>
      <c r="M407" s="66">
        <v>0</v>
      </c>
      <c r="N407" s="75"/>
    </row>
    <row r="408" spans="1:14" customFormat="1" ht="25.5" customHeight="1" x14ac:dyDescent="0.25">
      <c r="A408" s="399">
        <v>9200</v>
      </c>
      <c r="B408" s="68" t="s">
        <v>726</v>
      </c>
      <c r="C408" s="65">
        <v>0</v>
      </c>
      <c r="D408" s="65">
        <v>0</v>
      </c>
      <c r="E408" s="65">
        <v>0</v>
      </c>
      <c r="F408" s="65">
        <v>15206000</v>
      </c>
      <c r="G408" s="65">
        <v>0</v>
      </c>
      <c r="H408" s="65">
        <v>0</v>
      </c>
      <c r="I408" s="65">
        <v>0</v>
      </c>
      <c r="J408" s="65">
        <v>0</v>
      </c>
      <c r="K408" s="65">
        <v>0</v>
      </c>
      <c r="L408" s="65">
        <v>0</v>
      </c>
      <c r="M408" s="65">
        <v>15206000</v>
      </c>
      <c r="N408" s="403">
        <v>0</v>
      </c>
    </row>
    <row r="409" spans="1:14" customFormat="1" ht="25.5" customHeight="1" x14ac:dyDescent="0.25">
      <c r="A409" s="400">
        <v>921</v>
      </c>
      <c r="B409" s="70" t="s">
        <v>727</v>
      </c>
      <c r="C409" s="67">
        <v>0</v>
      </c>
      <c r="D409" s="67"/>
      <c r="E409" s="67">
        <v>0</v>
      </c>
      <c r="F409" s="67">
        <v>15206000</v>
      </c>
      <c r="G409" s="67">
        <v>0</v>
      </c>
      <c r="H409" s="67">
        <v>0</v>
      </c>
      <c r="I409" s="67">
        <v>0</v>
      </c>
      <c r="J409" s="67">
        <v>0</v>
      </c>
      <c r="K409" s="67"/>
      <c r="L409" s="67">
        <v>0</v>
      </c>
      <c r="M409" s="66">
        <v>15206000</v>
      </c>
      <c r="N409" s="75"/>
    </row>
    <row r="410" spans="1:14" customFormat="1" ht="25.5" customHeight="1" x14ac:dyDescent="0.25">
      <c r="A410" s="400">
        <v>922</v>
      </c>
      <c r="B410" s="70" t="s">
        <v>728</v>
      </c>
      <c r="C410" s="67"/>
      <c r="D410" s="67"/>
      <c r="E410" s="67"/>
      <c r="F410" s="67"/>
      <c r="G410" s="67"/>
      <c r="H410" s="67"/>
      <c r="I410" s="67"/>
      <c r="J410" s="67"/>
      <c r="K410" s="67"/>
      <c r="L410" s="67"/>
      <c r="M410" s="66">
        <v>0</v>
      </c>
      <c r="N410" s="75"/>
    </row>
    <row r="411" spans="1:14" customFormat="1" ht="25.5" customHeight="1" x14ac:dyDescent="0.25">
      <c r="A411" s="400">
        <v>923</v>
      </c>
      <c r="B411" s="70" t="s">
        <v>729</v>
      </c>
      <c r="C411" s="67"/>
      <c r="D411" s="67"/>
      <c r="E411" s="67"/>
      <c r="F411" s="67"/>
      <c r="G411" s="67"/>
      <c r="H411" s="67"/>
      <c r="I411" s="67"/>
      <c r="J411" s="67"/>
      <c r="K411" s="67"/>
      <c r="L411" s="67"/>
      <c r="M411" s="66">
        <v>0</v>
      </c>
      <c r="N411" s="75"/>
    </row>
    <row r="412" spans="1:14" customFormat="1" ht="25.5" customHeight="1" x14ac:dyDescent="0.25">
      <c r="A412" s="400">
        <v>924</v>
      </c>
      <c r="B412" s="70" t="s">
        <v>730</v>
      </c>
      <c r="C412" s="67"/>
      <c r="D412" s="67"/>
      <c r="E412" s="67"/>
      <c r="F412" s="67"/>
      <c r="G412" s="67"/>
      <c r="H412" s="67"/>
      <c r="I412" s="67"/>
      <c r="J412" s="67"/>
      <c r="K412" s="67"/>
      <c r="L412" s="67"/>
      <c r="M412" s="66">
        <v>0</v>
      </c>
      <c r="N412" s="75"/>
    </row>
    <row r="413" spans="1:14" customFormat="1" ht="24" customHeight="1" x14ac:dyDescent="0.25">
      <c r="A413" s="400">
        <v>925</v>
      </c>
      <c r="B413" s="70" t="s">
        <v>731</v>
      </c>
      <c r="C413" s="67"/>
      <c r="D413" s="67"/>
      <c r="E413" s="67"/>
      <c r="F413" s="67"/>
      <c r="G413" s="67"/>
      <c r="H413" s="67"/>
      <c r="I413" s="67"/>
      <c r="J413" s="67"/>
      <c r="K413" s="67"/>
      <c r="L413" s="67"/>
      <c r="M413" s="66">
        <v>0</v>
      </c>
      <c r="N413" s="75"/>
    </row>
    <row r="414" spans="1:14" customFormat="1" ht="25.5" customHeight="1" x14ac:dyDescent="0.25">
      <c r="A414" s="400">
        <v>926</v>
      </c>
      <c r="B414" s="70" t="s">
        <v>732</v>
      </c>
      <c r="C414" s="67"/>
      <c r="D414" s="67"/>
      <c r="E414" s="67"/>
      <c r="F414" s="67"/>
      <c r="G414" s="67"/>
      <c r="H414" s="67"/>
      <c r="I414" s="67"/>
      <c r="J414" s="67"/>
      <c r="K414" s="67"/>
      <c r="L414" s="67"/>
      <c r="M414" s="66">
        <v>0</v>
      </c>
      <c r="N414" s="75"/>
    </row>
    <row r="415" spans="1:14" customFormat="1" ht="25.5" x14ac:dyDescent="0.25">
      <c r="A415" s="400">
        <v>927</v>
      </c>
      <c r="B415" s="70" t="s">
        <v>733</v>
      </c>
      <c r="C415" s="67"/>
      <c r="D415" s="67"/>
      <c r="E415" s="67"/>
      <c r="F415" s="67"/>
      <c r="G415" s="67"/>
      <c r="H415" s="67"/>
      <c r="I415" s="67"/>
      <c r="J415" s="67"/>
      <c r="K415" s="67"/>
      <c r="L415" s="67"/>
      <c r="M415" s="66">
        <v>0</v>
      </c>
      <c r="N415" s="75"/>
    </row>
    <row r="416" spans="1:14" customFormat="1" ht="25.5" customHeight="1" x14ac:dyDescent="0.25">
      <c r="A416" s="400">
        <v>928</v>
      </c>
      <c r="B416" s="70" t="s">
        <v>734</v>
      </c>
      <c r="C416" s="67"/>
      <c r="D416" s="67"/>
      <c r="E416" s="67"/>
      <c r="F416" s="67"/>
      <c r="G416" s="67"/>
      <c r="H416" s="67"/>
      <c r="I416" s="67"/>
      <c r="J416" s="67"/>
      <c r="K416" s="67"/>
      <c r="L416" s="67"/>
      <c r="M416" s="66">
        <v>0</v>
      </c>
      <c r="N416" s="75"/>
    </row>
    <row r="417" spans="1:15" customFormat="1" ht="25.5" customHeight="1" x14ac:dyDescent="0.25">
      <c r="A417" s="399">
        <v>9300</v>
      </c>
      <c r="B417" s="68" t="s">
        <v>735</v>
      </c>
      <c r="C417" s="65">
        <v>0</v>
      </c>
      <c r="D417" s="65">
        <v>0</v>
      </c>
      <c r="E417" s="65">
        <v>0</v>
      </c>
      <c r="F417" s="65">
        <v>0</v>
      </c>
      <c r="G417" s="65">
        <v>0</v>
      </c>
      <c r="H417" s="65">
        <v>0</v>
      </c>
      <c r="I417" s="65">
        <v>0</v>
      </c>
      <c r="J417" s="65">
        <v>0</v>
      </c>
      <c r="K417" s="65">
        <v>0</v>
      </c>
      <c r="L417" s="65">
        <v>0</v>
      </c>
      <c r="M417" s="65">
        <v>0</v>
      </c>
      <c r="N417" s="403">
        <v>0</v>
      </c>
    </row>
    <row r="418" spans="1:15" customFormat="1" ht="25.5" customHeight="1" x14ac:dyDescent="0.25">
      <c r="A418" s="400">
        <v>931</v>
      </c>
      <c r="B418" s="70" t="s">
        <v>736</v>
      </c>
      <c r="C418" s="67"/>
      <c r="D418" s="67"/>
      <c r="E418" s="67"/>
      <c r="F418" s="67"/>
      <c r="G418" s="67"/>
      <c r="H418" s="67"/>
      <c r="I418" s="67"/>
      <c r="J418" s="67"/>
      <c r="K418" s="67"/>
      <c r="L418" s="67"/>
      <c r="M418" s="66">
        <v>0</v>
      </c>
      <c r="N418" s="75"/>
    </row>
    <row r="419" spans="1:15" customFormat="1" ht="25.5" customHeight="1" x14ac:dyDescent="0.25">
      <c r="A419" s="400">
        <v>932</v>
      </c>
      <c r="B419" s="70" t="s">
        <v>737</v>
      </c>
      <c r="C419" s="67"/>
      <c r="D419" s="67"/>
      <c r="E419" s="67"/>
      <c r="F419" s="67"/>
      <c r="G419" s="67"/>
      <c r="H419" s="67"/>
      <c r="I419" s="67"/>
      <c r="J419" s="67"/>
      <c r="K419" s="67"/>
      <c r="L419" s="67"/>
      <c r="M419" s="66">
        <v>0</v>
      </c>
      <c r="N419" s="75"/>
    </row>
    <row r="420" spans="1:15" customFormat="1" ht="25.5" customHeight="1" x14ac:dyDescent="0.25">
      <c r="A420" s="399">
        <v>9400</v>
      </c>
      <c r="B420" s="68" t="s">
        <v>738</v>
      </c>
      <c r="C420" s="65">
        <v>0</v>
      </c>
      <c r="D420" s="65">
        <v>0</v>
      </c>
      <c r="E420" s="65">
        <v>0</v>
      </c>
      <c r="F420" s="65">
        <v>0</v>
      </c>
      <c r="G420" s="65">
        <v>0</v>
      </c>
      <c r="H420" s="65">
        <v>0</v>
      </c>
      <c r="I420" s="65">
        <v>0</v>
      </c>
      <c r="J420" s="65">
        <v>0</v>
      </c>
      <c r="K420" s="65">
        <v>0</v>
      </c>
      <c r="L420" s="65">
        <v>0</v>
      </c>
      <c r="M420" s="65">
        <v>0</v>
      </c>
      <c r="N420" s="403">
        <v>0</v>
      </c>
    </row>
    <row r="421" spans="1:15" customFormat="1" ht="25.5" customHeight="1" x14ac:dyDescent="0.25">
      <c r="A421" s="400">
        <v>941</v>
      </c>
      <c r="B421" s="70" t="s">
        <v>739</v>
      </c>
      <c r="C421" s="67"/>
      <c r="D421" s="67"/>
      <c r="E421" s="67"/>
      <c r="F421" s="67"/>
      <c r="G421" s="67"/>
      <c r="H421" s="67"/>
      <c r="I421" s="67"/>
      <c r="J421" s="67"/>
      <c r="K421" s="67"/>
      <c r="L421" s="67"/>
      <c r="M421" s="66">
        <v>0</v>
      </c>
      <c r="N421" s="75"/>
    </row>
    <row r="422" spans="1:15" customFormat="1" ht="25.5" customHeight="1" x14ac:dyDescent="0.25">
      <c r="A422" s="400">
        <v>942</v>
      </c>
      <c r="B422" s="70" t="s">
        <v>740</v>
      </c>
      <c r="C422" s="67"/>
      <c r="D422" s="67"/>
      <c r="E422" s="67"/>
      <c r="F422" s="67"/>
      <c r="G422" s="67"/>
      <c r="H422" s="67"/>
      <c r="I422" s="67"/>
      <c r="J422" s="67"/>
      <c r="K422" s="67"/>
      <c r="L422" s="67"/>
      <c r="M422" s="66">
        <v>0</v>
      </c>
      <c r="N422" s="75"/>
    </row>
    <row r="423" spans="1:15" customFormat="1" ht="25.5" customHeight="1" x14ac:dyDescent="0.25">
      <c r="A423" s="399">
        <v>9500</v>
      </c>
      <c r="B423" s="68" t="s">
        <v>741</v>
      </c>
      <c r="C423" s="65">
        <v>0</v>
      </c>
      <c r="D423" s="65">
        <v>0</v>
      </c>
      <c r="E423" s="65">
        <v>0</v>
      </c>
      <c r="F423" s="65">
        <v>0</v>
      </c>
      <c r="G423" s="65">
        <v>0</v>
      </c>
      <c r="H423" s="65">
        <v>0</v>
      </c>
      <c r="I423" s="65">
        <v>0</v>
      </c>
      <c r="J423" s="65">
        <v>0</v>
      </c>
      <c r="K423" s="65">
        <v>0</v>
      </c>
      <c r="L423" s="65">
        <v>0</v>
      </c>
      <c r="M423" s="65">
        <v>0</v>
      </c>
      <c r="N423" s="402"/>
    </row>
    <row r="424" spans="1:15" customFormat="1" ht="25.5" customHeight="1" x14ac:dyDescent="0.25">
      <c r="A424" s="400">
        <v>951</v>
      </c>
      <c r="B424" s="70" t="s">
        <v>742</v>
      </c>
      <c r="C424" s="67"/>
      <c r="D424" s="67"/>
      <c r="E424" s="67"/>
      <c r="F424" s="67"/>
      <c r="G424" s="67"/>
      <c r="H424" s="67"/>
      <c r="I424" s="67"/>
      <c r="J424" s="67"/>
      <c r="K424" s="67"/>
      <c r="L424" s="67"/>
      <c r="M424" s="66">
        <v>0</v>
      </c>
      <c r="N424" s="75"/>
    </row>
    <row r="425" spans="1:15" customFormat="1" ht="25.5" customHeight="1" x14ac:dyDescent="0.25">
      <c r="A425" s="399">
        <v>9600</v>
      </c>
      <c r="B425" s="68" t="s">
        <v>743</v>
      </c>
      <c r="C425" s="65">
        <v>0</v>
      </c>
      <c r="D425" s="65">
        <v>0</v>
      </c>
      <c r="E425" s="65">
        <v>0</v>
      </c>
      <c r="F425" s="65">
        <v>0</v>
      </c>
      <c r="G425" s="65">
        <v>0</v>
      </c>
      <c r="H425" s="65">
        <v>0</v>
      </c>
      <c r="I425" s="65">
        <v>0</v>
      </c>
      <c r="J425" s="65">
        <v>0</v>
      </c>
      <c r="K425" s="65">
        <v>0</v>
      </c>
      <c r="L425" s="65">
        <v>0</v>
      </c>
      <c r="M425" s="65">
        <v>0</v>
      </c>
      <c r="N425" s="403">
        <v>0</v>
      </c>
    </row>
    <row r="426" spans="1:15" customFormat="1" ht="25.5" customHeight="1" x14ac:dyDescent="0.25">
      <c r="A426" s="400">
        <v>961</v>
      </c>
      <c r="B426" s="70" t="s">
        <v>744</v>
      </c>
      <c r="C426" s="67"/>
      <c r="D426" s="67"/>
      <c r="E426" s="67"/>
      <c r="F426" s="67"/>
      <c r="G426" s="67"/>
      <c r="H426" s="67"/>
      <c r="I426" s="67"/>
      <c r="J426" s="67"/>
      <c r="K426" s="67"/>
      <c r="L426" s="67"/>
      <c r="M426" s="66">
        <v>0</v>
      </c>
      <c r="N426" s="75"/>
    </row>
    <row r="427" spans="1:15" customFormat="1" ht="36" customHeight="1" x14ac:dyDescent="0.25">
      <c r="A427" s="400">
        <v>962</v>
      </c>
      <c r="B427" s="70" t="s">
        <v>745</v>
      </c>
      <c r="C427" s="67"/>
      <c r="D427" s="67"/>
      <c r="E427" s="67"/>
      <c r="F427" s="67"/>
      <c r="G427" s="67"/>
      <c r="H427" s="67"/>
      <c r="I427" s="67"/>
      <c r="J427" s="67"/>
      <c r="K427" s="67"/>
      <c r="L427" s="67"/>
      <c r="M427" s="66">
        <v>0</v>
      </c>
      <c r="N427" s="75"/>
    </row>
    <row r="428" spans="1:15" customFormat="1" ht="25.5" customHeight="1" x14ac:dyDescent="0.25">
      <c r="A428" s="404">
        <v>9900</v>
      </c>
      <c r="B428" s="64" t="s">
        <v>746</v>
      </c>
      <c r="C428" s="65">
        <v>0</v>
      </c>
      <c r="D428" s="65">
        <v>0</v>
      </c>
      <c r="E428" s="65">
        <v>0</v>
      </c>
      <c r="F428" s="65">
        <v>0</v>
      </c>
      <c r="G428" s="65">
        <v>0</v>
      </c>
      <c r="H428" s="65">
        <v>0</v>
      </c>
      <c r="I428" s="65">
        <v>0</v>
      </c>
      <c r="J428" s="65">
        <v>0</v>
      </c>
      <c r="K428" s="65">
        <v>0</v>
      </c>
      <c r="L428" s="65">
        <v>0</v>
      </c>
      <c r="M428" s="65">
        <v>0</v>
      </c>
      <c r="N428" s="403">
        <v>0</v>
      </c>
    </row>
    <row r="429" spans="1:15" customFormat="1" ht="25.5" customHeight="1" x14ac:dyDescent="0.25">
      <c r="A429" s="413">
        <v>991</v>
      </c>
      <c r="B429" s="278" t="s">
        <v>747</v>
      </c>
      <c r="C429" s="67"/>
      <c r="D429" s="67"/>
      <c r="E429" s="67"/>
      <c r="F429" s="67"/>
      <c r="G429" s="67"/>
      <c r="H429" s="67"/>
      <c r="I429" s="67"/>
      <c r="J429" s="67"/>
      <c r="K429" s="67"/>
      <c r="L429" s="67"/>
      <c r="M429" s="279">
        <v>0</v>
      </c>
      <c r="N429" s="75"/>
    </row>
    <row r="430" spans="1:15" s="54" customFormat="1" ht="25.5" customHeight="1" thickBot="1" x14ac:dyDescent="0.3">
      <c r="A430" s="280"/>
      <c r="B430" s="281" t="s">
        <v>748</v>
      </c>
      <c r="C430" s="282">
        <v>1638347439.1700003</v>
      </c>
      <c r="D430" s="282">
        <v>0</v>
      </c>
      <c r="E430" s="282">
        <v>44220431</v>
      </c>
      <c r="F430" s="282">
        <v>337636846</v>
      </c>
      <c r="G430" s="282">
        <v>584645716.99999988</v>
      </c>
      <c r="H430" s="282">
        <v>48989523.729999997</v>
      </c>
      <c r="I430" s="282">
        <v>100566348</v>
      </c>
      <c r="J430" s="282">
        <v>119141387</v>
      </c>
      <c r="K430" s="282">
        <v>0</v>
      </c>
      <c r="L430" s="282">
        <v>5363688</v>
      </c>
      <c r="M430" s="587">
        <v>2878911379.9000006</v>
      </c>
      <c r="N430" s="414">
        <v>0</v>
      </c>
      <c r="O430" s="30"/>
    </row>
    <row r="431" spans="1:15" ht="15" x14ac:dyDescent="0.25"/>
    <row r="432" spans="1:15" ht="15.75" x14ac:dyDescent="0.25">
      <c r="O432" s="54"/>
    </row>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sheetData>
  <mergeCells count="11">
    <mergeCell ref="D3:D4"/>
    <mergeCell ref="A1:N1"/>
    <mergeCell ref="L3:L4"/>
    <mergeCell ref="M3:M4"/>
    <mergeCell ref="A3:A4"/>
    <mergeCell ref="B3:B4"/>
    <mergeCell ref="A2:M2"/>
    <mergeCell ref="C3:C4"/>
    <mergeCell ref="E3:H3"/>
    <mergeCell ref="I3:J3"/>
    <mergeCell ref="K3:K4"/>
  </mergeCells>
  <dataValidations disablePrompts="1" count="3">
    <dataValidation type="whole" errorStyle="warning" operator="greaterThan" allowBlank="1" showInputMessage="1" showErrorMessage="1" errorTitle="IMPORTANTE" error="Se recomienda leer las instrucciones antes de inciar con el llenado del presupuesto por objeto del gasto" sqref="B3:B4">
      <formula1>0</formula1>
    </dataValidation>
    <dataValidation type="whole" operator="greaterThan" allowBlank="1" showInputMessage="1" showErrorMessage="1" errorTitle="Valor no valido" error="La información que intenta ingresar es un números negativos o texto, favor de verificarlo." sqref="N244:N246 N241:N242 M429 M424 M260:M261 M220:M227 M409:M416 M400:M407 M296:M299 M337:M345 M354:M362 M167:M175 M286:M294 M263 M57:M65 M275 M364:M372 M14:M15 M204:M208 M426:M427 M183:M191 M277:M278 M177:M181 M334:M335 M140:M147 M129:M137 M109:M117 M229:M231 M98:M106 M94:M96 M88:M92 M85:M86 M77:M83 M67:M75 M53:M55 M44:M51 M40:M41 M38 M301:M309 M26:M29 M31:M36 M418:M419 M233:M238 M248:M250 M159:M165 M10 M421:M422 M374:M375 M240:M246 M210:M218 M265:M266 M194:M202 M17:M24 M7:M8 M395:M397 M389:M393 M382:M387 M347:M352 M377:M379 M119:M127 M280:M282 M255:M256 M149:M157 C241:L241 C239:N239">
      <formula1>0</formula1>
    </dataValidation>
    <dataValidation type="whole" operator="greaterThanOrEqual" allowBlank="1" showInputMessage="1" showErrorMessage="1" errorTitle="Valor no valido" error="La información que intenta ingresar es un números negativos o texto, favor de verificarlo." sqref="M9 M330:M331 M262 M268:M273 M253:M254 M321:M328 M312:M319 M257:M258 M283:M284 M12:M13 M279 M139">
      <formula1>0</formula1>
    </dataValidation>
  </dataValidations>
  <printOptions horizontalCentered="1"/>
  <pageMargins left="0.39370078740157483" right="0.39370078740157483" top="0.39370078740157483" bottom="0.51181102362204722" header="0" footer="0"/>
  <pageSetup paperSize="269" scale="60" orientation="landscape" r:id="rId1"/>
  <headerFooter>
    <oddFooter>&amp;LEjercicio Fiscal 2018&amp;RPágina &amp;P de &amp;N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7"/>
  <sheetViews>
    <sheetView workbookViewId="0">
      <pane ySplit="4" topLeftCell="A5" activePane="bottomLeft" state="frozen"/>
      <selection activeCell="F5" sqref="F5"/>
      <selection pane="bottomLeft" activeCell="A14" sqref="A14"/>
    </sheetView>
  </sheetViews>
  <sheetFormatPr baseColWidth="10" defaultRowHeight="15" x14ac:dyDescent="0.25"/>
  <cols>
    <col min="1" max="1" width="7.85546875" customWidth="1"/>
    <col min="2" max="2" width="71.5703125" customWidth="1"/>
    <col min="3" max="5" width="19.42578125" customWidth="1"/>
  </cols>
  <sheetData>
    <row r="1" spans="1:5" ht="92.25" customHeight="1" x14ac:dyDescent="0.25">
      <c r="A1" s="863" t="s">
        <v>1218</v>
      </c>
      <c r="B1" s="864"/>
      <c r="C1" s="864"/>
      <c r="D1" s="864"/>
      <c r="E1" s="865"/>
    </row>
    <row r="2" spans="1:5" ht="19.5" customHeight="1" x14ac:dyDescent="0.25">
      <c r="A2" s="866" t="str">
        <f>+'PRESUP. EGRESOS MODIFICADO F.F.'!A2:M2</f>
        <v>Entidad Pública:   Tlajomulco de Zúñiga, Jalisco</v>
      </c>
      <c r="B2" s="867"/>
      <c r="C2" s="867"/>
      <c r="D2" s="867"/>
      <c r="E2" s="868"/>
    </row>
    <row r="3" spans="1:5" ht="15.75" customHeight="1" x14ac:dyDescent="0.25">
      <c r="A3" s="869" t="s">
        <v>1219</v>
      </c>
      <c r="B3" s="870"/>
      <c r="C3" s="873" t="s">
        <v>1220</v>
      </c>
      <c r="D3" s="873"/>
      <c r="E3" s="873"/>
    </row>
    <row r="4" spans="1:5" ht="31.5" x14ac:dyDescent="0.25">
      <c r="A4" s="871"/>
      <c r="B4" s="872"/>
      <c r="C4" s="436" t="s">
        <v>1221</v>
      </c>
      <c r="D4" s="436" t="s">
        <v>1222</v>
      </c>
      <c r="E4" s="437" t="s">
        <v>1223</v>
      </c>
    </row>
    <row r="5" spans="1:5" s="442" customFormat="1" ht="5.25" customHeight="1" x14ac:dyDescent="0.25">
      <c r="A5" s="438"/>
      <c r="B5" s="439"/>
      <c r="C5" s="440"/>
      <c r="D5" s="440"/>
      <c r="E5" s="441"/>
    </row>
    <row r="6" spans="1:5" x14ac:dyDescent="0.25">
      <c r="A6" s="443"/>
      <c r="B6" s="444" t="s">
        <v>1224</v>
      </c>
      <c r="C6" s="445">
        <f>C7+C15+C25+C35+C45+C55+C59+C68+C72</f>
        <v>2108145684.7283998</v>
      </c>
      <c r="D6" s="445">
        <f t="shared" ref="D6:E6" si="0">D7+D15+D25+D35+D45+D55+D59+D68+D72</f>
        <v>215413819.44159999</v>
      </c>
      <c r="E6" s="445">
        <f t="shared" si="0"/>
        <v>2323559504.1700001</v>
      </c>
    </row>
    <row r="7" spans="1:5" x14ac:dyDescent="0.25">
      <c r="A7" s="446">
        <v>1000</v>
      </c>
      <c r="B7" s="447" t="s">
        <v>891</v>
      </c>
      <c r="C7" s="448">
        <f>C8+C9+C10+C11+C12+C13+C14</f>
        <v>1102824898.4399998</v>
      </c>
      <c r="D7" s="448">
        <f>D8+D9+D10+D11+D12+D13+D14</f>
        <v>2544618.9800000042</v>
      </c>
      <c r="E7" s="448">
        <f>E8+E9+E10+E11+E12+E13+E14</f>
        <v>1105369517.4200001</v>
      </c>
    </row>
    <row r="8" spans="1:5" x14ac:dyDescent="0.25">
      <c r="A8" s="449">
        <v>1100</v>
      </c>
      <c r="B8" s="450" t="s">
        <v>1225</v>
      </c>
      <c r="C8" s="451">
        <v>610105285.75999999</v>
      </c>
      <c r="D8" s="451">
        <f>+E8-C8</f>
        <v>0</v>
      </c>
      <c r="E8" s="451">
        <v>610105285.75999999</v>
      </c>
    </row>
    <row r="9" spans="1:5" x14ac:dyDescent="0.25">
      <c r="A9" s="449">
        <v>1200</v>
      </c>
      <c r="B9" s="450" t="s">
        <v>1226</v>
      </c>
      <c r="C9" s="451">
        <v>113940300</v>
      </c>
      <c r="D9" s="451">
        <f t="shared" ref="D9:D58" si="1">+E9-C9</f>
        <v>-22392744.920000002</v>
      </c>
      <c r="E9" s="451">
        <v>91547555.079999998</v>
      </c>
    </row>
    <row r="10" spans="1:5" x14ac:dyDescent="0.25">
      <c r="A10" s="449">
        <v>1300</v>
      </c>
      <c r="B10" s="450" t="s">
        <v>1227</v>
      </c>
      <c r="C10" s="451">
        <v>94717857.030000001</v>
      </c>
      <c r="D10" s="451">
        <f t="shared" si="1"/>
        <v>16251897.859999999</v>
      </c>
      <c r="E10" s="451">
        <v>110969754.89</v>
      </c>
    </row>
    <row r="11" spans="1:5" x14ac:dyDescent="0.25">
      <c r="A11" s="449">
        <v>1400</v>
      </c>
      <c r="B11" s="450" t="s">
        <v>1228</v>
      </c>
      <c r="C11" s="451">
        <v>189683873.33999997</v>
      </c>
      <c r="D11" s="451">
        <f t="shared" si="1"/>
        <v>6570847.0600000024</v>
      </c>
      <c r="E11" s="451">
        <v>196254720.39999998</v>
      </c>
    </row>
    <row r="12" spans="1:5" x14ac:dyDescent="0.25">
      <c r="A12" s="449">
        <v>1500</v>
      </c>
      <c r="B12" s="450" t="s">
        <v>1229</v>
      </c>
      <c r="C12" s="451">
        <v>67986112.849999994</v>
      </c>
      <c r="D12" s="451">
        <f t="shared" si="1"/>
        <v>2114618.9800000042</v>
      </c>
      <c r="E12" s="451">
        <v>70100731.829999998</v>
      </c>
    </row>
    <row r="13" spans="1:5" x14ac:dyDescent="0.25">
      <c r="A13" s="449">
        <v>1600</v>
      </c>
      <c r="B13" s="450" t="s">
        <v>1230</v>
      </c>
      <c r="C13" s="451">
        <v>26391469.460000001</v>
      </c>
      <c r="D13" s="451">
        <f t="shared" si="1"/>
        <v>0</v>
      </c>
      <c r="E13" s="451">
        <v>26391469.460000001</v>
      </c>
    </row>
    <row r="14" spans="1:5" x14ac:dyDescent="0.25">
      <c r="A14" s="449">
        <v>1700</v>
      </c>
      <c r="B14" s="450" t="s">
        <v>1231</v>
      </c>
      <c r="C14" s="451">
        <v>0</v>
      </c>
      <c r="D14" s="451">
        <f t="shared" si="1"/>
        <v>0</v>
      </c>
      <c r="E14" s="451">
        <v>0</v>
      </c>
    </row>
    <row r="15" spans="1:5" x14ac:dyDescent="0.25">
      <c r="A15" s="447">
        <v>2000</v>
      </c>
      <c r="B15" s="447" t="s">
        <v>892</v>
      </c>
      <c r="C15" s="452">
        <f>C16+C17+C18+C19+C20+C21+C22+C23+C24</f>
        <v>102999005.25</v>
      </c>
      <c r="D15" s="452">
        <f>D16+D17+D18+D19+D20+D21+D22+D23+D24</f>
        <v>2991000</v>
      </c>
      <c r="E15" s="452">
        <f>E16+E17+E18+E19+E20+E21+E22+E23+E24</f>
        <v>105990005.25</v>
      </c>
    </row>
    <row r="16" spans="1:5" x14ac:dyDescent="0.25">
      <c r="A16" s="449">
        <v>2100</v>
      </c>
      <c r="B16" s="453" t="s">
        <v>1232</v>
      </c>
      <c r="C16" s="451">
        <v>12596737</v>
      </c>
      <c r="D16" s="451">
        <f t="shared" si="1"/>
        <v>-101708.37999999896</v>
      </c>
      <c r="E16" s="451">
        <v>12495028.620000001</v>
      </c>
    </row>
    <row r="17" spans="1:5" x14ac:dyDescent="0.25">
      <c r="A17" s="449">
        <v>2200</v>
      </c>
      <c r="B17" s="450" t="s">
        <v>1233</v>
      </c>
      <c r="C17" s="451">
        <v>2271300</v>
      </c>
      <c r="D17" s="451">
        <f t="shared" si="1"/>
        <v>25000</v>
      </c>
      <c r="E17" s="451">
        <v>2296300</v>
      </c>
    </row>
    <row r="18" spans="1:5" x14ac:dyDescent="0.25">
      <c r="A18" s="449">
        <v>2300</v>
      </c>
      <c r="B18" s="450" t="s">
        <v>1234</v>
      </c>
      <c r="C18" s="451">
        <v>1784134</v>
      </c>
      <c r="D18" s="451">
        <f t="shared" si="1"/>
        <v>0</v>
      </c>
      <c r="E18" s="451">
        <v>1784134</v>
      </c>
    </row>
    <row r="19" spans="1:5" x14ac:dyDescent="0.25">
      <c r="A19" s="449">
        <v>2400</v>
      </c>
      <c r="B19" s="450" t="s">
        <v>1235</v>
      </c>
      <c r="C19" s="451">
        <v>25873248</v>
      </c>
      <c r="D19" s="451">
        <f t="shared" si="1"/>
        <v>127358</v>
      </c>
      <c r="E19" s="451">
        <v>26000606</v>
      </c>
    </row>
    <row r="20" spans="1:5" x14ac:dyDescent="0.25">
      <c r="A20" s="449">
        <v>2500</v>
      </c>
      <c r="B20" s="450" t="s">
        <v>1236</v>
      </c>
      <c r="C20" s="451">
        <v>11256135.25</v>
      </c>
      <c r="D20" s="451">
        <f t="shared" si="1"/>
        <v>1195000</v>
      </c>
      <c r="E20" s="451">
        <v>12451135.25</v>
      </c>
    </row>
    <row r="21" spans="1:5" x14ac:dyDescent="0.25">
      <c r="A21" s="449">
        <v>2600</v>
      </c>
      <c r="B21" s="450" t="s">
        <v>1237</v>
      </c>
      <c r="C21" s="451">
        <v>31218151</v>
      </c>
      <c r="D21" s="451">
        <f t="shared" si="1"/>
        <v>203350.37999999896</v>
      </c>
      <c r="E21" s="451">
        <v>31421501.379999999</v>
      </c>
    </row>
    <row r="22" spans="1:5" x14ac:dyDescent="0.25">
      <c r="A22" s="449">
        <v>2700</v>
      </c>
      <c r="B22" s="450" t="s">
        <v>1238</v>
      </c>
      <c r="C22" s="451">
        <v>5263300</v>
      </c>
      <c r="D22" s="451">
        <f t="shared" si="1"/>
        <v>298000</v>
      </c>
      <c r="E22" s="451">
        <v>5561300</v>
      </c>
    </row>
    <row r="23" spans="1:5" x14ac:dyDescent="0.25">
      <c r="A23" s="449">
        <v>2800</v>
      </c>
      <c r="B23" s="450" t="s">
        <v>1239</v>
      </c>
      <c r="C23" s="451">
        <v>335000</v>
      </c>
      <c r="D23" s="451">
        <f t="shared" si="1"/>
        <v>0</v>
      </c>
      <c r="E23" s="451">
        <v>335000</v>
      </c>
    </row>
    <row r="24" spans="1:5" x14ac:dyDescent="0.25">
      <c r="A24" s="449">
        <v>2900</v>
      </c>
      <c r="B24" s="450" t="s">
        <v>1240</v>
      </c>
      <c r="C24" s="451">
        <v>12400999.999999998</v>
      </c>
      <c r="D24" s="451">
        <f t="shared" si="1"/>
        <v>1244000</v>
      </c>
      <c r="E24" s="451">
        <v>13644999.999999998</v>
      </c>
    </row>
    <row r="25" spans="1:5" x14ac:dyDescent="0.25">
      <c r="A25" s="447">
        <v>3000</v>
      </c>
      <c r="B25" s="447" t="s">
        <v>1241</v>
      </c>
      <c r="C25" s="452">
        <f>C26+C27+C28+C29+C30+C31+C32+C33+C34</f>
        <v>403532533.43999994</v>
      </c>
      <c r="D25" s="452">
        <f>D26+D27+D28+D29+D30+D31+D32+D33+D34</f>
        <v>72461490.930000007</v>
      </c>
      <c r="E25" s="452">
        <f>E26+E27+E28+E29+E30+E31+E32+E33+E34</f>
        <v>475994024.37</v>
      </c>
    </row>
    <row r="26" spans="1:5" x14ac:dyDescent="0.25">
      <c r="A26" s="449">
        <v>3100</v>
      </c>
      <c r="B26" s="450" t="s">
        <v>1242</v>
      </c>
      <c r="C26" s="451">
        <v>19212800</v>
      </c>
      <c r="D26" s="451">
        <f t="shared" si="1"/>
        <v>12625646.329999998</v>
      </c>
      <c r="E26" s="451">
        <v>31838446.329999998</v>
      </c>
    </row>
    <row r="27" spans="1:5" x14ac:dyDescent="0.25">
      <c r="A27" s="449">
        <v>3200</v>
      </c>
      <c r="B27" s="450" t="s">
        <v>1243</v>
      </c>
      <c r="C27" s="451">
        <v>99196178</v>
      </c>
      <c r="D27" s="451">
        <f t="shared" si="1"/>
        <v>5134000</v>
      </c>
      <c r="E27" s="451">
        <v>104330178</v>
      </c>
    </row>
    <row r="28" spans="1:5" x14ac:dyDescent="0.25">
      <c r="A28" s="449">
        <v>3300</v>
      </c>
      <c r="B28" s="450" t="s">
        <v>1244</v>
      </c>
      <c r="C28" s="451">
        <v>82686222</v>
      </c>
      <c r="D28" s="451">
        <f t="shared" si="1"/>
        <v>7571900</v>
      </c>
      <c r="E28" s="451">
        <v>90258122</v>
      </c>
    </row>
    <row r="29" spans="1:5" x14ac:dyDescent="0.25">
      <c r="A29" s="449">
        <v>3400</v>
      </c>
      <c r="B29" s="450" t="s">
        <v>1245</v>
      </c>
      <c r="C29" s="451">
        <v>12640000</v>
      </c>
      <c r="D29" s="451">
        <f t="shared" si="1"/>
        <v>37631000</v>
      </c>
      <c r="E29" s="451">
        <v>50271000</v>
      </c>
    </row>
    <row r="30" spans="1:5" x14ac:dyDescent="0.25">
      <c r="A30" s="449">
        <v>3500</v>
      </c>
      <c r="B30" s="453" t="s">
        <v>1246</v>
      </c>
      <c r="C30" s="451">
        <v>97479584.5</v>
      </c>
      <c r="D30" s="451">
        <f t="shared" si="1"/>
        <v>10510939.810000002</v>
      </c>
      <c r="E30" s="451">
        <v>107990524.31</v>
      </c>
    </row>
    <row r="31" spans="1:5" x14ac:dyDescent="0.25">
      <c r="A31" s="449">
        <v>3600</v>
      </c>
      <c r="B31" s="450" t="s">
        <v>1247</v>
      </c>
      <c r="C31" s="451">
        <v>33599131.289999992</v>
      </c>
      <c r="D31" s="451">
        <f t="shared" si="1"/>
        <v>-1690999.9999999963</v>
      </c>
      <c r="E31" s="451">
        <v>31908131.289999995</v>
      </c>
    </row>
    <row r="32" spans="1:5" x14ac:dyDescent="0.25">
      <c r="A32" s="449">
        <v>3700</v>
      </c>
      <c r="B32" s="450" t="s">
        <v>1248</v>
      </c>
      <c r="C32" s="451">
        <v>1353057.65</v>
      </c>
      <c r="D32" s="451">
        <f t="shared" si="1"/>
        <v>30000</v>
      </c>
      <c r="E32" s="451">
        <v>1383057.65</v>
      </c>
    </row>
    <row r="33" spans="1:5" x14ac:dyDescent="0.25">
      <c r="A33" s="449">
        <v>3800</v>
      </c>
      <c r="B33" s="450" t="s">
        <v>1249</v>
      </c>
      <c r="C33" s="451">
        <v>8027000</v>
      </c>
      <c r="D33" s="451">
        <f t="shared" si="1"/>
        <v>228800</v>
      </c>
      <c r="E33" s="451">
        <v>8255800</v>
      </c>
    </row>
    <row r="34" spans="1:5" x14ac:dyDescent="0.25">
      <c r="A34" s="449">
        <v>3900</v>
      </c>
      <c r="B34" s="450" t="s">
        <v>1250</v>
      </c>
      <c r="C34" s="451">
        <v>49338560</v>
      </c>
      <c r="D34" s="451">
        <f t="shared" si="1"/>
        <v>420204.78999999911</v>
      </c>
      <c r="E34" s="451">
        <v>49758764.789999999</v>
      </c>
    </row>
    <row r="35" spans="1:5" x14ac:dyDescent="0.25">
      <c r="A35" s="447">
        <v>4000</v>
      </c>
      <c r="B35" s="454" t="s">
        <v>1251</v>
      </c>
      <c r="C35" s="452">
        <f>C36+C37+C38+C39+C40+C41+C42+C43+C44</f>
        <v>192814980.69999999</v>
      </c>
      <c r="D35" s="452">
        <f>D36+D37+D38+D39+D40+D41+D42+D43+D44</f>
        <v>1185325.450000003</v>
      </c>
      <c r="E35" s="452">
        <f>E36+E37+E38+E39+E40+E41+E42+E43+E44</f>
        <v>194000306.15000001</v>
      </c>
    </row>
    <row r="36" spans="1:5" x14ac:dyDescent="0.25">
      <c r="A36" s="449">
        <v>4100</v>
      </c>
      <c r="B36" s="450" t="s">
        <v>1252</v>
      </c>
      <c r="C36" s="451">
        <v>0</v>
      </c>
      <c r="D36" s="451"/>
      <c r="E36" s="451">
        <v>0</v>
      </c>
    </row>
    <row r="37" spans="1:5" x14ac:dyDescent="0.25">
      <c r="A37" s="449">
        <v>4200</v>
      </c>
      <c r="B37" s="450" t="s">
        <v>1253</v>
      </c>
      <c r="C37" s="451">
        <v>108805369.14</v>
      </c>
      <c r="D37" s="451">
        <f t="shared" si="1"/>
        <v>2491325.450000003</v>
      </c>
      <c r="E37" s="451">
        <v>111296694.59</v>
      </c>
    </row>
    <row r="38" spans="1:5" x14ac:dyDescent="0.25">
      <c r="A38" s="449">
        <v>4300</v>
      </c>
      <c r="B38" s="450" t="s">
        <v>1254</v>
      </c>
      <c r="C38" s="451">
        <v>7172100</v>
      </c>
      <c r="D38" s="451">
        <f t="shared" si="1"/>
        <v>-1500000</v>
      </c>
      <c r="E38" s="451">
        <v>5672100</v>
      </c>
    </row>
    <row r="39" spans="1:5" x14ac:dyDescent="0.25">
      <c r="A39" s="449">
        <v>4400</v>
      </c>
      <c r="B39" s="450" t="s">
        <v>1255</v>
      </c>
      <c r="C39" s="451">
        <v>76837511.560000002</v>
      </c>
      <c r="D39" s="451">
        <f t="shared" si="1"/>
        <v>194000</v>
      </c>
      <c r="E39" s="451">
        <v>77031511.560000002</v>
      </c>
    </row>
    <row r="40" spans="1:5" x14ac:dyDescent="0.25">
      <c r="A40" s="449">
        <v>4500</v>
      </c>
      <c r="B40" s="450" t="s">
        <v>1256</v>
      </c>
      <c r="C40" s="451"/>
      <c r="D40" s="451"/>
      <c r="E40" s="451"/>
    </row>
    <row r="41" spans="1:5" x14ac:dyDescent="0.25">
      <c r="A41" s="449">
        <v>4600</v>
      </c>
      <c r="B41" s="450" t="s">
        <v>1257</v>
      </c>
      <c r="C41" s="451"/>
      <c r="D41" s="451"/>
      <c r="E41" s="451"/>
    </row>
    <row r="42" spans="1:5" x14ac:dyDescent="0.25">
      <c r="A42" s="449">
        <v>4700</v>
      </c>
      <c r="B42" s="450" t="s">
        <v>1258</v>
      </c>
      <c r="C42" s="451"/>
      <c r="D42" s="451"/>
      <c r="E42" s="451"/>
    </row>
    <row r="43" spans="1:5" x14ac:dyDescent="0.25">
      <c r="A43" s="449">
        <v>4800</v>
      </c>
      <c r="B43" s="450" t="s">
        <v>1259</v>
      </c>
      <c r="C43" s="451"/>
      <c r="D43" s="451"/>
      <c r="E43" s="451"/>
    </row>
    <row r="44" spans="1:5" x14ac:dyDescent="0.25">
      <c r="A44" s="449">
        <v>4900</v>
      </c>
      <c r="B44" s="450" t="s">
        <v>1260</v>
      </c>
      <c r="C44" s="451">
        <v>0</v>
      </c>
      <c r="D44" s="451"/>
      <c r="E44" s="451"/>
    </row>
    <row r="45" spans="1:5" x14ac:dyDescent="0.25">
      <c r="A45" s="447">
        <v>5000</v>
      </c>
      <c r="B45" s="454" t="s">
        <v>1261</v>
      </c>
      <c r="C45" s="452">
        <f>C46+C47+C48+C49+C50+C51+C52+C53+C54</f>
        <v>68817356.120000005</v>
      </c>
      <c r="D45" s="452">
        <f>D46+D47+D48+D49+D50+D51+D52+D53+D54</f>
        <v>72607340.189999998</v>
      </c>
      <c r="E45" s="452">
        <f>E46+E47+E48+E49+E50+E51+E52+E53+E54</f>
        <v>141424696.31</v>
      </c>
    </row>
    <row r="46" spans="1:5" x14ac:dyDescent="0.25">
      <c r="A46" s="449">
        <v>5100</v>
      </c>
      <c r="B46" s="450" t="s">
        <v>1262</v>
      </c>
      <c r="C46" s="451">
        <v>7601100</v>
      </c>
      <c r="D46" s="451">
        <f t="shared" si="1"/>
        <v>4662000</v>
      </c>
      <c r="E46" s="451">
        <v>12263100</v>
      </c>
    </row>
    <row r="47" spans="1:5" x14ac:dyDescent="0.25">
      <c r="A47" s="449">
        <v>5200</v>
      </c>
      <c r="B47" s="450" t="s">
        <v>1263</v>
      </c>
      <c r="C47" s="451">
        <v>3433132</v>
      </c>
      <c r="D47" s="451">
        <f t="shared" si="1"/>
        <v>90000</v>
      </c>
      <c r="E47" s="451">
        <v>3523132</v>
      </c>
    </row>
    <row r="48" spans="1:5" x14ac:dyDescent="0.25">
      <c r="A48" s="449">
        <v>5300</v>
      </c>
      <c r="B48" s="450" t="s">
        <v>1264</v>
      </c>
      <c r="C48" s="451">
        <v>1045000</v>
      </c>
      <c r="D48" s="451">
        <f t="shared" si="1"/>
        <v>-50000</v>
      </c>
      <c r="E48" s="451">
        <v>995000</v>
      </c>
    </row>
    <row r="49" spans="1:5" x14ac:dyDescent="0.25">
      <c r="A49" s="449">
        <v>5400</v>
      </c>
      <c r="B49" s="450" t="s">
        <v>1265</v>
      </c>
      <c r="C49" s="451">
        <v>17654000</v>
      </c>
      <c r="D49" s="451">
        <f t="shared" si="1"/>
        <v>357000</v>
      </c>
      <c r="E49" s="451">
        <v>18011000</v>
      </c>
    </row>
    <row r="50" spans="1:5" x14ac:dyDescent="0.25">
      <c r="A50" s="449">
        <v>5500</v>
      </c>
      <c r="B50" s="450" t="s">
        <v>1266</v>
      </c>
      <c r="C50" s="451">
        <v>800000</v>
      </c>
      <c r="D50" s="451">
        <f t="shared" si="1"/>
        <v>50000</v>
      </c>
      <c r="E50" s="451">
        <v>850000</v>
      </c>
    </row>
    <row r="51" spans="1:5" x14ac:dyDescent="0.25">
      <c r="A51" s="449">
        <v>5600</v>
      </c>
      <c r="B51" s="450" t="s">
        <v>1267</v>
      </c>
      <c r="C51" s="451">
        <v>9936399.5599999987</v>
      </c>
      <c r="D51" s="451">
        <f t="shared" si="1"/>
        <v>90000</v>
      </c>
      <c r="E51" s="451">
        <v>10026399.559999999</v>
      </c>
    </row>
    <row r="52" spans="1:5" x14ac:dyDescent="0.25">
      <c r="A52" s="449">
        <v>5700</v>
      </c>
      <c r="B52" s="450" t="s">
        <v>1268</v>
      </c>
      <c r="C52" s="451">
        <v>1628901</v>
      </c>
      <c r="D52" s="451">
        <f t="shared" si="1"/>
        <v>0</v>
      </c>
      <c r="E52" s="451">
        <v>1628901</v>
      </c>
    </row>
    <row r="53" spans="1:5" x14ac:dyDescent="0.25">
      <c r="A53" s="449">
        <v>5800</v>
      </c>
      <c r="B53" s="450" t="s">
        <v>1269</v>
      </c>
      <c r="C53" s="451">
        <v>18852823.559999999</v>
      </c>
      <c r="D53" s="451">
        <f t="shared" si="1"/>
        <v>67408340.189999998</v>
      </c>
      <c r="E53" s="451">
        <v>86261163.75</v>
      </c>
    </row>
    <row r="54" spans="1:5" x14ac:dyDescent="0.25">
      <c r="A54" s="449">
        <v>5900</v>
      </c>
      <c r="B54" s="450" t="s">
        <v>1270</v>
      </c>
      <c r="C54" s="451">
        <v>7866000</v>
      </c>
      <c r="D54" s="451">
        <f t="shared" si="1"/>
        <v>0</v>
      </c>
      <c r="E54" s="451">
        <v>7866000</v>
      </c>
    </row>
    <row r="55" spans="1:5" x14ac:dyDescent="0.25">
      <c r="A55" s="447">
        <v>6000</v>
      </c>
      <c r="B55" s="447" t="s">
        <v>1271</v>
      </c>
      <c r="C55" s="452">
        <f>C56+C57+C58</f>
        <v>237156910.7784</v>
      </c>
      <c r="D55" s="452">
        <f>D56+D57+D58</f>
        <v>63624043.891599983</v>
      </c>
      <c r="E55" s="452">
        <f>E56+E57+E58</f>
        <v>300780954.67000002</v>
      </c>
    </row>
    <row r="56" spans="1:5" x14ac:dyDescent="0.25">
      <c r="A56" s="449">
        <v>6100</v>
      </c>
      <c r="B56" s="450" t="s">
        <v>1272</v>
      </c>
      <c r="C56" s="451">
        <v>168576555.69840002</v>
      </c>
      <c r="D56" s="451">
        <f t="shared" si="1"/>
        <v>47734043.891599983</v>
      </c>
      <c r="E56" s="451">
        <v>216310599.59</v>
      </c>
    </row>
    <row r="57" spans="1:5" x14ac:dyDescent="0.25">
      <c r="A57" s="449">
        <v>6200</v>
      </c>
      <c r="B57" s="450" t="s">
        <v>1273</v>
      </c>
      <c r="C57" s="451"/>
      <c r="D57" s="451"/>
      <c r="E57" s="451">
        <v>0</v>
      </c>
    </row>
    <row r="58" spans="1:5" x14ac:dyDescent="0.25">
      <c r="A58" s="449">
        <v>6300</v>
      </c>
      <c r="B58" s="450" t="s">
        <v>1274</v>
      </c>
      <c r="C58" s="451">
        <v>68580355.079999998</v>
      </c>
      <c r="D58" s="451">
        <f t="shared" si="1"/>
        <v>15890000</v>
      </c>
      <c r="E58" s="451">
        <v>84470355.079999998</v>
      </c>
    </row>
    <row r="59" spans="1:5" x14ac:dyDescent="0.25">
      <c r="A59" s="447">
        <v>7000</v>
      </c>
      <c r="B59" s="456" t="s">
        <v>1275</v>
      </c>
      <c r="C59" s="452">
        <f>C60+C61+C62+C63+C64+C65+C66+C67</f>
        <v>0</v>
      </c>
      <c r="D59" s="452">
        <f>D60+D61+D62+D63+D64+D65+D66+D67</f>
        <v>0</v>
      </c>
      <c r="E59" s="452">
        <f>E60+E61+E62+E63+E64+E65+E66+E67</f>
        <v>0</v>
      </c>
    </row>
    <row r="60" spans="1:5" x14ac:dyDescent="0.25">
      <c r="A60" s="449">
        <v>7100</v>
      </c>
      <c r="B60" s="450" t="s">
        <v>1276</v>
      </c>
      <c r="C60" s="451">
        <v>0</v>
      </c>
      <c r="D60" s="451"/>
      <c r="E60" s="451"/>
    </row>
    <row r="61" spans="1:5" x14ac:dyDescent="0.25">
      <c r="A61" s="449">
        <v>7200</v>
      </c>
      <c r="B61" s="450" t="s">
        <v>1277</v>
      </c>
      <c r="C61" s="451">
        <v>0</v>
      </c>
      <c r="D61" s="451"/>
      <c r="E61" s="451"/>
    </row>
    <row r="62" spans="1:5" x14ac:dyDescent="0.25">
      <c r="A62" s="449">
        <v>7300</v>
      </c>
      <c r="B62" s="450" t="s">
        <v>1278</v>
      </c>
      <c r="C62" s="451">
        <v>0</v>
      </c>
      <c r="D62" s="451"/>
      <c r="E62" s="451"/>
    </row>
    <row r="63" spans="1:5" x14ac:dyDescent="0.25">
      <c r="A63" s="449">
        <v>7400</v>
      </c>
      <c r="B63" s="450" t="s">
        <v>1279</v>
      </c>
      <c r="C63" s="451">
        <v>0</v>
      </c>
      <c r="D63" s="451"/>
      <c r="E63" s="451"/>
    </row>
    <row r="64" spans="1:5" x14ac:dyDescent="0.25">
      <c r="A64" s="449">
        <v>7500</v>
      </c>
      <c r="B64" s="450" t="s">
        <v>1280</v>
      </c>
      <c r="C64" s="451">
        <v>0</v>
      </c>
      <c r="D64" s="451"/>
      <c r="E64" s="451"/>
    </row>
    <row r="65" spans="1:5" x14ac:dyDescent="0.25">
      <c r="A65" s="449"/>
      <c r="B65" s="457" t="s">
        <v>1281</v>
      </c>
      <c r="C65" s="451">
        <v>0</v>
      </c>
      <c r="D65" s="451"/>
      <c r="E65" s="451"/>
    </row>
    <row r="66" spans="1:5" x14ac:dyDescent="0.25">
      <c r="A66" s="449">
        <v>7600</v>
      </c>
      <c r="B66" s="450" t="s">
        <v>1282</v>
      </c>
      <c r="C66" s="451">
        <v>0</v>
      </c>
      <c r="D66" s="451"/>
      <c r="E66" s="451"/>
    </row>
    <row r="67" spans="1:5" x14ac:dyDescent="0.25">
      <c r="A67" s="449">
        <v>7900</v>
      </c>
      <c r="B67" s="450" t="s">
        <v>1283</v>
      </c>
      <c r="C67" s="451">
        <v>0</v>
      </c>
      <c r="D67" s="451"/>
      <c r="E67" s="451"/>
    </row>
    <row r="68" spans="1:5" x14ac:dyDescent="0.25">
      <c r="A68" s="447">
        <v>8000</v>
      </c>
      <c r="B68" s="447" t="s">
        <v>1284</v>
      </c>
      <c r="C68" s="455">
        <f>C69+C70+C71</f>
        <v>0</v>
      </c>
      <c r="D68" s="455">
        <f>D69+D70+D71</f>
        <v>0</v>
      </c>
      <c r="E68" s="455">
        <f>E69+E70+E71</f>
        <v>0</v>
      </c>
    </row>
    <row r="69" spans="1:5" x14ac:dyDescent="0.25">
      <c r="A69" s="449">
        <v>8100</v>
      </c>
      <c r="B69" s="450" t="s">
        <v>1285</v>
      </c>
      <c r="C69" s="451">
        <v>0</v>
      </c>
      <c r="D69" s="451"/>
      <c r="E69" s="451"/>
    </row>
    <row r="70" spans="1:5" x14ac:dyDescent="0.25">
      <c r="A70" s="449">
        <v>8300</v>
      </c>
      <c r="B70" s="450" t="s">
        <v>1286</v>
      </c>
      <c r="C70" s="451">
        <v>0</v>
      </c>
      <c r="D70" s="451"/>
      <c r="E70" s="451"/>
    </row>
    <row r="71" spans="1:5" x14ac:dyDescent="0.25">
      <c r="A71" s="449">
        <v>8500</v>
      </c>
      <c r="B71" s="450" t="s">
        <v>1287</v>
      </c>
      <c r="C71" s="451">
        <v>0</v>
      </c>
      <c r="D71" s="451"/>
      <c r="E71" s="451"/>
    </row>
    <row r="72" spans="1:5" x14ac:dyDescent="0.25">
      <c r="A72" s="447">
        <v>9000</v>
      </c>
      <c r="B72" s="447" t="s">
        <v>1288</v>
      </c>
      <c r="C72" s="452">
        <f>C73+C74+C75+C76+C77+C78+C79</f>
        <v>0</v>
      </c>
      <c r="D72" s="452">
        <f>D73+D74+D75+D76+D77+D78+D79</f>
        <v>0</v>
      </c>
      <c r="E72" s="452">
        <f>E73+E74+E75+E76+E77+E78+E79</f>
        <v>0</v>
      </c>
    </row>
    <row r="73" spans="1:5" x14ac:dyDescent="0.25">
      <c r="A73" s="449">
        <v>9100</v>
      </c>
      <c r="B73" s="450" t="s">
        <v>1289</v>
      </c>
      <c r="C73" s="451">
        <v>0</v>
      </c>
      <c r="D73" s="451"/>
      <c r="E73" s="451"/>
    </row>
    <row r="74" spans="1:5" x14ac:dyDescent="0.25">
      <c r="A74" s="449">
        <v>9200</v>
      </c>
      <c r="B74" s="450" t="s">
        <v>1290</v>
      </c>
      <c r="C74" s="451">
        <v>0</v>
      </c>
      <c r="D74" s="451"/>
      <c r="E74" s="451"/>
    </row>
    <row r="75" spans="1:5" x14ac:dyDescent="0.25">
      <c r="A75" s="449">
        <v>9300</v>
      </c>
      <c r="B75" s="450" t="s">
        <v>1291</v>
      </c>
      <c r="C75" s="451">
        <v>0</v>
      </c>
      <c r="D75" s="451"/>
      <c r="E75" s="451"/>
    </row>
    <row r="76" spans="1:5" x14ac:dyDescent="0.25">
      <c r="A76" s="449">
        <v>9400</v>
      </c>
      <c r="B76" s="450" t="s">
        <v>1292</v>
      </c>
      <c r="C76" s="451">
        <v>0</v>
      </c>
      <c r="D76" s="451"/>
      <c r="E76" s="451"/>
    </row>
    <row r="77" spans="1:5" x14ac:dyDescent="0.25">
      <c r="A77" s="449">
        <v>9500</v>
      </c>
      <c r="B77" s="450" t="s">
        <v>1293</v>
      </c>
      <c r="C77" s="451">
        <v>0</v>
      </c>
      <c r="D77" s="451"/>
      <c r="E77" s="451"/>
    </row>
    <row r="78" spans="1:5" x14ac:dyDescent="0.25">
      <c r="A78" s="449">
        <v>9600</v>
      </c>
      <c r="B78" s="450" t="s">
        <v>1294</v>
      </c>
      <c r="C78" s="451">
        <v>0</v>
      </c>
      <c r="D78" s="451"/>
      <c r="E78" s="451"/>
    </row>
    <row r="79" spans="1:5" x14ac:dyDescent="0.25">
      <c r="A79" s="449">
        <v>9900</v>
      </c>
      <c r="B79" s="450" t="s">
        <v>1295</v>
      </c>
      <c r="C79" s="451">
        <v>0</v>
      </c>
      <c r="D79" s="451"/>
      <c r="E79" s="451"/>
    </row>
    <row r="80" spans="1:5" x14ac:dyDescent="0.25">
      <c r="A80" s="443"/>
      <c r="B80" s="444" t="s">
        <v>1296</v>
      </c>
      <c r="C80" s="458">
        <f>C81+C89+C99+C109+C119+C129+C133+C142+C146</f>
        <v>557517300.13999999</v>
      </c>
      <c r="D80" s="458">
        <f>D81+D89+D99+D109+D119+D129+D133+D142+D146</f>
        <v>-2165424.4099999964</v>
      </c>
      <c r="E80" s="458">
        <f>E81+E89+E99+E109+E119+E129+E133+E142+E146</f>
        <v>555351875.73000002</v>
      </c>
    </row>
    <row r="81" spans="1:5" x14ac:dyDescent="0.25">
      <c r="A81" s="446">
        <v>1000</v>
      </c>
      <c r="B81" s="447" t="s">
        <v>1297</v>
      </c>
      <c r="C81" s="452">
        <f>C82+C83+C84+C85+C86+C87+C88</f>
        <v>30016035.559999999</v>
      </c>
      <c r="D81" s="452">
        <f>D82+D83+D84+D85+D86+D87+D88</f>
        <v>0</v>
      </c>
      <c r="E81" s="452">
        <f>E82+E83+E84+E85+E86+E87+E88</f>
        <v>30016035.559999999</v>
      </c>
    </row>
    <row r="82" spans="1:5" x14ac:dyDescent="0.25">
      <c r="A82" s="449">
        <v>1100</v>
      </c>
      <c r="B82" s="450" t="s">
        <v>1225</v>
      </c>
      <c r="C82" s="451">
        <v>0</v>
      </c>
      <c r="D82" s="451"/>
      <c r="E82" s="451">
        <v>0</v>
      </c>
    </row>
    <row r="83" spans="1:5" x14ac:dyDescent="0.25">
      <c r="A83" s="449">
        <v>1200</v>
      </c>
      <c r="B83" s="450" t="s">
        <v>1226</v>
      </c>
      <c r="C83" s="451">
        <v>0</v>
      </c>
      <c r="D83" s="451">
        <f t="shared" ref="D83:D88" si="2">+E83-C83</f>
        <v>0</v>
      </c>
      <c r="E83" s="451">
        <v>0</v>
      </c>
    </row>
    <row r="84" spans="1:5" x14ac:dyDescent="0.25">
      <c r="A84" s="449">
        <v>1300</v>
      </c>
      <c r="B84" s="450" t="s">
        <v>1227</v>
      </c>
      <c r="C84" s="451"/>
      <c r="D84" s="451"/>
      <c r="E84" s="451">
        <v>0</v>
      </c>
    </row>
    <row r="85" spans="1:5" x14ac:dyDescent="0.25">
      <c r="A85" s="449">
        <v>1400</v>
      </c>
      <c r="B85" s="450" t="s">
        <v>1228</v>
      </c>
      <c r="C85" s="451"/>
      <c r="D85" s="451"/>
      <c r="E85" s="451">
        <v>0</v>
      </c>
    </row>
    <row r="86" spans="1:5" x14ac:dyDescent="0.25">
      <c r="A86" s="449">
        <v>1500</v>
      </c>
      <c r="B86" s="450" t="s">
        <v>1229</v>
      </c>
      <c r="C86" s="451"/>
      <c r="D86" s="451"/>
      <c r="E86" s="451">
        <v>0</v>
      </c>
    </row>
    <row r="87" spans="1:5" x14ac:dyDescent="0.25">
      <c r="A87" s="449">
        <v>1600</v>
      </c>
      <c r="B87" s="450" t="s">
        <v>1230</v>
      </c>
      <c r="C87" s="451">
        <v>27516035.559999999</v>
      </c>
      <c r="D87" s="451">
        <f t="shared" si="2"/>
        <v>0</v>
      </c>
      <c r="E87" s="451">
        <v>27516035.559999999</v>
      </c>
    </row>
    <row r="88" spans="1:5" x14ac:dyDescent="0.25">
      <c r="A88" s="449">
        <v>1700</v>
      </c>
      <c r="B88" s="450" t="s">
        <v>1231</v>
      </c>
      <c r="C88" s="451">
        <v>2500000</v>
      </c>
      <c r="D88" s="451">
        <f t="shared" si="2"/>
        <v>0</v>
      </c>
      <c r="E88" s="451">
        <v>2500000</v>
      </c>
    </row>
    <row r="89" spans="1:5" x14ac:dyDescent="0.25">
      <c r="A89" s="447">
        <v>2000</v>
      </c>
      <c r="B89" s="447" t="s">
        <v>1298</v>
      </c>
      <c r="C89" s="452">
        <f>C90+C91+C92+C93+C94+C95+C96+C97+C98</f>
        <v>19500000</v>
      </c>
      <c r="D89" s="452">
        <f>D90+D91+D92+D93+D94+D95+D96+D97+D98</f>
        <v>0</v>
      </c>
      <c r="E89" s="452">
        <f>E90+E91+E92+E93+E94+E95+E96+E97+E98</f>
        <v>19500000</v>
      </c>
    </row>
    <row r="90" spans="1:5" x14ac:dyDescent="0.25">
      <c r="A90" s="449">
        <v>2100</v>
      </c>
      <c r="B90" s="453" t="s">
        <v>1232</v>
      </c>
      <c r="C90" s="451">
        <v>0</v>
      </c>
      <c r="D90" s="451"/>
      <c r="E90" s="451"/>
    </row>
    <row r="91" spans="1:5" x14ac:dyDescent="0.25">
      <c r="A91" s="449">
        <v>2200</v>
      </c>
      <c r="B91" s="450" t="s">
        <v>1233</v>
      </c>
      <c r="C91" s="451">
        <v>0</v>
      </c>
      <c r="D91" s="451"/>
      <c r="E91" s="451"/>
    </row>
    <row r="92" spans="1:5" x14ac:dyDescent="0.25">
      <c r="A92" s="449">
        <v>2300</v>
      </c>
      <c r="B92" s="450" t="s">
        <v>1234</v>
      </c>
      <c r="C92" s="451">
        <v>0</v>
      </c>
      <c r="D92" s="451"/>
      <c r="E92" s="451"/>
    </row>
    <row r="93" spans="1:5" x14ac:dyDescent="0.25">
      <c r="A93" s="449">
        <v>2400</v>
      </c>
      <c r="B93" s="450" t="s">
        <v>1235</v>
      </c>
      <c r="C93" s="451">
        <v>0</v>
      </c>
      <c r="D93" s="451"/>
      <c r="E93" s="451"/>
    </row>
    <row r="94" spans="1:5" x14ac:dyDescent="0.25">
      <c r="A94" s="449">
        <v>2500</v>
      </c>
      <c r="B94" s="450" t="s">
        <v>1236</v>
      </c>
      <c r="C94" s="451">
        <v>0</v>
      </c>
      <c r="D94" s="451"/>
      <c r="E94" s="451"/>
    </row>
    <row r="95" spans="1:5" x14ac:dyDescent="0.25">
      <c r="A95" s="449">
        <v>2600</v>
      </c>
      <c r="B95" s="450" t="s">
        <v>1237</v>
      </c>
      <c r="C95" s="451">
        <v>19500000</v>
      </c>
      <c r="D95" s="451">
        <f t="shared" ref="D95" si="3">+E95-C95</f>
        <v>0</v>
      </c>
      <c r="E95" s="451">
        <v>19500000</v>
      </c>
    </row>
    <row r="96" spans="1:5" x14ac:dyDescent="0.25">
      <c r="A96" s="449">
        <v>2700</v>
      </c>
      <c r="B96" s="450" t="s">
        <v>1238</v>
      </c>
      <c r="C96" s="451">
        <v>0</v>
      </c>
      <c r="D96" s="451"/>
      <c r="E96" s="451"/>
    </row>
    <row r="97" spans="1:5" x14ac:dyDescent="0.25">
      <c r="A97" s="449">
        <v>2800</v>
      </c>
      <c r="B97" s="450" t="s">
        <v>1239</v>
      </c>
      <c r="C97" s="451">
        <v>0</v>
      </c>
      <c r="D97" s="451"/>
      <c r="E97" s="451"/>
    </row>
    <row r="98" spans="1:5" x14ac:dyDescent="0.25">
      <c r="A98" s="449">
        <v>2900</v>
      </c>
      <c r="B98" s="450" t="s">
        <v>1240</v>
      </c>
      <c r="C98" s="451">
        <v>0</v>
      </c>
      <c r="D98" s="451"/>
      <c r="E98" s="451"/>
    </row>
    <row r="99" spans="1:5" x14ac:dyDescent="0.25">
      <c r="A99" s="447">
        <v>3000</v>
      </c>
      <c r="B99" s="447" t="s">
        <v>1241</v>
      </c>
      <c r="C99" s="452">
        <f>C100+C101+C102+C103+C104+C105+C106+C107+C108</f>
        <v>239282950.57999998</v>
      </c>
      <c r="D99" s="452">
        <f>D100+D101+D102+D103+D104+D105+D106+D107+D108</f>
        <v>-33880816.939999998</v>
      </c>
      <c r="E99" s="452">
        <f>E100+E101+E102+E103+E104+E105+E106+E107+E108</f>
        <v>205402133.63999999</v>
      </c>
    </row>
    <row r="100" spans="1:5" x14ac:dyDescent="0.25">
      <c r="A100" s="449">
        <v>3100</v>
      </c>
      <c r="B100" s="450" t="s">
        <v>1242</v>
      </c>
      <c r="C100" s="451">
        <v>109851340.58</v>
      </c>
      <c r="D100" s="451">
        <f t="shared" ref="D100:D104" si="4">+E100-C100</f>
        <v>-622646.32999999821</v>
      </c>
      <c r="E100" s="451">
        <v>109228694.25</v>
      </c>
    </row>
    <row r="101" spans="1:5" x14ac:dyDescent="0.25">
      <c r="A101" s="449">
        <v>3200</v>
      </c>
      <c r="B101" s="450" t="s">
        <v>1243</v>
      </c>
      <c r="C101" s="451">
        <v>13500000</v>
      </c>
      <c r="D101" s="451">
        <f t="shared" si="4"/>
        <v>0</v>
      </c>
      <c r="E101" s="451">
        <v>13500000</v>
      </c>
    </row>
    <row r="102" spans="1:5" x14ac:dyDescent="0.25">
      <c r="A102" s="449">
        <v>3300</v>
      </c>
      <c r="B102" s="450" t="s">
        <v>1244</v>
      </c>
      <c r="C102" s="451"/>
      <c r="D102" s="451"/>
      <c r="E102" s="451">
        <v>0</v>
      </c>
    </row>
    <row r="103" spans="1:5" x14ac:dyDescent="0.25">
      <c r="A103" s="449">
        <v>3400</v>
      </c>
      <c r="B103" s="450" t="s">
        <v>1245</v>
      </c>
      <c r="C103" s="451">
        <v>37200000</v>
      </c>
      <c r="D103" s="451">
        <f t="shared" si="4"/>
        <v>-37200000</v>
      </c>
      <c r="E103" s="451">
        <v>0</v>
      </c>
    </row>
    <row r="104" spans="1:5" x14ac:dyDescent="0.25">
      <c r="A104" s="449">
        <v>3500</v>
      </c>
      <c r="B104" s="453" t="s">
        <v>1246</v>
      </c>
      <c r="C104" s="451">
        <v>70139346.030000001</v>
      </c>
      <c r="D104" s="451">
        <f t="shared" si="4"/>
        <v>3926060.1899999976</v>
      </c>
      <c r="E104" s="451">
        <v>74065406.219999999</v>
      </c>
    </row>
    <row r="105" spans="1:5" x14ac:dyDescent="0.25">
      <c r="A105" s="449">
        <v>3600</v>
      </c>
      <c r="B105" s="450" t="s">
        <v>1247</v>
      </c>
      <c r="C105" s="451"/>
      <c r="D105" s="451"/>
      <c r="E105" s="451">
        <v>0</v>
      </c>
    </row>
    <row r="106" spans="1:5" x14ac:dyDescent="0.25">
      <c r="A106" s="449">
        <v>3700</v>
      </c>
      <c r="B106" s="450" t="s">
        <v>1248</v>
      </c>
      <c r="C106" s="451"/>
      <c r="D106" s="451"/>
      <c r="E106" s="451">
        <v>0</v>
      </c>
    </row>
    <row r="107" spans="1:5" x14ac:dyDescent="0.25">
      <c r="A107" s="449">
        <v>3800</v>
      </c>
      <c r="B107" s="450" t="s">
        <v>1249</v>
      </c>
      <c r="C107" s="451"/>
      <c r="D107" s="451"/>
      <c r="E107" s="451">
        <v>0</v>
      </c>
    </row>
    <row r="108" spans="1:5" x14ac:dyDescent="0.25">
      <c r="A108" s="449">
        <v>3900</v>
      </c>
      <c r="B108" s="450" t="s">
        <v>1250</v>
      </c>
      <c r="C108" s="451">
        <v>8592263.9699999988</v>
      </c>
      <c r="D108" s="451">
        <f t="shared" ref="D108" si="5">+E108-C108</f>
        <v>15769.200000001118</v>
      </c>
      <c r="E108" s="451">
        <v>8608033.1699999999</v>
      </c>
    </row>
    <row r="109" spans="1:5" x14ac:dyDescent="0.25">
      <c r="A109" s="447">
        <v>4000</v>
      </c>
      <c r="B109" s="454" t="s">
        <v>1251</v>
      </c>
      <c r="C109" s="452">
        <f>C110+C111+C112+C113+C114+C115+C116+C117+C118</f>
        <v>5363688</v>
      </c>
      <c r="D109" s="452">
        <f>D110+D111+D112+D113+D114+D115+D116+D117+D118</f>
        <v>0</v>
      </c>
      <c r="E109" s="452">
        <f>E110+E111+E112+E113+E114+E115+E116+E117+E118</f>
        <v>5363688</v>
      </c>
    </row>
    <row r="110" spans="1:5" x14ac:dyDescent="0.25">
      <c r="A110" s="449">
        <v>4100</v>
      </c>
      <c r="B110" s="450" t="s">
        <v>1252</v>
      </c>
      <c r="C110" s="451">
        <v>0</v>
      </c>
      <c r="D110" s="451"/>
      <c r="E110" s="451"/>
    </row>
    <row r="111" spans="1:5" x14ac:dyDescent="0.25">
      <c r="A111" s="449">
        <v>4200</v>
      </c>
      <c r="B111" s="450" t="s">
        <v>1253</v>
      </c>
      <c r="C111" s="451">
        <v>0</v>
      </c>
      <c r="D111" s="451"/>
      <c r="E111" s="451"/>
    </row>
    <row r="112" spans="1:5" x14ac:dyDescent="0.25">
      <c r="A112" s="449">
        <v>4300</v>
      </c>
      <c r="B112" s="450" t="s">
        <v>1254</v>
      </c>
      <c r="C112" s="451">
        <v>0</v>
      </c>
      <c r="D112" s="451"/>
      <c r="E112" s="451"/>
    </row>
    <row r="113" spans="1:5" x14ac:dyDescent="0.25">
      <c r="A113" s="449">
        <v>4400</v>
      </c>
      <c r="B113" s="450" t="s">
        <v>1255</v>
      </c>
      <c r="C113" s="451">
        <v>5363688</v>
      </c>
      <c r="D113" s="451">
        <f t="shared" ref="D113" si="6">+E113-C113</f>
        <v>0</v>
      </c>
      <c r="E113" s="451">
        <v>5363688</v>
      </c>
    </row>
    <row r="114" spans="1:5" x14ac:dyDescent="0.25">
      <c r="A114" s="449">
        <v>4500</v>
      </c>
      <c r="B114" s="450" t="s">
        <v>1256</v>
      </c>
      <c r="C114" s="451">
        <v>0</v>
      </c>
      <c r="D114" s="451"/>
      <c r="E114" s="451"/>
    </row>
    <row r="115" spans="1:5" x14ac:dyDescent="0.25">
      <c r="A115" s="449">
        <v>4600</v>
      </c>
      <c r="B115" s="450" t="s">
        <v>1257</v>
      </c>
      <c r="C115" s="451">
        <v>0</v>
      </c>
      <c r="D115" s="451"/>
      <c r="E115" s="451"/>
    </row>
    <row r="116" spans="1:5" x14ac:dyDescent="0.25">
      <c r="A116" s="449">
        <v>4700</v>
      </c>
      <c r="B116" s="450" t="s">
        <v>1258</v>
      </c>
      <c r="C116" s="451">
        <v>0</v>
      </c>
      <c r="D116" s="451"/>
      <c r="E116" s="451"/>
    </row>
    <row r="117" spans="1:5" x14ac:dyDescent="0.25">
      <c r="A117" s="449">
        <v>4800</v>
      </c>
      <c r="B117" s="450" t="s">
        <v>1259</v>
      </c>
      <c r="C117" s="451">
        <v>0</v>
      </c>
      <c r="D117" s="451"/>
      <c r="E117" s="451"/>
    </row>
    <row r="118" spans="1:5" x14ac:dyDescent="0.25">
      <c r="A118" s="449">
        <v>4900</v>
      </c>
      <c r="B118" s="450" t="s">
        <v>1260</v>
      </c>
      <c r="C118" s="451">
        <v>0</v>
      </c>
      <c r="D118" s="451"/>
      <c r="E118" s="451"/>
    </row>
    <row r="119" spans="1:5" x14ac:dyDescent="0.25">
      <c r="A119" s="447">
        <v>5000</v>
      </c>
      <c r="B119" s="454" t="s">
        <v>1261</v>
      </c>
      <c r="C119" s="455">
        <f>C120+C121+C122+C123+C124+C125+C126+C127+C128</f>
        <v>0</v>
      </c>
      <c r="D119" s="455">
        <f>D120+D121+D122+D123+D124+D125+D126+D127+D128</f>
        <v>0</v>
      </c>
      <c r="E119" s="455">
        <f>E120+E121+E122+E123+E124+E125+E126+E127+E128</f>
        <v>0</v>
      </c>
    </row>
    <row r="120" spans="1:5" x14ac:dyDescent="0.25">
      <c r="A120" s="449">
        <v>5100</v>
      </c>
      <c r="B120" s="450" t="s">
        <v>1262</v>
      </c>
      <c r="C120" s="451">
        <v>0</v>
      </c>
      <c r="D120" s="451"/>
      <c r="E120" s="451"/>
    </row>
    <row r="121" spans="1:5" x14ac:dyDescent="0.25">
      <c r="A121" s="449">
        <v>5200</v>
      </c>
      <c r="B121" s="450" t="s">
        <v>1263</v>
      </c>
      <c r="C121" s="451">
        <v>0</v>
      </c>
      <c r="D121" s="451"/>
      <c r="E121" s="451"/>
    </row>
    <row r="122" spans="1:5" x14ac:dyDescent="0.25">
      <c r="A122" s="449">
        <v>5300</v>
      </c>
      <c r="B122" s="450" t="s">
        <v>1264</v>
      </c>
      <c r="C122" s="451">
        <v>0</v>
      </c>
      <c r="D122" s="451"/>
      <c r="E122" s="451"/>
    </row>
    <row r="123" spans="1:5" x14ac:dyDescent="0.25">
      <c r="A123" s="449">
        <v>5400</v>
      </c>
      <c r="B123" s="450" t="s">
        <v>1265</v>
      </c>
      <c r="C123" s="451">
        <v>0</v>
      </c>
      <c r="D123" s="451"/>
      <c r="E123" s="451"/>
    </row>
    <row r="124" spans="1:5" x14ac:dyDescent="0.25">
      <c r="A124" s="449">
        <v>5500</v>
      </c>
      <c r="B124" s="450" t="s">
        <v>1266</v>
      </c>
      <c r="C124" s="451">
        <v>0</v>
      </c>
      <c r="D124" s="451"/>
      <c r="E124" s="451"/>
    </row>
    <row r="125" spans="1:5" x14ac:dyDescent="0.25">
      <c r="A125" s="449">
        <v>5600</v>
      </c>
      <c r="B125" s="450" t="s">
        <v>1267</v>
      </c>
      <c r="C125" s="451">
        <v>0</v>
      </c>
      <c r="D125" s="451"/>
      <c r="E125" s="451"/>
    </row>
    <row r="126" spans="1:5" x14ac:dyDescent="0.25">
      <c r="A126" s="449">
        <v>5700</v>
      </c>
      <c r="B126" s="450" t="s">
        <v>1268</v>
      </c>
      <c r="C126" s="451">
        <v>0</v>
      </c>
      <c r="D126" s="451"/>
      <c r="E126" s="451"/>
    </row>
    <row r="127" spans="1:5" x14ac:dyDescent="0.25">
      <c r="A127" s="449">
        <v>5800</v>
      </c>
      <c r="B127" s="450" t="s">
        <v>1269</v>
      </c>
      <c r="C127" s="451">
        <v>0</v>
      </c>
      <c r="D127" s="451"/>
      <c r="E127" s="451"/>
    </row>
    <row r="128" spans="1:5" x14ac:dyDescent="0.25">
      <c r="A128" s="449">
        <v>5900</v>
      </c>
      <c r="B128" s="450" t="s">
        <v>1270</v>
      </c>
      <c r="C128" s="451">
        <v>0</v>
      </c>
      <c r="D128" s="451"/>
      <c r="E128" s="451"/>
    </row>
    <row r="129" spans="1:5" x14ac:dyDescent="0.25">
      <c r="A129" s="447">
        <v>6000</v>
      </c>
      <c r="B129" s="447" t="s">
        <v>1271</v>
      </c>
      <c r="C129" s="452">
        <f>C130+C131+C132</f>
        <v>232889626</v>
      </c>
      <c r="D129" s="452">
        <f>D130+D131+D132</f>
        <v>31715392.530000001</v>
      </c>
      <c r="E129" s="452">
        <f>E130+E131+E132</f>
        <v>264605018.53</v>
      </c>
    </row>
    <row r="130" spans="1:5" x14ac:dyDescent="0.25">
      <c r="A130" s="449">
        <v>6100</v>
      </c>
      <c r="B130" s="450" t="s">
        <v>1272</v>
      </c>
      <c r="C130" s="451">
        <v>232889626</v>
      </c>
      <c r="D130" s="451">
        <f t="shared" ref="D130" si="7">+E130-C130</f>
        <v>31715392.530000001</v>
      </c>
      <c r="E130" s="451">
        <v>264605018.53</v>
      </c>
    </row>
    <row r="131" spans="1:5" x14ac:dyDescent="0.25">
      <c r="A131" s="449">
        <v>6200</v>
      </c>
      <c r="B131" s="450" t="s">
        <v>1273</v>
      </c>
      <c r="C131" s="451">
        <v>0</v>
      </c>
      <c r="D131" s="451"/>
      <c r="E131" s="451"/>
    </row>
    <row r="132" spans="1:5" x14ac:dyDescent="0.25">
      <c r="A132" s="449">
        <v>6300</v>
      </c>
      <c r="B132" s="450" t="s">
        <v>1274</v>
      </c>
      <c r="C132" s="451">
        <v>0</v>
      </c>
      <c r="D132" s="451"/>
      <c r="E132" s="451"/>
    </row>
    <row r="133" spans="1:5" x14ac:dyDescent="0.25">
      <c r="A133" s="447">
        <v>7000</v>
      </c>
      <c r="B133" s="454" t="s">
        <v>1299</v>
      </c>
      <c r="C133" s="452">
        <f>C134+C135+C136+C137+C138+C140+C141</f>
        <v>0</v>
      </c>
      <c r="D133" s="452">
        <f>D134+D135+D136+D137+D138+D140+D141</f>
        <v>0</v>
      </c>
      <c r="E133" s="452">
        <f>E134+E135+E136+E137+E138+E140+E141</f>
        <v>0</v>
      </c>
    </row>
    <row r="134" spans="1:5" x14ac:dyDescent="0.25">
      <c r="A134" s="449">
        <v>7100</v>
      </c>
      <c r="B134" s="450" t="s">
        <v>1276</v>
      </c>
      <c r="C134" s="451">
        <v>0</v>
      </c>
      <c r="D134" s="451"/>
      <c r="E134" s="451"/>
    </row>
    <row r="135" spans="1:5" x14ac:dyDescent="0.25">
      <c r="A135" s="449">
        <v>7200</v>
      </c>
      <c r="B135" s="450" t="s">
        <v>1277</v>
      </c>
      <c r="C135" s="451">
        <v>0</v>
      </c>
      <c r="D135" s="451"/>
      <c r="E135" s="451"/>
    </row>
    <row r="136" spans="1:5" x14ac:dyDescent="0.25">
      <c r="A136" s="449">
        <v>7300</v>
      </c>
      <c r="B136" s="450" t="s">
        <v>1278</v>
      </c>
      <c r="C136" s="451">
        <v>0</v>
      </c>
      <c r="D136" s="451"/>
      <c r="E136" s="451"/>
    </row>
    <row r="137" spans="1:5" x14ac:dyDescent="0.25">
      <c r="A137" s="449">
        <v>7400</v>
      </c>
      <c r="B137" s="450" t="s">
        <v>1279</v>
      </c>
      <c r="C137" s="451">
        <v>0</v>
      </c>
      <c r="D137" s="451"/>
      <c r="E137" s="451"/>
    </row>
    <row r="138" spans="1:5" x14ac:dyDescent="0.25">
      <c r="A138" s="449">
        <v>7500</v>
      </c>
      <c r="B138" s="450" t="s">
        <v>1280</v>
      </c>
      <c r="C138" s="451">
        <v>0</v>
      </c>
      <c r="D138" s="451"/>
      <c r="E138" s="451"/>
    </row>
    <row r="139" spans="1:5" x14ac:dyDescent="0.25">
      <c r="A139" s="449"/>
      <c r="B139" s="450" t="s">
        <v>1300</v>
      </c>
      <c r="C139" s="451">
        <v>0</v>
      </c>
      <c r="D139" s="451"/>
      <c r="E139" s="451"/>
    </row>
    <row r="140" spans="1:5" x14ac:dyDescent="0.25">
      <c r="A140" s="449">
        <v>7600</v>
      </c>
      <c r="B140" s="450" t="s">
        <v>1282</v>
      </c>
      <c r="C140" s="451">
        <v>0</v>
      </c>
      <c r="D140" s="451"/>
      <c r="E140" s="451"/>
    </row>
    <row r="141" spans="1:5" x14ac:dyDescent="0.25">
      <c r="A141" s="449">
        <v>7900</v>
      </c>
      <c r="B141" s="450" t="s">
        <v>1283</v>
      </c>
      <c r="C141" s="451">
        <v>0</v>
      </c>
      <c r="D141" s="451"/>
      <c r="E141" s="451"/>
    </row>
    <row r="142" spans="1:5" x14ac:dyDescent="0.25">
      <c r="A142" s="447">
        <v>8000</v>
      </c>
      <c r="B142" s="447" t="s">
        <v>1284</v>
      </c>
      <c r="C142" s="452">
        <f>C143+C144+C145</f>
        <v>0</v>
      </c>
      <c r="D142" s="452">
        <f>D143+D144+D145</f>
        <v>0</v>
      </c>
      <c r="E142" s="452">
        <f>E143+E144+E145</f>
        <v>0</v>
      </c>
    </row>
    <row r="143" spans="1:5" x14ac:dyDescent="0.25">
      <c r="A143" s="449">
        <v>8100</v>
      </c>
      <c r="B143" s="450" t="s">
        <v>1285</v>
      </c>
      <c r="C143" s="451">
        <v>0</v>
      </c>
      <c r="D143" s="451"/>
      <c r="E143" s="451"/>
    </row>
    <row r="144" spans="1:5" x14ac:dyDescent="0.25">
      <c r="A144" s="449">
        <v>8300</v>
      </c>
      <c r="B144" s="450" t="s">
        <v>1286</v>
      </c>
      <c r="C144" s="451">
        <v>0</v>
      </c>
      <c r="D144" s="451"/>
      <c r="E144" s="451"/>
    </row>
    <row r="145" spans="1:5" x14ac:dyDescent="0.25">
      <c r="A145" s="449">
        <v>8500</v>
      </c>
      <c r="B145" s="450" t="s">
        <v>1287</v>
      </c>
      <c r="C145" s="451">
        <v>0</v>
      </c>
      <c r="D145" s="451"/>
      <c r="E145" s="451"/>
    </row>
    <row r="146" spans="1:5" x14ac:dyDescent="0.25">
      <c r="A146" s="447">
        <v>9000</v>
      </c>
      <c r="B146" s="447" t="s">
        <v>1288</v>
      </c>
      <c r="C146" s="452">
        <f>C147+C148+C149+C150+C151+C152+C153</f>
        <v>30465000</v>
      </c>
      <c r="D146" s="452">
        <f>D147+D148+D149+D150+D151+D152+D153</f>
        <v>0</v>
      </c>
      <c r="E146" s="452">
        <f>E147+E148+E149+E150+E151+E152+E153</f>
        <v>30465000</v>
      </c>
    </row>
    <row r="147" spans="1:5" x14ac:dyDescent="0.25">
      <c r="A147" s="449">
        <v>9100</v>
      </c>
      <c r="B147" s="450" t="s">
        <v>1289</v>
      </c>
      <c r="C147" s="451">
        <v>15259000</v>
      </c>
      <c r="D147" s="451">
        <f t="shared" ref="D147:D148" si="8">+E147-C147</f>
        <v>0</v>
      </c>
      <c r="E147" s="451">
        <v>15259000</v>
      </c>
    </row>
    <row r="148" spans="1:5" x14ac:dyDescent="0.25">
      <c r="A148" s="449">
        <v>9200</v>
      </c>
      <c r="B148" s="450" t="s">
        <v>1290</v>
      </c>
      <c r="C148" s="451">
        <v>15206000</v>
      </c>
      <c r="D148" s="451">
        <f t="shared" si="8"/>
        <v>0</v>
      </c>
      <c r="E148" s="451">
        <v>15206000</v>
      </c>
    </row>
    <row r="149" spans="1:5" x14ac:dyDescent="0.25">
      <c r="A149" s="449">
        <v>9300</v>
      </c>
      <c r="B149" s="450" t="s">
        <v>1291</v>
      </c>
      <c r="C149" s="451">
        <v>0</v>
      </c>
      <c r="D149" s="451"/>
      <c r="E149" s="451"/>
    </row>
    <row r="150" spans="1:5" x14ac:dyDescent="0.25">
      <c r="A150" s="449">
        <v>9400</v>
      </c>
      <c r="B150" s="450" t="s">
        <v>1292</v>
      </c>
      <c r="C150" s="451">
        <v>0</v>
      </c>
      <c r="D150" s="451"/>
      <c r="E150" s="451"/>
    </row>
    <row r="151" spans="1:5" x14ac:dyDescent="0.25">
      <c r="A151" s="449">
        <v>9500</v>
      </c>
      <c r="B151" s="450" t="s">
        <v>1293</v>
      </c>
      <c r="C151" s="451">
        <v>0</v>
      </c>
      <c r="D151" s="451"/>
      <c r="E151" s="451"/>
    </row>
    <row r="152" spans="1:5" x14ac:dyDescent="0.25">
      <c r="A152" s="449">
        <v>9600</v>
      </c>
      <c r="B152" s="450" t="s">
        <v>1294</v>
      </c>
      <c r="C152" s="451"/>
      <c r="D152" s="451"/>
      <c r="E152" s="451"/>
    </row>
    <row r="153" spans="1:5" x14ac:dyDescent="0.25">
      <c r="A153" s="449">
        <v>9900</v>
      </c>
      <c r="B153" s="450" t="s">
        <v>1295</v>
      </c>
      <c r="C153" s="451"/>
      <c r="D153" s="451"/>
      <c r="E153" s="451"/>
    </row>
    <row r="154" spans="1:5" ht="6" customHeight="1" x14ac:dyDescent="0.25">
      <c r="A154" s="449"/>
      <c r="B154" s="459"/>
      <c r="C154" s="451"/>
      <c r="D154" s="459"/>
      <c r="E154" s="459"/>
    </row>
    <row r="155" spans="1:5" x14ac:dyDescent="0.25">
      <c r="A155" s="444"/>
      <c r="B155" s="444" t="s">
        <v>1301</v>
      </c>
      <c r="C155" s="460">
        <f>+C80+C6</f>
        <v>2665662984.8683996</v>
      </c>
      <c r="D155" s="460">
        <f>+D80+D6</f>
        <v>213248395.0316</v>
      </c>
      <c r="E155" s="460">
        <f>+E80+E6</f>
        <v>2878911379.9000001</v>
      </c>
    </row>
    <row r="156" spans="1:5" x14ac:dyDescent="0.25">
      <c r="E156" s="529"/>
    </row>
    <row r="157" spans="1:5" x14ac:dyDescent="0.25">
      <c r="A157" s="461" t="s">
        <v>1302</v>
      </c>
    </row>
  </sheetData>
  <mergeCells count="4">
    <mergeCell ref="A1:E1"/>
    <mergeCell ref="A2:E2"/>
    <mergeCell ref="A3:B4"/>
    <mergeCell ref="C3:E3"/>
  </mergeCells>
  <printOptions horizontalCentered="1"/>
  <pageMargins left="0.47244094488188981" right="0.35433070866141736" top="0.43307086614173229" bottom="0.59055118110236227" header="0.31496062992125984" footer="0.23622047244094491"/>
  <pageSetup scale="70" orientation="portrait" r:id="rId1"/>
  <headerFooter>
    <oddFooter>&amp;LEjercicio Fiscal 2018&amp;RPágina &amp;P de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
  <sheetViews>
    <sheetView workbookViewId="0">
      <pane ySplit="4" topLeftCell="A50" activePane="bottomLeft" state="frozen"/>
      <selection activeCell="F5" sqref="F5"/>
      <selection pane="bottomLeft" activeCell="D10" sqref="D10"/>
    </sheetView>
  </sheetViews>
  <sheetFormatPr baseColWidth="10" defaultRowHeight="15" x14ac:dyDescent="0.25"/>
  <cols>
    <col min="1" max="1" width="71.5703125" customWidth="1"/>
    <col min="2" max="4" width="19.42578125" customWidth="1"/>
  </cols>
  <sheetData>
    <row r="1" spans="1:4" ht="83.25" customHeight="1" x14ac:dyDescent="0.25">
      <c r="A1" s="863" t="s">
        <v>1303</v>
      </c>
      <c r="B1" s="864"/>
      <c r="C1" s="864"/>
      <c r="D1" s="865"/>
    </row>
    <row r="2" spans="1:4" ht="21.75" customHeight="1" x14ac:dyDescent="0.25">
      <c r="A2" s="866" t="str">
        <f>+'EAPED 6 (a)'!A2:E2</f>
        <v>Entidad Pública:   Tlajomulco de Zúñiga, Jalisco</v>
      </c>
      <c r="B2" s="867"/>
      <c r="C2" s="867"/>
      <c r="D2" s="868"/>
    </row>
    <row r="3" spans="1:4" ht="17.25" customHeight="1" x14ac:dyDescent="0.25">
      <c r="A3" s="874" t="s">
        <v>1219</v>
      </c>
      <c r="B3" s="873" t="s">
        <v>1220</v>
      </c>
      <c r="C3" s="873"/>
      <c r="D3" s="873"/>
    </row>
    <row r="4" spans="1:4" ht="31.5" x14ac:dyDescent="0.25">
      <c r="A4" s="875"/>
      <c r="B4" s="436" t="s">
        <v>1221</v>
      </c>
      <c r="C4" s="436" t="s">
        <v>1222</v>
      </c>
      <c r="D4" s="437" t="s">
        <v>1223</v>
      </c>
    </row>
    <row r="5" spans="1:4" s="1" customFormat="1" ht="5.25" customHeight="1" x14ac:dyDescent="0.25">
      <c r="A5" s="462"/>
      <c r="B5" s="440"/>
      <c r="C5" s="440"/>
      <c r="D5" s="441"/>
    </row>
    <row r="6" spans="1:4" x14ac:dyDescent="0.25">
      <c r="A6" s="444" t="s">
        <v>1224</v>
      </c>
      <c r="B6" s="445">
        <f>SUM(B7:B25)</f>
        <v>2108145684.7284002</v>
      </c>
      <c r="C6" s="445">
        <f>SUM(C7:C25)</f>
        <v>215413819.44159994</v>
      </c>
      <c r="D6" s="445">
        <f>SUM(D7:D25)</f>
        <v>2323559504.1700001</v>
      </c>
    </row>
    <row r="7" spans="1:4" x14ac:dyDescent="0.25">
      <c r="A7" s="574" t="s">
        <v>1405</v>
      </c>
      <c r="B7" s="463">
        <v>142118121.20999998</v>
      </c>
      <c r="C7" s="463">
        <f>+D7-B7</f>
        <v>-210011.9999999702</v>
      </c>
      <c r="D7" s="463">
        <f>144005921.21-2097812</f>
        <v>141908109.21000001</v>
      </c>
    </row>
    <row r="8" spans="1:4" x14ac:dyDescent="0.25">
      <c r="A8" s="574" t="s">
        <v>1393</v>
      </c>
      <c r="B8" s="463">
        <v>24754500</v>
      </c>
      <c r="C8" s="463">
        <f t="shared" ref="C8:C25" si="0">+D8-B8</f>
        <v>0</v>
      </c>
      <c r="D8" s="463">
        <v>24754500</v>
      </c>
    </row>
    <row r="9" spans="1:4" x14ac:dyDescent="0.25">
      <c r="A9" s="574" t="s">
        <v>1409</v>
      </c>
      <c r="B9" s="463">
        <v>11222291</v>
      </c>
      <c r="C9" s="463">
        <f t="shared" si="0"/>
        <v>0</v>
      </c>
      <c r="D9" s="463">
        <v>11222291</v>
      </c>
    </row>
    <row r="10" spans="1:4" x14ac:dyDescent="0.25">
      <c r="A10" s="574" t="s">
        <v>1407</v>
      </c>
      <c r="B10" s="463">
        <v>118870432.54000001</v>
      </c>
      <c r="C10" s="463">
        <f t="shared" si="0"/>
        <v>69806152.189999983</v>
      </c>
      <c r="D10" s="463">
        <f>186578772.73+2097812</f>
        <v>188676584.72999999</v>
      </c>
    </row>
    <row r="11" spans="1:4" x14ac:dyDescent="0.25">
      <c r="A11" s="574" t="s">
        <v>1411</v>
      </c>
      <c r="B11" s="463">
        <v>199370332.21999997</v>
      </c>
      <c r="C11" s="463">
        <f t="shared" si="0"/>
        <v>69454303.050000012</v>
      </c>
      <c r="D11" s="463">
        <v>268824635.26999998</v>
      </c>
    </row>
    <row r="12" spans="1:4" x14ac:dyDescent="0.25">
      <c r="A12" s="574" t="s">
        <v>1395</v>
      </c>
      <c r="B12" s="463">
        <v>6407565.0600000015</v>
      </c>
      <c r="C12" s="463">
        <f t="shared" si="0"/>
        <v>0</v>
      </c>
      <c r="D12" s="463">
        <v>6407565.0600000015</v>
      </c>
    </row>
    <row r="13" spans="1:4" x14ac:dyDescent="0.25">
      <c r="A13" s="574" t="s">
        <v>1401</v>
      </c>
      <c r="B13" s="463">
        <v>434709183.94999999</v>
      </c>
      <c r="C13" s="463">
        <f t="shared" si="0"/>
        <v>21753910.809999943</v>
      </c>
      <c r="D13" s="463">
        <v>456463094.75999993</v>
      </c>
    </row>
    <row r="14" spans="1:4" ht="30" x14ac:dyDescent="0.25">
      <c r="A14" s="574" t="s">
        <v>1430</v>
      </c>
      <c r="B14" s="463">
        <v>123690435.7</v>
      </c>
      <c r="C14" s="463">
        <f t="shared" si="0"/>
        <v>0</v>
      </c>
      <c r="D14" s="463">
        <v>123690435.7</v>
      </c>
    </row>
    <row r="15" spans="1:4" ht="30" x14ac:dyDescent="0.25">
      <c r="A15" s="574" t="s">
        <v>1399</v>
      </c>
      <c r="B15" s="463">
        <v>59129163.760000005</v>
      </c>
      <c r="C15" s="463">
        <f t="shared" si="0"/>
        <v>1000000</v>
      </c>
      <c r="D15" s="463">
        <v>60129163.760000005</v>
      </c>
    </row>
    <row r="16" spans="1:4" ht="30" x14ac:dyDescent="0.25">
      <c r="A16" s="574" t="s">
        <v>1397</v>
      </c>
      <c r="B16" s="463">
        <v>360798531.30000001</v>
      </c>
      <c r="C16" s="463">
        <f t="shared" si="0"/>
        <v>932675.32999998331</v>
      </c>
      <c r="D16" s="463">
        <v>361731206.63</v>
      </c>
    </row>
    <row r="17" spans="1:4" x14ac:dyDescent="0.25">
      <c r="A17" s="574" t="s">
        <v>1403</v>
      </c>
      <c r="B17" s="463">
        <v>7597100</v>
      </c>
      <c r="C17" s="463">
        <f t="shared" si="0"/>
        <v>0</v>
      </c>
      <c r="D17" s="463">
        <v>7597100</v>
      </c>
    </row>
    <row r="18" spans="1:4" x14ac:dyDescent="0.25">
      <c r="A18" s="574" t="s">
        <v>1431</v>
      </c>
      <c r="B18" s="463">
        <v>186692858.19840002</v>
      </c>
      <c r="C18" s="463">
        <f t="shared" si="0"/>
        <v>47934043.891599983</v>
      </c>
      <c r="D18" s="463">
        <v>234626902.09</v>
      </c>
    </row>
    <row r="19" spans="1:4" x14ac:dyDescent="0.25">
      <c r="A19" s="574" t="s">
        <v>1475</v>
      </c>
      <c r="B19" s="463">
        <v>323763456.90999997</v>
      </c>
      <c r="C19" s="463">
        <f t="shared" si="0"/>
        <v>2114618.9800000191</v>
      </c>
      <c r="D19" s="463">
        <v>325878075.88999999</v>
      </c>
    </row>
    <row r="20" spans="1:4" x14ac:dyDescent="0.25">
      <c r="A20" s="574" t="s">
        <v>1433</v>
      </c>
      <c r="B20" s="463">
        <v>50311800</v>
      </c>
      <c r="C20" s="463">
        <f t="shared" si="0"/>
        <v>0</v>
      </c>
      <c r="D20" s="463">
        <v>50311800</v>
      </c>
    </row>
    <row r="21" spans="1:4" x14ac:dyDescent="0.25">
      <c r="A21" s="574" t="s">
        <v>1432</v>
      </c>
      <c r="B21" s="463">
        <v>6126069.879999999</v>
      </c>
      <c r="C21" s="463">
        <f t="shared" si="0"/>
        <v>0</v>
      </c>
      <c r="D21" s="463">
        <v>6126069.879999999</v>
      </c>
    </row>
    <row r="22" spans="1:4" x14ac:dyDescent="0.25">
      <c r="A22" s="574" t="s">
        <v>1457</v>
      </c>
      <c r="B22" s="463">
        <v>10243043</v>
      </c>
      <c r="C22" s="463">
        <f t="shared" si="0"/>
        <v>0</v>
      </c>
      <c r="D22" s="463">
        <v>10243043</v>
      </c>
    </row>
    <row r="23" spans="1:4" ht="30" x14ac:dyDescent="0.25">
      <c r="A23" s="574" t="s">
        <v>1429</v>
      </c>
      <c r="B23" s="463">
        <v>3000000</v>
      </c>
      <c r="C23" s="463">
        <f t="shared" si="0"/>
        <v>0</v>
      </c>
      <c r="D23" s="463">
        <v>3000000</v>
      </c>
    </row>
    <row r="24" spans="1:4" x14ac:dyDescent="0.25">
      <c r="A24" s="574" t="s">
        <v>1456</v>
      </c>
      <c r="B24" s="463">
        <v>14343400</v>
      </c>
      <c r="C24" s="463">
        <f t="shared" si="0"/>
        <v>0</v>
      </c>
      <c r="D24" s="463">
        <v>14343400</v>
      </c>
    </row>
    <row r="25" spans="1:4" x14ac:dyDescent="0.25">
      <c r="A25" s="574" t="s">
        <v>1479</v>
      </c>
      <c r="B25" s="463">
        <v>24997400</v>
      </c>
      <c r="C25" s="463">
        <f t="shared" si="0"/>
        <v>2628127.1899999976</v>
      </c>
      <c r="D25" s="463">
        <v>27625527.189999998</v>
      </c>
    </row>
    <row r="26" spans="1:4" x14ac:dyDescent="0.25">
      <c r="A26" s="575"/>
      <c r="B26" s="463"/>
      <c r="C26" s="463"/>
      <c r="D26" s="463"/>
    </row>
    <row r="27" spans="1:4" x14ac:dyDescent="0.25">
      <c r="A27" s="477" t="s">
        <v>1304</v>
      </c>
      <c r="B27" s="464">
        <f>SUM(B28:B33)</f>
        <v>557517300.13999999</v>
      </c>
      <c r="C27" s="464">
        <f>SUM(C28:C33)</f>
        <v>-2165424.4099999964</v>
      </c>
      <c r="D27" s="464">
        <f>SUM(D28:D33)</f>
        <v>555351875.73000002</v>
      </c>
    </row>
    <row r="28" spans="1:4" x14ac:dyDescent="0.25">
      <c r="A28" s="574" t="s">
        <v>1411</v>
      </c>
      <c r="B28" s="463">
        <v>84872263.969999999</v>
      </c>
      <c r="C28" s="463">
        <f t="shared" ref="C28:C33" si="1">+D28-B28</f>
        <v>-40184230.799999997</v>
      </c>
      <c r="D28" s="463">
        <v>44688033.170000002</v>
      </c>
    </row>
    <row r="29" spans="1:4" x14ac:dyDescent="0.25">
      <c r="A29" s="574" t="s">
        <v>1401</v>
      </c>
      <c r="B29" s="463">
        <v>174190686.61000001</v>
      </c>
      <c r="C29" s="463">
        <f t="shared" si="1"/>
        <v>6306089.1899999976</v>
      </c>
      <c r="D29" s="463">
        <v>180496775.80000001</v>
      </c>
    </row>
    <row r="30" spans="1:4" ht="30" x14ac:dyDescent="0.25">
      <c r="A30" s="574" t="s">
        <v>1430</v>
      </c>
      <c r="B30" s="463">
        <v>5363688</v>
      </c>
      <c r="C30" s="463">
        <f t="shared" si="1"/>
        <v>0</v>
      </c>
      <c r="D30" s="463">
        <v>5363688</v>
      </c>
    </row>
    <row r="31" spans="1:4" ht="30" x14ac:dyDescent="0.25">
      <c r="A31" s="574" t="s">
        <v>1397</v>
      </c>
      <c r="B31" s="463">
        <v>30316035.559999999</v>
      </c>
      <c r="C31" s="463">
        <f t="shared" si="1"/>
        <v>-2675.3300000019372</v>
      </c>
      <c r="D31" s="463">
        <v>30313360.229999997</v>
      </c>
    </row>
    <row r="32" spans="1:4" x14ac:dyDescent="0.25">
      <c r="A32" s="574" t="s">
        <v>1431</v>
      </c>
      <c r="B32" s="463">
        <v>232889626</v>
      </c>
      <c r="C32" s="463">
        <f t="shared" si="1"/>
        <v>31715392.530000001</v>
      </c>
      <c r="D32" s="463">
        <v>264605018.53</v>
      </c>
    </row>
    <row r="33" spans="1:4" x14ac:dyDescent="0.25">
      <c r="A33" s="574" t="s">
        <v>1475</v>
      </c>
      <c r="B33" s="463">
        <v>29885000</v>
      </c>
      <c r="C33" s="463">
        <f t="shared" si="1"/>
        <v>0</v>
      </c>
      <c r="D33" s="463">
        <v>29885000</v>
      </c>
    </row>
    <row r="34" spans="1:4" x14ac:dyDescent="0.25">
      <c r="A34" s="575"/>
      <c r="B34" s="463"/>
      <c r="C34" s="463"/>
      <c r="D34" s="463"/>
    </row>
    <row r="35" spans="1:4" ht="19.5" customHeight="1" x14ac:dyDescent="0.25">
      <c r="A35" s="444" t="s">
        <v>1305</v>
      </c>
      <c r="B35" s="464">
        <f>B6+B27</f>
        <v>2665662984.8684001</v>
      </c>
      <c r="C35" s="464">
        <f>C6+C27</f>
        <v>213248395.03159994</v>
      </c>
      <c r="D35" s="464">
        <f>D6+D27</f>
        <v>2878911379.9000001</v>
      </c>
    </row>
    <row r="36" spans="1:4" x14ac:dyDescent="0.25">
      <c r="D36" s="588"/>
    </row>
    <row r="37" spans="1:4" x14ac:dyDescent="0.25">
      <c r="A37" t="s">
        <v>1302</v>
      </c>
    </row>
    <row r="39" spans="1:4" x14ac:dyDescent="0.25">
      <c r="C39" s="578"/>
      <c r="D39" s="591"/>
    </row>
  </sheetData>
  <mergeCells count="4">
    <mergeCell ref="A1:D1"/>
    <mergeCell ref="A2:D2"/>
    <mergeCell ref="A3:A4"/>
    <mergeCell ref="B3:D3"/>
  </mergeCells>
  <printOptions horizontalCentered="1"/>
  <pageMargins left="0.47244094488188981" right="0.35433070866141736" top="0.43307086614173229" bottom="0.59055118110236227" header="0.31496062992125984" footer="0.23622047244094491"/>
  <pageSetup scale="70" orientation="portrait" r:id="rId1"/>
  <headerFooter>
    <oddFooter>&amp;LEjercicio Fiscal 2018&amp;RPágina &amp;P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
  <sheetViews>
    <sheetView workbookViewId="0">
      <pane ySplit="4" topLeftCell="A14" activePane="bottomLeft" state="frozen"/>
      <selection activeCell="F5" sqref="F5"/>
      <selection pane="bottomLeft" activeCell="E23" sqref="E23"/>
    </sheetView>
  </sheetViews>
  <sheetFormatPr baseColWidth="10" defaultRowHeight="15" x14ac:dyDescent="0.25"/>
  <cols>
    <col min="1" max="1" width="7.85546875" customWidth="1"/>
    <col min="2" max="2" width="88" customWidth="1"/>
    <col min="3" max="5" width="18.140625" customWidth="1"/>
    <col min="7" max="7" width="16.85546875" bestFit="1" customWidth="1"/>
  </cols>
  <sheetData>
    <row r="1" spans="1:7" ht="92.25" customHeight="1" x14ac:dyDescent="0.25">
      <c r="A1" s="863" t="s">
        <v>1306</v>
      </c>
      <c r="B1" s="864"/>
      <c r="C1" s="864"/>
      <c r="D1" s="864"/>
      <c r="E1" s="865"/>
    </row>
    <row r="2" spans="1:7" ht="19.5" customHeight="1" x14ac:dyDescent="0.25">
      <c r="A2" s="866" t="str">
        <f>+'EAPED 6 (b)'!A2:D2</f>
        <v>Entidad Pública:   Tlajomulco de Zúñiga, Jalisco</v>
      </c>
      <c r="B2" s="867"/>
      <c r="C2" s="867"/>
      <c r="D2" s="867"/>
      <c r="E2" s="868"/>
    </row>
    <row r="3" spans="1:7" ht="15.75" customHeight="1" x14ac:dyDescent="0.25">
      <c r="A3" s="869" t="s">
        <v>1219</v>
      </c>
      <c r="B3" s="870"/>
      <c r="C3" s="873" t="s">
        <v>1220</v>
      </c>
      <c r="D3" s="873"/>
      <c r="E3" s="873"/>
    </row>
    <row r="4" spans="1:7" ht="31.5" x14ac:dyDescent="0.25">
      <c r="A4" s="871"/>
      <c r="B4" s="872"/>
      <c r="C4" s="436" t="s">
        <v>1221</v>
      </c>
      <c r="D4" s="436" t="s">
        <v>1222</v>
      </c>
      <c r="E4" s="437" t="s">
        <v>1223</v>
      </c>
    </row>
    <row r="5" spans="1:7" s="1" customFormat="1" ht="5.25" customHeight="1" x14ac:dyDescent="0.25">
      <c r="A5" s="438"/>
      <c r="B5" s="439"/>
      <c r="C5" s="440"/>
      <c r="D5" s="440"/>
      <c r="E5" s="441"/>
    </row>
    <row r="6" spans="1:7" ht="18.75" customHeight="1" x14ac:dyDescent="0.25">
      <c r="A6" s="465"/>
      <c r="B6" s="444" t="s">
        <v>1307</v>
      </c>
      <c r="C6" s="466">
        <v>2108145684.7284</v>
      </c>
      <c r="D6" s="466">
        <f>+E6-C6</f>
        <v>215413819.44160008</v>
      </c>
      <c r="E6" s="466">
        <f>E7+E16+E24+E34</f>
        <v>2323559504.1700001</v>
      </c>
    </row>
    <row r="7" spans="1:7" x14ac:dyDescent="0.25">
      <c r="A7" s="467">
        <v>1</v>
      </c>
      <c r="B7" s="468" t="s">
        <v>1308</v>
      </c>
      <c r="C7" s="469">
        <v>1085474274.54</v>
      </c>
      <c r="D7" s="469">
        <f t="shared" ref="D7:D70" si="0">+E7-C7</f>
        <v>142539839.87000012</v>
      </c>
      <c r="E7" s="469">
        <f>SUM(E8:E15)</f>
        <v>1228014114.4100001</v>
      </c>
      <c r="G7" s="578"/>
    </row>
    <row r="8" spans="1:7" ht="16.5" customHeight="1" x14ac:dyDescent="0.25">
      <c r="A8" s="450">
        <v>1.1000000000000001</v>
      </c>
      <c r="B8" s="450" t="s">
        <v>1309</v>
      </c>
      <c r="C8" s="463">
        <v>97844898.040000007</v>
      </c>
      <c r="D8" s="463">
        <f t="shared" si="0"/>
        <v>69806152.189999983</v>
      </c>
      <c r="E8" s="463">
        <f>165553238.23+2097812</f>
        <v>167651050.22999999</v>
      </c>
      <c r="G8" s="591"/>
    </row>
    <row r="9" spans="1:7" ht="16.5" customHeight="1" x14ac:dyDescent="0.25">
      <c r="A9" s="450">
        <v>1.2</v>
      </c>
      <c r="B9" s="450" t="s">
        <v>1310</v>
      </c>
      <c r="C9" s="463">
        <v>0</v>
      </c>
      <c r="D9" s="463">
        <f t="shared" si="0"/>
        <v>0</v>
      </c>
      <c r="E9" s="463">
        <v>0</v>
      </c>
      <c r="G9" s="578"/>
    </row>
    <row r="10" spans="1:7" ht="16.5" customHeight="1" x14ac:dyDescent="0.25">
      <c r="A10" s="450">
        <v>1.3</v>
      </c>
      <c r="B10" s="450" t="s">
        <v>1311</v>
      </c>
      <c r="C10" s="463">
        <v>404583602.33999997</v>
      </c>
      <c r="D10" s="463">
        <f t="shared" si="0"/>
        <v>1589765.6499999762</v>
      </c>
      <c r="E10" s="463">
        <v>406173367.98999995</v>
      </c>
    </row>
    <row r="11" spans="1:7" ht="16.5" customHeight="1" x14ac:dyDescent="0.25">
      <c r="A11" s="450">
        <v>1.4</v>
      </c>
      <c r="B11" s="450" t="s">
        <v>1312</v>
      </c>
      <c r="C11" s="463">
        <v>0</v>
      </c>
      <c r="D11" s="463">
        <f t="shared" si="0"/>
        <v>0</v>
      </c>
      <c r="E11" s="463">
        <v>0</v>
      </c>
    </row>
    <row r="12" spans="1:7" ht="16.5" customHeight="1" x14ac:dyDescent="0.25">
      <c r="A12" s="450">
        <v>1.5</v>
      </c>
      <c r="B12" s="450" t="s">
        <v>1313</v>
      </c>
      <c r="C12" s="463">
        <v>199370332.21999997</v>
      </c>
      <c r="D12" s="463">
        <f t="shared" si="0"/>
        <v>69454303.050000012</v>
      </c>
      <c r="E12" s="463">
        <v>268824635.26999998</v>
      </c>
    </row>
    <row r="13" spans="1:7" ht="16.5" customHeight="1" x14ac:dyDescent="0.25">
      <c r="A13" s="450">
        <v>1.6</v>
      </c>
      <c r="B13" s="450" t="s">
        <v>1314</v>
      </c>
      <c r="C13" s="463">
        <v>0</v>
      </c>
      <c r="D13" s="463">
        <f t="shared" si="0"/>
        <v>0</v>
      </c>
      <c r="E13" s="463">
        <v>0</v>
      </c>
    </row>
    <row r="14" spans="1:7" ht="16.5" customHeight="1" x14ac:dyDescent="0.25">
      <c r="A14" s="450">
        <v>1.7</v>
      </c>
      <c r="B14" s="450" t="s">
        <v>1315</v>
      </c>
      <c r="C14" s="463">
        <v>355158956.54999995</v>
      </c>
      <c r="D14" s="463">
        <f t="shared" si="0"/>
        <v>1689618.9800000191</v>
      </c>
      <c r="E14" s="463">
        <v>356848575.52999997</v>
      </c>
    </row>
    <row r="15" spans="1:7" ht="16.5" customHeight="1" x14ac:dyDescent="0.25">
      <c r="A15" s="450">
        <v>1.8</v>
      </c>
      <c r="B15" s="450" t="s">
        <v>1250</v>
      </c>
      <c r="C15" s="463">
        <v>28516485.390000001</v>
      </c>
      <c r="D15" s="463">
        <f t="shared" si="0"/>
        <v>0</v>
      </c>
      <c r="E15" s="463">
        <v>28516485.390000001</v>
      </c>
    </row>
    <row r="16" spans="1:7" x14ac:dyDescent="0.25">
      <c r="A16" s="467">
        <v>2</v>
      </c>
      <c r="B16" s="468" t="s">
        <v>1316</v>
      </c>
      <c r="C16" s="469">
        <v>757063387.78999996</v>
      </c>
      <c r="D16" s="469">
        <f t="shared" si="0"/>
        <v>24162226</v>
      </c>
      <c r="E16" s="469">
        <f>SUM(E17:E23)</f>
        <v>781225613.78999996</v>
      </c>
    </row>
    <row r="17" spans="1:5" ht="17.25" customHeight="1" x14ac:dyDescent="0.25">
      <c r="A17" s="450">
        <v>2.1</v>
      </c>
      <c r="B17" s="450" t="s">
        <v>1317</v>
      </c>
      <c r="C17" s="463">
        <v>16086700</v>
      </c>
      <c r="D17" s="463">
        <f t="shared" si="0"/>
        <v>9502939.8100000024</v>
      </c>
      <c r="E17" s="463">
        <v>25589639.810000002</v>
      </c>
    </row>
    <row r="18" spans="1:5" ht="17.25" customHeight="1" x14ac:dyDescent="0.25">
      <c r="A18" s="450">
        <v>2.2000000000000002</v>
      </c>
      <c r="B18" s="450" t="s">
        <v>1318</v>
      </c>
      <c r="C18" s="463">
        <v>388051883.94999999</v>
      </c>
      <c r="D18" s="463">
        <f t="shared" si="0"/>
        <v>12629971</v>
      </c>
      <c r="E18" s="463">
        <v>400681854.94999999</v>
      </c>
    </row>
    <row r="19" spans="1:5" ht="17.25" customHeight="1" x14ac:dyDescent="0.25">
      <c r="A19" s="450">
        <v>2.2999999999999998</v>
      </c>
      <c r="B19" s="450" t="s">
        <v>1319</v>
      </c>
      <c r="C19" s="463">
        <v>25285999.780000001</v>
      </c>
      <c r="D19" s="463">
        <f t="shared" si="0"/>
        <v>164999.99999999627</v>
      </c>
      <c r="E19" s="463">
        <v>25450999.779999997</v>
      </c>
    </row>
    <row r="20" spans="1:5" ht="17.25" customHeight="1" x14ac:dyDescent="0.25">
      <c r="A20" s="450">
        <v>2.4</v>
      </c>
      <c r="B20" s="450" t="s">
        <v>1320</v>
      </c>
      <c r="C20" s="463">
        <v>49583843</v>
      </c>
      <c r="D20" s="463">
        <f t="shared" si="0"/>
        <v>2628127.1899999976</v>
      </c>
      <c r="E20" s="463">
        <v>52211970.189999998</v>
      </c>
    </row>
    <row r="21" spans="1:5" ht="17.25" customHeight="1" x14ac:dyDescent="0.25">
      <c r="A21" s="450">
        <v>2.5</v>
      </c>
      <c r="B21" s="450" t="s">
        <v>1321</v>
      </c>
      <c r="C21" s="463">
        <v>4201999.5600000005</v>
      </c>
      <c r="D21" s="463">
        <f t="shared" si="0"/>
        <v>0</v>
      </c>
      <c r="E21" s="463">
        <v>4201999.5600000005</v>
      </c>
    </row>
    <row r="22" spans="1:5" ht="17.25" customHeight="1" x14ac:dyDescent="0.25">
      <c r="A22" s="450">
        <v>2.6</v>
      </c>
      <c r="B22" s="450" t="s">
        <v>1322</v>
      </c>
      <c r="C22" s="463">
        <v>0</v>
      </c>
      <c r="D22" s="463">
        <f t="shared" si="0"/>
        <v>0</v>
      </c>
      <c r="E22" s="463">
        <v>0</v>
      </c>
    </row>
    <row r="23" spans="1:5" ht="17.25" customHeight="1" x14ac:dyDescent="0.25">
      <c r="A23" s="450">
        <v>2.7</v>
      </c>
      <c r="B23" s="450" t="s">
        <v>1323</v>
      </c>
      <c r="C23" s="463">
        <v>273852961.5</v>
      </c>
      <c r="D23" s="463">
        <f t="shared" si="0"/>
        <v>-763812</v>
      </c>
      <c r="E23" s="463">
        <f>275186961.5-2097812</f>
        <v>273089149.5</v>
      </c>
    </row>
    <row r="24" spans="1:5" x14ac:dyDescent="0.25">
      <c r="A24" s="467">
        <v>3</v>
      </c>
      <c r="B24" s="468" t="s">
        <v>1324</v>
      </c>
      <c r="C24" s="469">
        <v>265608022.39840001</v>
      </c>
      <c r="D24" s="469">
        <f t="shared" si="0"/>
        <v>48711753.57160002</v>
      </c>
      <c r="E24" s="469">
        <f>SUM(E25:E33)</f>
        <v>314319775.97000003</v>
      </c>
    </row>
    <row r="25" spans="1:5" ht="17.25" customHeight="1" x14ac:dyDescent="0.25">
      <c r="A25" s="450">
        <v>3.1</v>
      </c>
      <c r="B25" s="450" t="s">
        <v>1325</v>
      </c>
      <c r="C25" s="463">
        <v>46354464.200000003</v>
      </c>
      <c r="D25" s="463">
        <f t="shared" si="0"/>
        <v>1000000</v>
      </c>
      <c r="E25" s="463">
        <v>47354464.200000003</v>
      </c>
    </row>
    <row r="26" spans="1:5" ht="17.25" customHeight="1" x14ac:dyDescent="0.25">
      <c r="A26" s="450">
        <v>3.2</v>
      </c>
      <c r="B26" s="450" t="s">
        <v>1326</v>
      </c>
      <c r="C26" s="463">
        <v>4335100</v>
      </c>
      <c r="D26" s="463">
        <f t="shared" si="0"/>
        <v>0</v>
      </c>
      <c r="E26" s="463">
        <v>4335100</v>
      </c>
    </row>
    <row r="27" spans="1:5" ht="17.25" customHeight="1" x14ac:dyDescent="0.25">
      <c r="A27" s="450">
        <v>3.3</v>
      </c>
      <c r="B27" s="450" t="s">
        <v>1327</v>
      </c>
      <c r="C27" s="463">
        <v>0</v>
      </c>
      <c r="D27" s="463">
        <f t="shared" si="0"/>
        <v>0</v>
      </c>
      <c r="E27" s="463">
        <v>0</v>
      </c>
    </row>
    <row r="28" spans="1:5" ht="17.25" customHeight="1" x14ac:dyDescent="0.25">
      <c r="A28" s="450">
        <v>3.4</v>
      </c>
      <c r="B28" s="450" t="s">
        <v>1328</v>
      </c>
      <c r="C28" s="463">
        <v>187028458.19840002</v>
      </c>
      <c r="D28" s="463">
        <f t="shared" si="0"/>
        <v>47711753.57159999</v>
      </c>
      <c r="E28" s="463">
        <v>234740211.77000001</v>
      </c>
    </row>
    <row r="29" spans="1:5" ht="17.25" customHeight="1" x14ac:dyDescent="0.25">
      <c r="A29" s="450">
        <v>3.5</v>
      </c>
      <c r="B29" s="450" t="s">
        <v>1329</v>
      </c>
      <c r="C29" s="463">
        <v>235000</v>
      </c>
      <c r="D29" s="463">
        <f t="shared" si="0"/>
        <v>0</v>
      </c>
      <c r="E29" s="463">
        <v>235000</v>
      </c>
    </row>
    <row r="30" spans="1:5" ht="17.25" customHeight="1" x14ac:dyDescent="0.25">
      <c r="A30" s="450">
        <v>3.6</v>
      </c>
      <c r="B30" s="450" t="s">
        <v>1330</v>
      </c>
      <c r="C30" s="463">
        <v>0</v>
      </c>
      <c r="D30" s="463">
        <f t="shared" si="0"/>
        <v>0</v>
      </c>
      <c r="E30" s="463">
        <v>0</v>
      </c>
    </row>
    <row r="31" spans="1:5" ht="17.25" customHeight="1" x14ac:dyDescent="0.25">
      <c r="A31" s="450">
        <v>3.7</v>
      </c>
      <c r="B31" s="450" t="s">
        <v>1331</v>
      </c>
      <c r="C31" s="463">
        <v>8460000</v>
      </c>
      <c r="D31" s="463">
        <f t="shared" si="0"/>
        <v>0</v>
      </c>
      <c r="E31" s="463">
        <v>8460000</v>
      </c>
    </row>
    <row r="32" spans="1:5" ht="17.25" customHeight="1" x14ac:dyDescent="0.25">
      <c r="A32" s="450">
        <v>3.8</v>
      </c>
      <c r="B32" s="450" t="s">
        <v>1332</v>
      </c>
      <c r="C32" s="463">
        <v>19195000</v>
      </c>
      <c r="D32" s="463">
        <f t="shared" si="0"/>
        <v>0</v>
      </c>
      <c r="E32" s="463">
        <v>19195000</v>
      </c>
    </row>
    <row r="33" spans="1:5" ht="17.25" customHeight="1" x14ac:dyDescent="0.25">
      <c r="A33" s="450">
        <v>3.9</v>
      </c>
      <c r="B33" s="450" t="s">
        <v>1333</v>
      </c>
      <c r="C33" s="463">
        <v>0</v>
      </c>
      <c r="D33" s="463">
        <f t="shared" si="0"/>
        <v>0</v>
      </c>
      <c r="E33" s="463">
        <v>0</v>
      </c>
    </row>
    <row r="34" spans="1:5" x14ac:dyDescent="0.25">
      <c r="A34" s="467">
        <v>4</v>
      </c>
      <c r="B34" s="470" t="s">
        <v>1334</v>
      </c>
      <c r="C34" s="469">
        <v>0</v>
      </c>
      <c r="D34" s="469">
        <f t="shared" si="0"/>
        <v>0</v>
      </c>
      <c r="E34" s="469">
        <f>SUM(E35:E38)</f>
        <v>0</v>
      </c>
    </row>
    <row r="35" spans="1:5" ht="16.5" customHeight="1" x14ac:dyDescent="0.25">
      <c r="A35" s="450">
        <v>4.0999999999999996</v>
      </c>
      <c r="B35" s="453" t="s">
        <v>1335</v>
      </c>
      <c r="C35" s="463">
        <v>0</v>
      </c>
      <c r="D35" s="463">
        <f t="shared" si="0"/>
        <v>0</v>
      </c>
      <c r="E35" s="463">
        <v>0</v>
      </c>
    </row>
    <row r="36" spans="1:5" ht="16.5" customHeight="1" x14ac:dyDescent="0.25">
      <c r="A36" s="471">
        <v>4.2</v>
      </c>
      <c r="B36" s="453" t="s">
        <v>1336</v>
      </c>
      <c r="C36" s="463">
        <v>0</v>
      </c>
      <c r="D36" s="463">
        <f t="shared" si="0"/>
        <v>0</v>
      </c>
      <c r="E36" s="463">
        <v>0</v>
      </c>
    </row>
    <row r="37" spans="1:5" ht="16.5" customHeight="1" x14ac:dyDescent="0.25">
      <c r="A37" s="450">
        <v>4.3</v>
      </c>
      <c r="B37" s="450" t="s">
        <v>1337</v>
      </c>
      <c r="C37" s="463">
        <v>0</v>
      </c>
      <c r="D37" s="463">
        <f t="shared" si="0"/>
        <v>0</v>
      </c>
      <c r="E37" s="463">
        <v>0</v>
      </c>
    </row>
    <row r="38" spans="1:5" ht="16.5" customHeight="1" x14ac:dyDescent="0.25">
      <c r="A38" s="450">
        <v>4.4000000000000004</v>
      </c>
      <c r="B38" s="450" t="s">
        <v>1338</v>
      </c>
      <c r="C38" s="463">
        <v>0</v>
      </c>
      <c r="D38" s="463">
        <f t="shared" si="0"/>
        <v>0</v>
      </c>
      <c r="E38" s="463">
        <v>0</v>
      </c>
    </row>
    <row r="39" spans="1:5" ht="19.5" customHeight="1" x14ac:dyDescent="0.25">
      <c r="A39" s="472"/>
      <c r="B39" s="444" t="s">
        <v>1296</v>
      </c>
      <c r="C39" s="464">
        <v>557517300.13999999</v>
      </c>
      <c r="D39" s="464">
        <f t="shared" si="0"/>
        <v>-2165424.4099999666</v>
      </c>
      <c r="E39" s="464">
        <f>E40+E49+E57+E67</f>
        <v>555351875.73000002</v>
      </c>
    </row>
    <row r="40" spans="1:5" x14ac:dyDescent="0.25">
      <c r="A40" s="467">
        <v>1</v>
      </c>
      <c r="B40" s="468" t="s">
        <v>1308</v>
      </c>
      <c r="C40" s="469">
        <v>114608299.53</v>
      </c>
      <c r="D40" s="469">
        <f t="shared" si="0"/>
        <v>-40186906.129999995</v>
      </c>
      <c r="E40" s="469">
        <f>SUM(E41:E48)</f>
        <v>74421393.400000006</v>
      </c>
    </row>
    <row r="41" spans="1:5" ht="16.5" customHeight="1" x14ac:dyDescent="0.25">
      <c r="A41" s="450">
        <v>1.1000000000000001</v>
      </c>
      <c r="B41" s="450" t="s">
        <v>1309</v>
      </c>
      <c r="C41" s="463">
        <v>0</v>
      </c>
      <c r="D41" s="463">
        <f t="shared" si="0"/>
        <v>0</v>
      </c>
      <c r="E41" s="463">
        <v>0</v>
      </c>
    </row>
    <row r="42" spans="1:5" ht="16.5" customHeight="1" x14ac:dyDescent="0.25">
      <c r="A42" s="450">
        <v>1.2</v>
      </c>
      <c r="B42" s="450" t="s">
        <v>1310</v>
      </c>
      <c r="C42" s="463">
        <v>0</v>
      </c>
      <c r="D42" s="463">
        <f t="shared" si="0"/>
        <v>0</v>
      </c>
      <c r="E42" s="463">
        <v>0</v>
      </c>
    </row>
    <row r="43" spans="1:5" ht="16.5" customHeight="1" x14ac:dyDescent="0.25">
      <c r="A43" s="450">
        <v>1.3</v>
      </c>
      <c r="B43" s="450" t="s">
        <v>1311</v>
      </c>
      <c r="C43" s="463">
        <v>30316035.559999999</v>
      </c>
      <c r="D43" s="463">
        <f t="shared" si="0"/>
        <v>-2675.3300000019372</v>
      </c>
      <c r="E43" s="463">
        <v>30313360.229999997</v>
      </c>
    </row>
    <row r="44" spans="1:5" ht="16.5" customHeight="1" x14ac:dyDescent="0.25">
      <c r="A44" s="450">
        <v>1.4</v>
      </c>
      <c r="B44" s="450" t="s">
        <v>1312</v>
      </c>
      <c r="C44" s="463">
        <v>0</v>
      </c>
      <c r="D44" s="463">
        <f t="shared" si="0"/>
        <v>0</v>
      </c>
      <c r="E44" s="463">
        <v>0</v>
      </c>
    </row>
    <row r="45" spans="1:5" ht="16.5" customHeight="1" x14ac:dyDescent="0.25">
      <c r="A45" s="450">
        <v>1.5</v>
      </c>
      <c r="B45" s="450" t="s">
        <v>1313</v>
      </c>
      <c r="C45" s="463">
        <v>54407263.970000006</v>
      </c>
      <c r="D45" s="463">
        <f t="shared" si="0"/>
        <v>-40184230.800000004</v>
      </c>
      <c r="E45" s="463">
        <v>14223033.170000002</v>
      </c>
    </row>
    <row r="46" spans="1:5" ht="16.5" customHeight="1" x14ac:dyDescent="0.25">
      <c r="A46" s="450">
        <v>1.6</v>
      </c>
      <c r="B46" s="450" t="s">
        <v>1314</v>
      </c>
      <c r="C46" s="463">
        <v>0</v>
      </c>
      <c r="D46" s="463">
        <f t="shared" si="0"/>
        <v>0</v>
      </c>
      <c r="E46" s="463">
        <v>0</v>
      </c>
    </row>
    <row r="47" spans="1:5" ht="16.5" customHeight="1" x14ac:dyDescent="0.25">
      <c r="A47" s="450">
        <v>1.7</v>
      </c>
      <c r="B47" s="450" t="s">
        <v>1315</v>
      </c>
      <c r="C47" s="463">
        <v>29885000</v>
      </c>
      <c r="D47" s="463">
        <f t="shared" si="0"/>
        <v>0</v>
      </c>
      <c r="E47" s="463">
        <v>29885000</v>
      </c>
    </row>
    <row r="48" spans="1:5" ht="16.5" customHeight="1" x14ac:dyDescent="0.25">
      <c r="A48" s="450">
        <v>1.8</v>
      </c>
      <c r="B48" s="450" t="s">
        <v>1250</v>
      </c>
      <c r="C48" s="463">
        <v>0</v>
      </c>
      <c r="D48" s="463">
        <f t="shared" si="0"/>
        <v>0</v>
      </c>
      <c r="E48" s="463">
        <v>0</v>
      </c>
    </row>
    <row r="49" spans="1:5" x14ac:dyDescent="0.25">
      <c r="A49" s="467">
        <v>2</v>
      </c>
      <c r="B49" s="468" t="s">
        <v>1316</v>
      </c>
      <c r="C49" s="469">
        <v>179554374.61000001</v>
      </c>
      <c r="D49" s="469">
        <f t="shared" si="0"/>
        <v>6306089.1899999976</v>
      </c>
      <c r="E49" s="469">
        <f>SUM(E50:E56)</f>
        <v>185860463.80000001</v>
      </c>
    </row>
    <row r="50" spans="1:5" ht="18" customHeight="1" x14ac:dyDescent="0.25">
      <c r="A50" s="450">
        <v>2.1</v>
      </c>
      <c r="B50" s="450" t="s">
        <v>1317</v>
      </c>
      <c r="C50" s="463">
        <v>67139346.030000001</v>
      </c>
      <c r="D50" s="463">
        <f t="shared" si="0"/>
        <v>6926060.1899999976</v>
      </c>
      <c r="E50" s="463">
        <v>74065406.219999999</v>
      </c>
    </row>
    <row r="51" spans="1:5" ht="18" customHeight="1" x14ac:dyDescent="0.25">
      <c r="A51" s="450">
        <v>2.2000000000000002</v>
      </c>
      <c r="B51" s="450" t="s">
        <v>1318</v>
      </c>
      <c r="C51" s="463">
        <v>107051340.58</v>
      </c>
      <c r="D51" s="463">
        <f t="shared" si="0"/>
        <v>-619971</v>
      </c>
      <c r="E51" s="463">
        <v>106431369.58</v>
      </c>
    </row>
    <row r="52" spans="1:5" ht="18" customHeight="1" x14ac:dyDescent="0.25">
      <c r="A52" s="450">
        <v>2.2999999999999998</v>
      </c>
      <c r="B52" s="450" t="s">
        <v>1319</v>
      </c>
      <c r="C52" s="463">
        <v>0</v>
      </c>
      <c r="D52" s="463">
        <f t="shared" si="0"/>
        <v>0</v>
      </c>
      <c r="E52" s="463">
        <v>0</v>
      </c>
    </row>
    <row r="53" spans="1:5" ht="18" customHeight="1" x14ac:dyDescent="0.25">
      <c r="A53" s="450">
        <v>2.4</v>
      </c>
      <c r="B53" s="450" t="s">
        <v>1320</v>
      </c>
      <c r="C53" s="463">
        <v>0</v>
      </c>
      <c r="D53" s="463">
        <f t="shared" si="0"/>
        <v>0</v>
      </c>
      <c r="E53" s="463">
        <v>0</v>
      </c>
    </row>
    <row r="54" spans="1:5" ht="18" customHeight="1" x14ac:dyDescent="0.25">
      <c r="A54" s="450">
        <v>2.5</v>
      </c>
      <c r="B54" s="450" t="s">
        <v>1321</v>
      </c>
      <c r="C54" s="463">
        <v>0</v>
      </c>
      <c r="D54" s="463">
        <f t="shared" si="0"/>
        <v>0</v>
      </c>
      <c r="E54" s="463">
        <v>0</v>
      </c>
    </row>
    <row r="55" spans="1:5" ht="18" customHeight="1" x14ac:dyDescent="0.25">
      <c r="A55" s="450">
        <v>2.6</v>
      </c>
      <c r="B55" s="450" t="s">
        <v>1322</v>
      </c>
      <c r="C55" s="463">
        <v>0</v>
      </c>
      <c r="D55" s="463">
        <f t="shared" si="0"/>
        <v>0</v>
      </c>
      <c r="E55" s="463">
        <v>0</v>
      </c>
    </row>
    <row r="56" spans="1:5" ht="18" customHeight="1" x14ac:dyDescent="0.25">
      <c r="A56" s="450">
        <v>2.7</v>
      </c>
      <c r="B56" s="450" t="s">
        <v>1323</v>
      </c>
      <c r="C56" s="463">
        <v>5363688</v>
      </c>
      <c r="D56" s="463">
        <f t="shared" si="0"/>
        <v>0</v>
      </c>
      <c r="E56" s="463">
        <v>5363688</v>
      </c>
    </row>
    <row r="57" spans="1:5" x14ac:dyDescent="0.25">
      <c r="A57" s="467">
        <v>3</v>
      </c>
      <c r="B57" s="468" t="s">
        <v>1324</v>
      </c>
      <c r="C57" s="469">
        <v>232889626</v>
      </c>
      <c r="D57" s="469">
        <f t="shared" si="0"/>
        <v>31715392.530000001</v>
      </c>
      <c r="E57" s="469">
        <f>SUM(E58:E66)</f>
        <v>264605018.53</v>
      </c>
    </row>
    <row r="58" spans="1:5" ht="18" customHeight="1" x14ac:dyDescent="0.25">
      <c r="A58" s="450">
        <v>3.1</v>
      </c>
      <c r="B58" s="450" t="s">
        <v>1325</v>
      </c>
      <c r="C58" s="463">
        <v>0</v>
      </c>
      <c r="D58" s="463">
        <f t="shared" si="0"/>
        <v>0</v>
      </c>
      <c r="E58" s="463">
        <v>0</v>
      </c>
    </row>
    <row r="59" spans="1:5" ht="18" customHeight="1" x14ac:dyDescent="0.25">
      <c r="A59" s="450">
        <v>3.2</v>
      </c>
      <c r="B59" s="450" t="s">
        <v>1326</v>
      </c>
      <c r="C59" s="463">
        <v>0</v>
      </c>
      <c r="D59" s="463">
        <f t="shared" si="0"/>
        <v>0</v>
      </c>
      <c r="E59" s="463">
        <v>0</v>
      </c>
    </row>
    <row r="60" spans="1:5" ht="18" customHeight="1" x14ac:dyDescent="0.25">
      <c r="A60" s="450">
        <v>3.3</v>
      </c>
      <c r="B60" s="450" t="s">
        <v>1327</v>
      </c>
      <c r="C60" s="463">
        <v>0</v>
      </c>
      <c r="D60" s="463">
        <f t="shared" si="0"/>
        <v>0</v>
      </c>
      <c r="E60" s="463">
        <v>0</v>
      </c>
    </row>
    <row r="61" spans="1:5" ht="18" customHeight="1" x14ac:dyDescent="0.25">
      <c r="A61" s="450">
        <v>3.4</v>
      </c>
      <c r="B61" s="450" t="s">
        <v>1328</v>
      </c>
      <c r="C61" s="463">
        <v>232889626</v>
      </c>
      <c r="D61" s="463">
        <f t="shared" si="0"/>
        <v>31715392.530000001</v>
      </c>
      <c r="E61" s="463">
        <v>264605018.53</v>
      </c>
    </row>
    <row r="62" spans="1:5" ht="18" customHeight="1" x14ac:dyDescent="0.25">
      <c r="A62" s="450">
        <v>3.5</v>
      </c>
      <c r="B62" s="450" t="s">
        <v>1329</v>
      </c>
      <c r="C62" s="463">
        <v>0</v>
      </c>
      <c r="D62" s="463">
        <f t="shared" si="0"/>
        <v>0</v>
      </c>
      <c r="E62" s="463">
        <v>0</v>
      </c>
    </row>
    <row r="63" spans="1:5" ht="18" customHeight="1" x14ac:dyDescent="0.25">
      <c r="A63" s="450">
        <v>3.6</v>
      </c>
      <c r="B63" s="450" t="s">
        <v>1330</v>
      </c>
      <c r="C63" s="463">
        <v>0</v>
      </c>
      <c r="D63" s="463">
        <f t="shared" si="0"/>
        <v>0</v>
      </c>
      <c r="E63" s="463">
        <v>0</v>
      </c>
    </row>
    <row r="64" spans="1:5" ht="18" customHeight="1" x14ac:dyDescent="0.25">
      <c r="A64" s="450">
        <v>3.7</v>
      </c>
      <c r="B64" s="450" t="s">
        <v>1331</v>
      </c>
      <c r="C64" s="463">
        <v>0</v>
      </c>
      <c r="D64" s="463">
        <f t="shared" si="0"/>
        <v>0</v>
      </c>
      <c r="E64" s="463">
        <v>0</v>
      </c>
    </row>
    <row r="65" spans="1:5" ht="18" customHeight="1" x14ac:dyDescent="0.25">
      <c r="A65" s="450">
        <v>3.8</v>
      </c>
      <c r="B65" s="450" t="s">
        <v>1332</v>
      </c>
      <c r="C65" s="463">
        <v>0</v>
      </c>
      <c r="D65" s="463">
        <f t="shared" si="0"/>
        <v>0</v>
      </c>
      <c r="E65" s="463">
        <v>0</v>
      </c>
    </row>
    <row r="66" spans="1:5" ht="18" customHeight="1" x14ac:dyDescent="0.25">
      <c r="A66" s="450">
        <v>3.9</v>
      </c>
      <c r="B66" s="450" t="s">
        <v>1333</v>
      </c>
      <c r="C66" s="463">
        <v>0</v>
      </c>
      <c r="D66" s="463">
        <f t="shared" si="0"/>
        <v>0</v>
      </c>
      <c r="E66" s="463">
        <v>0</v>
      </c>
    </row>
    <row r="67" spans="1:5" x14ac:dyDescent="0.25">
      <c r="A67" s="467">
        <v>4</v>
      </c>
      <c r="B67" s="470" t="s">
        <v>1339</v>
      </c>
      <c r="C67" s="469">
        <v>30465000</v>
      </c>
      <c r="D67" s="469">
        <f t="shared" si="0"/>
        <v>0</v>
      </c>
      <c r="E67" s="469">
        <f>SUM(E68:E71)</f>
        <v>30465000</v>
      </c>
    </row>
    <row r="68" spans="1:5" ht="19.5" customHeight="1" x14ac:dyDescent="0.25">
      <c r="A68" s="471">
        <v>4.0999999999999996</v>
      </c>
      <c r="B68" s="453" t="s">
        <v>1335</v>
      </c>
      <c r="C68" s="463">
        <v>30465000</v>
      </c>
      <c r="D68" s="463">
        <f t="shared" si="0"/>
        <v>0</v>
      </c>
      <c r="E68" s="463">
        <v>30465000</v>
      </c>
    </row>
    <row r="69" spans="1:5" ht="19.5" customHeight="1" x14ac:dyDescent="0.25">
      <c r="A69" s="450">
        <v>4.2</v>
      </c>
      <c r="B69" s="453" t="s">
        <v>1340</v>
      </c>
      <c r="C69" s="463">
        <v>0</v>
      </c>
      <c r="D69" s="463">
        <f t="shared" si="0"/>
        <v>0</v>
      </c>
      <c r="E69" s="463"/>
    </row>
    <row r="70" spans="1:5" ht="19.5" customHeight="1" x14ac:dyDescent="0.25">
      <c r="A70" s="450">
        <v>4.3</v>
      </c>
      <c r="B70" s="450" t="s">
        <v>1337</v>
      </c>
      <c r="C70" s="463">
        <v>0</v>
      </c>
      <c r="D70" s="463">
        <f t="shared" si="0"/>
        <v>0</v>
      </c>
      <c r="E70" s="463"/>
    </row>
    <row r="71" spans="1:5" ht="19.5" customHeight="1" x14ac:dyDescent="0.25">
      <c r="A71" s="450">
        <v>4.4000000000000004</v>
      </c>
      <c r="B71" s="450" t="s">
        <v>1338</v>
      </c>
      <c r="C71" s="463">
        <v>0</v>
      </c>
      <c r="D71" s="463">
        <f t="shared" ref="D71:D73" si="1">+E71-C71</f>
        <v>0</v>
      </c>
      <c r="E71" s="463"/>
    </row>
    <row r="72" spans="1:5" x14ac:dyDescent="0.25">
      <c r="A72" s="450"/>
      <c r="B72" s="450"/>
      <c r="C72" s="463">
        <v>0</v>
      </c>
      <c r="D72" s="463">
        <f t="shared" si="1"/>
        <v>0</v>
      </c>
      <c r="E72" s="463"/>
    </row>
    <row r="73" spans="1:5" ht="17.25" customHeight="1" x14ac:dyDescent="0.25">
      <c r="A73" s="465"/>
      <c r="B73" s="444" t="s">
        <v>1301</v>
      </c>
      <c r="C73" s="466">
        <v>2665662984.8684001</v>
      </c>
      <c r="D73" s="466">
        <f t="shared" si="1"/>
        <v>213248395.0316</v>
      </c>
      <c r="E73" s="466">
        <f>E6+E39</f>
        <v>2878911379.9000001</v>
      </c>
    </row>
    <row r="74" spans="1:5" x14ac:dyDescent="0.25">
      <c r="E74" s="578"/>
    </row>
    <row r="75" spans="1:5" x14ac:dyDescent="0.25">
      <c r="A75" s="461" t="s">
        <v>1302</v>
      </c>
    </row>
  </sheetData>
  <mergeCells count="4">
    <mergeCell ref="A1:E1"/>
    <mergeCell ref="A2:E2"/>
    <mergeCell ref="A3:B4"/>
    <mergeCell ref="C3:E3"/>
  </mergeCells>
  <printOptions horizontalCentered="1"/>
  <pageMargins left="0.47244094488188981" right="0.35433070866141736" top="0.55118110236220474" bottom="0.59055118110236227" header="0.31496062992125984" footer="0.23622047244094491"/>
  <pageSetup scale="65" orientation="portrait" r:id="rId1"/>
  <headerFooter>
    <oddFooter>&amp;LEjercicio Fiscal 2018&amp;RPágina &amp;P de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1"/>
  <sheetViews>
    <sheetView topLeftCell="A16" workbookViewId="0">
      <selection activeCell="A15" sqref="A15"/>
    </sheetView>
  </sheetViews>
  <sheetFormatPr baseColWidth="10" defaultRowHeight="15" x14ac:dyDescent="0.25"/>
  <cols>
    <col min="1" max="1" width="71.5703125" customWidth="1"/>
    <col min="2" max="4" width="19.42578125" customWidth="1"/>
  </cols>
  <sheetData>
    <row r="1" spans="1:4" ht="83.25" customHeight="1" x14ac:dyDescent="0.25">
      <c r="A1" s="863" t="s">
        <v>1341</v>
      </c>
      <c r="B1" s="864"/>
      <c r="C1" s="864"/>
      <c r="D1" s="865"/>
    </row>
    <row r="2" spans="1:4" ht="21.75" customHeight="1" x14ac:dyDescent="0.25">
      <c r="A2" s="866" t="s">
        <v>1492</v>
      </c>
      <c r="B2" s="867"/>
      <c r="C2" s="867"/>
      <c r="D2" s="868"/>
    </row>
    <row r="3" spans="1:4" ht="17.25" customHeight="1" x14ac:dyDescent="0.25">
      <c r="A3" s="874" t="s">
        <v>1219</v>
      </c>
      <c r="B3" s="873" t="s">
        <v>1220</v>
      </c>
      <c r="C3" s="873"/>
      <c r="D3" s="873"/>
    </row>
    <row r="4" spans="1:4" ht="63" customHeight="1" x14ac:dyDescent="0.25">
      <c r="A4" s="875"/>
      <c r="B4" s="436" t="s">
        <v>1221</v>
      </c>
      <c r="C4" s="436" t="s">
        <v>1222</v>
      </c>
      <c r="D4" s="592" t="s">
        <v>1223</v>
      </c>
    </row>
    <row r="5" spans="1:4" s="1" customFormat="1" ht="4.5" customHeight="1" x14ac:dyDescent="0.25">
      <c r="A5" s="462"/>
      <c r="B5" s="440"/>
      <c r="C5" s="440"/>
      <c r="D5" s="441"/>
    </row>
    <row r="6" spans="1:4" x14ac:dyDescent="0.25">
      <c r="A6" s="444" t="s">
        <v>1307</v>
      </c>
      <c r="B6" s="464">
        <f>B7+B8+B9+B12+B13+B16</f>
        <v>954502824.94000006</v>
      </c>
      <c r="C6" s="464">
        <f>C7+C8+C9+C12+C13+C16</f>
        <v>29457225.819999993</v>
      </c>
      <c r="D6" s="464">
        <f>D7+D8+D9+D12+D13+D16</f>
        <v>983960050.75999999</v>
      </c>
    </row>
    <row r="7" spans="1:4" x14ac:dyDescent="0.25">
      <c r="A7" s="459" t="s">
        <v>1342</v>
      </c>
      <c r="B7" s="463">
        <v>532114709.57999998</v>
      </c>
      <c r="C7" s="463">
        <f>D7-B7</f>
        <v>17158642.930000007</v>
      </c>
      <c r="D7" s="463">
        <v>549273352.50999999</v>
      </c>
    </row>
    <row r="8" spans="1:4" x14ac:dyDescent="0.25">
      <c r="A8" s="459" t="s">
        <v>1343</v>
      </c>
      <c r="B8" s="463"/>
      <c r="C8" s="463">
        <f>D8-B8</f>
        <v>0</v>
      </c>
      <c r="D8" s="463"/>
    </row>
    <row r="9" spans="1:4" x14ac:dyDescent="0.25">
      <c r="A9" s="473" t="s">
        <v>1344</v>
      </c>
      <c r="B9" s="469">
        <f>B10+B11</f>
        <v>91599828.269999996</v>
      </c>
      <c r="C9" s="469">
        <f>C10+C11</f>
        <v>6044569.3000000007</v>
      </c>
      <c r="D9" s="469">
        <f>D10+D11</f>
        <v>97644397.569999993</v>
      </c>
    </row>
    <row r="10" spans="1:4" x14ac:dyDescent="0.25">
      <c r="A10" s="450" t="s">
        <v>1345</v>
      </c>
      <c r="B10" s="463">
        <v>26094261.66</v>
      </c>
      <c r="C10" s="463">
        <f>D10-B10</f>
        <v>1753196.8000000007</v>
      </c>
      <c r="D10" s="463">
        <v>27847458.460000001</v>
      </c>
    </row>
    <row r="11" spans="1:4" x14ac:dyDescent="0.25">
      <c r="A11" s="450" t="s">
        <v>1346</v>
      </c>
      <c r="B11" s="463">
        <v>65505566.609999999</v>
      </c>
      <c r="C11" s="463">
        <f t="shared" ref="C11:C12" si="0">D11-B11</f>
        <v>4291372.5</v>
      </c>
      <c r="D11" s="463">
        <v>69796939.109999999</v>
      </c>
    </row>
    <row r="12" spans="1:4" x14ac:dyDescent="0.25">
      <c r="A12" s="459" t="s">
        <v>1347</v>
      </c>
      <c r="B12" s="463">
        <v>325512413.79000002</v>
      </c>
      <c r="C12" s="463">
        <f t="shared" si="0"/>
        <v>6529886.8899999857</v>
      </c>
      <c r="D12" s="463">
        <v>332042300.68000001</v>
      </c>
    </row>
    <row r="13" spans="1:4" ht="30" x14ac:dyDescent="0.25">
      <c r="A13" s="474" t="s">
        <v>1348</v>
      </c>
      <c r="B13" s="469">
        <f>B14+B15</f>
        <v>275873.3</v>
      </c>
      <c r="C13" s="469">
        <f>C14+C15</f>
        <v>-275873.3</v>
      </c>
      <c r="D13" s="469">
        <f>D14+D15</f>
        <v>0</v>
      </c>
    </row>
    <row r="14" spans="1:4" x14ac:dyDescent="0.25">
      <c r="A14" s="450" t="s">
        <v>1349</v>
      </c>
      <c r="B14" s="463">
        <v>275873.3</v>
      </c>
      <c r="C14" s="463">
        <f>D14-B14</f>
        <v>-275873.3</v>
      </c>
      <c r="D14" s="463">
        <v>0</v>
      </c>
    </row>
    <row r="15" spans="1:4" x14ac:dyDescent="0.25">
      <c r="A15" s="450" t="s">
        <v>1350</v>
      </c>
      <c r="B15" s="463"/>
      <c r="C15" s="463">
        <f t="shared" ref="C15:C16" si="1">D15-B15</f>
        <v>0</v>
      </c>
      <c r="D15" s="463"/>
    </row>
    <row r="16" spans="1:4" x14ac:dyDescent="0.25">
      <c r="A16" s="459" t="s">
        <v>1351</v>
      </c>
      <c r="B16" s="463">
        <v>5000000</v>
      </c>
      <c r="C16" s="463">
        <f t="shared" si="1"/>
        <v>0</v>
      </c>
      <c r="D16" s="463">
        <v>5000000</v>
      </c>
    </row>
    <row r="17" spans="1:4" x14ac:dyDescent="0.25">
      <c r="A17" s="459"/>
      <c r="B17" s="463"/>
      <c r="C17" s="463"/>
      <c r="D17" s="463"/>
    </row>
    <row r="18" spans="1:4" x14ac:dyDescent="0.25">
      <c r="A18" s="444" t="s">
        <v>1296</v>
      </c>
      <c r="B18" s="464">
        <f>B19+B20+B21+B24+B25+B28</f>
        <v>0</v>
      </c>
      <c r="C18" s="464">
        <f>C19+C20+C21+C24+C25+C28</f>
        <v>0</v>
      </c>
      <c r="D18" s="464">
        <f>D19+D20+D21+D24+D25+D28</f>
        <v>0</v>
      </c>
    </row>
    <row r="19" spans="1:4" x14ac:dyDescent="0.25">
      <c r="A19" s="459" t="s">
        <v>1352</v>
      </c>
      <c r="B19" s="463"/>
      <c r="C19" s="463"/>
      <c r="D19" s="463"/>
    </row>
    <row r="20" spans="1:4" x14ac:dyDescent="0.25">
      <c r="A20" s="459" t="s">
        <v>1353</v>
      </c>
      <c r="B20" s="463"/>
      <c r="C20" s="463"/>
      <c r="D20" s="463"/>
    </row>
    <row r="21" spans="1:4" x14ac:dyDescent="0.25">
      <c r="A21" s="473" t="s">
        <v>1354</v>
      </c>
      <c r="B21" s="469">
        <f>B22+B23</f>
        <v>0</v>
      </c>
      <c r="C21" s="469">
        <f>C22+C23</f>
        <v>0</v>
      </c>
      <c r="D21" s="469">
        <f>D22+D23</f>
        <v>0</v>
      </c>
    </row>
    <row r="22" spans="1:4" x14ac:dyDescent="0.25">
      <c r="A22" s="450" t="s">
        <v>1345</v>
      </c>
      <c r="B22" s="463"/>
      <c r="C22" s="463"/>
      <c r="D22" s="463"/>
    </row>
    <row r="23" spans="1:4" x14ac:dyDescent="0.25">
      <c r="A23" s="450" t="s">
        <v>1346</v>
      </c>
      <c r="B23" s="463"/>
      <c r="C23" s="463"/>
      <c r="D23" s="463"/>
    </row>
    <row r="24" spans="1:4" x14ac:dyDescent="0.25">
      <c r="A24" s="475" t="s">
        <v>1347</v>
      </c>
      <c r="B24" s="476"/>
      <c r="C24" s="476"/>
      <c r="D24" s="476"/>
    </row>
    <row r="25" spans="1:4" ht="30" x14ac:dyDescent="0.25">
      <c r="A25" s="474" t="s">
        <v>1355</v>
      </c>
      <c r="B25" s="469">
        <f>B26+B27</f>
        <v>0</v>
      </c>
      <c r="C25" s="469">
        <f>C26+C27</f>
        <v>0</v>
      </c>
      <c r="D25" s="469">
        <f>D26+D27</f>
        <v>0</v>
      </c>
    </row>
    <row r="26" spans="1:4" ht="19.5" customHeight="1" x14ac:dyDescent="0.25">
      <c r="A26" s="450" t="s">
        <v>1349</v>
      </c>
      <c r="B26" s="463"/>
      <c r="C26" s="463"/>
      <c r="D26" s="463"/>
    </row>
    <row r="27" spans="1:4" x14ac:dyDescent="0.25">
      <c r="A27" s="450" t="s">
        <v>1350</v>
      </c>
      <c r="B27" s="463"/>
      <c r="C27" s="463"/>
      <c r="D27" s="463"/>
    </row>
    <row r="28" spans="1:4" x14ac:dyDescent="0.25">
      <c r="A28" s="459" t="s">
        <v>1351</v>
      </c>
      <c r="B28" s="463"/>
      <c r="C28" s="463"/>
      <c r="D28" s="463"/>
    </row>
    <row r="29" spans="1:4" x14ac:dyDescent="0.25">
      <c r="A29" s="477" t="s">
        <v>1356</v>
      </c>
      <c r="B29" s="464">
        <f>B6+B18</f>
        <v>954502824.94000006</v>
      </c>
      <c r="C29" s="464">
        <f>C6+C18</f>
        <v>29457225.819999993</v>
      </c>
      <c r="D29" s="464">
        <f>D6+D18</f>
        <v>983960050.75999999</v>
      </c>
    </row>
    <row r="31" spans="1:4" x14ac:dyDescent="0.25">
      <c r="A31" t="s">
        <v>1302</v>
      </c>
    </row>
  </sheetData>
  <mergeCells count="4">
    <mergeCell ref="A1:D1"/>
    <mergeCell ref="A2:D2"/>
    <mergeCell ref="A3:A4"/>
    <mergeCell ref="B3:D3"/>
  </mergeCells>
  <pageMargins left="0.70866141732283472" right="0.70866141732283472" top="0.74803149606299213" bottom="0.74803149606299213" header="0.31496062992125984" footer="0.31496062992125984"/>
  <pageSetup scale="6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F905"/>
  <sheetViews>
    <sheetView workbookViewId="0">
      <selection activeCell="A10" sqref="A10:O10"/>
    </sheetView>
  </sheetViews>
  <sheetFormatPr baseColWidth="10" defaultRowHeight="15" x14ac:dyDescent="0.25"/>
  <cols>
    <col min="1" max="9" width="1.7109375" customWidth="1"/>
    <col min="10" max="11" width="3.140625" customWidth="1"/>
    <col min="12" max="12" width="1.7109375" customWidth="1"/>
    <col min="13" max="13" width="3.140625" customWidth="1"/>
    <col min="14" max="14" width="3" customWidth="1"/>
    <col min="15" max="15" width="4" customWidth="1"/>
    <col min="16" max="25" width="1.7109375" customWidth="1"/>
    <col min="26" max="26" width="3.5703125" customWidth="1"/>
    <col min="27" max="27" width="1.7109375" customWidth="1"/>
    <col min="28" max="28" width="5.28515625" customWidth="1"/>
    <col min="29" max="36" width="1.7109375" customWidth="1"/>
    <col min="37" max="42" width="2.7109375" customWidth="1"/>
    <col min="43" max="50" width="2.28515625" customWidth="1"/>
    <col min="51" max="57" width="1.7109375" customWidth="1"/>
    <col min="58" max="58" width="2.5703125" customWidth="1"/>
    <col min="59" max="66" width="1.7109375" customWidth="1"/>
    <col min="67" max="74" width="2.28515625" customWidth="1"/>
    <col min="75" max="91" width="1.7109375" customWidth="1"/>
    <col min="92" max="99" width="2.28515625" customWidth="1"/>
    <col min="100" max="120" width="1.7109375" customWidth="1"/>
  </cols>
  <sheetData>
    <row r="1" spans="1:109" ht="24" customHeight="1" thickTop="1" x14ac:dyDescent="0.25">
      <c r="A1" s="911" t="s">
        <v>1493</v>
      </c>
      <c r="B1" s="912"/>
      <c r="C1" s="912"/>
      <c r="D1" s="912"/>
      <c r="E1" s="912"/>
      <c r="F1" s="912"/>
      <c r="G1" s="912"/>
      <c r="H1" s="912"/>
      <c r="I1" s="912"/>
      <c r="J1" s="912"/>
      <c r="K1" s="912"/>
      <c r="L1" s="912"/>
      <c r="M1" s="912"/>
      <c r="N1" s="912"/>
      <c r="O1" s="912"/>
      <c r="P1" s="912"/>
      <c r="Q1" s="912"/>
      <c r="R1" s="912"/>
      <c r="S1" s="912"/>
      <c r="T1" s="912"/>
      <c r="U1" s="912"/>
      <c r="V1" s="912"/>
      <c r="W1" s="912"/>
      <c r="X1" s="912"/>
      <c r="Y1" s="912"/>
      <c r="Z1" s="912"/>
      <c r="AA1" s="912"/>
      <c r="AB1" s="912"/>
      <c r="AC1" s="912"/>
      <c r="AD1" s="912"/>
      <c r="AE1" s="912"/>
      <c r="AF1" s="912"/>
      <c r="AG1" s="912"/>
      <c r="AH1" s="912"/>
      <c r="AI1" s="912"/>
      <c r="AJ1" s="912"/>
      <c r="AK1" s="912"/>
      <c r="AL1" s="912"/>
      <c r="AM1" s="912"/>
      <c r="AN1" s="912"/>
      <c r="AO1" s="912"/>
      <c r="AP1" s="912"/>
      <c r="AQ1" s="912"/>
      <c r="AR1" s="912"/>
      <c r="AS1" s="912"/>
      <c r="AT1" s="912"/>
      <c r="AU1" s="912"/>
      <c r="AV1" s="912"/>
      <c r="AW1" s="912"/>
      <c r="AX1" s="912"/>
      <c r="AY1" s="912"/>
      <c r="AZ1" s="912"/>
      <c r="BA1" s="912"/>
      <c r="BB1" s="912"/>
      <c r="BC1" s="912"/>
      <c r="BD1" s="912"/>
      <c r="BE1" s="912"/>
      <c r="BF1" s="912"/>
      <c r="BG1" s="912"/>
      <c r="BH1" s="912"/>
      <c r="BI1" s="912"/>
      <c r="BJ1" s="912"/>
      <c r="BK1" s="912"/>
      <c r="BL1" s="912"/>
      <c r="BM1" s="912"/>
      <c r="BN1" s="912"/>
      <c r="BO1" s="912"/>
      <c r="BP1" s="912"/>
      <c r="BQ1" s="912"/>
      <c r="BR1" s="912"/>
      <c r="BS1" s="912"/>
      <c r="BT1" s="912"/>
      <c r="BU1" s="912"/>
      <c r="BV1" s="912"/>
      <c r="BW1" s="912"/>
      <c r="BX1" s="912"/>
      <c r="BY1" s="912"/>
      <c r="BZ1" s="912"/>
      <c r="CA1" s="912"/>
      <c r="CB1" s="912"/>
      <c r="CC1" s="912"/>
      <c r="CD1" s="912"/>
      <c r="CE1" s="912"/>
      <c r="CF1" s="912"/>
      <c r="CG1" s="912"/>
      <c r="CH1" s="912"/>
      <c r="CI1" s="912"/>
      <c r="CJ1" s="912"/>
      <c r="CK1" s="912"/>
      <c r="CL1" s="912"/>
      <c r="CM1" s="912"/>
      <c r="CN1" s="912"/>
      <c r="CO1" s="912"/>
      <c r="CP1" s="912"/>
      <c r="CQ1" s="912"/>
      <c r="CR1" s="912"/>
      <c r="CS1" s="912"/>
      <c r="CT1" s="912"/>
      <c r="CU1" s="912"/>
      <c r="CV1" s="912"/>
      <c r="CW1" s="912"/>
      <c r="CX1" s="912"/>
      <c r="CY1" s="912"/>
      <c r="CZ1" s="912"/>
      <c r="DA1" s="912"/>
      <c r="DB1" s="912"/>
      <c r="DC1" s="912"/>
      <c r="DD1" s="912"/>
      <c r="DE1" s="913"/>
    </row>
    <row r="2" spans="1:109" ht="17.25" customHeight="1" x14ac:dyDescent="0.25">
      <c r="A2" s="579"/>
      <c r="B2" s="580"/>
      <c r="C2" s="914" t="s">
        <v>1492</v>
      </c>
      <c r="D2" s="914"/>
      <c r="E2" s="914"/>
      <c r="F2" s="914"/>
      <c r="G2" s="914"/>
      <c r="H2" s="914"/>
      <c r="I2" s="914"/>
      <c r="J2" s="914"/>
      <c r="K2" s="914"/>
      <c r="L2" s="914"/>
      <c r="M2" s="914"/>
      <c r="N2" s="914"/>
      <c r="O2" s="914"/>
      <c r="P2" s="914"/>
      <c r="Q2" s="914"/>
      <c r="R2" s="914"/>
      <c r="S2" s="914"/>
      <c r="T2" s="914"/>
      <c r="U2" s="914"/>
      <c r="V2" s="914"/>
      <c r="W2" s="914"/>
      <c r="X2" s="914"/>
      <c r="Y2" s="914"/>
      <c r="Z2" s="914"/>
      <c r="AA2" s="914"/>
      <c r="AB2" s="914"/>
      <c r="AC2" s="914"/>
      <c r="AD2" s="914"/>
      <c r="AE2" s="914"/>
      <c r="AF2" s="914"/>
      <c r="AG2" s="914"/>
      <c r="AH2" s="914"/>
      <c r="AI2" s="914"/>
      <c r="AJ2" s="914"/>
      <c r="AK2" s="914"/>
      <c r="AL2" s="914"/>
      <c r="AM2" s="914"/>
      <c r="AN2" s="914"/>
      <c r="AO2" s="914"/>
      <c r="AP2" s="914"/>
      <c r="AQ2" s="914"/>
      <c r="AR2" s="914"/>
      <c r="AS2" s="914"/>
      <c r="AT2" s="914"/>
      <c r="AU2" s="914"/>
      <c r="AV2" s="914"/>
      <c r="AW2" s="914"/>
      <c r="AX2" s="914"/>
      <c r="AY2" s="914"/>
      <c r="AZ2" s="914"/>
      <c r="BA2" s="914"/>
      <c r="BB2" s="914"/>
      <c r="BC2" s="914"/>
      <c r="BD2" s="914"/>
      <c r="BE2" s="914"/>
      <c r="BF2" s="914"/>
      <c r="BG2" s="914"/>
      <c r="BH2" s="914"/>
      <c r="BI2" s="914"/>
      <c r="BJ2" s="914"/>
      <c r="BK2" s="914"/>
      <c r="BL2" s="914"/>
      <c r="BM2" s="914"/>
      <c r="BN2" s="914"/>
      <c r="BO2" s="914"/>
      <c r="BP2" s="914"/>
      <c r="BQ2" s="914"/>
      <c r="BR2" s="914"/>
      <c r="BS2" s="914"/>
      <c r="BT2" s="914"/>
      <c r="BU2" s="914"/>
      <c r="BV2" s="914"/>
      <c r="BW2" s="580"/>
      <c r="BX2" s="580"/>
      <c r="BY2" s="580"/>
      <c r="BZ2" s="580"/>
      <c r="CA2" s="580"/>
      <c r="CB2" s="580"/>
      <c r="CC2" s="580"/>
      <c r="CD2" s="580"/>
      <c r="CE2" s="580"/>
      <c r="CF2" s="580"/>
      <c r="CG2" s="580"/>
      <c r="CH2" s="580"/>
      <c r="CI2" s="580"/>
      <c r="CJ2" s="580"/>
      <c r="CK2" s="580"/>
      <c r="CL2" s="580"/>
      <c r="CM2" s="580"/>
      <c r="CN2" s="580"/>
      <c r="CO2" s="580"/>
      <c r="CP2" s="580"/>
      <c r="CQ2" s="580"/>
      <c r="CR2" s="580"/>
      <c r="CS2" s="580"/>
      <c r="CT2" s="580"/>
      <c r="CU2" s="580"/>
      <c r="CV2" s="580"/>
      <c r="CW2" s="580"/>
      <c r="CX2" s="580"/>
      <c r="CY2" s="580"/>
      <c r="CZ2" s="580"/>
      <c r="DA2" s="580"/>
      <c r="DB2" s="580"/>
      <c r="DC2" s="580"/>
      <c r="DD2" s="580"/>
      <c r="DE2" s="581"/>
    </row>
    <row r="3" spans="1:109" s="1" customFormat="1" ht="3" customHeight="1" x14ac:dyDescent="0.25">
      <c r="A3" s="582"/>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c r="CJ3" s="61"/>
      <c r="CK3" s="61"/>
      <c r="CL3" s="61"/>
      <c r="CM3" s="61"/>
      <c r="CN3" s="61"/>
      <c r="CO3" s="61"/>
      <c r="CP3" s="61"/>
      <c r="CQ3" s="61"/>
      <c r="CR3" s="61"/>
      <c r="CS3" s="61"/>
      <c r="CT3" s="61"/>
      <c r="CU3" s="61"/>
      <c r="CV3" s="61"/>
      <c r="CW3" s="61"/>
      <c r="CX3" s="61"/>
      <c r="CY3" s="61"/>
      <c r="CZ3" s="61"/>
      <c r="DA3" s="61"/>
      <c r="DB3" s="62"/>
      <c r="DC3" s="62"/>
      <c r="DD3" s="62"/>
      <c r="DE3" s="583"/>
    </row>
    <row r="4" spans="1:109" ht="15" customHeight="1" x14ac:dyDescent="0.25">
      <c r="A4" s="915" t="s">
        <v>764</v>
      </c>
      <c r="B4" s="916"/>
      <c r="C4" s="916"/>
      <c r="D4" s="916"/>
      <c r="E4" s="916"/>
      <c r="F4" s="916"/>
      <c r="G4" s="916"/>
      <c r="H4" s="916"/>
      <c r="I4" s="916"/>
      <c r="J4" s="916"/>
      <c r="K4" s="916"/>
      <c r="L4" s="916"/>
      <c r="M4" s="916"/>
      <c r="N4" s="916"/>
      <c r="O4" s="916"/>
      <c r="P4" s="916" t="s">
        <v>765</v>
      </c>
      <c r="Q4" s="916"/>
      <c r="R4" s="916"/>
      <c r="S4" s="916"/>
      <c r="T4" s="916"/>
      <c r="U4" s="916"/>
      <c r="V4" s="916"/>
      <c r="W4" s="916"/>
      <c r="X4" s="916"/>
      <c r="Y4" s="916"/>
      <c r="Z4" s="916"/>
      <c r="AA4" s="916"/>
      <c r="AB4" s="916"/>
      <c r="AC4" s="916"/>
      <c r="AD4" s="916" t="s">
        <v>37</v>
      </c>
      <c r="AE4" s="916"/>
      <c r="AF4" s="916"/>
      <c r="AG4" s="917" t="s">
        <v>769</v>
      </c>
      <c r="AH4" s="917"/>
      <c r="AI4" s="917"/>
      <c r="AJ4" s="918"/>
      <c r="AK4" s="890" t="s">
        <v>768</v>
      </c>
      <c r="AL4" s="891"/>
      <c r="AM4" s="891"/>
      <c r="AN4" s="891"/>
      <c r="AO4" s="891"/>
      <c r="AP4" s="891"/>
      <c r="AQ4" s="891"/>
      <c r="AR4" s="891"/>
      <c r="AS4" s="891"/>
      <c r="AT4" s="891"/>
      <c r="AU4" s="891"/>
      <c r="AV4" s="891"/>
      <c r="AW4" s="891"/>
      <c r="AX4" s="892"/>
      <c r="AY4" s="890">
        <v>131</v>
      </c>
      <c r="AZ4" s="891"/>
      <c r="BA4" s="891"/>
      <c r="BB4" s="891"/>
      <c r="BC4" s="891"/>
      <c r="BD4" s="891"/>
      <c r="BE4" s="891"/>
      <c r="BF4" s="892"/>
      <c r="BG4" s="890">
        <v>132</v>
      </c>
      <c r="BH4" s="891"/>
      <c r="BI4" s="891"/>
      <c r="BJ4" s="891"/>
      <c r="BK4" s="891"/>
      <c r="BL4" s="891"/>
      <c r="BM4" s="891"/>
      <c r="BN4" s="892"/>
      <c r="BO4" s="890">
        <v>132</v>
      </c>
      <c r="BP4" s="891"/>
      <c r="BQ4" s="891"/>
      <c r="BR4" s="891"/>
      <c r="BS4" s="891"/>
      <c r="BT4" s="891"/>
      <c r="BU4" s="891"/>
      <c r="BV4" s="892"/>
      <c r="BW4" s="890">
        <v>133</v>
      </c>
      <c r="BX4" s="891"/>
      <c r="BY4" s="891"/>
      <c r="BZ4" s="891"/>
      <c r="CA4" s="891"/>
      <c r="CB4" s="891"/>
      <c r="CC4" s="891"/>
      <c r="CD4" s="892"/>
      <c r="CE4" s="890">
        <v>134</v>
      </c>
      <c r="CF4" s="891"/>
      <c r="CG4" s="891"/>
      <c r="CH4" s="891"/>
      <c r="CI4" s="891"/>
      <c r="CJ4" s="891"/>
      <c r="CK4" s="891"/>
      <c r="CL4" s="891"/>
      <c r="CM4" s="892"/>
      <c r="CN4" s="893" t="s">
        <v>886</v>
      </c>
      <c r="CO4" s="894"/>
      <c r="CP4" s="894"/>
      <c r="CQ4" s="894"/>
      <c r="CR4" s="894"/>
      <c r="CS4" s="894"/>
      <c r="CT4" s="894"/>
      <c r="CU4" s="895"/>
      <c r="CV4" s="893" t="s">
        <v>887</v>
      </c>
      <c r="CW4" s="894"/>
      <c r="CX4" s="894"/>
      <c r="CY4" s="894"/>
      <c r="CZ4" s="894"/>
      <c r="DA4" s="894"/>
      <c r="DB4" s="894"/>
      <c r="DC4" s="894"/>
      <c r="DD4" s="894"/>
      <c r="DE4" s="902"/>
    </row>
    <row r="5" spans="1:109" ht="12.75" customHeight="1" x14ac:dyDescent="0.25">
      <c r="A5" s="915"/>
      <c r="B5" s="916"/>
      <c r="C5" s="916"/>
      <c r="D5" s="916"/>
      <c r="E5" s="916"/>
      <c r="F5" s="916"/>
      <c r="G5" s="916"/>
      <c r="H5" s="916"/>
      <c r="I5" s="916"/>
      <c r="J5" s="916"/>
      <c r="K5" s="916"/>
      <c r="L5" s="916"/>
      <c r="M5" s="916"/>
      <c r="N5" s="916"/>
      <c r="O5" s="916"/>
      <c r="P5" s="916"/>
      <c r="Q5" s="916"/>
      <c r="R5" s="916"/>
      <c r="S5" s="916"/>
      <c r="T5" s="916"/>
      <c r="U5" s="916"/>
      <c r="V5" s="916"/>
      <c r="W5" s="916"/>
      <c r="X5" s="916"/>
      <c r="Y5" s="916"/>
      <c r="Z5" s="916"/>
      <c r="AA5" s="916"/>
      <c r="AB5" s="916"/>
      <c r="AC5" s="916"/>
      <c r="AD5" s="916"/>
      <c r="AE5" s="916"/>
      <c r="AF5" s="916"/>
      <c r="AG5" s="917"/>
      <c r="AH5" s="917"/>
      <c r="AI5" s="917"/>
      <c r="AJ5" s="918"/>
      <c r="AK5" s="905" t="s">
        <v>766</v>
      </c>
      <c r="AL5" s="906"/>
      <c r="AM5" s="906"/>
      <c r="AN5" s="906"/>
      <c r="AO5" s="906"/>
      <c r="AP5" s="906"/>
      <c r="AQ5" s="906"/>
      <c r="AR5" s="906"/>
      <c r="AS5" s="906"/>
      <c r="AT5" s="906"/>
      <c r="AU5" s="906"/>
      <c r="AV5" s="906"/>
      <c r="AW5" s="906"/>
      <c r="AX5" s="907"/>
      <c r="AY5" s="896" t="s">
        <v>770</v>
      </c>
      <c r="AZ5" s="897"/>
      <c r="BA5" s="897"/>
      <c r="BB5" s="897"/>
      <c r="BC5" s="897"/>
      <c r="BD5" s="897"/>
      <c r="BE5" s="897"/>
      <c r="BF5" s="898"/>
      <c r="BG5" s="896" t="s">
        <v>888</v>
      </c>
      <c r="BH5" s="897"/>
      <c r="BI5" s="897"/>
      <c r="BJ5" s="897"/>
      <c r="BK5" s="897"/>
      <c r="BL5" s="897"/>
      <c r="BM5" s="897"/>
      <c r="BN5" s="898"/>
      <c r="BO5" s="896" t="s">
        <v>890</v>
      </c>
      <c r="BP5" s="897"/>
      <c r="BQ5" s="897"/>
      <c r="BR5" s="897"/>
      <c r="BS5" s="897"/>
      <c r="BT5" s="897"/>
      <c r="BU5" s="897"/>
      <c r="BV5" s="898"/>
      <c r="BW5" s="896" t="s">
        <v>885</v>
      </c>
      <c r="BX5" s="908"/>
      <c r="BY5" s="908"/>
      <c r="BZ5" s="908"/>
      <c r="CA5" s="908"/>
      <c r="CB5" s="908"/>
      <c r="CC5" s="908"/>
      <c r="CD5" s="909"/>
      <c r="CE5" s="910" t="s">
        <v>356</v>
      </c>
      <c r="CF5" s="908"/>
      <c r="CG5" s="908"/>
      <c r="CH5" s="908"/>
      <c r="CI5" s="908"/>
      <c r="CJ5" s="908"/>
      <c r="CK5" s="908"/>
      <c r="CL5" s="908"/>
      <c r="CM5" s="909"/>
      <c r="CN5" s="896"/>
      <c r="CO5" s="897"/>
      <c r="CP5" s="897"/>
      <c r="CQ5" s="897"/>
      <c r="CR5" s="897"/>
      <c r="CS5" s="897"/>
      <c r="CT5" s="897"/>
      <c r="CU5" s="898"/>
      <c r="CV5" s="896"/>
      <c r="CW5" s="897"/>
      <c r="CX5" s="897"/>
      <c r="CY5" s="897"/>
      <c r="CZ5" s="897"/>
      <c r="DA5" s="897"/>
      <c r="DB5" s="897"/>
      <c r="DC5" s="897"/>
      <c r="DD5" s="897"/>
      <c r="DE5" s="903"/>
    </row>
    <row r="6" spans="1:109" ht="44.25" customHeight="1" x14ac:dyDescent="0.25">
      <c r="A6" s="915"/>
      <c r="B6" s="916"/>
      <c r="C6" s="916"/>
      <c r="D6" s="916"/>
      <c r="E6" s="916"/>
      <c r="F6" s="916"/>
      <c r="G6" s="916"/>
      <c r="H6" s="916"/>
      <c r="I6" s="916"/>
      <c r="J6" s="916"/>
      <c r="K6" s="916"/>
      <c r="L6" s="916"/>
      <c r="M6" s="916"/>
      <c r="N6" s="916"/>
      <c r="O6" s="916"/>
      <c r="P6" s="916"/>
      <c r="Q6" s="916"/>
      <c r="R6" s="916"/>
      <c r="S6" s="916"/>
      <c r="T6" s="916"/>
      <c r="U6" s="916"/>
      <c r="V6" s="916"/>
      <c r="W6" s="916"/>
      <c r="X6" s="916"/>
      <c r="Y6" s="916"/>
      <c r="Z6" s="916"/>
      <c r="AA6" s="916"/>
      <c r="AB6" s="916"/>
      <c r="AC6" s="916"/>
      <c r="AD6" s="916"/>
      <c r="AE6" s="916"/>
      <c r="AF6" s="916"/>
      <c r="AG6" s="917"/>
      <c r="AH6" s="917"/>
      <c r="AI6" s="917"/>
      <c r="AJ6" s="917"/>
      <c r="AK6" s="882" t="s">
        <v>767</v>
      </c>
      <c r="AL6" s="882"/>
      <c r="AM6" s="882"/>
      <c r="AN6" s="882"/>
      <c r="AO6" s="882"/>
      <c r="AP6" s="882"/>
      <c r="AQ6" s="882" t="s">
        <v>5</v>
      </c>
      <c r="AR6" s="882"/>
      <c r="AS6" s="882"/>
      <c r="AT6" s="882"/>
      <c r="AU6" s="882"/>
      <c r="AV6" s="882"/>
      <c r="AW6" s="882"/>
      <c r="AX6" s="882"/>
      <c r="AY6" s="883" t="s">
        <v>889</v>
      </c>
      <c r="AZ6" s="884"/>
      <c r="BA6" s="884"/>
      <c r="BB6" s="884"/>
      <c r="BC6" s="884"/>
      <c r="BD6" s="884"/>
      <c r="BE6" s="884"/>
      <c r="BF6" s="885"/>
      <c r="BG6" s="899"/>
      <c r="BH6" s="900"/>
      <c r="BI6" s="900"/>
      <c r="BJ6" s="900"/>
      <c r="BK6" s="900"/>
      <c r="BL6" s="900"/>
      <c r="BM6" s="900"/>
      <c r="BN6" s="901"/>
      <c r="BO6" s="899"/>
      <c r="BP6" s="900"/>
      <c r="BQ6" s="900"/>
      <c r="BR6" s="900"/>
      <c r="BS6" s="900"/>
      <c r="BT6" s="900"/>
      <c r="BU6" s="900"/>
      <c r="BV6" s="901"/>
      <c r="BW6" s="905"/>
      <c r="BX6" s="906"/>
      <c r="BY6" s="906"/>
      <c r="BZ6" s="906"/>
      <c r="CA6" s="906"/>
      <c r="CB6" s="906"/>
      <c r="CC6" s="906"/>
      <c r="CD6" s="907"/>
      <c r="CE6" s="905"/>
      <c r="CF6" s="906"/>
      <c r="CG6" s="906"/>
      <c r="CH6" s="906"/>
      <c r="CI6" s="906"/>
      <c r="CJ6" s="906"/>
      <c r="CK6" s="906"/>
      <c r="CL6" s="906"/>
      <c r="CM6" s="907"/>
      <c r="CN6" s="899"/>
      <c r="CO6" s="900"/>
      <c r="CP6" s="900"/>
      <c r="CQ6" s="900"/>
      <c r="CR6" s="900"/>
      <c r="CS6" s="900"/>
      <c r="CT6" s="900"/>
      <c r="CU6" s="901"/>
      <c r="CV6" s="899"/>
      <c r="CW6" s="900"/>
      <c r="CX6" s="900"/>
      <c r="CY6" s="900"/>
      <c r="CZ6" s="900"/>
      <c r="DA6" s="900"/>
      <c r="DB6" s="900"/>
      <c r="DC6" s="900"/>
      <c r="DD6" s="900"/>
      <c r="DE6" s="904"/>
    </row>
    <row r="7" spans="1:109" s="3" customFormat="1" ht="0.95" customHeight="1" x14ac:dyDescent="0.2">
      <c r="A7" s="593"/>
      <c r="B7" s="594"/>
      <c r="C7" s="594"/>
      <c r="D7" s="594"/>
      <c r="E7" s="594"/>
      <c r="F7" s="594"/>
      <c r="G7" s="594"/>
      <c r="H7" s="594"/>
      <c r="I7" s="594"/>
      <c r="J7" s="594"/>
      <c r="K7" s="594"/>
      <c r="L7" s="594"/>
      <c r="M7" s="594"/>
      <c r="N7" s="594"/>
      <c r="O7" s="595"/>
      <c r="P7" s="886"/>
      <c r="Q7" s="886"/>
      <c r="R7" s="886"/>
      <c r="S7" s="886"/>
      <c r="T7" s="886"/>
      <c r="U7" s="886"/>
      <c r="V7" s="886"/>
      <c r="W7" s="886"/>
      <c r="X7" s="886"/>
      <c r="Y7" s="886"/>
      <c r="Z7" s="886"/>
      <c r="AA7" s="886"/>
      <c r="AB7" s="886"/>
      <c r="AC7" s="886"/>
      <c r="AD7" s="887"/>
      <c r="AE7" s="887"/>
      <c r="AF7" s="887"/>
      <c r="AG7" s="888"/>
      <c r="AH7" s="888"/>
      <c r="AI7" s="888"/>
      <c r="AJ7" s="888"/>
      <c r="AK7" s="889"/>
      <c r="AL7" s="889"/>
      <c r="AM7" s="889"/>
      <c r="AN7" s="889"/>
      <c r="AO7" s="889"/>
      <c r="AP7" s="889"/>
      <c r="AQ7" s="880"/>
      <c r="AR7" s="880"/>
      <c r="AS7" s="880"/>
      <c r="AT7" s="880"/>
      <c r="AU7" s="880"/>
      <c r="AV7" s="880"/>
      <c r="AW7" s="880"/>
      <c r="AX7" s="880"/>
      <c r="AY7" s="876"/>
      <c r="AZ7" s="876"/>
      <c r="BA7" s="876"/>
      <c r="BB7" s="876"/>
      <c r="BC7" s="876"/>
      <c r="BD7" s="876"/>
      <c r="BE7" s="876"/>
      <c r="BF7" s="876"/>
      <c r="BG7" s="876"/>
      <c r="BH7" s="876"/>
      <c r="BI7" s="876"/>
      <c r="BJ7" s="876"/>
      <c r="BK7" s="876"/>
      <c r="BL7" s="876"/>
      <c r="BM7" s="876"/>
      <c r="BN7" s="876"/>
      <c r="BO7" s="877"/>
      <c r="BP7" s="878"/>
      <c r="BQ7" s="878"/>
      <c r="BR7" s="878"/>
      <c r="BS7" s="878"/>
      <c r="BT7" s="878"/>
      <c r="BU7" s="878"/>
      <c r="BV7" s="879"/>
      <c r="BW7" s="876"/>
      <c r="BX7" s="876"/>
      <c r="BY7" s="876"/>
      <c r="BZ7" s="876"/>
      <c r="CA7" s="876"/>
      <c r="CB7" s="876"/>
      <c r="CC7" s="876"/>
      <c r="CD7" s="876"/>
      <c r="CE7" s="876"/>
      <c r="CF7" s="876"/>
      <c r="CG7" s="876"/>
      <c r="CH7" s="876"/>
      <c r="CI7" s="876"/>
      <c r="CJ7" s="876"/>
      <c r="CK7" s="876"/>
      <c r="CL7" s="876"/>
      <c r="CM7" s="876"/>
      <c r="CN7" s="876"/>
      <c r="CO7" s="876"/>
      <c r="CP7" s="876"/>
      <c r="CQ7" s="876"/>
      <c r="CR7" s="876"/>
      <c r="CS7" s="876"/>
      <c r="CT7" s="876"/>
      <c r="CU7" s="876"/>
      <c r="CV7" s="880"/>
      <c r="CW7" s="880"/>
      <c r="CX7" s="880"/>
      <c r="CY7" s="880"/>
      <c r="CZ7" s="880"/>
      <c r="DA7" s="880"/>
      <c r="DB7" s="880"/>
      <c r="DC7" s="880"/>
      <c r="DD7" s="880"/>
      <c r="DE7" s="881"/>
    </row>
    <row r="8" spans="1:109" s="3" customFormat="1" ht="23.25" customHeight="1" x14ac:dyDescent="0.2">
      <c r="A8" s="919" t="s">
        <v>1494</v>
      </c>
      <c r="B8" s="920"/>
      <c r="C8" s="920"/>
      <c r="D8" s="920"/>
      <c r="E8" s="920"/>
      <c r="F8" s="920"/>
      <c r="G8" s="920"/>
      <c r="H8" s="920"/>
      <c r="I8" s="920"/>
      <c r="J8" s="920"/>
      <c r="K8" s="920"/>
      <c r="L8" s="920"/>
      <c r="M8" s="920"/>
      <c r="N8" s="920"/>
      <c r="O8" s="921"/>
      <c r="P8" s="886" t="s">
        <v>1495</v>
      </c>
      <c r="Q8" s="886"/>
      <c r="R8" s="886"/>
      <c r="S8" s="886"/>
      <c r="T8" s="886"/>
      <c r="U8" s="886"/>
      <c r="V8" s="886"/>
      <c r="W8" s="886"/>
      <c r="X8" s="886"/>
      <c r="Y8" s="886"/>
      <c r="Z8" s="886"/>
      <c r="AA8" s="886"/>
      <c r="AB8" s="886"/>
      <c r="AC8" s="886"/>
      <c r="AD8" s="887"/>
      <c r="AE8" s="887"/>
      <c r="AF8" s="887"/>
      <c r="AG8" s="888">
        <v>1</v>
      </c>
      <c r="AH8" s="888"/>
      <c r="AI8" s="888"/>
      <c r="AJ8" s="888"/>
      <c r="AK8" s="889">
        <v>15224.86</v>
      </c>
      <c r="AL8" s="889"/>
      <c r="AM8" s="889"/>
      <c r="AN8" s="889"/>
      <c r="AO8" s="889"/>
      <c r="AP8" s="889"/>
      <c r="AQ8" s="880">
        <v>182698.32</v>
      </c>
      <c r="AR8" s="880"/>
      <c r="AS8" s="880"/>
      <c r="AT8" s="880"/>
      <c r="AU8" s="880"/>
      <c r="AV8" s="880"/>
      <c r="AW8" s="880"/>
      <c r="AX8" s="880"/>
      <c r="AY8" s="876">
        <v>0</v>
      </c>
      <c r="AZ8" s="876"/>
      <c r="BA8" s="876"/>
      <c r="BB8" s="876"/>
      <c r="BC8" s="876"/>
      <c r="BD8" s="876"/>
      <c r="BE8" s="876"/>
      <c r="BF8" s="876"/>
      <c r="BG8" s="876">
        <v>2537.4766666666669</v>
      </c>
      <c r="BH8" s="876"/>
      <c r="BI8" s="876"/>
      <c r="BJ8" s="876"/>
      <c r="BK8" s="876"/>
      <c r="BL8" s="876"/>
      <c r="BM8" s="876"/>
      <c r="BN8" s="876"/>
      <c r="BO8" s="877">
        <v>25374.766666666666</v>
      </c>
      <c r="BP8" s="878"/>
      <c r="BQ8" s="878"/>
      <c r="BR8" s="878"/>
      <c r="BS8" s="878"/>
      <c r="BT8" s="878"/>
      <c r="BU8" s="878"/>
      <c r="BV8" s="879"/>
      <c r="BW8" s="876">
        <v>0</v>
      </c>
      <c r="BX8" s="876"/>
      <c r="BY8" s="876"/>
      <c r="BZ8" s="876"/>
      <c r="CA8" s="876"/>
      <c r="CB8" s="876"/>
      <c r="CC8" s="876"/>
      <c r="CD8" s="876"/>
      <c r="CE8" s="876">
        <v>0</v>
      </c>
      <c r="CF8" s="876"/>
      <c r="CG8" s="876"/>
      <c r="CH8" s="876"/>
      <c r="CI8" s="876"/>
      <c r="CJ8" s="876"/>
      <c r="CK8" s="876"/>
      <c r="CL8" s="876"/>
      <c r="CM8" s="876"/>
      <c r="CN8" s="876">
        <v>23200</v>
      </c>
      <c r="CO8" s="876"/>
      <c r="CP8" s="876"/>
      <c r="CQ8" s="876"/>
      <c r="CR8" s="876"/>
      <c r="CS8" s="876"/>
      <c r="CT8" s="876"/>
      <c r="CU8" s="876"/>
      <c r="CV8" s="880">
        <f t="shared" ref="CV8:CV71" si="0">SUM(AQ8:CU8)</f>
        <v>233810.56333333332</v>
      </c>
      <c r="CW8" s="880"/>
      <c r="CX8" s="880"/>
      <c r="CY8" s="880"/>
      <c r="CZ8" s="880"/>
      <c r="DA8" s="880"/>
      <c r="DB8" s="880"/>
      <c r="DC8" s="880"/>
      <c r="DD8" s="880"/>
      <c r="DE8" s="881"/>
    </row>
    <row r="9" spans="1:109" s="3" customFormat="1" ht="23.25" customHeight="1" x14ac:dyDescent="0.2">
      <c r="A9" s="919" t="s">
        <v>1494</v>
      </c>
      <c r="B9" s="920"/>
      <c r="C9" s="920"/>
      <c r="D9" s="920"/>
      <c r="E9" s="920"/>
      <c r="F9" s="920"/>
      <c r="G9" s="920"/>
      <c r="H9" s="920"/>
      <c r="I9" s="920"/>
      <c r="J9" s="920"/>
      <c r="K9" s="920"/>
      <c r="L9" s="920"/>
      <c r="M9" s="920"/>
      <c r="N9" s="920"/>
      <c r="O9" s="921"/>
      <c r="P9" s="886" t="s">
        <v>1496</v>
      </c>
      <c r="Q9" s="886"/>
      <c r="R9" s="886"/>
      <c r="S9" s="886"/>
      <c r="T9" s="886"/>
      <c r="U9" s="886"/>
      <c r="V9" s="886"/>
      <c r="W9" s="886"/>
      <c r="X9" s="886"/>
      <c r="Y9" s="886"/>
      <c r="Z9" s="886"/>
      <c r="AA9" s="886"/>
      <c r="AB9" s="886"/>
      <c r="AC9" s="886"/>
      <c r="AD9" s="887"/>
      <c r="AE9" s="887"/>
      <c r="AF9" s="887"/>
      <c r="AG9" s="888">
        <v>1</v>
      </c>
      <c r="AH9" s="888"/>
      <c r="AI9" s="888"/>
      <c r="AJ9" s="888"/>
      <c r="AK9" s="889">
        <v>15224.86</v>
      </c>
      <c r="AL9" s="889"/>
      <c r="AM9" s="889"/>
      <c r="AN9" s="889"/>
      <c r="AO9" s="889"/>
      <c r="AP9" s="889"/>
      <c r="AQ9" s="880">
        <v>182698.32</v>
      </c>
      <c r="AR9" s="880"/>
      <c r="AS9" s="880"/>
      <c r="AT9" s="880"/>
      <c r="AU9" s="880"/>
      <c r="AV9" s="880"/>
      <c r="AW9" s="880"/>
      <c r="AX9" s="880"/>
      <c r="AY9" s="876">
        <v>0</v>
      </c>
      <c r="AZ9" s="876"/>
      <c r="BA9" s="876"/>
      <c r="BB9" s="876"/>
      <c r="BC9" s="876"/>
      <c r="BD9" s="876"/>
      <c r="BE9" s="876"/>
      <c r="BF9" s="876"/>
      <c r="BG9" s="876">
        <v>2537.4766666666669</v>
      </c>
      <c r="BH9" s="876"/>
      <c r="BI9" s="876"/>
      <c r="BJ9" s="876"/>
      <c r="BK9" s="876"/>
      <c r="BL9" s="876"/>
      <c r="BM9" s="876"/>
      <c r="BN9" s="876"/>
      <c r="BO9" s="877">
        <v>25374.766666666666</v>
      </c>
      <c r="BP9" s="878"/>
      <c r="BQ9" s="878"/>
      <c r="BR9" s="878"/>
      <c r="BS9" s="878"/>
      <c r="BT9" s="878"/>
      <c r="BU9" s="878"/>
      <c r="BV9" s="879"/>
      <c r="BW9" s="876">
        <v>0</v>
      </c>
      <c r="BX9" s="876"/>
      <c r="BY9" s="876"/>
      <c r="BZ9" s="876"/>
      <c r="CA9" s="876"/>
      <c r="CB9" s="876"/>
      <c r="CC9" s="876"/>
      <c r="CD9" s="876"/>
      <c r="CE9" s="876">
        <v>0</v>
      </c>
      <c r="CF9" s="876"/>
      <c r="CG9" s="876"/>
      <c r="CH9" s="876"/>
      <c r="CI9" s="876"/>
      <c r="CJ9" s="876"/>
      <c r="CK9" s="876"/>
      <c r="CL9" s="876"/>
      <c r="CM9" s="876"/>
      <c r="CN9" s="876">
        <v>23200</v>
      </c>
      <c r="CO9" s="876"/>
      <c r="CP9" s="876"/>
      <c r="CQ9" s="876"/>
      <c r="CR9" s="876"/>
      <c r="CS9" s="876"/>
      <c r="CT9" s="876"/>
      <c r="CU9" s="876"/>
      <c r="CV9" s="880">
        <f t="shared" si="0"/>
        <v>233810.56333333332</v>
      </c>
      <c r="CW9" s="880"/>
      <c r="CX9" s="880"/>
      <c r="CY9" s="880"/>
      <c r="CZ9" s="880"/>
      <c r="DA9" s="880"/>
      <c r="DB9" s="880"/>
      <c r="DC9" s="880"/>
      <c r="DD9" s="880"/>
      <c r="DE9" s="881"/>
    </row>
    <row r="10" spans="1:109" s="3" customFormat="1" ht="23.25" customHeight="1" x14ac:dyDescent="0.2">
      <c r="A10" s="919" t="s">
        <v>1494</v>
      </c>
      <c r="B10" s="920"/>
      <c r="C10" s="920"/>
      <c r="D10" s="920"/>
      <c r="E10" s="920"/>
      <c r="F10" s="920"/>
      <c r="G10" s="920"/>
      <c r="H10" s="920"/>
      <c r="I10" s="920"/>
      <c r="J10" s="920"/>
      <c r="K10" s="920"/>
      <c r="L10" s="920"/>
      <c r="M10" s="920"/>
      <c r="N10" s="920"/>
      <c r="O10" s="921"/>
      <c r="P10" s="886" t="s">
        <v>1497</v>
      </c>
      <c r="Q10" s="886"/>
      <c r="R10" s="886"/>
      <c r="S10" s="886"/>
      <c r="T10" s="886"/>
      <c r="U10" s="886"/>
      <c r="V10" s="886"/>
      <c r="W10" s="886"/>
      <c r="X10" s="886"/>
      <c r="Y10" s="886"/>
      <c r="Z10" s="886"/>
      <c r="AA10" s="886"/>
      <c r="AB10" s="886"/>
      <c r="AC10" s="886"/>
      <c r="AD10" s="887"/>
      <c r="AE10" s="887"/>
      <c r="AF10" s="887"/>
      <c r="AG10" s="888">
        <v>1</v>
      </c>
      <c r="AH10" s="888"/>
      <c r="AI10" s="888"/>
      <c r="AJ10" s="888"/>
      <c r="AK10" s="889">
        <v>15224.86</v>
      </c>
      <c r="AL10" s="889"/>
      <c r="AM10" s="889"/>
      <c r="AN10" s="889"/>
      <c r="AO10" s="889"/>
      <c r="AP10" s="889"/>
      <c r="AQ10" s="880">
        <v>182698.32</v>
      </c>
      <c r="AR10" s="880"/>
      <c r="AS10" s="880"/>
      <c r="AT10" s="880"/>
      <c r="AU10" s="880"/>
      <c r="AV10" s="880"/>
      <c r="AW10" s="880"/>
      <c r="AX10" s="880"/>
      <c r="AY10" s="876">
        <v>0</v>
      </c>
      <c r="AZ10" s="876"/>
      <c r="BA10" s="876"/>
      <c r="BB10" s="876"/>
      <c r="BC10" s="876"/>
      <c r="BD10" s="876"/>
      <c r="BE10" s="876"/>
      <c r="BF10" s="876"/>
      <c r="BG10" s="876">
        <v>2537.4766666666669</v>
      </c>
      <c r="BH10" s="876"/>
      <c r="BI10" s="876"/>
      <c r="BJ10" s="876"/>
      <c r="BK10" s="876"/>
      <c r="BL10" s="876"/>
      <c r="BM10" s="876"/>
      <c r="BN10" s="876"/>
      <c r="BO10" s="877">
        <v>25374.766666666666</v>
      </c>
      <c r="BP10" s="878"/>
      <c r="BQ10" s="878"/>
      <c r="BR10" s="878"/>
      <c r="BS10" s="878"/>
      <c r="BT10" s="878"/>
      <c r="BU10" s="878"/>
      <c r="BV10" s="879"/>
      <c r="BW10" s="876">
        <v>0</v>
      </c>
      <c r="BX10" s="876"/>
      <c r="BY10" s="876"/>
      <c r="BZ10" s="876"/>
      <c r="CA10" s="876"/>
      <c r="CB10" s="876"/>
      <c r="CC10" s="876"/>
      <c r="CD10" s="876"/>
      <c r="CE10" s="876">
        <v>0</v>
      </c>
      <c r="CF10" s="876"/>
      <c r="CG10" s="876"/>
      <c r="CH10" s="876"/>
      <c r="CI10" s="876"/>
      <c r="CJ10" s="876"/>
      <c r="CK10" s="876"/>
      <c r="CL10" s="876"/>
      <c r="CM10" s="876"/>
      <c r="CN10" s="876">
        <v>23200</v>
      </c>
      <c r="CO10" s="876"/>
      <c r="CP10" s="876"/>
      <c r="CQ10" s="876"/>
      <c r="CR10" s="876"/>
      <c r="CS10" s="876"/>
      <c r="CT10" s="876"/>
      <c r="CU10" s="876"/>
      <c r="CV10" s="880">
        <f t="shared" si="0"/>
        <v>233810.56333333332</v>
      </c>
      <c r="CW10" s="880"/>
      <c r="CX10" s="880"/>
      <c r="CY10" s="880"/>
      <c r="CZ10" s="880"/>
      <c r="DA10" s="880"/>
      <c r="DB10" s="880"/>
      <c r="DC10" s="880"/>
      <c r="DD10" s="880"/>
      <c r="DE10" s="881"/>
    </row>
    <row r="11" spans="1:109" s="3" customFormat="1" ht="23.25" customHeight="1" x14ac:dyDescent="0.2">
      <c r="A11" s="919" t="s">
        <v>1494</v>
      </c>
      <c r="B11" s="920"/>
      <c r="C11" s="920"/>
      <c r="D11" s="920"/>
      <c r="E11" s="920"/>
      <c r="F11" s="920"/>
      <c r="G11" s="920"/>
      <c r="H11" s="920"/>
      <c r="I11" s="920"/>
      <c r="J11" s="920"/>
      <c r="K11" s="920"/>
      <c r="L11" s="920"/>
      <c r="M11" s="920"/>
      <c r="N11" s="920"/>
      <c r="O11" s="921"/>
      <c r="P11" s="886" t="s">
        <v>1498</v>
      </c>
      <c r="Q11" s="886"/>
      <c r="R11" s="886"/>
      <c r="S11" s="886"/>
      <c r="T11" s="886"/>
      <c r="U11" s="886"/>
      <c r="V11" s="886"/>
      <c r="W11" s="886"/>
      <c r="X11" s="886"/>
      <c r="Y11" s="886"/>
      <c r="Z11" s="886"/>
      <c r="AA11" s="886"/>
      <c r="AB11" s="886"/>
      <c r="AC11" s="886"/>
      <c r="AD11" s="887"/>
      <c r="AE11" s="887"/>
      <c r="AF11" s="887"/>
      <c r="AG11" s="888">
        <v>1</v>
      </c>
      <c r="AH11" s="888"/>
      <c r="AI11" s="888"/>
      <c r="AJ11" s="888"/>
      <c r="AK11" s="889">
        <v>15224.86</v>
      </c>
      <c r="AL11" s="889"/>
      <c r="AM11" s="889"/>
      <c r="AN11" s="889"/>
      <c r="AO11" s="889"/>
      <c r="AP11" s="889"/>
      <c r="AQ11" s="880">
        <v>182698.32</v>
      </c>
      <c r="AR11" s="880"/>
      <c r="AS11" s="880"/>
      <c r="AT11" s="880"/>
      <c r="AU11" s="880"/>
      <c r="AV11" s="880"/>
      <c r="AW11" s="880"/>
      <c r="AX11" s="880"/>
      <c r="AY11" s="876">
        <v>0</v>
      </c>
      <c r="AZ11" s="876"/>
      <c r="BA11" s="876"/>
      <c r="BB11" s="876"/>
      <c r="BC11" s="876"/>
      <c r="BD11" s="876"/>
      <c r="BE11" s="876"/>
      <c r="BF11" s="876"/>
      <c r="BG11" s="876">
        <v>2537.4766666666669</v>
      </c>
      <c r="BH11" s="876"/>
      <c r="BI11" s="876"/>
      <c r="BJ11" s="876"/>
      <c r="BK11" s="876"/>
      <c r="BL11" s="876"/>
      <c r="BM11" s="876"/>
      <c r="BN11" s="876"/>
      <c r="BO11" s="877">
        <v>25374.766666666666</v>
      </c>
      <c r="BP11" s="878"/>
      <c r="BQ11" s="878"/>
      <c r="BR11" s="878"/>
      <c r="BS11" s="878"/>
      <c r="BT11" s="878"/>
      <c r="BU11" s="878"/>
      <c r="BV11" s="879"/>
      <c r="BW11" s="876">
        <v>0</v>
      </c>
      <c r="BX11" s="876"/>
      <c r="BY11" s="876"/>
      <c r="BZ11" s="876"/>
      <c r="CA11" s="876"/>
      <c r="CB11" s="876"/>
      <c r="CC11" s="876"/>
      <c r="CD11" s="876"/>
      <c r="CE11" s="876">
        <v>0</v>
      </c>
      <c r="CF11" s="876"/>
      <c r="CG11" s="876"/>
      <c r="CH11" s="876"/>
      <c r="CI11" s="876"/>
      <c r="CJ11" s="876"/>
      <c r="CK11" s="876"/>
      <c r="CL11" s="876"/>
      <c r="CM11" s="876"/>
      <c r="CN11" s="876">
        <v>23200</v>
      </c>
      <c r="CO11" s="876"/>
      <c r="CP11" s="876"/>
      <c r="CQ11" s="876"/>
      <c r="CR11" s="876"/>
      <c r="CS11" s="876"/>
      <c r="CT11" s="876"/>
      <c r="CU11" s="876"/>
      <c r="CV11" s="880">
        <f t="shared" si="0"/>
        <v>233810.56333333332</v>
      </c>
      <c r="CW11" s="880"/>
      <c r="CX11" s="880"/>
      <c r="CY11" s="880"/>
      <c r="CZ11" s="880"/>
      <c r="DA11" s="880"/>
      <c r="DB11" s="880"/>
      <c r="DC11" s="880"/>
      <c r="DD11" s="880"/>
      <c r="DE11" s="881"/>
    </row>
    <row r="12" spans="1:109" s="3" customFormat="1" ht="23.25" customHeight="1" x14ac:dyDescent="0.2">
      <c r="A12" s="919" t="s">
        <v>1494</v>
      </c>
      <c r="B12" s="920"/>
      <c r="C12" s="920"/>
      <c r="D12" s="920"/>
      <c r="E12" s="920"/>
      <c r="F12" s="920"/>
      <c r="G12" s="920"/>
      <c r="H12" s="920"/>
      <c r="I12" s="920"/>
      <c r="J12" s="920"/>
      <c r="K12" s="920"/>
      <c r="L12" s="920"/>
      <c r="M12" s="920"/>
      <c r="N12" s="920"/>
      <c r="O12" s="921"/>
      <c r="P12" s="886" t="s">
        <v>1500</v>
      </c>
      <c r="Q12" s="886"/>
      <c r="R12" s="886"/>
      <c r="S12" s="886"/>
      <c r="T12" s="886"/>
      <c r="U12" s="886"/>
      <c r="V12" s="886"/>
      <c r="W12" s="886"/>
      <c r="X12" s="886"/>
      <c r="Y12" s="886"/>
      <c r="Z12" s="886"/>
      <c r="AA12" s="886"/>
      <c r="AB12" s="886"/>
      <c r="AC12" s="886"/>
      <c r="AD12" s="887"/>
      <c r="AE12" s="887"/>
      <c r="AF12" s="887"/>
      <c r="AG12" s="888">
        <v>2</v>
      </c>
      <c r="AH12" s="888"/>
      <c r="AI12" s="888"/>
      <c r="AJ12" s="888"/>
      <c r="AK12" s="889">
        <v>30449.72</v>
      </c>
      <c r="AL12" s="889"/>
      <c r="AM12" s="889"/>
      <c r="AN12" s="889"/>
      <c r="AO12" s="889"/>
      <c r="AP12" s="889"/>
      <c r="AQ12" s="880">
        <v>365396.64</v>
      </c>
      <c r="AR12" s="880"/>
      <c r="AS12" s="880"/>
      <c r="AT12" s="880"/>
      <c r="AU12" s="880"/>
      <c r="AV12" s="880"/>
      <c r="AW12" s="880"/>
      <c r="AX12" s="880"/>
      <c r="AY12" s="876">
        <v>0</v>
      </c>
      <c r="AZ12" s="876"/>
      <c r="BA12" s="876"/>
      <c r="BB12" s="876"/>
      <c r="BC12" s="876"/>
      <c r="BD12" s="876"/>
      <c r="BE12" s="876"/>
      <c r="BF12" s="876"/>
      <c r="BG12" s="876">
        <v>5074.9533333333338</v>
      </c>
      <c r="BH12" s="876"/>
      <c r="BI12" s="876"/>
      <c r="BJ12" s="876"/>
      <c r="BK12" s="876"/>
      <c r="BL12" s="876"/>
      <c r="BM12" s="876"/>
      <c r="BN12" s="876"/>
      <c r="BO12" s="877">
        <v>50749.533333333333</v>
      </c>
      <c r="BP12" s="878"/>
      <c r="BQ12" s="878"/>
      <c r="BR12" s="878"/>
      <c r="BS12" s="878"/>
      <c r="BT12" s="878"/>
      <c r="BU12" s="878"/>
      <c r="BV12" s="879"/>
      <c r="BW12" s="876">
        <v>0</v>
      </c>
      <c r="BX12" s="876"/>
      <c r="BY12" s="876"/>
      <c r="BZ12" s="876"/>
      <c r="CA12" s="876"/>
      <c r="CB12" s="876"/>
      <c r="CC12" s="876"/>
      <c r="CD12" s="876"/>
      <c r="CE12" s="876">
        <v>0</v>
      </c>
      <c r="CF12" s="876"/>
      <c r="CG12" s="876"/>
      <c r="CH12" s="876"/>
      <c r="CI12" s="876"/>
      <c r="CJ12" s="876"/>
      <c r="CK12" s="876"/>
      <c r="CL12" s="876"/>
      <c r="CM12" s="876"/>
      <c r="CN12" s="876">
        <v>46400</v>
      </c>
      <c r="CO12" s="876"/>
      <c r="CP12" s="876"/>
      <c r="CQ12" s="876"/>
      <c r="CR12" s="876"/>
      <c r="CS12" s="876"/>
      <c r="CT12" s="876"/>
      <c r="CU12" s="876"/>
      <c r="CV12" s="880">
        <f t="shared" si="0"/>
        <v>467621.12666666665</v>
      </c>
      <c r="CW12" s="880"/>
      <c r="CX12" s="880"/>
      <c r="CY12" s="880"/>
      <c r="CZ12" s="880"/>
      <c r="DA12" s="880"/>
      <c r="DB12" s="880"/>
      <c r="DC12" s="880"/>
      <c r="DD12" s="880"/>
      <c r="DE12" s="881"/>
    </row>
    <row r="13" spans="1:109" s="3" customFormat="1" ht="23.25" customHeight="1" x14ac:dyDescent="0.2">
      <c r="A13" s="919" t="s">
        <v>1494</v>
      </c>
      <c r="B13" s="920"/>
      <c r="C13" s="920"/>
      <c r="D13" s="920"/>
      <c r="E13" s="920"/>
      <c r="F13" s="920"/>
      <c r="G13" s="920"/>
      <c r="H13" s="920"/>
      <c r="I13" s="920"/>
      <c r="J13" s="920"/>
      <c r="K13" s="920"/>
      <c r="L13" s="920"/>
      <c r="M13" s="920"/>
      <c r="N13" s="920"/>
      <c r="O13" s="921"/>
      <c r="P13" s="886" t="s">
        <v>1501</v>
      </c>
      <c r="Q13" s="886"/>
      <c r="R13" s="886"/>
      <c r="S13" s="886"/>
      <c r="T13" s="886"/>
      <c r="U13" s="886"/>
      <c r="V13" s="886"/>
      <c r="W13" s="886"/>
      <c r="X13" s="886"/>
      <c r="Y13" s="886"/>
      <c r="Z13" s="886"/>
      <c r="AA13" s="886"/>
      <c r="AB13" s="886"/>
      <c r="AC13" s="886"/>
      <c r="AD13" s="887"/>
      <c r="AE13" s="887"/>
      <c r="AF13" s="887"/>
      <c r="AG13" s="888">
        <v>12</v>
      </c>
      <c r="AH13" s="888"/>
      <c r="AI13" s="888"/>
      <c r="AJ13" s="888"/>
      <c r="AK13" s="889">
        <v>182698.31999999995</v>
      </c>
      <c r="AL13" s="889"/>
      <c r="AM13" s="889"/>
      <c r="AN13" s="889"/>
      <c r="AO13" s="889"/>
      <c r="AP13" s="889"/>
      <c r="AQ13" s="880">
        <v>2192379.8400000003</v>
      </c>
      <c r="AR13" s="880"/>
      <c r="AS13" s="880"/>
      <c r="AT13" s="880"/>
      <c r="AU13" s="880"/>
      <c r="AV13" s="880"/>
      <c r="AW13" s="880"/>
      <c r="AX13" s="880"/>
      <c r="AY13" s="876">
        <v>0</v>
      </c>
      <c r="AZ13" s="876"/>
      <c r="BA13" s="876"/>
      <c r="BB13" s="876"/>
      <c r="BC13" s="876"/>
      <c r="BD13" s="876"/>
      <c r="BE13" s="876"/>
      <c r="BF13" s="876"/>
      <c r="BG13" s="876">
        <v>30449.719999999998</v>
      </c>
      <c r="BH13" s="876"/>
      <c r="BI13" s="876"/>
      <c r="BJ13" s="876"/>
      <c r="BK13" s="876"/>
      <c r="BL13" s="876"/>
      <c r="BM13" s="876"/>
      <c r="BN13" s="876"/>
      <c r="BO13" s="877">
        <v>304497.2</v>
      </c>
      <c r="BP13" s="878"/>
      <c r="BQ13" s="878"/>
      <c r="BR13" s="878"/>
      <c r="BS13" s="878"/>
      <c r="BT13" s="878"/>
      <c r="BU13" s="878"/>
      <c r="BV13" s="879"/>
      <c r="BW13" s="876">
        <v>0</v>
      </c>
      <c r="BX13" s="876"/>
      <c r="BY13" s="876"/>
      <c r="BZ13" s="876"/>
      <c r="CA13" s="876"/>
      <c r="CB13" s="876"/>
      <c r="CC13" s="876"/>
      <c r="CD13" s="876"/>
      <c r="CE13" s="876">
        <v>0</v>
      </c>
      <c r="CF13" s="876"/>
      <c r="CG13" s="876"/>
      <c r="CH13" s="876"/>
      <c r="CI13" s="876"/>
      <c r="CJ13" s="876"/>
      <c r="CK13" s="876"/>
      <c r="CL13" s="876"/>
      <c r="CM13" s="876"/>
      <c r="CN13" s="876">
        <v>278400</v>
      </c>
      <c r="CO13" s="876"/>
      <c r="CP13" s="876"/>
      <c r="CQ13" s="876"/>
      <c r="CR13" s="876"/>
      <c r="CS13" s="876"/>
      <c r="CT13" s="876"/>
      <c r="CU13" s="876"/>
      <c r="CV13" s="880">
        <f t="shared" si="0"/>
        <v>2805726.7600000007</v>
      </c>
      <c r="CW13" s="880"/>
      <c r="CX13" s="880"/>
      <c r="CY13" s="880"/>
      <c r="CZ13" s="880"/>
      <c r="DA13" s="880"/>
      <c r="DB13" s="880"/>
      <c r="DC13" s="880"/>
      <c r="DD13" s="880"/>
      <c r="DE13" s="881"/>
    </row>
    <row r="14" spans="1:109" s="3" customFormat="1" ht="23.25" customHeight="1" x14ac:dyDescent="0.2">
      <c r="A14" s="919" t="s">
        <v>1494</v>
      </c>
      <c r="B14" s="920"/>
      <c r="C14" s="920"/>
      <c r="D14" s="920"/>
      <c r="E14" s="920"/>
      <c r="F14" s="920"/>
      <c r="G14" s="920"/>
      <c r="H14" s="920"/>
      <c r="I14" s="920"/>
      <c r="J14" s="920"/>
      <c r="K14" s="920"/>
      <c r="L14" s="920"/>
      <c r="M14" s="920"/>
      <c r="N14" s="920"/>
      <c r="O14" s="921"/>
      <c r="P14" s="886" t="s">
        <v>1502</v>
      </c>
      <c r="Q14" s="886"/>
      <c r="R14" s="886"/>
      <c r="S14" s="886"/>
      <c r="T14" s="886"/>
      <c r="U14" s="886"/>
      <c r="V14" s="886"/>
      <c r="W14" s="886"/>
      <c r="X14" s="886"/>
      <c r="Y14" s="886"/>
      <c r="Z14" s="886"/>
      <c r="AA14" s="886"/>
      <c r="AB14" s="886"/>
      <c r="AC14" s="886"/>
      <c r="AD14" s="887"/>
      <c r="AE14" s="887"/>
      <c r="AF14" s="887"/>
      <c r="AG14" s="888">
        <v>1</v>
      </c>
      <c r="AH14" s="888"/>
      <c r="AI14" s="888"/>
      <c r="AJ14" s="888"/>
      <c r="AK14" s="889">
        <v>15224.86</v>
      </c>
      <c r="AL14" s="889"/>
      <c r="AM14" s="889"/>
      <c r="AN14" s="889"/>
      <c r="AO14" s="889"/>
      <c r="AP14" s="889"/>
      <c r="AQ14" s="880">
        <v>182698.32</v>
      </c>
      <c r="AR14" s="880"/>
      <c r="AS14" s="880"/>
      <c r="AT14" s="880"/>
      <c r="AU14" s="880"/>
      <c r="AV14" s="880"/>
      <c r="AW14" s="880"/>
      <c r="AX14" s="880"/>
      <c r="AY14" s="876">
        <v>0</v>
      </c>
      <c r="AZ14" s="876"/>
      <c r="BA14" s="876"/>
      <c r="BB14" s="876"/>
      <c r="BC14" s="876"/>
      <c r="BD14" s="876"/>
      <c r="BE14" s="876"/>
      <c r="BF14" s="876"/>
      <c r="BG14" s="876">
        <v>2537.4766666666669</v>
      </c>
      <c r="BH14" s="876"/>
      <c r="BI14" s="876"/>
      <c r="BJ14" s="876"/>
      <c r="BK14" s="876"/>
      <c r="BL14" s="876"/>
      <c r="BM14" s="876"/>
      <c r="BN14" s="876"/>
      <c r="BO14" s="877">
        <v>25374.766666666666</v>
      </c>
      <c r="BP14" s="878"/>
      <c r="BQ14" s="878"/>
      <c r="BR14" s="878"/>
      <c r="BS14" s="878"/>
      <c r="BT14" s="878"/>
      <c r="BU14" s="878"/>
      <c r="BV14" s="879"/>
      <c r="BW14" s="876">
        <v>0</v>
      </c>
      <c r="BX14" s="876"/>
      <c r="BY14" s="876"/>
      <c r="BZ14" s="876"/>
      <c r="CA14" s="876"/>
      <c r="CB14" s="876"/>
      <c r="CC14" s="876"/>
      <c r="CD14" s="876"/>
      <c r="CE14" s="876">
        <v>0</v>
      </c>
      <c r="CF14" s="876"/>
      <c r="CG14" s="876"/>
      <c r="CH14" s="876"/>
      <c r="CI14" s="876"/>
      <c r="CJ14" s="876"/>
      <c r="CK14" s="876"/>
      <c r="CL14" s="876"/>
      <c r="CM14" s="876"/>
      <c r="CN14" s="876">
        <v>23200</v>
      </c>
      <c r="CO14" s="876"/>
      <c r="CP14" s="876"/>
      <c r="CQ14" s="876"/>
      <c r="CR14" s="876"/>
      <c r="CS14" s="876"/>
      <c r="CT14" s="876"/>
      <c r="CU14" s="876"/>
      <c r="CV14" s="880">
        <f t="shared" si="0"/>
        <v>233810.56333333332</v>
      </c>
      <c r="CW14" s="880"/>
      <c r="CX14" s="880"/>
      <c r="CY14" s="880"/>
      <c r="CZ14" s="880"/>
      <c r="DA14" s="880"/>
      <c r="DB14" s="880"/>
      <c r="DC14" s="880"/>
      <c r="DD14" s="880"/>
      <c r="DE14" s="881"/>
    </row>
    <row r="15" spans="1:109" s="3" customFormat="1" ht="23.25" customHeight="1" x14ac:dyDescent="0.2">
      <c r="A15" s="919" t="s">
        <v>1494</v>
      </c>
      <c r="B15" s="920"/>
      <c r="C15" s="920"/>
      <c r="D15" s="920"/>
      <c r="E15" s="920"/>
      <c r="F15" s="920"/>
      <c r="G15" s="920"/>
      <c r="H15" s="920"/>
      <c r="I15" s="920"/>
      <c r="J15" s="920"/>
      <c r="K15" s="920"/>
      <c r="L15" s="920"/>
      <c r="M15" s="920"/>
      <c r="N15" s="920"/>
      <c r="O15" s="921"/>
      <c r="P15" s="886" t="s">
        <v>1503</v>
      </c>
      <c r="Q15" s="886"/>
      <c r="R15" s="886"/>
      <c r="S15" s="886"/>
      <c r="T15" s="886"/>
      <c r="U15" s="886"/>
      <c r="V15" s="886"/>
      <c r="W15" s="886"/>
      <c r="X15" s="886"/>
      <c r="Y15" s="886"/>
      <c r="Z15" s="886"/>
      <c r="AA15" s="886"/>
      <c r="AB15" s="886"/>
      <c r="AC15" s="886"/>
      <c r="AD15" s="887"/>
      <c r="AE15" s="887"/>
      <c r="AF15" s="887"/>
      <c r="AG15" s="888">
        <v>2</v>
      </c>
      <c r="AH15" s="888"/>
      <c r="AI15" s="888"/>
      <c r="AJ15" s="888"/>
      <c r="AK15" s="889">
        <v>30449.72</v>
      </c>
      <c r="AL15" s="889"/>
      <c r="AM15" s="889"/>
      <c r="AN15" s="889"/>
      <c r="AO15" s="889"/>
      <c r="AP15" s="889"/>
      <c r="AQ15" s="880">
        <v>365396.64</v>
      </c>
      <c r="AR15" s="880"/>
      <c r="AS15" s="880"/>
      <c r="AT15" s="880"/>
      <c r="AU15" s="880"/>
      <c r="AV15" s="880"/>
      <c r="AW15" s="880"/>
      <c r="AX15" s="880"/>
      <c r="AY15" s="876">
        <v>0</v>
      </c>
      <c r="AZ15" s="876"/>
      <c r="BA15" s="876"/>
      <c r="BB15" s="876"/>
      <c r="BC15" s="876"/>
      <c r="BD15" s="876"/>
      <c r="BE15" s="876"/>
      <c r="BF15" s="876"/>
      <c r="BG15" s="876">
        <v>5074.9533333333338</v>
      </c>
      <c r="BH15" s="876"/>
      <c r="BI15" s="876"/>
      <c r="BJ15" s="876"/>
      <c r="BK15" s="876"/>
      <c r="BL15" s="876"/>
      <c r="BM15" s="876"/>
      <c r="BN15" s="876"/>
      <c r="BO15" s="877">
        <v>50749.533333333333</v>
      </c>
      <c r="BP15" s="878"/>
      <c r="BQ15" s="878"/>
      <c r="BR15" s="878"/>
      <c r="BS15" s="878"/>
      <c r="BT15" s="878"/>
      <c r="BU15" s="878"/>
      <c r="BV15" s="879"/>
      <c r="BW15" s="876">
        <v>0</v>
      </c>
      <c r="BX15" s="876"/>
      <c r="BY15" s="876"/>
      <c r="BZ15" s="876"/>
      <c r="CA15" s="876"/>
      <c r="CB15" s="876"/>
      <c r="CC15" s="876"/>
      <c r="CD15" s="876"/>
      <c r="CE15" s="876">
        <v>0</v>
      </c>
      <c r="CF15" s="876"/>
      <c r="CG15" s="876"/>
      <c r="CH15" s="876"/>
      <c r="CI15" s="876"/>
      <c r="CJ15" s="876"/>
      <c r="CK15" s="876"/>
      <c r="CL15" s="876"/>
      <c r="CM15" s="876"/>
      <c r="CN15" s="876">
        <v>46400</v>
      </c>
      <c r="CO15" s="876"/>
      <c r="CP15" s="876"/>
      <c r="CQ15" s="876"/>
      <c r="CR15" s="876"/>
      <c r="CS15" s="876"/>
      <c r="CT15" s="876"/>
      <c r="CU15" s="876"/>
      <c r="CV15" s="880">
        <f t="shared" si="0"/>
        <v>467621.12666666665</v>
      </c>
      <c r="CW15" s="880"/>
      <c r="CX15" s="880"/>
      <c r="CY15" s="880"/>
      <c r="CZ15" s="880"/>
      <c r="DA15" s="880"/>
      <c r="DB15" s="880"/>
      <c r="DC15" s="880"/>
      <c r="DD15" s="880"/>
      <c r="DE15" s="881"/>
    </row>
    <row r="16" spans="1:109" s="3" customFormat="1" ht="23.25" customHeight="1" x14ac:dyDescent="0.2">
      <c r="A16" s="919" t="s">
        <v>1494</v>
      </c>
      <c r="B16" s="920"/>
      <c r="C16" s="920"/>
      <c r="D16" s="920"/>
      <c r="E16" s="920"/>
      <c r="F16" s="920"/>
      <c r="G16" s="920"/>
      <c r="H16" s="920"/>
      <c r="I16" s="920"/>
      <c r="J16" s="920"/>
      <c r="K16" s="920"/>
      <c r="L16" s="920"/>
      <c r="M16" s="920"/>
      <c r="N16" s="920"/>
      <c r="O16" s="921"/>
      <c r="P16" s="886" t="s">
        <v>1504</v>
      </c>
      <c r="Q16" s="886"/>
      <c r="R16" s="886"/>
      <c r="S16" s="886"/>
      <c r="T16" s="886"/>
      <c r="U16" s="886"/>
      <c r="V16" s="886"/>
      <c r="W16" s="886"/>
      <c r="X16" s="886"/>
      <c r="Y16" s="886"/>
      <c r="Z16" s="886"/>
      <c r="AA16" s="886"/>
      <c r="AB16" s="886"/>
      <c r="AC16" s="886"/>
      <c r="AD16" s="887"/>
      <c r="AE16" s="887"/>
      <c r="AF16" s="887"/>
      <c r="AG16" s="888">
        <v>2</v>
      </c>
      <c r="AH16" s="888"/>
      <c r="AI16" s="888"/>
      <c r="AJ16" s="888"/>
      <c r="AK16" s="889">
        <v>30449.72</v>
      </c>
      <c r="AL16" s="889"/>
      <c r="AM16" s="889"/>
      <c r="AN16" s="889"/>
      <c r="AO16" s="889"/>
      <c r="AP16" s="889"/>
      <c r="AQ16" s="880">
        <v>365396.64</v>
      </c>
      <c r="AR16" s="880"/>
      <c r="AS16" s="880"/>
      <c r="AT16" s="880"/>
      <c r="AU16" s="880"/>
      <c r="AV16" s="880"/>
      <c r="AW16" s="880"/>
      <c r="AX16" s="880"/>
      <c r="AY16" s="876">
        <v>0</v>
      </c>
      <c r="AZ16" s="876"/>
      <c r="BA16" s="876"/>
      <c r="BB16" s="876"/>
      <c r="BC16" s="876"/>
      <c r="BD16" s="876"/>
      <c r="BE16" s="876"/>
      <c r="BF16" s="876"/>
      <c r="BG16" s="876">
        <v>5074.9533333333338</v>
      </c>
      <c r="BH16" s="876"/>
      <c r="BI16" s="876"/>
      <c r="BJ16" s="876"/>
      <c r="BK16" s="876"/>
      <c r="BL16" s="876"/>
      <c r="BM16" s="876"/>
      <c r="BN16" s="876"/>
      <c r="BO16" s="877">
        <v>50749.533333333333</v>
      </c>
      <c r="BP16" s="878"/>
      <c r="BQ16" s="878"/>
      <c r="BR16" s="878"/>
      <c r="BS16" s="878"/>
      <c r="BT16" s="878"/>
      <c r="BU16" s="878"/>
      <c r="BV16" s="879"/>
      <c r="BW16" s="876">
        <v>0</v>
      </c>
      <c r="BX16" s="876"/>
      <c r="BY16" s="876"/>
      <c r="BZ16" s="876"/>
      <c r="CA16" s="876"/>
      <c r="CB16" s="876"/>
      <c r="CC16" s="876"/>
      <c r="CD16" s="876"/>
      <c r="CE16" s="876">
        <v>0</v>
      </c>
      <c r="CF16" s="876"/>
      <c r="CG16" s="876"/>
      <c r="CH16" s="876"/>
      <c r="CI16" s="876"/>
      <c r="CJ16" s="876"/>
      <c r="CK16" s="876"/>
      <c r="CL16" s="876"/>
      <c r="CM16" s="876"/>
      <c r="CN16" s="876">
        <v>46400</v>
      </c>
      <c r="CO16" s="876"/>
      <c r="CP16" s="876"/>
      <c r="CQ16" s="876"/>
      <c r="CR16" s="876"/>
      <c r="CS16" s="876"/>
      <c r="CT16" s="876"/>
      <c r="CU16" s="876"/>
      <c r="CV16" s="880">
        <f t="shared" si="0"/>
        <v>467621.12666666665</v>
      </c>
      <c r="CW16" s="880"/>
      <c r="CX16" s="880"/>
      <c r="CY16" s="880"/>
      <c r="CZ16" s="880"/>
      <c r="DA16" s="880"/>
      <c r="DB16" s="880"/>
      <c r="DC16" s="880"/>
      <c r="DD16" s="880"/>
      <c r="DE16" s="881"/>
    </row>
    <row r="17" spans="1:109" s="3" customFormat="1" ht="23.25" customHeight="1" x14ac:dyDescent="0.2">
      <c r="A17" s="919" t="s">
        <v>1494</v>
      </c>
      <c r="B17" s="920"/>
      <c r="C17" s="920"/>
      <c r="D17" s="920"/>
      <c r="E17" s="920"/>
      <c r="F17" s="920"/>
      <c r="G17" s="920"/>
      <c r="H17" s="920"/>
      <c r="I17" s="920"/>
      <c r="J17" s="920"/>
      <c r="K17" s="920"/>
      <c r="L17" s="920"/>
      <c r="M17" s="920"/>
      <c r="N17" s="920"/>
      <c r="O17" s="921"/>
      <c r="P17" s="886" t="s">
        <v>1505</v>
      </c>
      <c r="Q17" s="886"/>
      <c r="R17" s="886"/>
      <c r="S17" s="886"/>
      <c r="T17" s="886"/>
      <c r="U17" s="886"/>
      <c r="V17" s="886"/>
      <c r="W17" s="886"/>
      <c r="X17" s="886"/>
      <c r="Y17" s="886"/>
      <c r="Z17" s="886"/>
      <c r="AA17" s="886"/>
      <c r="AB17" s="886"/>
      <c r="AC17" s="886"/>
      <c r="AD17" s="887"/>
      <c r="AE17" s="887"/>
      <c r="AF17" s="887"/>
      <c r="AG17" s="888">
        <v>1</v>
      </c>
      <c r="AH17" s="888"/>
      <c r="AI17" s="888"/>
      <c r="AJ17" s="888"/>
      <c r="AK17" s="889">
        <v>15224.86</v>
      </c>
      <c r="AL17" s="889"/>
      <c r="AM17" s="889"/>
      <c r="AN17" s="889"/>
      <c r="AO17" s="889"/>
      <c r="AP17" s="889"/>
      <c r="AQ17" s="880">
        <v>182698.32</v>
      </c>
      <c r="AR17" s="880"/>
      <c r="AS17" s="880"/>
      <c r="AT17" s="880"/>
      <c r="AU17" s="880"/>
      <c r="AV17" s="880"/>
      <c r="AW17" s="880"/>
      <c r="AX17" s="880"/>
      <c r="AY17" s="876">
        <v>0</v>
      </c>
      <c r="AZ17" s="876"/>
      <c r="BA17" s="876"/>
      <c r="BB17" s="876"/>
      <c r="BC17" s="876"/>
      <c r="BD17" s="876"/>
      <c r="BE17" s="876"/>
      <c r="BF17" s="876"/>
      <c r="BG17" s="876">
        <v>2537.4766666666669</v>
      </c>
      <c r="BH17" s="876"/>
      <c r="BI17" s="876"/>
      <c r="BJ17" s="876"/>
      <c r="BK17" s="876"/>
      <c r="BL17" s="876"/>
      <c r="BM17" s="876"/>
      <c r="BN17" s="876"/>
      <c r="BO17" s="877">
        <v>25374.766666666666</v>
      </c>
      <c r="BP17" s="878"/>
      <c r="BQ17" s="878"/>
      <c r="BR17" s="878"/>
      <c r="BS17" s="878"/>
      <c r="BT17" s="878"/>
      <c r="BU17" s="878"/>
      <c r="BV17" s="879"/>
      <c r="BW17" s="876">
        <v>0</v>
      </c>
      <c r="BX17" s="876"/>
      <c r="BY17" s="876"/>
      <c r="BZ17" s="876"/>
      <c r="CA17" s="876"/>
      <c r="CB17" s="876"/>
      <c r="CC17" s="876"/>
      <c r="CD17" s="876"/>
      <c r="CE17" s="876">
        <v>0</v>
      </c>
      <c r="CF17" s="876"/>
      <c r="CG17" s="876"/>
      <c r="CH17" s="876"/>
      <c r="CI17" s="876"/>
      <c r="CJ17" s="876"/>
      <c r="CK17" s="876"/>
      <c r="CL17" s="876"/>
      <c r="CM17" s="876"/>
      <c r="CN17" s="876">
        <v>23200</v>
      </c>
      <c r="CO17" s="876"/>
      <c r="CP17" s="876"/>
      <c r="CQ17" s="876"/>
      <c r="CR17" s="876"/>
      <c r="CS17" s="876"/>
      <c r="CT17" s="876"/>
      <c r="CU17" s="876"/>
      <c r="CV17" s="880">
        <f t="shared" si="0"/>
        <v>233810.56333333332</v>
      </c>
      <c r="CW17" s="880"/>
      <c r="CX17" s="880"/>
      <c r="CY17" s="880"/>
      <c r="CZ17" s="880"/>
      <c r="DA17" s="880"/>
      <c r="DB17" s="880"/>
      <c r="DC17" s="880"/>
      <c r="DD17" s="880"/>
      <c r="DE17" s="881"/>
    </row>
    <row r="18" spans="1:109" s="3" customFormat="1" ht="23.25" customHeight="1" x14ac:dyDescent="0.2">
      <c r="A18" s="919" t="s">
        <v>1506</v>
      </c>
      <c r="B18" s="920"/>
      <c r="C18" s="920"/>
      <c r="D18" s="920"/>
      <c r="E18" s="920"/>
      <c r="F18" s="920"/>
      <c r="G18" s="920"/>
      <c r="H18" s="920"/>
      <c r="I18" s="920"/>
      <c r="J18" s="920"/>
      <c r="K18" s="920"/>
      <c r="L18" s="920"/>
      <c r="M18" s="920"/>
      <c r="N18" s="920"/>
      <c r="O18" s="921"/>
      <c r="P18" s="886" t="s">
        <v>1507</v>
      </c>
      <c r="Q18" s="886"/>
      <c r="R18" s="886"/>
      <c r="S18" s="886"/>
      <c r="T18" s="886"/>
      <c r="U18" s="886"/>
      <c r="V18" s="886"/>
      <c r="W18" s="886"/>
      <c r="X18" s="886"/>
      <c r="Y18" s="886"/>
      <c r="Z18" s="886"/>
      <c r="AA18" s="886"/>
      <c r="AB18" s="886"/>
      <c r="AC18" s="886"/>
      <c r="AD18" s="887"/>
      <c r="AE18" s="887"/>
      <c r="AF18" s="887"/>
      <c r="AG18" s="888">
        <v>4</v>
      </c>
      <c r="AH18" s="888"/>
      <c r="AI18" s="888"/>
      <c r="AJ18" s="888"/>
      <c r="AK18" s="889">
        <v>58899.44</v>
      </c>
      <c r="AL18" s="889"/>
      <c r="AM18" s="889"/>
      <c r="AN18" s="889"/>
      <c r="AO18" s="889"/>
      <c r="AP18" s="889"/>
      <c r="AQ18" s="880">
        <v>706793.28</v>
      </c>
      <c r="AR18" s="880"/>
      <c r="AS18" s="880"/>
      <c r="AT18" s="880"/>
      <c r="AU18" s="880"/>
      <c r="AV18" s="880"/>
      <c r="AW18" s="880"/>
      <c r="AX18" s="880"/>
      <c r="AY18" s="876">
        <v>0</v>
      </c>
      <c r="AZ18" s="876"/>
      <c r="BA18" s="876"/>
      <c r="BB18" s="876"/>
      <c r="BC18" s="876"/>
      <c r="BD18" s="876"/>
      <c r="BE18" s="876"/>
      <c r="BF18" s="876"/>
      <c r="BG18" s="876">
        <v>9816.5733333333337</v>
      </c>
      <c r="BH18" s="876"/>
      <c r="BI18" s="876"/>
      <c r="BJ18" s="876"/>
      <c r="BK18" s="876"/>
      <c r="BL18" s="876"/>
      <c r="BM18" s="876"/>
      <c r="BN18" s="876"/>
      <c r="BO18" s="877">
        <v>98165.733333333337</v>
      </c>
      <c r="BP18" s="878"/>
      <c r="BQ18" s="878"/>
      <c r="BR18" s="878"/>
      <c r="BS18" s="878"/>
      <c r="BT18" s="878"/>
      <c r="BU18" s="878"/>
      <c r="BV18" s="879"/>
      <c r="BW18" s="876">
        <v>0</v>
      </c>
      <c r="BX18" s="876"/>
      <c r="BY18" s="876"/>
      <c r="BZ18" s="876"/>
      <c r="CA18" s="876"/>
      <c r="CB18" s="876"/>
      <c r="CC18" s="876"/>
      <c r="CD18" s="876"/>
      <c r="CE18" s="876">
        <v>0</v>
      </c>
      <c r="CF18" s="876"/>
      <c r="CG18" s="876"/>
      <c r="CH18" s="876"/>
      <c r="CI18" s="876"/>
      <c r="CJ18" s="876"/>
      <c r="CK18" s="876"/>
      <c r="CL18" s="876"/>
      <c r="CM18" s="876"/>
      <c r="CN18" s="876">
        <v>77449.72</v>
      </c>
      <c r="CO18" s="876"/>
      <c r="CP18" s="876"/>
      <c r="CQ18" s="876"/>
      <c r="CR18" s="876"/>
      <c r="CS18" s="876"/>
      <c r="CT18" s="876"/>
      <c r="CU18" s="876"/>
      <c r="CV18" s="880">
        <f t="shared" si="0"/>
        <v>892225.30666666664</v>
      </c>
      <c r="CW18" s="880"/>
      <c r="CX18" s="880"/>
      <c r="CY18" s="880"/>
      <c r="CZ18" s="880"/>
      <c r="DA18" s="880"/>
      <c r="DB18" s="880"/>
      <c r="DC18" s="880"/>
      <c r="DD18" s="880"/>
      <c r="DE18" s="881"/>
    </row>
    <row r="19" spans="1:109" s="3" customFormat="1" ht="23.25" customHeight="1" x14ac:dyDescent="0.2">
      <c r="A19" s="919" t="s">
        <v>1508</v>
      </c>
      <c r="B19" s="920"/>
      <c r="C19" s="920"/>
      <c r="D19" s="920"/>
      <c r="E19" s="920"/>
      <c r="F19" s="920"/>
      <c r="G19" s="920"/>
      <c r="H19" s="920"/>
      <c r="I19" s="920"/>
      <c r="J19" s="920"/>
      <c r="K19" s="920"/>
      <c r="L19" s="920"/>
      <c r="M19" s="920"/>
      <c r="N19" s="920"/>
      <c r="O19" s="921"/>
      <c r="P19" s="886" t="s">
        <v>1509</v>
      </c>
      <c r="Q19" s="886"/>
      <c r="R19" s="886"/>
      <c r="S19" s="886"/>
      <c r="T19" s="886"/>
      <c r="U19" s="886"/>
      <c r="V19" s="886"/>
      <c r="W19" s="886"/>
      <c r="X19" s="886"/>
      <c r="Y19" s="886"/>
      <c r="Z19" s="886"/>
      <c r="AA19" s="886"/>
      <c r="AB19" s="886"/>
      <c r="AC19" s="886"/>
      <c r="AD19" s="887"/>
      <c r="AE19" s="887"/>
      <c r="AF19" s="887"/>
      <c r="AG19" s="888">
        <v>1</v>
      </c>
      <c r="AH19" s="888"/>
      <c r="AI19" s="888"/>
      <c r="AJ19" s="888"/>
      <c r="AK19" s="889">
        <v>7685.59</v>
      </c>
      <c r="AL19" s="889"/>
      <c r="AM19" s="889"/>
      <c r="AN19" s="889"/>
      <c r="AO19" s="889"/>
      <c r="AP19" s="889"/>
      <c r="AQ19" s="880">
        <v>92227.08</v>
      </c>
      <c r="AR19" s="880"/>
      <c r="AS19" s="880"/>
      <c r="AT19" s="880"/>
      <c r="AU19" s="880"/>
      <c r="AV19" s="880"/>
      <c r="AW19" s="880"/>
      <c r="AX19" s="880"/>
      <c r="AY19" s="876">
        <v>0</v>
      </c>
      <c r="AZ19" s="876"/>
      <c r="BA19" s="876"/>
      <c r="BB19" s="876"/>
      <c r="BC19" s="876"/>
      <c r="BD19" s="876"/>
      <c r="BE19" s="876"/>
      <c r="BF19" s="876"/>
      <c r="BG19" s="876">
        <v>1280.9316666666666</v>
      </c>
      <c r="BH19" s="876"/>
      <c r="BI19" s="876"/>
      <c r="BJ19" s="876"/>
      <c r="BK19" s="876"/>
      <c r="BL19" s="876"/>
      <c r="BM19" s="876"/>
      <c r="BN19" s="876"/>
      <c r="BO19" s="877">
        <v>12809.316666666666</v>
      </c>
      <c r="BP19" s="878"/>
      <c r="BQ19" s="878"/>
      <c r="BR19" s="878"/>
      <c r="BS19" s="878"/>
      <c r="BT19" s="878"/>
      <c r="BU19" s="878"/>
      <c r="BV19" s="879"/>
      <c r="BW19" s="876">
        <v>0</v>
      </c>
      <c r="BX19" s="876"/>
      <c r="BY19" s="876"/>
      <c r="BZ19" s="876"/>
      <c r="CA19" s="876"/>
      <c r="CB19" s="876"/>
      <c r="CC19" s="876"/>
      <c r="CD19" s="876"/>
      <c r="CE19" s="876">
        <v>0</v>
      </c>
      <c r="CF19" s="876"/>
      <c r="CG19" s="876"/>
      <c r="CH19" s="876"/>
      <c r="CI19" s="876"/>
      <c r="CJ19" s="876"/>
      <c r="CK19" s="876"/>
      <c r="CL19" s="876"/>
      <c r="CM19" s="876"/>
      <c r="CN19" s="876">
        <v>25600</v>
      </c>
      <c r="CO19" s="876"/>
      <c r="CP19" s="876"/>
      <c r="CQ19" s="876"/>
      <c r="CR19" s="876"/>
      <c r="CS19" s="876"/>
      <c r="CT19" s="876"/>
      <c r="CU19" s="876"/>
      <c r="CV19" s="880">
        <f t="shared" si="0"/>
        <v>131917.32833333334</v>
      </c>
      <c r="CW19" s="880"/>
      <c r="CX19" s="880"/>
      <c r="CY19" s="880"/>
      <c r="CZ19" s="880"/>
      <c r="DA19" s="880"/>
      <c r="DB19" s="880"/>
      <c r="DC19" s="880"/>
      <c r="DD19" s="880"/>
      <c r="DE19" s="881"/>
    </row>
    <row r="20" spans="1:109" s="3" customFormat="1" ht="23.25" customHeight="1" x14ac:dyDescent="0.2">
      <c r="A20" s="919" t="s">
        <v>1510</v>
      </c>
      <c r="B20" s="920"/>
      <c r="C20" s="920"/>
      <c r="D20" s="920"/>
      <c r="E20" s="920"/>
      <c r="F20" s="920"/>
      <c r="G20" s="920"/>
      <c r="H20" s="920"/>
      <c r="I20" s="920"/>
      <c r="J20" s="920"/>
      <c r="K20" s="920"/>
      <c r="L20" s="920"/>
      <c r="M20" s="920"/>
      <c r="N20" s="920"/>
      <c r="O20" s="921"/>
      <c r="P20" s="886" t="s">
        <v>1511</v>
      </c>
      <c r="Q20" s="886"/>
      <c r="R20" s="886"/>
      <c r="S20" s="886"/>
      <c r="T20" s="886"/>
      <c r="U20" s="886"/>
      <c r="V20" s="886"/>
      <c r="W20" s="886"/>
      <c r="X20" s="886"/>
      <c r="Y20" s="886"/>
      <c r="Z20" s="886"/>
      <c r="AA20" s="886"/>
      <c r="AB20" s="886"/>
      <c r="AC20" s="886"/>
      <c r="AD20" s="887"/>
      <c r="AE20" s="887"/>
      <c r="AF20" s="887"/>
      <c r="AG20" s="888">
        <v>17</v>
      </c>
      <c r="AH20" s="888"/>
      <c r="AI20" s="888"/>
      <c r="AJ20" s="888"/>
      <c r="AK20" s="889">
        <v>173891.80999999994</v>
      </c>
      <c r="AL20" s="889"/>
      <c r="AM20" s="889"/>
      <c r="AN20" s="889"/>
      <c r="AO20" s="889"/>
      <c r="AP20" s="889"/>
      <c r="AQ20" s="880">
        <v>2086701.7199999995</v>
      </c>
      <c r="AR20" s="880"/>
      <c r="AS20" s="880"/>
      <c r="AT20" s="880"/>
      <c r="AU20" s="880"/>
      <c r="AV20" s="880"/>
      <c r="AW20" s="880"/>
      <c r="AX20" s="880"/>
      <c r="AY20" s="876">
        <v>0</v>
      </c>
      <c r="AZ20" s="876"/>
      <c r="BA20" s="876"/>
      <c r="BB20" s="876"/>
      <c r="BC20" s="876"/>
      <c r="BD20" s="876"/>
      <c r="BE20" s="876"/>
      <c r="BF20" s="876"/>
      <c r="BG20" s="876">
        <v>28981.968333333334</v>
      </c>
      <c r="BH20" s="876"/>
      <c r="BI20" s="876"/>
      <c r="BJ20" s="876"/>
      <c r="BK20" s="876"/>
      <c r="BL20" s="876"/>
      <c r="BM20" s="876"/>
      <c r="BN20" s="876"/>
      <c r="BO20" s="877">
        <v>289819.68333333341</v>
      </c>
      <c r="BP20" s="878"/>
      <c r="BQ20" s="878"/>
      <c r="BR20" s="878"/>
      <c r="BS20" s="878"/>
      <c r="BT20" s="878"/>
      <c r="BU20" s="878"/>
      <c r="BV20" s="879"/>
      <c r="BW20" s="876">
        <v>0</v>
      </c>
      <c r="BX20" s="876"/>
      <c r="BY20" s="876"/>
      <c r="BZ20" s="876"/>
      <c r="CA20" s="876"/>
      <c r="CB20" s="876"/>
      <c r="CC20" s="876"/>
      <c r="CD20" s="876"/>
      <c r="CE20" s="876">
        <v>0</v>
      </c>
      <c r="CF20" s="876"/>
      <c r="CG20" s="876"/>
      <c r="CH20" s="876"/>
      <c r="CI20" s="876"/>
      <c r="CJ20" s="876"/>
      <c r="CK20" s="876"/>
      <c r="CL20" s="876"/>
      <c r="CM20" s="876"/>
      <c r="CN20" s="876">
        <v>435200</v>
      </c>
      <c r="CO20" s="876"/>
      <c r="CP20" s="876"/>
      <c r="CQ20" s="876"/>
      <c r="CR20" s="876"/>
      <c r="CS20" s="876"/>
      <c r="CT20" s="876"/>
      <c r="CU20" s="876"/>
      <c r="CV20" s="880">
        <f t="shared" si="0"/>
        <v>2840703.3716666666</v>
      </c>
      <c r="CW20" s="880"/>
      <c r="CX20" s="880"/>
      <c r="CY20" s="880"/>
      <c r="CZ20" s="880"/>
      <c r="DA20" s="880"/>
      <c r="DB20" s="880"/>
      <c r="DC20" s="880"/>
      <c r="DD20" s="880"/>
      <c r="DE20" s="881"/>
    </row>
    <row r="21" spans="1:109" s="3" customFormat="1" ht="23.25" customHeight="1" x14ac:dyDescent="0.2">
      <c r="A21" s="919" t="s">
        <v>1512</v>
      </c>
      <c r="B21" s="920"/>
      <c r="C21" s="920"/>
      <c r="D21" s="920"/>
      <c r="E21" s="920"/>
      <c r="F21" s="920"/>
      <c r="G21" s="920"/>
      <c r="H21" s="920"/>
      <c r="I21" s="920"/>
      <c r="J21" s="920"/>
      <c r="K21" s="920"/>
      <c r="L21" s="920"/>
      <c r="M21" s="920"/>
      <c r="N21" s="920"/>
      <c r="O21" s="921"/>
      <c r="P21" s="886" t="s">
        <v>1513</v>
      </c>
      <c r="Q21" s="886"/>
      <c r="R21" s="886"/>
      <c r="S21" s="886"/>
      <c r="T21" s="886"/>
      <c r="U21" s="886"/>
      <c r="V21" s="886"/>
      <c r="W21" s="886"/>
      <c r="X21" s="886"/>
      <c r="Y21" s="886"/>
      <c r="Z21" s="886"/>
      <c r="AA21" s="886"/>
      <c r="AB21" s="886"/>
      <c r="AC21" s="886"/>
      <c r="AD21" s="887"/>
      <c r="AE21" s="887"/>
      <c r="AF21" s="887"/>
      <c r="AG21" s="888">
        <v>1</v>
      </c>
      <c r="AH21" s="888"/>
      <c r="AI21" s="888"/>
      <c r="AJ21" s="888"/>
      <c r="AK21" s="889">
        <v>12069.54</v>
      </c>
      <c r="AL21" s="889"/>
      <c r="AM21" s="889"/>
      <c r="AN21" s="889"/>
      <c r="AO21" s="889"/>
      <c r="AP21" s="889"/>
      <c r="AQ21" s="880">
        <v>144834.48000000001</v>
      </c>
      <c r="AR21" s="880"/>
      <c r="AS21" s="880"/>
      <c r="AT21" s="880"/>
      <c r="AU21" s="880"/>
      <c r="AV21" s="880"/>
      <c r="AW21" s="880"/>
      <c r="AX21" s="880"/>
      <c r="AY21" s="876">
        <v>0</v>
      </c>
      <c r="AZ21" s="876"/>
      <c r="BA21" s="876"/>
      <c r="BB21" s="876"/>
      <c r="BC21" s="876"/>
      <c r="BD21" s="876"/>
      <c r="BE21" s="876"/>
      <c r="BF21" s="876"/>
      <c r="BG21" s="876">
        <v>2011.5900000000001</v>
      </c>
      <c r="BH21" s="876"/>
      <c r="BI21" s="876"/>
      <c r="BJ21" s="876"/>
      <c r="BK21" s="876"/>
      <c r="BL21" s="876"/>
      <c r="BM21" s="876"/>
      <c r="BN21" s="876"/>
      <c r="BO21" s="877">
        <v>20115.900000000001</v>
      </c>
      <c r="BP21" s="878"/>
      <c r="BQ21" s="878"/>
      <c r="BR21" s="878"/>
      <c r="BS21" s="878"/>
      <c r="BT21" s="878"/>
      <c r="BU21" s="878"/>
      <c r="BV21" s="879"/>
      <c r="BW21" s="876">
        <v>0</v>
      </c>
      <c r="BX21" s="876"/>
      <c r="BY21" s="876"/>
      <c r="BZ21" s="876"/>
      <c r="CA21" s="876"/>
      <c r="CB21" s="876"/>
      <c r="CC21" s="876"/>
      <c r="CD21" s="876"/>
      <c r="CE21" s="876">
        <v>0</v>
      </c>
      <c r="CF21" s="876"/>
      <c r="CG21" s="876"/>
      <c r="CH21" s="876"/>
      <c r="CI21" s="876"/>
      <c r="CJ21" s="876"/>
      <c r="CK21" s="876"/>
      <c r="CL21" s="876"/>
      <c r="CM21" s="876"/>
      <c r="CN21" s="876">
        <v>25600</v>
      </c>
      <c r="CO21" s="876"/>
      <c r="CP21" s="876"/>
      <c r="CQ21" s="876"/>
      <c r="CR21" s="876"/>
      <c r="CS21" s="876"/>
      <c r="CT21" s="876"/>
      <c r="CU21" s="876"/>
      <c r="CV21" s="880">
        <f t="shared" si="0"/>
        <v>192561.97</v>
      </c>
      <c r="CW21" s="880"/>
      <c r="CX21" s="880"/>
      <c r="CY21" s="880"/>
      <c r="CZ21" s="880"/>
      <c r="DA21" s="880"/>
      <c r="DB21" s="880"/>
      <c r="DC21" s="880"/>
      <c r="DD21" s="880"/>
      <c r="DE21" s="881"/>
    </row>
    <row r="22" spans="1:109" s="3" customFormat="1" ht="23.25" customHeight="1" x14ac:dyDescent="0.2">
      <c r="A22" s="919" t="s">
        <v>1512</v>
      </c>
      <c r="B22" s="920"/>
      <c r="C22" s="920"/>
      <c r="D22" s="920"/>
      <c r="E22" s="920"/>
      <c r="F22" s="920"/>
      <c r="G22" s="920"/>
      <c r="H22" s="920"/>
      <c r="I22" s="920"/>
      <c r="J22" s="920"/>
      <c r="K22" s="920"/>
      <c r="L22" s="920"/>
      <c r="M22" s="920"/>
      <c r="N22" s="920"/>
      <c r="O22" s="921"/>
      <c r="P22" s="886" t="s">
        <v>1499</v>
      </c>
      <c r="Q22" s="886"/>
      <c r="R22" s="886"/>
      <c r="S22" s="886"/>
      <c r="T22" s="886"/>
      <c r="U22" s="886"/>
      <c r="V22" s="886"/>
      <c r="W22" s="886"/>
      <c r="X22" s="886"/>
      <c r="Y22" s="886"/>
      <c r="Z22" s="886"/>
      <c r="AA22" s="886"/>
      <c r="AB22" s="886"/>
      <c r="AC22" s="886"/>
      <c r="AD22" s="887"/>
      <c r="AE22" s="887"/>
      <c r="AF22" s="887"/>
      <c r="AG22" s="888">
        <v>2</v>
      </c>
      <c r="AH22" s="888"/>
      <c r="AI22" s="888"/>
      <c r="AJ22" s="888"/>
      <c r="AK22" s="889">
        <v>28724.1</v>
      </c>
      <c r="AL22" s="889"/>
      <c r="AM22" s="889"/>
      <c r="AN22" s="889"/>
      <c r="AO22" s="889"/>
      <c r="AP22" s="889"/>
      <c r="AQ22" s="880">
        <v>344689.2</v>
      </c>
      <c r="AR22" s="880"/>
      <c r="AS22" s="880"/>
      <c r="AT22" s="880"/>
      <c r="AU22" s="880"/>
      <c r="AV22" s="880"/>
      <c r="AW22" s="880"/>
      <c r="AX22" s="880"/>
      <c r="AY22" s="876">
        <v>0</v>
      </c>
      <c r="AZ22" s="876"/>
      <c r="BA22" s="876"/>
      <c r="BB22" s="876"/>
      <c r="BC22" s="876"/>
      <c r="BD22" s="876"/>
      <c r="BE22" s="876"/>
      <c r="BF22" s="876"/>
      <c r="BG22" s="876">
        <v>4787.3500000000004</v>
      </c>
      <c r="BH22" s="876"/>
      <c r="BI22" s="876"/>
      <c r="BJ22" s="876"/>
      <c r="BK22" s="876"/>
      <c r="BL22" s="876"/>
      <c r="BM22" s="876"/>
      <c r="BN22" s="876"/>
      <c r="BO22" s="877">
        <v>47873.5</v>
      </c>
      <c r="BP22" s="878"/>
      <c r="BQ22" s="878"/>
      <c r="BR22" s="878"/>
      <c r="BS22" s="878"/>
      <c r="BT22" s="878"/>
      <c r="BU22" s="878"/>
      <c r="BV22" s="879"/>
      <c r="BW22" s="876">
        <v>0</v>
      </c>
      <c r="BX22" s="876"/>
      <c r="BY22" s="876"/>
      <c r="BZ22" s="876"/>
      <c r="CA22" s="876"/>
      <c r="CB22" s="876"/>
      <c r="CC22" s="876"/>
      <c r="CD22" s="876"/>
      <c r="CE22" s="876">
        <v>0</v>
      </c>
      <c r="CF22" s="876"/>
      <c r="CG22" s="876"/>
      <c r="CH22" s="876"/>
      <c r="CI22" s="876"/>
      <c r="CJ22" s="876"/>
      <c r="CK22" s="876"/>
      <c r="CL22" s="876"/>
      <c r="CM22" s="876"/>
      <c r="CN22" s="876">
        <v>52000</v>
      </c>
      <c r="CO22" s="876"/>
      <c r="CP22" s="876"/>
      <c r="CQ22" s="876"/>
      <c r="CR22" s="876"/>
      <c r="CS22" s="876"/>
      <c r="CT22" s="876"/>
      <c r="CU22" s="876"/>
      <c r="CV22" s="880">
        <f t="shared" si="0"/>
        <v>449350.05</v>
      </c>
      <c r="CW22" s="880"/>
      <c r="CX22" s="880"/>
      <c r="CY22" s="880"/>
      <c r="CZ22" s="880"/>
      <c r="DA22" s="880"/>
      <c r="DB22" s="880"/>
      <c r="DC22" s="880"/>
      <c r="DD22" s="880"/>
      <c r="DE22" s="881"/>
    </row>
    <row r="23" spans="1:109" s="3" customFormat="1" ht="23.25" customHeight="1" x14ac:dyDescent="0.2">
      <c r="A23" s="919" t="s">
        <v>1512</v>
      </c>
      <c r="B23" s="920"/>
      <c r="C23" s="920"/>
      <c r="D23" s="920"/>
      <c r="E23" s="920"/>
      <c r="F23" s="920"/>
      <c r="G23" s="920"/>
      <c r="H23" s="920"/>
      <c r="I23" s="920"/>
      <c r="J23" s="920"/>
      <c r="K23" s="920"/>
      <c r="L23" s="920"/>
      <c r="M23" s="920"/>
      <c r="N23" s="920"/>
      <c r="O23" s="921"/>
      <c r="P23" s="886" t="s">
        <v>1514</v>
      </c>
      <c r="Q23" s="886"/>
      <c r="R23" s="886"/>
      <c r="S23" s="886"/>
      <c r="T23" s="886"/>
      <c r="U23" s="886"/>
      <c r="V23" s="886"/>
      <c r="W23" s="886"/>
      <c r="X23" s="886"/>
      <c r="Y23" s="886"/>
      <c r="Z23" s="886"/>
      <c r="AA23" s="886"/>
      <c r="AB23" s="886"/>
      <c r="AC23" s="886"/>
      <c r="AD23" s="887"/>
      <c r="AE23" s="887"/>
      <c r="AF23" s="887"/>
      <c r="AG23" s="888">
        <v>2</v>
      </c>
      <c r="AH23" s="888"/>
      <c r="AI23" s="888"/>
      <c r="AJ23" s="888"/>
      <c r="AK23" s="889">
        <v>22276.787990000001</v>
      </c>
      <c r="AL23" s="889"/>
      <c r="AM23" s="889"/>
      <c r="AN23" s="889"/>
      <c r="AO23" s="889"/>
      <c r="AP23" s="889"/>
      <c r="AQ23" s="880">
        <v>267321.45588000002</v>
      </c>
      <c r="AR23" s="880"/>
      <c r="AS23" s="880"/>
      <c r="AT23" s="880"/>
      <c r="AU23" s="880"/>
      <c r="AV23" s="880"/>
      <c r="AW23" s="880"/>
      <c r="AX23" s="880"/>
      <c r="AY23" s="876">
        <v>0</v>
      </c>
      <c r="AZ23" s="876"/>
      <c r="BA23" s="876"/>
      <c r="BB23" s="876"/>
      <c r="BC23" s="876"/>
      <c r="BD23" s="876"/>
      <c r="BE23" s="876"/>
      <c r="BF23" s="876"/>
      <c r="BG23" s="876">
        <v>3712.7979983333335</v>
      </c>
      <c r="BH23" s="876"/>
      <c r="BI23" s="876"/>
      <c r="BJ23" s="876"/>
      <c r="BK23" s="876"/>
      <c r="BL23" s="876"/>
      <c r="BM23" s="876"/>
      <c r="BN23" s="876"/>
      <c r="BO23" s="877">
        <v>37127.979983333338</v>
      </c>
      <c r="BP23" s="878"/>
      <c r="BQ23" s="878"/>
      <c r="BR23" s="878"/>
      <c r="BS23" s="878"/>
      <c r="BT23" s="878"/>
      <c r="BU23" s="878"/>
      <c r="BV23" s="879"/>
      <c r="BW23" s="876">
        <v>0</v>
      </c>
      <c r="BX23" s="876"/>
      <c r="BY23" s="876"/>
      <c r="BZ23" s="876"/>
      <c r="CA23" s="876"/>
      <c r="CB23" s="876"/>
      <c r="CC23" s="876"/>
      <c r="CD23" s="876"/>
      <c r="CE23" s="876">
        <v>0</v>
      </c>
      <c r="CF23" s="876"/>
      <c r="CG23" s="876"/>
      <c r="CH23" s="876"/>
      <c r="CI23" s="876"/>
      <c r="CJ23" s="876"/>
      <c r="CK23" s="876"/>
      <c r="CL23" s="876"/>
      <c r="CM23" s="876"/>
      <c r="CN23" s="876">
        <v>51200</v>
      </c>
      <c r="CO23" s="876"/>
      <c r="CP23" s="876"/>
      <c r="CQ23" s="876"/>
      <c r="CR23" s="876"/>
      <c r="CS23" s="876"/>
      <c r="CT23" s="876"/>
      <c r="CU23" s="876"/>
      <c r="CV23" s="880">
        <f t="shared" si="0"/>
        <v>359362.2338616667</v>
      </c>
      <c r="CW23" s="880"/>
      <c r="CX23" s="880"/>
      <c r="CY23" s="880"/>
      <c r="CZ23" s="880"/>
      <c r="DA23" s="880"/>
      <c r="DB23" s="880"/>
      <c r="DC23" s="880"/>
      <c r="DD23" s="880"/>
      <c r="DE23" s="881"/>
    </row>
    <row r="24" spans="1:109" s="3" customFormat="1" ht="23.25" customHeight="1" x14ac:dyDescent="0.2">
      <c r="A24" s="919" t="s">
        <v>1515</v>
      </c>
      <c r="B24" s="920"/>
      <c r="C24" s="920"/>
      <c r="D24" s="920"/>
      <c r="E24" s="920"/>
      <c r="F24" s="920"/>
      <c r="G24" s="920"/>
      <c r="H24" s="920"/>
      <c r="I24" s="920"/>
      <c r="J24" s="920"/>
      <c r="K24" s="920"/>
      <c r="L24" s="920"/>
      <c r="M24" s="920"/>
      <c r="N24" s="920"/>
      <c r="O24" s="921"/>
      <c r="P24" s="886" t="s">
        <v>1495</v>
      </c>
      <c r="Q24" s="886"/>
      <c r="R24" s="886"/>
      <c r="S24" s="886"/>
      <c r="T24" s="886"/>
      <c r="U24" s="886"/>
      <c r="V24" s="886"/>
      <c r="W24" s="886"/>
      <c r="X24" s="886"/>
      <c r="Y24" s="886"/>
      <c r="Z24" s="886"/>
      <c r="AA24" s="886"/>
      <c r="AB24" s="886"/>
      <c r="AC24" s="886"/>
      <c r="AD24" s="887"/>
      <c r="AE24" s="887"/>
      <c r="AF24" s="887"/>
      <c r="AG24" s="888">
        <v>1</v>
      </c>
      <c r="AH24" s="888"/>
      <c r="AI24" s="888"/>
      <c r="AJ24" s="888"/>
      <c r="AK24" s="889">
        <v>12069.54</v>
      </c>
      <c r="AL24" s="889"/>
      <c r="AM24" s="889"/>
      <c r="AN24" s="889"/>
      <c r="AO24" s="889"/>
      <c r="AP24" s="889"/>
      <c r="AQ24" s="880">
        <v>144834.48000000001</v>
      </c>
      <c r="AR24" s="880"/>
      <c r="AS24" s="880"/>
      <c r="AT24" s="880"/>
      <c r="AU24" s="880"/>
      <c r="AV24" s="880"/>
      <c r="AW24" s="880"/>
      <c r="AX24" s="880"/>
      <c r="AY24" s="876">
        <v>0</v>
      </c>
      <c r="AZ24" s="876"/>
      <c r="BA24" s="876"/>
      <c r="BB24" s="876"/>
      <c r="BC24" s="876"/>
      <c r="BD24" s="876"/>
      <c r="BE24" s="876"/>
      <c r="BF24" s="876"/>
      <c r="BG24" s="876">
        <v>2011.5900000000001</v>
      </c>
      <c r="BH24" s="876"/>
      <c r="BI24" s="876"/>
      <c r="BJ24" s="876"/>
      <c r="BK24" s="876"/>
      <c r="BL24" s="876"/>
      <c r="BM24" s="876"/>
      <c r="BN24" s="876"/>
      <c r="BO24" s="877">
        <v>20115.900000000001</v>
      </c>
      <c r="BP24" s="878"/>
      <c r="BQ24" s="878"/>
      <c r="BR24" s="878"/>
      <c r="BS24" s="878"/>
      <c r="BT24" s="878"/>
      <c r="BU24" s="878"/>
      <c r="BV24" s="879"/>
      <c r="BW24" s="876">
        <v>0</v>
      </c>
      <c r="BX24" s="876"/>
      <c r="BY24" s="876"/>
      <c r="BZ24" s="876"/>
      <c r="CA24" s="876"/>
      <c r="CB24" s="876"/>
      <c r="CC24" s="876"/>
      <c r="CD24" s="876"/>
      <c r="CE24" s="876">
        <v>0</v>
      </c>
      <c r="CF24" s="876"/>
      <c r="CG24" s="876"/>
      <c r="CH24" s="876"/>
      <c r="CI24" s="876"/>
      <c r="CJ24" s="876"/>
      <c r="CK24" s="876"/>
      <c r="CL24" s="876"/>
      <c r="CM24" s="876"/>
      <c r="CN24" s="876">
        <v>25600</v>
      </c>
      <c r="CO24" s="876"/>
      <c r="CP24" s="876"/>
      <c r="CQ24" s="876"/>
      <c r="CR24" s="876"/>
      <c r="CS24" s="876"/>
      <c r="CT24" s="876"/>
      <c r="CU24" s="876"/>
      <c r="CV24" s="880">
        <f t="shared" si="0"/>
        <v>192561.97</v>
      </c>
      <c r="CW24" s="880"/>
      <c r="CX24" s="880"/>
      <c r="CY24" s="880"/>
      <c r="CZ24" s="880"/>
      <c r="DA24" s="880"/>
      <c r="DB24" s="880"/>
      <c r="DC24" s="880"/>
      <c r="DD24" s="880"/>
      <c r="DE24" s="881"/>
    </row>
    <row r="25" spans="1:109" s="3" customFormat="1" ht="23.25" customHeight="1" x14ac:dyDescent="0.2">
      <c r="A25" s="919" t="s">
        <v>1515</v>
      </c>
      <c r="B25" s="920"/>
      <c r="C25" s="920"/>
      <c r="D25" s="920"/>
      <c r="E25" s="920"/>
      <c r="F25" s="920"/>
      <c r="G25" s="920"/>
      <c r="H25" s="920"/>
      <c r="I25" s="920"/>
      <c r="J25" s="920"/>
      <c r="K25" s="920"/>
      <c r="L25" s="920"/>
      <c r="M25" s="920"/>
      <c r="N25" s="920"/>
      <c r="O25" s="921"/>
      <c r="P25" s="886" t="s">
        <v>1516</v>
      </c>
      <c r="Q25" s="886"/>
      <c r="R25" s="886"/>
      <c r="S25" s="886"/>
      <c r="T25" s="886"/>
      <c r="U25" s="886"/>
      <c r="V25" s="886"/>
      <c r="W25" s="886"/>
      <c r="X25" s="886"/>
      <c r="Y25" s="886"/>
      <c r="Z25" s="886"/>
      <c r="AA25" s="886"/>
      <c r="AB25" s="886"/>
      <c r="AC25" s="886"/>
      <c r="AD25" s="887"/>
      <c r="AE25" s="887"/>
      <c r="AF25" s="887"/>
      <c r="AG25" s="888">
        <v>1</v>
      </c>
      <c r="AH25" s="888"/>
      <c r="AI25" s="888"/>
      <c r="AJ25" s="888"/>
      <c r="AK25" s="889">
        <v>12069.54</v>
      </c>
      <c r="AL25" s="889"/>
      <c r="AM25" s="889"/>
      <c r="AN25" s="889"/>
      <c r="AO25" s="889"/>
      <c r="AP25" s="889"/>
      <c r="AQ25" s="880">
        <v>144834.48000000001</v>
      </c>
      <c r="AR25" s="880"/>
      <c r="AS25" s="880"/>
      <c r="AT25" s="880"/>
      <c r="AU25" s="880"/>
      <c r="AV25" s="880"/>
      <c r="AW25" s="880"/>
      <c r="AX25" s="880"/>
      <c r="AY25" s="876">
        <v>0</v>
      </c>
      <c r="AZ25" s="876"/>
      <c r="BA25" s="876"/>
      <c r="BB25" s="876"/>
      <c r="BC25" s="876"/>
      <c r="BD25" s="876"/>
      <c r="BE25" s="876"/>
      <c r="BF25" s="876"/>
      <c r="BG25" s="876">
        <v>2011.5900000000001</v>
      </c>
      <c r="BH25" s="876"/>
      <c r="BI25" s="876"/>
      <c r="BJ25" s="876"/>
      <c r="BK25" s="876"/>
      <c r="BL25" s="876"/>
      <c r="BM25" s="876"/>
      <c r="BN25" s="876"/>
      <c r="BO25" s="877">
        <v>20115.900000000001</v>
      </c>
      <c r="BP25" s="878"/>
      <c r="BQ25" s="878"/>
      <c r="BR25" s="878"/>
      <c r="BS25" s="878"/>
      <c r="BT25" s="878"/>
      <c r="BU25" s="878"/>
      <c r="BV25" s="879"/>
      <c r="BW25" s="876">
        <v>0</v>
      </c>
      <c r="BX25" s="876"/>
      <c r="BY25" s="876"/>
      <c r="BZ25" s="876"/>
      <c r="CA25" s="876"/>
      <c r="CB25" s="876"/>
      <c r="CC25" s="876"/>
      <c r="CD25" s="876"/>
      <c r="CE25" s="876">
        <v>0</v>
      </c>
      <c r="CF25" s="876"/>
      <c r="CG25" s="876"/>
      <c r="CH25" s="876"/>
      <c r="CI25" s="876"/>
      <c r="CJ25" s="876"/>
      <c r="CK25" s="876"/>
      <c r="CL25" s="876"/>
      <c r="CM25" s="876"/>
      <c r="CN25" s="876">
        <v>25600</v>
      </c>
      <c r="CO25" s="876"/>
      <c r="CP25" s="876"/>
      <c r="CQ25" s="876"/>
      <c r="CR25" s="876"/>
      <c r="CS25" s="876"/>
      <c r="CT25" s="876"/>
      <c r="CU25" s="876"/>
      <c r="CV25" s="880">
        <f t="shared" si="0"/>
        <v>192561.97</v>
      </c>
      <c r="CW25" s="880"/>
      <c r="CX25" s="880"/>
      <c r="CY25" s="880"/>
      <c r="CZ25" s="880"/>
      <c r="DA25" s="880"/>
      <c r="DB25" s="880"/>
      <c r="DC25" s="880"/>
      <c r="DD25" s="880"/>
      <c r="DE25" s="881"/>
    </row>
    <row r="26" spans="1:109" s="3" customFormat="1" ht="23.25" customHeight="1" x14ac:dyDescent="0.2">
      <c r="A26" s="919" t="s">
        <v>1515</v>
      </c>
      <c r="B26" s="920"/>
      <c r="C26" s="920"/>
      <c r="D26" s="920"/>
      <c r="E26" s="920"/>
      <c r="F26" s="920"/>
      <c r="G26" s="920"/>
      <c r="H26" s="920"/>
      <c r="I26" s="920"/>
      <c r="J26" s="920"/>
      <c r="K26" s="920"/>
      <c r="L26" s="920"/>
      <c r="M26" s="920"/>
      <c r="N26" s="920"/>
      <c r="O26" s="921"/>
      <c r="P26" s="886" t="s">
        <v>1517</v>
      </c>
      <c r="Q26" s="886"/>
      <c r="R26" s="886"/>
      <c r="S26" s="886"/>
      <c r="T26" s="886"/>
      <c r="U26" s="886"/>
      <c r="V26" s="886"/>
      <c r="W26" s="886"/>
      <c r="X26" s="886"/>
      <c r="Y26" s="886"/>
      <c r="Z26" s="886"/>
      <c r="AA26" s="886"/>
      <c r="AB26" s="886"/>
      <c r="AC26" s="886"/>
      <c r="AD26" s="887"/>
      <c r="AE26" s="887"/>
      <c r="AF26" s="887"/>
      <c r="AG26" s="888">
        <v>2</v>
      </c>
      <c r="AH26" s="888"/>
      <c r="AI26" s="888"/>
      <c r="AJ26" s="888"/>
      <c r="AK26" s="889">
        <v>24139.08</v>
      </c>
      <c r="AL26" s="889"/>
      <c r="AM26" s="889"/>
      <c r="AN26" s="889"/>
      <c r="AO26" s="889"/>
      <c r="AP26" s="889"/>
      <c r="AQ26" s="880">
        <v>289668.96000000002</v>
      </c>
      <c r="AR26" s="880"/>
      <c r="AS26" s="880"/>
      <c r="AT26" s="880"/>
      <c r="AU26" s="880"/>
      <c r="AV26" s="880"/>
      <c r="AW26" s="880"/>
      <c r="AX26" s="880"/>
      <c r="AY26" s="876">
        <v>0</v>
      </c>
      <c r="AZ26" s="876"/>
      <c r="BA26" s="876"/>
      <c r="BB26" s="876"/>
      <c r="BC26" s="876"/>
      <c r="BD26" s="876"/>
      <c r="BE26" s="876"/>
      <c r="BF26" s="876"/>
      <c r="BG26" s="876">
        <v>4023.1800000000003</v>
      </c>
      <c r="BH26" s="876"/>
      <c r="BI26" s="876"/>
      <c r="BJ26" s="876"/>
      <c r="BK26" s="876"/>
      <c r="BL26" s="876"/>
      <c r="BM26" s="876"/>
      <c r="BN26" s="876"/>
      <c r="BO26" s="877">
        <v>40231.800000000003</v>
      </c>
      <c r="BP26" s="878"/>
      <c r="BQ26" s="878"/>
      <c r="BR26" s="878"/>
      <c r="BS26" s="878"/>
      <c r="BT26" s="878"/>
      <c r="BU26" s="878"/>
      <c r="BV26" s="879"/>
      <c r="BW26" s="876">
        <v>0</v>
      </c>
      <c r="BX26" s="876"/>
      <c r="BY26" s="876"/>
      <c r="BZ26" s="876"/>
      <c r="CA26" s="876"/>
      <c r="CB26" s="876"/>
      <c r="CC26" s="876"/>
      <c r="CD26" s="876"/>
      <c r="CE26" s="876">
        <v>0</v>
      </c>
      <c r="CF26" s="876"/>
      <c r="CG26" s="876"/>
      <c r="CH26" s="876"/>
      <c r="CI26" s="876"/>
      <c r="CJ26" s="876"/>
      <c r="CK26" s="876"/>
      <c r="CL26" s="876"/>
      <c r="CM26" s="876"/>
      <c r="CN26" s="876">
        <v>51200</v>
      </c>
      <c r="CO26" s="876"/>
      <c r="CP26" s="876"/>
      <c r="CQ26" s="876"/>
      <c r="CR26" s="876"/>
      <c r="CS26" s="876"/>
      <c r="CT26" s="876"/>
      <c r="CU26" s="876"/>
      <c r="CV26" s="880">
        <f t="shared" si="0"/>
        <v>385123.94</v>
      </c>
      <c r="CW26" s="880"/>
      <c r="CX26" s="880"/>
      <c r="CY26" s="880"/>
      <c r="CZ26" s="880"/>
      <c r="DA26" s="880"/>
      <c r="DB26" s="880"/>
      <c r="DC26" s="880"/>
      <c r="DD26" s="880"/>
      <c r="DE26" s="881"/>
    </row>
    <row r="27" spans="1:109" s="3" customFormat="1" ht="23.25" customHeight="1" x14ac:dyDescent="0.2">
      <c r="A27" s="919" t="s">
        <v>1515</v>
      </c>
      <c r="B27" s="920"/>
      <c r="C27" s="920"/>
      <c r="D27" s="920"/>
      <c r="E27" s="920"/>
      <c r="F27" s="920"/>
      <c r="G27" s="920"/>
      <c r="H27" s="920"/>
      <c r="I27" s="920"/>
      <c r="J27" s="920"/>
      <c r="K27" s="920"/>
      <c r="L27" s="920"/>
      <c r="M27" s="920"/>
      <c r="N27" s="920"/>
      <c r="O27" s="921"/>
      <c r="P27" s="886" t="s">
        <v>1518</v>
      </c>
      <c r="Q27" s="886"/>
      <c r="R27" s="886"/>
      <c r="S27" s="886"/>
      <c r="T27" s="886"/>
      <c r="U27" s="886"/>
      <c r="V27" s="886"/>
      <c r="W27" s="886"/>
      <c r="X27" s="886"/>
      <c r="Y27" s="886"/>
      <c r="Z27" s="886"/>
      <c r="AA27" s="886"/>
      <c r="AB27" s="886"/>
      <c r="AC27" s="886"/>
      <c r="AD27" s="887"/>
      <c r="AE27" s="887"/>
      <c r="AF27" s="887"/>
      <c r="AG27" s="888">
        <v>1</v>
      </c>
      <c r="AH27" s="888"/>
      <c r="AI27" s="888"/>
      <c r="AJ27" s="888"/>
      <c r="AK27" s="889">
        <v>12069.54</v>
      </c>
      <c r="AL27" s="889"/>
      <c r="AM27" s="889"/>
      <c r="AN27" s="889"/>
      <c r="AO27" s="889"/>
      <c r="AP27" s="889"/>
      <c r="AQ27" s="880">
        <v>144834.48000000001</v>
      </c>
      <c r="AR27" s="880"/>
      <c r="AS27" s="880"/>
      <c r="AT27" s="880"/>
      <c r="AU27" s="880"/>
      <c r="AV27" s="880"/>
      <c r="AW27" s="880"/>
      <c r="AX27" s="880"/>
      <c r="AY27" s="876">
        <v>0</v>
      </c>
      <c r="AZ27" s="876"/>
      <c r="BA27" s="876"/>
      <c r="BB27" s="876"/>
      <c r="BC27" s="876"/>
      <c r="BD27" s="876"/>
      <c r="BE27" s="876"/>
      <c r="BF27" s="876"/>
      <c r="BG27" s="876">
        <v>2011.5900000000001</v>
      </c>
      <c r="BH27" s="876"/>
      <c r="BI27" s="876"/>
      <c r="BJ27" s="876"/>
      <c r="BK27" s="876"/>
      <c r="BL27" s="876"/>
      <c r="BM27" s="876"/>
      <c r="BN27" s="876"/>
      <c r="BO27" s="877">
        <v>20115.900000000001</v>
      </c>
      <c r="BP27" s="878"/>
      <c r="BQ27" s="878"/>
      <c r="BR27" s="878"/>
      <c r="BS27" s="878"/>
      <c r="BT27" s="878"/>
      <c r="BU27" s="878"/>
      <c r="BV27" s="879"/>
      <c r="BW27" s="876">
        <v>0</v>
      </c>
      <c r="BX27" s="876"/>
      <c r="BY27" s="876"/>
      <c r="BZ27" s="876"/>
      <c r="CA27" s="876"/>
      <c r="CB27" s="876"/>
      <c r="CC27" s="876"/>
      <c r="CD27" s="876"/>
      <c r="CE27" s="876">
        <v>0</v>
      </c>
      <c r="CF27" s="876"/>
      <c r="CG27" s="876"/>
      <c r="CH27" s="876"/>
      <c r="CI27" s="876"/>
      <c r="CJ27" s="876"/>
      <c r="CK27" s="876"/>
      <c r="CL27" s="876"/>
      <c r="CM27" s="876"/>
      <c r="CN27" s="876">
        <v>25600</v>
      </c>
      <c r="CO27" s="876"/>
      <c r="CP27" s="876"/>
      <c r="CQ27" s="876"/>
      <c r="CR27" s="876"/>
      <c r="CS27" s="876"/>
      <c r="CT27" s="876"/>
      <c r="CU27" s="876"/>
      <c r="CV27" s="880">
        <f t="shared" si="0"/>
        <v>192561.97</v>
      </c>
      <c r="CW27" s="880"/>
      <c r="CX27" s="880"/>
      <c r="CY27" s="880"/>
      <c r="CZ27" s="880"/>
      <c r="DA27" s="880"/>
      <c r="DB27" s="880"/>
      <c r="DC27" s="880"/>
      <c r="DD27" s="880"/>
      <c r="DE27" s="881"/>
    </row>
    <row r="28" spans="1:109" s="3" customFormat="1" ht="23.25" customHeight="1" x14ac:dyDescent="0.2">
      <c r="A28" s="919" t="s">
        <v>1515</v>
      </c>
      <c r="B28" s="920"/>
      <c r="C28" s="920"/>
      <c r="D28" s="920"/>
      <c r="E28" s="920"/>
      <c r="F28" s="920"/>
      <c r="G28" s="920"/>
      <c r="H28" s="920"/>
      <c r="I28" s="920"/>
      <c r="J28" s="920"/>
      <c r="K28" s="920"/>
      <c r="L28" s="920"/>
      <c r="M28" s="920"/>
      <c r="N28" s="920"/>
      <c r="O28" s="921"/>
      <c r="P28" s="886" t="s">
        <v>1511</v>
      </c>
      <c r="Q28" s="886"/>
      <c r="R28" s="886"/>
      <c r="S28" s="886"/>
      <c r="T28" s="886"/>
      <c r="U28" s="886"/>
      <c r="V28" s="886"/>
      <c r="W28" s="886"/>
      <c r="X28" s="886"/>
      <c r="Y28" s="886"/>
      <c r="Z28" s="886"/>
      <c r="AA28" s="886"/>
      <c r="AB28" s="886"/>
      <c r="AC28" s="886"/>
      <c r="AD28" s="887"/>
      <c r="AE28" s="887"/>
      <c r="AF28" s="887"/>
      <c r="AG28" s="888">
        <v>3</v>
      </c>
      <c r="AH28" s="888"/>
      <c r="AI28" s="888"/>
      <c r="AJ28" s="888"/>
      <c r="AK28" s="889">
        <v>37290.89</v>
      </c>
      <c r="AL28" s="889"/>
      <c r="AM28" s="889"/>
      <c r="AN28" s="889"/>
      <c r="AO28" s="889"/>
      <c r="AP28" s="889"/>
      <c r="AQ28" s="880">
        <v>447490.68000000005</v>
      </c>
      <c r="AR28" s="880"/>
      <c r="AS28" s="880"/>
      <c r="AT28" s="880"/>
      <c r="AU28" s="880"/>
      <c r="AV28" s="880"/>
      <c r="AW28" s="880"/>
      <c r="AX28" s="880"/>
      <c r="AY28" s="876">
        <v>0</v>
      </c>
      <c r="AZ28" s="876"/>
      <c r="BA28" s="876"/>
      <c r="BB28" s="876"/>
      <c r="BC28" s="876"/>
      <c r="BD28" s="876"/>
      <c r="BE28" s="876"/>
      <c r="BF28" s="876"/>
      <c r="BG28" s="876">
        <v>6215.1483333333335</v>
      </c>
      <c r="BH28" s="876"/>
      <c r="BI28" s="876"/>
      <c r="BJ28" s="876"/>
      <c r="BK28" s="876"/>
      <c r="BL28" s="876"/>
      <c r="BM28" s="876"/>
      <c r="BN28" s="876"/>
      <c r="BO28" s="877">
        <v>62151.483333333337</v>
      </c>
      <c r="BP28" s="878"/>
      <c r="BQ28" s="878"/>
      <c r="BR28" s="878"/>
      <c r="BS28" s="878"/>
      <c r="BT28" s="878"/>
      <c r="BU28" s="878"/>
      <c r="BV28" s="879"/>
      <c r="BW28" s="876">
        <v>0</v>
      </c>
      <c r="BX28" s="876"/>
      <c r="BY28" s="876"/>
      <c r="BZ28" s="876"/>
      <c r="CA28" s="876"/>
      <c r="CB28" s="876"/>
      <c r="CC28" s="876"/>
      <c r="CD28" s="876"/>
      <c r="CE28" s="876">
        <v>0</v>
      </c>
      <c r="CF28" s="876"/>
      <c r="CG28" s="876"/>
      <c r="CH28" s="876"/>
      <c r="CI28" s="876"/>
      <c r="CJ28" s="876"/>
      <c r="CK28" s="876"/>
      <c r="CL28" s="876"/>
      <c r="CM28" s="876"/>
      <c r="CN28" s="876">
        <v>74400</v>
      </c>
      <c r="CO28" s="876"/>
      <c r="CP28" s="876"/>
      <c r="CQ28" s="876"/>
      <c r="CR28" s="876"/>
      <c r="CS28" s="876"/>
      <c r="CT28" s="876"/>
      <c r="CU28" s="876"/>
      <c r="CV28" s="880">
        <f t="shared" si="0"/>
        <v>590257.31166666676</v>
      </c>
      <c r="CW28" s="880"/>
      <c r="CX28" s="880"/>
      <c r="CY28" s="880"/>
      <c r="CZ28" s="880"/>
      <c r="DA28" s="880"/>
      <c r="DB28" s="880"/>
      <c r="DC28" s="880"/>
      <c r="DD28" s="880"/>
      <c r="DE28" s="881"/>
    </row>
    <row r="29" spans="1:109" s="3" customFormat="1" ht="23.25" customHeight="1" x14ac:dyDescent="0.2">
      <c r="A29" s="919" t="s">
        <v>1515</v>
      </c>
      <c r="B29" s="920"/>
      <c r="C29" s="920"/>
      <c r="D29" s="920"/>
      <c r="E29" s="920"/>
      <c r="F29" s="920"/>
      <c r="G29" s="920"/>
      <c r="H29" s="920"/>
      <c r="I29" s="920"/>
      <c r="J29" s="920"/>
      <c r="K29" s="920"/>
      <c r="L29" s="920"/>
      <c r="M29" s="920"/>
      <c r="N29" s="920"/>
      <c r="O29" s="921"/>
      <c r="P29" s="886" t="s">
        <v>1519</v>
      </c>
      <c r="Q29" s="886"/>
      <c r="R29" s="886"/>
      <c r="S29" s="886"/>
      <c r="T29" s="886"/>
      <c r="U29" s="886"/>
      <c r="V29" s="886"/>
      <c r="W29" s="886"/>
      <c r="X29" s="886"/>
      <c r="Y29" s="886"/>
      <c r="Z29" s="886"/>
      <c r="AA29" s="886"/>
      <c r="AB29" s="886"/>
      <c r="AC29" s="886"/>
      <c r="AD29" s="887"/>
      <c r="AE29" s="887"/>
      <c r="AF29" s="887"/>
      <c r="AG29" s="888">
        <v>1</v>
      </c>
      <c r="AH29" s="888"/>
      <c r="AI29" s="888"/>
      <c r="AJ29" s="888"/>
      <c r="AK29" s="889">
        <v>12069.54</v>
      </c>
      <c r="AL29" s="889"/>
      <c r="AM29" s="889"/>
      <c r="AN29" s="889"/>
      <c r="AO29" s="889"/>
      <c r="AP29" s="889"/>
      <c r="AQ29" s="880">
        <v>144834.48000000001</v>
      </c>
      <c r="AR29" s="880"/>
      <c r="AS29" s="880"/>
      <c r="AT29" s="880"/>
      <c r="AU29" s="880"/>
      <c r="AV29" s="880"/>
      <c r="AW29" s="880"/>
      <c r="AX29" s="880"/>
      <c r="AY29" s="876">
        <v>0</v>
      </c>
      <c r="AZ29" s="876"/>
      <c r="BA29" s="876"/>
      <c r="BB29" s="876"/>
      <c r="BC29" s="876"/>
      <c r="BD29" s="876"/>
      <c r="BE29" s="876"/>
      <c r="BF29" s="876"/>
      <c r="BG29" s="876">
        <v>2011.5900000000001</v>
      </c>
      <c r="BH29" s="876"/>
      <c r="BI29" s="876"/>
      <c r="BJ29" s="876"/>
      <c r="BK29" s="876"/>
      <c r="BL29" s="876"/>
      <c r="BM29" s="876"/>
      <c r="BN29" s="876"/>
      <c r="BO29" s="877">
        <v>20115.900000000001</v>
      </c>
      <c r="BP29" s="878"/>
      <c r="BQ29" s="878"/>
      <c r="BR29" s="878"/>
      <c r="BS29" s="878"/>
      <c r="BT29" s="878"/>
      <c r="BU29" s="878"/>
      <c r="BV29" s="879"/>
      <c r="BW29" s="876">
        <v>0</v>
      </c>
      <c r="BX29" s="876"/>
      <c r="BY29" s="876"/>
      <c r="BZ29" s="876"/>
      <c r="CA29" s="876"/>
      <c r="CB29" s="876"/>
      <c r="CC29" s="876"/>
      <c r="CD29" s="876"/>
      <c r="CE29" s="876">
        <v>0</v>
      </c>
      <c r="CF29" s="876"/>
      <c r="CG29" s="876"/>
      <c r="CH29" s="876"/>
      <c r="CI29" s="876"/>
      <c r="CJ29" s="876"/>
      <c r="CK29" s="876"/>
      <c r="CL29" s="876"/>
      <c r="CM29" s="876"/>
      <c r="CN29" s="876">
        <v>25600</v>
      </c>
      <c r="CO29" s="876"/>
      <c r="CP29" s="876"/>
      <c r="CQ29" s="876"/>
      <c r="CR29" s="876"/>
      <c r="CS29" s="876"/>
      <c r="CT29" s="876"/>
      <c r="CU29" s="876"/>
      <c r="CV29" s="880">
        <f t="shared" si="0"/>
        <v>192561.97</v>
      </c>
      <c r="CW29" s="880"/>
      <c r="CX29" s="880"/>
      <c r="CY29" s="880"/>
      <c r="CZ29" s="880"/>
      <c r="DA29" s="880"/>
      <c r="DB29" s="880"/>
      <c r="DC29" s="880"/>
      <c r="DD29" s="880"/>
      <c r="DE29" s="881"/>
    </row>
    <row r="30" spans="1:109" s="3" customFormat="1" ht="23.25" customHeight="1" x14ac:dyDescent="0.2">
      <c r="A30" s="919" t="s">
        <v>1515</v>
      </c>
      <c r="B30" s="920"/>
      <c r="C30" s="920"/>
      <c r="D30" s="920"/>
      <c r="E30" s="920"/>
      <c r="F30" s="920"/>
      <c r="G30" s="920"/>
      <c r="H30" s="920"/>
      <c r="I30" s="920"/>
      <c r="J30" s="920"/>
      <c r="K30" s="920"/>
      <c r="L30" s="920"/>
      <c r="M30" s="920"/>
      <c r="N30" s="920"/>
      <c r="O30" s="921"/>
      <c r="P30" s="886" t="s">
        <v>1520</v>
      </c>
      <c r="Q30" s="886"/>
      <c r="R30" s="886"/>
      <c r="S30" s="886"/>
      <c r="T30" s="886"/>
      <c r="U30" s="886"/>
      <c r="V30" s="886"/>
      <c r="W30" s="886"/>
      <c r="X30" s="886"/>
      <c r="Y30" s="886"/>
      <c r="Z30" s="886"/>
      <c r="AA30" s="886"/>
      <c r="AB30" s="886"/>
      <c r="AC30" s="886"/>
      <c r="AD30" s="887"/>
      <c r="AE30" s="887"/>
      <c r="AF30" s="887"/>
      <c r="AG30" s="888">
        <v>2</v>
      </c>
      <c r="AH30" s="888"/>
      <c r="AI30" s="888"/>
      <c r="AJ30" s="888"/>
      <c r="AK30" s="889">
        <v>25934</v>
      </c>
      <c r="AL30" s="889"/>
      <c r="AM30" s="889"/>
      <c r="AN30" s="889"/>
      <c r="AO30" s="889"/>
      <c r="AP30" s="889"/>
      <c r="AQ30" s="880">
        <v>311208</v>
      </c>
      <c r="AR30" s="880"/>
      <c r="AS30" s="880"/>
      <c r="AT30" s="880"/>
      <c r="AU30" s="880"/>
      <c r="AV30" s="880"/>
      <c r="AW30" s="880"/>
      <c r="AX30" s="880"/>
      <c r="AY30" s="876">
        <v>0</v>
      </c>
      <c r="AZ30" s="876"/>
      <c r="BA30" s="876"/>
      <c r="BB30" s="876"/>
      <c r="BC30" s="876"/>
      <c r="BD30" s="876"/>
      <c r="BE30" s="876"/>
      <c r="BF30" s="876"/>
      <c r="BG30" s="876">
        <v>4322.3333333333339</v>
      </c>
      <c r="BH30" s="876"/>
      <c r="BI30" s="876"/>
      <c r="BJ30" s="876"/>
      <c r="BK30" s="876"/>
      <c r="BL30" s="876"/>
      <c r="BM30" s="876"/>
      <c r="BN30" s="876"/>
      <c r="BO30" s="877">
        <v>43223.333333333336</v>
      </c>
      <c r="BP30" s="878"/>
      <c r="BQ30" s="878"/>
      <c r="BR30" s="878"/>
      <c r="BS30" s="878"/>
      <c r="BT30" s="878"/>
      <c r="BU30" s="878"/>
      <c r="BV30" s="879"/>
      <c r="BW30" s="876">
        <v>0</v>
      </c>
      <c r="BX30" s="876"/>
      <c r="BY30" s="876"/>
      <c r="BZ30" s="876"/>
      <c r="CA30" s="876"/>
      <c r="CB30" s="876"/>
      <c r="CC30" s="876"/>
      <c r="CD30" s="876"/>
      <c r="CE30" s="876">
        <v>0</v>
      </c>
      <c r="CF30" s="876"/>
      <c r="CG30" s="876"/>
      <c r="CH30" s="876"/>
      <c r="CI30" s="876"/>
      <c r="CJ30" s="876"/>
      <c r="CK30" s="876"/>
      <c r="CL30" s="876"/>
      <c r="CM30" s="876"/>
      <c r="CN30" s="876">
        <v>46400</v>
      </c>
      <c r="CO30" s="876"/>
      <c r="CP30" s="876"/>
      <c r="CQ30" s="876"/>
      <c r="CR30" s="876"/>
      <c r="CS30" s="876"/>
      <c r="CT30" s="876"/>
      <c r="CU30" s="876"/>
      <c r="CV30" s="880">
        <f t="shared" si="0"/>
        <v>405153.66666666663</v>
      </c>
      <c r="CW30" s="880"/>
      <c r="CX30" s="880"/>
      <c r="CY30" s="880"/>
      <c r="CZ30" s="880"/>
      <c r="DA30" s="880"/>
      <c r="DB30" s="880"/>
      <c r="DC30" s="880"/>
      <c r="DD30" s="880"/>
      <c r="DE30" s="881"/>
    </row>
    <row r="31" spans="1:109" s="3" customFormat="1" ht="23.25" customHeight="1" x14ac:dyDescent="0.2">
      <c r="A31" s="919" t="s">
        <v>1515</v>
      </c>
      <c r="B31" s="920"/>
      <c r="C31" s="920"/>
      <c r="D31" s="920"/>
      <c r="E31" s="920"/>
      <c r="F31" s="920"/>
      <c r="G31" s="920"/>
      <c r="H31" s="920"/>
      <c r="I31" s="920"/>
      <c r="J31" s="920"/>
      <c r="K31" s="920"/>
      <c r="L31" s="920"/>
      <c r="M31" s="920"/>
      <c r="N31" s="920"/>
      <c r="O31" s="921"/>
      <c r="P31" s="886" t="s">
        <v>1521</v>
      </c>
      <c r="Q31" s="886"/>
      <c r="R31" s="886"/>
      <c r="S31" s="886"/>
      <c r="T31" s="886"/>
      <c r="U31" s="886"/>
      <c r="V31" s="886"/>
      <c r="W31" s="886"/>
      <c r="X31" s="886"/>
      <c r="Y31" s="886"/>
      <c r="Z31" s="886"/>
      <c r="AA31" s="886"/>
      <c r="AB31" s="886"/>
      <c r="AC31" s="886"/>
      <c r="AD31" s="887"/>
      <c r="AE31" s="887"/>
      <c r="AF31" s="887"/>
      <c r="AG31" s="888">
        <v>1</v>
      </c>
      <c r="AH31" s="888"/>
      <c r="AI31" s="888"/>
      <c r="AJ31" s="888"/>
      <c r="AK31" s="889">
        <v>12069.54</v>
      </c>
      <c r="AL31" s="889"/>
      <c r="AM31" s="889"/>
      <c r="AN31" s="889"/>
      <c r="AO31" s="889"/>
      <c r="AP31" s="889"/>
      <c r="AQ31" s="880">
        <v>144834.48000000001</v>
      </c>
      <c r="AR31" s="880"/>
      <c r="AS31" s="880"/>
      <c r="AT31" s="880"/>
      <c r="AU31" s="880"/>
      <c r="AV31" s="880"/>
      <c r="AW31" s="880"/>
      <c r="AX31" s="880"/>
      <c r="AY31" s="876">
        <v>0</v>
      </c>
      <c r="AZ31" s="876"/>
      <c r="BA31" s="876"/>
      <c r="BB31" s="876"/>
      <c r="BC31" s="876"/>
      <c r="BD31" s="876"/>
      <c r="BE31" s="876"/>
      <c r="BF31" s="876"/>
      <c r="BG31" s="876">
        <v>2011.5900000000001</v>
      </c>
      <c r="BH31" s="876"/>
      <c r="BI31" s="876"/>
      <c r="BJ31" s="876"/>
      <c r="BK31" s="876"/>
      <c r="BL31" s="876"/>
      <c r="BM31" s="876"/>
      <c r="BN31" s="876"/>
      <c r="BO31" s="877">
        <v>20115.900000000001</v>
      </c>
      <c r="BP31" s="878"/>
      <c r="BQ31" s="878"/>
      <c r="BR31" s="878"/>
      <c r="BS31" s="878"/>
      <c r="BT31" s="878"/>
      <c r="BU31" s="878"/>
      <c r="BV31" s="879"/>
      <c r="BW31" s="876">
        <v>0</v>
      </c>
      <c r="BX31" s="876"/>
      <c r="BY31" s="876"/>
      <c r="BZ31" s="876"/>
      <c r="CA31" s="876"/>
      <c r="CB31" s="876"/>
      <c r="CC31" s="876"/>
      <c r="CD31" s="876"/>
      <c r="CE31" s="876">
        <v>0</v>
      </c>
      <c r="CF31" s="876"/>
      <c r="CG31" s="876"/>
      <c r="CH31" s="876"/>
      <c r="CI31" s="876"/>
      <c r="CJ31" s="876"/>
      <c r="CK31" s="876"/>
      <c r="CL31" s="876"/>
      <c r="CM31" s="876"/>
      <c r="CN31" s="876">
        <v>25600</v>
      </c>
      <c r="CO31" s="876"/>
      <c r="CP31" s="876"/>
      <c r="CQ31" s="876"/>
      <c r="CR31" s="876"/>
      <c r="CS31" s="876"/>
      <c r="CT31" s="876"/>
      <c r="CU31" s="876"/>
      <c r="CV31" s="880">
        <f t="shared" si="0"/>
        <v>192561.97</v>
      </c>
      <c r="CW31" s="880"/>
      <c r="CX31" s="880"/>
      <c r="CY31" s="880"/>
      <c r="CZ31" s="880"/>
      <c r="DA31" s="880"/>
      <c r="DB31" s="880"/>
      <c r="DC31" s="880"/>
      <c r="DD31" s="880"/>
      <c r="DE31" s="881"/>
    </row>
    <row r="32" spans="1:109" s="3" customFormat="1" ht="23.25" customHeight="1" x14ac:dyDescent="0.2">
      <c r="A32" s="919" t="s">
        <v>1515</v>
      </c>
      <c r="B32" s="920"/>
      <c r="C32" s="920"/>
      <c r="D32" s="920"/>
      <c r="E32" s="920"/>
      <c r="F32" s="920"/>
      <c r="G32" s="920"/>
      <c r="H32" s="920"/>
      <c r="I32" s="920"/>
      <c r="J32" s="920"/>
      <c r="K32" s="920"/>
      <c r="L32" s="920"/>
      <c r="M32" s="920"/>
      <c r="N32" s="920"/>
      <c r="O32" s="921"/>
      <c r="P32" s="886" t="s">
        <v>1522</v>
      </c>
      <c r="Q32" s="886"/>
      <c r="R32" s="886"/>
      <c r="S32" s="886"/>
      <c r="T32" s="886"/>
      <c r="U32" s="886"/>
      <c r="V32" s="886"/>
      <c r="W32" s="886"/>
      <c r="X32" s="886"/>
      <c r="Y32" s="886"/>
      <c r="Z32" s="886"/>
      <c r="AA32" s="886"/>
      <c r="AB32" s="886"/>
      <c r="AC32" s="886"/>
      <c r="AD32" s="887"/>
      <c r="AE32" s="887"/>
      <c r="AF32" s="887"/>
      <c r="AG32" s="888">
        <v>4</v>
      </c>
      <c r="AH32" s="888"/>
      <c r="AI32" s="888"/>
      <c r="AJ32" s="888"/>
      <c r="AK32" s="889">
        <v>48278.16</v>
      </c>
      <c r="AL32" s="889"/>
      <c r="AM32" s="889"/>
      <c r="AN32" s="889"/>
      <c r="AO32" s="889"/>
      <c r="AP32" s="889"/>
      <c r="AQ32" s="880">
        <v>579337.92000000004</v>
      </c>
      <c r="AR32" s="880"/>
      <c r="AS32" s="880"/>
      <c r="AT32" s="880"/>
      <c r="AU32" s="880"/>
      <c r="AV32" s="880"/>
      <c r="AW32" s="880"/>
      <c r="AX32" s="880"/>
      <c r="AY32" s="876">
        <v>0</v>
      </c>
      <c r="AZ32" s="876"/>
      <c r="BA32" s="876"/>
      <c r="BB32" s="876"/>
      <c r="BC32" s="876"/>
      <c r="BD32" s="876"/>
      <c r="BE32" s="876"/>
      <c r="BF32" s="876"/>
      <c r="BG32" s="876">
        <v>8046.3600000000006</v>
      </c>
      <c r="BH32" s="876"/>
      <c r="BI32" s="876"/>
      <c r="BJ32" s="876"/>
      <c r="BK32" s="876"/>
      <c r="BL32" s="876"/>
      <c r="BM32" s="876"/>
      <c r="BN32" s="876"/>
      <c r="BO32" s="877">
        <v>80463.600000000006</v>
      </c>
      <c r="BP32" s="878"/>
      <c r="BQ32" s="878"/>
      <c r="BR32" s="878"/>
      <c r="BS32" s="878"/>
      <c r="BT32" s="878"/>
      <c r="BU32" s="878"/>
      <c r="BV32" s="879"/>
      <c r="BW32" s="876">
        <v>0</v>
      </c>
      <c r="BX32" s="876"/>
      <c r="BY32" s="876"/>
      <c r="BZ32" s="876"/>
      <c r="CA32" s="876"/>
      <c r="CB32" s="876"/>
      <c r="CC32" s="876"/>
      <c r="CD32" s="876"/>
      <c r="CE32" s="876">
        <v>0</v>
      </c>
      <c r="CF32" s="876"/>
      <c r="CG32" s="876"/>
      <c r="CH32" s="876"/>
      <c r="CI32" s="876"/>
      <c r="CJ32" s="876"/>
      <c r="CK32" s="876"/>
      <c r="CL32" s="876"/>
      <c r="CM32" s="876"/>
      <c r="CN32" s="876">
        <v>102400</v>
      </c>
      <c r="CO32" s="876"/>
      <c r="CP32" s="876"/>
      <c r="CQ32" s="876"/>
      <c r="CR32" s="876"/>
      <c r="CS32" s="876"/>
      <c r="CT32" s="876"/>
      <c r="CU32" s="876"/>
      <c r="CV32" s="880">
        <f t="shared" si="0"/>
        <v>770247.88</v>
      </c>
      <c r="CW32" s="880"/>
      <c r="CX32" s="880"/>
      <c r="CY32" s="880"/>
      <c r="CZ32" s="880"/>
      <c r="DA32" s="880"/>
      <c r="DB32" s="880"/>
      <c r="DC32" s="880"/>
      <c r="DD32" s="880"/>
      <c r="DE32" s="881"/>
    </row>
    <row r="33" spans="1:109" s="3" customFormat="1" ht="23.25" customHeight="1" x14ac:dyDescent="0.2">
      <c r="A33" s="919" t="s">
        <v>1515</v>
      </c>
      <c r="B33" s="920"/>
      <c r="C33" s="920"/>
      <c r="D33" s="920"/>
      <c r="E33" s="920"/>
      <c r="F33" s="920"/>
      <c r="G33" s="920"/>
      <c r="H33" s="920"/>
      <c r="I33" s="920"/>
      <c r="J33" s="920"/>
      <c r="K33" s="920"/>
      <c r="L33" s="920"/>
      <c r="M33" s="920"/>
      <c r="N33" s="920"/>
      <c r="O33" s="921"/>
      <c r="P33" s="886" t="s">
        <v>1523</v>
      </c>
      <c r="Q33" s="886"/>
      <c r="R33" s="886"/>
      <c r="S33" s="886"/>
      <c r="T33" s="886"/>
      <c r="U33" s="886"/>
      <c r="V33" s="886"/>
      <c r="W33" s="886"/>
      <c r="X33" s="886"/>
      <c r="Y33" s="886"/>
      <c r="Z33" s="886"/>
      <c r="AA33" s="886"/>
      <c r="AB33" s="886"/>
      <c r="AC33" s="886"/>
      <c r="AD33" s="887"/>
      <c r="AE33" s="887"/>
      <c r="AF33" s="887"/>
      <c r="AG33" s="888">
        <v>2</v>
      </c>
      <c r="AH33" s="888"/>
      <c r="AI33" s="888"/>
      <c r="AJ33" s="888"/>
      <c r="AK33" s="889">
        <v>25036.880000000001</v>
      </c>
      <c r="AL33" s="889"/>
      <c r="AM33" s="889"/>
      <c r="AN33" s="889"/>
      <c r="AO33" s="889"/>
      <c r="AP33" s="889"/>
      <c r="AQ33" s="880">
        <v>300442.56000000006</v>
      </c>
      <c r="AR33" s="880"/>
      <c r="AS33" s="880"/>
      <c r="AT33" s="880"/>
      <c r="AU33" s="880"/>
      <c r="AV33" s="880"/>
      <c r="AW33" s="880"/>
      <c r="AX33" s="880"/>
      <c r="AY33" s="876">
        <v>0</v>
      </c>
      <c r="AZ33" s="876"/>
      <c r="BA33" s="876"/>
      <c r="BB33" s="876"/>
      <c r="BC33" s="876"/>
      <c r="BD33" s="876"/>
      <c r="BE33" s="876"/>
      <c r="BF33" s="876"/>
      <c r="BG33" s="876">
        <v>4172.8133333333335</v>
      </c>
      <c r="BH33" s="876"/>
      <c r="BI33" s="876"/>
      <c r="BJ33" s="876"/>
      <c r="BK33" s="876"/>
      <c r="BL33" s="876"/>
      <c r="BM33" s="876"/>
      <c r="BN33" s="876"/>
      <c r="BO33" s="877">
        <v>41728.133333333331</v>
      </c>
      <c r="BP33" s="878"/>
      <c r="BQ33" s="878"/>
      <c r="BR33" s="878"/>
      <c r="BS33" s="878"/>
      <c r="BT33" s="878"/>
      <c r="BU33" s="878"/>
      <c r="BV33" s="879"/>
      <c r="BW33" s="876">
        <v>0</v>
      </c>
      <c r="BX33" s="876"/>
      <c r="BY33" s="876"/>
      <c r="BZ33" s="876"/>
      <c r="CA33" s="876"/>
      <c r="CB33" s="876"/>
      <c r="CC33" s="876"/>
      <c r="CD33" s="876"/>
      <c r="CE33" s="876">
        <v>0</v>
      </c>
      <c r="CF33" s="876"/>
      <c r="CG33" s="876"/>
      <c r="CH33" s="876"/>
      <c r="CI33" s="876"/>
      <c r="CJ33" s="876"/>
      <c r="CK33" s="876"/>
      <c r="CL33" s="876"/>
      <c r="CM33" s="876"/>
      <c r="CN33" s="876">
        <v>48800</v>
      </c>
      <c r="CO33" s="876"/>
      <c r="CP33" s="876"/>
      <c r="CQ33" s="876"/>
      <c r="CR33" s="876"/>
      <c r="CS33" s="876"/>
      <c r="CT33" s="876"/>
      <c r="CU33" s="876"/>
      <c r="CV33" s="880">
        <f t="shared" si="0"/>
        <v>395143.50666666671</v>
      </c>
      <c r="CW33" s="880"/>
      <c r="CX33" s="880"/>
      <c r="CY33" s="880"/>
      <c r="CZ33" s="880"/>
      <c r="DA33" s="880"/>
      <c r="DB33" s="880"/>
      <c r="DC33" s="880"/>
      <c r="DD33" s="880"/>
      <c r="DE33" s="881"/>
    </row>
    <row r="34" spans="1:109" s="3" customFormat="1" ht="23.25" customHeight="1" x14ac:dyDescent="0.2">
      <c r="A34" s="919" t="s">
        <v>1515</v>
      </c>
      <c r="B34" s="920"/>
      <c r="C34" s="920"/>
      <c r="D34" s="920"/>
      <c r="E34" s="920"/>
      <c r="F34" s="920"/>
      <c r="G34" s="920"/>
      <c r="H34" s="920"/>
      <c r="I34" s="920"/>
      <c r="J34" s="920"/>
      <c r="K34" s="920"/>
      <c r="L34" s="920"/>
      <c r="M34" s="920"/>
      <c r="N34" s="920"/>
      <c r="O34" s="921"/>
      <c r="P34" s="886" t="s">
        <v>1524</v>
      </c>
      <c r="Q34" s="886"/>
      <c r="R34" s="886"/>
      <c r="S34" s="886"/>
      <c r="T34" s="886"/>
      <c r="U34" s="886"/>
      <c r="V34" s="886"/>
      <c r="W34" s="886"/>
      <c r="X34" s="886"/>
      <c r="Y34" s="886"/>
      <c r="Z34" s="886"/>
      <c r="AA34" s="886"/>
      <c r="AB34" s="886"/>
      <c r="AC34" s="886"/>
      <c r="AD34" s="887"/>
      <c r="AE34" s="887"/>
      <c r="AF34" s="887"/>
      <c r="AG34" s="888">
        <v>1</v>
      </c>
      <c r="AH34" s="888"/>
      <c r="AI34" s="888"/>
      <c r="AJ34" s="888"/>
      <c r="AK34" s="889">
        <v>12069.54</v>
      </c>
      <c r="AL34" s="889"/>
      <c r="AM34" s="889"/>
      <c r="AN34" s="889"/>
      <c r="AO34" s="889"/>
      <c r="AP34" s="889"/>
      <c r="AQ34" s="880">
        <v>144834.48000000001</v>
      </c>
      <c r="AR34" s="880"/>
      <c r="AS34" s="880"/>
      <c r="AT34" s="880"/>
      <c r="AU34" s="880"/>
      <c r="AV34" s="880"/>
      <c r="AW34" s="880"/>
      <c r="AX34" s="880"/>
      <c r="AY34" s="876">
        <v>0</v>
      </c>
      <c r="AZ34" s="876"/>
      <c r="BA34" s="876"/>
      <c r="BB34" s="876"/>
      <c r="BC34" s="876"/>
      <c r="BD34" s="876"/>
      <c r="BE34" s="876"/>
      <c r="BF34" s="876"/>
      <c r="BG34" s="876">
        <v>2011.5900000000001</v>
      </c>
      <c r="BH34" s="876"/>
      <c r="BI34" s="876"/>
      <c r="BJ34" s="876"/>
      <c r="BK34" s="876"/>
      <c r="BL34" s="876"/>
      <c r="BM34" s="876"/>
      <c r="BN34" s="876"/>
      <c r="BO34" s="877">
        <v>20115.900000000001</v>
      </c>
      <c r="BP34" s="878"/>
      <c r="BQ34" s="878"/>
      <c r="BR34" s="878"/>
      <c r="BS34" s="878"/>
      <c r="BT34" s="878"/>
      <c r="BU34" s="878"/>
      <c r="BV34" s="879"/>
      <c r="BW34" s="876">
        <v>0</v>
      </c>
      <c r="BX34" s="876"/>
      <c r="BY34" s="876"/>
      <c r="BZ34" s="876"/>
      <c r="CA34" s="876"/>
      <c r="CB34" s="876"/>
      <c r="CC34" s="876"/>
      <c r="CD34" s="876"/>
      <c r="CE34" s="876">
        <v>0</v>
      </c>
      <c r="CF34" s="876"/>
      <c r="CG34" s="876"/>
      <c r="CH34" s="876"/>
      <c r="CI34" s="876"/>
      <c r="CJ34" s="876"/>
      <c r="CK34" s="876"/>
      <c r="CL34" s="876"/>
      <c r="CM34" s="876"/>
      <c r="CN34" s="876">
        <v>25600</v>
      </c>
      <c r="CO34" s="876"/>
      <c r="CP34" s="876"/>
      <c r="CQ34" s="876"/>
      <c r="CR34" s="876"/>
      <c r="CS34" s="876"/>
      <c r="CT34" s="876"/>
      <c r="CU34" s="876"/>
      <c r="CV34" s="880">
        <f t="shared" si="0"/>
        <v>192561.97</v>
      </c>
      <c r="CW34" s="880"/>
      <c r="CX34" s="880"/>
      <c r="CY34" s="880"/>
      <c r="CZ34" s="880"/>
      <c r="DA34" s="880"/>
      <c r="DB34" s="880"/>
      <c r="DC34" s="880"/>
      <c r="DD34" s="880"/>
      <c r="DE34" s="881"/>
    </row>
    <row r="35" spans="1:109" s="3" customFormat="1" ht="23.25" customHeight="1" x14ac:dyDescent="0.2">
      <c r="A35" s="919" t="s">
        <v>1515</v>
      </c>
      <c r="B35" s="920"/>
      <c r="C35" s="920"/>
      <c r="D35" s="920"/>
      <c r="E35" s="920"/>
      <c r="F35" s="920"/>
      <c r="G35" s="920"/>
      <c r="H35" s="920"/>
      <c r="I35" s="920"/>
      <c r="J35" s="920"/>
      <c r="K35" s="920"/>
      <c r="L35" s="920"/>
      <c r="M35" s="920"/>
      <c r="N35" s="920"/>
      <c r="O35" s="921"/>
      <c r="P35" s="886" t="s">
        <v>1525</v>
      </c>
      <c r="Q35" s="886"/>
      <c r="R35" s="886"/>
      <c r="S35" s="886"/>
      <c r="T35" s="886"/>
      <c r="U35" s="886"/>
      <c r="V35" s="886"/>
      <c r="W35" s="886"/>
      <c r="X35" s="886"/>
      <c r="Y35" s="886"/>
      <c r="Z35" s="886"/>
      <c r="AA35" s="886"/>
      <c r="AB35" s="886"/>
      <c r="AC35" s="886"/>
      <c r="AD35" s="887"/>
      <c r="AE35" s="887"/>
      <c r="AF35" s="887"/>
      <c r="AG35" s="888">
        <v>5</v>
      </c>
      <c r="AH35" s="888"/>
      <c r="AI35" s="888"/>
      <c r="AJ35" s="888"/>
      <c r="AK35" s="889">
        <v>60811.16</v>
      </c>
      <c r="AL35" s="889"/>
      <c r="AM35" s="889"/>
      <c r="AN35" s="889"/>
      <c r="AO35" s="889"/>
      <c r="AP35" s="889"/>
      <c r="AQ35" s="880">
        <v>729733.91999999993</v>
      </c>
      <c r="AR35" s="880"/>
      <c r="AS35" s="880"/>
      <c r="AT35" s="880"/>
      <c r="AU35" s="880"/>
      <c r="AV35" s="880"/>
      <c r="AW35" s="880"/>
      <c r="AX35" s="880"/>
      <c r="AY35" s="876">
        <v>0</v>
      </c>
      <c r="AZ35" s="876"/>
      <c r="BA35" s="876"/>
      <c r="BB35" s="876"/>
      <c r="BC35" s="876"/>
      <c r="BD35" s="876"/>
      <c r="BE35" s="876"/>
      <c r="BF35" s="876"/>
      <c r="BG35" s="876">
        <v>10135.193333333333</v>
      </c>
      <c r="BH35" s="876"/>
      <c r="BI35" s="876"/>
      <c r="BJ35" s="876"/>
      <c r="BK35" s="876"/>
      <c r="BL35" s="876"/>
      <c r="BM35" s="876"/>
      <c r="BN35" s="876"/>
      <c r="BO35" s="877">
        <v>101351.93333333335</v>
      </c>
      <c r="BP35" s="878"/>
      <c r="BQ35" s="878"/>
      <c r="BR35" s="878"/>
      <c r="BS35" s="878"/>
      <c r="BT35" s="878"/>
      <c r="BU35" s="878"/>
      <c r="BV35" s="879"/>
      <c r="BW35" s="876">
        <v>0</v>
      </c>
      <c r="BX35" s="876"/>
      <c r="BY35" s="876"/>
      <c r="BZ35" s="876"/>
      <c r="CA35" s="876"/>
      <c r="CB35" s="876"/>
      <c r="CC35" s="876"/>
      <c r="CD35" s="876"/>
      <c r="CE35" s="876">
        <v>0</v>
      </c>
      <c r="CF35" s="876"/>
      <c r="CG35" s="876"/>
      <c r="CH35" s="876"/>
      <c r="CI35" s="876"/>
      <c r="CJ35" s="876"/>
      <c r="CK35" s="876"/>
      <c r="CL35" s="876"/>
      <c r="CM35" s="876"/>
      <c r="CN35" s="876">
        <v>128000</v>
      </c>
      <c r="CO35" s="876"/>
      <c r="CP35" s="876"/>
      <c r="CQ35" s="876"/>
      <c r="CR35" s="876"/>
      <c r="CS35" s="876"/>
      <c r="CT35" s="876"/>
      <c r="CU35" s="876"/>
      <c r="CV35" s="880">
        <f t="shared" si="0"/>
        <v>969221.04666666663</v>
      </c>
      <c r="CW35" s="880"/>
      <c r="CX35" s="880"/>
      <c r="CY35" s="880"/>
      <c r="CZ35" s="880"/>
      <c r="DA35" s="880"/>
      <c r="DB35" s="880"/>
      <c r="DC35" s="880"/>
      <c r="DD35" s="880"/>
      <c r="DE35" s="881"/>
    </row>
    <row r="36" spans="1:109" s="3" customFormat="1" ht="23.25" customHeight="1" x14ac:dyDescent="0.2">
      <c r="A36" s="919" t="s">
        <v>1515</v>
      </c>
      <c r="B36" s="920"/>
      <c r="C36" s="920"/>
      <c r="D36" s="920"/>
      <c r="E36" s="920"/>
      <c r="F36" s="920"/>
      <c r="G36" s="920"/>
      <c r="H36" s="920"/>
      <c r="I36" s="920"/>
      <c r="J36" s="920"/>
      <c r="K36" s="920"/>
      <c r="L36" s="920"/>
      <c r="M36" s="920"/>
      <c r="N36" s="920"/>
      <c r="O36" s="921"/>
      <c r="P36" s="886" t="s">
        <v>1526</v>
      </c>
      <c r="Q36" s="886"/>
      <c r="R36" s="886"/>
      <c r="S36" s="886"/>
      <c r="T36" s="886"/>
      <c r="U36" s="886"/>
      <c r="V36" s="886"/>
      <c r="W36" s="886"/>
      <c r="X36" s="886"/>
      <c r="Y36" s="886"/>
      <c r="Z36" s="886"/>
      <c r="AA36" s="886"/>
      <c r="AB36" s="886"/>
      <c r="AC36" s="886"/>
      <c r="AD36" s="887"/>
      <c r="AE36" s="887"/>
      <c r="AF36" s="887"/>
      <c r="AG36" s="888">
        <v>11</v>
      </c>
      <c r="AH36" s="888"/>
      <c r="AI36" s="888"/>
      <c r="AJ36" s="888"/>
      <c r="AK36" s="889">
        <v>133847.05218400003</v>
      </c>
      <c r="AL36" s="889"/>
      <c r="AM36" s="889"/>
      <c r="AN36" s="889"/>
      <c r="AO36" s="889"/>
      <c r="AP36" s="889"/>
      <c r="AQ36" s="880">
        <v>1606164.6262079999</v>
      </c>
      <c r="AR36" s="880"/>
      <c r="AS36" s="880"/>
      <c r="AT36" s="880"/>
      <c r="AU36" s="880"/>
      <c r="AV36" s="880"/>
      <c r="AW36" s="880"/>
      <c r="AX36" s="880"/>
      <c r="AY36" s="876">
        <v>0</v>
      </c>
      <c r="AZ36" s="876"/>
      <c r="BA36" s="876"/>
      <c r="BB36" s="876"/>
      <c r="BC36" s="876"/>
      <c r="BD36" s="876"/>
      <c r="BE36" s="876"/>
      <c r="BF36" s="876"/>
      <c r="BG36" s="876">
        <v>22307.842030666667</v>
      </c>
      <c r="BH36" s="876"/>
      <c r="BI36" s="876"/>
      <c r="BJ36" s="876"/>
      <c r="BK36" s="876"/>
      <c r="BL36" s="876"/>
      <c r="BM36" s="876"/>
      <c r="BN36" s="876"/>
      <c r="BO36" s="877">
        <v>223078.42030666664</v>
      </c>
      <c r="BP36" s="878"/>
      <c r="BQ36" s="878"/>
      <c r="BR36" s="878"/>
      <c r="BS36" s="878"/>
      <c r="BT36" s="878"/>
      <c r="BU36" s="878"/>
      <c r="BV36" s="879"/>
      <c r="BW36" s="876">
        <v>0</v>
      </c>
      <c r="BX36" s="876"/>
      <c r="BY36" s="876"/>
      <c r="BZ36" s="876"/>
      <c r="CA36" s="876"/>
      <c r="CB36" s="876"/>
      <c r="CC36" s="876"/>
      <c r="CD36" s="876"/>
      <c r="CE36" s="876">
        <v>0</v>
      </c>
      <c r="CF36" s="876"/>
      <c r="CG36" s="876"/>
      <c r="CH36" s="876"/>
      <c r="CI36" s="876"/>
      <c r="CJ36" s="876"/>
      <c r="CK36" s="876"/>
      <c r="CL36" s="876"/>
      <c r="CM36" s="876"/>
      <c r="CN36" s="876">
        <v>279200</v>
      </c>
      <c r="CO36" s="876"/>
      <c r="CP36" s="876"/>
      <c r="CQ36" s="876"/>
      <c r="CR36" s="876"/>
      <c r="CS36" s="876"/>
      <c r="CT36" s="876"/>
      <c r="CU36" s="876"/>
      <c r="CV36" s="880">
        <f t="shared" si="0"/>
        <v>2130750.8885453334</v>
      </c>
      <c r="CW36" s="880"/>
      <c r="CX36" s="880"/>
      <c r="CY36" s="880"/>
      <c r="CZ36" s="880"/>
      <c r="DA36" s="880"/>
      <c r="DB36" s="880"/>
      <c r="DC36" s="880"/>
      <c r="DD36" s="880"/>
      <c r="DE36" s="881"/>
    </row>
    <row r="37" spans="1:109" s="3" customFormat="1" ht="23.25" customHeight="1" x14ac:dyDescent="0.2">
      <c r="A37" s="919" t="s">
        <v>1515</v>
      </c>
      <c r="B37" s="920"/>
      <c r="C37" s="920"/>
      <c r="D37" s="920"/>
      <c r="E37" s="920"/>
      <c r="F37" s="920"/>
      <c r="G37" s="920"/>
      <c r="H37" s="920"/>
      <c r="I37" s="920"/>
      <c r="J37" s="920"/>
      <c r="K37" s="920"/>
      <c r="L37" s="920"/>
      <c r="M37" s="920"/>
      <c r="N37" s="920"/>
      <c r="O37" s="921"/>
      <c r="P37" s="886" t="s">
        <v>1527</v>
      </c>
      <c r="Q37" s="886"/>
      <c r="R37" s="886"/>
      <c r="S37" s="886"/>
      <c r="T37" s="886"/>
      <c r="U37" s="886"/>
      <c r="V37" s="886"/>
      <c r="W37" s="886"/>
      <c r="X37" s="886"/>
      <c r="Y37" s="886"/>
      <c r="Z37" s="886"/>
      <c r="AA37" s="886"/>
      <c r="AB37" s="886"/>
      <c r="AC37" s="886"/>
      <c r="AD37" s="887"/>
      <c r="AE37" s="887"/>
      <c r="AF37" s="887"/>
      <c r="AG37" s="888">
        <v>1</v>
      </c>
      <c r="AH37" s="888"/>
      <c r="AI37" s="888"/>
      <c r="AJ37" s="888"/>
      <c r="AK37" s="889">
        <v>12069.54</v>
      </c>
      <c r="AL37" s="889"/>
      <c r="AM37" s="889"/>
      <c r="AN37" s="889"/>
      <c r="AO37" s="889"/>
      <c r="AP37" s="889"/>
      <c r="AQ37" s="880">
        <v>144834.48000000001</v>
      </c>
      <c r="AR37" s="880"/>
      <c r="AS37" s="880"/>
      <c r="AT37" s="880"/>
      <c r="AU37" s="880"/>
      <c r="AV37" s="880"/>
      <c r="AW37" s="880"/>
      <c r="AX37" s="880"/>
      <c r="AY37" s="876">
        <v>0</v>
      </c>
      <c r="AZ37" s="876"/>
      <c r="BA37" s="876"/>
      <c r="BB37" s="876"/>
      <c r="BC37" s="876"/>
      <c r="BD37" s="876"/>
      <c r="BE37" s="876"/>
      <c r="BF37" s="876"/>
      <c r="BG37" s="876">
        <v>2011.5900000000001</v>
      </c>
      <c r="BH37" s="876"/>
      <c r="BI37" s="876"/>
      <c r="BJ37" s="876"/>
      <c r="BK37" s="876"/>
      <c r="BL37" s="876"/>
      <c r="BM37" s="876"/>
      <c r="BN37" s="876"/>
      <c r="BO37" s="877">
        <v>20115.900000000001</v>
      </c>
      <c r="BP37" s="878"/>
      <c r="BQ37" s="878"/>
      <c r="BR37" s="878"/>
      <c r="BS37" s="878"/>
      <c r="BT37" s="878"/>
      <c r="BU37" s="878"/>
      <c r="BV37" s="879"/>
      <c r="BW37" s="876">
        <v>0</v>
      </c>
      <c r="BX37" s="876"/>
      <c r="BY37" s="876"/>
      <c r="BZ37" s="876"/>
      <c r="CA37" s="876"/>
      <c r="CB37" s="876"/>
      <c r="CC37" s="876"/>
      <c r="CD37" s="876"/>
      <c r="CE37" s="876">
        <v>0</v>
      </c>
      <c r="CF37" s="876"/>
      <c r="CG37" s="876"/>
      <c r="CH37" s="876"/>
      <c r="CI37" s="876"/>
      <c r="CJ37" s="876"/>
      <c r="CK37" s="876"/>
      <c r="CL37" s="876"/>
      <c r="CM37" s="876"/>
      <c r="CN37" s="876">
        <v>25600</v>
      </c>
      <c r="CO37" s="876"/>
      <c r="CP37" s="876"/>
      <c r="CQ37" s="876"/>
      <c r="CR37" s="876"/>
      <c r="CS37" s="876"/>
      <c r="CT37" s="876"/>
      <c r="CU37" s="876"/>
      <c r="CV37" s="880">
        <f t="shared" si="0"/>
        <v>192561.97</v>
      </c>
      <c r="CW37" s="880"/>
      <c r="CX37" s="880"/>
      <c r="CY37" s="880"/>
      <c r="CZ37" s="880"/>
      <c r="DA37" s="880"/>
      <c r="DB37" s="880"/>
      <c r="DC37" s="880"/>
      <c r="DD37" s="880"/>
      <c r="DE37" s="881"/>
    </row>
    <row r="38" spans="1:109" s="3" customFormat="1" ht="23.25" customHeight="1" x14ac:dyDescent="0.2">
      <c r="A38" s="919" t="s">
        <v>1515</v>
      </c>
      <c r="B38" s="920"/>
      <c r="C38" s="920"/>
      <c r="D38" s="920"/>
      <c r="E38" s="920"/>
      <c r="F38" s="920"/>
      <c r="G38" s="920"/>
      <c r="H38" s="920"/>
      <c r="I38" s="920"/>
      <c r="J38" s="920"/>
      <c r="K38" s="920"/>
      <c r="L38" s="920"/>
      <c r="M38" s="920"/>
      <c r="N38" s="920"/>
      <c r="O38" s="921"/>
      <c r="P38" s="886" t="s">
        <v>1528</v>
      </c>
      <c r="Q38" s="886"/>
      <c r="R38" s="886"/>
      <c r="S38" s="886"/>
      <c r="T38" s="886"/>
      <c r="U38" s="886"/>
      <c r="V38" s="886"/>
      <c r="W38" s="886"/>
      <c r="X38" s="886"/>
      <c r="Y38" s="886"/>
      <c r="Z38" s="886"/>
      <c r="AA38" s="886"/>
      <c r="AB38" s="886"/>
      <c r="AC38" s="886"/>
      <c r="AD38" s="887"/>
      <c r="AE38" s="887"/>
      <c r="AF38" s="887"/>
      <c r="AG38" s="888">
        <v>1</v>
      </c>
      <c r="AH38" s="888"/>
      <c r="AI38" s="888"/>
      <c r="AJ38" s="888"/>
      <c r="AK38" s="889">
        <v>12069.54</v>
      </c>
      <c r="AL38" s="889"/>
      <c r="AM38" s="889"/>
      <c r="AN38" s="889"/>
      <c r="AO38" s="889"/>
      <c r="AP38" s="889"/>
      <c r="AQ38" s="880">
        <v>144834.48000000001</v>
      </c>
      <c r="AR38" s="880"/>
      <c r="AS38" s="880"/>
      <c r="AT38" s="880"/>
      <c r="AU38" s="880"/>
      <c r="AV38" s="880"/>
      <c r="AW38" s="880"/>
      <c r="AX38" s="880"/>
      <c r="AY38" s="876">
        <v>0</v>
      </c>
      <c r="AZ38" s="876"/>
      <c r="BA38" s="876"/>
      <c r="BB38" s="876"/>
      <c r="BC38" s="876"/>
      <c r="BD38" s="876"/>
      <c r="BE38" s="876"/>
      <c r="BF38" s="876"/>
      <c r="BG38" s="876">
        <v>2011.5900000000001</v>
      </c>
      <c r="BH38" s="876"/>
      <c r="BI38" s="876"/>
      <c r="BJ38" s="876"/>
      <c r="BK38" s="876"/>
      <c r="BL38" s="876"/>
      <c r="BM38" s="876"/>
      <c r="BN38" s="876"/>
      <c r="BO38" s="877">
        <v>20115.900000000001</v>
      </c>
      <c r="BP38" s="878"/>
      <c r="BQ38" s="878"/>
      <c r="BR38" s="878"/>
      <c r="BS38" s="878"/>
      <c r="BT38" s="878"/>
      <c r="BU38" s="878"/>
      <c r="BV38" s="879"/>
      <c r="BW38" s="876">
        <v>0</v>
      </c>
      <c r="BX38" s="876"/>
      <c r="BY38" s="876"/>
      <c r="BZ38" s="876"/>
      <c r="CA38" s="876"/>
      <c r="CB38" s="876"/>
      <c r="CC38" s="876"/>
      <c r="CD38" s="876"/>
      <c r="CE38" s="876">
        <v>0</v>
      </c>
      <c r="CF38" s="876"/>
      <c r="CG38" s="876"/>
      <c r="CH38" s="876"/>
      <c r="CI38" s="876"/>
      <c r="CJ38" s="876"/>
      <c r="CK38" s="876"/>
      <c r="CL38" s="876"/>
      <c r="CM38" s="876"/>
      <c r="CN38" s="876">
        <v>25600</v>
      </c>
      <c r="CO38" s="876"/>
      <c r="CP38" s="876"/>
      <c r="CQ38" s="876"/>
      <c r="CR38" s="876"/>
      <c r="CS38" s="876"/>
      <c r="CT38" s="876"/>
      <c r="CU38" s="876"/>
      <c r="CV38" s="880">
        <f t="shared" si="0"/>
        <v>192561.97</v>
      </c>
      <c r="CW38" s="880"/>
      <c r="CX38" s="880"/>
      <c r="CY38" s="880"/>
      <c r="CZ38" s="880"/>
      <c r="DA38" s="880"/>
      <c r="DB38" s="880"/>
      <c r="DC38" s="880"/>
      <c r="DD38" s="880"/>
      <c r="DE38" s="881"/>
    </row>
    <row r="39" spans="1:109" s="3" customFormat="1" ht="23.25" customHeight="1" x14ac:dyDescent="0.2">
      <c r="A39" s="919" t="s">
        <v>1515</v>
      </c>
      <c r="B39" s="920"/>
      <c r="C39" s="920"/>
      <c r="D39" s="920"/>
      <c r="E39" s="920"/>
      <c r="F39" s="920"/>
      <c r="G39" s="920"/>
      <c r="H39" s="920"/>
      <c r="I39" s="920"/>
      <c r="J39" s="920"/>
      <c r="K39" s="920"/>
      <c r="L39" s="920"/>
      <c r="M39" s="920"/>
      <c r="N39" s="920"/>
      <c r="O39" s="921"/>
      <c r="P39" s="886" t="s">
        <v>1529</v>
      </c>
      <c r="Q39" s="886"/>
      <c r="R39" s="886"/>
      <c r="S39" s="886"/>
      <c r="T39" s="886"/>
      <c r="U39" s="886"/>
      <c r="V39" s="886"/>
      <c r="W39" s="886"/>
      <c r="X39" s="886"/>
      <c r="Y39" s="886"/>
      <c r="Z39" s="886"/>
      <c r="AA39" s="886"/>
      <c r="AB39" s="886"/>
      <c r="AC39" s="886"/>
      <c r="AD39" s="887"/>
      <c r="AE39" s="887"/>
      <c r="AF39" s="887"/>
      <c r="AG39" s="888">
        <v>2</v>
      </c>
      <c r="AH39" s="888"/>
      <c r="AI39" s="888"/>
      <c r="AJ39" s="888"/>
      <c r="AK39" s="889">
        <v>25882.440000000002</v>
      </c>
      <c r="AL39" s="889"/>
      <c r="AM39" s="889"/>
      <c r="AN39" s="889"/>
      <c r="AO39" s="889"/>
      <c r="AP39" s="889"/>
      <c r="AQ39" s="880">
        <v>310589.28000000003</v>
      </c>
      <c r="AR39" s="880"/>
      <c r="AS39" s="880"/>
      <c r="AT39" s="880"/>
      <c r="AU39" s="880"/>
      <c r="AV39" s="880"/>
      <c r="AW39" s="880"/>
      <c r="AX39" s="880"/>
      <c r="AY39" s="876">
        <v>0</v>
      </c>
      <c r="AZ39" s="876"/>
      <c r="BA39" s="876"/>
      <c r="BB39" s="876"/>
      <c r="BC39" s="876"/>
      <c r="BD39" s="876"/>
      <c r="BE39" s="876"/>
      <c r="BF39" s="876"/>
      <c r="BG39" s="876">
        <v>4313.74</v>
      </c>
      <c r="BH39" s="876"/>
      <c r="BI39" s="876"/>
      <c r="BJ39" s="876"/>
      <c r="BK39" s="876"/>
      <c r="BL39" s="876"/>
      <c r="BM39" s="876"/>
      <c r="BN39" s="876"/>
      <c r="BO39" s="877">
        <v>43137.4</v>
      </c>
      <c r="BP39" s="878"/>
      <c r="BQ39" s="878"/>
      <c r="BR39" s="878"/>
      <c r="BS39" s="878"/>
      <c r="BT39" s="878"/>
      <c r="BU39" s="878"/>
      <c r="BV39" s="879"/>
      <c r="BW39" s="876">
        <v>0</v>
      </c>
      <c r="BX39" s="876"/>
      <c r="BY39" s="876"/>
      <c r="BZ39" s="876"/>
      <c r="CA39" s="876"/>
      <c r="CB39" s="876"/>
      <c r="CC39" s="876"/>
      <c r="CD39" s="876"/>
      <c r="CE39" s="876">
        <v>0</v>
      </c>
      <c r="CF39" s="876"/>
      <c r="CG39" s="876"/>
      <c r="CH39" s="876"/>
      <c r="CI39" s="876"/>
      <c r="CJ39" s="876"/>
      <c r="CK39" s="876"/>
      <c r="CL39" s="876"/>
      <c r="CM39" s="876"/>
      <c r="CN39" s="876">
        <v>45800</v>
      </c>
      <c r="CO39" s="876"/>
      <c r="CP39" s="876"/>
      <c r="CQ39" s="876"/>
      <c r="CR39" s="876"/>
      <c r="CS39" s="876"/>
      <c r="CT39" s="876"/>
      <c r="CU39" s="876"/>
      <c r="CV39" s="880">
        <f t="shared" si="0"/>
        <v>403840.42000000004</v>
      </c>
      <c r="CW39" s="880"/>
      <c r="CX39" s="880"/>
      <c r="CY39" s="880"/>
      <c r="CZ39" s="880"/>
      <c r="DA39" s="880"/>
      <c r="DB39" s="880"/>
      <c r="DC39" s="880"/>
      <c r="DD39" s="880"/>
      <c r="DE39" s="881"/>
    </row>
    <row r="40" spans="1:109" s="3" customFormat="1" ht="23.25" customHeight="1" x14ac:dyDescent="0.2">
      <c r="A40" s="919" t="s">
        <v>1515</v>
      </c>
      <c r="B40" s="920"/>
      <c r="C40" s="920"/>
      <c r="D40" s="920"/>
      <c r="E40" s="920"/>
      <c r="F40" s="920"/>
      <c r="G40" s="920"/>
      <c r="H40" s="920"/>
      <c r="I40" s="920"/>
      <c r="J40" s="920"/>
      <c r="K40" s="920"/>
      <c r="L40" s="920"/>
      <c r="M40" s="920"/>
      <c r="N40" s="920"/>
      <c r="O40" s="921"/>
      <c r="P40" s="886" t="s">
        <v>1530</v>
      </c>
      <c r="Q40" s="886"/>
      <c r="R40" s="886"/>
      <c r="S40" s="886"/>
      <c r="T40" s="886"/>
      <c r="U40" s="886"/>
      <c r="V40" s="886"/>
      <c r="W40" s="886"/>
      <c r="X40" s="886"/>
      <c r="Y40" s="886"/>
      <c r="Z40" s="886"/>
      <c r="AA40" s="886"/>
      <c r="AB40" s="886"/>
      <c r="AC40" s="886"/>
      <c r="AD40" s="887"/>
      <c r="AE40" s="887"/>
      <c r="AF40" s="887"/>
      <c r="AG40" s="888">
        <v>1</v>
      </c>
      <c r="AH40" s="888"/>
      <c r="AI40" s="888"/>
      <c r="AJ40" s="888"/>
      <c r="AK40" s="889">
        <v>12069.54</v>
      </c>
      <c r="AL40" s="889"/>
      <c r="AM40" s="889"/>
      <c r="AN40" s="889"/>
      <c r="AO40" s="889"/>
      <c r="AP40" s="889"/>
      <c r="AQ40" s="880">
        <v>144834.48000000001</v>
      </c>
      <c r="AR40" s="880"/>
      <c r="AS40" s="880"/>
      <c r="AT40" s="880"/>
      <c r="AU40" s="880"/>
      <c r="AV40" s="880"/>
      <c r="AW40" s="880"/>
      <c r="AX40" s="880"/>
      <c r="AY40" s="876">
        <v>0</v>
      </c>
      <c r="AZ40" s="876"/>
      <c r="BA40" s="876"/>
      <c r="BB40" s="876"/>
      <c r="BC40" s="876"/>
      <c r="BD40" s="876"/>
      <c r="BE40" s="876"/>
      <c r="BF40" s="876"/>
      <c r="BG40" s="876">
        <v>2011.5900000000001</v>
      </c>
      <c r="BH40" s="876"/>
      <c r="BI40" s="876"/>
      <c r="BJ40" s="876"/>
      <c r="BK40" s="876"/>
      <c r="BL40" s="876"/>
      <c r="BM40" s="876"/>
      <c r="BN40" s="876"/>
      <c r="BO40" s="877">
        <v>20115.900000000001</v>
      </c>
      <c r="BP40" s="878"/>
      <c r="BQ40" s="878"/>
      <c r="BR40" s="878"/>
      <c r="BS40" s="878"/>
      <c r="BT40" s="878"/>
      <c r="BU40" s="878"/>
      <c r="BV40" s="879"/>
      <c r="BW40" s="876">
        <v>0</v>
      </c>
      <c r="BX40" s="876"/>
      <c r="BY40" s="876"/>
      <c r="BZ40" s="876"/>
      <c r="CA40" s="876"/>
      <c r="CB40" s="876"/>
      <c r="CC40" s="876"/>
      <c r="CD40" s="876"/>
      <c r="CE40" s="876">
        <v>0</v>
      </c>
      <c r="CF40" s="876"/>
      <c r="CG40" s="876"/>
      <c r="CH40" s="876"/>
      <c r="CI40" s="876"/>
      <c r="CJ40" s="876"/>
      <c r="CK40" s="876"/>
      <c r="CL40" s="876"/>
      <c r="CM40" s="876"/>
      <c r="CN40" s="876">
        <v>25600</v>
      </c>
      <c r="CO40" s="876"/>
      <c r="CP40" s="876"/>
      <c r="CQ40" s="876"/>
      <c r="CR40" s="876"/>
      <c r="CS40" s="876"/>
      <c r="CT40" s="876"/>
      <c r="CU40" s="876"/>
      <c r="CV40" s="880">
        <f t="shared" si="0"/>
        <v>192561.97</v>
      </c>
      <c r="CW40" s="880"/>
      <c r="CX40" s="880"/>
      <c r="CY40" s="880"/>
      <c r="CZ40" s="880"/>
      <c r="DA40" s="880"/>
      <c r="DB40" s="880"/>
      <c r="DC40" s="880"/>
      <c r="DD40" s="880"/>
      <c r="DE40" s="881"/>
    </row>
    <row r="41" spans="1:109" s="3" customFormat="1" ht="23.25" customHeight="1" x14ac:dyDescent="0.2">
      <c r="A41" s="919" t="s">
        <v>1515</v>
      </c>
      <c r="B41" s="920"/>
      <c r="C41" s="920"/>
      <c r="D41" s="920"/>
      <c r="E41" s="920"/>
      <c r="F41" s="920"/>
      <c r="G41" s="920"/>
      <c r="H41" s="920"/>
      <c r="I41" s="920"/>
      <c r="J41" s="920"/>
      <c r="K41" s="920"/>
      <c r="L41" s="920"/>
      <c r="M41" s="920"/>
      <c r="N41" s="920"/>
      <c r="O41" s="921"/>
      <c r="P41" s="886" t="s">
        <v>1531</v>
      </c>
      <c r="Q41" s="886"/>
      <c r="R41" s="886"/>
      <c r="S41" s="886"/>
      <c r="T41" s="886"/>
      <c r="U41" s="886"/>
      <c r="V41" s="886"/>
      <c r="W41" s="886"/>
      <c r="X41" s="886"/>
      <c r="Y41" s="886"/>
      <c r="Z41" s="886"/>
      <c r="AA41" s="886"/>
      <c r="AB41" s="886"/>
      <c r="AC41" s="886"/>
      <c r="AD41" s="887"/>
      <c r="AE41" s="887"/>
      <c r="AF41" s="887"/>
      <c r="AG41" s="888">
        <v>3</v>
      </c>
      <c r="AH41" s="888"/>
      <c r="AI41" s="888"/>
      <c r="AJ41" s="888"/>
      <c r="AK41" s="889">
        <v>36208.620000000003</v>
      </c>
      <c r="AL41" s="889"/>
      <c r="AM41" s="889"/>
      <c r="AN41" s="889"/>
      <c r="AO41" s="889"/>
      <c r="AP41" s="889"/>
      <c r="AQ41" s="880">
        <v>434503.44000000006</v>
      </c>
      <c r="AR41" s="880"/>
      <c r="AS41" s="880"/>
      <c r="AT41" s="880"/>
      <c r="AU41" s="880"/>
      <c r="AV41" s="880"/>
      <c r="AW41" s="880"/>
      <c r="AX41" s="880"/>
      <c r="AY41" s="876">
        <v>0</v>
      </c>
      <c r="AZ41" s="876"/>
      <c r="BA41" s="876"/>
      <c r="BB41" s="876"/>
      <c r="BC41" s="876"/>
      <c r="BD41" s="876"/>
      <c r="BE41" s="876"/>
      <c r="BF41" s="876"/>
      <c r="BG41" s="876">
        <v>6034.77</v>
      </c>
      <c r="BH41" s="876"/>
      <c r="BI41" s="876"/>
      <c r="BJ41" s="876"/>
      <c r="BK41" s="876"/>
      <c r="BL41" s="876"/>
      <c r="BM41" s="876"/>
      <c r="BN41" s="876"/>
      <c r="BO41" s="877">
        <v>60347.700000000004</v>
      </c>
      <c r="BP41" s="878"/>
      <c r="BQ41" s="878"/>
      <c r="BR41" s="878"/>
      <c r="BS41" s="878"/>
      <c r="BT41" s="878"/>
      <c r="BU41" s="878"/>
      <c r="BV41" s="879"/>
      <c r="BW41" s="876">
        <v>0</v>
      </c>
      <c r="BX41" s="876"/>
      <c r="BY41" s="876"/>
      <c r="BZ41" s="876"/>
      <c r="CA41" s="876"/>
      <c r="CB41" s="876"/>
      <c r="CC41" s="876"/>
      <c r="CD41" s="876"/>
      <c r="CE41" s="876">
        <v>0</v>
      </c>
      <c r="CF41" s="876"/>
      <c r="CG41" s="876"/>
      <c r="CH41" s="876"/>
      <c r="CI41" s="876"/>
      <c r="CJ41" s="876"/>
      <c r="CK41" s="876"/>
      <c r="CL41" s="876"/>
      <c r="CM41" s="876"/>
      <c r="CN41" s="876">
        <v>76800</v>
      </c>
      <c r="CO41" s="876"/>
      <c r="CP41" s="876"/>
      <c r="CQ41" s="876"/>
      <c r="CR41" s="876"/>
      <c r="CS41" s="876"/>
      <c r="CT41" s="876"/>
      <c r="CU41" s="876"/>
      <c r="CV41" s="880">
        <f t="shared" si="0"/>
        <v>577685.91000000015</v>
      </c>
      <c r="CW41" s="880"/>
      <c r="CX41" s="880"/>
      <c r="CY41" s="880"/>
      <c r="CZ41" s="880"/>
      <c r="DA41" s="880"/>
      <c r="DB41" s="880"/>
      <c r="DC41" s="880"/>
      <c r="DD41" s="880"/>
      <c r="DE41" s="881"/>
    </row>
    <row r="42" spans="1:109" s="3" customFormat="1" ht="23.25" customHeight="1" x14ac:dyDescent="0.2">
      <c r="A42" s="919" t="s">
        <v>1515</v>
      </c>
      <c r="B42" s="920"/>
      <c r="C42" s="920"/>
      <c r="D42" s="920"/>
      <c r="E42" s="920"/>
      <c r="F42" s="920"/>
      <c r="G42" s="920"/>
      <c r="H42" s="920"/>
      <c r="I42" s="920"/>
      <c r="J42" s="920"/>
      <c r="K42" s="920"/>
      <c r="L42" s="920"/>
      <c r="M42" s="920"/>
      <c r="N42" s="920"/>
      <c r="O42" s="921"/>
      <c r="P42" s="886" t="s">
        <v>1532</v>
      </c>
      <c r="Q42" s="886"/>
      <c r="R42" s="886"/>
      <c r="S42" s="886"/>
      <c r="T42" s="886"/>
      <c r="U42" s="886"/>
      <c r="V42" s="886"/>
      <c r="W42" s="886"/>
      <c r="X42" s="886"/>
      <c r="Y42" s="886"/>
      <c r="Z42" s="886"/>
      <c r="AA42" s="886"/>
      <c r="AB42" s="886"/>
      <c r="AC42" s="886"/>
      <c r="AD42" s="887"/>
      <c r="AE42" s="887"/>
      <c r="AF42" s="887"/>
      <c r="AG42" s="888">
        <v>3</v>
      </c>
      <c r="AH42" s="888"/>
      <c r="AI42" s="888"/>
      <c r="AJ42" s="888"/>
      <c r="AK42" s="889">
        <v>38961.1</v>
      </c>
      <c r="AL42" s="889"/>
      <c r="AM42" s="889"/>
      <c r="AN42" s="889"/>
      <c r="AO42" s="889"/>
      <c r="AP42" s="889"/>
      <c r="AQ42" s="880">
        <v>467533.2</v>
      </c>
      <c r="AR42" s="880"/>
      <c r="AS42" s="880"/>
      <c r="AT42" s="880"/>
      <c r="AU42" s="880"/>
      <c r="AV42" s="880"/>
      <c r="AW42" s="880"/>
      <c r="AX42" s="880"/>
      <c r="AY42" s="876">
        <v>0</v>
      </c>
      <c r="AZ42" s="876"/>
      <c r="BA42" s="876"/>
      <c r="BB42" s="876"/>
      <c r="BC42" s="876"/>
      <c r="BD42" s="876"/>
      <c r="BE42" s="876"/>
      <c r="BF42" s="876"/>
      <c r="BG42" s="876">
        <v>6493.5166666666664</v>
      </c>
      <c r="BH42" s="876"/>
      <c r="BI42" s="876"/>
      <c r="BJ42" s="876"/>
      <c r="BK42" s="876"/>
      <c r="BL42" s="876"/>
      <c r="BM42" s="876"/>
      <c r="BN42" s="876"/>
      <c r="BO42" s="877">
        <v>64935.166666666672</v>
      </c>
      <c r="BP42" s="878"/>
      <c r="BQ42" s="878"/>
      <c r="BR42" s="878"/>
      <c r="BS42" s="878"/>
      <c r="BT42" s="878"/>
      <c r="BU42" s="878"/>
      <c r="BV42" s="879"/>
      <c r="BW42" s="876">
        <v>0</v>
      </c>
      <c r="BX42" s="876"/>
      <c r="BY42" s="876"/>
      <c r="BZ42" s="876"/>
      <c r="CA42" s="876"/>
      <c r="CB42" s="876"/>
      <c r="CC42" s="876"/>
      <c r="CD42" s="876"/>
      <c r="CE42" s="876">
        <v>0</v>
      </c>
      <c r="CF42" s="876"/>
      <c r="CG42" s="876"/>
      <c r="CH42" s="876"/>
      <c r="CI42" s="876"/>
      <c r="CJ42" s="876"/>
      <c r="CK42" s="876"/>
      <c r="CL42" s="876"/>
      <c r="CM42" s="876"/>
      <c r="CN42" s="876">
        <v>72000</v>
      </c>
      <c r="CO42" s="876"/>
      <c r="CP42" s="876"/>
      <c r="CQ42" s="876"/>
      <c r="CR42" s="876"/>
      <c r="CS42" s="876"/>
      <c r="CT42" s="876"/>
      <c r="CU42" s="876"/>
      <c r="CV42" s="880">
        <f t="shared" si="0"/>
        <v>610961.8833333333</v>
      </c>
      <c r="CW42" s="880"/>
      <c r="CX42" s="880"/>
      <c r="CY42" s="880"/>
      <c r="CZ42" s="880"/>
      <c r="DA42" s="880"/>
      <c r="DB42" s="880"/>
      <c r="DC42" s="880"/>
      <c r="DD42" s="880"/>
      <c r="DE42" s="881"/>
    </row>
    <row r="43" spans="1:109" s="3" customFormat="1" ht="23.25" customHeight="1" x14ac:dyDescent="0.2">
      <c r="A43" s="919" t="s">
        <v>1515</v>
      </c>
      <c r="B43" s="920"/>
      <c r="C43" s="920"/>
      <c r="D43" s="920"/>
      <c r="E43" s="920"/>
      <c r="F43" s="920"/>
      <c r="G43" s="920"/>
      <c r="H43" s="920"/>
      <c r="I43" s="920"/>
      <c r="J43" s="920"/>
      <c r="K43" s="920"/>
      <c r="L43" s="920"/>
      <c r="M43" s="920"/>
      <c r="N43" s="920"/>
      <c r="O43" s="921"/>
      <c r="P43" s="886" t="s">
        <v>1499</v>
      </c>
      <c r="Q43" s="886"/>
      <c r="R43" s="886"/>
      <c r="S43" s="886"/>
      <c r="T43" s="886"/>
      <c r="U43" s="886"/>
      <c r="V43" s="886"/>
      <c r="W43" s="886"/>
      <c r="X43" s="886"/>
      <c r="Y43" s="886"/>
      <c r="Z43" s="886"/>
      <c r="AA43" s="886"/>
      <c r="AB43" s="886"/>
      <c r="AC43" s="886"/>
      <c r="AD43" s="887"/>
      <c r="AE43" s="887"/>
      <c r="AF43" s="887"/>
      <c r="AG43" s="888">
        <v>9</v>
      </c>
      <c r="AH43" s="888"/>
      <c r="AI43" s="888"/>
      <c r="AJ43" s="888"/>
      <c r="AK43" s="889">
        <v>115428.42000000001</v>
      </c>
      <c r="AL43" s="889"/>
      <c r="AM43" s="889"/>
      <c r="AN43" s="889"/>
      <c r="AO43" s="889"/>
      <c r="AP43" s="889"/>
      <c r="AQ43" s="880">
        <v>1385141.04</v>
      </c>
      <c r="AR43" s="880"/>
      <c r="AS43" s="880"/>
      <c r="AT43" s="880"/>
      <c r="AU43" s="880"/>
      <c r="AV43" s="880"/>
      <c r="AW43" s="880"/>
      <c r="AX43" s="880"/>
      <c r="AY43" s="876">
        <v>0</v>
      </c>
      <c r="AZ43" s="876"/>
      <c r="BA43" s="876"/>
      <c r="BB43" s="876"/>
      <c r="BC43" s="876"/>
      <c r="BD43" s="876"/>
      <c r="BE43" s="876"/>
      <c r="BF43" s="876"/>
      <c r="BG43" s="876">
        <v>19238.07</v>
      </c>
      <c r="BH43" s="876"/>
      <c r="BI43" s="876"/>
      <c r="BJ43" s="876"/>
      <c r="BK43" s="876"/>
      <c r="BL43" s="876"/>
      <c r="BM43" s="876"/>
      <c r="BN43" s="876"/>
      <c r="BO43" s="877">
        <v>192380.69999999998</v>
      </c>
      <c r="BP43" s="878"/>
      <c r="BQ43" s="878"/>
      <c r="BR43" s="878"/>
      <c r="BS43" s="878"/>
      <c r="BT43" s="878"/>
      <c r="BU43" s="878"/>
      <c r="BV43" s="879"/>
      <c r="BW43" s="876">
        <v>0</v>
      </c>
      <c r="BX43" s="876"/>
      <c r="BY43" s="876"/>
      <c r="BZ43" s="876"/>
      <c r="CA43" s="876"/>
      <c r="CB43" s="876"/>
      <c r="CC43" s="876"/>
      <c r="CD43" s="876"/>
      <c r="CE43" s="876">
        <v>0</v>
      </c>
      <c r="CF43" s="876"/>
      <c r="CG43" s="876"/>
      <c r="CH43" s="876"/>
      <c r="CI43" s="876"/>
      <c r="CJ43" s="876"/>
      <c r="CK43" s="876"/>
      <c r="CL43" s="876"/>
      <c r="CM43" s="876"/>
      <c r="CN43" s="876">
        <v>223200</v>
      </c>
      <c r="CO43" s="876"/>
      <c r="CP43" s="876"/>
      <c r="CQ43" s="876"/>
      <c r="CR43" s="876"/>
      <c r="CS43" s="876"/>
      <c r="CT43" s="876"/>
      <c r="CU43" s="876"/>
      <c r="CV43" s="880">
        <f t="shared" si="0"/>
        <v>1819959.81</v>
      </c>
      <c r="CW43" s="880"/>
      <c r="CX43" s="880"/>
      <c r="CY43" s="880"/>
      <c r="CZ43" s="880"/>
      <c r="DA43" s="880"/>
      <c r="DB43" s="880"/>
      <c r="DC43" s="880"/>
      <c r="DD43" s="880"/>
      <c r="DE43" s="881"/>
    </row>
    <row r="44" spans="1:109" s="3" customFormat="1" ht="23.25" customHeight="1" x14ac:dyDescent="0.2">
      <c r="A44" s="919" t="s">
        <v>1515</v>
      </c>
      <c r="B44" s="920"/>
      <c r="C44" s="920"/>
      <c r="D44" s="920"/>
      <c r="E44" s="920"/>
      <c r="F44" s="920"/>
      <c r="G44" s="920"/>
      <c r="H44" s="920"/>
      <c r="I44" s="920"/>
      <c r="J44" s="920"/>
      <c r="K44" s="920"/>
      <c r="L44" s="920"/>
      <c r="M44" s="920"/>
      <c r="N44" s="920"/>
      <c r="O44" s="921"/>
      <c r="P44" s="886" t="s">
        <v>1533</v>
      </c>
      <c r="Q44" s="886"/>
      <c r="R44" s="886"/>
      <c r="S44" s="886"/>
      <c r="T44" s="886"/>
      <c r="U44" s="886"/>
      <c r="V44" s="886"/>
      <c r="W44" s="886"/>
      <c r="X44" s="886"/>
      <c r="Y44" s="886"/>
      <c r="Z44" s="886"/>
      <c r="AA44" s="886"/>
      <c r="AB44" s="886"/>
      <c r="AC44" s="886"/>
      <c r="AD44" s="887"/>
      <c r="AE44" s="887"/>
      <c r="AF44" s="887"/>
      <c r="AG44" s="888">
        <v>1</v>
      </c>
      <c r="AH44" s="888"/>
      <c r="AI44" s="888"/>
      <c r="AJ44" s="888"/>
      <c r="AK44" s="889">
        <v>12069.54</v>
      </c>
      <c r="AL44" s="889"/>
      <c r="AM44" s="889"/>
      <c r="AN44" s="889"/>
      <c r="AO44" s="889"/>
      <c r="AP44" s="889"/>
      <c r="AQ44" s="880">
        <v>144834.48000000001</v>
      </c>
      <c r="AR44" s="880"/>
      <c r="AS44" s="880"/>
      <c r="AT44" s="880"/>
      <c r="AU44" s="880"/>
      <c r="AV44" s="880"/>
      <c r="AW44" s="880"/>
      <c r="AX44" s="880"/>
      <c r="AY44" s="876">
        <v>0</v>
      </c>
      <c r="AZ44" s="876"/>
      <c r="BA44" s="876"/>
      <c r="BB44" s="876"/>
      <c r="BC44" s="876"/>
      <c r="BD44" s="876"/>
      <c r="BE44" s="876"/>
      <c r="BF44" s="876"/>
      <c r="BG44" s="876">
        <v>2011.5900000000001</v>
      </c>
      <c r="BH44" s="876"/>
      <c r="BI44" s="876"/>
      <c r="BJ44" s="876"/>
      <c r="BK44" s="876"/>
      <c r="BL44" s="876"/>
      <c r="BM44" s="876"/>
      <c r="BN44" s="876"/>
      <c r="BO44" s="877">
        <v>20115.900000000001</v>
      </c>
      <c r="BP44" s="878"/>
      <c r="BQ44" s="878"/>
      <c r="BR44" s="878"/>
      <c r="BS44" s="878"/>
      <c r="BT44" s="878"/>
      <c r="BU44" s="878"/>
      <c r="BV44" s="879"/>
      <c r="BW44" s="876">
        <v>0</v>
      </c>
      <c r="BX44" s="876"/>
      <c r="BY44" s="876"/>
      <c r="BZ44" s="876"/>
      <c r="CA44" s="876"/>
      <c r="CB44" s="876"/>
      <c r="CC44" s="876"/>
      <c r="CD44" s="876"/>
      <c r="CE44" s="876">
        <v>0</v>
      </c>
      <c r="CF44" s="876"/>
      <c r="CG44" s="876"/>
      <c r="CH44" s="876"/>
      <c r="CI44" s="876"/>
      <c r="CJ44" s="876"/>
      <c r="CK44" s="876"/>
      <c r="CL44" s="876"/>
      <c r="CM44" s="876"/>
      <c r="CN44" s="876">
        <v>25600</v>
      </c>
      <c r="CO44" s="876"/>
      <c r="CP44" s="876"/>
      <c r="CQ44" s="876"/>
      <c r="CR44" s="876"/>
      <c r="CS44" s="876"/>
      <c r="CT44" s="876"/>
      <c r="CU44" s="876"/>
      <c r="CV44" s="880">
        <f t="shared" si="0"/>
        <v>192561.97</v>
      </c>
      <c r="CW44" s="880"/>
      <c r="CX44" s="880"/>
      <c r="CY44" s="880"/>
      <c r="CZ44" s="880"/>
      <c r="DA44" s="880"/>
      <c r="DB44" s="880"/>
      <c r="DC44" s="880"/>
      <c r="DD44" s="880"/>
      <c r="DE44" s="881"/>
    </row>
    <row r="45" spans="1:109" s="3" customFormat="1" ht="23.25" customHeight="1" x14ac:dyDescent="0.2">
      <c r="A45" s="919" t="s">
        <v>1515</v>
      </c>
      <c r="B45" s="920"/>
      <c r="C45" s="920"/>
      <c r="D45" s="920"/>
      <c r="E45" s="920"/>
      <c r="F45" s="920"/>
      <c r="G45" s="920"/>
      <c r="H45" s="920"/>
      <c r="I45" s="920"/>
      <c r="J45" s="920"/>
      <c r="K45" s="920"/>
      <c r="L45" s="920"/>
      <c r="M45" s="920"/>
      <c r="N45" s="920"/>
      <c r="O45" s="921"/>
      <c r="P45" s="886" t="s">
        <v>1534</v>
      </c>
      <c r="Q45" s="886"/>
      <c r="R45" s="886"/>
      <c r="S45" s="886"/>
      <c r="T45" s="886"/>
      <c r="U45" s="886"/>
      <c r="V45" s="886"/>
      <c r="W45" s="886"/>
      <c r="X45" s="886"/>
      <c r="Y45" s="886"/>
      <c r="Z45" s="886"/>
      <c r="AA45" s="886"/>
      <c r="AB45" s="886"/>
      <c r="AC45" s="886"/>
      <c r="AD45" s="887"/>
      <c r="AE45" s="887"/>
      <c r="AF45" s="887"/>
      <c r="AG45" s="888">
        <v>3</v>
      </c>
      <c r="AH45" s="888"/>
      <c r="AI45" s="888"/>
      <c r="AJ45" s="888"/>
      <c r="AK45" s="889">
        <v>38003.54</v>
      </c>
      <c r="AL45" s="889"/>
      <c r="AM45" s="889"/>
      <c r="AN45" s="889"/>
      <c r="AO45" s="889"/>
      <c r="AP45" s="889"/>
      <c r="AQ45" s="880">
        <v>456042.48</v>
      </c>
      <c r="AR45" s="880"/>
      <c r="AS45" s="880"/>
      <c r="AT45" s="880"/>
      <c r="AU45" s="880"/>
      <c r="AV45" s="880"/>
      <c r="AW45" s="880"/>
      <c r="AX45" s="880"/>
      <c r="AY45" s="876">
        <v>0</v>
      </c>
      <c r="AZ45" s="876"/>
      <c r="BA45" s="876"/>
      <c r="BB45" s="876"/>
      <c r="BC45" s="876"/>
      <c r="BD45" s="876"/>
      <c r="BE45" s="876"/>
      <c r="BF45" s="876"/>
      <c r="BG45" s="876">
        <v>6333.9233333333341</v>
      </c>
      <c r="BH45" s="876"/>
      <c r="BI45" s="876"/>
      <c r="BJ45" s="876"/>
      <c r="BK45" s="876"/>
      <c r="BL45" s="876"/>
      <c r="BM45" s="876"/>
      <c r="BN45" s="876"/>
      <c r="BO45" s="877">
        <v>63339.233333333337</v>
      </c>
      <c r="BP45" s="878"/>
      <c r="BQ45" s="878"/>
      <c r="BR45" s="878"/>
      <c r="BS45" s="878"/>
      <c r="BT45" s="878"/>
      <c r="BU45" s="878"/>
      <c r="BV45" s="879"/>
      <c r="BW45" s="876">
        <v>0</v>
      </c>
      <c r="BX45" s="876"/>
      <c r="BY45" s="876"/>
      <c r="BZ45" s="876"/>
      <c r="CA45" s="876"/>
      <c r="CB45" s="876"/>
      <c r="CC45" s="876"/>
      <c r="CD45" s="876"/>
      <c r="CE45" s="876">
        <v>0</v>
      </c>
      <c r="CF45" s="876"/>
      <c r="CG45" s="876"/>
      <c r="CH45" s="876"/>
      <c r="CI45" s="876"/>
      <c r="CJ45" s="876"/>
      <c r="CK45" s="876"/>
      <c r="CL45" s="876"/>
      <c r="CM45" s="876"/>
      <c r="CN45" s="876">
        <v>72000</v>
      </c>
      <c r="CO45" s="876"/>
      <c r="CP45" s="876"/>
      <c r="CQ45" s="876"/>
      <c r="CR45" s="876"/>
      <c r="CS45" s="876"/>
      <c r="CT45" s="876"/>
      <c r="CU45" s="876"/>
      <c r="CV45" s="880">
        <f t="shared" si="0"/>
        <v>597715.63666666672</v>
      </c>
      <c r="CW45" s="880"/>
      <c r="CX45" s="880"/>
      <c r="CY45" s="880"/>
      <c r="CZ45" s="880"/>
      <c r="DA45" s="880"/>
      <c r="DB45" s="880"/>
      <c r="DC45" s="880"/>
      <c r="DD45" s="880"/>
      <c r="DE45" s="881"/>
    </row>
    <row r="46" spans="1:109" s="3" customFormat="1" ht="23.25" customHeight="1" x14ac:dyDescent="0.2">
      <c r="A46" s="919" t="s">
        <v>1515</v>
      </c>
      <c r="B46" s="920"/>
      <c r="C46" s="920"/>
      <c r="D46" s="920"/>
      <c r="E46" s="920"/>
      <c r="F46" s="920"/>
      <c r="G46" s="920"/>
      <c r="H46" s="920"/>
      <c r="I46" s="920"/>
      <c r="J46" s="920"/>
      <c r="K46" s="920"/>
      <c r="L46" s="920"/>
      <c r="M46" s="920"/>
      <c r="N46" s="920"/>
      <c r="O46" s="921"/>
      <c r="P46" s="886" t="s">
        <v>1535</v>
      </c>
      <c r="Q46" s="886"/>
      <c r="R46" s="886"/>
      <c r="S46" s="886"/>
      <c r="T46" s="886"/>
      <c r="U46" s="886"/>
      <c r="V46" s="886"/>
      <c r="W46" s="886"/>
      <c r="X46" s="886"/>
      <c r="Y46" s="886"/>
      <c r="Z46" s="886"/>
      <c r="AA46" s="886"/>
      <c r="AB46" s="886"/>
      <c r="AC46" s="886"/>
      <c r="AD46" s="887"/>
      <c r="AE46" s="887"/>
      <c r="AF46" s="887"/>
      <c r="AG46" s="888">
        <v>3</v>
      </c>
      <c r="AH46" s="888"/>
      <c r="AI46" s="888"/>
      <c r="AJ46" s="888"/>
      <c r="AK46" s="889">
        <v>37290.736574822804</v>
      </c>
      <c r="AL46" s="889"/>
      <c r="AM46" s="889"/>
      <c r="AN46" s="889"/>
      <c r="AO46" s="889"/>
      <c r="AP46" s="889"/>
      <c r="AQ46" s="880">
        <v>447488.83889787365</v>
      </c>
      <c r="AR46" s="880"/>
      <c r="AS46" s="880"/>
      <c r="AT46" s="880"/>
      <c r="AU46" s="880"/>
      <c r="AV46" s="880"/>
      <c r="AW46" s="880"/>
      <c r="AX46" s="880"/>
      <c r="AY46" s="876">
        <v>0</v>
      </c>
      <c r="AZ46" s="876"/>
      <c r="BA46" s="876"/>
      <c r="BB46" s="876"/>
      <c r="BC46" s="876"/>
      <c r="BD46" s="876"/>
      <c r="BE46" s="876"/>
      <c r="BF46" s="876"/>
      <c r="BG46" s="876">
        <v>6215.122762470467</v>
      </c>
      <c r="BH46" s="876"/>
      <c r="BI46" s="876"/>
      <c r="BJ46" s="876"/>
      <c r="BK46" s="876"/>
      <c r="BL46" s="876"/>
      <c r="BM46" s="876"/>
      <c r="BN46" s="876"/>
      <c r="BO46" s="877">
        <v>62151.227624704668</v>
      </c>
      <c r="BP46" s="878"/>
      <c r="BQ46" s="878"/>
      <c r="BR46" s="878"/>
      <c r="BS46" s="878"/>
      <c r="BT46" s="878"/>
      <c r="BU46" s="878"/>
      <c r="BV46" s="879"/>
      <c r="BW46" s="876">
        <v>0</v>
      </c>
      <c r="BX46" s="876"/>
      <c r="BY46" s="876"/>
      <c r="BZ46" s="876"/>
      <c r="CA46" s="876"/>
      <c r="CB46" s="876"/>
      <c r="CC46" s="876"/>
      <c r="CD46" s="876"/>
      <c r="CE46" s="876">
        <v>0</v>
      </c>
      <c r="CF46" s="876"/>
      <c r="CG46" s="876"/>
      <c r="CH46" s="876"/>
      <c r="CI46" s="876"/>
      <c r="CJ46" s="876"/>
      <c r="CK46" s="876"/>
      <c r="CL46" s="876"/>
      <c r="CM46" s="876"/>
      <c r="CN46" s="876">
        <v>74400</v>
      </c>
      <c r="CO46" s="876"/>
      <c r="CP46" s="876"/>
      <c r="CQ46" s="876"/>
      <c r="CR46" s="876"/>
      <c r="CS46" s="876"/>
      <c r="CT46" s="876"/>
      <c r="CU46" s="876"/>
      <c r="CV46" s="880">
        <f t="shared" si="0"/>
        <v>590255.18928504875</v>
      </c>
      <c r="CW46" s="880"/>
      <c r="CX46" s="880"/>
      <c r="CY46" s="880"/>
      <c r="CZ46" s="880"/>
      <c r="DA46" s="880"/>
      <c r="DB46" s="880"/>
      <c r="DC46" s="880"/>
      <c r="DD46" s="880"/>
      <c r="DE46" s="881"/>
    </row>
    <row r="47" spans="1:109" s="3" customFormat="1" ht="23.25" customHeight="1" x14ac:dyDescent="0.2">
      <c r="A47" s="919" t="s">
        <v>1515</v>
      </c>
      <c r="B47" s="920"/>
      <c r="C47" s="920"/>
      <c r="D47" s="920"/>
      <c r="E47" s="920"/>
      <c r="F47" s="920"/>
      <c r="G47" s="920"/>
      <c r="H47" s="920"/>
      <c r="I47" s="920"/>
      <c r="J47" s="920"/>
      <c r="K47" s="920"/>
      <c r="L47" s="920"/>
      <c r="M47" s="920"/>
      <c r="N47" s="920"/>
      <c r="O47" s="921"/>
      <c r="P47" s="886" t="s">
        <v>1536</v>
      </c>
      <c r="Q47" s="886"/>
      <c r="R47" s="886"/>
      <c r="S47" s="886"/>
      <c r="T47" s="886"/>
      <c r="U47" s="886"/>
      <c r="V47" s="886"/>
      <c r="W47" s="886"/>
      <c r="X47" s="886"/>
      <c r="Y47" s="886"/>
      <c r="Z47" s="886"/>
      <c r="AA47" s="886"/>
      <c r="AB47" s="886"/>
      <c r="AC47" s="886"/>
      <c r="AD47" s="887"/>
      <c r="AE47" s="887"/>
      <c r="AF47" s="887"/>
      <c r="AG47" s="888">
        <v>3</v>
      </c>
      <c r="AH47" s="888"/>
      <c r="AI47" s="888"/>
      <c r="AJ47" s="888"/>
      <c r="AK47" s="889">
        <v>37106.080000000002</v>
      </c>
      <c r="AL47" s="889"/>
      <c r="AM47" s="889"/>
      <c r="AN47" s="889"/>
      <c r="AO47" s="889"/>
      <c r="AP47" s="889"/>
      <c r="AQ47" s="880">
        <v>445272.95999999996</v>
      </c>
      <c r="AR47" s="880"/>
      <c r="AS47" s="880"/>
      <c r="AT47" s="880"/>
      <c r="AU47" s="880"/>
      <c r="AV47" s="880"/>
      <c r="AW47" s="880"/>
      <c r="AX47" s="880"/>
      <c r="AY47" s="876">
        <v>0</v>
      </c>
      <c r="AZ47" s="876"/>
      <c r="BA47" s="876"/>
      <c r="BB47" s="876"/>
      <c r="BC47" s="876"/>
      <c r="BD47" s="876"/>
      <c r="BE47" s="876"/>
      <c r="BF47" s="876"/>
      <c r="BG47" s="876">
        <v>6184.3466666666673</v>
      </c>
      <c r="BH47" s="876"/>
      <c r="BI47" s="876"/>
      <c r="BJ47" s="876"/>
      <c r="BK47" s="876"/>
      <c r="BL47" s="876"/>
      <c r="BM47" s="876"/>
      <c r="BN47" s="876"/>
      <c r="BO47" s="877">
        <v>61843.466666666667</v>
      </c>
      <c r="BP47" s="878"/>
      <c r="BQ47" s="878"/>
      <c r="BR47" s="878"/>
      <c r="BS47" s="878"/>
      <c r="BT47" s="878"/>
      <c r="BU47" s="878"/>
      <c r="BV47" s="879"/>
      <c r="BW47" s="876">
        <v>0</v>
      </c>
      <c r="BX47" s="876"/>
      <c r="BY47" s="876"/>
      <c r="BZ47" s="876"/>
      <c r="CA47" s="876"/>
      <c r="CB47" s="876"/>
      <c r="CC47" s="876"/>
      <c r="CD47" s="876"/>
      <c r="CE47" s="876">
        <v>0</v>
      </c>
      <c r="CF47" s="876"/>
      <c r="CG47" s="876"/>
      <c r="CH47" s="876"/>
      <c r="CI47" s="876"/>
      <c r="CJ47" s="876"/>
      <c r="CK47" s="876"/>
      <c r="CL47" s="876"/>
      <c r="CM47" s="876"/>
      <c r="CN47" s="876">
        <v>74400</v>
      </c>
      <c r="CO47" s="876"/>
      <c r="CP47" s="876"/>
      <c r="CQ47" s="876"/>
      <c r="CR47" s="876"/>
      <c r="CS47" s="876"/>
      <c r="CT47" s="876"/>
      <c r="CU47" s="876"/>
      <c r="CV47" s="880">
        <f t="shared" si="0"/>
        <v>587700.77333333332</v>
      </c>
      <c r="CW47" s="880"/>
      <c r="CX47" s="880"/>
      <c r="CY47" s="880"/>
      <c r="CZ47" s="880"/>
      <c r="DA47" s="880"/>
      <c r="DB47" s="880"/>
      <c r="DC47" s="880"/>
      <c r="DD47" s="880"/>
      <c r="DE47" s="881"/>
    </row>
    <row r="48" spans="1:109" s="3" customFormat="1" ht="23.25" customHeight="1" x14ac:dyDescent="0.2">
      <c r="A48" s="919" t="s">
        <v>1515</v>
      </c>
      <c r="B48" s="920"/>
      <c r="C48" s="920"/>
      <c r="D48" s="920"/>
      <c r="E48" s="920"/>
      <c r="F48" s="920"/>
      <c r="G48" s="920"/>
      <c r="H48" s="920"/>
      <c r="I48" s="920"/>
      <c r="J48" s="920"/>
      <c r="K48" s="920"/>
      <c r="L48" s="920"/>
      <c r="M48" s="920"/>
      <c r="N48" s="920"/>
      <c r="O48" s="921"/>
      <c r="P48" s="886" t="s">
        <v>1537</v>
      </c>
      <c r="Q48" s="886"/>
      <c r="R48" s="886"/>
      <c r="S48" s="886"/>
      <c r="T48" s="886"/>
      <c r="U48" s="886"/>
      <c r="V48" s="886"/>
      <c r="W48" s="886"/>
      <c r="X48" s="886"/>
      <c r="Y48" s="886"/>
      <c r="Z48" s="886"/>
      <c r="AA48" s="886"/>
      <c r="AB48" s="886"/>
      <c r="AC48" s="886"/>
      <c r="AD48" s="887"/>
      <c r="AE48" s="887"/>
      <c r="AF48" s="887"/>
      <c r="AG48" s="888">
        <v>3</v>
      </c>
      <c r="AH48" s="888"/>
      <c r="AI48" s="888"/>
      <c r="AJ48" s="888"/>
      <c r="AK48" s="889">
        <v>36674.18</v>
      </c>
      <c r="AL48" s="889"/>
      <c r="AM48" s="889"/>
      <c r="AN48" s="889"/>
      <c r="AO48" s="889"/>
      <c r="AP48" s="889"/>
      <c r="AQ48" s="880">
        <v>440090.16000000003</v>
      </c>
      <c r="AR48" s="880"/>
      <c r="AS48" s="880"/>
      <c r="AT48" s="880"/>
      <c r="AU48" s="880"/>
      <c r="AV48" s="880"/>
      <c r="AW48" s="880"/>
      <c r="AX48" s="880"/>
      <c r="AY48" s="876">
        <v>0</v>
      </c>
      <c r="AZ48" s="876"/>
      <c r="BA48" s="876"/>
      <c r="BB48" s="876"/>
      <c r="BC48" s="876"/>
      <c r="BD48" s="876"/>
      <c r="BE48" s="876"/>
      <c r="BF48" s="876"/>
      <c r="BG48" s="876">
        <v>6112.3633333333337</v>
      </c>
      <c r="BH48" s="876"/>
      <c r="BI48" s="876"/>
      <c r="BJ48" s="876"/>
      <c r="BK48" s="876"/>
      <c r="BL48" s="876"/>
      <c r="BM48" s="876"/>
      <c r="BN48" s="876"/>
      <c r="BO48" s="877">
        <v>61123.633333333339</v>
      </c>
      <c r="BP48" s="878"/>
      <c r="BQ48" s="878"/>
      <c r="BR48" s="878"/>
      <c r="BS48" s="878"/>
      <c r="BT48" s="878"/>
      <c r="BU48" s="878"/>
      <c r="BV48" s="879"/>
      <c r="BW48" s="876">
        <v>0</v>
      </c>
      <c r="BX48" s="876"/>
      <c r="BY48" s="876"/>
      <c r="BZ48" s="876"/>
      <c r="CA48" s="876"/>
      <c r="CB48" s="876"/>
      <c r="CC48" s="876"/>
      <c r="CD48" s="876"/>
      <c r="CE48" s="876">
        <v>0</v>
      </c>
      <c r="CF48" s="876"/>
      <c r="CG48" s="876"/>
      <c r="CH48" s="876"/>
      <c r="CI48" s="876"/>
      <c r="CJ48" s="876"/>
      <c r="CK48" s="876"/>
      <c r="CL48" s="876"/>
      <c r="CM48" s="876"/>
      <c r="CN48" s="876">
        <v>76800</v>
      </c>
      <c r="CO48" s="876"/>
      <c r="CP48" s="876"/>
      <c r="CQ48" s="876"/>
      <c r="CR48" s="876"/>
      <c r="CS48" s="876"/>
      <c r="CT48" s="876"/>
      <c r="CU48" s="876"/>
      <c r="CV48" s="880">
        <f t="shared" si="0"/>
        <v>584126.15666666673</v>
      </c>
      <c r="CW48" s="880"/>
      <c r="CX48" s="880"/>
      <c r="CY48" s="880"/>
      <c r="CZ48" s="880"/>
      <c r="DA48" s="880"/>
      <c r="DB48" s="880"/>
      <c r="DC48" s="880"/>
      <c r="DD48" s="880"/>
      <c r="DE48" s="881"/>
    </row>
    <row r="49" spans="1:109" s="3" customFormat="1" ht="23.25" customHeight="1" x14ac:dyDescent="0.2">
      <c r="A49" s="919" t="s">
        <v>1515</v>
      </c>
      <c r="B49" s="920"/>
      <c r="C49" s="920"/>
      <c r="D49" s="920"/>
      <c r="E49" s="920"/>
      <c r="F49" s="920"/>
      <c r="G49" s="920"/>
      <c r="H49" s="920"/>
      <c r="I49" s="920"/>
      <c r="J49" s="920"/>
      <c r="K49" s="920"/>
      <c r="L49" s="920"/>
      <c r="M49" s="920"/>
      <c r="N49" s="920"/>
      <c r="O49" s="921"/>
      <c r="P49" s="886" t="s">
        <v>1509</v>
      </c>
      <c r="Q49" s="886"/>
      <c r="R49" s="886"/>
      <c r="S49" s="886"/>
      <c r="T49" s="886"/>
      <c r="U49" s="886"/>
      <c r="V49" s="886"/>
      <c r="W49" s="886"/>
      <c r="X49" s="886"/>
      <c r="Y49" s="886"/>
      <c r="Z49" s="886"/>
      <c r="AA49" s="886"/>
      <c r="AB49" s="886"/>
      <c r="AC49" s="886"/>
      <c r="AD49" s="887"/>
      <c r="AE49" s="887"/>
      <c r="AF49" s="887"/>
      <c r="AG49" s="888">
        <v>1</v>
      </c>
      <c r="AH49" s="888"/>
      <c r="AI49" s="888"/>
      <c r="AJ49" s="888"/>
      <c r="AK49" s="889">
        <v>12069.54</v>
      </c>
      <c r="AL49" s="889"/>
      <c r="AM49" s="889"/>
      <c r="AN49" s="889"/>
      <c r="AO49" s="889"/>
      <c r="AP49" s="889"/>
      <c r="AQ49" s="880">
        <v>144834.48000000001</v>
      </c>
      <c r="AR49" s="880"/>
      <c r="AS49" s="880"/>
      <c r="AT49" s="880"/>
      <c r="AU49" s="880"/>
      <c r="AV49" s="880"/>
      <c r="AW49" s="880"/>
      <c r="AX49" s="880"/>
      <c r="AY49" s="876">
        <v>0</v>
      </c>
      <c r="AZ49" s="876"/>
      <c r="BA49" s="876"/>
      <c r="BB49" s="876"/>
      <c r="BC49" s="876"/>
      <c r="BD49" s="876"/>
      <c r="BE49" s="876"/>
      <c r="BF49" s="876"/>
      <c r="BG49" s="876">
        <v>2011.5900000000001</v>
      </c>
      <c r="BH49" s="876"/>
      <c r="BI49" s="876"/>
      <c r="BJ49" s="876"/>
      <c r="BK49" s="876"/>
      <c r="BL49" s="876"/>
      <c r="BM49" s="876"/>
      <c r="BN49" s="876"/>
      <c r="BO49" s="877">
        <v>20115.900000000001</v>
      </c>
      <c r="BP49" s="878"/>
      <c r="BQ49" s="878"/>
      <c r="BR49" s="878"/>
      <c r="BS49" s="878"/>
      <c r="BT49" s="878"/>
      <c r="BU49" s="878"/>
      <c r="BV49" s="879"/>
      <c r="BW49" s="876">
        <v>0</v>
      </c>
      <c r="BX49" s="876"/>
      <c r="BY49" s="876"/>
      <c r="BZ49" s="876"/>
      <c r="CA49" s="876"/>
      <c r="CB49" s="876"/>
      <c r="CC49" s="876"/>
      <c r="CD49" s="876"/>
      <c r="CE49" s="876">
        <v>0</v>
      </c>
      <c r="CF49" s="876"/>
      <c r="CG49" s="876"/>
      <c r="CH49" s="876"/>
      <c r="CI49" s="876"/>
      <c r="CJ49" s="876"/>
      <c r="CK49" s="876"/>
      <c r="CL49" s="876"/>
      <c r="CM49" s="876"/>
      <c r="CN49" s="876">
        <v>25600</v>
      </c>
      <c r="CO49" s="876"/>
      <c r="CP49" s="876"/>
      <c r="CQ49" s="876"/>
      <c r="CR49" s="876"/>
      <c r="CS49" s="876"/>
      <c r="CT49" s="876"/>
      <c r="CU49" s="876"/>
      <c r="CV49" s="880">
        <f t="shared" si="0"/>
        <v>192561.97</v>
      </c>
      <c r="CW49" s="880"/>
      <c r="CX49" s="880"/>
      <c r="CY49" s="880"/>
      <c r="CZ49" s="880"/>
      <c r="DA49" s="880"/>
      <c r="DB49" s="880"/>
      <c r="DC49" s="880"/>
      <c r="DD49" s="880"/>
      <c r="DE49" s="881"/>
    </row>
    <row r="50" spans="1:109" s="3" customFormat="1" ht="23.25" customHeight="1" x14ac:dyDescent="0.2">
      <c r="A50" s="919" t="s">
        <v>1515</v>
      </c>
      <c r="B50" s="920"/>
      <c r="C50" s="920"/>
      <c r="D50" s="920"/>
      <c r="E50" s="920"/>
      <c r="F50" s="920"/>
      <c r="G50" s="920"/>
      <c r="H50" s="920"/>
      <c r="I50" s="920"/>
      <c r="J50" s="920"/>
      <c r="K50" s="920"/>
      <c r="L50" s="920"/>
      <c r="M50" s="920"/>
      <c r="N50" s="920"/>
      <c r="O50" s="921"/>
      <c r="P50" s="886" t="s">
        <v>1538</v>
      </c>
      <c r="Q50" s="886"/>
      <c r="R50" s="886"/>
      <c r="S50" s="886"/>
      <c r="T50" s="886"/>
      <c r="U50" s="886"/>
      <c r="V50" s="886"/>
      <c r="W50" s="886"/>
      <c r="X50" s="886"/>
      <c r="Y50" s="886"/>
      <c r="Z50" s="886"/>
      <c r="AA50" s="886"/>
      <c r="AB50" s="886"/>
      <c r="AC50" s="886"/>
      <c r="AD50" s="887"/>
      <c r="AE50" s="887"/>
      <c r="AF50" s="887"/>
      <c r="AG50" s="888">
        <v>10</v>
      </c>
      <c r="AH50" s="888"/>
      <c r="AI50" s="888"/>
      <c r="AJ50" s="888"/>
      <c r="AK50" s="889">
        <v>120695.40000000002</v>
      </c>
      <c r="AL50" s="889"/>
      <c r="AM50" s="889"/>
      <c r="AN50" s="889"/>
      <c r="AO50" s="889"/>
      <c r="AP50" s="889"/>
      <c r="AQ50" s="880">
        <v>1448344.8</v>
      </c>
      <c r="AR50" s="880"/>
      <c r="AS50" s="880"/>
      <c r="AT50" s="880"/>
      <c r="AU50" s="880"/>
      <c r="AV50" s="880"/>
      <c r="AW50" s="880"/>
      <c r="AX50" s="880"/>
      <c r="AY50" s="876">
        <v>0</v>
      </c>
      <c r="AZ50" s="876"/>
      <c r="BA50" s="876"/>
      <c r="BB50" s="876"/>
      <c r="BC50" s="876"/>
      <c r="BD50" s="876"/>
      <c r="BE50" s="876"/>
      <c r="BF50" s="876"/>
      <c r="BG50" s="876">
        <v>20115.900000000001</v>
      </c>
      <c r="BH50" s="876"/>
      <c r="BI50" s="876"/>
      <c r="BJ50" s="876"/>
      <c r="BK50" s="876"/>
      <c r="BL50" s="876"/>
      <c r="BM50" s="876"/>
      <c r="BN50" s="876"/>
      <c r="BO50" s="877">
        <v>201158.99999999997</v>
      </c>
      <c r="BP50" s="878"/>
      <c r="BQ50" s="878"/>
      <c r="BR50" s="878"/>
      <c r="BS50" s="878"/>
      <c r="BT50" s="878"/>
      <c r="BU50" s="878"/>
      <c r="BV50" s="879"/>
      <c r="BW50" s="876">
        <v>0</v>
      </c>
      <c r="BX50" s="876"/>
      <c r="BY50" s="876"/>
      <c r="BZ50" s="876"/>
      <c r="CA50" s="876"/>
      <c r="CB50" s="876"/>
      <c r="CC50" s="876"/>
      <c r="CD50" s="876"/>
      <c r="CE50" s="876">
        <v>0</v>
      </c>
      <c r="CF50" s="876"/>
      <c r="CG50" s="876"/>
      <c r="CH50" s="876"/>
      <c r="CI50" s="876"/>
      <c r="CJ50" s="876"/>
      <c r="CK50" s="876"/>
      <c r="CL50" s="876"/>
      <c r="CM50" s="876"/>
      <c r="CN50" s="876">
        <v>256000</v>
      </c>
      <c r="CO50" s="876"/>
      <c r="CP50" s="876"/>
      <c r="CQ50" s="876"/>
      <c r="CR50" s="876"/>
      <c r="CS50" s="876"/>
      <c r="CT50" s="876"/>
      <c r="CU50" s="876"/>
      <c r="CV50" s="880">
        <f t="shared" si="0"/>
        <v>1925619.7</v>
      </c>
      <c r="CW50" s="880"/>
      <c r="CX50" s="880"/>
      <c r="CY50" s="880"/>
      <c r="CZ50" s="880"/>
      <c r="DA50" s="880"/>
      <c r="DB50" s="880"/>
      <c r="DC50" s="880"/>
      <c r="DD50" s="880"/>
      <c r="DE50" s="881"/>
    </row>
    <row r="51" spans="1:109" s="3" customFormat="1" ht="23.25" customHeight="1" x14ac:dyDescent="0.2">
      <c r="A51" s="919" t="s">
        <v>1515</v>
      </c>
      <c r="B51" s="920"/>
      <c r="C51" s="920"/>
      <c r="D51" s="920"/>
      <c r="E51" s="920"/>
      <c r="F51" s="920"/>
      <c r="G51" s="920"/>
      <c r="H51" s="920"/>
      <c r="I51" s="920"/>
      <c r="J51" s="920"/>
      <c r="K51" s="920"/>
      <c r="L51" s="920"/>
      <c r="M51" s="920"/>
      <c r="N51" s="920"/>
      <c r="O51" s="921"/>
      <c r="P51" s="886" t="s">
        <v>1539</v>
      </c>
      <c r="Q51" s="886"/>
      <c r="R51" s="886"/>
      <c r="S51" s="886"/>
      <c r="T51" s="886"/>
      <c r="U51" s="886"/>
      <c r="V51" s="886"/>
      <c r="W51" s="886"/>
      <c r="X51" s="886"/>
      <c r="Y51" s="886"/>
      <c r="Z51" s="886"/>
      <c r="AA51" s="886"/>
      <c r="AB51" s="886"/>
      <c r="AC51" s="886"/>
      <c r="AD51" s="887"/>
      <c r="AE51" s="887"/>
      <c r="AF51" s="887"/>
      <c r="AG51" s="888">
        <v>1</v>
      </c>
      <c r="AH51" s="888"/>
      <c r="AI51" s="888"/>
      <c r="AJ51" s="888"/>
      <c r="AK51" s="889">
        <v>12069.54</v>
      </c>
      <c r="AL51" s="889"/>
      <c r="AM51" s="889"/>
      <c r="AN51" s="889"/>
      <c r="AO51" s="889"/>
      <c r="AP51" s="889"/>
      <c r="AQ51" s="880">
        <v>144834.48000000001</v>
      </c>
      <c r="AR51" s="880"/>
      <c r="AS51" s="880"/>
      <c r="AT51" s="880"/>
      <c r="AU51" s="880"/>
      <c r="AV51" s="880"/>
      <c r="AW51" s="880"/>
      <c r="AX51" s="880"/>
      <c r="AY51" s="876">
        <v>0</v>
      </c>
      <c r="AZ51" s="876"/>
      <c r="BA51" s="876"/>
      <c r="BB51" s="876"/>
      <c r="BC51" s="876"/>
      <c r="BD51" s="876"/>
      <c r="BE51" s="876"/>
      <c r="BF51" s="876"/>
      <c r="BG51" s="876">
        <v>2011.5900000000001</v>
      </c>
      <c r="BH51" s="876"/>
      <c r="BI51" s="876"/>
      <c r="BJ51" s="876"/>
      <c r="BK51" s="876"/>
      <c r="BL51" s="876"/>
      <c r="BM51" s="876"/>
      <c r="BN51" s="876"/>
      <c r="BO51" s="877">
        <v>20115.900000000001</v>
      </c>
      <c r="BP51" s="878"/>
      <c r="BQ51" s="878"/>
      <c r="BR51" s="878"/>
      <c r="BS51" s="878"/>
      <c r="BT51" s="878"/>
      <c r="BU51" s="878"/>
      <c r="BV51" s="879"/>
      <c r="BW51" s="876">
        <v>0</v>
      </c>
      <c r="BX51" s="876"/>
      <c r="BY51" s="876"/>
      <c r="BZ51" s="876"/>
      <c r="CA51" s="876"/>
      <c r="CB51" s="876"/>
      <c r="CC51" s="876"/>
      <c r="CD51" s="876"/>
      <c r="CE51" s="876">
        <v>0</v>
      </c>
      <c r="CF51" s="876"/>
      <c r="CG51" s="876"/>
      <c r="CH51" s="876"/>
      <c r="CI51" s="876"/>
      <c r="CJ51" s="876"/>
      <c r="CK51" s="876"/>
      <c r="CL51" s="876"/>
      <c r="CM51" s="876"/>
      <c r="CN51" s="876">
        <v>25600</v>
      </c>
      <c r="CO51" s="876"/>
      <c r="CP51" s="876"/>
      <c r="CQ51" s="876"/>
      <c r="CR51" s="876"/>
      <c r="CS51" s="876"/>
      <c r="CT51" s="876"/>
      <c r="CU51" s="876"/>
      <c r="CV51" s="880">
        <f t="shared" si="0"/>
        <v>192561.97</v>
      </c>
      <c r="CW51" s="880"/>
      <c r="CX51" s="880"/>
      <c r="CY51" s="880"/>
      <c r="CZ51" s="880"/>
      <c r="DA51" s="880"/>
      <c r="DB51" s="880"/>
      <c r="DC51" s="880"/>
      <c r="DD51" s="880"/>
      <c r="DE51" s="881"/>
    </row>
    <row r="52" spans="1:109" s="3" customFormat="1" ht="23.25" customHeight="1" x14ac:dyDescent="0.2">
      <c r="A52" s="919" t="s">
        <v>1515</v>
      </c>
      <c r="B52" s="920"/>
      <c r="C52" s="920"/>
      <c r="D52" s="920"/>
      <c r="E52" s="920"/>
      <c r="F52" s="920"/>
      <c r="G52" s="920"/>
      <c r="H52" s="920"/>
      <c r="I52" s="920"/>
      <c r="J52" s="920"/>
      <c r="K52" s="920"/>
      <c r="L52" s="920"/>
      <c r="M52" s="920"/>
      <c r="N52" s="920"/>
      <c r="O52" s="921"/>
      <c r="P52" s="886" t="s">
        <v>1540</v>
      </c>
      <c r="Q52" s="886"/>
      <c r="R52" s="886"/>
      <c r="S52" s="886"/>
      <c r="T52" s="886"/>
      <c r="U52" s="886"/>
      <c r="V52" s="886"/>
      <c r="W52" s="886"/>
      <c r="X52" s="886"/>
      <c r="Y52" s="886"/>
      <c r="Z52" s="886"/>
      <c r="AA52" s="886"/>
      <c r="AB52" s="886"/>
      <c r="AC52" s="886"/>
      <c r="AD52" s="887"/>
      <c r="AE52" s="887"/>
      <c r="AF52" s="887"/>
      <c r="AG52" s="888">
        <v>6</v>
      </c>
      <c r="AH52" s="888"/>
      <c r="AI52" s="888"/>
      <c r="AJ52" s="888"/>
      <c r="AK52" s="889">
        <v>72417.240000000005</v>
      </c>
      <c r="AL52" s="889"/>
      <c r="AM52" s="889"/>
      <c r="AN52" s="889"/>
      <c r="AO52" s="889"/>
      <c r="AP52" s="889"/>
      <c r="AQ52" s="880">
        <v>869006.88</v>
      </c>
      <c r="AR52" s="880"/>
      <c r="AS52" s="880"/>
      <c r="AT52" s="880"/>
      <c r="AU52" s="880"/>
      <c r="AV52" s="880"/>
      <c r="AW52" s="880"/>
      <c r="AX52" s="880"/>
      <c r="AY52" s="876">
        <v>0</v>
      </c>
      <c r="AZ52" s="876"/>
      <c r="BA52" s="876"/>
      <c r="BB52" s="876"/>
      <c r="BC52" s="876"/>
      <c r="BD52" s="876"/>
      <c r="BE52" s="876"/>
      <c r="BF52" s="876"/>
      <c r="BG52" s="876">
        <v>12069.54</v>
      </c>
      <c r="BH52" s="876"/>
      <c r="BI52" s="876"/>
      <c r="BJ52" s="876"/>
      <c r="BK52" s="876"/>
      <c r="BL52" s="876"/>
      <c r="BM52" s="876"/>
      <c r="BN52" s="876"/>
      <c r="BO52" s="877">
        <v>120695.4</v>
      </c>
      <c r="BP52" s="878"/>
      <c r="BQ52" s="878"/>
      <c r="BR52" s="878"/>
      <c r="BS52" s="878"/>
      <c r="BT52" s="878"/>
      <c r="BU52" s="878"/>
      <c r="BV52" s="879"/>
      <c r="BW52" s="876">
        <v>0</v>
      </c>
      <c r="BX52" s="876"/>
      <c r="BY52" s="876"/>
      <c r="BZ52" s="876"/>
      <c r="CA52" s="876"/>
      <c r="CB52" s="876"/>
      <c r="CC52" s="876"/>
      <c r="CD52" s="876"/>
      <c r="CE52" s="876">
        <v>0</v>
      </c>
      <c r="CF52" s="876"/>
      <c r="CG52" s="876"/>
      <c r="CH52" s="876"/>
      <c r="CI52" s="876"/>
      <c r="CJ52" s="876"/>
      <c r="CK52" s="876"/>
      <c r="CL52" s="876"/>
      <c r="CM52" s="876"/>
      <c r="CN52" s="876">
        <v>153600</v>
      </c>
      <c r="CO52" s="876"/>
      <c r="CP52" s="876"/>
      <c r="CQ52" s="876"/>
      <c r="CR52" s="876"/>
      <c r="CS52" s="876"/>
      <c r="CT52" s="876"/>
      <c r="CU52" s="876"/>
      <c r="CV52" s="880">
        <f t="shared" si="0"/>
        <v>1155371.82</v>
      </c>
      <c r="CW52" s="880"/>
      <c r="CX52" s="880"/>
      <c r="CY52" s="880"/>
      <c r="CZ52" s="880"/>
      <c r="DA52" s="880"/>
      <c r="DB52" s="880"/>
      <c r="DC52" s="880"/>
      <c r="DD52" s="880"/>
      <c r="DE52" s="881"/>
    </row>
    <row r="53" spans="1:109" s="3" customFormat="1" ht="23.25" customHeight="1" x14ac:dyDescent="0.2">
      <c r="A53" s="919" t="s">
        <v>1515</v>
      </c>
      <c r="B53" s="920"/>
      <c r="C53" s="920"/>
      <c r="D53" s="920"/>
      <c r="E53" s="920"/>
      <c r="F53" s="920"/>
      <c r="G53" s="920"/>
      <c r="H53" s="920"/>
      <c r="I53" s="920"/>
      <c r="J53" s="920"/>
      <c r="K53" s="920"/>
      <c r="L53" s="920"/>
      <c r="M53" s="920"/>
      <c r="N53" s="920"/>
      <c r="O53" s="921"/>
      <c r="P53" s="886" t="s">
        <v>1500</v>
      </c>
      <c r="Q53" s="886"/>
      <c r="R53" s="886"/>
      <c r="S53" s="886"/>
      <c r="T53" s="886"/>
      <c r="U53" s="886"/>
      <c r="V53" s="886"/>
      <c r="W53" s="886"/>
      <c r="X53" s="886"/>
      <c r="Y53" s="886"/>
      <c r="Z53" s="886"/>
      <c r="AA53" s="886"/>
      <c r="AB53" s="886"/>
      <c r="AC53" s="886"/>
      <c r="AD53" s="887"/>
      <c r="AE53" s="887"/>
      <c r="AF53" s="887"/>
      <c r="AG53" s="888">
        <v>2</v>
      </c>
      <c r="AH53" s="888"/>
      <c r="AI53" s="888"/>
      <c r="AJ53" s="888"/>
      <c r="AK53" s="889">
        <v>24419.578560000002</v>
      </c>
      <c r="AL53" s="889"/>
      <c r="AM53" s="889"/>
      <c r="AN53" s="889"/>
      <c r="AO53" s="889"/>
      <c r="AP53" s="889"/>
      <c r="AQ53" s="880">
        <v>293034.94272000005</v>
      </c>
      <c r="AR53" s="880"/>
      <c r="AS53" s="880"/>
      <c r="AT53" s="880"/>
      <c r="AU53" s="880"/>
      <c r="AV53" s="880"/>
      <c r="AW53" s="880"/>
      <c r="AX53" s="880"/>
      <c r="AY53" s="876">
        <v>0</v>
      </c>
      <c r="AZ53" s="876"/>
      <c r="BA53" s="876"/>
      <c r="BB53" s="876"/>
      <c r="BC53" s="876"/>
      <c r="BD53" s="876"/>
      <c r="BE53" s="876"/>
      <c r="BF53" s="876"/>
      <c r="BG53" s="876">
        <v>4069.92976</v>
      </c>
      <c r="BH53" s="876"/>
      <c r="BI53" s="876"/>
      <c r="BJ53" s="876"/>
      <c r="BK53" s="876"/>
      <c r="BL53" s="876"/>
      <c r="BM53" s="876"/>
      <c r="BN53" s="876"/>
      <c r="BO53" s="877">
        <v>40699.297600000005</v>
      </c>
      <c r="BP53" s="878"/>
      <c r="BQ53" s="878"/>
      <c r="BR53" s="878"/>
      <c r="BS53" s="878"/>
      <c r="BT53" s="878"/>
      <c r="BU53" s="878"/>
      <c r="BV53" s="879"/>
      <c r="BW53" s="876">
        <v>0</v>
      </c>
      <c r="BX53" s="876"/>
      <c r="BY53" s="876"/>
      <c r="BZ53" s="876"/>
      <c r="CA53" s="876"/>
      <c r="CB53" s="876"/>
      <c r="CC53" s="876"/>
      <c r="CD53" s="876"/>
      <c r="CE53" s="876">
        <v>0</v>
      </c>
      <c r="CF53" s="876"/>
      <c r="CG53" s="876"/>
      <c r="CH53" s="876"/>
      <c r="CI53" s="876"/>
      <c r="CJ53" s="876"/>
      <c r="CK53" s="876"/>
      <c r="CL53" s="876"/>
      <c r="CM53" s="876"/>
      <c r="CN53" s="876">
        <v>51200</v>
      </c>
      <c r="CO53" s="876"/>
      <c r="CP53" s="876"/>
      <c r="CQ53" s="876"/>
      <c r="CR53" s="876"/>
      <c r="CS53" s="876"/>
      <c r="CT53" s="876"/>
      <c r="CU53" s="876"/>
      <c r="CV53" s="880">
        <f t="shared" si="0"/>
        <v>389004.17008000007</v>
      </c>
      <c r="CW53" s="880"/>
      <c r="CX53" s="880"/>
      <c r="CY53" s="880"/>
      <c r="CZ53" s="880"/>
      <c r="DA53" s="880"/>
      <c r="DB53" s="880"/>
      <c r="DC53" s="880"/>
      <c r="DD53" s="880"/>
      <c r="DE53" s="881"/>
    </row>
    <row r="54" spans="1:109" s="3" customFormat="1" ht="23.25" customHeight="1" x14ac:dyDescent="0.2">
      <c r="A54" s="919" t="s">
        <v>1515</v>
      </c>
      <c r="B54" s="920"/>
      <c r="C54" s="920"/>
      <c r="D54" s="920"/>
      <c r="E54" s="920"/>
      <c r="F54" s="920"/>
      <c r="G54" s="920"/>
      <c r="H54" s="920"/>
      <c r="I54" s="920"/>
      <c r="J54" s="920"/>
      <c r="K54" s="920"/>
      <c r="L54" s="920"/>
      <c r="M54" s="920"/>
      <c r="N54" s="920"/>
      <c r="O54" s="921"/>
      <c r="P54" s="886" t="s">
        <v>1501</v>
      </c>
      <c r="Q54" s="886"/>
      <c r="R54" s="886"/>
      <c r="S54" s="886"/>
      <c r="T54" s="886"/>
      <c r="U54" s="886"/>
      <c r="V54" s="886"/>
      <c r="W54" s="886"/>
      <c r="X54" s="886"/>
      <c r="Y54" s="886"/>
      <c r="Z54" s="886"/>
      <c r="AA54" s="886"/>
      <c r="AB54" s="886"/>
      <c r="AC54" s="886"/>
      <c r="AD54" s="887"/>
      <c r="AE54" s="887"/>
      <c r="AF54" s="887"/>
      <c r="AG54" s="888">
        <v>4</v>
      </c>
      <c r="AH54" s="888"/>
      <c r="AI54" s="888"/>
      <c r="AJ54" s="888"/>
      <c r="AK54" s="889">
        <v>48278.16</v>
      </c>
      <c r="AL54" s="889"/>
      <c r="AM54" s="889"/>
      <c r="AN54" s="889"/>
      <c r="AO54" s="889"/>
      <c r="AP54" s="889"/>
      <c r="AQ54" s="880">
        <v>579337.92000000004</v>
      </c>
      <c r="AR54" s="880"/>
      <c r="AS54" s="880"/>
      <c r="AT54" s="880"/>
      <c r="AU54" s="880"/>
      <c r="AV54" s="880"/>
      <c r="AW54" s="880"/>
      <c r="AX54" s="880"/>
      <c r="AY54" s="876">
        <v>0</v>
      </c>
      <c r="AZ54" s="876"/>
      <c r="BA54" s="876"/>
      <c r="BB54" s="876"/>
      <c r="BC54" s="876"/>
      <c r="BD54" s="876"/>
      <c r="BE54" s="876"/>
      <c r="BF54" s="876"/>
      <c r="BG54" s="876">
        <v>8046.3600000000006</v>
      </c>
      <c r="BH54" s="876"/>
      <c r="BI54" s="876"/>
      <c r="BJ54" s="876"/>
      <c r="BK54" s="876"/>
      <c r="BL54" s="876"/>
      <c r="BM54" s="876"/>
      <c r="BN54" s="876"/>
      <c r="BO54" s="877">
        <v>80463.600000000006</v>
      </c>
      <c r="BP54" s="878"/>
      <c r="BQ54" s="878"/>
      <c r="BR54" s="878"/>
      <c r="BS54" s="878"/>
      <c r="BT54" s="878"/>
      <c r="BU54" s="878"/>
      <c r="BV54" s="879"/>
      <c r="BW54" s="876">
        <v>0</v>
      </c>
      <c r="BX54" s="876"/>
      <c r="BY54" s="876"/>
      <c r="BZ54" s="876"/>
      <c r="CA54" s="876"/>
      <c r="CB54" s="876"/>
      <c r="CC54" s="876"/>
      <c r="CD54" s="876"/>
      <c r="CE54" s="876">
        <v>0</v>
      </c>
      <c r="CF54" s="876"/>
      <c r="CG54" s="876"/>
      <c r="CH54" s="876"/>
      <c r="CI54" s="876"/>
      <c r="CJ54" s="876"/>
      <c r="CK54" s="876"/>
      <c r="CL54" s="876"/>
      <c r="CM54" s="876"/>
      <c r="CN54" s="876">
        <v>102400</v>
      </c>
      <c r="CO54" s="876"/>
      <c r="CP54" s="876"/>
      <c r="CQ54" s="876"/>
      <c r="CR54" s="876"/>
      <c r="CS54" s="876"/>
      <c r="CT54" s="876"/>
      <c r="CU54" s="876"/>
      <c r="CV54" s="880">
        <f t="shared" si="0"/>
        <v>770247.88</v>
      </c>
      <c r="CW54" s="880"/>
      <c r="CX54" s="880"/>
      <c r="CY54" s="880"/>
      <c r="CZ54" s="880"/>
      <c r="DA54" s="880"/>
      <c r="DB54" s="880"/>
      <c r="DC54" s="880"/>
      <c r="DD54" s="880"/>
      <c r="DE54" s="881"/>
    </row>
    <row r="55" spans="1:109" s="3" customFormat="1" ht="23.25" customHeight="1" x14ac:dyDescent="0.2">
      <c r="A55" s="919" t="s">
        <v>1515</v>
      </c>
      <c r="B55" s="920"/>
      <c r="C55" s="920"/>
      <c r="D55" s="920"/>
      <c r="E55" s="920"/>
      <c r="F55" s="920"/>
      <c r="G55" s="920"/>
      <c r="H55" s="920"/>
      <c r="I55" s="920"/>
      <c r="J55" s="920"/>
      <c r="K55" s="920"/>
      <c r="L55" s="920"/>
      <c r="M55" s="920"/>
      <c r="N55" s="920"/>
      <c r="O55" s="921"/>
      <c r="P55" s="886" t="s">
        <v>1541</v>
      </c>
      <c r="Q55" s="886"/>
      <c r="R55" s="886"/>
      <c r="S55" s="886"/>
      <c r="T55" s="886"/>
      <c r="U55" s="886"/>
      <c r="V55" s="886"/>
      <c r="W55" s="886"/>
      <c r="X55" s="886"/>
      <c r="Y55" s="886"/>
      <c r="Z55" s="886"/>
      <c r="AA55" s="886"/>
      <c r="AB55" s="886"/>
      <c r="AC55" s="886"/>
      <c r="AD55" s="887"/>
      <c r="AE55" s="887"/>
      <c r="AF55" s="887"/>
      <c r="AG55" s="888">
        <v>1</v>
      </c>
      <c r="AH55" s="888"/>
      <c r="AI55" s="888"/>
      <c r="AJ55" s="888"/>
      <c r="AK55" s="889">
        <v>12069.54</v>
      </c>
      <c r="AL55" s="889"/>
      <c r="AM55" s="889"/>
      <c r="AN55" s="889"/>
      <c r="AO55" s="889"/>
      <c r="AP55" s="889"/>
      <c r="AQ55" s="880">
        <v>144834.48000000001</v>
      </c>
      <c r="AR55" s="880"/>
      <c r="AS55" s="880"/>
      <c r="AT55" s="880"/>
      <c r="AU55" s="880"/>
      <c r="AV55" s="880"/>
      <c r="AW55" s="880"/>
      <c r="AX55" s="880"/>
      <c r="AY55" s="876">
        <v>0</v>
      </c>
      <c r="AZ55" s="876"/>
      <c r="BA55" s="876"/>
      <c r="BB55" s="876"/>
      <c r="BC55" s="876"/>
      <c r="BD55" s="876"/>
      <c r="BE55" s="876"/>
      <c r="BF55" s="876"/>
      <c r="BG55" s="876">
        <v>2011.5900000000001</v>
      </c>
      <c r="BH55" s="876"/>
      <c r="BI55" s="876"/>
      <c r="BJ55" s="876"/>
      <c r="BK55" s="876"/>
      <c r="BL55" s="876"/>
      <c r="BM55" s="876"/>
      <c r="BN55" s="876"/>
      <c r="BO55" s="877">
        <v>20115.900000000001</v>
      </c>
      <c r="BP55" s="878"/>
      <c r="BQ55" s="878"/>
      <c r="BR55" s="878"/>
      <c r="BS55" s="878"/>
      <c r="BT55" s="878"/>
      <c r="BU55" s="878"/>
      <c r="BV55" s="879"/>
      <c r="BW55" s="876">
        <v>0</v>
      </c>
      <c r="BX55" s="876"/>
      <c r="BY55" s="876"/>
      <c r="BZ55" s="876"/>
      <c r="CA55" s="876"/>
      <c r="CB55" s="876"/>
      <c r="CC55" s="876"/>
      <c r="CD55" s="876"/>
      <c r="CE55" s="876">
        <v>0</v>
      </c>
      <c r="CF55" s="876"/>
      <c r="CG55" s="876"/>
      <c r="CH55" s="876"/>
      <c r="CI55" s="876"/>
      <c r="CJ55" s="876"/>
      <c r="CK55" s="876"/>
      <c r="CL55" s="876"/>
      <c r="CM55" s="876"/>
      <c r="CN55" s="876">
        <v>25600</v>
      </c>
      <c r="CO55" s="876"/>
      <c r="CP55" s="876"/>
      <c r="CQ55" s="876"/>
      <c r="CR55" s="876"/>
      <c r="CS55" s="876"/>
      <c r="CT55" s="876"/>
      <c r="CU55" s="876"/>
      <c r="CV55" s="880">
        <f t="shared" si="0"/>
        <v>192561.97</v>
      </c>
      <c r="CW55" s="880"/>
      <c r="CX55" s="880"/>
      <c r="CY55" s="880"/>
      <c r="CZ55" s="880"/>
      <c r="DA55" s="880"/>
      <c r="DB55" s="880"/>
      <c r="DC55" s="880"/>
      <c r="DD55" s="880"/>
      <c r="DE55" s="881"/>
    </row>
    <row r="56" spans="1:109" s="3" customFormat="1" ht="23.25" customHeight="1" x14ac:dyDescent="0.2">
      <c r="A56" s="919" t="s">
        <v>1515</v>
      </c>
      <c r="B56" s="920"/>
      <c r="C56" s="920"/>
      <c r="D56" s="920"/>
      <c r="E56" s="920"/>
      <c r="F56" s="920"/>
      <c r="G56" s="920"/>
      <c r="H56" s="920"/>
      <c r="I56" s="920"/>
      <c r="J56" s="920"/>
      <c r="K56" s="920"/>
      <c r="L56" s="920"/>
      <c r="M56" s="920"/>
      <c r="N56" s="920"/>
      <c r="O56" s="921"/>
      <c r="P56" s="886" t="s">
        <v>1542</v>
      </c>
      <c r="Q56" s="886"/>
      <c r="R56" s="886"/>
      <c r="S56" s="886"/>
      <c r="T56" s="886"/>
      <c r="U56" s="886"/>
      <c r="V56" s="886"/>
      <c r="W56" s="886"/>
      <c r="X56" s="886"/>
      <c r="Y56" s="886"/>
      <c r="Z56" s="886"/>
      <c r="AA56" s="886"/>
      <c r="AB56" s="886"/>
      <c r="AC56" s="886"/>
      <c r="AD56" s="887"/>
      <c r="AE56" s="887"/>
      <c r="AF56" s="887"/>
      <c r="AG56" s="888">
        <v>2</v>
      </c>
      <c r="AH56" s="888"/>
      <c r="AI56" s="888"/>
      <c r="AJ56" s="888"/>
      <c r="AK56" s="889">
        <v>24139.08</v>
      </c>
      <c r="AL56" s="889"/>
      <c r="AM56" s="889"/>
      <c r="AN56" s="889"/>
      <c r="AO56" s="889"/>
      <c r="AP56" s="889"/>
      <c r="AQ56" s="880">
        <v>289668.96000000002</v>
      </c>
      <c r="AR56" s="880"/>
      <c r="AS56" s="880"/>
      <c r="AT56" s="880"/>
      <c r="AU56" s="880"/>
      <c r="AV56" s="880"/>
      <c r="AW56" s="880"/>
      <c r="AX56" s="880"/>
      <c r="AY56" s="876">
        <v>0</v>
      </c>
      <c r="AZ56" s="876"/>
      <c r="BA56" s="876"/>
      <c r="BB56" s="876"/>
      <c r="BC56" s="876"/>
      <c r="BD56" s="876"/>
      <c r="BE56" s="876"/>
      <c r="BF56" s="876"/>
      <c r="BG56" s="876">
        <v>4023.1800000000003</v>
      </c>
      <c r="BH56" s="876"/>
      <c r="BI56" s="876"/>
      <c r="BJ56" s="876"/>
      <c r="BK56" s="876"/>
      <c r="BL56" s="876"/>
      <c r="BM56" s="876"/>
      <c r="BN56" s="876"/>
      <c r="BO56" s="877">
        <v>40231.800000000003</v>
      </c>
      <c r="BP56" s="878"/>
      <c r="BQ56" s="878"/>
      <c r="BR56" s="878"/>
      <c r="BS56" s="878"/>
      <c r="BT56" s="878"/>
      <c r="BU56" s="878"/>
      <c r="BV56" s="879"/>
      <c r="BW56" s="876">
        <v>0</v>
      </c>
      <c r="BX56" s="876"/>
      <c r="BY56" s="876"/>
      <c r="BZ56" s="876"/>
      <c r="CA56" s="876"/>
      <c r="CB56" s="876"/>
      <c r="CC56" s="876"/>
      <c r="CD56" s="876"/>
      <c r="CE56" s="876">
        <v>0</v>
      </c>
      <c r="CF56" s="876"/>
      <c r="CG56" s="876"/>
      <c r="CH56" s="876"/>
      <c r="CI56" s="876"/>
      <c r="CJ56" s="876"/>
      <c r="CK56" s="876"/>
      <c r="CL56" s="876"/>
      <c r="CM56" s="876"/>
      <c r="CN56" s="876">
        <v>51200</v>
      </c>
      <c r="CO56" s="876"/>
      <c r="CP56" s="876"/>
      <c r="CQ56" s="876"/>
      <c r="CR56" s="876"/>
      <c r="CS56" s="876"/>
      <c r="CT56" s="876"/>
      <c r="CU56" s="876"/>
      <c r="CV56" s="880">
        <f t="shared" si="0"/>
        <v>385123.94</v>
      </c>
      <c r="CW56" s="880"/>
      <c r="CX56" s="880"/>
      <c r="CY56" s="880"/>
      <c r="CZ56" s="880"/>
      <c r="DA56" s="880"/>
      <c r="DB56" s="880"/>
      <c r="DC56" s="880"/>
      <c r="DD56" s="880"/>
      <c r="DE56" s="881"/>
    </row>
    <row r="57" spans="1:109" s="3" customFormat="1" ht="23.25" customHeight="1" x14ac:dyDescent="0.2">
      <c r="A57" s="919" t="s">
        <v>1515</v>
      </c>
      <c r="B57" s="920"/>
      <c r="C57" s="920"/>
      <c r="D57" s="920"/>
      <c r="E57" s="920"/>
      <c r="F57" s="920"/>
      <c r="G57" s="920"/>
      <c r="H57" s="920"/>
      <c r="I57" s="920"/>
      <c r="J57" s="920"/>
      <c r="K57" s="920"/>
      <c r="L57" s="920"/>
      <c r="M57" s="920"/>
      <c r="N57" s="920"/>
      <c r="O57" s="921"/>
      <c r="P57" s="886" t="s">
        <v>1543</v>
      </c>
      <c r="Q57" s="886"/>
      <c r="R57" s="886"/>
      <c r="S57" s="886"/>
      <c r="T57" s="886"/>
      <c r="U57" s="886"/>
      <c r="V57" s="886"/>
      <c r="W57" s="886"/>
      <c r="X57" s="886"/>
      <c r="Y57" s="886"/>
      <c r="Z57" s="886"/>
      <c r="AA57" s="886"/>
      <c r="AB57" s="886"/>
      <c r="AC57" s="886"/>
      <c r="AD57" s="887"/>
      <c r="AE57" s="887"/>
      <c r="AF57" s="887"/>
      <c r="AG57" s="888">
        <v>1</v>
      </c>
      <c r="AH57" s="888"/>
      <c r="AI57" s="888"/>
      <c r="AJ57" s="888"/>
      <c r="AK57" s="889">
        <v>12069.54</v>
      </c>
      <c r="AL57" s="889"/>
      <c r="AM57" s="889"/>
      <c r="AN57" s="889"/>
      <c r="AO57" s="889"/>
      <c r="AP57" s="889"/>
      <c r="AQ57" s="880">
        <v>144834.48000000001</v>
      </c>
      <c r="AR57" s="880"/>
      <c r="AS57" s="880"/>
      <c r="AT57" s="880"/>
      <c r="AU57" s="880"/>
      <c r="AV57" s="880"/>
      <c r="AW57" s="880"/>
      <c r="AX57" s="880"/>
      <c r="AY57" s="876">
        <v>0</v>
      </c>
      <c r="AZ57" s="876"/>
      <c r="BA57" s="876"/>
      <c r="BB57" s="876"/>
      <c r="BC57" s="876"/>
      <c r="BD57" s="876"/>
      <c r="BE57" s="876"/>
      <c r="BF57" s="876"/>
      <c r="BG57" s="876">
        <v>2011.5900000000001</v>
      </c>
      <c r="BH57" s="876"/>
      <c r="BI57" s="876"/>
      <c r="BJ57" s="876"/>
      <c r="BK57" s="876"/>
      <c r="BL57" s="876"/>
      <c r="BM57" s="876"/>
      <c r="BN57" s="876"/>
      <c r="BO57" s="877">
        <v>20115.900000000001</v>
      </c>
      <c r="BP57" s="878"/>
      <c r="BQ57" s="878"/>
      <c r="BR57" s="878"/>
      <c r="BS57" s="878"/>
      <c r="BT57" s="878"/>
      <c r="BU57" s="878"/>
      <c r="BV57" s="879"/>
      <c r="BW57" s="876">
        <v>0</v>
      </c>
      <c r="BX57" s="876"/>
      <c r="BY57" s="876"/>
      <c r="BZ57" s="876"/>
      <c r="CA57" s="876"/>
      <c r="CB57" s="876"/>
      <c r="CC57" s="876"/>
      <c r="CD57" s="876"/>
      <c r="CE57" s="876">
        <v>0</v>
      </c>
      <c r="CF57" s="876"/>
      <c r="CG57" s="876"/>
      <c r="CH57" s="876"/>
      <c r="CI57" s="876"/>
      <c r="CJ57" s="876"/>
      <c r="CK57" s="876"/>
      <c r="CL57" s="876"/>
      <c r="CM57" s="876"/>
      <c r="CN57" s="876">
        <v>25600</v>
      </c>
      <c r="CO57" s="876"/>
      <c r="CP57" s="876"/>
      <c r="CQ57" s="876"/>
      <c r="CR57" s="876"/>
      <c r="CS57" s="876"/>
      <c r="CT57" s="876"/>
      <c r="CU57" s="876"/>
      <c r="CV57" s="880">
        <f t="shared" si="0"/>
        <v>192561.97</v>
      </c>
      <c r="CW57" s="880"/>
      <c r="CX57" s="880"/>
      <c r="CY57" s="880"/>
      <c r="CZ57" s="880"/>
      <c r="DA57" s="880"/>
      <c r="DB57" s="880"/>
      <c r="DC57" s="880"/>
      <c r="DD57" s="880"/>
      <c r="DE57" s="881"/>
    </row>
    <row r="58" spans="1:109" s="3" customFormat="1" ht="23.25" customHeight="1" x14ac:dyDescent="0.2">
      <c r="A58" s="919" t="s">
        <v>1544</v>
      </c>
      <c r="B58" s="920"/>
      <c r="C58" s="920"/>
      <c r="D58" s="920"/>
      <c r="E58" s="920"/>
      <c r="F58" s="920"/>
      <c r="G58" s="920"/>
      <c r="H58" s="920"/>
      <c r="I58" s="920"/>
      <c r="J58" s="920"/>
      <c r="K58" s="920"/>
      <c r="L58" s="920"/>
      <c r="M58" s="920"/>
      <c r="N58" s="920"/>
      <c r="O58" s="921"/>
      <c r="P58" s="886" t="s">
        <v>1535</v>
      </c>
      <c r="Q58" s="886"/>
      <c r="R58" s="886"/>
      <c r="S58" s="886"/>
      <c r="T58" s="886"/>
      <c r="U58" s="886"/>
      <c r="V58" s="886"/>
      <c r="W58" s="886"/>
      <c r="X58" s="886"/>
      <c r="Y58" s="886"/>
      <c r="Z58" s="886"/>
      <c r="AA58" s="886"/>
      <c r="AB58" s="886"/>
      <c r="AC58" s="886"/>
      <c r="AD58" s="887"/>
      <c r="AE58" s="887"/>
      <c r="AF58" s="887"/>
      <c r="AG58" s="888">
        <v>1</v>
      </c>
      <c r="AH58" s="888"/>
      <c r="AI58" s="888"/>
      <c r="AJ58" s="888"/>
      <c r="AK58" s="889">
        <v>17550</v>
      </c>
      <c r="AL58" s="889"/>
      <c r="AM58" s="889"/>
      <c r="AN58" s="889"/>
      <c r="AO58" s="889"/>
      <c r="AP58" s="889"/>
      <c r="AQ58" s="880">
        <v>210600</v>
      </c>
      <c r="AR58" s="880"/>
      <c r="AS58" s="880"/>
      <c r="AT58" s="880"/>
      <c r="AU58" s="880"/>
      <c r="AV58" s="880"/>
      <c r="AW58" s="880"/>
      <c r="AX58" s="880"/>
      <c r="AY58" s="876">
        <v>0</v>
      </c>
      <c r="AZ58" s="876"/>
      <c r="BA58" s="876"/>
      <c r="BB58" s="876"/>
      <c r="BC58" s="876"/>
      <c r="BD58" s="876"/>
      <c r="BE58" s="876"/>
      <c r="BF58" s="876"/>
      <c r="BG58" s="876">
        <v>2925</v>
      </c>
      <c r="BH58" s="876"/>
      <c r="BI58" s="876"/>
      <c r="BJ58" s="876"/>
      <c r="BK58" s="876"/>
      <c r="BL58" s="876"/>
      <c r="BM58" s="876"/>
      <c r="BN58" s="876"/>
      <c r="BO58" s="877">
        <v>29250</v>
      </c>
      <c r="BP58" s="878"/>
      <c r="BQ58" s="878"/>
      <c r="BR58" s="878"/>
      <c r="BS58" s="878"/>
      <c r="BT58" s="878"/>
      <c r="BU58" s="878"/>
      <c r="BV58" s="879"/>
      <c r="BW58" s="876">
        <v>0</v>
      </c>
      <c r="BX58" s="876"/>
      <c r="BY58" s="876"/>
      <c r="BZ58" s="876"/>
      <c r="CA58" s="876"/>
      <c r="CB58" s="876"/>
      <c r="CC58" s="876"/>
      <c r="CD58" s="876"/>
      <c r="CE58" s="876">
        <v>0</v>
      </c>
      <c r="CF58" s="876"/>
      <c r="CG58" s="876"/>
      <c r="CH58" s="876"/>
      <c r="CI58" s="876"/>
      <c r="CJ58" s="876"/>
      <c r="CK58" s="876"/>
      <c r="CL58" s="876"/>
      <c r="CM58" s="876"/>
      <c r="CN58" s="876">
        <v>0</v>
      </c>
      <c r="CO58" s="876"/>
      <c r="CP58" s="876"/>
      <c r="CQ58" s="876"/>
      <c r="CR58" s="876"/>
      <c r="CS58" s="876"/>
      <c r="CT58" s="876"/>
      <c r="CU58" s="876"/>
      <c r="CV58" s="880">
        <f t="shared" si="0"/>
        <v>242775</v>
      </c>
      <c r="CW58" s="880"/>
      <c r="CX58" s="880"/>
      <c r="CY58" s="880"/>
      <c r="CZ58" s="880"/>
      <c r="DA58" s="880"/>
      <c r="DB58" s="880"/>
      <c r="DC58" s="880"/>
      <c r="DD58" s="880"/>
      <c r="DE58" s="881"/>
    </row>
    <row r="59" spans="1:109" s="3" customFormat="1" ht="23.25" customHeight="1" x14ac:dyDescent="0.2">
      <c r="A59" s="919" t="s">
        <v>1545</v>
      </c>
      <c r="B59" s="920"/>
      <c r="C59" s="920"/>
      <c r="D59" s="920"/>
      <c r="E59" s="920"/>
      <c r="F59" s="920"/>
      <c r="G59" s="920"/>
      <c r="H59" s="920"/>
      <c r="I59" s="920"/>
      <c r="J59" s="920"/>
      <c r="K59" s="920"/>
      <c r="L59" s="920"/>
      <c r="M59" s="920"/>
      <c r="N59" s="920"/>
      <c r="O59" s="921"/>
      <c r="P59" s="886" t="s">
        <v>1523</v>
      </c>
      <c r="Q59" s="886"/>
      <c r="R59" s="886"/>
      <c r="S59" s="886"/>
      <c r="T59" s="886"/>
      <c r="U59" s="886"/>
      <c r="V59" s="886"/>
      <c r="W59" s="886"/>
      <c r="X59" s="886"/>
      <c r="Y59" s="886"/>
      <c r="Z59" s="886"/>
      <c r="AA59" s="886"/>
      <c r="AB59" s="886"/>
      <c r="AC59" s="886"/>
      <c r="AD59" s="887"/>
      <c r="AE59" s="887"/>
      <c r="AF59" s="887"/>
      <c r="AG59" s="888">
        <v>2</v>
      </c>
      <c r="AH59" s="888"/>
      <c r="AI59" s="888"/>
      <c r="AJ59" s="888"/>
      <c r="AK59" s="889">
        <v>25716.74</v>
      </c>
      <c r="AL59" s="889"/>
      <c r="AM59" s="889"/>
      <c r="AN59" s="889"/>
      <c r="AO59" s="889"/>
      <c r="AP59" s="889"/>
      <c r="AQ59" s="880">
        <v>308600.88</v>
      </c>
      <c r="AR59" s="880"/>
      <c r="AS59" s="880"/>
      <c r="AT59" s="880"/>
      <c r="AU59" s="880"/>
      <c r="AV59" s="880"/>
      <c r="AW59" s="880"/>
      <c r="AX59" s="880"/>
      <c r="AY59" s="876">
        <v>0</v>
      </c>
      <c r="AZ59" s="876"/>
      <c r="BA59" s="876"/>
      <c r="BB59" s="876"/>
      <c r="BC59" s="876"/>
      <c r="BD59" s="876"/>
      <c r="BE59" s="876"/>
      <c r="BF59" s="876"/>
      <c r="BG59" s="876">
        <v>4286.1233333333339</v>
      </c>
      <c r="BH59" s="876"/>
      <c r="BI59" s="876"/>
      <c r="BJ59" s="876"/>
      <c r="BK59" s="876"/>
      <c r="BL59" s="876"/>
      <c r="BM59" s="876"/>
      <c r="BN59" s="876"/>
      <c r="BO59" s="877">
        <v>42861.233333333337</v>
      </c>
      <c r="BP59" s="878"/>
      <c r="BQ59" s="878"/>
      <c r="BR59" s="878"/>
      <c r="BS59" s="878"/>
      <c r="BT59" s="878"/>
      <c r="BU59" s="878"/>
      <c r="BV59" s="879"/>
      <c r="BW59" s="876">
        <v>0</v>
      </c>
      <c r="BX59" s="876"/>
      <c r="BY59" s="876"/>
      <c r="BZ59" s="876"/>
      <c r="CA59" s="876"/>
      <c r="CB59" s="876"/>
      <c r="CC59" s="876"/>
      <c r="CD59" s="876"/>
      <c r="CE59" s="876">
        <v>0</v>
      </c>
      <c r="CF59" s="876"/>
      <c r="CG59" s="876"/>
      <c r="CH59" s="876"/>
      <c r="CI59" s="876"/>
      <c r="CJ59" s="876"/>
      <c r="CK59" s="876"/>
      <c r="CL59" s="876"/>
      <c r="CM59" s="876"/>
      <c r="CN59" s="876">
        <v>51200</v>
      </c>
      <c r="CO59" s="876"/>
      <c r="CP59" s="876"/>
      <c r="CQ59" s="876"/>
      <c r="CR59" s="876"/>
      <c r="CS59" s="876"/>
      <c r="CT59" s="876"/>
      <c r="CU59" s="876"/>
      <c r="CV59" s="880">
        <f t="shared" si="0"/>
        <v>406948.23666666669</v>
      </c>
      <c r="CW59" s="880"/>
      <c r="CX59" s="880"/>
      <c r="CY59" s="880"/>
      <c r="CZ59" s="880"/>
      <c r="DA59" s="880"/>
      <c r="DB59" s="880"/>
      <c r="DC59" s="880"/>
      <c r="DD59" s="880"/>
      <c r="DE59" s="881"/>
    </row>
    <row r="60" spans="1:109" s="3" customFormat="1" ht="23.25" customHeight="1" x14ac:dyDescent="0.2">
      <c r="A60" s="919" t="s">
        <v>1545</v>
      </c>
      <c r="B60" s="920"/>
      <c r="C60" s="920"/>
      <c r="D60" s="920"/>
      <c r="E60" s="920"/>
      <c r="F60" s="920"/>
      <c r="G60" s="920"/>
      <c r="H60" s="920"/>
      <c r="I60" s="920"/>
      <c r="J60" s="920"/>
      <c r="K60" s="920"/>
      <c r="L60" s="920"/>
      <c r="M60" s="920"/>
      <c r="N60" s="920"/>
      <c r="O60" s="921"/>
      <c r="P60" s="886" t="s">
        <v>1529</v>
      </c>
      <c r="Q60" s="886"/>
      <c r="R60" s="886"/>
      <c r="S60" s="886"/>
      <c r="T60" s="886"/>
      <c r="U60" s="886"/>
      <c r="V60" s="886"/>
      <c r="W60" s="886"/>
      <c r="X60" s="886"/>
      <c r="Y60" s="886"/>
      <c r="Z60" s="886"/>
      <c r="AA60" s="886"/>
      <c r="AB60" s="886"/>
      <c r="AC60" s="886"/>
      <c r="AD60" s="887"/>
      <c r="AE60" s="887"/>
      <c r="AF60" s="887"/>
      <c r="AG60" s="888">
        <v>1</v>
      </c>
      <c r="AH60" s="888"/>
      <c r="AI60" s="888"/>
      <c r="AJ60" s="888"/>
      <c r="AK60" s="889">
        <v>12858.37</v>
      </c>
      <c r="AL60" s="889"/>
      <c r="AM60" s="889"/>
      <c r="AN60" s="889"/>
      <c r="AO60" s="889"/>
      <c r="AP60" s="889"/>
      <c r="AQ60" s="880">
        <v>154300.44</v>
      </c>
      <c r="AR60" s="880"/>
      <c r="AS60" s="880"/>
      <c r="AT60" s="880"/>
      <c r="AU60" s="880"/>
      <c r="AV60" s="880"/>
      <c r="AW60" s="880"/>
      <c r="AX60" s="880"/>
      <c r="AY60" s="876">
        <v>0</v>
      </c>
      <c r="AZ60" s="876"/>
      <c r="BA60" s="876"/>
      <c r="BB60" s="876"/>
      <c r="BC60" s="876"/>
      <c r="BD60" s="876"/>
      <c r="BE60" s="876"/>
      <c r="BF60" s="876"/>
      <c r="BG60" s="876">
        <v>2143.061666666667</v>
      </c>
      <c r="BH60" s="876"/>
      <c r="BI60" s="876"/>
      <c r="BJ60" s="876"/>
      <c r="BK60" s="876"/>
      <c r="BL60" s="876"/>
      <c r="BM60" s="876"/>
      <c r="BN60" s="876"/>
      <c r="BO60" s="877">
        <v>21430.616666666669</v>
      </c>
      <c r="BP60" s="878"/>
      <c r="BQ60" s="878"/>
      <c r="BR60" s="878"/>
      <c r="BS60" s="878"/>
      <c r="BT60" s="878"/>
      <c r="BU60" s="878"/>
      <c r="BV60" s="879"/>
      <c r="BW60" s="876">
        <v>0</v>
      </c>
      <c r="BX60" s="876"/>
      <c r="BY60" s="876"/>
      <c r="BZ60" s="876"/>
      <c r="CA60" s="876"/>
      <c r="CB60" s="876"/>
      <c r="CC60" s="876"/>
      <c r="CD60" s="876"/>
      <c r="CE60" s="876">
        <v>0</v>
      </c>
      <c r="CF60" s="876"/>
      <c r="CG60" s="876"/>
      <c r="CH60" s="876"/>
      <c r="CI60" s="876"/>
      <c r="CJ60" s="876"/>
      <c r="CK60" s="876"/>
      <c r="CL60" s="876"/>
      <c r="CM60" s="876"/>
      <c r="CN60" s="876">
        <v>25600</v>
      </c>
      <c r="CO60" s="876"/>
      <c r="CP60" s="876"/>
      <c r="CQ60" s="876"/>
      <c r="CR60" s="876"/>
      <c r="CS60" s="876"/>
      <c r="CT60" s="876"/>
      <c r="CU60" s="876"/>
      <c r="CV60" s="880">
        <f t="shared" si="0"/>
        <v>203474.11833333335</v>
      </c>
      <c r="CW60" s="880"/>
      <c r="CX60" s="880"/>
      <c r="CY60" s="880"/>
      <c r="CZ60" s="880"/>
      <c r="DA60" s="880"/>
      <c r="DB60" s="880"/>
      <c r="DC60" s="880"/>
      <c r="DD60" s="880"/>
      <c r="DE60" s="881"/>
    </row>
    <row r="61" spans="1:109" s="3" customFormat="1" ht="23.25" customHeight="1" x14ac:dyDescent="0.2">
      <c r="A61" s="919" t="s">
        <v>1545</v>
      </c>
      <c r="B61" s="920"/>
      <c r="C61" s="920"/>
      <c r="D61" s="920"/>
      <c r="E61" s="920"/>
      <c r="F61" s="920"/>
      <c r="G61" s="920"/>
      <c r="H61" s="920"/>
      <c r="I61" s="920"/>
      <c r="J61" s="920"/>
      <c r="K61" s="920"/>
      <c r="L61" s="920"/>
      <c r="M61" s="920"/>
      <c r="N61" s="920"/>
      <c r="O61" s="921"/>
      <c r="P61" s="886" t="s">
        <v>1501</v>
      </c>
      <c r="Q61" s="886"/>
      <c r="R61" s="886"/>
      <c r="S61" s="886"/>
      <c r="T61" s="886"/>
      <c r="U61" s="886"/>
      <c r="V61" s="886"/>
      <c r="W61" s="886"/>
      <c r="X61" s="886"/>
      <c r="Y61" s="886"/>
      <c r="Z61" s="886"/>
      <c r="AA61" s="886"/>
      <c r="AB61" s="886"/>
      <c r="AC61" s="886"/>
      <c r="AD61" s="887"/>
      <c r="AE61" s="887"/>
      <c r="AF61" s="887"/>
      <c r="AG61" s="888">
        <v>1</v>
      </c>
      <c r="AH61" s="888"/>
      <c r="AI61" s="888"/>
      <c r="AJ61" s="888"/>
      <c r="AK61" s="889">
        <v>14724.86</v>
      </c>
      <c r="AL61" s="889"/>
      <c r="AM61" s="889"/>
      <c r="AN61" s="889"/>
      <c r="AO61" s="889"/>
      <c r="AP61" s="889"/>
      <c r="AQ61" s="880">
        <v>176698.32</v>
      </c>
      <c r="AR61" s="880"/>
      <c r="AS61" s="880"/>
      <c r="AT61" s="880"/>
      <c r="AU61" s="880"/>
      <c r="AV61" s="880"/>
      <c r="AW61" s="880"/>
      <c r="AX61" s="880"/>
      <c r="AY61" s="876">
        <v>0</v>
      </c>
      <c r="AZ61" s="876"/>
      <c r="BA61" s="876"/>
      <c r="BB61" s="876"/>
      <c r="BC61" s="876"/>
      <c r="BD61" s="876"/>
      <c r="BE61" s="876"/>
      <c r="BF61" s="876"/>
      <c r="BG61" s="876">
        <v>2454.1433333333334</v>
      </c>
      <c r="BH61" s="876"/>
      <c r="BI61" s="876"/>
      <c r="BJ61" s="876"/>
      <c r="BK61" s="876"/>
      <c r="BL61" s="876"/>
      <c r="BM61" s="876"/>
      <c r="BN61" s="876"/>
      <c r="BO61" s="877">
        <v>24541.433333333334</v>
      </c>
      <c r="BP61" s="878"/>
      <c r="BQ61" s="878"/>
      <c r="BR61" s="878"/>
      <c r="BS61" s="878"/>
      <c r="BT61" s="878"/>
      <c r="BU61" s="878"/>
      <c r="BV61" s="879"/>
      <c r="BW61" s="876">
        <v>0</v>
      </c>
      <c r="BX61" s="876"/>
      <c r="BY61" s="876"/>
      <c r="BZ61" s="876"/>
      <c r="CA61" s="876"/>
      <c r="CB61" s="876"/>
      <c r="CC61" s="876"/>
      <c r="CD61" s="876"/>
      <c r="CE61" s="876">
        <v>0</v>
      </c>
      <c r="CF61" s="876"/>
      <c r="CG61" s="876"/>
      <c r="CH61" s="876"/>
      <c r="CI61" s="876"/>
      <c r="CJ61" s="876"/>
      <c r="CK61" s="876"/>
      <c r="CL61" s="876"/>
      <c r="CM61" s="876"/>
      <c r="CN61" s="876">
        <v>19362.43</v>
      </c>
      <c r="CO61" s="876"/>
      <c r="CP61" s="876"/>
      <c r="CQ61" s="876"/>
      <c r="CR61" s="876"/>
      <c r="CS61" s="876"/>
      <c r="CT61" s="876"/>
      <c r="CU61" s="876"/>
      <c r="CV61" s="880">
        <f t="shared" si="0"/>
        <v>223056.32666666666</v>
      </c>
      <c r="CW61" s="880"/>
      <c r="CX61" s="880"/>
      <c r="CY61" s="880"/>
      <c r="CZ61" s="880"/>
      <c r="DA61" s="880"/>
      <c r="DB61" s="880"/>
      <c r="DC61" s="880"/>
      <c r="DD61" s="880"/>
      <c r="DE61" s="881"/>
    </row>
    <row r="62" spans="1:109" s="3" customFormat="1" ht="23.25" customHeight="1" x14ac:dyDescent="0.2">
      <c r="A62" s="919" t="s">
        <v>1546</v>
      </c>
      <c r="B62" s="920"/>
      <c r="C62" s="920"/>
      <c r="D62" s="920"/>
      <c r="E62" s="920"/>
      <c r="F62" s="920"/>
      <c r="G62" s="920"/>
      <c r="H62" s="920"/>
      <c r="I62" s="920"/>
      <c r="J62" s="920"/>
      <c r="K62" s="920"/>
      <c r="L62" s="920"/>
      <c r="M62" s="920"/>
      <c r="N62" s="920"/>
      <c r="O62" s="921"/>
      <c r="P62" s="886" t="s">
        <v>1507</v>
      </c>
      <c r="Q62" s="886"/>
      <c r="R62" s="886"/>
      <c r="S62" s="886"/>
      <c r="T62" s="886"/>
      <c r="U62" s="886"/>
      <c r="V62" s="886"/>
      <c r="W62" s="886"/>
      <c r="X62" s="886"/>
      <c r="Y62" s="886"/>
      <c r="Z62" s="886"/>
      <c r="AA62" s="886"/>
      <c r="AB62" s="886"/>
      <c r="AC62" s="886"/>
      <c r="AD62" s="887"/>
      <c r="AE62" s="887"/>
      <c r="AF62" s="887"/>
      <c r="AG62" s="888">
        <v>6</v>
      </c>
      <c r="AH62" s="888"/>
      <c r="AI62" s="888"/>
      <c r="AJ62" s="888"/>
      <c r="AK62" s="889">
        <v>72417.240000000005</v>
      </c>
      <c r="AL62" s="889"/>
      <c r="AM62" s="889"/>
      <c r="AN62" s="889"/>
      <c r="AO62" s="889"/>
      <c r="AP62" s="889"/>
      <c r="AQ62" s="880">
        <v>869006.88</v>
      </c>
      <c r="AR62" s="880"/>
      <c r="AS62" s="880"/>
      <c r="AT62" s="880"/>
      <c r="AU62" s="880"/>
      <c r="AV62" s="880"/>
      <c r="AW62" s="880"/>
      <c r="AX62" s="880"/>
      <c r="AY62" s="876">
        <v>0</v>
      </c>
      <c r="AZ62" s="876"/>
      <c r="BA62" s="876"/>
      <c r="BB62" s="876"/>
      <c r="BC62" s="876"/>
      <c r="BD62" s="876"/>
      <c r="BE62" s="876"/>
      <c r="BF62" s="876"/>
      <c r="BG62" s="876">
        <v>12069.54</v>
      </c>
      <c r="BH62" s="876"/>
      <c r="BI62" s="876"/>
      <c r="BJ62" s="876"/>
      <c r="BK62" s="876"/>
      <c r="BL62" s="876"/>
      <c r="BM62" s="876"/>
      <c r="BN62" s="876"/>
      <c r="BO62" s="877">
        <v>120695.4</v>
      </c>
      <c r="BP62" s="878"/>
      <c r="BQ62" s="878"/>
      <c r="BR62" s="878"/>
      <c r="BS62" s="878"/>
      <c r="BT62" s="878"/>
      <c r="BU62" s="878"/>
      <c r="BV62" s="879"/>
      <c r="BW62" s="876">
        <v>0</v>
      </c>
      <c r="BX62" s="876"/>
      <c r="BY62" s="876"/>
      <c r="BZ62" s="876"/>
      <c r="CA62" s="876"/>
      <c r="CB62" s="876"/>
      <c r="CC62" s="876"/>
      <c r="CD62" s="876"/>
      <c r="CE62" s="876">
        <v>0</v>
      </c>
      <c r="CF62" s="876"/>
      <c r="CG62" s="876"/>
      <c r="CH62" s="876"/>
      <c r="CI62" s="876"/>
      <c r="CJ62" s="876"/>
      <c r="CK62" s="876"/>
      <c r="CL62" s="876"/>
      <c r="CM62" s="876"/>
      <c r="CN62" s="876">
        <v>165808.62</v>
      </c>
      <c r="CO62" s="876"/>
      <c r="CP62" s="876"/>
      <c r="CQ62" s="876"/>
      <c r="CR62" s="876"/>
      <c r="CS62" s="876"/>
      <c r="CT62" s="876"/>
      <c r="CU62" s="876"/>
      <c r="CV62" s="880">
        <f t="shared" si="0"/>
        <v>1167580.44</v>
      </c>
      <c r="CW62" s="880"/>
      <c r="CX62" s="880"/>
      <c r="CY62" s="880"/>
      <c r="CZ62" s="880"/>
      <c r="DA62" s="880"/>
      <c r="DB62" s="880"/>
      <c r="DC62" s="880"/>
      <c r="DD62" s="880"/>
      <c r="DE62" s="881"/>
    </row>
    <row r="63" spans="1:109" s="3" customFormat="1" ht="23.25" customHeight="1" x14ac:dyDescent="0.2">
      <c r="A63" s="919" t="s">
        <v>1547</v>
      </c>
      <c r="B63" s="920"/>
      <c r="C63" s="920"/>
      <c r="D63" s="920"/>
      <c r="E63" s="920"/>
      <c r="F63" s="920"/>
      <c r="G63" s="920"/>
      <c r="H63" s="920"/>
      <c r="I63" s="920"/>
      <c r="J63" s="920"/>
      <c r="K63" s="920"/>
      <c r="L63" s="920"/>
      <c r="M63" s="920"/>
      <c r="N63" s="920"/>
      <c r="O63" s="921"/>
      <c r="P63" s="886" t="s">
        <v>1527</v>
      </c>
      <c r="Q63" s="886"/>
      <c r="R63" s="886"/>
      <c r="S63" s="886"/>
      <c r="T63" s="886"/>
      <c r="U63" s="886"/>
      <c r="V63" s="886"/>
      <c r="W63" s="886"/>
      <c r="X63" s="886"/>
      <c r="Y63" s="886"/>
      <c r="Z63" s="886"/>
      <c r="AA63" s="886"/>
      <c r="AB63" s="886"/>
      <c r="AC63" s="886"/>
      <c r="AD63" s="887"/>
      <c r="AE63" s="887"/>
      <c r="AF63" s="887"/>
      <c r="AG63" s="888">
        <v>1</v>
      </c>
      <c r="AH63" s="888"/>
      <c r="AI63" s="888"/>
      <c r="AJ63" s="888"/>
      <c r="AK63" s="889">
        <v>16000</v>
      </c>
      <c r="AL63" s="889"/>
      <c r="AM63" s="889"/>
      <c r="AN63" s="889"/>
      <c r="AO63" s="889"/>
      <c r="AP63" s="889"/>
      <c r="AQ63" s="880">
        <v>192000</v>
      </c>
      <c r="AR63" s="880"/>
      <c r="AS63" s="880"/>
      <c r="AT63" s="880"/>
      <c r="AU63" s="880"/>
      <c r="AV63" s="880"/>
      <c r="AW63" s="880"/>
      <c r="AX63" s="880"/>
      <c r="AY63" s="876">
        <v>0</v>
      </c>
      <c r="AZ63" s="876"/>
      <c r="BA63" s="876"/>
      <c r="BB63" s="876"/>
      <c r="BC63" s="876"/>
      <c r="BD63" s="876"/>
      <c r="BE63" s="876"/>
      <c r="BF63" s="876"/>
      <c r="BG63" s="876">
        <v>2666.666666666667</v>
      </c>
      <c r="BH63" s="876"/>
      <c r="BI63" s="876"/>
      <c r="BJ63" s="876"/>
      <c r="BK63" s="876"/>
      <c r="BL63" s="876"/>
      <c r="BM63" s="876"/>
      <c r="BN63" s="876"/>
      <c r="BO63" s="877">
        <v>26666.666666666668</v>
      </c>
      <c r="BP63" s="878"/>
      <c r="BQ63" s="878"/>
      <c r="BR63" s="878"/>
      <c r="BS63" s="878"/>
      <c r="BT63" s="878"/>
      <c r="BU63" s="878"/>
      <c r="BV63" s="879"/>
      <c r="BW63" s="876">
        <v>0</v>
      </c>
      <c r="BX63" s="876"/>
      <c r="BY63" s="876"/>
      <c r="BZ63" s="876"/>
      <c r="CA63" s="876"/>
      <c r="CB63" s="876"/>
      <c r="CC63" s="876"/>
      <c r="CD63" s="876"/>
      <c r="CE63" s="876">
        <v>0</v>
      </c>
      <c r="CF63" s="876"/>
      <c r="CG63" s="876"/>
      <c r="CH63" s="876"/>
      <c r="CI63" s="876"/>
      <c r="CJ63" s="876"/>
      <c r="CK63" s="876"/>
      <c r="CL63" s="876"/>
      <c r="CM63" s="876"/>
      <c r="CN63" s="876">
        <v>24000</v>
      </c>
      <c r="CO63" s="876"/>
      <c r="CP63" s="876"/>
      <c r="CQ63" s="876"/>
      <c r="CR63" s="876"/>
      <c r="CS63" s="876"/>
      <c r="CT63" s="876"/>
      <c r="CU63" s="876"/>
      <c r="CV63" s="880">
        <f t="shared" si="0"/>
        <v>245333.33333333331</v>
      </c>
      <c r="CW63" s="880"/>
      <c r="CX63" s="880"/>
      <c r="CY63" s="880"/>
      <c r="CZ63" s="880"/>
      <c r="DA63" s="880"/>
      <c r="DB63" s="880"/>
      <c r="DC63" s="880"/>
      <c r="DD63" s="880"/>
      <c r="DE63" s="881"/>
    </row>
    <row r="64" spans="1:109" s="3" customFormat="1" ht="23.25" customHeight="1" x14ac:dyDescent="0.2">
      <c r="A64" s="919" t="s">
        <v>1547</v>
      </c>
      <c r="B64" s="920"/>
      <c r="C64" s="920"/>
      <c r="D64" s="920"/>
      <c r="E64" s="920"/>
      <c r="F64" s="920"/>
      <c r="G64" s="920"/>
      <c r="H64" s="920"/>
      <c r="I64" s="920"/>
      <c r="J64" s="920"/>
      <c r="K64" s="920"/>
      <c r="L64" s="920"/>
      <c r="M64" s="920"/>
      <c r="N64" s="920"/>
      <c r="O64" s="921"/>
      <c r="P64" s="886" t="s">
        <v>1548</v>
      </c>
      <c r="Q64" s="886"/>
      <c r="R64" s="886"/>
      <c r="S64" s="886"/>
      <c r="T64" s="886"/>
      <c r="U64" s="886"/>
      <c r="V64" s="886"/>
      <c r="W64" s="886"/>
      <c r="X64" s="886"/>
      <c r="Y64" s="886"/>
      <c r="Z64" s="886"/>
      <c r="AA64" s="886"/>
      <c r="AB64" s="886"/>
      <c r="AC64" s="886"/>
      <c r="AD64" s="887"/>
      <c r="AE64" s="887"/>
      <c r="AF64" s="887"/>
      <c r="AG64" s="888">
        <v>1</v>
      </c>
      <c r="AH64" s="888"/>
      <c r="AI64" s="888"/>
      <c r="AJ64" s="888"/>
      <c r="AK64" s="889">
        <v>16000</v>
      </c>
      <c r="AL64" s="889"/>
      <c r="AM64" s="889"/>
      <c r="AN64" s="889"/>
      <c r="AO64" s="889"/>
      <c r="AP64" s="889"/>
      <c r="AQ64" s="880">
        <v>192000</v>
      </c>
      <c r="AR64" s="880"/>
      <c r="AS64" s="880"/>
      <c r="AT64" s="880"/>
      <c r="AU64" s="880"/>
      <c r="AV64" s="880"/>
      <c r="AW64" s="880"/>
      <c r="AX64" s="880"/>
      <c r="AY64" s="876">
        <v>0</v>
      </c>
      <c r="AZ64" s="876"/>
      <c r="BA64" s="876"/>
      <c r="BB64" s="876"/>
      <c r="BC64" s="876"/>
      <c r="BD64" s="876"/>
      <c r="BE64" s="876"/>
      <c r="BF64" s="876"/>
      <c r="BG64" s="876">
        <v>2666.666666666667</v>
      </c>
      <c r="BH64" s="876"/>
      <c r="BI64" s="876"/>
      <c r="BJ64" s="876"/>
      <c r="BK64" s="876"/>
      <c r="BL64" s="876"/>
      <c r="BM64" s="876"/>
      <c r="BN64" s="876"/>
      <c r="BO64" s="877">
        <v>26666.666666666668</v>
      </c>
      <c r="BP64" s="878"/>
      <c r="BQ64" s="878"/>
      <c r="BR64" s="878"/>
      <c r="BS64" s="878"/>
      <c r="BT64" s="878"/>
      <c r="BU64" s="878"/>
      <c r="BV64" s="879"/>
      <c r="BW64" s="876">
        <v>0</v>
      </c>
      <c r="BX64" s="876"/>
      <c r="BY64" s="876"/>
      <c r="BZ64" s="876"/>
      <c r="CA64" s="876"/>
      <c r="CB64" s="876"/>
      <c r="CC64" s="876"/>
      <c r="CD64" s="876"/>
      <c r="CE64" s="876">
        <v>0</v>
      </c>
      <c r="CF64" s="876"/>
      <c r="CG64" s="876"/>
      <c r="CH64" s="876"/>
      <c r="CI64" s="876"/>
      <c r="CJ64" s="876"/>
      <c r="CK64" s="876"/>
      <c r="CL64" s="876"/>
      <c r="CM64" s="876"/>
      <c r="CN64" s="876">
        <v>24000</v>
      </c>
      <c r="CO64" s="876"/>
      <c r="CP64" s="876"/>
      <c r="CQ64" s="876"/>
      <c r="CR64" s="876"/>
      <c r="CS64" s="876"/>
      <c r="CT64" s="876"/>
      <c r="CU64" s="876"/>
      <c r="CV64" s="880">
        <f t="shared" si="0"/>
        <v>245333.33333333331</v>
      </c>
      <c r="CW64" s="880"/>
      <c r="CX64" s="880"/>
      <c r="CY64" s="880"/>
      <c r="CZ64" s="880"/>
      <c r="DA64" s="880"/>
      <c r="DB64" s="880"/>
      <c r="DC64" s="880"/>
      <c r="DD64" s="880"/>
      <c r="DE64" s="881"/>
    </row>
    <row r="65" spans="1:109" s="3" customFormat="1" ht="23.25" customHeight="1" x14ac:dyDescent="0.2">
      <c r="A65" s="919" t="s">
        <v>1549</v>
      </c>
      <c r="B65" s="920"/>
      <c r="C65" s="920"/>
      <c r="D65" s="920"/>
      <c r="E65" s="920"/>
      <c r="F65" s="920"/>
      <c r="G65" s="920"/>
      <c r="H65" s="920"/>
      <c r="I65" s="920"/>
      <c r="J65" s="920"/>
      <c r="K65" s="920"/>
      <c r="L65" s="920"/>
      <c r="M65" s="920"/>
      <c r="N65" s="920"/>
      <c r="O65" s="921"/>
      <c r="P65" s="886" t="s">
        <v>1548</v>
      </c>
      <c r="Q65" s="886"/>
      <c r="R65" s="886"/>
      <c r="S65" s="886"/>
      <c r="T65" s="886"/>
      <c r="U65" s="886"/>
      <c r="V65" s="886"/>
      <c r="W65" s="886"/>
      <c r="X65" s="886"/>
      <c r="Y65" s="886"/>
      <c r="Z65" s="886"/>
      <c r="AA65" s="886"/>
      <c r="AB65" s="886"/>
      <c r="AC65" s="886"/>
      <c r="AD65" s="887"/>
      <c r="AE65" s="887"/>
      <c r="AF65" s="887"/>
      <c r="AG65" s="888">
        <v>1</v>
      </c>
      <c r="AH65" s="888"/>
      <c r="AI65" s="888"/>
      <c r="AJ65" s="888"/>
      <c r="AK65" s="889">
        <v>14724.86</v>
      </c>
      <c r="AL65" s="889"/>
      <c r="AM65" s="889"/>
      <c r="AN65" s="889"/>
      <c r="AO65" s="889"/>
      <c r="AP65" s="889"/>
      <c r="AQ65" s="880">
        <v>176698.32</v>
      </c>
      <c r="AR65" s="880"/>
      <c r="AS65" s="880"/>
      <c r="AT65" s="880"/>
      <c r="AU65" s="880"/>
      <c r="AV65" s="880"/>
      <c r="AW65" s="880"/>
      <c r="AX65" s="880"/>
      <c r="AY65" s="876">
        <v>0</v>
      </c>
      <c r="AZ65" s="876"/>
      <c r="BA65" s="876"/>
      <c r="BB65" s="876"/>
      <c r="BC65" s="876"/>
      <c r="BD65" s="876"/>
      <c r="BE65" s="876"/>
      <c r="BF65" s="876"/>
      <c r="BG65" s="876">
        <v>2454.1433333333334</v>
      </c>
      <c r="BH65" s="876"/>
      <c r="BI65" s="876"/>
      <c r="BJ65" s="876"/>
      <c r="BK65" s="876"/>
      <c r="BL65" s="876"/>
      <c r="BM65" s="876"/>
      <c r="BN65" s="876"/>
      <c r="BO65" s="877">
        <v>24541.433333333334</v>
      </c>
      <c r="BP65" s="878"/>
      <c r="BQ65" s="878"/>
      <c r="BR65" s="878"/>
      <c r="BS65" s="878"/>
      <c r="BT65" s="878"/>
      <c r="BU65" s="878"/>
      <c r="BV65" s="879"/>
      <c r="BW65" s="876">
        <v>0</v>
      </c>
      <c r="BX65" s="876"/>
      <c r="BY65" s="876"/>
      <c r="BZ65" s="876"/>
      <c r="CA65" s="876"/>
      <c r="CB65" s="876"/>
      <c r="CC65" s="876"/>
      <c r="CD65" s="876"/>
      <c r="CE65" s="876">
        <v>0</v>
      </c>
      <c r="CF65" s="876"/>
      <c r="CG65" s="876"/>
      <c r="CH65" s="876"/>
      <c r="CI65" s="876"/>
      <c r="CJ65" s="876"/>
      <c r="CK65" s="876"/>
      <c r="CL65" s="876"/>
      <c r="CM65" s="876"/>
      <c r="CN65" s="876">
        <v>16000</v>
      </c>
      <c r="CO65" s="876"/>
      <c r="CP65" s="876"/>
      <c r="CQ65" s="876"/>
      <c r="CR65" s="876"/>
      <c r="CS65" s="876"/>
      <c r="CT65" s="876"/>
      <c r="CU65" s="876"/>
      <c r="CV65" s="880">
        <f t="shared" si="0"/>
        <v>219693.89666666667</v>
      </c>
      <c r="CW65" s="880"/>
      <c r="CX65" s="880"/>
      <c r="CY65" s="880"/>
      <c r="CZ65" s="880"/>
      <c r="DA65" s="880"/>
      <c r="DB65" s="880"/>
      <c r="DC65" s="880"/>
      <c r="DD65" s="880"/>
      <c r="DE65" s="881"/>
    </row>
    <row r="66" spans="1:109" s="3" customFormat="1" ht="23.25" customHeight="1" x14ac:dyDescent="0.2">
      <c r="A66" s="919" t="s">
        <v>1550</v>
      </c>
      <c r="B66" s="920"/>
      <c r="C66" s="920"/>
      <c r="D66" s="920"/>
      <c r="E66" s="920"/>
      <c r="F66" s="920"/>
      <c r="G66" s="920"/>
      <c r="H66" s="920"/>
      <c r="I66" s="920"/>
      <c r="J66" s="920"/>
      <c r="K66" s="920"/>
      <c r="L66" s="920"/>
      <c r="M66" s="920"/>
      <c r="N66" s="920"/>
      <c r="O66" s="921"/>
      <c r="P66" s="886" t="s">
        <v>1503</v>
      </c>
      <c r="Q66" s="886"/>
      <c r="R66" s="886"/>
      <c r="S66" s="886"/>
      <c r="T66" s="886"/>
      <c r="U66" s="886"/>
      <c r="V66" s="886"/>
      <c r="W66" s="886"/>
      <c r="X66" s="886"/>
      <c r="Y66" s="886"/>
      <c r="Z66" s="886"/>
      <c r="AA66" s="886"/>
      <c r="AB66" s="886"/>
      <c r="AC66" s="886"/>
      <c r="AD66" s="887"/>
      <c r="AE66" s="887"/>
      <c r="AF66" s="887"/>
      <c r="AG66" s="888">
        <v>1</v>
      </c>
      <c r="AH66" s="888"/>
      <c r="AI66" s="888"/>
      <c r="AJ66" s="888"/>
      <c r="AK66" s="889">
        <v>28500</v>
      </c>
      <c r="AL66" s="889"/>
      <c r="AM66" s="889"/>
      <c r="AN66" s="889"/>
      <c r="AO66" s="889"/>
      <c r="AP66" s="889"/>
      <c r="AQ66" s="880">
        <v>342000</v>
      </c>
      <c r="AR66" s="880"/>
      <c r="AS66" s="880"/>
      <c r="AT66" s="880"/>
      <c r="AU66" s="880"/>
      <c r="AV66" s="880"/>
      <c r="AW66" s="880"/>
      <c r="AX66" s="880"/>
      <c r="AY66" s="876">
        <v>0</v>
      </c>
      <c r="AZ66" s="876"/>
      <c r="BA66" s="876"/>
      <c r="BB66" s="876"/>
      <c r="BC66" s="876"/>
      <c r="BD66" s="876"/>
      <c r="BE66" s="876"/>
      <c r="BF66" s="876"/>
      <c r="BG66" s="876">
        <v>4750</v>
      </c>
      <c r="BH66" s="876"/>
      <c r="BI66" s="876"/>
      <c r="BJ66" s="876"/>
      <c r="BK66" s="876"/>
      <c r="BL66" s="876"/>
      <c r="BM66" s="876"/>
      <c r="BN66" s="876"/>
      <c r="BO66" s="877">
        <v>47500</v>
      </c>
      <c r="BP66" s="878"/>
      <c r="BQ66" s="878"/>
      <c r="BR66" s="878"/>
      <c r="BS66" s="878"/>
      <c r="BT66" s="878"/>
      <c r="BU66" s="878"/>
      <c r="BV66" s="879"/>
      <c r="BW66" s="876">
        <v>0</v>
      </c>
      <c r="BX66" s="876"/>
      <c r="BY66" s="876"/>
      <c r="BZ66" s="876"/>
      <c r="CA66" s="876"/>
      <c r="CB66" s="876"/>
      <c r="CC66" s="876"/>
      <c r="CD66" s="876"/>
      <c r="CE66" s="876">
        <v>0</v>
      </c>
      <c r="CF66" s="876"/>
      <c r="CG66" s="876"/>
      <c r="CH66" s="876"/>
      <c r="CI66" s="876"/>
      <c r="CJ66" s="876"/>
      <c r="CK66" s="876"/>
      <c r="CL66" s="876"/>
      <c r="CM66" s="876"/>
      <c r="CN66" s="876">
        <v>24000</v>
      </c>
      <c r="CO66" s="876"/>
      <c r="CP66" s="876"/>
      <c r="CQ66" s="876"/>
      <c r="CR66" s="876"/>
      <c r="CS66" s="876"/>
      <c r="CT66" s="876"/>
      <c r="CU66" s="876"/>
      <c r="CV66" s="880">
        <f t="shared" si="0"/>
        <v>418250</v>
      </c>
      <c r="CW66" s="880"/>
      <c r="CX66" s="880"/>
      <c r="CY66" s="880"/>
      <c r="CZ66" s="880"/>
      <c r="DA66" s="880"/>
      <c r="DB66" s="880"/>
      <c r="DC66" s="880"/>
      <c r="DD66" s="880"/>
      <c r="DE66" s="881"/>
    </row>
    <row r="67" spans="1:109" s="3" customFormat="1" ht="23.25" customHeight="1" x14ac:dyDescent="0.2">
      <c r="A67" s="919" t="s">
        <v>1551</v>
      </c>
      <c r="B67" s="920"/>
      <c r="C67" s="920"/>
      <c r="D67" s="920"/>
      <c r="E67" s="920"/>
      <c r="F67" s="920"/>
      <c r="G67" s="920"/>
      <c r="H67" s="920"/>
      <c r="I67" s="920"/>
      <c r="J67" s="920"/>
      <c r="K67" s="920"/>
      <c r="L67" s="920"/>
      <c r="M67" s="920"/>
      <c r="N67" s="920"/>
      <c r="O67" s="921"/>
      <c r="P67" s="886" t="s">
        <v>1505</v>
      </c>
      <c r="Q67" s="886"/>
      <c r="R67" s="886"/>
      <c r="S67" s="886"/>
      <c r="T67" s="886"/>
      <c r="U67" s="886"/>
      <c r="V67" s="886"/>
      <c r="W67" s="886"/>
      <c r="X67" s="886"/>
      <c r="Y67" s="886"/>
      <c r="Z67" s="886"/>
      <c r="AA67" s="886"/>
      <c r="AB67" s="886"/>
      <c r="AC67" s="886"/>
      <c r="AD67" s="887"/>
      <c r="AE67" s="887"/>
      <c r="AF67" s="887"/>
      <c r="AG67" s="888">
        <v>1</v>
      </c>
      <c r="AH67" s="888"/>
      <c r="AI67" s="888"/>
      <c r="AJ67" s="888"/>
      <c r="AK67" s="889">
        <v>16000</v>
      </c>
      <c r="AL67" s="889"/>
      <c r="AM67" s="889"/>
      <c r="AN67" s="889"/>
      <c r="AO67" s="889"/>
      <c r="AP67" s="889"/>
      <c r="AQ67" s="880">
        <v>192000</v>
      </c>
      <c r="AR67" s="880"/>
      <c r="AS67" s="880"/>
      <c r="AT67" s="880"/>
      <c r="AU67" s="880"/>
      <c r="AV67" s="880"/>
      <c r="AW67" s="880"/>
      <c r="AX67" s="880"/>
      <c r="AY67" s="876">
        <v>0</v>
      </c>
      <c r="AZ67" s="876"/>
      <c r="BA67" s="876"/>
      <c r="BB67" s="876"/>
      <c r="BC67" s="876"/>
      <c r="BD67" s="876"/>
      <c r="BE67" s="876"/>
      <c r="BF67" s="876"/>
      <c r="BG67" s="876">
        <v>2666.666666666667</v>
      </c>
      <c r="BH67" s="876"/>
      <c r="BI67" s="876"/>
      <c r="BJ67" s="876"/>
      <c r="BK67" s="876"/>
      <c r="BL67" s="876"/>
      <c r="BM67" s="876"/>
      <c r="BN67" s="876"/>
      <c r="BO67" s="877">
        <v>26666.666666666668</v>
      </c>
      <c r="BP67" s="878"/>
      <c r="BQ67" s="878"/>
      <c r="BR67" s="878"/>
      <c r="BS67" s="878"/>
      <c r="BT67" s="878"/>
      <c r="BU67" s="878"/>
      <c r="BV67" s="879"/>
      <c r="BW67" s="876">
        <v>0</v>
      </c>
      <c r="BX67" s="876"/>
      <c r="BY67" s="876"/>
      <c r="BZ67" s="876"/>
      <c r="CA67" s="876"/>
      <c r="CB67" s="876"/>
      <c r="CC67" s="876"/>
      <c r="CD67" s="876"/>
      <c r="CE67" s="876">
        <v>0</v>
      </c>
      <c r="CF67" s="876"/>
      <c r="CG67" s="876"/>
      <c r="CH67" s="876"/>
      <c r="CI67" s="876"/>
      <c r="CJ67" s="876"/>
      <c r="CK67" s="876"/>
      <c r="CL67" s="876"/>
      <c r="CM67" s="876"/>
      <c r="CN67" s="876">
        <v>24000</v>
      </c>
      <c r="CO67" s="876"/>
      <c r="CP67" s="876"/>
      <c r="CQ67" s="876"/>
      <c r="CR67" s="876"/>
      <c r="CS67" s="876"/>
      <c r="CT67" s="876"/>
      <c r="CU67" s="876"/>
      <c r="CV67" s="880">
        <f t="shared" si="0"/>
        <v>245333.33333333331</v>
      </c>
      <c r="CW67" s="880"/>
      <c r="CX67" s="880"/>
      <c r="CY67" s="880"/>
      <c r="CZ67" s="880"/>
      <c r="DA67" s="880"/>
      <c r="DB67" s="880"/>
      <c r="DC67" s="880"/>
      <c r="DD67" s="880"/>
      <c r="DE67" s="881"/>
    </row>
    <row r="68" spans="1:109" s="3" customFormat="1" ht="23.25" customHeight="1" x14ac:dyDescent="0.2">
      <c r="A68" s="919" t="s">
        <v>1552</v>
      </c>
      <c r="B68" s="920"/>
      <c r="C68" s="920"/>
      <c r="D68" s="920"/>
      <c r="E68" s="920"/>
      <c r="F68" s="920"/>
      <c r="G68" s="920"/>
      <c r="H68" s="920"/>
      <c r="I68" s="920"/>
      <c r="J68" s="920"/>
      <c r="K68" s="920"/>
      <c r="L68" s="920"/>
      <c r="M68" s="920"/>
      <c r="N68" s="920"/>
      <c r="O68" s="921"/>
      <c r="P68" s="886" t="s">
        <v>1553</v>
      </c>
      <c r="Q68" s="886"/>
      <c r="R68" s="886"/>
      <c r="S68" s="886"/>
      <c r="T68" s="886"/>
      <c r="U68" s="886"/>
      <c r="V68" s="886"/>
      <c r="W68" s="886"/>
      <c r="X68" s="886"/>
      <c r="Y68" s="886"/>
      <c r="Z68" s="886"/>
      <c r="AA68" s="886"/>
      <c r="AB68" s="886"/>
      <c r="AC68" s="886"/>
      <c r="AD68" s="887"/>
      <c r="AE68" s="887"/>
      <c r="AF68" s="887"/>
      <c r="AG68" s="888">
        <v>16</v>
      </c>
      <c r="AH68" s="888"/>
      <c r="AI68" s="888"/>
      <c r="AJ68" s="888"/>
      <c r="AK68" s="889">
        <v>286383.20000000007</v>
      </c>
      <c r="AL68" s="889"/>
      <c r="AM68" s="889"/>
      <c r="AN68" s="889"/>
      <c r="AO68" s="889"/>
      <c r="AP68" s="889"/>
      <c r="AQ68" s="880">
        <v>3436598.399999999</v>
      </c>
      <c r="AR68" s="880"/>
      <c r="AS68" s="880"/>
      <c r="AT68" s="880"/>
      <c r="AU68" s="880"/>
      <c r="AV68" s="880"/>
      <c r="AW68" s="880"/>
      <c r="AX68" s="880"/>
      <c r="AY68" s="876">
        <v>0</v>
      </c>
      <c r="AZ68" s="876"/>
      <c r="BA68" s="876"/>
      <c r="BB68" s="876"/>
      <c r="BC68" s="876"/>
      <c r="BD68" s="876"/>
      <c r="BE68" s="876"/>
      <c r="BF68" s="876"/>
      <c r="BG68" s="876">
        <v>47730.533333333333</v>
      </c>
      <c r="BH68" s="876"/>
      <c r="BI68" s="876"/>
      <c r="BJ68" s="876"/>
      <c r="BK68" s="876"/>
      <c r="BL68" s="876"/>
      <c r="BM68" s="876"/>
      <c r="BN68" s="876"/>
      <c r="BO68" s="877">
        <v>477305.3333333332</v>
      </c>
      <c r="BP68" s="878"/>
      <c r="BQ68" s="878"/>
      <c r="BR68" s="878"/>
      <c r="BS68" s="878"/>
      <c r="BT68" s="878"/>
      <c r="BU68" s="878"/>
      <c r="BV68" s="879"/>
      <c r="BW68" s="876">
        <v>0</v>
      </c>
      <c r="BX68" s="876"/>
      <c r="BY68" s="876"/>
      <c r="BZ68" s="876"/>
      <c r="CA68" s="876"/>
      <c r="CB68" s="876"/>
      <c r="CC68" s="876"/>
      <c r="CD68" s="876"/>
      <c r="CE68" s="876">
        <v>0</v>
      </c>
      <c r="CF68" s="876"/>
      <c r="CG68" s="876"/>
      <c r="CH68" s="876"/>
      <c r="CI68" s="876"/>
      <c r="CJ68" s="876"/>
      <c r="CK68" s="876"/>
      <c r="CL68" s="876"/>
      <c r="CM68" s="876"/>
      <c r="CN68" s="876">
        <v>0</v>
      </c>
      <c r="CO68" s="876"/>
      <c r="CP68" s="876"/>
      <c r="CQ68" s="876"/>
      <c r="CR68" s="876"/>
      <c r="CS68" s="876"/>
      <c r="CT68" s="876"/>
      <c r="CU68" s="876"/>
      <c r="CV68" s="880">
        <f t="shared" si="0"/>
        <v>3961634.2666666652</v>
      </c>
      <c r="CW68" s="880"/>
      <c r="CX68" s="880"/>
      <c r="CY68" s="880"/>
      <c r="CZ68" s="880"/>
      <c r="DA68" s="880"/>
      <c r="DB68" s="880"/>
      <c r="DC68" s="880"/>
      <c r="DD68" s="880"/>
      <c r="DE68" s="881"/>
    </row>
    <row r="69" spans="1:109" s="3" customFormat="1" ht="23.25" customHeight="1" x14ac:dyDescent="0.2">
      <c r="A69" s="919" t="s">
        <v>1554</v>
      </c>
      <c r="B69" s="920"/>
      <c r="C69" s="920"/>
      <c r="D69" s="920"/>
      <c r="E69" s="920"/>
      <c r="F69" s="920"/>
      <c r="G69" s="920"/>
      <c r="H69" s="920"/>
      <c r="I69" s="920"/>
      <c r="J69" s="920"/>
      <c r="K69" s="920"/>
      <c r="L69" s="920"/>
      <c r="M69" s="920"/>
      <c r="N69" s="920"/>
      <c r="O69" s="921"/>
      <c r="P69" s="886" t="s">
        <v>1499</v>
      </c>
      <c r="Q69" s="886"/>
      <c r="R69" s="886"/>
      <c r="S69" s="886"/>
      <c r="T69" s="886"/>
      <c r="U69" s="886"/>
      <c r="V69" s="886"/>
      <c r="W69" s="886"/>
      <c r="X69" s="886"/>
      <c r="Y69" s="886"/>
      <c r="Z69" s="886"/>
      <c r="AA69" s="886"/>
      <c r="AB69" s="886"/>
      <c r="AC69" s="886"/>
      <c r="AD69" s="887"/>
      <c r="AE69" s="887"/>
      <c r="AF69" s="887"/>
      <c r="AG69" s="888">
        <v>1</v>
      </c>
      <c r="AH69" s="888"/>
      <c r="AI69" s="888"/>
      <c r="AJ69" s="888"/>
      <c r="AK69" s="889">
        <v>12533</v>
      </c>
      <c r="AL69" s="889"/>
      <c r="AM69" s="889"/>
      <c r="AN69" s="889"/>
      <c r="AO69" s="889"/>
      <c r="AP69" s="889"/>
      <c r="AQ69" s="880">
        <v>150396</v>
      </c>
      <c r="AR69" s="880"/>
      <c r="AS69" s="880"/>
      <c r="AT69" s="880"/>
      <c r="AU69" s="880"/>
      <c r="AV69" s="880"/>
      <c r="AW69" s="880"/>
      <c r="AX69" s="880"/>
      <c r="AY69" s="876">
        <v>0</v>
      </c>
      <c r="AZ69" s="876"/>
      <c r="BA69" s="876"/>
      <c r="BB69" s="876"/>
      <c r="BC69" s="876"/>
      <c r="BD69" s="876"/>
      <c r="BE69" s="876"/>
      <c r="BF69" s="876"/>
      <c r="BG69" s="876">
        <v>2088.833333333333</v>
      </c>
      <c r="BH69" s="876"/>
      <c r="BI69" s="876"/>
      <c r="BJ69" s="876"/>
      <c r="BK69" s="876"/>
      <c r="BL69" s="876"/>
      <c r="BM69" s="876"/>
      <c r="BN69" s="876"/>
      <c r="BO69" s="877">
        <v>20888.333333333332</v>
      </c>
      <c r="BP69" s="878"/>
      <c r="BQ69" s="878"/>
      <c r="BR69" s="878"/>
      <c r="BS69" s="878"/>
      <c r="BT69" s="878"/>
      <c r="BU69" s="878"/>
      <c r="BV69" s="879"/>
      <c r="BW69" s="876">
        <v>0</v>
      </c>
      <c r="BX69" s="876"/>
      <c r="BY69" s="876"/>
      <c r="BZ69" s="876"/>
      <c r="CA69" s="876"/>
      <c r="CB69" s="876"/>
      <c r="CC69" s="876"/>
      <c r="CD69" s="876"/>
      <c r="CE69" s="876">
        <v>0</v>
      </c>
      <c r="CF69" s="876"/>
      <c r="CG69" s="876"/>
      <c r="CH69" s="876"/>
      <c r="CI69" s="876"/>
      <c r="CJ69" s="876"/>
      <c r="CK69" s="876"/>
      <c r="CL69" s="876"/>
      <c r="CM69" s="876"/>
      <c r="CN69" s="876">
        <v>25600</v>
      </c>
      <c r="CO69" s="876"/>
      <c r="CP69" s="876"/>
      <c r="CQ69" s="876"/>
      <c r="CR69" s="876"/>
      <c r="CS69" s="876"/>
      <c r="CT69" s="876"/>
      <c r="CU69" s="876"/>
      <c r="CV69" s="880">
        <f t="shared" si="0"/>
        <v>198973.16666666669</v>
      </c>
      <c r="CW69" s="880"/>
      <c r="CX69" s="880"/>
      <c r="CY69" s="880"/>
      <c r="CZ69" s="880"/>
      <c r="DA69" s="880"/>
      <c r="DB69" s="880"/>
      <c r="DC69" s="880"/>
      <c r="DD69" s="880"/>
      <c r="DE69" s="881"/>
    </row>
    <row r="70" spans="1:109" s="3" customFormat="1" ht="23.25" customHeight="1" x14ac:dyDescent="0.2">
      <c r="A70" s="919" t="s">
        <v>1555</v>
      </c>
      <c r="B70" s="920"/>
      <c r="C70" s="920"/>
      <c r="D70" s="920"/>
      <c r="E70" s="920"/>
      <c r="F70" s="920"/>
      <c r="G70" s="920"/>
      <c r="H70" s="920"/>
      <c r="I70" s="920"/>
      <c r="J70" s="920"/>
      <c r="K70" s="920"/>
      <c r="L70" s="920"/>
      <c r="M70" s="920"/>
      <c r="N70" s="920"/>
      <c r="O70" s="921"/>
      <c r="P70" s="886" t="s">
        <v>1528</v>
      </c>
      <c r="Q70" s="886"/>
      <c r="R70" s="886"/>
      <c r="S70" s="886"/>
      <c r="T70" s="886"/>
      <c r="U70" s="886"/>
      <c r="V70" s="886"/>
      <c r="W70" s="886"/>
      <c r="X70" s="886"/>
      <c r="Y70" s="886"/>
      <c r="Z70" s="886"/>
      <c r="AA70" s="886"/>
      <c r="AB70" s="886"/>
      <c r="AC70" s="886"/>
      <c r="AD70" s="887"/>
      <c r="AE70" s="887"/>
      <c r="AF70" s="887"/>
      <c r="AG70" s="888">
        <v>1</v>
      </c>
      <c r="AH70" s="888"/>
      <c r="AI70" s="888"/>
      <c r="AJ70" s="888"/>
      <c r="AK70" s="889">
        <v>12868.837759999999</v>
      </c>
      <c r="AL70" s="889"/>
      <c r="AM70" s="889"/>
      <c r="AN70" s="889"/>
      <c r="AO70" s="889"/>
      <c r="AP70" s="889"/>
      <c r="AQ70" s="880">
        <v>154426.05312</v>
      </c>
      <c r="AR70" s="880"/>
      <c r="AS70" s="880"/>
      <c r="AT70" s="880"/>
      <c r="AU70" s="880"/>
      <c r="AV70" s="880"/>
      <c r="AW70" s="880"/>
      <c r="AX70" s="880"/>
      <c r="AY70" s="876">
        <v>0</v>
      </c>
      <c r="AZ70" s="876"/>
      <c r="BA70" s="876"/>
      <c r="BB70" s="876"/>
      <c r="BC70" s="876"/>
      <c r="BD70" s="876"/>
      <c r="BE70" s="876"/>
      <c r="BF70" s="876"/>
      <c r="BG70" s="876">
        <v>2144.8062933333331</v>
      </c>
      <c r="BH70" s="876"/>
      <c r="BI70" s="876"/>
      <c r="BJ70" s="876"/>
      <c r="BK70" s="876"/>
      <c r="BL70" s="876"/>
      <c r="BM70" s="876"/>
      <c r="BN70" s="876"/>
      <c r="BO70" s="877">
        <v>21448.062933333331</v>
      </c>
      <c r="BP70" s="878"/>
      <c r="BQ70" s="878"/>
      <c r="BR70" s="878"/>
      <c r="BS70" s="878"/>
      <c r="BT70" s="878"/>
      <c r="BU70" s="878"/>
      <c r="BV70" s="879"/>
      <c r="BW70" s="876">
        <v>0</v>
      </c>
      <c r="BX70" s="876"/>
      <c r="BY70" s="876"/>
      <c r="BZ70" s="876"/>
      <c r="CA70" s="876"/>
      <c r="CB70" s="876"/>
      <c r="CC70" s="876"/>
      <c r="CD70" s="876"/>
      <c r="CE70" s="876">
        <v>0</v>
      </c>
      <c r="CF70" s="876"/>
      <c r="CG70" s="876"/>
      <c r="CH70" s="876"/>
      <c r="CI70" s="876"/>
      <c r="CJ70" s="876"/>
      <c r="CK70" s="876"/>
      <c r="CL70" s="876"/>
      <c r="CM70" s="876"/>
      <c r="CN70" s="876">
        <v>23200</v>
      </c>
      <c r="CO70" s="876"/>
      <c r="CP70" s="876"/>
      <c r="CQ70" s="876"/>
      <c r="CR70" s="876"/>
      <c r="CS70" s="876"/>
      <c r="CT70" s="876"/>
      <c r="CU70" s="876"/>
      <c r="CV70" s="880">
        <f t="shared" si="0"/>
        <v>201218.92234666666</v>
      </c>
      <c r="CW70" s="880"/>
      <c r="CX70" s="880"/>
      <c r="CY70" s="880"/>
      <c r="CZ70" s="880"/>
      <c r="DA70" s="880"/>
      <c r="DB70" s="880"/>
      <c r="DC70" s="880"/>
      <c r="DD70" s="880"/>
      <c r="DE70" s="881"/>
    </row>
    <row r="71" spans="1:109" s="3" customFormat="1" ht="23.25" customHeight="1" x14ac:dyDescent="0.2">
      <c r="A71" s="919" t="s">
        <v>1555</v>
      </c>
      <c r="B71" s="920"/>
      <c r="C71" s="920"/>
      <c r="D71" s="920"/>
      <c r="E71" s="920"/>
      <c r="F71" s="920"/>
      <c r="G71" s="920"/>
      <c r="H71" s="920"/>
      <c r="I71" s="920"/>
      <c r="J71" s="920"/>
      <c r="K71" s="920"/>
      <c r="L71" s="920"/>
      <c r="M71" s="920"/>
      <c r="N71" s="920"/>
      <c r="O71" s="921"/>
      <c r="P71" s="886" t="s">
        <v>1509</v>
      </c>
      <c r="Q71" s="886"/>
      <c r="R71" s="886"/>
      <c r="S71" s="886"/>
      <c r="T71" s="886"/>
      <c r="U71" s="886"/>
      <c r="V71" s="886"/>
      <c r="W71" s="886"/>
      <c r="X71" s="886"/>
      <c r="Y71" s="886"/>
      <c r="Z71" s="886"/>
      <c r="AA71" s="886"/>
      <c r="AB71" s="886"/>
      <c r="AC71" s="886"/>
      <c r="AD71" s="887"/>
      <c r="AE71" s="887"/>
      <c r="AF71" s="887"/>
      <c r="AG71" s="888">
        <v>1</v>
      </c>
      <c r="AH71" s="888"/>
      <c r="AI71" s="888"/>
      <c r="AJ71" s="888"/>
      <c r="AK71" s="889">
        <v>13729.913068937602</v>
      </c>
      <c r="AL71" s="889"/>
      <c r="AM71" s="889"/>
      <c r="AN71" s="889"/>
      <c r="AO71" s="889"/>
      <c r="AP71" s="889"/>
      <c r="AQ71" s="880">
        <v>164758.95682725121</v>
      </c>
      <c r="AR71" s="880"/>
      <c r="AS71" s="880"/>
      <c r="AT71" s="880"/>
      <c r="AU71" s="880"/>
      <c r="AV71" s="880"/>
      <c r="AW71" s="880"/>
      <c r="AX71" s="880"/>
      <c r="AY71" s="876">
        <v>0</v>
      </c>
      <c r="AZ71" s="876"/>
      <c r="BA71" s="876"/>
      <c r="BB71" s="876"/>
      <c r="BC71" s="876"/>
      <c r="BD71" s="876"/>
      <c r="BE71" s="876"/>
      <c r="BF71" s="876"/>
      <c r="BG71" s="876">
        <v>2288.3188448229334</v>
      </c>
      <c r="BH71" s="876"/>
      <c r="BI71" s="876"/>
      <c r="BJ71" s="876"/>
      <c r="BK71" s="876"/>
      <c r="BL71" s="876"/>
      <c r="BM71" s="876"/>
      <c r="BN71" s="876"/>
      <c r="BO71" s="877">
        <v>22883.188448229335</v>
      </c>
      <c r="BP71" s="878"/>
      <c r="BQ71" s="878"/>
      <c r="BR71" s="878"/>
      <c r="BS71" s="878"/>
      <c r="BT71" s="878"/>
      <c r="BU71" s="878"/>
      <c r="BV71" s="879"/>
      <c r="BW71" s="876">
        <v>0</v>
      </c>
      <c r="BX71" s="876"/>
      <c r="BY71" s="876"/>
      <c r="BZ71" s="876"/>
      <c r="CA71" s="876"/>
      <c r="CB71" s="876"/>
      <c r="CC71" s="876"/>
      <c r="CD71" s="876"/>
      <c r="CE71" s="876">
        <v>0</v>
      </c>
      <c r="CF71" s="876"/>
      <c r="CG71" s="876"/>
      <c r="CH71" s="876"/>
      <c r="CI71" s="876"/>
      <c r="CJ71" s="876"/>
      <c r="CK71" s="876"/>
      <c r="CL71" s="876"/>
      <c r="CM71" s="876"/>
      <c r="CN71" s="876">
        <v>16000</v>
      </c>
      <c r="CO71" s="876"/>
      <c r="CP71" s="876"/>
      <c r="CQ71" s="876"/>
      <c r="CR71" s="876"/>
      <c r="CS71" s="876"/>
      <c r="CT71" s="876"/>
      <c r="CU71" s="876"/>
      <c r="CV71" s="880">
        <f t="shared" si="0"/>
        <v>205930.46412030348</v>
      </c>
      <c r="CW71" s="880"/>
      <c r="CX71" s="880"/>
      <c r="CY71" s="880"/>
      <c r="CZ71" s="880"/>
      <c r="DA71" s="880"/>
      <c r="DB71" s="880"/>
      <c r="DC71" s="880"/>
      <c r="DD71" s="880"/>
      <c r="DE71" s="881"/>
    </row>
    <row r="72" spans="1:109" s="3" customFormat="1" ht="23.25" customHeight="1" x14ac:dyDescent="0.2">
      <c r="A72" s="919" t="s">
        <v>1556</v>
      </c>
      <c r="B72" s="920"/>
      <c r="C72" s="920"/>
      <c r="D72" s="920"/>
      <c r="E72" s="920"/>
      <c r="F72" s="920"/>
      <c r="G72" s="920"/>
      <c r="H72" s="920"/>
      <c r="I72" s="920"/>
      <c r="J72" s="920"/>
      <c r="K72" s="920"/>
      <c r="L72" s="920"/>
      <c r="M72" s="920"/>
      <c r="N72" s="920"/>
      <c r="O72" s="921"/>
      <c r="P72" s="886" t="s">
        <v>1557</v>
      </c>
      <c r="Q72" s="886"/>
      <c r="R72" s="886"/>
      <c r="S72" s="886"/>
      <c r="T72" s="886"/>
      <c r="U72" s="886"/>
      <c r="V72" s="886"/>
      <c r="W72" s="886"/>
      <c r="X72" s="886"/>
      <c r="Y72" s="886"/>
      <c r="Z72" s="886"/>
      <c r="AA72" s="886"/>
      <c r="AB72" s="886"/>
      <c r="AC72" s="886"/>
      <c r="AD72" s="887"/>
      <c r="AE72" s="887"/>
      <c r="AF72" s="887"/>
      <c r="AG72" s="888">
        <v>1</v>
      </c>
      <c r="AH72" s="888"/>
      <c r="AI72" s="888"/>
      <c r="AJ72" s="888"/>
      <c r="AK72" s="889">
        <v>12858.37</v>
      </c>
      <c r="AL72" s="889"/>
      <c r="AM72" s="889"/>
      <c r="AN72" s="889"/>
      <c r="AO72" s="889"/>
      <c r="AP72" s="889"/>
      <c r="AQ72" s="880">
        <v>154300.44</v>
      </c>
      <c r="AR72" s="880"/>
      <c r="AS72" s="880"/>
      <c r="AT72" s="880"/>
      <c r="AU72" s="880"/>
      <c r="AV72" s="880"/>
      <c r="AW72" s="880"/>
      <c r="AX72" s="880"/>
      <c r="AY72" s="876">
        <v>0</v>
      </c>
      <c r="AZ72" s="876"/>
      <c r="BA72" s="876"/>
      <c r="BB72" s="876"/>
      <c r="BC72" s="876"/>
      <c r="BD72" s="876"/>
      <c r="BE72" s="876"/>
      <c r="BF72" s="876"/>
      <c r="BG72" s="876">
        <v>2143.061666666667</v>
      </c>
      <c r="BH72" s="876"/>
      <c r="BI72" s="876"/>
      <c r="BJ72" s="876"/>
      <c r="BK72" s="876"/>
      <c r="BL72" s="876"/>
      <c r="BM72" s="876"/>
      <c r="BN72" s="876"/>
      <c r="BO72" s="877">
        <v>21430.616666666669</v>
      </c>
      <c r="BP72" s="878"/>
      <c r="BQ72" s="878"/>
      <c r="BR72" s="878"/>
      <c r="BS72" s="878"/>
      <c r="BT72" s="878"/>
      <c r="BU72" s="878"/>
      <c r="BV72" s="879"/>
      <c r="BW72" s="876">
        <v>0</v>
      </c>
      <c r="BX72" s="876"/>
      <c r="BY72" s="876"/>
      <c r="BZ72" s="876"/>
      <c r="CA72" s="876"/>
      <c r="CB72" s="876"/>
      <c r="CC72" s="876"/>
      <c r="CD72" s="876"/>
      <c r="CE72" s="876">
        <v>0</v>
      </c>
      <c r="CF72" s="876"/>
      <c r="CG72" s="876"/>
      <c r="CH72" s="876"/>
      <c r="CI72" s="876"/>
      <c r="CJ72" s="876"/>
      <c r="CK72" s="876"/>
      <c r="CL72" s="876"/>
      <c r="CM72" s="876"/>
      <c r="CN72" s="876">
        <v>25600</v>
      </c>
      <c r="CO72" s="876"/>
      <c r="CP72" s="876"/>
      <c r="CQ72" s="876"/>
      <c r="CR72" s="876"/>
      <c r="CS72" s="876"/>
      <c r="CT72" s="876"/>
      <c r="CU72" s="876"/>
      <c r="CV72" s="880">
        <f t="shared" ref="CV72:CV135" si="1">SUM(AQ72:CU72)</f>
        <v>203474.11833333335</v>
      </c>
      <c r="CW72" s="880"/>
      <c r="CX72" s="880"/>
      <c r="CY72" s="880"/>
      <c r="CZ72" s="880"/>
      <c r="DA72" s="880"/>
      <c r="DB72" s="880"/>
      <c r="DC72" s="880"/>
      <c r="DD72" s="880"/>
      <c r="DE72" s="881"/>
    </row>
    <row r="73" spans="1:109" s="3" customFormat="1" ht="23.25" customHeight="1" x14ac:dyDescent="0.2">
      <c r="A73" s="919" t="s">
        <v>1558</v>
      </c>
      <c r="B73" s="920"/>
      <c r="C73" s="920"/>
      <c r="D73" s="920"/>
      <c r="E73" s="920"/>
      <c r="F73" s="920"/>
      <c r="G73" s="920"/>
      <c r="H73" s="920"/>
      <c r="I73" s="920"/>
      <c r="J73" s="920"/>
      <c r="K73" s="920"/>
      <c r="L73" s="920"/>
      <c r="M73" s="920"/>
      <c r="N73" s="920"/>
      <c r="O73" s="921"/>
      <c r="P73" s="886" t="s">
        <v>1543</v>
      </c>
      <c r="Q73" s="886"/>
      <c r="R73" s="886"/>
      <c r="S73" s="886"/>
      <c r="T73" s="886"/>
      <c r="U73" s="886"/>
      <c r="V73" s="886"/>
      <c r="W73" s="886"/>
      <c r="X73" s="886"/>
      <c r="Y73" s="886"/>
      <c r="Z73" s="886"/>
      <c r="AA73" s="886"/>
      <c r="AB73" s="886"/>
      <c r="AC73" s="886"/>
      <c r="AD73" s="887"/>
      <c r="AE73" s="887"/>
      <c r="AF73" s="887"/>
      <c r="AG73" s="888">
        <v>1</v>
      </c>
      <c r="AH73" s="888"/>
      <c r="AI73" s="888"/>
      <c r="AJ73" s="888"/>
      <c r="AK73" s="889">
        <v>23500</v>
      </c>
      <c r="AL73" s="889"/>
      <c r="AM73" s="889"/>
      <c r="AN73" s="889"/>
      <c r="AO73" s="889"/>
      <c r="AP73" s="889"/>
      <c r="AQ73" s="880">
        <v>282000</v>
      </c>
      <c r="AR73" s="880"/>
      <c r="AS73" s="880"/>
      <c r="AT73" s="880"/>
      <c r="AU73" s="880"/>
      <c r="AV73" s="880"/>
      <c r="AW73" s="880"/>
      <c r="AX73" s="880"/>
      <c r="AY73" s="876">
        <v>0</v>
      </c>
      <c r="AZ73" s="876"/>
      <c r="BA73" s="876"/>
      <c r="BB73" s="876"/>
      <c r="BC73" s="876"/>
      <c r="BD73" s="876"/>
      <c r="BE73" s="876"/>
      <c r="BF73" s="876"/>
      <c r="BG73" s="876">
        <v>3916.666666666667</v>
      </c>
      <c r="BH73" s="876"/>
      <c r="BI73" s="876"/>
      <c r="BJ73" s="876"/>
      <c r="BK73" s="876"/>
      <c r="BL73" s="876"/>
      <c r="BM73" s="876"/>
      <c r="BN73" s="876"/>
      <c r="BO73" s="877">
        <v>39166.666666666672</v>
      </c>
      <c r="BP73" s="878"/>
      <c r="BQ73" s="878"/>
      <c r="BR73" s="878"/>
      <c r="BS73" s="878"/>
      <c r="BT73" s="878"/>
      <c r="BU73" s="878"/>
      <c r="BV73" s="879"/>
      <c r="BW73" s="876">
        <v>0</v>
      </c>
      <c r="BX73" s="876"/>
      <c r="BY73" s="876"/>
      <c r="BZ73" s="876"/>
      <c r="CA73" s="876"/>
      <c r="CB73" s="876"/>
      <c r="CC73" s="876"/>
      <c r="CD73" s="876"/>
      <c r="CE73" s="876">
        <v>0</v>
      </c>
      <c r="CF73" s="876"/>
      <c r="CG73" s="876"/>
      <c r="CH73" s="876"/>
      <c r="CI73" s="876"/>
      <c r="CJ73" s="876"/>
      <c r="CK73" s="876"/>
      <c r="CL73" s="876"/>
      <c r="CM73" s="876"/>
      <c r="CN73" s="876">
        <v>24000</v>
      </c>
      <c r="CO73" s="876"/>
      <c r="CP73" s="876"/>
      <c r="CQ73" s="876"/>
      <c r="CR73" s="876"/>
      <c r="CS73" s="876"/>
      <c r="CT73" s="876"/>
      <c r="CU73" s="876"/>
      <c r="CV73" s="880">
        <f t="shared" si="1"/>
        <v>349083.33333333337</v>
      </c>
      <c r="CW73" s="880"/>
      <c r="CX73" s="880"/>
      <c r="CY73" s="880"/>
      <c r="CZ73" s="880"/>
      <c r="DA73" s="880"/>
      <c r="DB73" s="880"/>
      <c r="DC73" s="880"/>
      <c r="DD73" s="880"/>
      <c r="DE73" s="881"/>
    </row>
    <row r="74" spans="1:109" s="3" customFormat="1" ht="23.25" customHeight="1" x14ac:dyDescent="0.2">
      <c r="A74" s="919" t="s">
        <v>1559</v>
      </c>
      <c r="B74" s="920"/>
      <c r="C74" s="920"/>
      <c r="D74" s="920"/>
      <c r="E74" s="920"/>
      <c r="F74" s="920"/>
      <c r="G74" s="920"/>
      <c r="H74" s="920"/>
      <c r="I74" s="920"/>
      <c r="J74" s="920"/>
      <c r="K74" s="920"/>
      <c r="L74" s="920"/>
      <c r="M74" s="920"/>
      <c r="N74" s="920"/>
      <c r="O74" s="921"/>
      <c r="P74" s="886" t="s">
        <v>1495</v>
      </c>
      <c r="Q74" s="886"/>
      <c r="R74" s="886"/>
      <c r="S74" s="886"/>
      <c r="T74" s="886"/>
      <c r="U74" s="886"/>
      <c r="V74" s="886"/>
      <c r="W74" s="886"/>
      <c r="X74" s="886"/>
      <c r="Y74" s="886"/>
      <c r="Z74" s="886"/>
      <c r="AA74" s="886"/>
      <c r="AB74" s="886"/>
      <c r="AC74" s="886"/>
      <c r="AD74" s="887"/>
      <c r="AE74" s="887"/>
      <c r="AF74" s="887"/>
      <c r="AG74" s="888">
        <v>6</v>
      </c>
      <c r="AH74" s="888"/>
      <c r="AI74" s="888"/>
      <c r="AJ74" s="888"/>
      <c r="AK74" s="889">
        <v>88349.16</v>
      </c>
      <c r="AL74" s="889"/>
      <c r="AM74" s="889"/>
      <c r="AN74" s="889"/>
      <c r="AO74" s="889"/>
      <c r="AP74" s="889"/>
      <c r="AQ74" s="880">
        <v>1060189.9200000002</v>
      </c>
      <c r="AR74" s="880"/>
      <c r="AS74" s="880"/>
      <c r="AT74" s="880"/>
      <c r="AU74" s="880"/>
      <c r="AV74" s="880"/>
      <c r="AW74" s="880"/>
      <c r="AX74" s="880"/>
      <c r="AY74" s="876">
        <v>0</v>
      </c>
      <c r="AZ74" s="876"/>
      <c r="BA74" s="876"/>
      <c r="BB74" s="876"/>
      <c r="BC74" s="876"/>
      <c r="BD74" s="876"/>
      <c r="BE74" s="876"/>
      <c r="BF74" s="876"/>
      <c r="BG74" s="876">
        <v>14724.86</v>
      </c>
      <c r="BH74" s="876"/>
      <c r="BI74" s="876"/>
      <c r="BJ74" s="876"/>
      <c r="BK74" s="876"/>
      <c r="BL74" s="876"/>
      <c r="BM74" s="876"/>
      <c r="BN74" s="876"/>
      <c r="BO74" s="877">
        <v>147248.6</v>
      </c>
      <c r="BP74" s="878"/>
      <c r="BQ74" s="878"/>
      <c r="BR74" s="878"/>
      <c r="BS74" s="878"/>
      <c r="BT74" s="878"/>
      <c r="BU74" s="878"/>
      <c r="BV74" s="879"/>
      <c r="BW74" s="876">
        <v>0</v>
      </c>
      <c r="BX74" s="876"/>
      <c r="BY74" s="876"/>
      <c r="BZ74" s="876"/>
      <c r="CA74" s="876"/>
      <c r="CB74" s="876"/>
      <c r="CC74" s="876"/>
      <c r="CD74" s="876"/>
      <c r="CE74" s="876">
        <v>0</v>
      </c>
      <c r="CF74" s="876"/>
      <c r="CG74" s="876"/>
      <c r="CH74" s="876"/>
      <c r="CI74" s="876"/>
      <c r="CJ74" s="876"/>
      <c r="CK74" s="876"/>
      <c r="CL74" s="876"/>
      <c r="CM74" s="876"/>
      <c r="CN74" s="876">
        <v>96000</v>
      </c>
      <c r="CO74" s="876"/>
      <c r="CP74" s="876"/>
      <c r="CQ74" s="876"/>
      <c r="CR74" s="876"/>
      <c r="CS74" s="876"/>
      <c r="CT74" s="876"/>
      <c r="CU74" s="876"/>
      <c r="CV74" s="880">
        <f t="shared" si="1"/>
        <v>1318163.3800000004</v>
      </c>
      <c r="CW74" s="880"/>
      <c r="CX74" s="880"/>
      <c r="CY74" s="880"/>
      <c r="CZ74" s="880"/>
      <c r="DA74" s="880"/>
      <c r="DB74" s="880"/>
      <c r="DC74" s="880"/>
      <c r="DD74" s="880"/>
      <c r="DE74" s="881"/>
    </row>
    <row r="75" spans="1:109" s="3" customFormat="1" ht="23.25" customHeight="1" x14ac:dyDescent="0.2">
      <c r="A75" s="919" t="s">
        <v>1560</v>
      </c>
      <c r="B75" s="920"/>
      <c r="C75" s="920"/>
      <c r="D75" s="920"/>
      <c r="E75" s="920"/>
      <c r="F75" s="920"/>
      <c r="G75" s="920"/>
      <c r="H75" s="920"/>
      <c r="I75" s="920"/>
      <c r="J75" s="920"/>
      <c r="K75" s="920"/>
      <c r="L75" s="920"/>
      <c r="M75" s="920"/>
      <c r="N75" s="920"/>
      <c r="O75" s="921"/>
      <c r="P75" s="886" t="s">
        <v>1495</v>
      </c>
      <c r="Q75" s="886"/>
      <c r="R75" s="886"/>
      <c r="S75" s="886"/>
      <c r="T75" s="886"/>
      <c r="U75" s="886"/>
      <c r="V75" s="886"/>
      <c r="W75" s="886"/>
      <c r="X75" s="886"/>
      <c r="Y75" s="886"/>
      <c r="Z75" s="886"/>
      <c r="AA75" s="886"/>
      <c r="AB75" s="886"/>
      <c r="AC75" s="886"/>
      <c r="AD75" s="887"/>
      <c r="AE75" s="887"/>
      <c r="AF75" s="887"/>
      <c r="AG75" s="888">
        <v>2</v>
      </c>
      <c r="AH75" s="888"/>
      <c r="AI75" s="888"/>
      <c r="AJ75" s="888"/>
      <c r="AK75" s="889">
        <v>19260</v>
      </c>
      <c r="AL75" s="889"/>
      <c r="AM75" s="889"/>
      <c r="AN75" s="889"/>
      <c r="AO75" s="889"/>
      <c r="AP75" s="889"/>
      <c r="AQ75" s="880">
        <v>231120</v>
      </c>
      <c r="AR75" s="880"/>
      <c r="AS75" s="880"/>
      <c r="AT75" s="880"/>
      <c r="AU75" s="880"/>
      <c r="AV75" s="880"/>
      <c r="AW75" s="880"/>
      <c r="AX75" s="880"/>
      <c r="AY75" s="876">
        <v>0</v>
      </c>
      <c r="AZ75" s="876"/>
      <c r="BA75" s="876"/>
      <c r="BB75" s="876"/>
      <c r="BC75" s="876"/>
      <c r="BD75" s="876"/>
      <c r="BE75" s="876"/>
      <c r="BF75" s="876"/>
      <c r="BG75" s="876">
        <v>3210</v>
      </c>
      <c r="BH75" s="876"/>
      <c r="BI75" s="876"/>
      <c r="BJ75" s="876"/>
      <c r="BK75" s="876"/>
      <c r="BL75" s="876"/>
      <c r="BM75" s="876"/>
      <c r="BN75" s="876"/>
      <c r="BO75" s="877">
        <v>32100</v>
      </c>
      <c r="BP75" s="878"/>
      <c r="BQ75" s="878"/>
      <c r="BR75" s="878"/>
      <c r="BS75" s="878"/>
      <c r="BT75" s="878"/>
      <c r="BU75" s="878"/>
      <c r="BV75" s="879"/>
      <c r="BW75" s="876">
        <v>0</v>
      </c>
      <c r="BX75" s="876"/>
      <c r="BY75" s="876"/>
      <c r="BZ75" s="876"/>
      <c r="CA75" s="876"/>
      <c r="CB75" s="876"/>
      <c r="CC75" s="876"/>
      <c r="CD75" s="876"/>
      <c r="CE75" s="876">
        <v>0</v>
      </c>
      <c r="CF75" s="876"/>
      <c r="CG75" s="876"/>
      <c r="CH75" s="876"/>
      <c r="CI75" s="876"/>
      <c r="CJ75" s="876"/>
      <c r="CK75" s="876"/>
      <c r="CL75" s="876"/>
      <c r="CM75" s="876"/>
      <c r="CN75" s="876">
        <v>51200</v>
      </c>
      <c r="CO75" s="876"/>
      <c r="CP75" s="876"/>
      <c r="CQ75" s="876"/>
      <c r="CR75" s="876"/>
      <c r="CS75" s="876"/>
      <c r="CT75" s="876"/>
      <c r="CU75" s="876"/>
      <c r="CV75" s="880">
        <f t="shared" si="1"/>
        <v>317630</v>
      </c>
      <c r="CW75" s="880"/>
      <c r="CX75" s="880"/>
      <c r="CY75" s="880"/>
      <c r="CZ75" s="880"/>
      <c r="DA75" s="880"/>
      <c r="DB75" s="880"/>
      <c r="DC75" s="880"/>
      <c r="DD75" s="880"/>
      <c r="DE75" s="881"/>
    </row>
    <row r="76" spans="1:109" s="3" customFormat="1" ht="23.25" customHeight="1" x14ac:dyDescent="0.2">
      <c r="A76" s="919" t="s">
        <v>1560</v>
      </c>
      <c r="B76" s="920"/>
      <c r="C76" s="920"/>
      <c r="D76" s="920"/>
      <c r="E76" s="920"/>
      <c r="F76" s="920"/>
      <c r="G76" s="920"/>
      <c r="H76" s="920"/>
      <c r="I76" s="920"/>
      <c r="J76" s="920"/>
      <c r="K76" s="920"/>
      <c r="L76" s="920"/>
      <c r="M76" s="920"/>
      <c r="N76" s="920"/>
      <c r="O76" s="921"/>
      <c r="P76" s="886" t="s">
        <v>1561</v>
      </c>
      <c r="Q76" s="886"/>
      <c r="R76" s="886"/>
      <c r="S76" s="886"/>
      <c r="T76" s="886"/>
      <c r="U76" s="886"/>
      <c r="V76" s="886"/>
      <c r="W76" s="886"/>
      <c r="X76" s="886"/>
      <c r="Y76" s="886"/>
      <c r="Z76" s="886"/>
      <c r="AA76" s="886"/>
      <c r="AB76" s="886"/>
      <c r="AC76" s="886"/>
      <c r="AD76" s="887"/>
      <c r="AE76" s="887"/>
      <c r="AF76" s="887"/>
      <c r="AG76" s="888">
        <v>1</v>
      </c>
      <c r="AH76" s="888"/>
      <c r="AI76" s="888"/>
      <c r="AJ76" s="888"/>
      <c r="AK76" s="889">
        <v>9679.119999999999</v>
      </c>
      <c r="AL76" s="889"/>
      <c r="AM76" s="889"/>
      <c r="AN76" s="889"/>
      <c r="AO76" s="889"/>
      <c r="AP76" s="889"/>
      <c r="AQ76" s="880">
        <v>116149.43999999999</v>
      </c>
      <c r="AR76" s="880"/>
      <c r="AS76" s="880"/>
      <c r="AT76" s="880"/>
      <c r="AU76" s="880"/>
      <c r="AV76" s="880"/>
      <c r="AW76" s="880"/>
      <c r="AX76" s="880"/>
      <c r="AY76" s="876">
        <v>0</v>
      </c>
      <c r="AZ76" s="876"/>
      <c r="BA76" s="876"/>
      <c r="BB76" s="876"/>
      <c r="BC76" s="876"/>
      <c r="BD76" s="876"/>
      <c r="BE76" s="876"/>
      <c r="BF76" s="876"/>
      <c r="BG76" s="876">
        <v>1613.1866666666665</v>
      </c>
      <c r="BH76" s="876"/>
      <c r="BI76" s="876"/>
      <c r="BJ76" s="876"/>
      <c r="BK76" s="876"/>
      <c r="BL76" s="876"/>
      <c r="BM76" s="876"/>
      <c r="BN76" s="876"/>
      <c r="BO76" s="877">
        <v>16131.866666666665</v>
      </c>
      <c r="BP76" s="878"/>
      <c r="BQ76" s="878"/>
      <c r="BR76" s="878"/>
      <c r="BS76" s="878"/>
      <c r="BT76" s="878"/>
      <c r="BU76" s="878"/>
      <c r="BV76" s="879"/>
      <c r="BW76" s="876">
        <v>0</v>
      </c>
      <c r="BX76" s="876"/>
      <c r="BY76" s="876"/>
      <c r="BZ76" s="876"/>
      <c r="CA76" s="876"/>
      <c r="CB76" s="876"/>
      <c r="CC76" s="876"/>
      <c r="CD76" s="876"/>
      <c r="CE76" s="876">
        <v>0</v>
      </c>
      <c r="CF76" s="876"/>
      <c r="CG76" s="876"/>
      <c r="CH76" s="876"/>
      <c r="CI76" s="876"/>
      <c r="CJ76" s="876"/>
      <c r="CK76" s="876"/>
      <c r="CL76" s="876"/>
      <c r="CM76" s="876"/>
      <c r="CN76" s="876">
        <v>25600</v>
      </c>
      <c r="CO76" s="876"/>
      <c r="CP76" s="876"/>
      <c r="CQ76" s="876"/>
      <c r="CR76" s="876"/>
      <c r="CS76" s="876"/>
      <c r="CT76" s="876"/>
      <c r="CU76" s="876"/>
      <c r="CV76" s="880">
        <f t="shared" si="1"/>
        <v>159494.49333333332</v>
      </c>
      <c r="CW76" s="880"/>
      <c r="CX76" s="880"/>
      <c r="CY76" s="880"/>
      <c r="CZ76" s="880"/>
      <c r="DA76" s="880"/>
      <c r="DB76" s="880"/>
      <c r="DC76" s="880"/>
      <c r="DD76" s="880"/>
      <c r="DE76" s="881"/>
    </row>
    <row r="77" spans="1:109" s="3" customFormat="1" ht="23.25" customHeight="1" x14ac:dyDescent="0.2">
      <c r="A77" s="919" t="s">
        <v>1560</v>
      </c>
      <c r="B77" s="920"/>
      <c r="C77" s="920"/>
      <c r="D77" s="920"/>
      <c r="E77" s="920"/>
      <c r="F77" s="920"/>
      <c r="G77" s="920"/>
      <c r="H77" s="920"/>
      <c r="I77" s="920"/>
      <c r="J77" s="920"/>
      <c r="K77" s="920"/>
      <c r="L77" s="920"/>
      <c r="M77" s="920"/>
      <c r="N77" s="920"/>
      <c r="O77" s="921"/>
      <c r="P77" s="886" t="s">
        <v>1516</v>
      </c>
      <c r="Q77" s="886"/>
      <c r="R77" s="886"/>
      <c r="S77" s="886"/>
      <c r="T77" s="886"/>
      <c r="U77" s="886"/>
      <c r="V77" s="886"/>
      <c r="W77" s="886"/>
      <c r="X77" s="886"/>
      <c r="Y77" s="886"/>
      <c r="Z77" s="886"/>
      <c r="AA77" s="886"/>
      <c r="AB77" s="886"/>
      <c r="AC77" s="886"/>
      <c r="AD77" s="887"/>
      <c r="AE77" s="887"/>
      <c r="AF77" s="887"/>
      <c r="AG77" s="888">
        <v>8</v>
      </c>
      <c r="AH77" s="888"/>
      <c r="AI77" s="888"/>
      <c r="AJ77" s="888"/>
      <c r="AK77" s="889">
        <v>78328.459999999992</v>
      </c>
      <c r="AL77" s="889"/>
      <c r="AM77" s="889"/>
      <c r="AN77" s="889"/>
      <c r="AO77" s="889"/>
      <c r="AP77" s="889"/>
      <c r="AQ77" s="880">
        <v>939941.52</v>
      </c>
      <c r="AR77" s="880"/>
      <c r="AS77" s="880"/>
      <c r="AT77" s="880"/>
      <c r="AU77" s="880"/>
      <c r="AV77" s="880"/>
      <c r="AW77" s="880"/>
      <c r="AX77" s="880"/>
      <c r="AY77" s="876">
        <v>0</v>
      </c>
      <c r="AZ77" s="876"/>
      <c r="BA77" s="876"/>
      <c r="BB77" s="876"/>
      <c r="BC77" s="876"/>
      <c r="BD77" s="876"/>
      <c r="BE77" s="876"/>
      <c r="BF77" s="876"/>
      <c r="BG77" s="876">
        <v>13054.743333333334</v>
      </c>
      <c r="BH77" s="876"/>
      <c r="BI77" s="876"/>
      <c r="BJ77" s="876"/>
      <c r="BK77" s="876"/>
      <c r="BL77" s="876"/>
      <c r="BM77" s="876"/>
      <c r="BN77" s="876"/>
      <c r="BO77" s="877">
        <v>130547.43333333333</v>
      </c>
      <c r="BP77" s="878"/>
      <c r="BQ77" s="878"/>
      <c r="BR77" s="878"/>
      <c r="BS77" s="878"/>
      <c r="BT77" s="878"/>
      <c r="BU77" s="878"/>
      <c r="BV77" s="879"/>
      <c r="BW77" s="876">
        <v>0</v>
      </c>
      <c r="BX77" s="876"/>
      <c r="BY77" s="876"/>
      <c r="BZ77" s="876"/>
      <c r="CA77" s="876"/>
      <c r="CB77" s="876"/>
      <c r="CC77" s="876"/>
      <c r="CD77" s="876"/>
      <c r="CE77" s="876">
        <v>0</v>
      </c>
      <c r="CF77" s="876"/>
      <c r="CG77" s="876"/>
      <c r="CH77" s="876"/>
      <c r="CI77" s="876"/>
      <c r="CJ77" s="876"/>
      <c r="CK77" s="876"/>
      <c r="CL77" s="876"/>
      <c r="CM77" s="876"/>
      <c r="CN77" s="876">
        <v>204800</v>
      </c>
      <c r="CO77" s="876"/>
      <c r="CP77" s="876"/>
      <c r="CQ77" s="876"/>
      <c r="CR77" s="876"/>
      <c r="CS77" s="876"/>
      <c r="CT77" s="876"/>
      <c r="CU77" s="876"/>
      <c r="CV77" s="880">
        <f t="shared" si="1"/>
        <v>1288343.6966666665</v>
      </c>
      <c r="CW77" s="880"/>
      <c r="CX77" s="880"/>
      <c r="CY77" s="880"/>
      <c r="CZ77" s="880"/>
      <c r="DA77" s="880"/>
      <c r="DB77" s="880"/>
      <c r="DC77" s="880"/>
      <c r="DD77" s="880"/>
      <c r="DE77" s="881"/>
    </row>
    <row r="78" spans="1:109" s="3" customFormat="1" ht="23.25" customHeight="1" x14ac:dyDescent="0.2">
      <c r="A78" s="919" t="s">
        <v>1560</v>
      </c>
      <c r="B78" s="920"/>
      <c r="C78" s="920"/>
      <c r="D78" s="920"/>
      <c r="E78" s="920"/>
      <c r="F78" s="920"/>
      <c r="G78" s="920"/>
      <c r="H78" s="920"/>
      <c r="I78" s="920"/>
      <c r="J78" s="920"/>
      <c r="K78" s="920"/>
      <c r="L78" s="920"/>
      <c r="M78" s="920"/>
      <c r="N78" s="920"/>
      <c r="O78" s="921"/>
      <c r="P78" s="886" t="s">
        <v>1517</v>
      </c>
      <c r="Q78" s="886"/>
      <c r="R78" s="886"/>
      <c r="S78" s="886"/>
      <c r="T78" s="886"/>
      <c r="U78" s="886"/>
      <c r="V78" s="886"/>
      <c r="W78" s="886"/>
      <c r="X78" s="886"/>
      <c r="Y78" s="886"/>
      <c r="Z78" s="886"/>
      <c r="AA78" s="886"/>
      <c r="AB78" s="886"/>
      <c r="AC78" s="886"/>
      <c r="AD78" s="887"/>
      <c r="AE78" s="887"/>
      <c r="AF78" s="887"/>
      <c r="AG78" s="888">
        <v>1</v>
      </c>
      <c r="AH78" s="888"/>
      <c r="AI78" s="888"/>
      <c r="AJ78" s="888"/>
      <c r="AK78" s="889">
        <v>9630</v>
      </c>
      <c r="AL78" s="889"/>
      <c r="AM78" s="889"/>
      <c r="AN78" s="889"/>
      <c r="AO78" s="889"/>
      <c r="AP78" s="889"/>
      <c r="AQ78" s="880">
        <v>115560</v>
      </c>
      <c r="AR78" s="880"/>
      <c r="AS78" s="880"/>
      <c r="AT78" s="880"/>
      <c r="AU78" s="880"/>
      <c r="AV78" s="880"/>
      <c r="AW78" s="880"/>
      <c r="AX78" s="880"/>
      <c r="AY78" s="876">
        <v>0</v>
      </c>
      <c r="AZ78" s="876"/>
      <c r="BA78" s="876"/>
      <c r="BB78" s="876"/>
      <c r="BC78" s="876"/>
      <c r="BD78" s="876"/>
      <c r="BE78" s="876"/>
      <c r="BF78" s="876"/>
      <c r="BG78" s="876">
        <v>1605</v>
      </c>
      <c r="BH78" s="876"/>
      <c r="BI78" s="876"/>
      <c r="BJ78" s="876"/>
      <c r="BK78" s="876"/>
      <c r="BL78" s="876"/>
      <c r="BM78" s="876"/>
      <c r="BN78" s="876"/>
      <c r="BO78" s="877">
        <v>16050</v>
      </c>
      <c r="BP78" s="878"/>
      <c r="BQ78" s="878"/>
      <c r="BR78" s="878"/>
      <c r="BS78" s="878"/>
      <c r="BT78" s="878"/>
      <c r="BU78" s="878"/>
      <c r="BV78" s="879"/>
      <c r="BW78" s="876">
        <v>0</v>
      </c>
      <c r="BX78" s="876"/>
      <c r="BY78" s="876"/>
      <c r="BZ78" s="876"/>
      <c r="CA78" s="876"/>
      <c r="CB78" s="876"/>
      <c r="CC78" s="876"/>
      <c r="CD78" s="876"/>
      <c r="CE78" s="876">
        <v>0</v>
      </c>
      <c r="CF78" s="876"/>
      <c r="CG78" s="876"/>
      <c r="CH78" s="876"/>
      <c r="CI78" s="876"/>
      <c r="CJ78" s="876"/>
      <c r="CK78" s="876"/>
      <c r="CL78" s="876"/>
      <c r="CM78" s="876"/>
      <c r="CN78" s="876">
        <v>25600</v>
      </c>
      <c r="CO78" s="876"/>
      <c r="CP78" s="876"/>
      <c r="CQ78" s="876"/>
      <c r="CR78" s="876"/>
      <c r="CS78" s="876"/>
      <c r="CT78" s="876"/>
      <c r="CU78" s="876"/>
      <c r="CV78" s="880">
        <f t="shared" si="1"/>
        <v>158815</v>
      </c>
      <c r="CW78" s="880"/>
      <c r="CX78" s="880"/>
      <c r="CY78" s="880"/>
      <c r="CZ78" s="880"/>
      <c r="DA78" s="880"/>
      <c r="DB78" s="880"/>
      <c r="DC78" s="880"/>
      <c r="DD78" s="880"/>
      <c r="DE78" s="881"/>
    </row>
    <row r="79" spans="1:109" s="3" customFormat="1" ht="23.25" customHeight="1" x14ac:dyDescent="0.2">
      <c r="A79" s="919" t="s">
        <v>1560</v>
      </c>
      <c r="B79" s="920"/>
      <c r="C79" s="920"/>
      <c r="D79" s="920"/>
      <c r="E79" s="920"/>
      <c r="F79" s="920"/>
      <c r="G79" s="920"/>
      <c r="H79" s="920"/>
      <c r="I79" s="920"/>
      <c r="J79" s="920"/>
      <c r="K79" s="920"/>
      <c r="L79" s="920"/>
      <c r="M79" s="920"/>
      <c r="N79" s="920"/>
      <c r="O79" s="921"/>
      <c r="P79" s="886" t="s">
        <v>1518</v>
      </c>
      <c r="Q79" s="886"/>
      <c r="R79" s="886"/>
      <c r="S79" s="886"/>
      <c r="T79" s="886"/>
      <c r="U79" s="886"/>
      <c r="V79" s="886"/>
      <c r="W79" s="886"/>
      <c r="X79" s="886"/>
      <c r="Y79" s="886"/>
      <c r="Z79" s="886"/>
      <c r="AA79" s="886"/>
      <c r="AB79" s="886"/>
      <c r="AC79" s="886"/>
      <c r="AD79" s="887"/>
      <c r="AE79" s="887"/>
      <c r="AF79" s="887"/>
      <c r="AG79" s="888">
        <v>1</v>
      </c>
      <c r="AH79" s="888"/>
      <c r="AI79" s="888"/>
      <c r="AJ79" s="888"/>
      <c r="AK79" s="889">
        <v>9630</v>
      </c>
      <c r="AL79" s="889"/>
      <c r="AM79" s="889"/>
      <c r="AN79" s="889"/>
      <c r="AO79" s="889"/>
      <c r="AP79" s="889"/>
      <c r="AQ79" s="880">
        <v>115560</v>
      </c>
      <c r="AR79" s="880"/>
      <c r="AS79" s="880"/>
      <c r="AT79" s="880"/>
      <c r="AU79" s="880"/>
      <c r="AV79" s="880"/>
      <c r="AW79" s="880"/>
      <c r="AX79" s="880"/>
      <c r="AY79" s="876">
        <v>0</v>
      </c>
      <c r="AZ79" s="876"/>
      <c r="BA79" s="876"/>
      <c r="BB79" s="876"/>
      <c r="BC79" s="876"/>
      <c r="BD79" s="876"/>
      <c r="BE79" s="876"/>
      <c r="BF79" s="876"/>
      <c r="BG79" s="876">
        <v>1605</v>
      </c>
      <c r="BH79" s="876"/>
      <c r="BI79" s="876"/>
      <c r="BJ79" s="876"/>
      <c r="BK79" s="876"/>
      <c r="BL79" s="876"/>
      <c r="BM79" s="876"/>
      <c r="BN79" s="876"/>
      <c r="BO79" s="877">
        <v>16050</v>
      </c>
      <c r="BP79" s="878"/>
      <c r="BQ79" s="878"/>
      <c r="BR79" s="878"/>
      <c r="BS79" s="878"/>
      <c r="BT79" s="878"/>
      <c r="BU79" s="878"/>
      <c r="BV79" s="879"/>
      <c r="BW79" s="876">
        <v>0</v>
      </c>
      <c r="BX79" s="876"/>
      <c r="BY79" s="876"/>
      <c r="BZ79" s="876"/>
      <c r="CA79" s="876"/>
      <c r="CB79" s="876"/>
      <c r="CC79" s="876"/>
      <c r="CD79" s="876"/>
      <c r="CE79" s="876">
        <v>0</v>
      </c>
      <c r="CF79" s="876"/>
      <c r="CG79" s="876"/>
      <c r="CH79" s="876"/>
      <c r="CI79" s="876"/>
      <c r="CJ79" s="876"/>
      <c r="CK79" s="876"/>
      <c r="CL79" s="876"/>
      <c r="CM79" s="876"/>
      <c r="CN79" s="876">
        <v>25600</v>
      </c>
      <c r="CO79" s="876"/>
      <c r="CP79" s="876"/>
      <c r="CQ79" s="876"/>
      <c r="CR79" s="876"/>
      <c r="CS79" s="876"/>
      <c r="CT79" s="876"/>
      <c r="CU79" s="876"/>
      <c r="CV79" s="880">
        <f t="shared" si="1"/>
        <v>158815</v>
      </c>
      <c r="CW79" s="880"/>
      <c r="CX79" s="880"/>
      <c r="CY79" s="880"/>
      <c r="CZ79" s="880"/>
      <c r="DA79" s="880"/>
      <c r="DB79" s="880"/>
      <c r="DC79" s="880"/>
      <c r="DD79" s="880"/>
      <c r="DE79" s="881"/>
    </row>
    <row r="80" spans="1:109" s="3" customFormat="1" ht="23.25" customHeight="1" x14ac:dyDescent="0.2">
      <c r="A80" s="919" t="s">
        <v>1560</v>
      </c>
      <c r="B80" s="920"/>
      <c r="C80" s="920"/>
      <c r="D80" s="920"/>
      <c r="E80" s="920"/>
      <c r="F80" s="920"/>
      <c r="G80" s="920"/>
      <c r="H80" s="920"/>
      <c r="I80" s="920"/>
      <c r="J80" s="920"/>
      <c r="K80" s="920"/>
      <c r="L80" s="920"/>
      <c r="M80" s="920"/>
      <c r="N80" s="920"/>
      <c r="O80" s="921"/>
      <c r="P80" s="886" t="s">
        <v>1562</v>
      </c>
      <c r="Q80" s="886"/>
      <c r="R80" s="886"/>
      <c r="S80" s="886"/>
      <c r="T80" s="886"/>
      <c r="U80" s="886"/>
      <c r="V80" s="886"/>
      <c r="W80" s="886"/>
      <c r="X80" s="886"/>
      <c r="Y80" s="886"/>
      <c r="Z80" s="886"/>
      <c r="AA80" s="886"/>
      <c r="AB80" s="886"/>
      <c r="AC80" s="886"/>
      <c r="AD80" s="887"/>
      <c r="AE80" s="887"/>
      <c r="AF80" s="887"/>
      <c r="AG80" s="888">
        <v>1</v>
      </c>
      <c r="AH80" s="888"/>
      <c r="AI80" s="888"/>
      <c r="AJ80" s="888"/>
      <c r="AK80" s="889">
        <v>9630</v>
      </c>
      <c r="AL80" s="889"/>
      <c r="AM80" s="889"/>
      <c r="AN80" s="889"/>
      <c r="AO80" s="889"/>
      <c r="AP80" s="889"/>
      <c r="AQ80" s="880">
        <v>115560</v>
      </c>
      <c r="AR80" s="880"/>
      <c r="AS80" s="880"/>
      <c r="AT80" s="880"/>
      <c r="AU80" s="880"/>
      <c r="AV80" s="880"/>
      <c r="AW80" s="880"/>
      <c r="AX80" s="880"/>
      <c r="AY80" s="876">
        <v>0</v>
      </c>
      <c r="AZ80" s="876"/>
      <c r="BA80" s="876"/>
      <c r="BB80" s="876"/>
      <c r="BC80" s="876"/>
      <c r="BD80" s="876"/>
      <c r="BE80" s="876"/>
      <c r="BF80" s="876"/>
      <c r="BG80" s="876">
        <v>1605</v>
      </c>
      <c r="BH80" s="876"/>
      <c r="BI80" s="876"/>
      <c r="BJ80" s="876"/>
      <c r="BK80" s="876"/>
      <c r="BL80" s="876"/>
      <c r="BM80" s="876"/>
      <c r="BN80" s="876"/>
      <c r="BO80" s="877">
        <v>16050</v>
      </c>
      <c r="BP80" s="878"/>
      <c r="BQ80" s="878"/>
      <c r="BR80" s="878"/>
      <c r="BS80" s="878"/>
      <c r="BT80" s="878"/>
      <c r="BU80" s="878"/>
      <c r="BV80" s="879"/>
      <c r="BW80" s="876">
        <v>0</v>
      </c>
      <c r="BX80" s="876"/>
      <c r="BY80" s="876"/>
      <c r="BZ80" s="876"/>
      <c r="CA80" s="876"/>
      <c r="CB80" s="876"/>
      <c r="CC80" s="876"/>
      <c r="CD80" s="876"/>
      <c r="CE80" s="876">
        <v>0</v>
      </c>
      <c r="CF80" s="876"/>
      <c r="CG80" s="876"/>
      <c r="CH80" s="876"/>
      <c r="CI80" s="876"/>
      <c r="CJ80" s="876"/>
      <c r="CK80" s="876"/>
      <c r="CL80" s="876"/>
      <c r="CM80" s="876"/>
      <c r="CN80" s="876">
        <v>25600</v>
      </c>
      <c r="CO80" s="876"/>
      <c r="CP80" s="876"/>
      <c r="CQ80" s="876"/>
      <c r="CR80" s="876"/>
      <c r="CS80" s="876"/>
      <c r="CT80" s="876"/>
      <c r="CU80" s="876"/>
      <c r="CV80" s="880">
        <f t="shared" si="1"/>
        <v>158815</v>
      </c>
      <c r="CW80" s="880"/>
      <c r="CX80" s="880"/>
      <c r="CY80" s="880"/>
      <c r="CZ80" s="880"/>
      <c r="DA80" s="880"/>
      <c r="DB80" s="880"/>
      <c r="DC80" s="880"/>
      <c r="DD80" s="880"/>
      <c r="DE80" s="881"/>
    </row>
    <row r="81" spans="1:109" s="3" customFormat="1" ht="23.25" customHeight="1" x14ac:dyDescent="0.2">
      <c r="A81" s="919" t="s">
        <v>1560</v>
      </c>
      <c r="B81" s="920"/>
      <c r="C81" s="920"/>
      <c r="D81" s="920"/>
      <c r="E81" s="920"/>
      <c r="F81" s="920"/>
      <c r="G81" s="920"/>
      <c r="H81" s="920"/>
      <c r="I81" s="920"/>
      <c r="J81" s="920"/>
      <c r="K81" s="920"/>
      <c r="L81" s="920"/>
      <c r="M81" s="920"/>
      <c r="N81" s="920"/>
      <c r="O81" s="921"/>
      <c r="P81" s="886" t="s">
        <v>1511</v>
      </c>
      <c r="Q81" s="886"/>
      <c r="R81" s="886"/>
      <c r="S81" s="886"/>
      <c r="T81" s="886"/>
      <c r="U81" s="886"/>
      <c r="V81" s="886"/>
      <c r="W81" s="886"/>
      <c r="X81" s="886"/>
      <c r="Y81" s="886"/>
      <c r="Z81" s="886"/>
      <c r="AA81" s="886"/>
      <c r="AB81" s="886"/>
      <c r="AC81" s="886"/>
      <c r="AD81" s="887"/>
      <c r="AE81" s="887"/>
      <c r="AF81" s="887"/>
      <c r="AG81" s="888">
        <v>6</v>
      </c>
      <c r="AH81" s="888"/>
      <c r="AI81" s="888"/>
      <c r="AJ81" s="888"/>
      <c r="AK81" s="889">
        <v>57780</v>
      </c>
      <c r="AL81" s="889"/>
      <c r="AM81" s="889"/>
      <c r="AN81" s="889"/>
      <c r="AO81" s="889"/>
      <c r="AP81" s="889"/>
      <c r="AQ81" s="880">
        <v>693360</v>
      </c>
      <c r="AR81" s="880"/>
      <c r="AS81" s="880"/>
      <c r="AT81" s="880"/>
      <c r="AU81" s="880"/>
      <c r="AV81" s="880"/>
      <c r="AW81" s="880"/>
      <c r="AX81" s="880"/>
      <c r="AY81" s="876">
        <v>0</v>
      </c>
      <c r="AZ81" s="876"/>
      <c r="BA81" s="876"/>
      <c r="BB81" s="876"/>
      <c r="BC81" s="876"/>
      <c r="BD81" s="876"/>
      <c r="BE81" s="876"/>
      <c r="BF81" s="876"/>
      <c r="BG81" s="876">
        <v>9630</v>
      </c>
      <c r="BH81" s="876"/>
      <c r="BI81" s="876"/>
      <c r="BJ81" s="876"/>
      <c r="BK81" s="876"/>
      <c r="BL81" s="876"/>
      <c r="BM81" s="876"/>
      <c r="BN81" s="876"/>
      <c r="BO81" s="877">
        <v>96300</v>
      </c>
      <c r="BP81" s="878"/>
      <c r="BQ81" s="878"/>
      <c r="BR81" s="878"/>
      <c r="BS81" s="878"/>
      <c r="BT81" s="878"/>
      <c r="BU81" s="878"/>
      <c r="BV81" s="879"/>
      <c r="BW81" s="876">
        <v>0</v>
      </c>
      <c r="BX81" s="876"/>
      <c r="BY81" s="876"/>
      <c r="BZ81" s="876"/>
      <c r="CA81" s="876"/>
      <c r="CB81" s="876"/>
      <c r="CC81" s="876"/>
      <c r="CD81" s="876"/>
      <c r="CE81" s="876">
        <v>0</v>
      </c>
      <c r="CF81" s="876"/>
      <c r="CG81" s="876"/>
      <c r="CH81" s="876"/>
      <c r="CI81" s="876"/>
      <c r="CJ81" s="876"/>
      <c r="CK81" s="876"/>
      <c r="CL81" s="876"/>
      <c r="CM81" s="876"/>
      <c r="CN81" s="876">
        <v>153600</v>
      </c>
      <c r="CO81" s="876"/>
      <c r="CP81" s="876"/>
      <c r="CQ81" s="876"/>
      <c r="CR81" s="876"/>
      <c r="CS81" s="876"/>
      <c r="CT81" s="876"/>
      <c r="CU81" s="876"/>
      <c r="CV81" s="880">
        <f t="shared" si="1"/>
        <v>952890</v>
      </c>
      <c r="CW81" s="880"/>
      <c r="CX81" s="880"/>
      <c r="CY81" s="880"/>
      <c r="CZ81" s="880"/>
      <c r="DA81" s="880"/>
      <c r="DB81" s="880"/>
      <c r="DC81" s="880"/>
      <c r="DD81" s="880"/>
      <c r="DE81" s="881"/>
    </row>
    <row r="82" spans="1:109" s="3" customFormat="1" ht="23.25" customHeight="1" x14ac:dyDescent="0.2">
      <c r="A82" s="919" t="s">
        <v>1560</v>
      </c>
      <c r="B82" s="920"/>
      <c r="C82" s="920"/>
      <c r="D82" s="920"/>
      <c r="E82" s="920"/>
      <c r="F82" s="920"/>
      <c r="G82" s="920"/>
      <c r="H82" s="920"/>
      <c r="I82" s="920"/>
      <c r="J82" s="920"/>
      <c r="K82" s="920"/>
      <c r="L82" s="920"/>
      <c r="M82" s="920"/>
      <c r="N82" s="920"/>
      <c r="O82" s="921"/>
      <c r="P82" s="886" t="s">
        <v>1513</v>
      </c>
      <c r="Q82" s="886"/>
      <c r="R82" s="886"/>
      <c r="S82" s="886"/>
      <c r="T82" s="886"/>
      <c r="U82" s="886"/>
      <c r="V82" s="886"/>
      <c r="W82" s="886"/>
      <c r="X82" s="886"/>
      <c r="Y82" s="886"/>
      <c r="Z82" s="886"/>
      <c r="AA82" s="886"/>
      <c r="AB82" s="886"/>
      <c r="AC82" s="886"/>
      <c r="AD82" s="887"/>
      <c r="AE82" s="887"/>
      <c r="AF82" s="887"/>
      <c r="AG82" s="888">
        <v>2</v>
      </c>
      <c r="AH82" s="888"/>
      <c r="AI82" s="888"/>
      <c r="AJ82" s="888"/>
      <c r="AK82" s="889">
        <v>19260</v>
      </c>
      <c r="AL82" s="889"/>
      <c r="AM82" s="889"/>
      <c r="AN82" s="889"/>
      <c r="AO82" s="889"/>
      <c r="AP82" s="889"/>
      <c r="AQ82" s="880">
        <v>231120</v>
      </c>
      <c r="AR82" s="880"/>
      <c r="AS82" s="880"/>
      <c r="AT82" s="880"/>
      <c r="AU82" s="880"/>
      <c r="AV82" s="880"/>
      <c r="AW82" s="880"/>
      <c r="AX82" s="880"/>
      <c r="AY82" s="876">
        <v>0</v>
      </c>
      <c r="AZ82" s="876"/>
      <c r="BA82" s="876"/>
      <c r="BB82" s="876"/>
      <c r="BC82" s="876"/>
      <c r="BD82" s="876"/>
      <c r="BE82" s="876"/>
      <c r="BF82" s="876"/>
      <c r="BG82" s="876">
        <v>3210</v>
      </c>
      <c r="BH82" s="876"/>
      <c r="BI82" s="876"/>
      <c r="BJ82" s="876"/>
      <c r="BK82" s="876"/>
      <c r="BL82" s="876"/>
      <c r="BM82" s="876"/>
      <c r="BN82" s="876"/>
      <c r="BO82" s="877">
        <v>32100</v>
      </c>
      <c r="BP82" s="878"/>
      <c r="BQ82" s="878"/>
      <c r="BR82" s="878"/>
      <c r="BS82" s="878"/>
      <c r="BT82" s="878"/>
      <c r="BU82" s="878"/>
      <c r="BV82" s="879"/>
      <c r="BW82" s="876">
        <v>0</v>
      </c>
      <c r="BX82" s="876"/>
      <c r="BY82" s="876"/>
      <c r="BZ82" s="876"/>
      <c r="CA82" s="876"/>
      <c r="CB82" s="876"/>
      <c r="CC82" s="876"/>
      <c r="CD82" s="876"/>
      <c r="CE82" s="876">
        <v>0</v>
      </c>
      <c r="CF82" s="876"/>
      <c r="CG82" s="876"/>
      <c r="CH82" s="876"/>
      <c r="CI82" s="876"/>
      <c r="CJ82" s="876"/>
      <c r="CK82" s="876"/>
      <c r="CL82" s="876"/>
      <c r="CM82" s="876"/>
      <c r="CN82" s="876">
        <v>51200</v>
      </c>
      <c r="CO82" s="876"/>
      <c r="CP82" s="876"/>
      <c r="CQ82" s="876"/>
      <c r="CR82" s="876"/>
      <c r="CS82" s="876"/>
      <c r="CT82" s="876"/>
      <c r="CU82" s="876"/>
      <c r="CV82" s="880">
        <f t="shared" si="1"/>
        <v>317630</v>
      </c>
      <c r="CW82" s="880"/>
      <c r="CX82" s="880"/>
      <c r="CY82" s="880"/>
      <c r="CZ82" s="880"/>
      <c r="DA82" s="880"/>
      <c r="DB82" s="880"/>
      <c r="DC82" s="880"/>
      <c r="DD82" s="880"/>
      <c r="DE82" s="881"/>
    </row>
    <row r="83" spans="1:109" s="3" customFormat="1" ht="23.25" customHeight="1" x14ac:dyDescent="0.2">
      <c r="A83" s="919" t="s">
        <v>1560</v>
      </c>
      <c r="B83" s="920"/>
      <c r="C83" s="920"/>
      <c r="D83" s="920"/>
      <c r="E83" s="920"/>
      <c r="F83" s="920"/>
      <c r="G83" s="920"/>
      <c r="H83" s="920"/>
      <c r="I83" s="920"/>
      <c r="J83" s="920"/>
      <c r="K83" s="920"/>
      <c r="L83" s="920"/>
      <c r="M83" s="920"/>
      <c r="N83" s="920"/>
      <c r="O83" s="921"/>
      <c r="P83" s="886" t="s">
        <v>1563</v>
      </c>
      <c r="Q83" s="886"/>
      <c r="R83" s="886"/>
      <c r="S83" s="886"/>
      <c r="T83" s="886"/>
      <c r="U83" s="886"/>
      <c r="V83" s="886"/>
      <c r="W83" s="886"/>
      <c r="X83" s="886"/>
      <c r="Y83" s="886"/>
      <c r="Z83" s="886"/>
      <c r="AA83" s="886"/>
      <c r="AB83" s="886"/>
      <c r="AC83" s="886"/>
      <c r="AD83" s="887"/>
      <c r="AE83" s="887"/>
      <c r="AF83" s="887"/>
      <c r="AG83" s="888">
        <v>1</v>
      </c>
      <c r="AH83" s="888"/>
      <c r="AI83" s="888"/>
      <c r="AJ83" s="888"/>
      <c r="AK83" s="889">
        <v>9630</v>
      </c>
      <c r="AL83" s="889"/>
      <c r="AM83" s="889"/>
      <c r="AN83" s="889"/>
      <c r="AO83" s="889"/>
      <c r="AP83" s="889"/>
      <c r="AQ83" s="880">
        <v>115560</v>
      </c>
      <c r="AR83" s="880"/>
      <c r="AS83" s="880"/>
      <c r="AT83" s="880"/>
      <c r="AU83" s="880"/>
      <c r="AV83" s="880"/>
      <c r="AW83" s="880"/>
      <c r="AX83" s="880"/>
      <c r="AY83" s="876">
        <v>0</v>
      </c>
      <c r="AZ83" s="876"/>
      <c r="BA83" s="876"/>
      <c r="BB83" s="876"/>
      <c r="BC83" s="876"/>
      <c r="BD83" s="876"/>
      <c r="BE83" s="876"/>
      <c r="BF83" s="876"/>
      <c r="BG83" s="876">
        <v>1605</v>
      </c>
      <c r="BH83" s="876"/>
      <c r="BI83" s="876"/>
      <c r="BJ83" s="876"/>
      <c r="BK83" s="876"/>
      <c r="BL83" s="876"/>
      <c r="BM83" s="876"/>
      <c r="BN83" s="876"/>
      <c r="BO83" s="877">
        <v>16050</v>
      </c>
      <c r="BP83" s="878"/>
      <c r="BQ83" s="878"/>
      <c r="BR83" s="878"/>
      <c r="BS83" s="878"/>
      <c r="BT83" s="878"/>
      <c r="BU83" s="878"/>
      <c r="BV83" s="879"/>
      <c r="BW83" s="876">
        <v>0</v>
      </c>
      <c r="BX83" s="876"/>
      <c r="BY83" s="876"/>
      <c r="BZ83" s="876"/>
      <c r="CA83" s="876"/>
      <c r="CB83" s="876"/>
      <c r="CC83" s="876"/>
      <c r="CD83" s="876"/>
      <c r="CE83" s="876">
        <v>0</v>
      </c>
      <c r="CF83" s="876"/>
      <c r="CG83" s="876"/>
      <c r="CH83" s="876"/>
      <c r="CI83" s="876"/>
      <c r="CJ83" s="876"/>
      <c r="CK83" s="876"/>
      <c r="CL83" s="876"/>
      <c r="CM83" s="876"/>
      <c r="CN83" s="876">
        <v>25600</v>
      </c>
      <c r="CO83" s="876"/>
      <c r="CP83" s="876"/>
      <c r="CQ83" s="876"/>
      <c r="CR83" s="876"/>
      <c r="CS83" s="876"/>
      <c r="CT83" s="876"/>
      <c r="CU83" s="876"/>
      <c r="CV83" s="880">
        <f t="shared" si="1"/>
        <v>158815</v>
      </c>
      <c r="CW83" s="880"/>
      <c r="CX83" s="880"/>
      <c r="CY83" s="880"/>
      <c r="CZ83" s="880"/>
      <c r="DA83" s="880"/>
      <c r="DB83" s="880"/>
      <c r="DC83" s="880"/>
      <c r="DD83" s="880"/>
      <c r="DE83" s="881"/>
    </row>
    <row r="84" spans="1:109" s="3" customFormat="1" ht="23.25" customHeight="1" x14ac:dyDescent="0.2">
      <c r="A84" s="919" t="s">
        <v>1560</v>
      </c>
      <c r="B84" s="920"/>
      <c r="C84" s="920"/>
      <c r="D84" s="920"/>
      <c r="E84" s="920"/>
      <c r="F84" s="920"/>
      <c r="G84" s="920"/>
      <c r="H84" s="920"/>
      <c r="I84" s="920"/>
      <c r="J84" s="920"/>
      <c r="K84" s="920"/>
      <c r="L84" s="920"/>
      <c r="M84" s="920"/>
      <c r="N84" s="920"/>
      <c r="O84" s="921"/>
      <c r="P84" s="886" t="s">
        <v>1519</v>
      </c>
      <c r="Q84" s="886"/>
      <c r="R84" s="886"/>
      <c r="S84" s="886"/>
      <c r="T84" s="886"/>
      <c r="U84" s="886"/>
      <c r="V84" s="886"/>
      <c r="W84" s="886"/>
      <c r="X84" s="886"/>
      <c r="Y84" s="886"/>
      <c r="Z84" s="886"/>
      <c r="AA84" s="886"/>
      <c r="AB84" s="886"/>
      <c r="AC84" s="886"/>
      <c r="AD84" s="887"/>
      <c r="AE84" s="887"/>
      <c r="AF84" s="887"/>
      <c r="AG84" s="888">
        <v>1</v>
      </c>
      <c r="AH84" s="888"/>
      <c r="AI84" s="888"/>
      <c r="AJ84" s="888"/>
      <c r="AK84" s="889">
        <v>9630</v>
      </c>
      <c r="AL84" s="889"/>
      <c r="AM84" s="889"/>
      <c r="AN84" s="889"/>
      <c r="AO84" s="889"/>
      <c r="AP84" s="889"/>
      <c r="AQ84" s="880">
        <v>115560</v>
      </c>
      <c r="AR84" s="880"/>
      <c r="AS84" s="880"/>
      <c r="AT84" s="880"/>
      <c r="AU84" s="880"/>
      <c r="AV84" s="880"/>
      <c r="AW84" s="880"/>
      <c r="AX84" s="880"/>
      <c r="AY84" s="876">
        <v>0</v>
      </c>
      <c r="AZ84" s="876"/>
      <c r="BA84" s="876"/>
      <c r="BB84" s="876"/>
      <c r="BC84" s="876"/>
      <c r="BD84" s="876"/>
      <c r="BE84" s="876"/>
      <c r="BF84" s="876"/>
      <c r="BG84" s="876">
        <v>1605</v>
      </c>
      <c r="BH84" s="876"/>
      <c r="BI84" s="876"/>
      <c r="BJ84" s="876"/>
      <c r="BK84" s="876"/>
      <c r="BL84" s="876"/>
      <c r="BM84" s="876"/>
      <c r="BN84" s="876"/>
      <c r="BO84" s="877">
        <v>16050</v>
      </c>
      <c r="BP84" s="878"/>
      <c r="BQ84" s="878"/>
      <c r="BR84" s="878"/>
      <c r="BS84" s="878"/>
      <c r="BT84" s="878"/>
      <c r="BU84" s="878"/>
      <c r="BV84" s="879"/>
      <c r="BW84" s="876">
        <v>0</v>
      </c>
      <c r="BX84" s="876"/>
      <c r="BY84" s="876"/>
      <c r="BZ84" s="876"/>
      <c r="CA84" s="876"/>
      <c r="CB84" s="876"/>
      <c r="CC84" s="876"/>
      <c r="CD84" s="876"/>
      <c r="CE84" s="876">
        <v>0</v>
      </c>
      <c r="CF84" s="876"/>
      <c r="CG84" s="876"/>
      <c r="CH84" s="876"/>
      <c r="CI84" s="876"/>
      <c r="CJ84" s="876"/>
      <c r="CK84" s="876"/>
      <c r="CL84" s="876"/>
      <c r="CM84" s="876"/>
      <c r="CN84" s="876">
        <v>25600</v>
      </c>
      <c r="CO84" s="876"/>
      <c r="CP84" s="876"/>
      <c r="CQ84" s="876"/>
      <c r="CR84" s="876"/>
      <c r="CS84" s="876"/>
      <c r="CT84" s="876"/>
      <c r="CU84" s="876"/>
      <c r="CV84" s="880">
        <f t="shared" si="1"/>
        <v>158815</v>
      </c>
      <c r="CW84" s="880"/>
      <c r="CX84" s="880"/>
      <c r="CY84" s="880"/>
      <c r="CZ84" s="880"/>
      <c r="DA84" s="880"/>
      <c r="DB84" s="880"/>
      <c r="DC84" s="880"/>
      <c r="DD84" s="880"/>
      <c r="DE84" s="881"/>
    </row>
    <row r="85" spans="1:109" s="3" customFormat="1" ht="23.25" customHeight="1" x14ac:dyDescent="0.2">
      <c r="A85" s="919" t="s">
        <v>1560</v>
      </c>
      <c r="B85" s="920"/>
      <c r="C85" s="920"/>
      <c r="D85" s="920"/>
      <c r="E85" s="920"/>
      <c r="F85" s="920"/>
      <c r="G85" s="920"/>
      <c r="H85" s="920"/>
      <c r="I85" s="920"/>
      <c r="J85" s="920"/>
      <c r="K85" s="920"/>
      <c r="L85" s="920"/>
      <c r="M85" s="920"/>
      <c r="N85" s="920"/>
      <c r="O85" s="921"/>
      <c r="P85" s="886" t="s">
        <v>1564</v>
      </c>
      <c r="Q85" s="886"/>
      <c r="R85" s="886"/>
      <c r="S85" s="886"/>
      <c r="T85" s="886"/>
      <c r="U85" s="886"/>
      <c r="V85" s="886"/>
      <c r="W85" s="886"/>
      <c r="X85" s="886"/>
      <c r="Y85" s="886"/>
      <c r="Z85" s="886"/>
      <c r="AA85" s="886"/>
      <c r="AB85" s="886"/>
      <c r="AC85" s="886"/>
      <c r="AD85" s="887"/>
      <c r="AE85" s="887"/>
      <c r="AF85" s="887"/>
      <c r="AG85" s="888">
        <v>9</v>
      </c>
      <c r="AH85" s="888"/>
      <c r="AI85" s="888"/>
      <c r="AJ85" s="888"/>
      <c r="AK85" s="889">
        <v>86670</v>
      </c>
      <c r="AL85" s="889"/>
      <c r="AM85" s="889"/>
      <c r="AN85" s="889"/>
      <c r="AO85" s="889"/>
      <c r="AP85" s="889"/>
      <c r="AQ85" s="880">
        <v>1040040</v>
      </c>
      <c r="AR85" s="880"/>
      <c r="AS85" s="880"/>
      <c r="AT85" s="880"/>
      <c r="AU85" s="880"/>
      <c r="AV85" s="880"/>
      <c r="AW85" s="880"/>
      <c r="AX85" s="880"/>
      <c r="AY85" s="876">
        <v>0</v>
      </c>
      <c r="AZ85" s="876"/>
      <c r="BA85" s="876"/>
      <c r="BB85" s="876"/>
      <c r="BC85" s="876"/>
      <c r="BD85" s="876"/>
      <c r="BE85" s="876"/>
      <c r="BF85" s="876"/>
      <c r="BG85" s="876">
        <v>14445</v>
      </c>
      <c r="BH85" s="876"/>
      <c r="BI85" s="876"/>
      <c r="BJ85" s="876"/>
      <c r="BK85" s="876"/>
      <c r="BL85" s="876"/>
      <c r="BM85" s="876"/>
      <c r="BN85" s="876"/>
      <c r="BO85" s="877">
        <v>144450</v>
      </c>
      <c r="BP85" s="878"/>
      <c r="BQ85" s="878"/>
      <c r="BR85" s="878"/>
      <c r="BS85" s="878"/>
      <c r="BT85" s="878"/>
      <c r="BU85" s="878"/>
      <c r="BV85" s="879"/>
      <c r="BW85" s="876">
        <v>0</v>
      </c>
      <c r="BX85" s="876"/>
      <c r="BY85" s="876"/>
      <c r="BZ85" s="876"/>
      <c r="CA85" s="876"/>
      <c r="CB85" s="876"/>
      <c r="CC85" s="876"/>
      <c r="CD85" s="876"/>
      <c r="CE85" s="876">
        <v>0</v>
      </c>
      <c r="CF85" s="876"/>
      <c r="CG85" s="876"/>
      <c r="CH85" s="876"/>
      <c r="CI85" s="876"/>
      <c r="CJ85" s="876"/>
      <c r="CK85" s="876"/>
      <c r="CL85" s="876"/>
      <c r="CM85" s="876"/>
      <c r="CN85" s="876">
        <v>230400</v>
      </c>
      <c r="CO85" s="876"/>
      <c r="CP85" s="876"/>
      <c r="CQ85" s="876"/>
      <c r="CR85" s="876"/>
      <c r="CS85" s="876"/>
      <c r="CT85" s="876"/>
      <c r="CU85" s="876"/>
      <c r="CV85" s="880">
        <f t="shared" si="1"/>
        <v>1429335</v>
      </c>
      <c r="CW85" s="880"/>
      <c r="CX85" s="880"/>
      <c r="CY85" s="880"/>
      <c r="CZ85" s="880"/>
      <c r="DA85" s="880"/>
      <c r="DB85" s="880"/>
      <c r="DC85" s="880"/>
      <c r="DD85" s="880"/>
      <c r="DE85" s="881"/>
    </row>
    <row r="86" spans="1:109" s="3" customFormat="1" ht="23.25" customHeight="1" x14ac:dyDescent="0.2">
      <c r="A86" s="919" t="s">
        <v>1560</v>
      </c>
      <c r="B86" s="920"/>
      <c r="C86" s="920"/>
      <c r="D86" s="920"/>
      <c r="E86" s="920"/>
      <c r="F86" s="920"/>
      <c r="G86" s="920"/>
      <c r="H86" s="920"/>
      <c r="I86" s="920"/>
      <c r="J86" s="920"/>
      <c r="K86" s="920"/>
      <c r="L86" s="920"/>
      <c r="M86" s="920"/>
      <c r="N86" s="920"/>
      <c r="O86" s="921"/>
      <c r="P86" s="886" t="s">
        <v>1565</v>
      </c>
      <c r="Q86" s="886"/>
      <c r="R86" s="886"/>
      <c r="S86" s="886"/>
      <c r="T86" s="886"/>
      <c r="U86" s="886"/>
      <c r="V86" s="886"/>
      <c r="W86" s="886"/>
      <c r="X86" s="886"/>
      <c r="Y86" s="886"/>
      <c r="Z86" s="886"/>
      <c r="AA86" s="886"/>
      <c r="AB86" s="886"/>
      <c r="AC86" s="886"/>
      <c r="AD86" s="887"/>
      <c r="AE86" s="887"/>
      <c r="AF86" s="887"/>
      <c r="AG86" s="888">
        <v>1</v>
      </c>
      <c r="AH86" s="888"/>
      <c r="AI86" s="888"/>
      <c r="AJ86" s="888"/>
      <c r="AK86" s="889">
        <v>10951.155418</v>
      </c>
      <c r="AL86" s="889"/>
      <c r="AM86" s="889"/>
      <c r="AN86" s="889"/>
      <c r="AO86" s="889"/>
      <c r="AP86" s="889"/>
      <c r="AQ86" s="880">
        <v>131413.865016</v>
      </c>
      <c r="AR86" s="880"/>
      <c r="AS86" s="880"/>
      <c r="AT86" s="880"/>
      <c r="AU86" s="880"/>
      <c r="AV86" s="880"/>
      <c r="AW86" s="880"/>
      <c r="AX86" s="880"/>
      <c r="AY86" s="876">
        <v>0</v>
      </c>
      <c r="AZ86" s="876"/>
      <c r="BA86" s="876"/>
      <c r="BB86" s="876"/>
      <c r="BC86" s="876"/>
      <c r="BD86" s="876"/>
      <c r="BE86" s="876"/>
      <c r="BF86" s="876"/>
      <c r="BG86" s="876">
        <v>1825.1925696666667</v>
      </c>
      <c r="BH86" s="876"/>
      <c r="BI86" s="876"/>
      <c r="BJ86" s="876"/>
      <c r="BK86" s="876"/>
      <c r="BL86" s="876"/>
      <c r="BM86" s="876"/>
      <c r="BN86" s="876"/>
      <c r="BO86" s="877">
        <v>18251.925696666665</v>
      </c>
      <c r="BP86" s="878"/>
      <c r="BQ86" s="878"/>
      <c r="BR86" s="878"/>
      <c r="BS86" s="878"/>
      <c r="BT86" s="878"/>
      <c r="BU86" s="878"/>
      <c r="BV86" s="879"/>
      <c r="BW86" s="876">
        <v>0</v>
      </c>
      <c r="BX86" s="876"/>
      <c r="BY86" s="876"/>
      <c r="BZ86" s="876"/>
      <c r="CA86" s="876"/>
      <c r="CB86" s="876"/>
      <c r="CC86" s="876"/>
      <c r="CD86" s="876"/>
      <c r="CE86" s="876">
        <v>0</v>
      </c>
      <c r="CF86" s="876"/>
      <c r="CG86" s="876"/>
      <c r="CH86" s="876"/>
      <c r="CI86" s="876"/>
      <c r="CJ86" s="876"/>
      <c r="CK86" s="876"/>
      <c r="CL86" s="876"/>
      <c r="CM86" s="876"/>
      <c r="CN86" s="876">
        <v>25600</v>
      </c>
      <c r="CO86" s="876"/>
      <c r="CP86" s="876"/>
      <c r="CQ86" s="876"/>
      <c r="CR86" s="876"/>
      <c r="CS86" s="876"/>
      <c r="CT86" s="876"/>
      <c r="CU86" s="876"/>
      <c r="CV86" s="880">
        <f t="shared" si="1"/>
        <v>177090.98328233333</v>
      </c>
      <c r="CW86" s="880"/>
      <c r="CX86" s="880"/>
      <c r="CY86" s="880"/>
      <c r="CZ86" s="880"/>
      <c r="DA86" s="880"/>
      <c r="DB86" s="880"/>
      <c r="DC86" s="880"/>
      <c r="DD86" s="880"/>
      <c r="DE86" s="881"/>
    </row>
    <row r="87" spans="1:109" s="3" customFormat="1" ht="23.25" customHeight="1" x14ac:dyDescent="0.2">
      <c r="A87" s="919" t="s">
        <v>1560</v>
      </c>
      <c r="B87" s="920"/>
      <c r="C87" s="920"/>
      <c r="D87" s="920"/>
      <c r="E87" s="920"/>
      <c r="F87" s="920"/>
      <c r="G87" s="920"/>
      <c r="H87" s="920"/>
      <c r="I87" s="920"/>
      <c r="J87" s="920"/>
      <c r="K87" s="920"/>
      <c r="L87" s="920"/>
      <c r="M87" s="920"/>
      <c r="N87" s="920"/>
      <c r="O87" s="921"/>
      <c r="P87" s="886" t="s">
        <v>1566</v>
      </c>
      <c r="Q87" s="886"/>
      <c r="R87" s="886"/>
      <c r="S87" s="886"/>
      <c r="T87" s="886"/>
      <c r="U87" s="886"/>
      <c r="V87" s="886"/>
      <c r="W87" s="886"/>
      <c r="X87" s="886"/>
      <c r="Y87" s="886"/>
      <c r="Z87" s="886"/>
      <c r="AA87" s="886"/>
      <c r="AB87" s="886"/>
      <c r="AC87" s="886"/>
      <c r="AD87" s="887"/>
      <c r="AE87" s="887"/>
      <c r="AF87" s="887"/>
      <c r="AG87" s="888">
        <v>2</v>
      </c>
      <c r="AH87" s="888"/>
      <c r="AI87" s="888"/>
      <c r="AJ87" s="888"/>
      <c r="AK87" s="889">
        <v>19260</v>
      </c>
      <c r="AL87" s="889"/>
      <c r="AM87" s="889"/>
      <c r="AN87" s="889"/>
      <c r="AO87" s="889"/>
      <c r="AP87" s="889"/>
      <c r="AQ87" s="880">
        <v>231120</v>
      </c>
      <c r="AR87" s="880"/>
      <c r="AS87" s="880"/>
      <c r="AT87" s="880"/>
      <c r="AU87" s="880"/>
      <c r="AV87" s="880"/>
      <c r="AW87" s="880"/>
      <c r="AX87" s="880"/>
      <c r="AY87" s="876">
        <v>0</v>
      </c>
      <c r="AZ87" s="876"/>
      <c r="BA87" s="876"/>
      <c r="BB87" s="876"/>
      <c r="BC87" s="876"/>
      <c r="BD87" s="876"/>
      <c r="BE87" s="876"/>
      <c r="BF87" s="876"/>
      <c r="BG87" s="876">
        <v>3210</v>
      </c>
      <c r="BH87" s="876"/>
      <c r="BI87" s="876"/>
      <c r="BJ87" s="876"/>
      <c r="BK87" s="876"/>
      <c r="BL87" s="876"/>
      <c r="BM87" s="876"/>
      <c r="BN87" s="876"/>
      <c r="BO87" s="877">
        <v>32100</v>
      </c>
      <c r="BP87" s="878"/>
      <c r="BQ87" s="878"/>
      <c r="BR87" s="878"/>
      <c r="BS87" s="878"/>
      <c r="BT87" s="878"/>
      <c r="BU87" s="878"/>
      <c r="BV87" s="879"/>
      <c r="BW87" s="876">
        <v>0</v>
      </c>
      <c r="BX87" s="876"/>
      <c r="BY87" s="876"/>
      <c r="BZ87" s="876"/>
      <c r="CA87" s="876"/>
      <c r="CB87" s="876"/>
      <c r="CC87" s="876"/>
      <c r="CD87" s="876"/>
      <c r="CE87" s="876">
        <v>0</v>
      </c>
      <c r="CF87" s="876"/>
      <c r="CG87" s="876"/>
      <c r="CH87" s="876"/>
      <c r="CI87" s="876"/>
      <c r="CJ87" s="876"/>
      <c r="CK87" s="876"/>
      <c r="CL87" s="876"/>
      <c r="CM87" s="876"/>
      <c r="CN87" s="876">
        <v>51200</v>
      </c>
      <c r="CO87" s="876"/>
      <c r="CP87" s="876"/>
      <c r="CQ87" s="876"/>
      <c r="CR87" s="876"/>
      <c r="CS87" s="876"/>
      <c r="CT87" s="876"/>
      <c r="CU87" s="876"/>
      <c r="CV87" s="880">
        <f t="shared" si="1"/>
        <v>317630</v>
      </c>
      <c r="CW87" s="880"/>
      <c r="CX87" s="880"/>
      <c r="CY87" s="880"/>
      <c r="CZ87" s="880"/>
      <c r="DA87" s="880"/>
      <c r="DB87" s="880"/>
      <c r="DC87" s="880"/>
      <c r="DD87" s="880"/>
      <c r="DE87" s="881"/>
    </row>
    <row r="88" spans="1:109" s="3" customFormat="1" ht="23.25" customHeight="1" x14ac:dyDescent="0.2">
      <c r="A88" s="919" t="s">
        <v>1560</v>
      </c>
      <c r="B88" s="920"/>
      <c r="C88" s="920"/>
      <c r="D88" s="920"/>
      <c r="E88" s="920"/>
      <c r="F88" s="920"/>
      <c r="G88" s="920"/>
      <c r="H88" s="920"/>
      <c r="I88" s="920"/>
      <c r="J88" s="920"/>
      <c r="K88" s="920"/>
      <c r="L88" s="920"/>
      <c r="M88" s="920"/>
      <c r="N88" s="920"/>
      <c r="O88" s="921"/>
      <c r="P88" s="886" t="s">
        <v>1520</v>
      </c>
      <c r="Q88" s="886"/>
      <c r="R88" s="886"/>
      <c r="S88" s="886"/>
      <c r="T88" s="886"/>
      <c r="U88" s="886"/>
      <c r="V88" s="886"/>
      <c r="W88" s="886"/>
      <c r="X88" s="886"/>
      <c r="Y88" s="886"/>
      <c r="Z88" s="886"/>
      <c r="AA88" s="886"/>
      <c r="AB88" s="886"/>
      <c r="AC88" s="886"/>
      <c r="AD88" s="887"/>
      <c r="AE88" s="887"/>
      <c r="AF88" s="887"/>
      <c r="AG88" s="888">
        <v>1</v>
      </c>
      <c r="AH88" s="888"/>
      <c r="AI88" s="888"/>
      <c r="AJ88" s="888"/>
      <c r="AK88" s="889">
        <v>10791.8</v>
      </c>
      <c r="AL88" s="889"/>
      <c r="AM88" s="889"/>
      <c r="AN88" s="889"/>
      <c r="AO88" s="889"/>
      <c r="AP88" s="889"/>
      <c r="AQ88" s="880">
        <v>129501.59999999999</v>
      </c>
      <c r="AR88" s="880"/>
      <c r="AS88" s="880"/>
      <c r="AT88" s="880"/>
      <c r="AU88" s="880"/>
      <c r="AV88" s="880"/>
      <c r="AW88" s="880"/>
      <c r="AX88" s="880"/>
      <c r="AY88" s="876">
        <v>0</v>
      </c>
      <c r="AZ88" s="876"/>
      <c r="BA88" s="876"/>
      <c r="BB88" s="876"/>
      <c r="BC88" s="876"/>
      <c r="BD88" s="876"/>
      <c r="BE88" s="876"/>
      <c r="BF88" s="876"/>
      <c r="BG88" s="876">
        <v>1798.6333333333332</v>
      </c>
      <c r="BH88" s="876"/>
      <c r="BI88" s="876"/>
      <c r="BJ88" s="876"/>
      <c r="BK88" s="876"/>
      <c r="BL88" s="876"/>
      <c r="BM88" s="876"/>
      <c r="BN88" s="876"/>
      <c r="BO88" s="877">
        <v>17986.333333333332</v>
      </c>
      <c r="BP88" s="878"/>
      <c r="BQ88" s="878"/>
      <c r="BR88" s="878"/>
      <c r="BS88" s="878"/>
      <c r="BT88" s="878"/>
      <c r="BU88" s="878"/>
      <c r="BV88" s="879"/>
      <c r="BW88" s="876">
        <v>0</v>
      </c>
      <c r="BX88" s="876"/>
      <c r="BY88" s="876"/>
      <c r="BZ88" s="876"/>
      <c r="CA88" s="876"/>
      <c r="CB88" s="876"/>
      <c r="CC88" s="876"/>
      <c r="CD88" s="876"/>
      <c r="CE88" s="876">
        <v>0</v>
      </c>
      <c r="CF88" s="876"/>
      <c r="CG88" s="876"/>
      <c r="CH88" s="876"/>
      <c r="CI88" s="876"/>
      <c r="CJ88" s="876"/>
      <c r="CK88" s="876"/>
      <c r="CL88" s="876"/>
      <c r="CM88" s="876"/>
      <c r="CN88" s="876">
        <v>25600</v>
      </c>
      <c r="CO88" s="876"/>
      <c r="CP88" s="876"/>
      <c r="CQ88" s="876"/>
      <c r="CR88" s="876"/>
      <c r="CS88" s="876"/>
      <c r="CT88" s="876"/>
      <c r="CU88" s="876"/>
      <c r="CV88" s="880">
        <f t="shared" si="1"/>
        <v>174886.56666666668</v>
      </c>
      <c r="CW88" s="880"/>
      <c r="CX88" s="880"/>
      <c r="CY88" s="880"/>
      <c r="CZ88" s="880"/>
      <c r="DA88" s="880"/>
      <c r="DB88" s="880"/>
      <c r="DC88" s="880"/>
      <c r="DD88" s="880"/>
      <c r="DE88" s="881"/>
    </row>
    <row r="89" spans="1:109" s="3" customFormat="1" ht="23.25" customHeight="1" x14ac:dyDescent="0.2">
      <c r="A89" s="919" t="s">
        <v>1560</v>
      </c>
      <c r="B89" s="920"/>
      <c r="C89" s="920"/>
      <c r="D89" s="920"/>
      <c r="E89" s="920"/>
      <c r="F89" s="920"/>
      <c r="G89" s="920"/>
      <c r="H89" s="920"/>
      <c r="I89" s="920"/>
      <c r="J89" s="920"/>
      <c r="K89" s="920"/>
      <c r="L89" s="920"/>
      <c r="M89" s="920"/>
      <c r="N89" s="920"/>
      <c r="O89" s="921"/>
      <c r="P89" s="886" t="s">
        <v>1567</v>
      </c>
      <c r="Q89" s="886"/>
      <c r="R89" s="886"/>
      <c r="S89" s="886"/>
      <c r="T89" s="886"/>
      <c r="U89" s="886"/>
      <c r="V89" s="886"/>
      <c r="W89" s="886"/>
      <c r="X89" s="886"/>
      <c r="Y89" s="886"/>
      <c r="Z89" s="886"/>
      <c r="AA89" s="886"/>
      <c r="AB89" s="886"/>
      <c r="AC89" s="886"/>
      <c r="AD89" s="887"/>
      <c r="AE89" s="887"/>
      <c r="AF89" s="887"/>
      <c r="AG89" s="888">
        <v>2</v>
      </c>
      <c r="AH89" s="888"/>
      <c r="AI89" s="888"/>
      <c r="AJ89" s="888"/>
      <c r="AK89" s="889">
        <v>19260</v>
      </c>
      <c r="AL89" s="889"/>
      <c r="AM89" s="889"/>
      <c r="AN89" s="889"/>
      <c r="AO89" s="889"/>
      <c r="AP89" s="889"/>
      <c r="AQ89" s="880">
        <v>231120</v>
      </c>
      <c r="AR89" s="880"/>
      <c r="AS89" s="880"/>
      <c r="AT89" s="880"/>
      <c r="AU89" s="880"/>
      <c r="AV89" s="880"/>
      <c r="AW89" s="880"/>
      <c r="AX89" s="880"/>
      <c r="AY89" s="876">
        <v>0</v>
      </c>
      <c r="AZ89" s="876"/>
      <c r="BA89" s="876"/>
      <c r="BB89" s="876"/>
      <c r="BC89" s="876"/>
      <c r="BD89" s="876"/>
      <c r="BE89" s="876"/>
      <c r="BF89" s="876"/>
      <c r="BG89" s="876">
        <v>3210</v>
      </c>
      <c r="BH89" s="876"/>
      <c r="BI89" s="876"/>
      <c r="BJ89" s="876"/>
      <c r="BK89" s="876"/>
      <c r="BL89" s="876"/>
      <c r="BM89" s="876"/>
      <c r="BN89" s="876"/>
      <c r="BO89" s="877">
        <v>32100</v>
      </c>
      <c r="BP89" s="878"/>
      <c r="BQ89" s="878"/>
      <c r="BR89" s="878"/>
      <c r="BS89" s="878"/>
      <c r="BT89" s="878"/>
      <c r="BU89" s="878"/>
      <c r="BV89" s="879"/>
      <c r="BW89" s="876">
        <v>0</v>
      </c>
      <c r="BX89" s="876"/>
      <c r="BY89" s="876"/>
      <c r="BZ89" s="876"/>
      <c r="CA89" s="876"/>
      <c r="CB89" s="876"/>
      <c r="CC89" s="876"/>
      <c r="CD89" s="876"/>
      <c r="CE89" s="876">
        <v>0</v>
      </c>
      <c r="CF89" s="876"/>
      <c r="CG89" s="876"/>
      <c r="CH89" s="876"/>
      <c r="CI89" s="876"/>
      <c r="CJ89" s="876"/>
      <c r="CK89" s="876"/>
      <c r="CL89" s="876"/>
      <c r="CM89" s="876"/>
      <c r="CN89" s="876">
        <v>51200</v>
      </c>
      <c r="CO89" s="876"/>
      <c r="CP89" s="876"/>
      <c r="CQ89" s="876"/>
      <c r="CR89" s="876"/>
      <c r="CS89" s="876"/>
      <c r="CT89" s="876"/>
      <c r="CU89" s="876"/>
      <c r="CV89" s="880">
        <f t="shared" si="1"/>
        <v>317630</v>
      </c>
      <c r="CW89" s="880"/>
      <c r="CX89" s="880"/>
      <c r="CY89" s="880"/>
      <c r="CZ89" s="880"/>
      <c r="DA89" s="880"/>
      <c r="DB89" s="880"/>
      <c r="DC89" s="880"/>
      <c r="DD89" s="880"/>
      <c r="DE89" s="881"/>
    </row>
    <row r="90" spans="1:109" s="3" customFormat="1" ht="23.25" customHeight="1" x14ac:dyDescent="0.2">
      <c r="A90" s="919" t="s">
        <v>1560</v>
      </c>
      <c r="B90" s="920"/>
      <c r="C90" s="920"/>
      <c r="D90" s="920"/>
      <c r="E90" s="920"/>
      <c r="F90" s="920"/>
      <c r="G90" s="920"/>
      <c r="H90" s="920"/>
      <c r="I90" s="920"/>
      <c r="J90" s="920"/>
      <c r="K90" s="920"/>
      <c r="L90" s="920"/>
      <c r="M90" s="920"/>
      <c r="N90" s="920"/>
      <c r="O90" s="921"/>
      <c r="P90" s="886" t="s">
        <v>1521</v>
      </c>
      <c r="Q90" s="886"/>
      <c r="R90" s="886"/>
      <c r="S90" s="886"/>
      <c r="T90" s="886"/>
      <c r="U90" s="886"/>
      <c r="V90" s="886"/>
      <c r="W90" s="886"/>
      <c r="X90" s="886"/>
      <c r="Y90" s="886"/>
      <c r="Z90" s="886"/>
      <c r="AA90" s="886"/>
      <c r="AB90" s="886"/>
      <c r="AC90" s="886"/>
      <c r="AD90" s="887"/>
      <c r="AE90" s="887"/>
      <c r="AF90" s="887"/>
      <c r="AG90" s="888">
        <v>1</v>
      </c>
      <c r="AH90" s="888"/>
      <c r="AI90" s="888"/>
      <c r="AJ90" s="888"/>
      <c r="AK90" s="889">
        <v>11033.42</v>
      </c>
      <c r="AL90" s="889"/>
      <c r="AM90" s="889"/>
      <c r="AN90" s="889"/>
      <c r="AO90" s="889"/>
      <c r="AP90" s="889"/>
      <c r="AQ90" s="880">
        <v>132401.04</v>
      </c>
      <c r="AR90" s="880"/>
      <c r="AS90" s="880"/>
      <c r="AT90" s="880"/>
      <c r="AU90" s="880"/>
      <c r="AV90" s="880"/>
      <c r="AW90" s="880"/>
      <c r="AX90" s="880"/>
      <c r="AY90" s="876">
        <v>0</v>
      </c>
      <c r="AZ90" s="876"/>
      <c r="BA90" s="876"/>
      <c r="BB90" s="876"/>
      <c r="BC90" s="876"/>
      <c r="BD90" s="876"/>
      <c r="BE90" s="876"/>
      <c r="BF90" s="876"/>
      <c r="BG90" s="876">
        <v>1838.9033333333332</v>
      </c>
      <c r="BH90" s="876"/>
      <c r="BI90" s="876"/>
      <c r="BJ90" s="876"/>
      <c r="BK90" s="876"/>
      <c r="BL90" s="876"/>
      <c r="BM90" s="876"/>
      <c r="BN90" s="876"/>
      <c r="BO90" s="877">
        <v>18389.033333333333</v>
      </c>
      <c r="BP90" s="878"/>
      <c r="BQ90" s="878"/>
      <c r="BR90" s="878"/>
      <c r="BS90" s="878"/>
      <c r="BT90" s="878"/>
      <c r="BU90" s="878"/>
      <c r="BV90" s="879"/>
      <c r="BW90" s="876">
        <v>0</v>
      </c>
      <c r="BX90" s="876"/>
      <c r="BY90" s="876"/>
      <c r="BZ90" s="876"/>
      <c r="CA90" s="876"/>
      <c r="CB90" s="876"/>
      <c r="CC90" s="876"/>
      <c r="CD90" s="876"/>
      <c r="CE90" s="876">
        <v>0</v>
      </c>
      <c r="CF90" s="876"/>
      <c r="CG90" s="876"/>
      <c r="CH90" s="876"/>
      <c r="CI90" s="876"/>
      <c r="CJ90" s="876"/>
      <c r="CK90" s="876"/>
      <c r="CL90" s="876"/>
      <c r="CM90" s="876"/>
      <c r="CN90" s="876">
        <v>25600</v>
      </c>
      <c r="CO90" s="876"/>
      <c r="CP90" s="876"/>
      <c r="CQ90" s="876"/>
      <c r="CR90" s="876"/>
      <c r="CS90" s="876"/>
      <c r="CT90" s="876"/>
      <c r="CU90" s="876"/>
      <c r="CV90" s="880">
        <f t="shared" si="1"/>
        <v>178228.97666666665</v>
      </c>
      <c r="CW90" s="880"/>
      <c r="CX90" s="880"/>
      <c r="CY90" s="880"/>
      <c r="CZ90" s="880"/>
      <c r="DA90" s="880"/>
      <c r="DB90" s="880"/>
      <c r="DC90" s="880"/>
      <c r="DD90" s="880"/>
      <c r="DE90" s="881"/>
    </row>
    <row r="91" spans="1:109" s="3" customFormat="1" ht="23.25" customHeight="1" x14ac:dyDescent="0.2">
      <c r="A91" s="919" t="s">
        <v>1560</v>
      </c>
      <c r="B91" s="920"/>
      <c r="C91" s="920"/>
      <c r="D91" s="920"/>
      <c r="E91" s="920"/>
      <c r="F91" s="920"/>
      <c r="G91" s="920"/>
      <c r="H91" s="920"/>
      <c r="I91" s="920"/>
      <c r="J91" s="920"/>
      <c r="K91" s="920"/>
      <c r="L91" s="920"/>
      <c r="M91" s="920"/>
      <c r="N91" s="920"/>
      <c r="O91" s="921"/>
      <c r="P91" s="886" t="s">
        <v>1522</v>
      </c>
      <c r="Q91" s="886"/>
      <c r="R91" s="886"/>
      <c r="S91" s="886"/>
      <c r="T91" s="886"/>
      <c r="U91" s="886"/>
      <c r="V91" s="886"/>
      <c r="W91" s="886"/>
      <c r="X91" s="886"/>
      <c r="Y91" s="886"/>
      <c r="Z91" s="886"/>
      <c r="AA91" s="886"/>
      <c r="AB91" s="886"/>
      <c r="AC91" s="886"/>
      <c r="AD91" s="887"/>
      <c r="AE91" s="887"/>
      <c r="AF91" s="887"/>
      <c r="AG91" s="888">
        <v>11</v>
      </c>
      <c r="AH91" s="888"/>
      <c r="AI91" s="888"/>
      <c r="AJ91" s="888"/>
      <c r="AK91" s="889">
        <v>106441.28</v>
      </c>
      <c r="AL91" s="889"/>
      <c r="AM91" s="889"/>
      <c r="AN91" s="889"/>
      <c r="AO91" s="889"/>
      <c r="AP91" s="889"/>
      <c r="AQ91" s="880">
        <v>1277295.3599999999</v>
      </c>
      <c r="AR91" s="880"/>
      <c r="AS91" s="880"/>
      <c r="AT91" s="880"/>
      <c r="AU91" s="880"/>
      <c r="AV91" s="880"/>
      <c r="AW91" s="880"/>
      <c r="AX91" s="880"/>
      <c r="AY91" s="876">
        <v>0</v>
      </c>
      <c r="AZ91" s="876"/>
      <c r="BA91" s="876"/>
      <c r="BB91" s="876"/>
      <c r="BC91" s="876"/>
      <c r="BD91" s="876"/>
      <c r="BE91" s="876"/>
      <c r="BF91" s="876"/>
      <c r="BG91" s="876">
        <v>17740.213333333333</v>
      </c>
      <c r="BH91" s="876"/>
      <c r="BI91" s="876"/>
      <c r="BJ91" s="876"/>
      <c r="BK91" s="876"/>
      <c r="BL91" s="876"/>
      <c r="BM91" s="876"/>
      <c r="BN91" s="876"/>
      <c r="BO91" s="877">
        <v>177402.13333333333</v>
      </c>
      <c r="BP91" s="878"/>
      <c r="BQ91" s="878"/>
      <c r="BR91" s="878"/>
      <c r="BS91" s="878"/>
      <c r="BT91" s="878"/>
      <c r="BU91" s="878"/>
      <c r="BV91" s="879"/>
      <c r="BW91" s="876">
        <v>0</v>
      </c>
      <c r="BX91" s="876"/>
      <c r="BY91" s="876"/>
      <c r="BZ91" s="876"/>
      <c r="CA91" s="876"/>
      <c r="CB91" s="876"/>
      <c r="CC91" s="876"/>
      <c r="CD91" s="876"/>
      <c r="CE91" s="876">
        <v>0</v>
      </c>
      <c r="CF91" s="876"/>
      <c r="CG91" s="876"/>
      <c r="CH91" s="876"/>
      <c r="CI91" s="876"/>
      <c r="CJ91" s="876"/>
      <c r="CK91" s="876"/>
      <c r="CL91" s="876"/>
      <c r="CM91" s="876"/>
      <c r="CN91" s="876">
        <v>281600</v>
      </c>
      <c r="CO91" s="876"/>
      <c r="CP91" s="876"/>
      <c r="CQ91" s="876"/>
      <c r="CR91" s="876"/>
      <c r="CS91" s="876"/>
      <c r="CT91" s="876"/>
      <c r="CU91" s="876"/>
      <c r="CV91" s="880">
        <f t="shared" si="1"/>
        <v>1754037.7066666665</v>
      </c>
      <c r="CW91" s="880"/>
      <c r="CX91" s="880"/>
      <c r="CY91" s="880"/>
      <c r="CZ91" s="880"/>
      <c r="DA91" s="880"/>
      <c r="DB91" s="880"/>
      <c r="DC91" s="880"/>
      <c r="DD91" s="880"/>
      <c r="DE91" s="881"/>
    </row>
    <row r="92" spans="1:109" s="3" customFormat="1" ht="23.25" customHeight="1" x14ac:dyDescent="0.2">
      <c r="A92" s="919" t="s">
        <v>1560</v>
      </c>
      <c r="B92" s="920"/>
      <c r="C92" s="920"/>
      <c r="D92" s="920"/>
      <c r="E92" s="920"/>
      <c r="F92" s="920"/>
      <c r="G92" s="920"/>
      <c r="H92" s="920"/>
      <c r="I92" s="920"/>
      <c r="J92" s="920"/>
      <c r="K92" s="920"/>
      <c r="L92" s="920"/>
      <c r="M92" s="920"/>
      <c r="N92" s="920"/>
      <c r="O92" s="921"/>
      <c r="P92" s="886" t="s">
        <v>1523</v>
      </c>
      <c r="Q92" s="886"/>
      <c r="R92" s="886"/>
      <c r="S92" s="886"/>
      <c r="T92" s="886"/>
      <c r="U92" s="886"/>
      <c r="V92" s="886"/>
      <c r="W92" s="886"/>
      <c r="X92" s="886"/>
      <c r="Y92" s="886"/>
      <c r="Z92" s="886"/>
      <c r="AA92" s="886"/>
      <c r="AB92" s="886"/>
      <c r="AC92" s="886"/>
      <c r="AD92" s="887"/>
      <c r="AE92" s="887"/>
      <c r="AF92" s="887"/>
      <c r="AG92" s="888">
        <v>6</v>
      </c>
      <c r="AH92" s="888"/>
      <c r="AI92" s="888"/>
      <c r="AJ92" s="888"/>
      <c r="AK92" s="889">
        <v>57829.119999999995</v>
      </c>
      <c r="AL92" s="889"/>
      <c r="AM92" s="889"/>
      <c r="AN92" s="889"/>
      <c r="AO92" s="889"/>
      <c r="AP92" s="889"/>
      <c r="AQ92" s="880">
        <v>693949.43999999994</v>
      </c>
      <c r="AR92" s="880"/>
      <c r="AS92" s="880"/>
      <c r="AT92" s="880"/>
      <c r="AU92" s="880"/>
      <c r="AV92" s="880"/>
      <c r="AW92" s="880"/>
      <c r="AX92" s="880"/>
      <c r="AY92" s="876">
        <v>0</v>
      </c>
      <c r="AZ92" s="876"/>
      <c r="BA92" s="876"/>
      <c r="BB92" s="876"/>
      <c r="BC92" s="876"/>
      <c r="BD92" s="876"/>
      <c r="BE92" s="876"/>
      <c r="BF92" s="876"/>
      <c r="BG92" s="876">
        <v>9638.1866666666665</v>
      </c>
      <c r="BH92" s="876"/>
      <c r="BI92" s="876"/>
      <c r="BJ92" s="876"/>
      <c r="BK92" s="876"/>
      <c r="BL92" s="876"/>
      <c r="BM92" s="876"/>
      <c r="BN92" s="876"/>
      <c r="BO92" s="877">
        <v>96381.866666666669</v>
      </c>
      <c r="BP92" s="878"/>
      <c r="BQ92" s="878"/>
      <c r="BR92" s="878"/>
      <c r="BS92" s="878"/>
      <c r="BT92" s="878"/>
      <c r="BU92" s="878"/>
      <c r="BV92" s="879"/>
      <c r="BW92" s="876">
        <v>0</v>
      </c>
      <c r="BX92" s="876"/>
      <c r="BY92" s="876"/>
      <c r="BZ92" s="876"/>
      <c r="CA92" s="876"/>
      <c r="CB92" s="876"/>
      <c r="CC92" s="876"/>
      <c r="CD92" s="876"/>
      <c r="CE92" s="876">
        <v>0</v>
      </c>
      <c r="CF92" s="876"/>
      <c r="CG92" s="876"/>
      <c r="CH92" s="876"/>
      <c r="CI92" s="876"/>
      <c r="CJ92" s="876"/>
      <c r="CK92" s="876"/>
      <c r="CL92" s="876"/>
      <c r="CM92" s="876"/>
      <c r="CN92" s="876">
        <v>153600</v>
      </c>
      <c r="CO92" s="876"/>
      <c r="CP92" s="876"/>
      <c r="CQ92" s="876"/>
      <c r="CR92" s="876"/>
      <c r="CS92" s="876"/>
      <c r="CT92" s="876"/>
      <c r="CU92" s="876"/>
      <c r="CV92" s="880">
        <f t="shared" si="1"/>
        <v>953569.49333333329</v>
      </c>
      <c r="CW92" s="880"/>
      <c r="CX92" s="880"/>
      <c r="CY92" s="880"/>
      <c r="CZ92" s="880"/>
      <c r="DA92" s="880"/>
      <c r="DB92" s="880"/>
      <c r="DC92" s="880"/>
      <c r="DD92" s="880"/>
      <c r="DE92" s="881"/>
    </row>
    <row r="93" spans="1:109" s="3" customFormat="1" ht="23.25" customHeight="1" x14ac:dyDescent="0.2">
      <c r="A93" s="919" t="s">
        <v>1560</v>
      </c>
      <c r="B93" s="920"/>
      <c r="C93" s="920"/>
      <c r="D93" s="920"/>
      <c r="E93" s="920"/>
      <c r="F93" s="920"/>
      <c r="G93" s="920"/>
      <c r="H93" s="920"/>
      <c r="I93" s="920"/>
      <c r="J93" s="920"/>
      <c r="K93" s="920"/>
      <c r="L93" s="920"/>
      <c r="M93" s="920"/>
      <c r="N93" s="920"/>
      <c r="O93" s="921"/>
      <c r="P93" s="886" t="s">
        <v>1568</v>
      </c>
      <c r="Q93" s="886"/>
      <c r="R93" s="886"/>
      <c r="S93" s="886"/>
      <c r="T93" s="886"/>
      <c r="U93" s="886"/>
      <c r="V93" s="886"/>
      <c r="W93" s="886"/>
      <c r="X93" s="886"/>
      <c r="Y93" s="886"/>
      <c r="Z93" s="886"/>
      <c r="AA93" s="886"/>
      <c r="AB93" s="886"/>
      <c r="AC93" s="886"/>
      <c r="AD93" s="887"/>
      <c r="AE93" s="887"/>
      <c r="AF93" s="887"/>
      <c r="AG93" s="888">
        <v>1</v>
      </c>
      <c r="AH93" s="888"/>
      <c r="AI93" s="888"/>
      <c r="AJ93" s="888"/>
      <c r="AK93" s="889">
        <v>9630</v>
      </c>
      <c r="AL93" s="889"/>
      <c r="AM93" s="889"/>
      <c r="AN93" s="889"/>
      <c r="AO93" s="889"/>
      <c r="AP93" s="889"/>
      <c r="AQ93" s="880">
        <v>115560</v>
      </c>
      <c r="AR93" s="880"/>
      <c r="AS93" s="880"/>
      <c r="AT93" s="880"/>
      <c r="AU93" s="880"/>
      <c r="AV93" s="880"/>
      <c r="AW93" s="880"/>
      <c r="AX93" s="880"/>
      <c r="AY93" s="876">
        <v>0</v>
      </c>
      <c r="AZ93" s="876"/>
      <c r="BA93" s="876"/>
      <c r="BB93" s="876"/>
      <c r="BC93" s="876"/>
      <c r="BD93" s="876"/>
      <c r="BE93" s="876"/>
      <c r="BF93" s="876"/>
      <c r="BG93" s="876">
        <v>1605</v>
      </c>
      <c r="BH93" s="876"/>
      <c r="BI93" s="876"/>
      <c r="BJ93" s="876"/>
      <c r="BK93" s="876"/>
      <c r="BL93" s="876"/>
      <c r="BM93" s="876"/>
      <c r="BN93" s="876"/>
      <c r="BO93" s="877">
        <v>16050</v>
      </c>
      <c r="BP93" s="878"/>
      <c r="BQ93" s="878"/>
      <c r="BR93" s="878"/>
      <c r="BS93" s="878"/>
      <c r="BT93" s="878"/>
      <c r="BU93" s="878"/>
      <c r="BV93" s="879"/>
      <c r="BW93" s="876">
        <v>0</v>
      </c>
      <c r="BX93" s="876"/>
      <c r="BY93" s="876"/>
      <c r="BZ93" s="876"/>
      <c r="CA93" s="876"/>
      <c r="CB93" s="876"/>
      <c r="CC93" s="876"/>
      <c r="CD93" s="876"/>
      <c r="CE93" s="876">
        <v>0</v>
      </c>
      <c r="CF93" s="876"/>
      <c r="CG93" s="876"/>
      <c r="CH93" s="876"/>
      <c r="CI93" s="876"/>
      <c r="CJ93" s="876"/>
      <c r="CK93" s="876"/>
      <c r="CL93" s="876"/>
      <c r="CM93" s="876"/>
      <c r="CN93" s="876">
        <v>25600</v>
      </c>
      <c r="CO93" s="876"/>
      <c r="CP93" s="876"/>
      <c r="CQ93" s="876"/>
      <c r="CR93" s="876"/>
      <c r="CS93" s="876"/>
      <c r="CT93" s="876"/>
      <c r="CU93" s="876"/>
      <c r="CV93" s="880">
        <f t="shared" si="1"/>
        <v>158815</v>
      </c>
      <c r="CW93" s="880"/>
      <c r="CX93" s="880"/>
      <c r="CY93" s="880"/>
      <c r="CZ93" s="880"/>
      <c r="DA93" s="880"/>
      <c r="DB93" s="880"/>
      <c r="DC93" s="880"/>
      <c r="DD93" s="880"/>
      <c r="DE93" s="881"/>
    </row>
    <row r="94" spans="1:109" s="3" customFormat="1" ht="23.25" customHeight="1" x14ac:dyDescent="0.2">
      <c r="A94" s="919" t="s">
        <v>1560</v>
      </c>
      <c r="B94" s="920"/>
      <c r="C94" s="920"/>
      <c r="D94" s="920"/>
      <c r="E94" s="920"/>
      <c r="F94" s="920"/>
      <c r="G94" s="920"/>
      <c r="H94" s="920"/>
      <c r="I94" s="920"/>
      <c r="J94" s="920"/>
      <c r="K94" s="920"/>
      <c r="L94" s="920"/>
      <c r="M94" s="920"/>
      <c r="N94" s="920"/>
      <c r="O94" s="921"/>
      <c r="P94" s="886" t="s">
        <v>1569</v>
      </c>
      <c r="Q94" s="886"/>
      <c r="R94" s="886"/>
      <c r="S94" s="886"/>
      <c r="T94" s="886"/>
      <c r="U94" s="886"/>
      <c r="V94" s="886"/>
      <c r="W94" s="886"/>
      <c r="X94" s="886"/>
      <c r="Y94" s="886"/>
      <c r="Z94" s="886"/>
      <c r="AA94" s="886"/>
      <c r="AB94" s="886"/>
      <c r="AC94" s="886"/>
      <c r="AD94" s="887"/>
      <c r="AE94" s="887"/>
      <c r="AF94" s="887"/>
      <c r="AG94" s="888">
        <v>1</v>
      </c>
      <c r="AH94" s="888"/>
      <c r="AI94" s="888"/>
      <c r="AJ94" s="888"/>
      <c r="AK94" s="889">
        <v>9630</v>
      </c>
      <c r="AL94" s="889"/>
      <c r="AM94" s="889"/>
      <c r="AN94" s="889"/>
      <c r="AO94" s="889"/>
      <c r="AP94" s="889"/>
      <c r="AQ94" s="880">
        <v>115560</v>
      </c>
      <c r="AR94" s="880"/>
      <c r="AS94" s="880"/>
      <c r="AT94" s="880"/>
      <c r="AU94" s="880"/>
      <c r="AV94" s="880"/>
      <c r="AW94" s="880"/>
      <c r="AX94" s="880"/>
      <c r="AY94" s="876">
        <v>0</v>
      </c>
      <c r="AZ94" s="876"/>
      <c r="BA94" s="876"/>
      <c r="BB94" s="876"/>
      <c r="BC94" s="876"/>
      <c r="BD94" s="876"/>
      <c r="BE94" s="876"/>
      <c r="BF94" s="876"/>
      <c r="BG94" s="876">
        <v>1605</v>
      </c>
      <c r="BH94" s="876"/>
      <c r="BI94" s="876"/>
      <c r="BJ94" s="876"/>
      <c r="BK94" s="876"/>
      <c r="BL94" s="876"/>
      <c r="BM94" s="876"/>
      <c r="BN94" s="876"/>
      <c r="BO94" s="877">
        <v>16050</v>
      </c>
      <c r="BP94" s="878"/>
      <c r="BQ94" s="878"/>
      <c r="BR94" s="878"/>
      <c r="BS94" s="878"/>
      <c r="BT94" s="878"/>
      <c r="BU94" s="878"/>
      <c r="BV94" s="879"/>
      <c r="BW94" s="876">
        <v>0</v>
      </c>
      <c r="BX94" s="876"/>
      <c r="BY94" s="876"/>
      <c r="BZ94" s="876"/>
      <c r="CA94" s="876"/>
      <c r="CB94" s="876"/>
      <c r="CC94" s="876"/>
      <c r="CD94" s="876"/>
      <c r="CE94" s="876">
        <v>0</v>
      </c>
      <c r="CF94" s="876"/>
      <c r="CG94" s="876"/>
      <c r="CH94" s="876"/>
      <c r="CI94" s="876"/>
      <c r="CJ94" s="876"/>
      <c r="CK94" s="876"/>
      <c r="CL94" s="876"/>
      <c r="CM94" s="876"/>
      <c r="CN94" s="876">
        <v>25600</v>
      </c>
      <c r="CO94" s="876"/>
      <c r="CP94" s="876"/>
      <c r="CQ94" s="876"/>
      <c r="CR94" s="876"/>
      <c r="CS94" s="876"/>
      <c r="CT94" s="876"/>
      <c r="CU94" s="876"/>
      <c r="CV94" s="880">
        <f t="shared" si="1"/>
        <v>158815</v>
      </c>
      <c r="CW94" s="880"/>
      <c r="CX94" s="880"/>
      <c r="CY94" s="880"/>
      <c r="CZ94" s="880"/>
      <c r="DA94" s="880"/>
      <c r="DB94" s="880"/>
      <c r="DC94" s="880"/>
      <c r="DD94" s="880"/>
      <c r="DE94" s="881"/>
    </row>
    <row r="95" spans="1:109" s="3" customFormat="1" ht="23.25" customHeight="1" x14ac:dyDescent="0.2">
      <c r="A95" s="919" t="s">
        <v>1560</v>
      </c>
      <c r="B95" s="920"/>
      <c r="C95" s="920"/>
      <c r="D95" s="920"/>
      <c r="E95" s="920"/>
      <c r="F95" s="920"/>
      <c r="G95" s="920"/>
      <c r="H95" s="920"/>
      <c r="I95" s="920"/>
      <c r="J95" s="920"/>
      <c r="K95" s="920"/>
      <c r="L95" s="920"/>
      <c r="M95" s="920"/>
      <c r="N95" s="920"/>
      <c r="O95" s="921"/>
      <c r="P95" s="886" t="s">
        <v>1525</v>
      </c>
      <c r="Q95" s="886"/>
      <c r="R95" s="886"/>
      <c r="S95" s="886"/>
      <c r="T95" s="886"/>
      <c r="U95" s="886"/>
      <c r="V95" s="886"/>
      <c r="W95" s="886"/>
      <c r="X95" s="886"/>
      <c r="Y95" s="886"/>
      <c r="Z95" s="886"/>
      <c r="AA95" s="886"/>
      <c r="AB95" s="886"/>
      <c r="AC95" s="886"/>
      <c r="AD95" s="887"/>
      <c r="AE95" s="887"/>
      <c r="AF95" s="887"/>
      <c r="AG95" s="888">
        <v>4</v>
      </c>
      <c r="AH95" s="888"/>
      <c r="AI95" s="888"/>
      <c r="AJ95" s="888"/>
      <c r="AK95" s="889">
        <v>39013.4</v>
      </c>
      <c r="AL95" s="889"/>
      <c r="AM95" s="889"/>
      <c r="AN95" s="889"/>
      <c r="AO95" s="889"/>
      <c r="AP95" s="889"/>
      <c r="AQ95" s="880">
        <v>468160.8</v>
      </c>
      <c r="AR95" s="880"/>
      <c r="AS95" s="880"/>
      <c r="AT95" s="880"/>
      <c r="AU95" s="880"/>
      <c r="AV95" s="880"/>
      <c r="AW95" s="880"/>
      <c r="AX95" s="880"/>
      <c r="AY95" s="876">
        <v>0</v>
      </c>
      <c r="AZ95" s="876"/>
      <c r="BA95" s="876"/>
      <c r="BB95" s="876"/>
      <c r="BC95" s="876"/>
      <c r="BD95" s="876"/>
      <c r="BE95" s="876"/>
      <c r="BF95" s="876"/>
      <c r="BG95" s="876">
        <v>6502.2333333333336</v>
      </c>
      <c r="BH95" s="876"/>
      <c r="BI95" s="876"/>
      <c r="BJ95" s="876"/>
      <c r="BK95" s="876"/>
      <c r="BL95" s="876"/>
      <c r="BM95" s="876"/>
      <c r="BN95" s="876"/>
      <c r="BO95" s="877">
        <v>65022.333333333328</v>
      </c>
      <c r="BP95" s="878"/>
      <c r="BQ95" s="878"/>
      <c r="BR95" s="878"/>
      <c r="BS95" s="878"/>
      <c r="BT95" s="878"/>
      <c r="BU95" s="878"/>
      <c r="BV95" s="879"/>
      <c r="BW95" s="876">
        <v>0</v>
      </c>
      <c r="BX95" s="876"/>
      <c r="BY95" s="876"/>
      <c r="BZ95" s="876"/>
      <c r="CA95" s="876"/>
      <c r="CB95" s="876"/>
      <c r="CC95" s="876"/>
      <c r="CD95" s="876"/>
      <c r="CE95" s="876">
        <v>0</v>
      </c>
      <c r="CF95" s="876"/>
      <c r="CG95" s="876"/>
      <c r="CH95" s="876"/>
      <c r="CI95" s="876"/>
      <c r="CJ95" s="876"/>
      <c r="CK95" s="876"/>
      <c r="CL95" s="876"/>
      <c r="CM95" s="876"/>
      <c r="CN95" s="876">
        <v>102400</v>
      </c>
      <c r="CO95" s="876"/>
      <c r="CP95" s="876"/>
      <c r="CQ95" s="876"/>
      <c r="CR95" s="876"/>
      <c r="CS95" s="876"/>
      <c r="CT95" s="876"/>
      <c r="CU95" s="876"/>
      <c r="CV95" s="880">
        <f t="shared" si="1"/>
        <v>642085.3666666667</v>
      </c>
      <c r="CW95" s="880"/>
      <c r="CX95" s="880"/>
      <c r="CY95" s="880"/>
      <c r="CZ95" s="880"/>
      <c r="DA95" s="880"/>
      <c r="DB95" s="880"/>
      <c r="DC95" s="880"/>
      <c r="DD95" s="880"/>
      <c r="DE95" s="881"/>
    </row>
    <row r="96" spans="1:109" s="3" customFormat="1" ht="23.25" customHeight="1" x14ac:dyDescent="0.2">
      <c r="A96" s="919" t="s">
        <v>1560</v>
      </c>
      <c r="B96" s="920"/>
      <c r="C96" s="920"/>
      <c r="D96" s="920"/>
      <c r="E96" s="920"/>
      <c r="F96" s="920"/>
      <c r="G96" s="920"/>
      <c r="H96" s="920"/>
      <c r="I96" s="920"/>
      <c r="J96" s="920"/>
      <c r="K96" s="920"/>
      <c r="L96" s="920"/>
      <c r="M96" s="920"/>
      <c r="N96" s="920"/>
      <c r="O96" s="921"/>
      <c r="P96" s="886" t="s">
        <v>1526</v>
      </c>
      <c r="Q96" s="886"/>
      <c r="R96" s="886"/>
      <c r="S96" s="886"/>
      <c r="T96" s="886"/>
      <c r="U96" s="886"/>
      <c r="V96" s="886"/>
      <c r="W96" s="886"/>
      <c r="X96" s="886"/>
      <c r="Y96" s="886"/>
      <c r="Z96" s="886"/>
      <c r="AA96" s="886"/>
      <c r="AB96" s="886"/>
      <c r="AC96" s="886"/>
      <c r="AD96" s="887"/>
      <c r="AE96" s="887"/>
      <c r="AF96" s="887"/>
      <c r="AG96" s="888">
        <v>2</v>
      </c>
      <c r="AH96" s="888"/>
      <c r="AI96" s="888"/>
      <c r="AJ96" s="888"/>
      <c r="AK96" s="889">
        <v>19260</v>
      </c>
      <c r="AL96" s="889"/>
      <c r="AM96" s="889"/>
      <c r="AN96" s="889"/>
      <c r="AO96" s="889"/>
      <c r="AP96" s="889"/>
      <c r="AQ96" s="880">
        <v>231120</v>
      </c>
      <c r="AR96" s="880"/>
      <c r="AS96" s="880"/>
      <c r="AT96" s="880"/>
      <c r="AU96" s="880"/>
      <c r="AV96" s="880"/>
      <c r="AW96" s="880"/>
      <c r="AX96" s="880"/>
      <c r="AY96" s="876">
        <v>0</v>
      </c>
      <c r="AZ96" s="876"/>
      <c r="BA96" s="876"/>
      <c r="BB96" s="876"/>
      <c r="BC96" s="876"/>
      <c r="BD96" s="876"/>
      <c r="BE96" s="876"/>
      <c r="BF96" s="876"/>
      <c r="BG96" s="876">
        <v>3210</v>
      </c>
      <c r="BH96" s="876"/>
      <c r="BI96" s="876"/>
      <c r="BJ96" s="876"/>
      <c r="BK96" s="876"/>
      <c r="BL96" s="876"/>
      <c r="BM96" s="876"/>
      <c r="BN96" s="876"/>
      <c r="BO96" s="877">
        <v>32100</v>
      </c>
      <c r="BP96" s="878"/>
      <c r="BQ96" s="878"/>
      <c r="BR96" s="878"/>
      <c r="BS96" s="878"/>
      <c r="BT96" s="878"/>
      <c r="BU96" s="878"/>
      <c r="BV96" s="879"/>
      <c r="BW96" s="876">
        <v>0</v>
      </c>
      <c r="BX96" s="876"/>
      <c r="BY96" s="876"/>
      <c r="BZ96" s="876"/>
      <c r="CA96" s="876"/>
      <c r="CB96" s="876"/>
      <c r="CC96" s="876"/>
      <c r="CD96" s="876"/>
      <c r="CE96" s="876">
        <v>0</v>
      </c>
      <c r="CF96" s="876"/>
      <c r="CG96" s="876"/>
      <c r="CH96" s="876"/>
      <c r="CI96" s="876"/>
      <c r="CJ96" s="876"/>
      <c r="CK96" s="876"/>
      <c r="CL96" s="876"/>
      <c r="CM96" s="876"/>
      <c r="CN96" s="876">
        <v>51200</v>
      </c>
      <c r="CO96" s="876"/>
      <c r="CP96" s="876"/>
      <c r="CQ96" s="876"/>
      <c r="CR96" s="876"/>
      <c r="CS96" s="876"/>
      <c r="CT96" s="876"/>
      <c r="CU96" s="876"/>
      <c r="CV96" s="880">
        <f t="shared" si="1"/>
        <v>317630</v>
      </c>
      <c r="CW96" s="880"/>
      <c r="CX96" s="880"/>
      <c r="CY96" s="880"/>
      <c r="CZ96" s="880"/>
      <c r="DA96" s="880"/>
      <c r="DB96" s="880"/>
      <c r="DC96" s="880"/>
      <c r="DD96" s="880"/>
      <c r="DE96" s="881"/>
    </row>
    <row r="97" spans="1:109" s="3" customFormat="1" ht="23.25" customHeight="1" x14ac:dyDescent="0.2">
      <c r="A97" s="919" t="s">
        <v>1560</v>
      </c>
      <c r="B97" s="920"/>
      <c r="C97" s="920"/>
      <c r="D97" s="920"/>
      <c r="E97" s="920"/>
      <c r="F97" s="920"/>
      <c r="G97" s="920"/>
      <c r="H97" s="920"/>
      <c r="I97" s="920"/>
      <c r="J97" s="920"/>
      <c r="K97" s="920"/>
      <c r="L97" s="920"/>
      <c r="M97" s="920"/>
      <c r="N97" s="920"/>
      <c r="O97" s="921"/>
      <c r="P97" s="886" t="s">
        <v>1497</v>
      </c>
      <c r="Q97" s="886"/>
      <c r="R97" s="886"/>
      <c r="S97" s="886"/>
      <c r="T97" s="886"/>
      <c r="U97" s="886"/>
      <c r="V97" s="886"/>
      <c r="W97" s="886"/>
      <c r="X97" s="886"/>
      <c r="Y97" s="886"/>
      <c r="Z97" s="886"/>
      <c r="AA97" s="886"/>
      <c r="AB97" s="886"/>
      <c r="AC97" s="886"/>
      <c r="AD97" s="887"/>
      <c r="AE97" s="887"/>
      <c r="AF97" s="887"/>
      <c r="AG97" s="888">
        <v>1</v>
      </c>
      <c r="AH97" s="888"/>
      <c r="AI97" s="888"/>
      <c r="AJ97" s="888"/>
      <c r="AK97" s="889">
        <v>9630</v>
      </c>
      <c r="AL97" s="889"/>
      <c r="AM97" s="889"/>
      <c r="AN97" s="889"/>
      <c r="AO97" s="889"/>
      <c r="AP97" s="889"/>
      <c r="AQ97" s="880">
        <v>115560</v>
      </c>
      <c r="AR97" s="880"/>
      <c r="AS97" s="880"/>
      <c r="AT97" s="880"/>
      <c r="AU97" s="880"/>
      <c r="AV97" s="880"/>
      <c r="AW97" s="880"/>
      <c r="AX97" s="880"/>
      <c r="AY97" s="876">
        <v>0</v>
      </c>
      <c r="AZ97" s="876"/>
      <c r="BA97" s="876"/>
      <c r="BB97" s="876"/>
      <c r="BC97" s="876"/>
      <c r="BD97" s="876"/>
      <c r="BE97" s="876"/>
      <c r="BF97" s="876"/>
      <c r="BG97" s="876">
        <v>1605</v>
      </c>
      <c r="BH97" s="876"/>
      <c r="BI97" s="876"/>
      <c r="BJ97" s="876"/>
      <c r="BK97" s="876"/>
      <c r="BL97" s="876"/>
      <c r="BM97" s="876"/>
      <c r="BN97" s="876"/>
      <c r="BO97" s="877">
        <v>16050</v>
      </c>
      <c r="BP97" s="878"/>
      <c r="BQ97" s="878"/>
      <c r="BR97" s="878"/>
      <c r="BS97" s="878"/>
      <c r="BT97" s="878"/>
      <c r="BU97" s="878"/>
      <c r="BV97" s="879"/>
      <c r="BW97" s="876">
        <v>0</v>
      </c>
      <c r="BX97" s="876"/>
      <c r="BY97" s="876"/>
      <c r="BZ97" s="876"/>
      <c r="CA97" s="876"/>
      <c r="CB97" s="876"/>
      <c r="CC97" s="876"/>
      <c r="CD97" s="876"/>
      <c r="CE97" s="876">
        <v>0</v>
      </c>
      <c r="CF97" s="876"/>
      <c r="CG97" s="876"/>
      <c r="CH97" s="876"/>
      <c r="CI97" s="876"/>
      <c r="CJ97" s="876"/>
      <c r="CK97" s="876"/>
      <c r="CL97" s="876"/>
      <c r="CM97" s="876"/>
      <c r="CN97" s="876">
        <v>25600</v>
      </c>
      <c r="CO97" s="876"/>
      <c r="CP97" s="876"/>
      <c r="CQ97" s="876"/>
      <c r="CR97" s="876"/>
      <c r="CS97" s="876"/>
      <c r="CT97" s="876"/>
      <c r="CU97" s="876"/>
      <c r="CV97" s="880">
        <f t="shared" si="1"/>
        <v>158815</v>
      </c>
      <c r="CW97" s="880"/>
      <c r="CX97" s="880"/>
      <c r="CY97" s="880"/>
      <c r="CZ97" s="880"/>
      <c r="DA97" s="880"/>
      <c r="DB97" s="880"/>
      <c r="DC97" s="880"/>
      <c r="DD97" s="880"/>
      <c r="DE97" s="881"/>
    </row>
    <row r="98" spans="1:109" s="3" customFormat="1" ht="23.25" customHeight="1" x14ac:dyDescent="0.2">
      <c r="A98" s="919" t="s">
        <v>1560</v>
      </c>
      <c r="B98" s="920"/>
      <c r="C98" s="920"/>
      <c r="D98" s="920"/>
      <c r="E98" s="920"/>
      <c r="F98" s="920"/>
      <c r="G98" s="920"/>
      <c r="H98" s="920"/>
      <c r="I98" s="920"/>
      <c r="J98" s="920"/>
      <c r="K98" s="920"/>
      <c r="L98" s="920"/>
      <c r="M98" s="920"/>
      <c r="N98" s="920"/>
      <c r="O98" s="921"/>
      <c r="P98" s="886" t="s">
        <v>1528</v>
      </c>
      <c r="Q98" s="886"/>
      <c r="R98" s="886"/>
      <c r="S98" s="886"/>
      <c r="T98" s="886"/>
      <c r="U98" s="886"/>
      <c r="V98" s="886"/>
      <c r="W98" s="886"/>
      <c r="X98" s="886"/>
      <c r="Y98" s="886"/>
      <c r="Z98" s="886"/>
      <c r="AA98" s="886"/>
      <c r="AB98" s="886"/>
      <c r="AC98" s="886"/>
      <c r="AD98" s="887"/>
      <c r="AE98" s="887"/>
      <c r="AF98" s="887"/>
      <c r="AG98" s="888">
        <v>4</v>
      </c>
      <c r="AH98" s="888"/>
      <c r="AI98" s="888"/>
      <c r="AJ98" s="888"/>
      <c r="AK98" s="889">
        <v>38520</v>
      </c>
      <c r="AL98" s="889"/>
      <c r="AM98" s="889"/>
      <c r="AN98" s="889"/>
      <c r="AO98" s="889"/>
      <c r="AP98" s="889"/>
      <c r="AQ98" s="880">
        <v>462240</v>
      </c>
      <c r="AR98" s="880"/>
      <c r="AS98" s="880"/>
      <c r="AT98" s="880"/>
      <c r="AU98" s="880"/>
      <c r="AV98" s="880"/>
      <c r="AW98" s="880"/>
      <c r="AX98" s="880"/>
      <c r="AY98" s="876">
        <v>0</v>
      </c>
      <c r="AZ98" s="876"/>
      <c r="BA98" s="876"/>
      <c r="BB98" s="876"/>
      <c r="BC98" s="876"/>
      <c r="BD98" s="876"/>
      <c r="BE98" s="876"/>
      <c r="BF98" s="876"/>
      <c r="BG98" s="876">
        <v>6420</v>
      </c>
      <c r="BH98" s="876"/>
      <c r="BI98" s="876"/>
      <c r="BJ98" s="876"/>
      <c r="BK98" s="876"/>
      <c r="BL98" s="876"/>
      <c r="BM98" s="876"/>
      <c r="BN98" s="876"/>
      <c r="BO98" s="877">
        <v>64200</v>
      </c>
      <c r="BP98" s="878"/>
      <c r="BQ98" s="878"/>
      <c r="BR98" s="878"/>
      <c r="BS98" s="878"/>
      <c r="BT98" s="878"/>
      <c r="BU98" s="878"/>
      <c r="BV98" s="879"/>
      <c r="BW98" s="876">
        <v>0</v>
      </c>
      <c r="BX98" s="876"/>
      <c r="BY98" s="876"/>
      <c r="BZ98" s="876"/>
      <c r="CA98" s="876"/>
      <c r="CB98" s="876"/>
      <c r="CC98" s="876"/>
      <c r="CD98" s="876"/>
      <c r="CE98" s="876">
        <v>0</v>
      </c>
      <c r="CF98" s="876"/>
      <c r="CG98" s="876"/>
      <c r="CH98" s="876"/>
      <c r="CI98" s="876"/>
      <c r="CJ98" s="876"/>
      <c r="CK98" s="876"/>
      <c r="CL98" s="876"/>
      <c r="CM98" s="876"/>
      <c r="CN98" s="876">
        <v>102400</v>
      </c>
      <c r="CO98" s="876"/>
      <c r="CP98" s="876"/>
      <c r="CQ98" s="876"/>
      <c r="CR98" s="876"/>
      <c r="CS98" s="876"/>
      <c r="CT98" s="876"/>
      <c r="CU98" s="876"/>
      <c r="CV98" s="880">
        <f t="shared" si="1"/>
        <v>635260</v>
      </c>
      <c r="CW98" s="880"/>
      <c r="CX98" s="880"/>
      <c r="CY98" s="880"/>
      <c r="CZ98" s="880"/>
      <c r="DA98" s="880"/>
      <c r="DB98" s="880"/>
      <c r="DC98" s="880"/>
      <c r="DD98" s="880"/>
      <c r="DE98" s="881"/>
    </row>
    <row r="99" spans="1:109" s="3" customFormat="1" ht="23.25" customHeight="1" x14ac:dyDescent="0.2">
      <c r="A99" s="919" t="s">
        <v>1560</v>
      </c>
      <c r="B99" s="920"/>
      <c r="C99" s="920"/>
      <c r="D99" s="920"/>
      <c r="E99" s="920"/>
      <c r="F99" s="920"/>
      <c r="G99" s="920"/>
      <c r="H99" s="920"/>
      <c r="I99" s="920"/>
      <c r="J99" s="920"/>
      <c r="K99" s="920"/>
      <c r="L99" s="920"/>
      <c r="M99" s="920"/>
      <c r="N99" s="920"/>
      <c r="O99" s="921"/>
      <c r="P99" s="886" t="s">
        <v>1529</v>
      </c>
      <c r="Q99" s="886"/>
      <c r="R99" s="886"/>
      <c r="S99" s="886"/>
      <c r="T99" s="886"/>
      <c r="U99" s="886"/>
      <c r="V99" s="886"/>
      <c r="W99" s="886"/>
      <c r="X99" s="886"/>
      <c r="Y99" s="886"/>
      <c r="Z99" s="886"/>
      <c r="AA99" s="886"/>
      <c r="AB99" s="886"/>
      <c r="AC99" s="886"/>
      <c r="AD99" s="887"/>
      <c r="AE99" s="887"/>
      <c r="AF99" s="887"/>
      <c r="AG99" s="888">
        <v>2</v>
      </c>
      <c r="AH99" s="888"/>
      <c r="AI99" s="888"/>
      <c r="AJ99" s="888"/>
      <c r="AK99" s="889">
        <v>19260</v>
      </c>
      <c r="AL99" s="889"/>
      <c r="AM99" s="889"/>
      <c r="AN99" s="889"/>
      <c r="AO99" s="889"/>
      <c r="AP99" s="889"/>
      <c r="AQ99" s="880">
        <v>231120</v>
      </c>
      <c r="AR99" s="880"/>
      <c r="AS99" s="880"/>
      <c r="AT99" s="880"/>
      <c r="AU99" s="880"/>
      <c r="AV99" s="880"/>
      <c r="AW99" s="880"/>
      <c r="AX99" s="880"/>
      <c r="AY99" s="876">
        <v>0</v>
      </c>
      <c r="AZ99" s="876"/>
      <c r="BA99" s="876"/>
      <c r="BB99" s="876"/>
      <c r="BC99" s="876"/>
      <c r="BD99" s="876"/>
      <c r="BE99" s="876"/>
      <c r="BF99" s="876"/>
      <c r="BG99" s="876">
        <v>3210</v>
      </c>
      <c r="BH99" s="876"/>
      <c r="BI99" s="876"/>
      <c r="BJ99" s="876"/>
      <c r="BK99" s="876"/>
      <c r="BL99" s="876"/>
      <c r="BM99" s="876"/>
      <c r="BN99" s="876"/>
      <c r="BO99" s="877">
        <v>32100</v>
      </c>
      <c r="BP99" s="878"/>
      <c r="BQ99" s="878"/>
      <c r="BR99" s="878"/>
      <c r="BS99" s="878"/>
      <c r="BT99" s="878"/>
      <c r="BU99" s="878"/>
      <c r="BV99" s="879"/>
      <c r="BW99" s="876">
        <v>0</v>
      </c>
      <c r="BX99" s="876"/>
      <c r="BY99" s="876"/>
      <c r="BZ99" s="876"/>
      <c r="CA99" s="876"/>
      <c r="CB99" s="876"/>
      <c r="CC99" s="876"/>
      <c r="CD99" s="876"/>
      <c r="CE99" s="876">
        <v>0</v>
      </c>
      <c r="CF99" s="876"/>
      <c r="CG99" s="876"/>
      <c r="CH99" s="876"/>
      <c r="CI99" s="876"/>
      <c r="CJ99" s="876"/>
      <c r="CK99" s="876"/>
      <c r="CL99" s="876"/>
      <c r="CM99" s="876"/>
      <c r="CN99" s="876">
        <v>51200</v>
      </c>
      <c r="CO99" s="876"/>
      <c r="CP99" s="876"/>
      <c r="CQ99" s="876"/>
      <c r="CR99" s="876"/>
      <c r="CS99" s="876"/>
      <c r="CT99" s="876"/>
      <c r="CU99" s="876"/>
      <c r="CV99" s="880">
        <f t="shared" si="1"/>
        <v>317630</v>
      </c>
      <c r="CW99" s="880"/>
      <c r="CX99" s="880"/>
      <c r="CY99" s="880"/>
      <c r="CZ99" s="880"/>
      <c r="DA99" s="880"/>
      <c r="DB99" s="880"/>
      <c r="DC99" s="880"/>
      <c r="DD99" s="880"/>
      <c r="DE99" s="881"/>
    </row>
    <row r="100" spans="1:109" s="3" customFormat="1" ht="23.25" customHeight="1" x14ac:dyDescent="0.2">
      <c r="A100" s="919" t="s">
        <v>1560</v>
      </c>
      <c r="B100" s="920"/>
      <c r="C100" s="920"/>
      <c r="D100" s="920"/>
      <c r="E100" s="920"/>
      <c r="F100" s="920"/>
      <c r="G100" s="920"/>
      <c r="H100" s="920"/>
      <c r="I100" s="920"/>
      <c r="J100" s="920"/>
      <c r="K100" s="920"/>
      <c r="L100" s="920"/>
      <c r="M100" s="920"/>
      <c r="N100" s="920"/>
      <c r="O100" s="921"/>
      <c r="P100" s="886" t="s">
        <v>1570</v>
      </c>
      <c r="Q100" s="886"/>
      <c r="R100" s="886"/>
      <c r="S100" s="886"/>
      <c r="T100" s="886"/>
      <c r="U100" s="886"/>
      <c r="V100" s="886"/>
      <c r="W100" s="886"/>
      <c r="X100" s="886"/>
      <c r="Y100" s="886"/>
      <c r="Z100" s="886"/>
      <c r="AA100" s="886"/>
      <c r="AB100" s="886"/>
      <c r="AC100" s="886"/>
      <c r="AD100" s="887"/>
      <c r="AE100" s="887"/>
      <c r="AF100" s="887"/>
      <c r="AG100" s="888">
        <v>1</v>
      </c>
      <c r="AH100" s="888"/>
      <c r="AI100" s="888"/>
      <c r="AJ100" s="888"/>
      <c r="AK100" s="889">
        <v>10918.5</v>
      </c>
      <c r="AL100" s="889"/>
      <c r="AM100" s="889"/>
      <c r="AN100" s="889"/>
      <c r="AO100" s="889"/>
      <c r="AP100" s="889"/>
      <c r="AQ100" s="880">
        <v>131022</v>
      </c>
      <c r="AR100" s="880"/>
      <c r="AS100" s="880"/>
      <c r="AT100" s="880"/>
      <c r="AU100" s="880"/>
      <c r="AV100" s="880"/>
      <c r="AW100" s="880"/>
      <c r="AX100" s="880"/>
      <c r="AY100" s="876">
        <v>0</v>
      </c>
      <c r="AZ100" s="876"/>
      <c r="BA100" s="876"/>
      <c r="BB100" s="876"/>
      <c r="BC100" s="876"/>
      <c r="BD100" s="876"/>
      <c r="BE100" s="876"/>
      <c r="BF100" s="876"/>
      <c r="BG100" s="876">
        <v>1819.75</v>
      </c>
      <c r="BH100" s="876"/>
      <c r="BI100" s="876"/>
      <c r="BJ100" s="876"/>
      <c r="BK100" s="876"/>
      <c r="BL100" s="876"/>
      <c r="BM100" s="876"/>
      <c r="BN100" s="876"/>
      <c r="BO100" s="877">
        <v>18197.5</v>
      </c>
      <c r="BP100" s="878"/>
      <c r="BQ100" s="878"/>
      <c r="BR100" s="878"/>
      <c r="BS100" s="878"/>
      <c r="BT100" s="878"/>
      <c r="BU100" s="878"/>
      <c r="BV100" s="879"/>
      <c r="BW100" s="876">
        <v>0</v>
      </c>
      <c r="BX100" s="876"/>
      <c r="BY100" s="876"/>
      <c r="BZ100" s="876"/>
      <c r="CA100" s="876"/>
      <c r="CB100" s="876"/>
      <c r="CC100" s="876"/>
      <c r="CD100" s="876"/>
      <c r="CE100" s="876">
        <v>0</v>
      </c>
      <c r="CF100" s="876"/>
      <c r="CG100" s="876"/>
      <c r="CH100" s="876"/>
      <c r="CI100" s="876"/>
      <c r="CJ100" s="876"/>
      <c r="CK100" s="876"/>
      <c r="CL100" s="876"/>
      <c r="CM100" s="876"/>
      <c r="CN100" s="876">
        <v>25600</v>
      </c>
      <c r="CO100" s="876"/>
      <c r="CP100" s="876"/>
      <c r="CQ100" s="876"/>
      <c r="CR100" s="876"/>
      <c r="CS100" s="876"/>
      <c r="CT100" s="876"/>
      <c r="CU100" s="876"/>
      <c r="CV100" s="880">
        <f t="shared" si="1"/>
        <v>176639.25</v>
      </c>
      <c r="CW100" s="880"/>
      <c r="CX100" s="880"/>
      <c r="CY100" s="880"/>
      <c r="CZ100" s="880"/>
      <c r="DA100" s="880"/>
      <c r="DB100" s="880"/>
      <c r="DC100" s="880"/>
      <c r="DD100" s="880"/>
      <c r="DE100" s="881"/>
    </row>
    <row r="101" spans="1:109" s="3" customFormat="1" ht="23.25" customHeight="1" x14ac:dyDescent="0.2">
      <c r="A101" s="919" t="s">
        <v>1560</v>
      </c>
      <c r="B101" s="920"/>
      <c r="C101" s="920"/>
      <c r="D101" s="920"/>
      <c r="E101" s="920"/>
      <c r="F101" s="920"/>
      <c r="G101" s="920"/>
      <c r="H101" s="920"/>
      <c r="I101" s="920"/>
      <c r="J101" s="920"/>
      <c r="K101" s="920"/>
      <c r="L101" s="920"/>
      <c r="M101" s="920"/>
      <c r="N101" s="920"/>
      <c r="O101" s="921"/>
      <c r="P101" s="886" t="s">
        <v>1530</v>
      </c>
      <c r="Q101" s="886"/>
      <c r="R101" s="886"/>
      <c r="S101" s="886"/>
      <c r="T101" s="886"/>
      <c r="U101" s="886"/>
      <c r="V101" s="886"/>
      <c r="W101" s="886"/>
      <c r="X101" s="886"/>
      <c r="Y101" s="886"/>
      <c r="Z101" s="886"/>
      <c r="AA101" s="886"/>
      <c r="AB101" s="886"/>
      <c r="AC101" s="886"/>
      <c r="AD101" s="887"/>
      <c r="AE101" s="887"/>
      <c r="AF101" s="887"/>
      <c r="AG101" s="888">
        <v>1</v>
      </c>
      <c r="AH101" s="888"/>
      <c r="AI101" s="888"/>
      <c r="AJ101" s="888"/>
      <c r="AK101" s="889">
        <v>10592.76</v>
      </c>
      <c r="AL101" s="889"/>
      <c r="AM101" s="889"/>
      <c r="AN101" s="889"/>
      <c r="AO101" s="889"/>
      <c r="AP101" s="889"/>
      <c r="AQ101" s="880">
        <v>127113.12</v>
      </c>
      <c r="AR101" s="880"/>
      <c r="AS101" s="880"/>
      <c r="AT101" s="880"/>
      <c r="AU101" s="880"/>
      <c r="AV101" s="880"/>
      <c r="AW101" s="880"/>
      <c r="AX101" s="880"/>
      <c r="AY101" s="876">
        <v>0</v>
      </c>
      <c r="AZ101" s="876"/>
      <c r="BA101" s="876"/>
      <c r="BB101" s="876"/>
      <c r="BC101" s="876"/>
      <c r="BD101" s="876"/>
      <c r="BE101" s="876"/>
      <c r="BF101" s="876"/>
      <c r="BG101" s="876">
        <v>1765.46</v>
      </c>
      <c r="BH101" s="876"/>
      <c r="BI101" s="876"/>
      <c r="BJ101" s="876"/>
      <c r="BK101" s="876"/>
      <c r="BL101" s="876"/>
      <c r="BM101" s="876"/>
      <c r="BN101" s="876"/>
      <c r="BO101" s="877">
        <v>17654.599999999999</v>
      </c>
      <c r="BP101" s="878"/>
      <c r="BQ101" s="878"/>
      <c r="BR101" s="878"/>
      <c r="BS101" s="878"/>
      <c r="BT101" s="878"/>
      <c r="BU101" s="878"/>
      <c r="BV101" s="879"/>
      <c r="BW101" s="876">
        <v>0</v>
      </c>
      <c r="BX101" s="876"/>
      <c r="BY101" s="876"/>
      <c r="BZ101" s="876"/>
      <c r="CA101" s="876"/>
      <c r="CB101" s="876"/>
      <c r="CC101" s="876"/>
      <c r="CD101" s="876"/>
      <c r="CE101" s="876">
        <v>0</v>
      </c>
      <c r="CF101" s="876"/>
      <c r="CG101" s="876"/>
      <c r="CH101" s="876"/>
      <c r="CI101" s="876"/>
      <c r="CJ101" s="876"/>
      <c r="CK101" s="876"/>
      <c r="CL101" s="876"/>
      <c r="CM101" s="876"/>
      <c r="CN101" s="876">
        <v>25600</v>
      </c>
      <c r="CO101" s="876"/>
      <c r="CP101" s="876"/>
      <c r="CQ101" s="876"/>
      <c r="CR101" s="876"/>
      <c r="CS101" s="876"/>
      <c r="CT101" s="876"/>
      <c r="CU101" s="876"/>
      <c r="CV101" s="880">
        <f t="shared" si="1"/>
        <v>172133.18</v>
      </c>
      <c r="CW101" s="880"/>
      <c r="CX101" s="880"/>
      <c r="CY101" s="880"/>
      <c r="CZ101" s="880"/>
      <c r="DA101" s="880"/>
      <c r="DB101" s="880"/>
      <c r="DC101" s="880"/>
      <c r="DD101" s="880"/>
      <c r="DE101" s="881"/>
    </row>
    <row r="102" spans="1:109" s="3" customFormat="1" ht="23.25" customHeight="1" x14ac:dyDescent="0.2">
      <c r="A102" s="919" t="s">
        <v>1560</v>
      </c>
      <c r="B102" s="920"/>
      <c r="C102" s="920"/>
      <c r="D102" s="920"/>
      <c r="E102" s="920"/>
      <c r="F102" s="920"/>
      <c r="G102" s="920"/>
      <c r="H102" s="920"/>
      <c r="I102" s="920"/>
      <c r="J102" s="920"/>
      <c r="K102" s="920"/>
      <c r="L102" s="920"/>
      <c r="M102" s="920"/>
      <c r="N102" s="920"/>
      <c r="O102" s="921"/>
      <c r="P102" s="886" t="s">
        <v>1531</v>
      </c>
      <c r="Q102" s="886"/>
      <c r="R102" s="886"/>
      <c r="S102" s="886"/>
      <c r="T102" s="886"/>
      <c r="U102" s="886"/>
      <c r="V102" s="886"/>
      <c r="W102" s="886"/>
      <c r="X102" s="886"/>
      <c r="Y102" s="886"/>
      <c r="Z102" s="886"/>
      <c r="AA102" s="886"/>
      <c r="AB102" s="886"/>
      <c r="AC102" s="886"/>
      <c r="AD102" s="887"/>
      <c r="AE102" s="887"/>
      <c r="AF102" s="887"/>
      <c r="AG102" s="888">
        <v>4</v>
      </c>
      <c r="AH102" s="888"/>
      <c r="AI102" s="888"/>
      <c r="AJ102" s="888"/>
      <c r="AK102" s="889">
        <v>38520</v>
      </c>
      <c r="AL102" s="889"/>
      <c r="AM102" s="889"/>
      <c r="AN102" s="889"/>
      <c r="AO102" s="889"/>
      <c r="AP102" s="889"/>
      <c r="AQ102" s="880">
        <v>462240</v>
      </c>
      <c r="AR102" s="880"/>
      <c r="AS102" s="880"/>
      <c r="AT102" s="880"/>
      <c r="AU102" s="880"/>
      <c r="AV102" s="880"/>
      <c r="AW102" s="880"/>
      <c r="AX102" s="880"/>
      <c r="AY102" s="876">
        <v>0</v>
      </c>
      <c r="AZ102" s="876"/>
      <c r="BA102" s="876"/>
      <c r="BB102" s="876"/>
      <c r="BC102" s="876"/>
      <c r="BD102" s="876"/>
      <c r="BE102" s="876"/>
      <c r="BF102" s="876"/>
      <c r="BG102" s="876">
        <v>6420</v>
      </c>
      <c r="BH102" s="876"/>
      <c r="BI102" s="876"/>
      <c r="BJ102" s="876"/>
      <c r="BK102" s="876"/>
      <c r="BL102" s="876"/>
      <c r="BM102" s="876"/>
      <c r="BN102" s="876"/>
      <c r="BO102" s="877">
        <v>64200</v>
      </c>
      <c r="BP102" s="878"/>
      <c r="BQ102" s="878"/>
      <c r="BR102" s="878"/>
      <c r="BS102" s="878"/>
      <c r="BT102" s="878"/>
      <c r="BU102" s="878"/>
      <c r="BV102" s="879"/>
      <c r="BW102" s="876">
        <v>0</v>
      </c>
      <c r="BX102" s="876"/>
      <c r="BY102" s="876"/>
      <c r="BZ102" s="876"/>
      <c r="CA102" s="876"/>
      <c r="CB102" s="876"/>
      <c r="CC102" s="876"/>
      <c r="CD102" s="876"/>
      <c r="CE102" s="876">
        <v>0</v>
      </c>
      <c r="CF102" s="876"/>
      <c r="CG102" s="876"/>
      <c r="CH102" s="876"/>
      <c r="CI102" s="876"/>
      <c r="CJ102" s="876"/>
      <c r="CK102" s="876"/>
      <c r="CL102" s="876"/>
      <c r="CM102" s="876"/>
      <c r="CN102" s="876">
        <v>102400</v>
      </c>
      <c r="CO102" s="876"/>
      <c r="CP102" s="876"/>
      <c r="CQ102" s="876"/>
      <c r="CR102" s="876"/>
      <c r="CS102" s="876"/>
      <c r="CT102" s="876"/>
      <c r="CU102" s="876"/>
      <c r="CV102" s="880">
        <f t="shared" si="1"/>
        <v>635260</v>
      </c>
      <c r="CW102" s="880"/>
      <c r="CX102" s="880"/>
      <c r="CY102" s="880"/>
      <c r="CZ102" s="880"/>
      <c r="DA102" s="880"/>
      <c r="DB102" s="880"/>
      <c r="DC102" s="880"/>
      <c r="DD102" s="880"/>
      <c r="DE102" s="881"/>
    </row>
    <row r="103" spans="1:109" s="3" customFormat="1" ht="23.25" customHeight="1" x14ac:dyDescent="0.2">
      <c r="A103" s="919" t="s">
        <v>1560</v>
      </c>
      <c r="B103" s="920"/>
      <c r="C103" s="920"/>
      <c r="D103" s="920"/>
      <c r="E103" s="920"/>
      <c r="F103" s="920"/>
      <c r="G103" s="920"/>
      <c r="H103" s="920"/>
      <c r="I103" s="920"/>
      <c r="J103" s="920"/>
      <c r="K103" s="920"/>
      <c r="L103" s="920"/>
      <c r="M103" s="920"/>
      <c r="N103" s="920"/>
      <c r="O103" s="921"/>
      <c r="P103" s="886" t="s">
        <v>1498</v>
      </c>
      <c r="Q103" s="886"/>
      <c r="R103" s="886"/>
      <c r="S103" s="886"/>
      <c r="T103" s="886"/>
      <c r="U103" s="886"/>
      <c r="V103" s="886"/>
      <c r="W103" s="886"/>
      <c r="X103" s="886"/>
      <c r="Y103" s="886"/>
      <c r="Z103" s="886"/>
      <c r="AA103" s="886"/>
      <c r="AB103" s="886"/>
      <c r="AC103" s="886"/>
      <c r="AD103" s="887"/>
      <c r="AE103" s="887"/>
      <c r="AF103" s="887"/>
      <c r="AG103" s="888">
        <v>1</v>
      </c>
      <c r="AH103" s="888"/>
      <c r="AI103" s="888"/>
      <c r="AJ103" s="888"/>
      <c r="AK103" s="889">
        <v>9630</v>
      </c>
      <c r="AL103" s="889"/>
      <c r="AM103" s="889"/>
      <c r="AN103" s="889"/>
      <c r="AO103" s="889"/>
      <c r="AP103" s="889"/>
      <c r="AQ103" s="880">
        <v>115560</v>
      </c>
      <c r="AR103" s="880"/>
      <c r="AS103" s="880"/>
      <c r="AT103" s="880"/>
      <c r="AU103" s="880"/>
      <c r="AV103" s="880"/>
      <c r="AW103" s="880"/>
      <c r="AX103" s="880"/>
      <c r="AY103" s="876">
        <v>0</v>
      </c>
      <c r="AZ103" s="876"/>
      <c r="BA103" s="876"/>
      <c r="BB103" s="876"/>
      <c r="BC103" s="876"/>
      <c r="BD103" s="876"/>
      <c r="BE103" s="876"/>
      <c r="BF103" s="876"/>
      <c r="BG103" s="876">
        <v>1605</v>
      </c>
      <c r="BH103" s="876"/>
      <c r="BI103" s="876"/>
      <c r="BJ103" s="876"/>
      <c r="BK103" s="876"/>
      <c r="BL103" s="876"/>
      <c r="BM103" s="876"/>
      <c r="BN103" s="876"/>
      <c r="BO103" s="877">
        <v>16050</v>
      </c>
      <c r="BP103" s="878"/>
      <c r="BQ103" s="878"/>
      <c r="BR103" s="878"/>
      <c r="BS103" s="878"/>
      <c r="BT103" s="878"/>
      <c r="BU103" s="878"/>
      <c r="BV103" s="879"/>
      <c r="BW103" s="876">
        <v>0</v>
      </c>
      <c r="BX103" s="876"/>
      <c r="BY103" s="876"/>
      <c r="BZ103" s="876"/>
      <c r="CA103" s="876"/>
      <c r="CB103" s="876"/>
      <c r="CC103" s="876"/>
      <c r="CD103" s="876"/>
      <c r="CE103" s="876">
        <v>0</v>
      </c>
      <c r="CF103" s="876"/>
      <c r="CG103" s="876"/>
      <c r="CH103" s="876"/>
      <c r="CI103" s="876"/>
      <c r="CJ103" s="876"/>
      <c r="CK103" s="876"/>
      <c r="CL103" s="876"/>
      <c r="CM103" s="876"/>
      <c r="CN103" s="876">
        <v>25600</v>
      </c>
      <c r="CO103" s="876"/>
      <c r="CP103" s="876"/>
      <c r="CQ103" s="876"/>
      <c r="CR103" s="876"/>
      <c r="CS103" s="876"/>
      <c r="CT103" s="876"/>
      <c r="CU103" s="876"/>
      <c r="CV103" s="880">
        <f t="shared" si="1"/>
        <v>158815</v>
      </c>
      <c r="CW103" s="880"/>
      <c r="CX103" s="880"/>
      <c r="CY103" s="880"/>
      <c r="CZ103" s="880"/>
      <c r="DA103" s="880"/>
      <c r="DB103" s="880"/>
      <c r="DC103" s="880"/>
      <c r="DD103" s="880"/>
      <c r="DE103" s="881"/>
    </row>
    <row r="104" spans="1:109" s="3" customFormat="1" ht="23.25" customHeight="1" x14ac:dyDescent="0.2">
      <c r="A104" s="919" t="s">
        <v>1560</v>
      </c>
      <c r="B104" s="920"/>
      <c r="C104" s="920"/>
      <c r="D104" s="920"/>
      <c r="E104" s="920"/>
      <c r="F104" s="920"/>
      <c r="G104" s="920"/>
      <c r="H104" s="920"/>
      <c r="I104" s="920"/>
      <c r="J104" s="920"/>
      <c r="K104" s="920"/>
      <c r="L104" s="920"/>
      <c r="M104" s="920"/>
      <c r="N104" s="920"/>
      <c r="O104" s="921"/>
      <c r="P104" s="886" t="s">
        <v>1571</v>
      </c>
      <c r="Q104" s="886"/>
      <c r="R104" s="886"/>
      <c r="S104" s="886"/>
      <c r="T104" s="886"/>
      <c r="U104" s="886"/>
      <c r="V104" s="886"/>
      <c r="W104" s="886"/>
      <c r="X104" s="886"/>
      <c r="Y104" s="886"/>
      <c r="Z104" s="886"/>
      <c r="AA104" s="886"/>
      <c r="AB104" s="886"/>
      <c r="AC104" s="886"/>
      <c r="AD104" s="887"/>
      <c r="AE104" s="887"/>
      <c r="AF104" s="887"/>
      <c r="AG104" s="888">
        <v>18</v>
      </c>
      <c r="AH104" s="888"/>
      <c r="AI104" s="888"/>
      <c r="AJ104" s="888"/>
      <c r="AK104" s="889">
        <v>178024.27899419519</v>
      </c>
      <c r="AL104" s="889"/>
      <c r="AM104" s="889"/>
      <c r="AN104" s="889"/>
      <c r="AO104" s="889"/>
      <c r="AP104" s="889"/>
      <c r="AQ104" s="880">
        <v>2136291.3479303424</v>
      </c>
      <c r="AR104" s="880"/>
      <c r="AS104" s="880"/>
      <c r="AT104" s="880"/>
      <c r="AU104" s="880"/>
      <c r="AV104" s="880"/>
      <c r="AW104" s="880"/>
      <c r="AX104" s="880"/>
      <c r="AY104" s="876">
        <v>0</v>
      </c>
      <c r="AZ104" s="876"/>
      <c r="BA104" s="876"/>
      <c r="BB104" s="876"/>
      <c r="BC104" s="876"/>
      <c r="BD104" s="876"/>
      <c r="BE104" s="876"/>
      <c r="BF104" s="876"/>
      <c r="BG104" s="876">
        <v>29670.713165699199</v>
      </c>
      <c r="BH104" s="876"/>
      <c r="BI104" s="876"/>
      <c r="BJ104" s="876"/>
      <c r="BK104" s="876"/>
      <c r="BL104" s="876"/>
      <c r="BM104" s="876"/>
      <c r="BN104" s="876"/>
      <c r="BO104" s="877">
        <v>296707.13165699202</v>
      </c>
      <c r="BP104" s="878"/>
      <c r="BQ104" s="878"/>
      <c r="BR104" s="878"/>
      <c r="BS104" s="878"/>
      <c r="BT104" s="878"/>
      <c r="BU104" s="878"/>
      <c r="BV104" s="879"/>
      <c r="BW104" s="876">
        <v>0</v>
      </c>
      <c r="BX104" s="876"/>
      <c r="BY104" s="876"/>
      <c r="BZ104" s="876"/>
      <c r="CA104" s="876"/>
      <c r="CB104" s="876"/>
      <c r="CC104" s="876"/>
      <c r="CD104" s="876"/>
      <c r="CE104" s="876">
        <v>0</v>
      </c>
      <c r="CF104" s="876"/>
      <c r="CG104" s="876"/>
      <c r="CH104" s="876"/>
      <c r="CI104" s="876"/>
      <c r="CJ104" s="876"/>
      <c r="CK104" s="876"/>
      <c r="CL104" s="876"/>
      <c r="CM104" s="876"/>
      <c r="CN104" s="876">
        <v>460800</v>
      </c>
      <c r="CO104" s="876"/>
      <c r="CP104" s="876"/>
      <c r="CQ104" s="876"/>
      <c r="CR104" s="876"/>
      <c r="CS104" s="876"/>
      <c r="CT104" s="876"/>
      <c r="CU104" s="876"/>
      <c r="CV104" s="880">
        <f t="shared" si="1"/>
        <v>2923469.1927530337</v>
      </c>
      <c r="CW104" s="880"/>
      <c r="CX104" s="880"/>
      <c r="CY104" s="880"/>
      <c r="CZ104" s="880"/>
      <c r="DA104" s="880"/>
      <c r="DB104" s="880"/>
      <c r="DC104" s="880"/>
      <c r="DD104" s="880"/>
      <c r="DE104" s="881"/>
    </row>
    <row r="105" spans="1:109" s="3" customFormat="1" ht="23.25" customHeight="1" x14ac:dyDescent="0.2">
      <c r="A105" s="919" t="s">
        <v>1560</v>
      </c>
      <c r="B105" s="920"/>
      <c r="C105" s="920"/>
      <c r="D105" s="920"/>
      <c r="E105" s="920"/>
      <c r="F105" s="920"/>
      <c r="G105" s="920"/>
      <c r="H105" s="920"/>
      <c r="I105" s="920"/>
      <c r="J105" s="920"/>
      <c r="K105" s="920"/>
      <c r="L105" s="920"/>
      <c r="M105" s="920"/>
      <c r="N105" s="920"/>
      <c r="O105" s="921"/>
      <c r="P105" s="886" t="s">
        <v>1532</v>
      </c>
      <c r="Q105" s="886"/>
      <c r="R105" s="886"/>
      <c r="S105" s="886"/>
      <c r="T105" s="886"/>
      <c r="U105" s="886"/>
      <c r="V105" s="886"/>
      <c r="W105" s="886"/>
      <c r="X105" s="886"/>
      <c r="Y105" s="886"/>
      <c r="Z105" s="886"/>
      <c r="AA105" s="886"/>
      <c r="AB105" s="886"/>
      <c r="AC105" s="886"/>
      <c r="AD105" s="887"/>
      <c r="AE105" s="887"/>
      <c r="AF105" s="887"/>
      <c r="AG105" s="888">
        <v>2</v>
      </c>
      <c r="AH105" s="888"/>
      <c r="AI105" s="888"/>
      <c r="AJ105" s="888"/>
      <c r="AK105" s="889">
        <v>19260</v>
      </c>
      <c r="AL105" s="889"/>
      <c r="AM105" s="889"/>
      <c r="AN105" s="889"/>
      <c r="AO105" s="889"/>
      <c r="AP105" s="889"/>
      <c r="AQ105" s="880">
        <v>231120</v>
      </c>
      <c r="AR105" s="880"/>
      <c r="AS105" s="880"/>
      <c r="AT105" s="880"/>
      <c r="AU105" s="880"/>
      <c r="AV105" s="880"/>
      <c r="AW105" s="880"/>
      <c r="AX105" s="880"/>
      <c r="AY105" s="876">
        <v>0</v>
      </c>
      <c r="AZ105" s="876"/>
      <c r="BA105" s="876"/>
      <c r="BB105" s="876"/>
      <c r="BC105" s="876"/>
      <c r="BD105" s="876"/>
      <c r="BE105" s="876"/>
      <c r="BF105" s="876"/>
      <c r="BG105" s="876">
        <v>3210</v>
      </c>
      <c r="BH105" s="876"/>
      <c r="BI105" s="876"/>
      <c r="BJ105" s="876"/>
      <c r="BK105" s="876"/>
      <c r="BL105" s="876"/>
      <c r="BM105" s="876"/>
      <c r="BN105" s="876"/>
      <c r="BO105" s="877">
        <v>32100</v>
      </c>
      <c r="BP105" s="878"/>
      <c r="BQ105" s="878"/>
      <c r="BR105" s="878"/>
      <c r="BS105" s="878"/>
      <c r="BT105" s="878"/>
      <c r="BU105" s="878"/>
      <c r="BV105" s="879"/>
      <c r="BW105" s="876">
        <v>0</v>
      </c>
      <c r="BX105" s="876"/>
      <c r="BY105" s="876"/>
      <c r="BZ105" s="876"/>
      <c r="CA105" s="876"/>
      <c r="CB105" s="876"/>
      <c r="CC105" s="876"/>
      <c r="CD105" s="876"/>
      <c r="CE105" s="876">
        <v>0</v>
      </c>
      <c r="CF105" s="876"/>
      <c r="CG105" s="876"/>
      <c r="CH105" s="876"/>
      <c r="CI105" s="876"/>
      <c r="CJ105" s="876"/>
      <c r="CK105" s="876"/>
      <c r="CL105" s="876"/>
      <c r="CM105" s="876"/>
      <c r="CN105" s="876">
        <v>51200</v>
      </c>
      <c r="CO105" s="876"/>
      <c r="CP105" s="876"/>
      <c r="CQ105" s="876"/>
      <c r="CR105" s="876"/>
      <c r="CS105" s="876"/>
      <c r="CT105" s="876"/>
      <c r="CU105" s="876"/>
      <c r="CV105" s="880">
        <f t="shared" si="1"/>
        <v>317630</v>
      </c>
      <c r="CW105" s="880"/>
      <c r="CX105" s="880"/>
      <c r="CY105" s="880"/>
      <c r="CZ105" s="880"/>
      <c r="DA105" s="880"/>
      <c r="DB105" s="880"/>
      <c r="DC105" s="880"/>
      <c r="DD105" s="880"/>
      <c r="DE105" s="881"/>
    </row>
    <row r="106" spans="1:109" s="3" customFormat="1" ht="23.25" customHeight="1" x14ac:dyDescent="0.2">
      <c r="A106" s="919" t="s">
        <v>1560</v>
      </c>
      <c r="B106" s="920"/>
      <c r="C106" s="920"/>
      <c r="D106" s="920"/>
      <c r="E106" s="920"/>
      <c r="F106" s="920"/>
      <c r="G106" s="920"/>
      <c r="H106" s="920"/>
      <c r="I106" s="920"/>
      <c r="J106" s="920"/>
      <c r="K106" s="920"/>
      <c r="L106" s="920"/>
      <c r="M106" s="920"/>
      <c r="N106" s="920"/>
      <c r="O106" s="921"/>
      <c r="P106" s="886" t="s">
        <v>1499</v>
      </c>
      <c r="Q106" s="886"/>
      <c r="R106" s="886"/>
      <c r="S106" s="886"/>
      <c r="T106" s="886"/>
      <c r="U106" s="886"/>
      <c r="V106" s="886"/>
      <c r="W106" s="886"/>
      <c r="X106" s="886"/>
      <c r="Y106" s="886"/>
      <c r="Z106" s="886"/>
      <c r="AA106" s="886"/>
      <c r="AB106" s="886"/>
      <c r="AC106" s="886"/>
      <c r="AD106" s="887"/>
      <c r="AE106" s="887"/>
      <c r="AF106" s="887"/>
      <c r="AG106" s="888">
        <v>4</v>
      </c>
      <c r="AH106" s="888"/>
      <c r="AI106" s="888"/>
      <c r="AJ106" s="888"/>
      <c r="AK106" s="889">
        <v>38520</v>
      </c>
      <c r="AL106" s="889"/>
      <c r="AM106" s="889"/>
      <c r="AN106" s="889"/>
      <c r="AO106" s="889"/>
      <c r="AP106" s="889"/>
      <c r="AQ106" s="880">
        <v>462240</v>
      </c>
      <c r="AR106" s="880"/>
      <c r="AS106" s="880"/>
      <c r="AT106" s="880"/>
      <c r="AU106" s="880"/>
      <c r="AV106" s="880"/>
      <c r="AW106" s="880"/>
      <c r="AX106" s="880"/>
      <c r="AY106" s="876">
        <v>0</v>
      </c>
      <c r="AZ106" s="876"/>
      <c r="BA106" s="876"/>
      <c r="BB106" s="876"/>
      <c r="BC106" s="876"/>
      <c r="BD106" s="876"/>
      <c r="BE106" s="876"/>
      <c r="BF106" s="876"/>
      <c r="BG106" s="876">
        <v>6420</v>
      </c>
      <c r="BH106" s="876"/>
      <c r="BI106" s="876"/>
      <c r="BJ106" s="876"/>
      <c r="BK106" s="876"/>
      <c r="BL106" s="876"/>
      <c r="BM106" s="876"/>
      <c r="BN106" s="876"/>
      <c r="BO106" s="877">
        <v>64200</v>
      </c>
      <c r="BP106" s="878"/>
      <c r="BQ106" s="878"/>
      <c r="BR106" s="878"/>
      <c r="BS106" s="878"/>
      <c r="BT106" s="878"/>
      <c r="BU106" s="878"/>
      <c r="BV106" s="879"/>
      <c r="BW106" s="876">
        <v>0</v>
      </c>
      <c r="BX106" s="876"/>
      <c r="BY106" s="876"/>
      <c r="BZ106" s="876"/>
      <c r="CA106" s="876"/>
      <c r="CB106" s="876"/>
      <c r="CC106" s="876"/>
      <c r="CD106" s="876"/>
      <c r="CE106" s="876">
        <v>0</v>
      </c>
      <c r="CF106" s="876"/>
      <c r="CG106" s="876"/>
      <c r="CH106" s="876"/>
      <c r="CI106" s="876"/>
      <c r="CJ106" s="876"/>
      <c r="CK106" s="876"/>
      <c r="CL106" s="876"/>
      <c r="CM106" s="876"/>
      <c r="CN106" s="876">
        <v>102400</v>
      </c>
      <c r="CO106" s="876"/>
      <c r="CP106" s="876"/>
      <c r="CQ106" s="876"/>
      <c r="CR106" s="876"/>
      <c r="CS106" s="876"/>
      <c r="CT106" s="876"/>
      <c r="CU106" s="876"/>
      <c r="CV106" s="880">
        <f t="shared" si="1"/>
        <v>635260</v>
      </c>
      <c r="CW106" s="880"/>
      <c r="CX106" s="880"/>
      <c r="CY106" s="880"/>
      <c r="CZ106" s="880"/>
      <c r="DA106" s="880"/>
      <c r="DB106" s="880"/>
      <c r="DC106" s="880"/>
      <c r="DD106" s="880"/>
      <c r="DE106" s="881"/>
    </row>
    <row r="107" spans="1:109" s="3" customFormat="1" ht="23.25" customHeight="1" x14ac:dyDescent="0.2">
      <c r="A107" s="919" t="s">
        <v>1560</v>
      </c>
      <c r="B107" s="920"/>
      <c r="C107" s="920"/>
      <c r="D107" s="920"/>
      <c r="E107" s="920"/>
      <c r="F107" s="920"/>
      <c r="G107" s="920"/>
      <c r="H107" s="920"/>
      <c r="I107" s="920"/>
      <c r="J107" s="920"/>
      <c r="K107" s="920"/>
      <c r="L107" s="920"/>
      <c r="M107" s="920"/>
      <c r="N107" s="920"/>
      <c r="O107" s="921"/>
      <c r="P107" s="886" t="s">
        <v>1572</v>
      </c>
      <c r="Q107" s="886"/>
      <c r="R107" s="886"/>
      <c r="S107" s="886"/>
      <c r="T107" s="886"/>
      <c r="U107" s="886"/>
      <c r="V107" s="886"/>
      <c r="W107" s="886"/>
      <c r="X107" s="886"/>
      <c r="Y107" s="886"/>
      <c r="Z107" s="886"/>
      <c r="AA107" s="886"/>
      <c r="AB107" s="886"/>
      <c r="AC107" s="886"/>
      <c r="AD107" s="887"/>
      <c r="AE107" s="887"/>
      <c r="AF107" s="887"/>
      <c r="AG107" s="888">
        <v>2</v>
      </c>
      <c r="AH107" s="888"/>
      <c r="AI107" s="888"/>
      <c r="AJ107" s="888"/>
      <c r="AK107" s="889">
        <v>19260</v>
      </c>
      <c r="AL107" s="889"/>
      <c r="AM107" s="889"/>
      <c r="AN107" s="889"/>
      <c r="AO107" s="889"/>
      <c r="AP107" s="889"/>
      <c r="AQ107" s="880">
        <v>231120</v>
      </c>
      <c r="AR107" s="880"/>
      <c r="AS107" s="880"/>
      <c r="AT107" s="880"/>
      <c r="AU107" s="880"/>
      <c r="AV107" s="880"/>
      <c r="AW107" s="880"/>
      <c r="AX107" s="880"/>
      <c r="AY107" s="876">
        <v>0</v>
      </c>
      <c r="AZ107" s="876"/>
      <c r="BA107" s="876"/>
      <c r="BB107" s="876"/>
      <c r="BC107" s="876"/>
      <c r="BD107" s="876"/>
      <c r="BE107" s="876"/>
      <c r="BF107" s="876"/>
      <c r="BG107" s="876">
        <v>3210</v>
      </c>
      <c r="BH107" s="876"/>
      <c r="BI107" s="876"/>
      <c r="BJ107" s="876"/>
      <c r="BK107" s="876"/>
      <c r="BL107" s="876"/>
      <c r="BM107" s="876"/>
      <c r="BN107" s="876"/>
      <c r="BO107" s="877">
        <v>32100</v>
      </c>
      <c r="BP107" s="878"/>
      <c r="BQ107" s="878"/>
      <c r="BR107" s="878"/>
      <c r="BS107" s="878"/>
      <c r="BT107" s="878"/>
      <c r="BU107" s="878"/>
      <c r="BV107" s="879"/>
      <c r="BW107" s="876">
        <v>0</v>
      </c>
      <c r="BX107" s="876"/>
      <c r="BY107" s="876"/>
      <c r="BZ107" s="876"/>
      <c r="CA107" s="876"/>
      <c r="CB107" s="876"/>
      <c r="CC107" s="876"/>
      <c r="CD107" s="876"/>
      <c r="CE107" s="876">
        <v>0</v>
      </c>
      <c r="CF107" s="876"/>
      <c r="CG107" s="876"/>
      <c r="CH107" s="876"/>
      <c r="CI107" s="876"/>
      <c r="CJ107" s="876"/>
      <c r="CK107" s="876"/>
      <c r="CL107" s="876"/>
      <c r="CM107" s="876"/>
      <c r="CN107" s="876">
        <v>51200</v>
      </c>
      <c r="CO107" s="876"/>
      <c r="CP107" s="876"/>
      <c r="CQ107" s="876"/>
      <c r="CR107" s="876"/>
      <c r="CS107" s="876"/>
      <c r="CT107" s="876"/>
      <c r="CU107" s="876"/>
      <c r="CV107" s="880">
        <f t="shared" si="1"/>
        <v>317630</v>
      </c>
      <c r="CW107" s="880"/>
      <c r="CX107" s="880"/>
      <c r="CY107" s="880"/>
      <c r="CZ107" s="880"/>
      <c r="DA107" s="880"/>
      <c r="DB107" s="880"/>
      <c r="DC107" s="880"/>
      <c r="DD107" s="880"/>
      <c r="DE107" s="881"/>
    </row>
    <row r="108" spans="1:109" s="3" customFormat="1" ht="23.25" customHeight="1" x14ac:dyDescent="0.2">
      <c r="A108" s="919" t="s">
        <v>1560</v>
      </c>
      <c r="B108" s="920"/>
      <c r="C108" s="920"/>
      <c r="D108" s="920"/>
      <c r="E108" s="920"/>
      <c r="F108" s="920"/>
      <c r="G108" s="920"/>
      <c r="H108" s="920"/>
      <c r="I108" s="920"/>
      <c r="J108" s="920"/>
      <c r="K108" s="920"/>
      <c r="L108" s="920"/>
      <c r="M108" s="920"/>
      <c r="N108" s="920"/>
      <c r="O108" s="921"/>
      <c r="P108" s="886" t="s">
        <v>1573</v>
      </c>
      <c r="Q108" s="886"/>
      <c r="R108" s="886"/>
      <c r="S108" s="886"/>
      <c r="T108" s="886"/>
      <c r="U108" s="886"/>
      <c r="V108" s="886"/>
      <c r="W108" s="886"/>
      <c r="X108" s="886"/>
      <c r="Y108" s="886"/>
      <c r="Z108" s="886"/>
      <c r="AA108" s="886"/>
      <c r="AB108" s="886"/>
      <c r="AC108" s="886"/>
      <c r="AD108" s="887"/>
      <c r="AE108" s="887"/>
      <c r="AF108" s="887"/>
      <c r="AG108" s="888">
        <v>1</v>
      </c>
      <c r="AH108" s="888"/>
      <c r="AI108" s="888"/>
      <c r="AJ108" s="888"/>
      <c r="AK108" s="889">
        <v>9630</v>
      </c>
      <c r="AL108" s="889"/>
      <c r="AM108" s="889"/>
      <c r="AN108" s="889"/>
      <c r="AO108" s="889"/>
      <c r="AP108" s="889"/>
      <c r="AQ108" s="880">
        <v>115560</v>
      </c>
      <c r="AR108" s="880"/>
      <c r="AS108" s="880"/>
      <c r="AT108" s="880"/>
      <c r="AU108" s="880"/>
      <c r="AV108" s="880"/>
      <c r="AW108" s="880"/>
      <c r="AX108" s="880"/>
      <c r="AY108" s="876">
        <v>0</v>
      </c>
      <c r="AZ108" s="876"/>
      <c r="BA108" s="876"/>
      <c r="BB108" s="876"/>
      <c r="BC108" s="876"/>
      <c r="BD108" s="876"/>
      <c r="BE108" s="876"/>
      <c r="BF108" s="876"/>
      <c r="BG108" s="876">
        <v>1605</v>
      </c>
      <c r="BH108" s="876"/>
      <c r="BI108" s="876"/>
      <c r="BJ108" s="876"/>
      <c r="BK108" s="876"/>
      <c r="BL108" s="876"/>
      <c r="BM108" s="876"/>
      <c r="BN108" s="876"/>
      <c r="BO108" s="877">
        <v>16050</v>
      </c>
      <c r="BP108" s="878"/>
      <c r="BQ108" s="878"/>
      <c r="BR108" s="878"/>
      <c r="BS108" s="878"/>
      <c r="BT108" s="878"/>
      <c r="BU108" s="878"/>
      <c r="BV108" s="879"/>
      <c r="BW108" s="876">
        <v>0</v>
      </c>
      <c r="BX108" s="876"/>
      <c r="BY108" s="876"/>
      <c r="BZ108" s="876"/>
      <c r="CA108" s="876"/>
      <c r="CB108" s="876"/>
      <c r="CC108" s="876"/>
      <c r="CD108" s="876"/>
      <c r="CE108" s="876">
        <v>0</v>
      </c>
      <c r="CF108" s="876"/>
      <c r="CG108" s="876"/>
      <c r="CH108" s="876"/>
      <c r="CI108" s="876"/>
      <c r="CJ108" s="876"/>
      <c r="CK108" s="876"/>
      <c r="CL108" s="876"/>
      <c r="CM108" s="876"/>
      <c r="CN108" s="876">
        <v>25600</v>
      </c>
      <c r="CO108" s="876"/>
      <c r="CP108" s="876"/>
      <c r="CQ108" s="876"/>
      <c r="CR108" s="876"/>
      <c r="CS108" s="876"/>
      <c r="CT108" s="876"/>
      <c r="CU108" s="876"/>
      <c r="CV108" s="880">
        <f t="shared" si="1"/>
        <v>158815</v>
      </c>
      <c r="CW108" s="880"/>
      <c r="CX108" s="880"/>
      <c r="CY108" s="880"/>
      <c r="CZ108" s="880"/>
      <c r="DA108" s="880"/>
      <c r="DB108" s="880"/>
      <c r="DC108" s="880"/>
      <c r="DD108" s="880"/>
      <c r="DE108" s="881"/>
    </row>
    <row r="109" spans="1:109" s="3" customFormat="1" ht="23.25" customHeight="1" x14ac:dyDescent="0.2">
      <c r="A109" s="919" t="s">
        <v>1560</v>
      </c>
      <c r="B109" s="920"/>
      <c r="C109" s="920"/>
      <c r="D109" s="920"/>
      <c r="E109" s="920"/>
      <c r="F109" s="920"/>
      <c r="G109" s="920"/>
      <c r="H109" s="920"/>
      <c r="I109" s="920"/>
      <c r="J109" s="920"/>
      <c r="K109" s="920"/>
      <c r="L109" s="920"/>
      <c r="M109" s="920"/>
      <c r="N109" s="920"/>
      <c r="O109" s="921"/>
      <c r="P109" s="886" t="s">
        <v>1534</v>
      </c>
      <c r="Q109" s="886"/>
      <c r="R109" s="886"/>
      <c r="S109" s="886"/>
      <c r="T109" s="886"/>
      <c r="U109" s="886"/>
      <c r="V109" s="886"/>
      <c r="W109" s="886"/>
      <c r="X109" s="886"/>
      <c r="Y109" s="886"/>
      <c r="Z109" s="886"/>
      <c r="AA109" s="886"/>
      <c r="AB109" s="886"/>
      <c r="AC109" s="886"/>
      <c r="AD109" s="887"/>
      <c r="AE109" s="887"/>
      <c r="AF109" s="887"/>
      <c r="AG109" s="888">
        <v>4</v>
      </c>
      <c r="AH109" s="888"/>
      <c r="AI109" s="888"/>
      <c r="AJ109" s="888"/>
      <c r="AK109" s="889">
        <v>40602</v>
      </c>
      <c r="AL109" s="889"/>
      <c r="AM109" s="889"/>
      <c r="AN109" s="889"/>
      <c r="AO109" s="889"/>
      <c r="AP109" s="889"/>
      <c r="AQ109" s="880">
        <v>487224</v>
      </c>
      <c r="AR109" s="880"/>
      <c r="AS109" s="880"/>
      <c r="AT109" s="880"/>
      <c r="AU109" s="880"/>
      <c r="AV109" s="880"/>
      <c r="AW109" s="880"/>
      <c r="AX109" s="880"/>
      <c r="AY109" s="876">
        <v>0</v>
      </c>
      <c r="AZ109" s="876"/>
      <c r="BA109" s="876"/>
      <c r="BB109" s="876"/>
      <c r="BC109" s="876"/>
      <c r="BD109" s="876"/>
      <c r="BE109" s="876"/>
      <c r="BF109" s="876"/>
      <c r="BG109" s="876">
        <v>6767</v>
      </c>
      <c r="BH109" s="876"/>
      <c r="BI109" s="876"/>
      <c r="BJ109" s="876"/>
      <c r="BK109" s="876"/>
      <c r="BL109" s="876"/>
      <c r="BM109" s="876"/>
      <c r="BN109" s="876"/>
      <c r="BO109" s="877">
        <v>67670.000000000015</v>
      </c>
      <c r="BP109" s="878"/>
      <c r="BQ109" s="878"/>
      <c r="BR109" s="878"/>
      <c r="BS109" s="878"/>
      <c r="BT109" s="878"/>
      <c r="BU109" s="878"/>
      <c r="BV109" s="879"/>
      <c r="BW109" s="876">
        <v>0</v>
      </c>
      <c r="BX109" s="876"/>
      <c r="BY109" s="876"/>
      <c r="BZ109" s="876"/>
      <c r="CA109" s="876"/>
      <c r="CB109" s="876"/>
      <c r="CC109" s="876"/>
      <c r="CD109" s="876"/>
      <c r="CE109" s="876">
        <v>0</v>
      </c>
      <c r="CF109" s="876"/>
      <c r="CG109" s="876"/>
      <c r="CH109" s="876"/>
      <c r="CI109" s="876"/>
      <c r="CJ109" s="876"/>
      <c r="CK109" s="876"/>
      <c r="CL109" s="876"/>
      <c r="CM109" s="876"/>
      <c r="CN109" s="876">
        <v>102400</v>
      </c>
      <c r="CO109" s="876"/>
      <c r="CP109" s="876"/>
      <c r="CQ109" s="876"/>
      <c r="CR109" s="876"/>
      <c r="CS109" s="876"/>
      <c r="CT109" s="876"/>
      <c r="CU109" s="876"/>
      <c r="CV109" s="880">
        <f t="shared" si="1"/>
        <v>664061</v>
      </c>
      <c r="CW109" s="880"/>
      <c r="CX109" s="880"/>
      <c r="CY109" s="880"/>
      <c r="CZ109" s="880"/>
      <c r="DA109" s="880"/>
      <c r="DB109" s="880"/>
      <c r="DC109" s="880"/>
      <c r="DD109" s="880"/>
      <c r="DE109" s="881"/>
    </row>
    <row r="110" spans="1:109" s="3" customFormat="1" ht="23.25" customHeight="1" x14ac:dyDescent="0.2">
      <c r="A110" s="919" t="s">
        <v>1560</v>
      </c>
      <c r="B110" s="920"/>
      <c r="C110" s="920"/>
      <c r="D110" s="920"/>
      <c r="E110" s="920"/>
      <c r="F110" s="920"/>
      <c r="G110" s="920"/>
      <c r="H110" s="920"/>
      <c r="I110" s="920"/>
      <c r="J110" s="920"/>
      <c r="K110" s="920"/>
      <c r="L110" s="920"/>
      <c r="M110" s="920"/>
      <c r="N110" s="920"/>
      <c r="O110" s="921"/>
      <c r="P110" s="886" t="s">
        <v>1535</v>
      </c>
      <c r="Q110" s="886"/>
      <c r="R110" s="886"/>
      <c r="S110" s="886"/>
      <c r="T110" s="886"/>
      <c r="U110" s="886"/>
      <c r="V110" s="886"/>
      <c r="W110" s="886"/>
      <c r="X110" s="886"/>
      <c r="Y110" s="886"/>
      <c r="Z110" s="886"/>
      <c r="AA110" s="886"/>
      <c r="AB110" s="886"/>
      <c r="AC110" s="886"/>
      <c r="AD110" s="887"/>
      <c r="AE110" s="887"/>
      <c r="AF110" s="887"/>
      <c r="AG110" s="888">
        <v>3</v>
      </c>
      <c r="AH110" s="888"/>
      <c r="AI110" s="888"/>
      <c r="AJ110" s="888"/>
      <c r="AK110" s="889">
        <v>28890</v>
      </c>
      <c r="AL110" s="889"/>
      <c r="AM110" s="889"/>
      <c r="AN110" s="889"/>
      <c r="AO110" s="889"/>
      <c r="AP110" s="889"/>
      <c r="AQ110" s="880">
        <v>346680</v>
      </c>
      <c r="AR110" s="880"/>
      <c r="AS110" s="880"/>
      <c r="AT110" s="880"/>
      <c r="AU110" s="880"/>
      <c r="AV110" s="880"/>
      <c r="AW110" s="880"/>
      <c r="AX110" s="880"/>
      <c r="AY110" s="876">
        <v>0</v>
      </c>
      <c r="AZ110" s="876"/>
      <c r="BA110" s="876"/>
      <c r="BB110" s="876"/>
      <c r="BC110" s="876"/>
      <c r="BD110" s="876"/>
      <c r="BE110" s="876"/>
      <c r="BF110" s="876"/>
      <c r="BG110" s="876">
        <v>4815</v>
      </c>
      <c r="BH110" s="876"/>
      <c r="BI110" s="876"/>
      <c r="BJ110" s="876"/>
      <c r="BK110" s="876"/>
      <c r="BL110" s="876"/>
      <c r="BM110" s="876"/>
      <c r="BN110" s="876"/>
      <c r="BO110" s="877">
        <v>48150</v>
      </c>
      <c r="BP110" s="878"/>
      <c r="BQ110" s="878"/>
      <c r="BR110" s="878"/>
      <c r="BS110" s="878"/>
      <c r="BT110" s="878"/>
      <c r="BU110" s="878"/>
      <c r="BV110" s="879"/>
      <c r="BW110" s="876">
        <v>0</v>
      </c>
      <c r="BX110" s="876"/>
      <c r="BY110" s="876"/>
      <c r="BZ110" s="876"/>
      <c r="CA110" s="876"/>
      <c r="CB110" s="876"/>
      <c r="CC110" s="876"/>
      <c r="CD110" s="876"/>
      <c r="CE110" s="876">
        <v>0</v>
      </c>
      <c r="CF110" s="876"/>
      <c r="CG110" s="876"/>
      <c r="CH110" s="876"/>
      <c r="CI110" s="876"/>
      <c r="CJ110" s="876"/>
      <c r="CK110" s="876"/>
      <c r="CL110" s="876"/>
      <c r="CM110" s="876"/>
      <c r="CN110" s="876">
        <v>76800</v>
      </c>
      <c r="CO110" s="876"/>
      <c r="CP110" s="876"/>
      <c r="CQ110" s="876"/>
      <c r="CR110" s="876"/>
      <c r="CS110" s="876"/>
      <c r="CT110" s="876"/>
      <c r="CU110" s="876"/>
      <c r="CV110" s="880">
        <f t="shared" si="1"/>
        <v>476445</v>
      </c>
      <c r="CW110" s="880"/>
      <c r="CX110" s="880"/>
      <c r="CY110" s="880"/>
      <c r="CZ110" s="880"/>
      <c r="DA110" s="880"/>
      <c r="DB110" s="880"/>
      <c r="DC110" s="880"/>
      <c r="DD110" s="880"/>
      <c r="DE110" s="881"/>
    </row>
    <row r="111" spans="1:109" s="3" customFormat="1" ht="23.25" customHeight="1" x14ac:dyDescent="0.2">
      <c r="A111" s="919" t="s">
        <v>1560</v>
      </c>
      <c r="B111" s="920"/>
      <c r="C111" s="920"/>
      <c r="D111" s="920"/>
      <c r="E111" s="920"/>
      <c r="F111" s="920"/>
      <c r="G111" s="920"/>
      <c r="H111" s="920"/>
      <c r="I111" s="920"/>
      <c r="J111" s="920"/>
      <c r="K111" s="920"/>
      <c r="L111" s="920"/>
      <c r="M111" s="920"/>
      <c r="N111" s="920"/>
      <c r="O111" s="921"/>
      <c r="P111" s="886" t="s">
        <v>1536</v>
      </c>
      <c r="Q111" s="886"/>
      <c r="R111" s="886"/>
      <c r="S111" s="886"/>
      <c r="T111" s="886"/>
      <c r="U111" s="886"/>
      <c r="V111" s="886"/>
      <c r="W111" s="886"/>
      <c r="X111" s="886"/>
      <c r="Y111" s="886"/>
      <c r="Z111" s="886"/>
      <c r="AA111" s="886"/>
      <c r="AB111" s="886"/>
      <c r="AC111" s="886"/>
      <c r="AD111" s="887"/>
      <c r="AE111" s="887"/>
      <c r="AF111" s="887"/>
      <c r="AG111" s="888">
        <v>4</v>
      </c>
      <c r="AH111" s="888"/>
      <c r="AI111" s="888"/>
      <c r="AJ111" s="888"/>
      <c r="AK111" s="889">
        <v>41856.32</v>
      </c>
      <c r="AL111" s="889"/>
      <c r="AM111" s="889"/>
      <c r="AN111" s="889"/>
      <c r="AO111" s="889"/>
      <c r="AP111" s="889"/>
      <c r="AQ111" s="880">
        <v>502275.83999999997</v>
      </c>
      <c r="AR111" s="880"/>
      <c r="AS111" s="880"/>
      <c r="AT111" s="880"/>
      <c r="AU111" s="880"/>
      <c r="AV111" s="880"/>
      <c r="AW111" s="880"/>
      <c r="AX111" s="880"/>
      <c r="AY111" s="876">
        <v>0</v>
      </c>
      <c r="AZ111" s="876"/>
      <c r="BA111" s="876"/>
      <c r="BB111" s="876"/>
      <c r="BC111" s="876"/>
      <c r="BD111" s="876"/>
      <c r="BE111" s="876"/>
      <c r="BF111" s="876"/>
      <c r="BG111" s="876">
        <v>6976.0533333333333</v>
      </c>
      <c r="BH111" s="876"/>
      <c r="BI111" s="876"/>
      <c r="BJ111" s="876"/>
      <c r="BK111" s="876"/>
      <c r="BL111" s="876"/>
      <c r="BM111" s="876"/>
      <c r="BN111" s="876"/>
      <c r="BO111" s="877">
        <v>69760.53333333334</v>
      </c>
      <c r="BP111" s="878"/>
      <c r="BQ111" s="878"/>
      <c r="BR111" s="878"/>
      <c r="BS111" s="878"/>
      <c r="BT111" s="878"/>
      <c r="BU111" s="878"/>
      <c r="BV111" s="879"/>
      <c r="BW111" s="876">
        <v>0</v>
      </c>
      <c r="BX111" s="876"/>
      <c r="BY111" s="876"/>
      <c r="BZ111" s="876"/>
      <c r="CA111" s="876"/>
      <c r="CB111" s="876"/>
      <c r="CC111" s="876"/>
      <c r="CD111" s="876"/>
      <c r="CE111" s="876">
        <v>0</v>
      </c>
      <c r="CF111" s="876"/>
      <c r="CG111" s="876"/>
      <c r="CH111" s="876"/>
      <c r="CI111" s="876"/>
      <c r="CJ111" s="876"/>
      <c r="CK111" s="876"/>
      <c r="CL111" s="876"/>
      <c r="CM111" s="876"/>
      <c r="CN111" s="876">
        <v>102400</v>
      </c>
      <c r="CO111" s="876"/>
      <c r="CP111" s="876"/>
      <c r="CQ111" s="876"/>
      <c r="CR111" s="876"/>
      <c r="CS111" s="876"/>
      <c r="CT111" s="876"/>
      <c r="CU111" s="876"/>
      <c r="CV111" s="880">
        <f t="shared" si="1"/>
        <v>681412.42666666664</v>
      </c>
      <c r="CW111" s="880"/>
      <c r="CX111" s="880"/>
      <c r="CY111" s="880"/>
      <c r="CZ111" s="880"/>
      <c r="DA111" s="880"/>
      <c r="DB111" s="880"/>
      <c r="DC111" s="880"/>
      <c r="DD111" s="880"/>
      <c r="DE111" s="881"/>
    </row>
    <row r="112" spans="1:109" s="3" customFormat="1" ht="23.25" customHeight="1" x14ac:dyDescent="0.2">
      <c r="A112" s="919" t="s">
        <v>1560</v>
      </c>
      <c r="B112" s="920"/>
      <c r="C112" s="920"/>
      <c r="D112" s="920"/>
      <c r="E112" s="920"/>
      <c r="F112" s="920"/>
      <c r="G112" s="920"/>
      <c r="H112" s="920"/>
      <c r="I112" s="920"/>
      <c r="J112" s="920"/>
      <c r="K112" s="920"/>
      <c r="L112" s="920"/>
      <c r="M112" s="920"/>
      <c r="N112" s="920"/>
      <c r="O112" s="921"/>
      <c r="P112" s="886" t="s">
        <v>1509</v>
      </c>
      <c r="Q112" s="886"/>
      <c r="R112" s="886"/>
      <c r="S112" s="886"/>
      <c r="T112" s="886"/>
      <c r="U112" s="886"/>
      <c r="V112" s="886"/>
      <c r="W112" s="886"/>
      <c r="X112" s="886"/>
      <c r="Y112" s="886"/>
      <c r="Z112" s="886"/>
      <c r="AA112" s="886"/>
      <c r="AB112" s="886"/>
      <c r="AC112" s="886"/>
      <c r="AD112" s="887"/>
      <c r="AE112" s="887"/>
      <c r="AF112" s="887"/>
      <c r="AG112" s="888">
        <v>9</v>
      </c>
      <c r="AH112" s="888"/>
      <c r="AI112" s="888"/>
      <c r="AJ112" s="888"/>
      <c r="AK112" s="889">
        <v>86670</v>
      </c>
      <c r="AL112" s="889"/>
      <c r="AM112" s="889"/>
      <c r="AN112" s="889"/>
      <c r="AO112" s="889"/>
      <c r="AP112" s="889"/>
      <c r="AQ112" s="880">
        <v>1040040</v>
      </c>
      <c r="AR112" s="880"/>
      <c r="AS112" s="880"/>
      <c r="AT112" s="880"/>
      <c r="AU112" s="880"/>
      <c r="AV112" s="880"/>
      <c r="AW112" s="880"/>
      <c r="AX112" s="880"/>
      <c r="AY112" s="876">
        <v>0</v>
      </c>
      <c r="AZ112" s="876"/>
      <c r="BA112" s="876"/>
      <c r="BB112" s="876"/>
      <c r="BC112" s="876"/>
      <c r="BD112" s="876"/>
      <c r="BE112" s="876"/>
      <c r="BF112" s="876"/>
      <c r="BG112" s="876">
        <v>14445</v>
      </c>
      <c r="BH112" s="876"/>
      <c r="BI112" s="876"/>
      <c r="BJ112" s="876"/>
      <c r="BK112" s="876"/>
      <c r="BL112" s="876"/>
      <c r="BM112" s="876"/>
      <c r="BN112" s="876"/>
      <c r="BO112" s="877">
        <v>144450</v>
      </c>
      <c r="BP112" s="878"/>
      <c r="BQ112" s="878"/>
      <c r="BR112" s="878"/>
      <c r="BS112" s="878"/>
      <c r="BT112" s="878"/>
      <c r="BU112" s="878"/>
      <c r="BV112" s="879"/>
      <c r="BW112" s="876">
        <v>0</v>
      </c>
      <c r="BX112" s="876"/>
      <c r="BY112" s="876"/>
      <c r="BZ112" s="876"/>
      <c r="CA112" s="876"/>
      <c r="CB112" s="876"/>
      <c r="CC112" s="876"/>
      <c r="CD112" s="876"/>
      <c r="CE112" s="876">
        <v>0</v>
      </c>
      <c r="CF112" s="876"/>
      <c r="CG112" s="876"/>
      <c r="CH112" s="876"/>
      <c r="CI112" s="876"/>
      <c r="CJ112" s="876"/>
      <c r="CK112" s="876"/>
      <c r="CL112" s="876"/>
      <c r="CM112" s="876"/>
      <c r="CN112" s="876">
        <v>230400</v>
      </c>
      <c r="CO112" s="876"/>
      <c r="CP112" s="876"/>
      <c r="CQ112" s="876"/>
      <c r="CR112" s="876"/>
      <c r="CS112" s="876"/>
      <c r="CT112" s="876"/>
      <c r="CU112" s="876"/>
      <c r="CV112" s="880">
        <f t="shared" si="1"/>
        <v>1429335</v>
      </c>
      <c r="CW112" s="880"/>
      <c r="CX112" s="880"/>
      <c r="CY112" s="880"/>
      <c r="CZ112" s="880"/>
      <c r="DA112" s="880"/>
      <c r="DB112" s="880"/>
      <c r="DC112" s="880"/>
      <c r="DD112" s="880"/>
      <c r="DE112" s="881"/>
    </row>
    <row r="113" spans="1:109" s="3" customFormat="1" ht="23.25" customHeight="1" x14ac:dyDescent="0.2">
      <c r="A113" s="919" t="s">
        <v>1560</v>
      </c>
      <c r="B113" s="920"/>
      <c r="C113" s="920"/>
      <c r="D113" s="920"/>
      <c r="E113" s="920"/>
      <c r="F113" s="920"/>
      <c r="G113" s="920"/>
      <c r="H113" s="920"/>
      <c r="I113" s="920"/>
      <c r="J113" s="920"/>
      <c r="K113" s="920"/>
      <c r="L113" s="920"/>
      <c r="M113" s="920"/>
      <c r="N113" s="920"/>
      <c r="O113" s="921"/>
      <c r="P113" s="886" t="s">
        <v>1538</v>
      </c>
      <c r="Q113" s="886"/>
      <c r="R113" s="886"/>
      <c r="S113" s="886"/>
      <c r="T113" s="886"/>
      <c r="U113" s="886"/>
      <c r="V113" s="886"/>
      <c r="W113" s="886"/>
      <c r="X113" s="886"/>
      <c r="Y113" s="886"/>
      <c r="Z113" s="886"/>
      <c r="AA113" s="886"/>
      <c r="AB113" s="886"/>
      <c r="AC113" s="886"/>
      <c r="AD113" s="887"/>
      <c r="AE113" s="887"/>
      <c r="AF113" s="887"/>
      <c r="AG113" s="888">
        <v>2</v>
      </c>
      <c r="AH113" s="888"/>
      <c r="AI113" s="888"/>
      <c r="AJ113" s="888"/>
      <c r="AK113" s="889">
        <v>19260</v>
      </c>
      <c r="AL113" s="889"/>
      <c r="AM113" s="889"/>
      <c r="AN113" s="889"/>
      <c r="AO113" s="889"/>
      <c r="AP113" s="889"/>
      <c r="AQ113" s="880">
        <v>231120</v>
      </c>
      <c r="AR113" s="880"/>
      <c r="AS113" s="880"/>
      <c r="AT113" s="880"/>
      <c r="AU113" s="880"/>
      <c r="AV113" s="880"/>
      <c r="AW113" s="880"/>
      <c r="AX113" s="880"/>
      <c r="AY113" s="876">
        <v>0</v>
      </c>
      <c r="AZ113" s="876"/>
      <c r="BA113" s="876"/>
      <c r="BB113" s="876"/>
      <c r="BC113" s="876"/>
      <c r="BD113" s="876"/>
      <c r="BE113" s="876"/>
      <c r="BF113" s="876"/>
      <c r="BG113" s="876">
        <v>3210</v>
      </c>
      <c r="BH113" s="876"/>
      <c r="BI113" s="876"/>
      <c r="BJ113" s="876"/>
      <c r="BK113" s="876"/>
      <c r="BL113" s="876"/>
      <c r="BM113" s="876"/>
      <c r="BN113" s="876"/>
      <c r="BO113" s="877">
        <v>32100</v>
      </c>
      <c r="BP113" s="878"/>
      <c r="BQ113" s="878"/>
      <c r="BR113" s="878"/>
      <c r="BS113" s="878"/>
      <c r="BT113" s="878"/>
      <c r="BU113" s="878"/>
      <c r="BV113" s="879"/>
      <c r="BW113" s="876">
        <v>0</v>
      </c>
      <c r="BX113" s="876"/>
      <c r="BY113" s="876"/>
      <c r="BZ113" s="876"/>
      <c r="CA113" s="876"/>
      <c r="CB113" s="876"/>
      <c r="CC113" s="876"/>
      <c r="CD113" s="876"/>
      <c r="CE113" s="876">
        <v>0</v>
      </c>
      <c r="CF113" s="876"/>
      <c r="CG113" s="876"/>
      <c r="CH113" s="876"/>
      <c r="CI113" s="876"/>
      <c r="CJ113" s="876"/>
      <c r="CK113" s="876"/>
      <c r="CL113" s="876"/>
      <c r="CM113" s="876"/>
      <c r="CN113" s="876">
        <v>51200</v>
      </c>
      <c r="CO113" s="876"/>
      <c r="CP113" s="876"/>
      <c r="CQ113" s="876"/>
      <c r="CR113" s="876"/>
      <c r="CS113" s="876"/>
      <c r="CT113" s="876"/>
      <c r="CU113" s="876"/>
      <c r="CV113" s="880">
        <f t="shared" si="1"/>
        <v>317630</v>
      </c>
      <c r="CW113" s="880"/>
      <c r="CX113" s="880"/>
      <c r="CY113" s="880"/>
      <c r="CZ113" s="880"/>
      <c r="DA113" s="880"/>
      <c r="DB113" s="880"/>
      <c r="DC113" s="880"/>
      <c r="DD113" s="880"/>
      <c r="DE113" s="881"/>
    </row>
    <row r="114" spans="1:109" s="3" customFormat="1" ht="23.25" customHeight="1" x14ac:dyDescent="0.2">
      <c r="A114" s="919" t="s">
        <v>1560</v>
      </c>
      <c r="B114" s="920"/>
      <c r="C114" s="920"/>
      <c r="D114" s="920"/>
      <c r="E114" s="920"/>
      <c r="F114" s="920"/>
      <c r="G114" s="920"/>
      <c r="H114" s="920"/>
      <c r="I114" s="920"/>
      <c r="J114" s="920"/>
      <c r="K114" s="920"/>
      <c r="L114" s="920"/>
      <c r="M114" s="920"/>
      <c r="N114" s="920"/>
      <c r="O114" s="921"/>
      <c r="P114" s="886" t="s">
        <v>1574</v>
      </c>
      <c r="Q114" s="886"/>
      <c r="R114" s="886"/>
      <c r="S114" s="886"/>
      <c r="T114" s="886"/>
      <c r="U114" s="886"/>
      <c r="V114" s="886"/>
      <c r="W114" s="886"/>
      <c r="X114" s="886"/>
      <c r="Y114" s="886"/>
      <c r="Z114" s="886"/>
      <c r="AA114" s="886"/>
      <c r="AB114" s="886"/>
      <c r="AC114" s="886"/>
      <c r="AD114" s="887"/>
      <c r="AE114" s="887"/>
      <c r="AF114" s="887"/>
      <c r="AG114" s="888">
        <v>4</v>
      </c>
      <c r="AH114" s="888"/>
      <c r="AI114" s="888"/>
      <c r="AJ114" s="888"/>
      <c r="AK114" s="889">
        <v>38520</v>
      </c>
      <c r="AL114" s="889"/>
      <c r="AM114" s="889"/>
      <c r="AN114" s="889"/>
      <c r="AO114" s="889"/>
      <c r="AP114" s="889"/>
      <c r="AQ114" s="880">
        <v>462240</v>
      </c>
      <c r="AR114" s="880"/>
      <c r="AS114" s="880"/>
      <c r="AT114" s="880"/>
      <c r="AU114" s="880"/>
      <c r="AV114" s="880"/>
      <c r="AW114" s="880"/>
      <c r="AX114" s="880"/>
      <c r="AY114" s="876">
        <v>0</v>
      </c>
      <c r="AZ114" s="876"/>
      <c r="BA114" s="876"/>
      <c r="BB114" s="876"/>
      <c r="BC114" s="876"/>
      <c r="BD114" s="876"/>
      <c r="BE114" s="876"/>
      <c r="BF114" s="876"/>
      <c r="BG114" s="876">
        <v>6420</v>
      </c>
      <c r="BH114" s="876"/>
      <c r="BI114" s="876"/>
      <c r="BJ114" s="876"/>
      <c r="BK114" s="876"/>
      <c r="BL114" s="876"/>
      <c r="BM114" s="876"/>
      <c r="BN114" s="876"/>
      <c r="BO114" s="877">
        <v>64200</v>
      </c>
      <c r="BP114" s="878"/>
      <c r="BQ114" s="878"/>
      <c r="BR114" s="878"/>
      <c r="BS114" s="878"/>
      <c r="BT114" s="878"/>
      <c r="BU114" s="878"/>
      <c r="BV114" s="879"/>
      <c r="BW114" s="876">
        <v>0</v>
      </c>
      <c r="BX114" s="876"/>
      <c r="BY114" s="876"/>
      <c r="BZ114" s="876"/>
      <c r="CA114" s="876"/>
      <c r="CB114" s="876"/>
      <c r="CC114" s="876"/>
      <c r="CD114" s="876"/>
      <c r="CE114" s="876">
        <v>0</v>
      </c>
      <c r="CF114" s="876"/>
      <c r="CG114" s="876"/>
      <c r="CH114" s="876"/>
      <c r="CI114" s="876"/>
      <c r="CJ114" s="876"/>
      <c r="CK114" s="876"/>
      <c r="CL114" s="876"/>
      <c r="CM114" s="876"/>
      <c r="CN114" s="876">
        <v>102400</v>
      </c>
      <c r="CO114" s="876"/>
      <c r="CP114" s="876"/>
      <c r="CQ114" s="876"/>
      <c r="CR114" s="876"/>
      <c r="CS114" s="876"/>
      <c r="CT114" s="876"/>
      <c r="CU114" s="876"/>
      <c r="CV114" s="880">
        <f t="shared" si="1"/>
        <v>635260</v>
      </c>
      <c r="CW114" s="880"/>
      <c r="CX114" s="880"/>
      <c r="CY114" s="880"/>
      <c r="CZ114" s="880"/>
      <c r="DA114" s="880"/>
      <c r="DB114" s="880"/>
      <c r="DC114" s="880"/>
      <c r="DD114" s="880"/>
      <c r="DE114" s="881"/>
    </row>
    <row r="115" spans="1:109" s="3" customFormat="1" ht="23.25" customHeight="1" x14ac:dyDescent="0.2">
      <c r="A115" s="919" t="s">
        <v>1560</v>
      </c>
      <c r="B115" s="920"/>
      <c r="C115" s="920"/>
      <c r="D115" s="920"/>
      <c r="E115" s="920"/>
      <c r="F115" s="920"/>
      <c r="G115" s="920"/>
      <c r="H115" s="920"/>
      <c r="I115" s="920"/>
      <c r="J115" s="920"/>
      <c r="K115" s="920"/>
      <c r="L115" s="920"/>
      <c r="M115" s="920"/>
      <c r="N115" s="920"/>
      <c r="O115" s="921"/>
      <c r="P115" s="886" t="s">
        <v>1539</v>
      </c>
      <c r="Q115" s="886"/>
      <c r="R115" s="886"/>
      <c r="S115" s="886"/>
      <c r="T115" s="886"/>
      <c r="U115" s="886"/>
      <c r="V115" s="886"/>
      <c r="W115" s="886"/>
      <c r="X115" s="886"/>
      <c r="Y115" s="886"/>
      <c r="Z115" s="886"/>
      <c r="AA115" s="886"/>
      <c r="AB115" s="886"/>
      <c r="AC115" s="886"/>
      <c r="AD115" s="887"/>
      <c r="AE115" s="887"/>
      <c r="AF115" s="887"/>
      <c r="AG115" s="888">
        <v>6</v>
      </c>
      <c r="AH115" s="888"/>
      <c r="AI115" s="888"/>
      <c r="AJ115" s="888"/>
      <c r="AK115" s="889">
        <v>60356.959999999999</v>
      </c>
      <c r="AL115" s="889"/>
      <c r="AM115" s="889"/>
      <c r="AN115" s="889"/>
      <c r="AO115" s="889"/>
      <c r="AP115" s="889"/>
      <c r="AQ115" s="880">
        <v>724283.52</v>
      </c>
      <c r="AR115" s="880"/>
      <c r="AS115" s="880"/>
      <c r="AT115" s="880"/>
      <c r="AU115" s="880"/>
      <c r="AV115" s="880"/>
      <c r="AW115" s="880"/>
      <c r="AX115" s="880"/>
      <c r="AY115" s="876">
        <v>0</v>
      </c>
      <c r="AZ115" s="876"/>
      <c r="BA115" s="876"/>
      <c r="BB115" s="876"/>
      <c r="BC115" s="876"/>
      <c r="BD115" s="876"/>
      <c r="BE115" s="876"/>
      <c r="BF115" s="876"/>
      <c r="BG115" s="876">
        <v>10059.493333333332</v>
      </c>
      <c r="BH115" s="876"/>
      <c r="BI115" s="876"/>
      <c r="BJ115" s="876"/>
      <c r="BK115" s="876"/>
      <c r="BL115" s="876"/>
      <c r="BM115" s="876"/>
      <c r="BN115" s="876"/>
      <c r="BO115" s="877">
        <v>100594.93333333333</v>
      </c>
      <c r="BP115" s="878"/>
      <c r="BQ115" s="878"/>
      <c r="BR115" s="878"/>
      <c r="BS115" s="878"/>
      <c r="BT115" s="878"/>
      <c r="BU115" s="878"/>
      <c r="BV115" s="879"/>
      <c r="BW115" s="876">
        <v>0</v>
      </c>
      <c r="BX115" s="876"/>
      <c r="BY115" s="876"/>
      <c r="BZ115" s="876"/>
      <c r="CA115" s="876"/>
      <c r="CB115" s="876"/>
      <c r="CC115" s="876"/>
      <c r="CD115" s="876"/>
      <c r="CE115" s="876">
        <v>0</v>
      </c>
      <c r="CF115" s="876"/>
      <c r="CG115" s="876"/>
      <c r="CH115" s="876"/>
      <c r="CI115" s="876"/>
      <c r="CJ115" s="876"/>
      <c r="CK115" s="876"/>
      <c r="CL115" s="876"/>
      <c r="CM115" s="876"/>
      <c r="CN115" s="876">
        <v>153600</v>
      </c>
      <c r="CO115" s="876"/>
      <c r="CP115" s="876"/>
      <c r="CQ115" s="876"/>
      <c r="CR115" s="876"/>
      <c r="CS115" s="876"/>
      <c r="CT115" s="876"/>
      <c r="CU115" s="876"/>
      <c r="CV115" s="880">
        <f t="shared" si="1"/>
        <v>988537.94666666666</v>
      </c>
      <c r="CW115" s="880"/>
      <c r="CX115" s="880"/>
      <c r="CY115" s="880"/>
      <c r="CZ115" s="880"/>
      <c r="DA115" s="880"/>
      <c r="DB115" s="880"/>
      <c r="DC115" s="880"/>
      <c r="DD115" s="880"/>
      <c r="DE115" s="881"/>
    </row>
    <row r="116" spans="1:109" s="3" customFormat="1" ht="23.25" customHeight="1" x14ac:dyDescent="0.2">
      <c r="A116" s="919" t="s">
        <v>1560</v>
      </c>
      <c r="B116" s="920"/>
      <c r="C116" s="920"/>
      <c r="D116" s="920"/>
      <c r="E116" s="920"/>
      <c r="F116" s="920"/>
      <c r="G116" s="920"/>
      <c r="H116" s="920"/>
      <c r="I116" s="920"/>
      <c r="J116" s="920"/>
      <c r="K116" s="920"/>
      <c r="L116" s="920"/>
      <c r="M116" s="920"/>
      <c r="N116" s="920"/>
      <c r="O116" s="921"/>
      <c r="P116" s="886" t="s">
        <v>1726</v>
      </c>
      <c r="Q116" s="886"/>
      <c r="R116" s="886"/>
      <c r="S116" s="886"/>
      <c r="T116" s="886"/>
      <c r="U116" s="886"/>
      <c r="V116" s="886"/>
      <c r="W116" s="886"/>
      <c r="X116" s="886"/>
      <c r="Y116" s="886"/>
      <c r="Z116" s="886"/>
      <c r="AA116" s="886"/>
      <c r="AB116" s="886"/>
      <c r="AC116" s="886"/>
      <c r="AD116" s="887"/>
      <c r="AE116" s="887"/>
      <c r="AF116" s="887"/>
      <c r="AG116" s="888">
        <v>1</v>
      </c>
      <c r="AH116" s="888"/>
      <c r="AI116" s="888"/>
      <c r="AJ116" s="888"/>
      <c r="AK116" s="889">
        <v>9630</v>
      </c>
      <c r="AL116" s="889"/>
      <c r="AM116" s="889"/>
      <c r="AN116" s="889"/>
      <c r="AO116" s="889"/>
      <c r="AP116" s="889"/>
      <c r="AQ116" s="880">
        <v>115560</v>
      </c>
      <c r="AR116" s="880"/>
      <c r="AS116" s="880"/>
      <c r="AT116" s="880"/>
      <c r="AU116" s="880"/>
      <c r="AV116" s="880"/>
      <c r="AW116" s="880"/>
      <c r="AX116" s="880"/>
      <c r="AY116" s="876">
        <v>0</v>
      </c>
      <c r="AZ116" s="876"/>
      <c r="BA116" s="876"/>
      <c r="BB116" s="876"/>
      <c r="BC116" s="876"/>
      <c r="BD116" s="876"/>
      <c r="BE116" s="876"/>
      <c r="BF116" s="876"/>
      <c r="BG116" s="876">
        <v>1605</v>
      </c>
      <c r="BH116" s="876"/>
      <c r="BI116" s="876"/>
      <c r="BJ116" s="876"/>
      <c r="BK116" s="876"/>
      <c r="BL116" s="876"/>
      <c r="BM116" s="876"/>
      <c r="BN116" s="876"/>
      <c r="BO116" s="877">
        <v>16050</v>
      </c>
      <c r="BP116" s="878"/>
      <c r="BQ116" s="878"/>
      <c r="BR116" s="878"/>
      <c r="BS116" s="878"/>
      <c r="BT116" s="878"/>
      <c r="BU116" s="878"/>
      <c r="BV116" s="879"/>
      <c r="BW116" s="876">
        <v>0</v>
      </c>
      <c r="BX116" s="876"/>
      <c r="BY116" s="876"/>
      <c r="BZ116" s="876"/>
      <c r="CA116" s="876"/>
      <c r="CB116" s="876"/>
      <c r="CC116" s="876"/>
      <c r="CD116" s="876"/>
      <c r="CE116" s="876">
        <v>0</v>
      </c>
      <c r="CF116" s="876"/>
      <c r="CG116" s="876"/>
      <c r="CH116" s="876"/>
      <c r="CI116" s="876"/>
      <c r="CJ116" s="876"/>
      <c r="CK116" s="876"/>
      <c r="CL116" s="876"/>
      <c r="CM116" s="876"/>
      <c r="CN116" s="876">
        <v>25600</v>
      </c>
      <c r="CO116" s="876"/>
      <c r="CP116" s="876"/>
      <c r="CQ116" s="876"/>
      <c r="CR116" s="876"/>
      <c r="CS116" s="876"/>
      <c r="CT116" s="876"/>
      <c r="CU116" s="876"/>
      <c r="CV116" s="880">
        <f t="shared" si="1"/>
        <v>158815</v>
      </c>
      <c r="CW116" s="880"/>
      <c r="CX116" s="880"/>
      <c r="CY116" s="880"/>
      <c r="CZ116" s="880"/>
      <c r="DA116" s="880"/>
      <c r="DB116" s="880"/>
      <c r="DC116" s="880"/>
      <c r="DD116" s="880"/>
      <c r="DE116" s="881"/>
    </row>
    <row r="117" spans="1:109" s="3" customFormat="1" ht="23.25" customHeight="1" x14ac:dyDescent="0.2">
      <c r="A117" s="919" t="s">
        <v>1560</v>
      </c>
      <c r="B117" s="920"/>
      <c r="C117" s="920"/>
      <c r="D117" s="920"/>
      <c r="E117" s="920"/>
      <c r="F117" s="920"/>
      <c r="G117" s="920"/>
      <c r="H117" s="920"/>
      <c r="I117" s="920"/>
      <c r="J117" s="920"/>
      <c r="K117" s="920"/>
      <c r="L117" s="920"/>
      <c r="M117" s="920"/>
      <c r="N117" s="920"/>
      <c r="O117" s="921"/>
      <c r="P117" s="886" t="s">
        <v>1575</v>
      </c>
      <c r="Q117" s="886"/>
      <c r="R117" s="886"/>
      <c r="S117" s="886"/>
      <c r="T117" s="886"/>
      <c r="U117" s="886"/>
      <c r="V117" s="886"/>
      <c r="W117" s="886"/>
      <c r="X117" s="886"/>
      <c r="Y117" s="886"/>
      <c r="Z117" s="886"/>
      <c r="AA117" s="886"/>
      <c r="AB117" s="886"/>
      <c r="AC117" s="886"/>
      <c r="AD117" s="887"/>
      <c r="AE117" s="887"/>
      <c r="AF117" s="887"/>
      <c r="AG117" s="888">
        <v>2</v>
      </c>
      <c r="AH117" s="888"/>
      <c r="AI117" s="888"/>
      <c r="AJ117" s="888"/>
      <c r="AK117" s="889">
        <v>19260</v>
      </c>
      <c r="AL117" s="889"/>
      <c r="AM117" s="889"/>
      <c r="AN117" s="889"/>
      <c r="AO117" s="889"/>
      <c r="AP117" s="889"/>
      <c r="AQ117" s="880">
        <v>231120</v>
      </c>
      <c r="AR117" s="880"/>
      <c r="AS117" s="880"/>
      <c r="AT117" s="880"/>
      <c r="AU117" s="880"/>
      <c r="AV117" s="880"/>
      <c r="AW117" s="880"/>
      <c r="AX117" s="880"/>
      <c r="AY117" s="876">
        <v>0</v>
      </c>
      <c r="AZ117" s="876"/>
      <c r="BA117" s="876"/>
      <c r="BB117" s="876"/>
      <c r="BC117" s="876"/>
      <c r="BD117" s="876"/>
      <c r="BE117" s="876"/>
      <c r="BF117" s="876"/>
      <c r="BG117" s="876">
        <v>3210</v>
      </c>
      <c r="BH117" s="876"/>
      <c r="BI117" s="876"/>
      <c r="BJ117" s="876"/>
      <c r="BK117" s="876"/>
      <c r="BL117" s="876"/>
      <c r="BM117" s="876"/>
      <c r="BN117" s="876"/>
      <c r="BO117" s="877">
        <v>32100</v>
      </c>
      <c r="BP117" s="878"/>
      <c r="BQ117" s="878"/>
      <c r="BR117" s="878"/>
      <c r="BS117" s="878"/>
      <c r="BT117" s="878"/>
      <c r="BU117" s="878"/>
      <c r="BV117" s="879"/>
      <c r="BW117" s="876">
        <v>0</v>
      </c>
      <c r="BX117" s="876"/>
      <c r="BY117" s="876"/>
      <c r="BZ117" s="876"/>
      <c r="CA117" s="876"/>
      <c r="CB117" s="876"/>
      <c r="CC117" s="876"/>
      <c r="CD117" s="876"/>
      <c r="CE117" s="876">
        <v>0</v>
      </c>
      <c r="CF117" s="876"/>
      <c r="CG117" s="876"/>
      <c r="CH117" s="876"/>
      <c r="CI117" s="876"/>
      <c r="CJ117" s="876"/>
      <c r="CK117" s="876"/>
      <c r="CL117" s="876"/>
      <c r="CM117" s="876"/>
      <c r="CN117" s="876">
        <v>52830</v>
      </c>
      <c r="CO117" s="876"/>
      <c r="CP117" s="876"/>
      <c r="CQ117" s="876"/>
      <c r="CR117" s="876"/>
      <c r="CS117" s="876"/>
      <c r="CT117" s="876"/>
      <c r="CU117" s="876"/>
      <c r="CV117" s="880">
        <f t="shared" si="1"/>
        <v>319260</v>
      </c>
      <c r="CW117" s="880"/>
      <c r="CX117" s="880"/>
      <c r="CY117" s="880"/>
      <c r="CZ117" s="880"/>
      <c r="DA117" s="880"/>
      <c r="DB117" s="880"/>
      <c r="DC117" s="880"/>
      <c r="DD117" s="880"/>
      <c r="DE117" s="881"/>
    </row>
    <row r="118" spans="1:109" s="3" customFormat="1" ht="23.25" customHeight="1" x14ac:dyDescent="0.2">
      <c r="A118" s="919" t="s">
        <v>1560</v>
      </c>
      <c r="B118" s="920"/>
      <c r="C118" s="920"/>
      <c r="D118" s="920"/>
      <c r="E118" s="920"/>
      <c r="F118" s="920"/>
      <c r="G118" s="920"/>
      <c r="H118" s="920"/>
      <c r="I118" s="920"/>
      <c r="J118" s="920"/>
      <c r="K118" s="920"/>
      <c r="L118" s="920"/>
      <c r="M118" s="920"/>
      <c r="N118" s="920"/>
      <c r="O118" s="921"/>
      <c r="P118" s="886" t="s">
        <v>1540</v>
      </c>
      <c r="Q118" s="886"/>
      <c r="R118" s="886"/>
      <c r="S118" s="886"/>
      <c r="T118" s="886"/>
      <c r="U118" s="886"/>
      <c r="V118" s="886"/>
      <c r="W118" s="886"/>
      <c r="X118" s="886"/>
      <c r="Y118" s="886"/>
      <c r="Z118" s="886"/>
      <c r="AA118" s="886"/>
      <c r="AB118" s="886"/>
      <c r="AC118" s="886"/>
      <c r="AD118" s="887"/>
      <c r="AE118" s="887"/>
      <c r="AF118" s="887"/>
      <c r="AG118" s="888">
        <v>45</v>
      </c>
      <c r="AH118" s="888"/>
      <c r="AI118" s="888"/>
      <c r="AJ118" s="888"/>
      <c r="AK118" s="889">
        <v>434518.64</v>
      </c>
      <c r="AL118" s="889"/>
      <c r="AM118" s="889"/>
      <c r="AN118" s="889"/>
      <c r="AO118" s="889"/>
      <c r="AP118" s="889"/>
      <c r="AQ118" s="880">
        <v>5214223.68</v>
      </c>
      <c r="AR118" s="880"/>
      <c r="AS118" s="880"/>
      <c r="AT118" s="880"/>
      <c r="AU118" s="880"/>
      <c r="AV118" s="880"/>
      <c r="AW118" s="880"/>
      <c r="AX118" s="880"/>
      <c r="AY118" s="876">
        <v>0</v>
      </c>
      <c r="AZ118" s="876"/>
      <c r="BA118" s="876"/>
      <c r="BB118" s="876"/>
      <c r="BC118" s="876"/>
      <c r="BD118" s="876"/>
      <c r="BE118" s="876"/>
      <c r="BF118" s="876"/>
      <c r="BG118" s="876">
        <v>72419.773333333331</v>
      </c>
      <c r="BH118" s="876"/>
      <c r="BI118" s="876"/>
      <c r="BJ118" s="876"/>
      <c r="BK118" s="876"/>
      <c r="BL118" s="876"/>
      <c r="BM118" s="876"/>
      <c r="BN118" s="876"/>
      <c r="BO118" s="877">
        <v>724197.73333333328</v>
      </c>
      <c r="BP118" s="878"/>
      <c r="BQ118" s="878"/>
      <c r="BR118" s="878"/>
      <c r="BS118" s="878"/>
      <c r="BT118" s="878"/>
      <c r="BU118" s="878"/>
      <c r="BV118" s="879"/>
      <c r="BW118" s="876">
        <v>0</v>
      </c>
      <c r="BX118" s="876"/>
      <c r="BY118" s="876"/>
      <c r="BZ118" s="876"/>
      <c r="CA118" s="876"/>
      <c r="CB118" s="876"/>
      <c r="CC118" s="876"/>
      <c r="CD118" s="876"/>
      <c r="CE118" s="876">
        <v>0</v>
      </c>
      <c r="CF118" s="876"/>
      <c r="CG118" s="876"/>
      <c r="CH118" s="876"/>
      <c r="CI118" s="876"/>
      <c r="CJ118" s="876"/>
      <c r="CK118" s="876"/>
      <c r="CL118" s="876"/>
      <c r="CM118" s="876"/>
      <c r="CN118" s="876">
        <v>1152000</v>
      </c>
      <c r="CO118" s="876"/>
      <c r="CP118" s="876"/>
      <c r="CQ118" s="876"/>
      <c r="CR118" s="876"/>
      <c r="CS118" s="876"/>
      <c r="CT118" s="876"/>
      <c r="CU118" s="876"/>
      <c r="CV118" s="880">
        <f t="shared" si="1"/>
        <v>7162841.1866666665</v>
      </c>
      <c r="CW118" s="880"/>
      <c r="CX118" s="880"/>
      <c r="CY118" s="880"/>
      <c r="CZ118" s="880"/>
      <c r="DA118" s="880"/>
      <c r="DB118" s="880"/>
      <c r="DC118" s="880"/>
      <c r="DD118" s="880"/>
      <c r="DE118" s="881"/>
    </row>
    <row r="119" spans="1:109" s="3" customFormat="1" ht="23.25" customHeight="1" x14ac:dyDescent="0.2">
      <c r="A119" s="919" t="s">
        <v>1560</v>
      </c>
      <c r="B119" s="920"/>
      <c r="C119" s="920"/>
      <c r="D119" s="920"/>
      <c r="E119" s="920"/>
      <c r="F119" s="920"/>
      <c r="G119" s="920"/>
      <c r="H119" s="920"/>
      <c r="I119" s="920"/>
      <c r="J119" s="920"/>
      <c r="K119" s="920"/>
      <c r="L119" s="920"/>
      <c r="M119" s="920"/>
      <c r="N119" s="920"/>
      <c r="O119" s="921"/>
      <c r="P119" s="886" t="s">
        <v>1501</v>
      </c>
      <c r="Q119" s="886"/>
      <c r="R119" s="886"/>
      <c r="S119" s="886"/>
      <c r="T119" s="886"/>
      <c r="U119" s="886"/>
      <c r="V119" s="886"/>
      <c r="W119" s="886"/>
      <c r="X119" s="886"/>
      <c r="Y119" s="886"/>
      <c r="Z119" s="886"/>
      <c r="AA119" s="886"/>
      <c r="AB119" s="886"/>
      <c r="AC119" s="886"/>
      <c r="AD119" s="887"/>
      <c r="AE119" s="887"/>
      <c r="AF119" s="887"/>
      <c r="AG119" s="888">
        <v>4</v>
      </c>
      <c r="AH119" s="888"/>
      <c r="AI119" s="888"/>
      <c r="AJ119" s="888"/>
      <c r="AK119" s="889">
        <v>39138.410000000003</v>
      </c>
      <c r="AL119" s="889"/>
      <c r="AM119" s="889"/>
      <c r="AN119" s="889"/>
      <c r="AO119" s="889"/>
      <c r="AP119" s="889"/>
      <c r="AQ119" s="880">
        <v>469660.92</v>
      </c>
      <c r="AR119" s="880"/>
      <c r="AS119" s="880"/>
      <c r="AT119" s="880"/>
      <c r="AU119" s="880"/>
      <c r="AV119" s="880"/>
      <c r="AW119" s="880"/>
      <c r="AX119" s="880"/>
      <c r="AY119" s="876">
        <v>0</v>
      </c>
      <c r="AZ119" s="876"/>
      <c r="BA119" s="876"/>
      <c r="BB119" s="876"/>
      <c r="BC119" s="876"/>
      <c r="BD119" s="876"/>
      <c r="BE119" s="876"/>
      <c r="BF119" s="876"/>
      <c r="BG119" s="876">
        <v>6523.0683333333336</v>
      </c>
      <c r="BH119" s="876"/>
      <c r="BI119" s="876"/>
      <c r="BJ119" s="876"/>
      <c r="BK119" s="876"/>
      <c r="BL119" s="876"/>
      <c r="BM119" s="876"/>
      <c r="BN119" s="876"/>
      <c r="BO119" s="877">
        <v>65230.683333333334</v>
      </c>
      <c r="BP119" s="878"/>
      <c r="BQ119" s="878"/>
      <c r="BR119" s="878"/>
      <c r="BS119" s="878"/>
      <c r="BT119" s="878"/>
      <c r="BU119" s="878"/>
      <c r="BV119" s="879"/>
      <c r="BW119" s="876">
        <v>0</v>
      </c>
      <c r="BX119" s="876"/>
      <c r="BY119" s="876"/>
      <c r="BZ119" s="876"/>
      <c r="CA119" s="876"/>
      <c r="CB119" s="876"/>
      <c r="CC119" s="876"/>
      <c r="CD119" s="876"/>
      <c r="CE119" s="876">
        <v>0</v>
      </c>
      <c r="CF119" s="876"/>
      <c r="CG119" s="876"/>
      <c r="CH119" s="876"/>
      <c r="CI119" s="876"/>
      <c r="CJ119" s="876"/>
      <c r="CK119" s="876"/>
      <c r="CL119" s="876"/>
      <c r="CM119" s="876"/>
      <c r="CN119" s="876">
        <v>102400</v>
      </c>
      <c r="CO119" s="876"/>
      <c r="CP119" s="876"/>
      <c r="CQ119" s="876"/>
      <c r="CR119" s="876"/>
      <c r="CS119" s="876"/>
      <c r="CT119" s="876"/>
      <c r="CU119" s="876"/>
      <c r="CV119" s="880">
        <f t="shared" si="1"/>
        <v>643814.67166666663</v>
      </c>
      <c r="CW119" s="880"/>
      <c r="CX119" s="880"/>
      <c r="CY119" s="880"/>
      <c r="CZ119" s="880"/>
      <c r="DA119" s="880"/>
      <c r="DB119" s="880"/>
      <c r="DC119" s="880"/>
      <c r="DD119" s="880"/>
      <c r="DE119" s="881"/>
    </row>
    <row r="120" spans="1:109" s="3" customFormat="1" ht="23.25" customHeight="1" x14ac:dyDescent="0.2">
      <c r="A120" s="919" t="s">
        <v>1560</v>
      </c>
      <c r="B120" s="920"/>
      <c r="C120" s="920"/>
      <c r="D120" s="920"/>
      <c r="E120" s="920"/>
      <c r="F120" s="920"/>
      <c r="G120" s="920"/>
      <c r="H120" s="920"/>
      <c r="I120" s="920"/>
      <c r="J120" s="920"/>
      <c r="K120" s="920"/>
      <c r="L120" s="920"/>
      <c r="M120" s="920"/>
      <c r="N120" s="920"/>
      <c r="O120" s="921"/>
      <c r="P120" s="886" t="s">
        <v>1576</v>
      </c>
      <c r="Q120" s="886"/>
      <c r="R120" s="886"/>
      <c r="S120" s="886"/>
      <c r="T120" s="886"/>
      <c r="U120" s="886"/>
      <c r="V120" s="886"/>
      <c r="W120" s="886"/>
      <c r="X120" s="886"/>
      <c r="Y120" s="886"/>
      <c r="Z120" s="886"/>
      <c r="AA120" s="886"/>
      <c r="AB120" s="886"/>
      <c r="AC120" s="886"/>
      <c r="AD120" s="887"/>
      <c r="AE120" s="887"/>
      <c r="AF120" s="887"/>
      <c r="AG120" s="888">
        <v>6</v>
      </c>
      <c r="AH120" s="888"/>
      <c r="AI120" s="888"/>
      <c r="AJ120" s="888"/>
      <c r="AK120" s="889">
        <v>57780</v>
      </c>
      <c r="AL120" s="889"/>
      <c r="AM120" s="889"/>
      <c r="AN120" s="889"/>
      <c r="AO120" s="889"/>
      <c r="AP120" s="889"/>
      <c r="AQ120" s="880">
        <v>693360</v>
      </c>
      <c r="AR120" s="880"/>
      <c r="AS120" s="880"/>
      <c r="AT120" s="880"/>
      <c r="AU120" s="880"/>
      <c r="AV120" s="880"/>
      <c r="AW120" s="880"/>
      <c r="AX120" s="880"/>
      <c r="AY120" s="876">
        <v>0</v>
      </c>
      <c r="AZ120" s="876"/>
      <c r="BA120" s="876"/>
      <c r="BB120" s="876"/>
      <c r="BC120" s="876"/>
      <c r="BD120" s="876"/>
      <c r="BE120" s="876"/>
      <c r="BF120" s="876"/>
      <c r="BG120" s="876">
        <v>9630</v>
      </c>
      <c r="BH120" s="876"/>
      <c r="BI120" s="876"/>
      <c r="BJ120" s="876"/>
      <c r="BK120" s="876"/>
      <c r="BL120" s="876"/>
      <c r="BM120" s="876"/>
      <c r="BN120" s="876"/>
      <c r="BO120" s="877">
        <v>96300</v>
      </c>
      <c r="BP120" s="878"/>
      <c r="BQ120" s="878"/>
      <c r="BR120" s="878"/>
      <c r="BS120" s="878"/>
      <c r="BT120" s="878"/>
      <c r="BU120" s="878"/>
      <c r="BV120" s="879"/>
      <c r="BW120" s="876">
        <v>0</v>
      </c>
      <c r="BX120" s="876"/>
      <c r="BY120" s="876"/>
      <c r="BZ120" s="876"/>
      <c r="CA120" s="876"/>
      <c r="CB120" s="876"/>
      <c r="CC120" s="876"/>
      <c r="CD120" s="876"/>
      <c r="CE120" s="876">
        <v>0</v>
      </c>
      <c r="CF120" s="876"/>
      <c r="CG120" s="876"/>
      <c r="CH120" s="876"/>
      <c r="CI120" s="876"/>
      <c r="CJ120" s="876"/>
      <c r="CK120" s="876"/>
      <c r="CL120" s="876"/>
      <c r="CM120" s="876"/>
      <c r="CN120" s="876">
        <v>153600</v>
      </c>
      <c r="CO120" s="876"/>
      <c r="CP120" s="876"/>
      <c r="CQ120" s="876"/>
      <c r="CR120" s="876"/>
      <c r="CS120" s="876"/>
      <c r="CT120" s="876"/>
      <c r="CU120" s="876"/>
      <c r="CV120" s="880">
        <f t="shared" si="1"/>
        <v>952890</v>
      </c>
      <c r="CW120" s="880"/>
      <c r="CX120" s="880"/>
      <c r="CY120" s="880"/>
      <c r="CZ120" s="880"/>
      <c r="DA120" s="880"/>
      <c r="DB120" s="880"/>
      <c r="DC120" s="880"/>
      <c r="DD120" s="880"/>
      <c r="DE120" s="881"/>
    </row>
    <row r="121" spans="1:109" s="3" customFormat="1" ht="23.25" customHeight="1" x14ac:dyDescent="0.2">
      <c r="A121" s="919" t="s">
        <v>1560</v>
      </c>
      <c r="B121" s="920"/>
      <c r="C121" s="920"/>
      <c r="D121" s="920"/>
      <c r="E121" s="920"/>
      <c r="F121" s="920"/>
      <c r="G121" s="920"/>
      <c r="H121" s="920"/>
      <c r="I121" s="920"/>
      <c r="J121" s="920"/>
      <c r="K121" s="920"/>
      <c r="L121" s="920"/>
      <c r="M121" s="920"/>
      <c r="N121" s="920"/>
      <c r="O121" s="921"/>
      <c r="P121" s="886" t="s">
        <v>1577</v>
      </c>
      <c r="Q121" s="886"/>
      <c r="R121" s="886"/>
      <c r="S121" s="886"/>
      <c r="T121" s="886"/>
      <c r="U121" s="886"/>
      <c r="V121" s="886"/>
      <c r="W121" s="886"/>
      <c r="X121" s="886"/>
      <c r="Y121" s="886"/>
      <c r="Z121" s="886"/>
      <c r="AA121" s="886"/>
      <c r="AB121" s="886"/>
      <c r="AC121" s="886"/>
      <c r="AD121" s="887"/>
      <c r="AE121" s="887"/>
      <c r="AF121" s="887"/>
      <c r="AG121" s="888">
        <v>11</v>
      </c>
      <c r="AH121" s="888"/>
      <c r="AI121" s="888"/>
      <c r="AJ121" s="888"/>
      <c r="AK121" s="889">
        <v>105930</v>
      </c>
      <c r="AL121" s="889"/>
      <c r="AM121" s="889"/>
      <c r="AN121" s="889"/>
      <c r="AO121" s="889"/>
      <c r="AP121" s="889"/>
      <c r="AQ121" s="880">
        <v>1271160</v>
      </c>
      <c r="AR121" s="880"/>
      <c r="AS121" s="880"/>
      <c r="AT121" s="880"/>
      <c r="AU121" s="880"/>
      <c r="AV121" s="880"/>
      <c r="AW121" s="880"/>
      <c r="AX121" s="880"/>
      <c r="AY121" s="876">
        <v>0</v>
      </c>
      <c r="AZ121" s="876"/>
      <c r="BA121" s="876"/>
      <c r="BB121" s="876"/>
      <c r="BC121" s="876"/>
      <c r="BD121" s="876"/>
      <c r="BE121" s="876"/>
      <c r="BF121" s="876"/>
      <c r="BG121" s="876">
        <v>17655</v>
      </c>
      <c r="BH121" s="876"/>
      <c r="BI121" s="876"/>
      <c r="BJ121" s="876"/>
      <c r="BK121" s="876"/>
      <c r="BL121" s="876"/>
      <c r="BM121" s="876"/>
      <c r="BN121" s="876"/>
      <c r="BO121" s="877">
        <v>176550</v>
      </c>
      <c r="BP121" s="878"/>
      <c r="BQ121" s="878"/>
      <c r="BR121" s="878"/>
      <c r="BS121" s="878"/>
      <c r="BT121" s="878"/>
      <c r="BU121" s="878"/>
      <c r="BV121" s="879"/>
      <c r="BW121" s="876">
        <v>0</v>
      </c>
      <c r="BX121" s="876"/>
      <c r="BY121" s="876"/>
      <c r="BZ121" s="876"/>
      <c r="CA121" s="876"/>
      <c r="CB121" s="876"/>
      <c r="CC121" s="876"/>
      <c r="CD121" s="876"/>
      <c r="CE121" s="876">
        <v>0</v>
      </c>
      <c r="CF121" s="876"/>
      <c r="CG121" s="876"/>
      <c r="CH121" s="876"/>
      <c r="CI121" s="876"/>
      <c r="CJ121" s="876"/>
      <c r="CK121" s="876"/>
      <c r="CL121" s="876"/>
      <c r="CM121" s="876"/>
      <c r="CN121" s="876">
        <v>281600</v>
      </c>
      <c r="CO121" s="876"/>
      <c r="CP121" s="876"/>
      <c r="CQ121" s="876"/>
      <c r="CR121" s="876"/>
      <c r="CS121" s="876"/>
      <c r="CT121" s="876"/>
      <c r="CU121" s="876"/>
      <c r="CV121" s="880">
        <f t="shared" si="1"/>
        <v>1746965</v>
      </c>
      <c r="CW121" s="880"/>
      <c r="CX121" s="880"/>
      <c r="CY121" s="880"/>
      <c r="CZ121" s="880"/>
      <c r="DA121" s="880"/>
      <c r="DB121" s="880"/>
      <c r="DC121" s="880"/>
      <c r="DD121" s="880"/>
      <c r="DE121" s="881"/>
    </row>
    <row r="122" spans="1:109" s="3" customFormat="1" ht="23.25" customHeight="1" x14ac:dyDescent="0.2">
      <c r="A122" s="919" t="s">
        <v>1560</v>
      </c>
      <c r="B122" s="920"/>
      <c r="C122" s="920"/>
      <c r="D122" s="920"/>
      <c r="E122" s="920"/>
      <c r="F122" s="920"/>
      <c r="G122" s="920"/>
      <c r="H122" s="920"/>
      <c r="I122" s="920"/>
      <c r="J122" s="920"/>
      <c r="K122" s="920"/>
      <c r="L122" s="920"/>
      <c r="M122" s="920"/>
      <c r="N122" s="920"/>
      <c r="O122" s="921"/>
      <c r="P122" s="886" t="s">
        <v>1578</v>
      </c>
      <c r="Q122" s="886"/>
      <c r="R122" s="886"/>
      <c r="S122" s="886"/>
      <c r="T122" s="886"/>
      <c r="U122" s="886"/>
      <c r="V122" s="886"/>
      <c r="W122" s="886"/>
      <c r="X122" s="886"/>
      <c r="Y122" s="886"/>
      <c r="Z122" s="886"/>
      <c r="AA122" s="886"/>
      <c r="AB122" s="886"/>
      <c r="AC122" s="886"/>
      <c r="AD122" s="887"/>
      <c r="AE122" s="887"/>
      <c r="AF122" s="887"/>
      <c r="AG122" s="888">
        <v>2</v>
      </c>
      <c r="AH122" s="888"/>
      <c r="AI122" s="888"/>
      <c r="AJ122" s="888"/>
      <c r="AK122" s="889">
        <v>19706.134716799999</v>
      </c>
      <c r="AL122" s="889"/>
      <c r="AM122" s="889"/>
      <c r="AN122" s="889"/>
      <c r="AO122" s="889"/>
      <c r="AP122" s="889"/>
      <c r="AQ122" s="880">
        <v>236473.61660160002</v>
      </c>
      <c r="AR122" s="880"/>
      <c r="AS122" s="880"/>
      <c r="AT122" s="880"/>
      <c r="AU122" s="880"/>
      <c r="AV122" s="880"/>
      <c r="AW122" s="880"/>
      <c r="AX122" s="880"/>
      <c r="AY122" s="876">
        <v>0</v>
      </c>
      <c r="AZ122" s="876"/>
      <c r="BA122" s="876"/>
      <c r="BB122" s="876"/>
      <c r="BC122" s="876"/>
      <c r="BD122" s="876"/>
      <c r="BE122" s="876"/>
      <c r="BF122" s="876"/>
      <c r="BG122" s="876">
        <v>3284.3557861333334</v>
      </c>
      <c r="BH122" s="876"/>
      <c r="BI122" s="876"/>
      <c r="BJ122" s="876"/>
      <c r="BK122" s="876"/>
      <c r="BL122" s="876"/>
      <c r="BM122" s="876"/>
      <c r="BN122" s="876"/>
      <c r="BO122" s="877">
        <v>32843.557861333335</v>
      </c>
      <c r="BP122" s="878"/>
      <c r="BQ122" s="878"/>
      <c r="BR122" s="878"/>
      <c r="BS122" s="878"/>
      <c r="BT122" s="878"/>
      <c r="BU122" s="878"/>
      <c r="BV122" s="879"/>
      <c r="BW122" s="876">
        <v>0</v>
      </c>
      <c r="BX122" s="876"/>
      <c r="BY122" s="876"/>
      <c r="BZ122" s="876"/>
      <c r="CA122" s="876"/>
      <c r="CB122" s="876"/>
      <c r="CC122" s="876"/>
      <c r="CD122" s="876"/>
      <c r="CE122" s="876">
        <v>0</v>
      </c>
      <c r="CF122" s="876"/>
      <c r="CG122" s="876"/>
      <c r="CH122" s="876"/>
      <c r="CI122" s="876"/>
      <c r="CJ122" s="876"/>
      <c r="CK122" s="876"/>
      <c r="CL122" s="876"/>
      <c r="CM122" s="876"/>
      <c r="CN122" s="876">
        <v>51200</v>
      </c>
      <c r="CO122" s="876"/>
      <c r="CP122" s="876"/>
      <c r="CQ122" s="876"/>
      <c r="CR122" s="876"/>
      <c r="CS122" s="876"/>
      <c r="CT122" s="876"/>
      <c r="CU122" s="876"/>
      <c r="CV122" s="880">
        <f t="shared" si="1"/>
        <v>323801.53024906665</v>
      </c>
      <c r="CW122" s="880"/>
      <c r="CX122" s="880"/>
      <c r="CY122" s="880"/>
      <c r="CZ122" s="880"/>
      <c r="DA122" s="880"/>
      <c r="DB122" s="880"/>
      <c r="DC122" s="880"/>
      <c r="DD122" s="880"/>
      <c r="DE122" s="881"/>
    </row>
    <row r="123" spans="1:109" s="3" customFormat="1" ht="23.25" customHeight="1" x14ac:dyDescent="0.2">
      <c r="A123" s="919" t="s">
        <v>1560</v>
      </c>
      <c r="B123" s="920"/>
      <c r="C123" s="920"/>
      <c r="D123" s="920"/>
      <c r="E123" s="920"/>
      <c r="F123" s="920"/>
      <c r="G123" s="920"/>
      <c r="H123" s="920"/>
      <c r="I123" s="920"/>
      <c r="J123" s="920"/>
      <c r="K123" s="920"/>
      <c r="L123" s="920"/>
      <c r="M123" s="920"/>
      <c r="N123" s="920"/>
      <c r="O123" s="921"/>
      <c r="P123" s="886" t="s">
        <v>1579</v>
      </c>
      <c r="Q123" s="886"/>
      <c r="R123" s="886"/>
      <c r="S123" s="886"/>
      <c r="T123" s="886"/>
      <c r="U123" s="886"/>
      <c r="V123" s="886"/>
      <c r="W123" s="886"/>
      <c r="X123" s="886"/>
      <c r="Y123" s="886"/>
      <c r="Z123" s="886"/>
      <c r="AA123" s="886"/>
      <c r="AB123" s="886"/>
      <c r="AC123" s="886"/>
      <c r="AD123" s="887"/>
      <c r="AE123" s="887"/>
      <c r="AF123" s="887"/>
      <c r="AG123" s="888">
        <v>2</v>
      </c>
      <c r="AH123" s="888"/>
      <c r="AI123" s="888"/>
      <c r="AJ123" s="888"/>
      <c r="AK123" s="889">
        <v>19260</v>
      </c>
      <c r="AL123" s="889"/>
      <c r="AM123" s="889"/>
      <c r="AN123" s="889"/>
      <c r="AO123" s="889"/>
      <c r="AP123" s="889"/>
      <c r="AQ123" s="880">
        <v>231120</v>
      </c>
      <c r="AR123" s="880"/>
      <c r="AS123" s="880"/>
      <c r="AT123" s="880"/>
      <c r="AU123" s="880"/>
      <c r="AV123" s="880"/>
      <c r="AW123" s="880"/>
      <c r="AX123" s="880"/>
      <c r="AY123" s="876">
        <v>0</v>
      </c>
      <c r="AZ123" s="876"/>
      <c r="BA123" s="876"/>
      <c r="BB123" s="876"/>
      <c r="BC123" s="876"/>
      <c r="BD123" s="876"/>
      <c r="BE123" s="876"/>
      <c r="BF123" s="876"/>
      <c r="BG123" s="876">
        <v>3210</v>
      </c>
      <c r="BH123" s="876"/>
      <c r="BI123" s="876"/>
      <c r="BJ123" s="876"/>
      <c r="BK123" s="876"/>
      <c r="BL123" s="876"/>
      <c r="BM123" s="876"/>
      <c r="BN123" s="876"/>
      <c r="BO123" s="877">
        <v>32100</v>
      </c>
      <c r="BP123" s="878"/>
      <c r="BQ123" s="878"/>
      <c r="BR123" s="878"/>
      <c r="BS123" s="878"/>
      <c r="BT123" s="878"/>
      <c r="BU123" s="878"/>
      <c r="BV123" s="879"/>
      <c r="BW123" s="876">
        <v>0</v>
      </c>
      <c r="BX123" s="876"/>
      <c r="BY123" s="876"/>
      <c r="BZ123" s="876"/>
      <c r="CA123" s="876"/>
      <c r="CB123" s="876"/>
      <c r="CC123" s="876"/>
      <c r="CD123" s="876"/>
      <c r="CE123" s="876">
        <v>0</v>
      </c>
      <c r="CF123" s="876"/>
      <c r="CG123" s="876"/>
      <c r="CH123" s="876"/>
      <c r="CI123" s="876"/>
      <c r="CJ123" s="876"/>
      <c r="CK123" s="876"/>
      <c r="CL123" s="876"/>
      <c r="CM123" s="876"/>
      <c r="CN123" s="876">
        <v>51200</v>
      </c>
      <c r="CO123" s="876"/>
      <c r="CP123" s="876"/>
      <c r="CQ123" s="876"/>
      <c r="CR123" s="876"/>
      <c r="CS123" s="876"/>
      <c r="CT123" s="876"/>
      <c r="CU123" s="876"/>
      <c r="CV123" s="880">
        <f t="shared" si="1"/>
        <v>317630</v>
      </c>
      <c r="CW123" s="880"/>
      <c r="CX123" s="880"/>
      <c r="CY123" s="880"/>
      <c r="CZ123" s="880"/>
      <c r="DA123" s="880"/>
      <c r="DB123" s="880"/>
      <c r="DC123" s="880"/>
      <c r="DD123" s="880"/>
      <c r="DE123" s="881"/>
    </row>
    <row r="124" spans="1:109" s="3" customFormat="1" ht="23.25" customHeight="1" x14ac:dyDescent="0.2">
      <c r="A124" s="919" t="s">
        <v>1560</v>
      </c>
      <c r="B124" s="920"/>
      <c r="C124" s="920"/>
      <c r="D124" s="920"/>
      <c r="E124" s="920"/>
      <c r="F124" s="920"/>
      <c r="G124" s="920"/>
      <c r="H124" s="920"/>
      <c r="I124" s="920"/>
      <c r="J124" s="920"/>
      <c r="K124" s="920"/>
      <c r="L124" s="920"/>
      <c r="M124" s="920"/>
      <c r="N124" s="920"/>
      <c r="O124" s="921"/>
      <c r="P124" s="886" t="s">
        <v>1580</v>
      </c>
      <c r="Q124" s="886"/>
      <c r="R124" s="886"/>
      <c r="S124" s="886"/>
      <c r="T124" s="886"/>
      <c r="U124" s="886"/>
      <c r="V124" s="886"/>
      <c r="W124" s="886"/>
      <c r="X124" s="886"/>
      <c r="Y124" s="886"/>
      <c r="Z124" s="886"/>
      <c r="AA124" s="886"/>
      <c r="AB124" s="886"/>
      <c r="AC124" s="886"/>
      <c r="AD124" s="887"/>
      <c r="AE124" s="887"/>
      <c r="AF124" s="887"/>
      <c r="AG124" s="888">
        <v>1</v>
      </c>
      <c r="AH124" s="888"/>
      <c r="AI124" s="888"/>
      <c r="AJ124" s="888"/>
      <c r="AK124" s="889">
        <v>9630</v>
      </c>
      <c r="AL124" s="889"/>
      <c r="AM124" s="889"/>
      <c r="AN124" s="889"/>
      <c r="AO124" s="889"/>
      <c r="AP124" s="889"/>
      <c r="AQ124" s="880">
        <v>115560</v>
      </c>
      <c r="AR124" s="880"/>
      <c r="AS124" s="880"/>
      <c r="AT124" s="880"/>
      <c r="AU124" s="880"/>
      <c r="AV124" s="880"/>
      <c r="AW124" s="880"/>
      <c r="AX124" s="880"/>
      <c r="AY124" s="876">
        <v>0</v>
      </c>
      <c r="AZ124" s="876"/>
      <c r="BA124" s="876"/>
      <c r="BB124" s="876"/>
      <c r="BC124" s="876"/>
      <c r="BD124" s="876"/>
      <c r="BE124" s="876"/>
      <c r="BF124" s="876"/>
      <c r="BG124" s="876">
        <v>1605</v>
      </c>
      <c r="BH124" s="876"/>
      <c r="BI124" s="876"/>
      <c r="BJ124" s="876"/>
      <c r="BK124" s="876"/>
      <c r="BL124" s="876"/>
      <c r="BM124" s="876"/>
      <c r="BN124" s="876"/>
      <c r="BO124" s="877">
        <v>16050</v>
      </c>
      <c r="BP124" s="878"/>
      <c r="BQ124" s="878"/>
      <c r="BR124" s="878"/>
      <c r="BS124" s="878"/>
      <c r="BT124" s="878"/>
      <c r="BU124" s="878"/>
      <c r="BV124" s="879"/>
      <c r="BW124" s="876">
        <v>0</v>
      </c>
      <c r="BX124" s="876"/>
      <c r="BY124" s="876"/>
      <c r="BZ124" s="876"/>
      <c r="CA124" s="876"/>
      <c r="CB124" s="876"/>
      <c r="CC124" s="876"/>
      <c r="CD124" s="876"/>
      <c r="CE124" s="876">
        <v>0</v>
      </c>
      <c r="CF124" s="876"/>
      <c r="CG124" s="876"/>
      <c r="CH124" s="876"/>
      <c r="CI124" s="876"/>
      <c r="CJ124" s="876"/>
      <c r="CK124" s="876"/>
      <c r="CL124" s="876"/>
      <c r="CM124" s="876"/>
      <c r="CN124" s="876">
        <v>25600</v>
      </c>
      <c r="CO124" s="876"/>
      <c r="CP124" s="876"/>
      <c r="CQ124" s="876"/>
      <c r="CR124" s="876"/>
      <c r="CS124" s="876"/>
      <c r="CT124" s="876"/>
      <c r="CU124" s="876"/>
      <c r="CV124" s="880">
        <f t="shared" si="1"/>
        <v>158815</v>
      </c>
      <c r="CW124" s="880"/>
      <c r="CX124" s="880"/>
      <c r="CY124" s="880"/>
      <c r="CZ124" s="880"/>
      <c r="DA124" s="880"/>
      <c r="DB124" s="880"/>
      <c r="DC124" s="880"/>
      <c r="DD124" s="880"/>
      <c r="DE124" s="881"/>
    </row>
    <row r="125" spans="1:109" s="3" customFormat="1" ht="23.25" customHeight="1" x14ac:dyDescent="0.2">
      <c r="A125" s="919" t="s">
        <v>1560</v>
      </c>
      <c r="B125" s="920"/>
      <c r="C125" s="920"/>
      <c r="D125" s="920"/>
      <c r="E125" s="920"/>
      <c r="F125" s="920"/>
      <c r="G125" s="920"/>
      <c r="H125" s="920"/>
      <c r="I125" s="920"/>
      <c r="J125" s="920"/>
      <c r="K125" s="920"/>
      <c r="L125" s="920"/>
      <c r="M125" s="920"/>
      <c r="N125" s="920"/>
      <c r="O125" s="921"/>
      <c r="P125" s="886" t="s">
        <v>1514</v>
      </c>
      <c r="Q125" s="886"/>
      <c r="R125" s="886"/>
      <c r="S125" s="886"/>
      <c r="T125" s="886"/>
      <c r="U125" s="886"/>
      <c r="V125" s="886"/>
      <c r="W125" s="886"/>
      <c r="X125" s="886"/>
      <c r="Y125" s="886"/>
      <c r="Z125" s="886"/>
      <c r="AA125" s="886"/>
      <c r="AB125" s="886"/>
      <c r="AC125" s="886"/>
      <c r="AD125" s="887"/>
      <c r="AE125" s="887"/>
      <c r="AF125" s="887"/>
      <c r="AG125" s="888">
        <v>3</v>
      </c>
      <c r="AH125" s="888"/>
      <c r="AI125" s="888"/>
      <c r="AJ125" s="888"/>
      <c r="AK125" s="889">
        <v>28890</v>
      </c>
      <c r="AL125" s="889"/>
      <c r="AM125" s="889"/>
      <c r="AN125" s="889"/>
      <c r="AO125" s="889"/>
      <c r="AP125" s="889"/>
      <c r="AQ125" s="880">
        <v>346680</v>
      </c>
      <c r="AR125" s="880"/>
      <c r="AS125" s="880"/>
      <c r="AT125" s="880"/>
      <c r="AU125" s="880"/>
      <c r="AV125" s="880"/>
      <c r="AW125" s="880"/>
      <c r="AX125" s="880"/>
      <c r="AY125" s="876">
        <v>0</v>
      </c>
      <c r="AZ125" s="876"/>
      <c r="BA125" s="876"/>
      <c r="BB125" s="876"/>
      <c r="BC125" s="876"/>
      <c r="BD125" s="876"/>
      <c r="BE125" s="876"/>
      <c r="BF125" s="876"/>
      <c r="BG125" s="876">
        <v>4815</v>
      </c>
      <c r="BH125" s="876"/>
      <c r="BI125" s="876"/>
      <c r="BJ125" s="876"/>
      <c r="BK125" s="876"/>
      <c r="BL125" s="876"/>
      <c r="BM125" s="876"/>
      <c r="BN125" s="876"/>
      <c r="BO125" s="877">
        <v>48150</v>
      </c>
      <c r="BP125" s="878"/>
      <c r="BQ125" s="878"/>
      <c r="BR125" s="878"/>
      <c r="BS125" s="878"/>
      <c r="BT125" s="878"/>
      <c r="BU125" s="878"/>
      <c r="BV125" s="879"/>
      <c r="BW125" s="876">
        <v>0</v>
      </c>
      <c r="BX125" s="876"/>
      <c r="BY125" s="876"/>
      <c r="BZ125" s="876"/>
      <c r="CA125" s="876"/>
      <c r="CB125" s="876"/>
      <c r="CC125" s="876"/>
      <c r="CD125" s="876"/>
      <c r="CE125" s="876">
        <v>0</v>
      </c>
      <c r="CF125" s="876"/>
      <c r="CG125" s="876"/>
      <c r="CH125" s="876"/>
      <c r="CI125" s="876"/>
      <c r="CJ125" s="876"/>
      <c r="CK125" s="876"/>
      <c r="CL125" s="876"/>
      <c r="CM125" s="876"/>
      <c r="CN125" s="876">
        <v>76800</v>
      </c>
      <c r="CO125" s="876"/>
      <c r="CP125" s="876"/>
      <c r="CQ125" s="876"/>
      <c r="CR125" s="876"/>
      <c r="CS125" s="876"/>
      <c r="CT125" s="876"/>
      <c r="CU125" s="876"/>
      <c r="CV125" s="880">
        <f t="shared" si="1"/>
        <v>476445</v>
      </c>
      <c r="CW125" s="880"/>
      <c r="CX125" s="880"/>
      <c r="CY125" s="880"/>
      <c r="CZ125" s="880"/>
      <c r="DA125" s="880"/>
      <c r="DB125" s="880"/>
      <c r="DC125" s="880"/>
      <c r="DD125" s="880"/>
      <c r="DE125" s="881"/>
    </row>
    <row r="126" spans="1:109" s="3" customFormat="1" ht="23.25" customHeight="1" x14ac:dyDescent="0.2">
      <c r="A126" s="919" t="s">
        <v>1560</v>
      </c>
      <c r="B126" s="920"/>
      <c r="C126" s="920"/>
      <c r="D126" s="920"/>
      <c r="E126" s="920"/>
      <c r="F126" s="920"/>
      <c r="G126" s="920"/>
      <c r="H126" s="920"/>
      <c r="I126" s="920"/>
      <c r="J126" s="920"/>
      <c r="K126" s="920"/>
      <c r="L126" s="920"/>
      <c r="M126" s="920"/>
      <c r="N126" s="920"/>
      <c r="O126" s="921"/>
      <c r="P126" s="886" t="s">
        <v>1541</v>
      </c>
      <c r="Q126" s="886"/>
      <c r="R126" s="886"/>
      <c r="S126" s="886"/>
      <c r="T126" s="886"/>
      <c r="U126" s="886"/>
      <c r="V126" s="886"/>
      <c r="W126" s="886"/>
      <c r="X126" s="886"/>
      <c r="Y126" s="886"/>
      <c r="Z126" s="886"/>
      <c r="AA126" s="886"/>
      <c r="AB126" s="886"/>
      <c r="AC126" s="886"/>
      <c r="AD126" s="887"/>
      <c r="AE126" s="887"/>
      <c r="AF126" s="887"/>
      <c r="AG126" s="888">
        <v>1</v>
      </c>
      <c r="AH126" s="888"/>
      <c r="AI126" s="888"/>
      <c r="AJ126" s="888"/>
      <c r="AK126" s="889">
        <v>9630</v>
      </c>
      <c r="AL126" s="889"/>
      <c r="AM126" s="889"/>
      <c r="AN126" s="889"/>
      <c r="AO126" s="889"/>
      <c r="AP126" s="889"/>
      <c r="AQ126" s="880">
        <v>115560</v>
      </c>
      <c r="AR126" s="880"/>
      <c r="AS126" s="880"/>
      <c r="AT126" s="880"/>
      <c r="AU126" s="880"/>
      <c r="AV126" s="880"/>
      <c r="AW126" s="880"/>
      <c r="AX126" s="880"/>
      <c r="AY126" s="876">
        <v>0</v>
      </c>
      <c r="AZ126" s="876"/>
      <c r="BA126" s="876"/>
      <c r="BB126" s="876"/>
      <c r="BC126" s="876"/>
      <c r="BD126" s="876"/>
      <c r="BE126" s="876"/>
      <c r="BF126" s="876"/>
      <c r="BG126" s="876">
        <v>1605</v>
      </c>
      <c r="BH126" s="876"/>
      <c r="BI126" s="876"/>
      <c r="BJ126" s="876"/>
      <c r="BK126" s="876"/>
      <c r="BL126" s="876"/>
      <c r="BM126" s="876"/>
      <c r="BN126" s="876"/>
      <c r="BO126" s="877">
        <v>16050</v>
      </c>
      <c r="BP126" s="878"/>
      <c r="BQ126" s="878"/>
      <c r="BR126" s="878"/>
      <c r="BS126" s="878"/>
      <c r="BT126" s="878"/>
      <c r="BU126" s="878"/>
      <c r="BV126" s="879"/>
      <c r="BW126" s="876">
        <v>0</v>
      </c>
      <c r="BX126" s="876"/>
      <c r="BY126" s="876"/>
      <c r="BZ126" s="876"/>
      <c r="CA126" s="876"/>
      <c r="CB126" s="876"/>
      <c r="CC126" s="876"/>
      <c r="CD126" s="876"/>
      <c r="CE126" s="876">
        <v>0</v>
      </c>
      <c r="CF126" s="876"/>
      <c r="CG126" s="876"/>
      <c r="CH126" s="876"/>
      <c r="CI126" s="876"/>
      <c r="CJ126" s="876"/>
      <c r="CK126" s="876"/>
      <c r="CL126" s="876"/>
      <c r="CM126" s="876"/>
      <c r="CN126" s="876">
        <v>25600</v>
      </c>
      <c r="CO126" s="876"/>
      <c r="CP126" s="876"/>
      <c r="CQ126" s="876"/>
      <c r="CR126" s="876"/>
      <c r="CS126" s="876"/>
      <c r="CT126" s="876"/>
      <c r="CU126" s="876"/>
      <c r="CV126" s="880">
        <f t="shared" si="1"/>
        <v>158815</v>
      </c>
      <c r="CW126" s="880"/>
      <c r="CX126" s="880"/>
      <c r="CY126" s="880"/>
      <c r="CZ126" s="880"/>
      <c r="DA126" s="880"/>
      <c r="DB126" s="880"/>
      <c r="DC126" s="880"/>
      <c r="DD126" s="880"/>
      <c r="DE126" s="881"/>
    </row>
    <row r="127" spans="1:109" s="3" customFormat="1" ht="23.25" customHeight="1" x14ac:dyDescent="0.2">
      <c r="A127" s="919" t="s">
        <v>1560</v>
      </c>
      <c r="B127" s="920"/>
      <c r="C127" s="920"/>
      <c r="D127" s="920"/>
      <c r="E127" s="920"/>
      <c r="F127" s="920"/>
      <c r="G127" s="920"/>
      <c r="H127" s="920"/>
      <c r="I127" s="920"/>
      <c r="J127" s="920"/>
      <c r="K127" s="920"/>
      <c r="L127" s="920"/>
      <c r="M127" s="920"/>
      <c r="N127" s="920"/>
      <c r="O127" s="921"/>
      <c r="P127" s="886" t="s">
        <v>1542</v>
      </c>
      <c r="Q127" s="886"/>
      <c r="R127" s="886"/>
      <c r="S127" s="886"/>
      <c r="T127" s="886"/>
      <c r="U127" s="886"/>
      <c r="V127" s="886"/>
      <c r="W127" s="886"/>
      <c r="X127" s="886"/>
      <c r="Y127" s="886"/>
      <c r="Z127" s="886"/>
      <c r="AA127" s="886"/>
      <c r="AB127" s="886"/>
      <c r="AC127" s="886"/>
      <c r="AD127" s="887"/>
      <c r="AE127" s="887"/>
      <c r="AF127" s="887"/>
      <c r="AG127" s="888">
        <v>2</v>
      </c>
      <c r="AH127" s="888"/>
      <c r="AI127" s="888"/>
      <c r="AJ127" s="888"/>
      <c r="AK127" s="889">
        <v>19260</v>
      </c>
      <c r="AL127" s="889"/>
      <c r="AM127" s="889"/>
      <c r="AN127" s="889"/>
      <c r="AO127" s="889"/>
      <c r="AP127" s="889"/>
      <c r="AQ127" s="880">
        <v>231120</v>
      </c>
      <c r="AR127" s="880"/>
      <c r="AS127" s="880"/>
      <c r="AT127" s="880"/>
      <c r="AU127" s="880"/>
      <c r="AV127" s="880"/>
      <c r="AW127" s="880"/>
      <c r="AX127" s="880"/>
      <c r="AY127" s="876">
        <v>0</v>
      </c>
      <c r="AZ127" s="876"/>
      <c r="BA127" s="876"/>
      <c r="BB127" s="876"/>
      <c r="BC127" s="876"/>
      <c r="BD127" s="876"/>
      <c r="BE127" s="876"/>
      <c r="BF127" s="876"/>
      <c r="BG127" s="876">
        <v>3210</v>
      </c>
      <c r="BH127" s="876"/>
      <c r="BI127" s="876"/>
      <c r="BJ127" s="876"/>
      <c r="BK127" s="876"/>
      <c r="BL127" s="876"/>
      <c r="BM127" s="876"/>
      <c r="BN127" s="876"/>
      <c r="BO127" s="877">
        <v>32100</v>
      </c>
      <c r="BP127" s="878"/>
      <c r="BQ127" s="878"/>
      <c r="BR127" s="878"/>
      <c r="BS127" s="878"/>
      <c r="BT127" s="878"/>
      <c r="BU127" s="878"/>
      <c r="BV127" s="879"/>
      <c r="BW127" s="876">
        <v>0</v>
      </c>
      <c r="BX127" s="876"/>
      <c r="BY127" s="876"/>
      <c r="BZ127" s="876"/>
      <c r="CA127" s="876"/>
      <c r="CB127" s="876"/>
      <c r="CC127" s="876"/>
      <c r="CD127" s="876"/>
      <c r="CE127" s="876">
        <v>0</v>
      </c>
      <c r="CF127" s="876"/>
      <c r="CG127" s="876"/>
      <c r="CH127" s="876"/>
      <c r="CI127" s="876"/>
      <c r="CJ127" s="876"/>
      <c r="CK127" s="876"/>
      <c r="CL127" s="876"/>
      <c r="CM127" s="876"/>
      <c r="CN127" s="876">
        <v>51200</v>
      </c>
      <c r="CO127" s="876"/>
      <c r="CP127" s="876"/>
      <c r="CQ127" s="876"/>
      <c r="CR127" s="876"/>
      <c r="CS127" s="876"/>
      <c r="CT127" s="876"/>
      <c r="CU127" s="876"/>
      <c r="CV127" s="880">
        <f t="shared" si="1"/>
        <v>317630</v>
      </c>
      <c r="CW127" s="880"/>
      <c r="CX127" s="880"/>
      <c r="CY127" s="880"/>
      <c r="CZ127" s="880"/>
      <c r="DA127" s="880"/>
      <c r="DB127" s="880"/>
      <c r="DC127" s="880"/>
      <c r="DD127" s="880"/>
      <c r="DE127" s="881"/>
    </row>
    <row r="128" spans="1:109" s="3" customFormat="1" ht="23.25" customHeight="1" x14ac:dyDescent="0.2">
      <c r="A128" s="919" t="s">
        <v>1560</v>
      </c>
      <c r="B128" s="920"/>
      <c r="C128" s="920"/>
      <c r="D128" s="920"/>
      <c r="E128" s="920"/>
      <c r="F128" s="920"/>
      <c r="G128" s="920"/>
      <c r="H128" s="920"/>
      <c r="I128" s="920"/>
      <c r="J128" s="920"/>
      <c r="K128" s="920"/>
      <c r="L128" s="920"/>
      <c r="M128" s="920"/>
      <c r="N128" s="920"/>
      <c r="O128" s="921"/>
      <c r="P128" s="886" t="s">
        <v>1543</v>
      </c>
      <c r="Q128" s="886"/>
      <c r="R128" s="886"/>
      <c r="S128" s="886"/>
      <c r="T128" s="886"/>
      <c r="U128" s="886"/>
      <c r="V128" s="886"/>
      <c r="W128" s="886"/>
      <c r="X128" s="886"/>
      <c r="Y128" s="886"/>
      <c r="Z128" s="886"/>
      <c r="AA128" s="886"/>
      <c r="AB128" s="886"/>
      <c r="AC128" s="886"/>
      <c r="AD128" s="887"/>
      <c r="AE128" s="887"/>
      <c r="AF128" s="887"/>
      <c r="AG128" s="888">
        <v>2</v>
      </c>
      <c r="AH128" s="888"/>
      <c r="AI128" s="888"/>
      <c r="AJ128" s="888"/>
      <c r="AK128" s="889">
        <v>19260</v>
      </c>
      <c r="AL128" s="889"/>
      <c r="AM128" s="889"/>
      <c r="AN128" s="889"/>
      <c r="AO128" s="889"/>
      <c r="AP128" s="889"/>
      <c r="AQ128" s="880">
        <v>231120</v>
      </c>
      <c r="AR128" s="880"/>
      <c r="AS128" s="880"/>
      <c r="AT128" s="880"/>
      <c r="AU128" s="880"/>
      <c r="AV128" s="880"/>
      <c r="AW128" s="880"/>
      <c r="AX128" s="880"/>
      <c r="AY128" s="876">
        <v>0</v>
      </c>
      <c r="AZ128" s="876"/>
      <c r="BA128" s="876"/>
      <c r="BB128" s="876"/>
      <c r="BC128" s="876"/>
      <c r="BD128" s="876"/>
      <c r="BE128" s="876"/>
      <c r="BF128" s="876"/>
      <c r="BG128" s="876">
        <v>3210</v>
      </c>
      <c r="BH128" s="876"/>
      <c r="BI128" s="876"/>
      <c r="BJ128" s="876"/>
      <c r="BK128" s="876"/>
      <c r="BL128" s="876"/>
      <c r="BM128" s="876"/>
      <c r="BN128" s="876"/>
      <c r="BO128" s="877">
        <v>32100</v>
      </c>
      <c r="BP128" s="878"/>
      <c r="BQ128" s="878"/>
      <c r="BR128" s="878"/>
      <c r="BS128" s="878"/>
      <c r="BT128" s="878"/>
      <c r="BU128" s="878"/>
      <c r="BV128" s="879"/>
      <c r="BW128" s="876">
        <v>0</v>
      </c>
      <c r="BX128" s="876"/>
      <c r="BY128" s="876"/>
      <c r="BZ128" s="876"/>
      <c r="CA128" s="876"/>
      <c r="CB128" s="876"/>
      <c r="CC128" s="876"/>
      <c r="CD128" s="876"/>
      <c r="CE128" s="876">
        <v>0</v>
      </c>
      <c r="CF128" s="876"/>
      <c r="CG128" s="876"/>
      <c r="CH128" s="876"/>
      <c r="CI128" s="876"/>
      <c r="CJ128" s="876"/>
      <c r="CK128" s="876"/>
      <c r="CL128" s="876"/>
      <c r="CM128" s="876"/>
      <c r="CN128" s="876">
        <v>51200</v>
      </c>
      <c r="CO128" s="876"/>
      <c r="CP128" s="876"/>
      <c r="CQ128" s="876"/>
      <c r="CR128" s="876"/>
      <c r="CS128" s="876"/>
      <c r="CT128" s="876"/>
      <c r="CU128" s="876"/>
      <c r="CV128" s="880">
        <f t="shared" si="1"/>
        <v>317630</v>
      </c>
      <c r="CW128" s="880"/>
      <c r="CX128" s="880"/>
      <c r="CY128" s="880"/>
      <c r="CZ128" s="880"/>
      <c r="DA128" s="880"/>
      <c r="DB128" s="880"/>
      <c r="DC128" s="880"/>
      <c r="DD128" s="880"/>
      <c r="DE128" s="881"/>
    </row>
    <row r="129" spans="1:109" s="3" customFormat="1" ht="23.25" customHeight="1" x14ac:dyDescent="0.2">
      <c r="A129" s="919" t="s">
        <v>1581</v>
      </c>
      <c r="B129" s="920"/>
      <c r="C129" s="920"/>
      <c r="D129" s="920"/>
      <c r="E129" s="920"/>
      <c r="F129" s="920"/>
      <c r="G129" s="920"/>
      <c r="H129" s="920"/>
      <c r="I129" s="920"/>
      <c r="J129" s="920"/>
      <c r="K129" s="920"/>
      <c r="L129" s="920"/>
      <c r="M129" s="920"/>
      <c r="N129" s="920"/>
      <c r="O129" s="921"/>
      <c r="P129" s="886" t="s">
        <v>1499</v>
      </c>
      <c r="Q129" s="886"/>
      <c r="R129" s="886"/>
      <c r="S129" s="886"/>
      <c r="T129" s="886"/>
      <c r="U129" s="886"/>
      <c r="V129" s="886"/>
      <c r="W129" s="886"/>
      <c r="X129" s="886"/>
      <c r="Y129" s="886"/>
      <c r="Z129" s="886"/>
      <c r="AA129" s="886"/>
      <c r="AB129" s="886"/>
      <c r="AC129" s="886"/>
      <c r="AD129" s="887"/>
      <c r="AE129" s="887"/>
      <c r="AF129" s="887"/>
      <c r="AG129" s="888">
        <v>2</v>
      </c>
      <c r="AH129" s="888"/>
      <c r="AI129" s="888"/>
      <c r="AJ129" s="888"/>
      <c r="AK129" s="889">
        <v>17367.339999999997</v>
      </c>
      <c r="AL129" s="889"/>
      <c r="AM129" s="889"/>
      <c r="AN129" s="889"/>
      <c r="AO129" s="889"/>
      <c r="AP129" s="889"/>
      <c r="AQ129" s="880">
        <v>208408.07999999996</v>
      </c>
      <c r="AR129" s="880"/>
      <c r="AS129" s="880"/>
      <c r="AT129" s="880"/>
      <c r="AU129" s="880"/>
      <c r="AV129" s="880"/>
      <c r="AW129" s="880"/>
      <c r="AX129" s="880"/>
      <c r="AY129" s="876">
        <v>0</v>
      </c>
      <c r="AZ129" s="876"/>
      <c r="BA129" s="876"/>
      <c r="BB129" s="876"/>
      <c r="BC129" s="876"/>
      <c r="BD129" s="876"/>
      <c r="BE129" s="876"/>
      <c r="BF129" s="876"/>
      <c r="BG129" s="876">
        <v>2894.5566666666664</v>
      </c>
      <c r="BH129" s="876"/>
      <c r="BI129" s="876"/>
      <c r="BJ129" s="876"/>
      <c r="BK129" s="876"/>
      <c r="BL129" s="876"/>
      <c r="BM129" s="876"/>
      <c r="BN129" s="876"/>
      <c r="BO129" s="877">
        <v>28945.566666666666</v>
      </c>
      <c r="BP129" s="878"/>
      <c r="BQ129" s="878"/>
      <c r="BR129" s="878"/>
      <c r="BS129" s="878"/>
      <c r="BT129" s="878"/>
      <c r="BU129" s="878"/>
      <c r="BV129" s="879"/>
      <c r="BW129" s="876">
        <v>0</v>
      </c>
      <c r="BX129" s="876"/>
      <c r="BY129" s="876"/>
      <c r="BZ129" s="876"/>
      <c r="CA129" s="876"/>
      <c r="CB129" s="876"/>
      <c r="CC129" s="876"/>
      <c r="CD129" s="876"/>
      <c r="CE129" s="876">
        <v>0</v>
      </c>
      <c r="CF129" s="876"/>
      <c r="CG129" s="876"/>
      <c r="CH129" s="876"/>
      <c r="CI129" s="876"/>
      <c r="CJ129" s="876"/>
      <c r="CK129" s="876"/>
      <c r="CL129" s="876"/>
      <c r="CM129" s="876"/>
      <c r="CN129" s="876">
        <v>51200</v>
      </c>
      <c r="CO129" s="876"/>
      <c r="CP129" s="876"/>
      <c r="CQ129" s="876"/>
      <c r="CR129" s="876"/>
      <c r="CS129" s="876"/>
      <c r="CT129" s="876"/>
      <c r="CU129" s="876"/>
      <c r="CV129" s="880">
        <f t="shared" si="1"/>
        <v>291448.20333333331</v>
      </c>
      <c r="CW129" s="880"/>
      <c r="CX129" s="880"/>
      <c r="CY129" s="880"/>
      <c r="CZ129" s="880"/>
      <c r="DA129" s="880"/>
      <c r="DB129" s="880"/>
      <c r="DC129" s="880"/>
      <c r="DD129" s="880"/>
      <c r="DE129" s="881"/>
    </row>
    <row r="130" spans="1:109" s="3" customFormat="1" ht="23.25" customHeight="1" x14ac:dyDescent="0.2">
      <c r="A130" s="919" t="s">
        <v>1581</v>
      </c>
      <c r="B130" s="920"/>
      <c r="C130" s="920"/>
      <c r="D130" s="920"/>
      <c r="E130" s="920"/>
      <c r="F130" s="920"/>
      <c r="G130" s="920"/>
      <c r="H130" s="920"/>
      <c r="I130" s="920"/>
      <c r="J130" s="920"/>
      <c r="K130" s="920"/>
      <c r="L130" s="920"/>
      <c r="M130" s="920"/>
      <c r="N130" s="920"/>
      <c r="O130" s="921"/>
      <c r="P130" s="886" t="s">
        <v>1540</v>
      </c>
      <c r="Q130" s="886"/>
      <c r="R130" s="886"/>
      <c r="S130" s="886"/>
      <c r="T130" s="886"/>
      <c r="U130" s="886"/>
      <c r="V130" s="886"/>
      <c r="W130" s="886"/>
      <c r="X130" s="886"/>
      <c r="Y130" s="886"/>
      <c r="Z130" s="886"/>
      <c r="AA130" s="886"/>
      <c r="AB130" s="886"/>
      <c r="AC130" s="886"/>
      <c r="AD130" s="887"/>
      <c r="AE130" s="887"/>
      <c r="AF130" s="887"/>
      <c r="AG130" s="888">
        <v>1</v>
      </c>
      <c r="AH130" s="888"/>
      <c r="AI130" s="888"/>
      <c r="AJ130" s="888"/>
      <c r="AK130" s="889">
        <v>8607.4399999999987</v>
      </c>
      <c r="AL130" s="889"/>
      <c r="AM130" s="889"/>
      <c r="AN130" s="889"/>
      <c r="AO130" s="889"/>
      <c r="AP130" s="889"/>
      <c r="AQ130" s="880">
        <v>103289.27999999998</v>
      </c>
      <c r="AR130" s="880"/>
      <c r="AS130" s="880"/>
      <c r="AT130" s="880"/>
      <c r="AU130" s="880"/>
      <c r="AV130" s="880"/>
      <c r="AW130" s="880"/>
      <c r="AX130" s="880"/>
      <c r="AY130" s="876">
        <v>0</v>
      </c>
      <c r="AZ130" s="876"/>
      <c r="BA130" s="876"/>
      <c r="BB130" s="876"/>
      <c r="BC130" s="876"/>
      <c r="BD130" s="876"/>
      <c r="BE130" s="876"/>
      <c r="BF130" s="876"/>
      <c r="BG130" s="876">
        <v>1434.573333333333</v>
      </c>
      <c r="BH130" s="876"/>
      <c r="BI130" s="876"/>
      <c r="BJ130" s="876"/>
      <c r="BK130" s="876"/>
      <c r="BL130" s="876"/>
      <c r="BM130" s="876"/>
      <c r="BN130" s="876"/>
      <c r="BO130" s="877">
        <v>14345.733333333332</v>
      </c>
      <c r="BP130" s="878"/>
      <c r="BQ130" s="878"/>
      <c r="BR130" s="878"/>
      <c r="BS130" s="878"/>
      <c r="BT130" s="878"/>
      <c r="BU130" s="878"/>
      <c r="BV130" s="879"/>
      <c r="BW130" s="876">
        <v>0</v>
      </c>
      <c r="BX130" s="876"/>
      <c r="BY130" s="876"/>
      <c r="BZ130" s="876"/>
      <c r="CA130" s="876"/>
      <c r="CB130" s="876"/>
      <c r="CC130" s="876"/>
      <c r="CD130" s="876"/>
      <c r="CE130" s="876">
        <v>0</v>
      </c>
      <c r="CF130" s="876"/>
      <c r="CG130" s="876"/>
      <c r="CH130" s="876"/>
      <c r="CI130" s="876"/>
      <c r="CJ130" s="876"/>
      <c r="CK130" s="876"/>
      <c r="CL130" s="876"/>
      <c r="CM130" s="876"/>
      <c r="CN130" s="876">
        <v>25600</v>
      </c>
      <c r="CO130" s="876"/>
      <c r="CP130" s="876"/>
      <c r="CQ130" s="876"/>
      <c r="CR130" s="876"/>
      <c r="CS130" s="876"/>
      <c r="CT130" s="876"/>
      <c r="CU130" s="876"/>
      <c r="CV130" s="880">
        <f t="shared" si="1"/>
        <v>144669.58666666667</v>
      </c>
      <c r="CW130" s="880"/>
      <c r="CX130" s="880"/>
      <c r="CY130" s="880"/>
      <c r="CZ130" s="880"/>
      <c r="DA130" s="880"/>
      <c r="DB130" s="880"/>
      <c r="DC130" s="880"/>
      <c r="DD130" s="880"/>
      <c r="DE130" s="881"/>
    </row>
    <row r="131" spans="1:109" s="3" customFormat="1" ht="23.25" customHeight="1" x14ac:dyDescent="0.2">
      <c r="A131" s="919" t="s">
        <v>1582</v>
      </c>
      <c r="B131" s="920"/>
      <c r="C131" s="920"/>
      <c r="D131" s="920"/>
      <c r="E131" s="920"/>
      <c r="F131" s="920"/>
      <c r="G131" s="920"/>
      <c r="H131" s="920"/>
      <c r="I131" s="920"/>
      <c r="J131" s="920"/>
      <c r="K131" s="920"/>
      <c r="L131" s="920"/>
      <c r="M131" s="920"/>
      <c r="N131" s="920"/>
      <c r="O131" s="921"/>
      <c r="P131" s="886" t="s">
        <v>1540</v>
      </c>
      <c r="Q131" s="886"/>
      <c r="R131" s="886"/>
      <c r="S131" s="886"/>
      <c r="T131" s="886"/>
      <c r="U131" s="886"/>
      <c r="V131" s="886"/>
      <c r="W131" s="886"/>
      <c r="X131" s="886"/>
      <c r="Y131" s="886"/>
      <c r="Z131" s="886"/>
      <c r="AA131" s="886"/>
      <c r="AB131" s="886"/>
      <c r="AC131" s="886"/>
      <c r="AD131" s="887"/>
      <c r="AE131" s="887"/>
      <c r="AF131" s="887"/>
      <c r="AG131" s="888">
        <v>1</v>
      </c>
      <c r="AH131" s="888"/>
      <c r="AI131" s="888"/>
      <c r="AJ131" s="888"/>
      <c r="AK131" s="889">
        <v>8607.4399999999987</v>
      </c>
      <c r="AL131" s="889"/>
      <c r="AM131" s="889"/>
      <c r="AN131" s="889"/>
      <c r="AO131" s="889"/>
      <c r="AP131" s="889"/>
      <c r="AQ131" s="880">
        <v>103289.27999999998</v>
      </c>
      <c r="AR131" s="880"/>
      <c r="AS131" s="880"/>
      <c r="AT131" s="880"/>
      <c r="AU131" s="880"/>
      <c r="AV131" s="880"/>
      <c r="AW131" s="880"/>
      <c r="AX131" s="880"/>
      <c r="AY131" s="876">
        <v>0</v>
      </c>
      <c r="AZ131" s="876"/>
      <c r="BA131" s="876"/>
      <c r="BB131" s="876"/>
      <c r="BC131" s="876"/>
      <c r="BD131" s="876"/>
      <c r="BE131" s="876"/>
      <c r="BF131" s="876"/>
      <c r="BG131" s="876">
        <v>1434.573333333333</v>
      </c>
      <c r="BH131" s="876"/>
      <c r="BI131" s="876"/>
      <c r="BJ131" s="876"/>
      <c r="BK131" s="876"/>
      <c r="BL131" s="876"/>
      <c r="BM131" s="876"/>
      <c r="BN131" s="876"/>
      <c r="BO131" s="877">
        <v>14345.733333333332</v>
      </c>
      <c r="BP131" s="878"/>
      <c r="BQ131" s="878"/>
      <c r="BR131" s="878"/>
      <c r="BS131" s="878"/>
      <c r="BT131" s="878"/>
      <c r="BU131" s="878"/>
      <c r="BV131" s="879"/>
      <c r="BW131" s="876">
        <v>0</v>
      </c>
      <c r="BX131" s="876"/>
      <c r="BY131" s="876"/>
      <c r="BZ131" s="876"/>
      <c r="CA131" s="876"/>
      <c r="CB131" s="876"/>
      <c r="CC131" s="876"/>
      <c r="CD131" s="876"/>
      <c r="CE131" s="876">
        <v>0</v>
      </c>
      <c r="CF131" s="876"/>
      <c r="CG131" s="876"/>
      <c r="CH131" s="876"/>
      <c r="CI131" s="876"/>
      <c r="CJ131" s="876"/>
      <c r="CK131" s="876"/>
      <c r="CL131" s="876"/>
      <c r="CM131" s="876"/>
      <c r="CN131" s="876">
        <v>25600</v>
      </c>
      <c r="CO131" s="876"/>
      <c r="CP131" s="876"/>
      <c r="CQ131" s="876"/>
      <c r="CR131" s="876"/>
      <c r="CS131" s="876"/>
      <c r="CT131" s="876"/>
      <c r="CU131" s="876"/>
      <c r="CV131" s="880">
        <f t="shared" si="1"/>
        <v>144669.58666666667</v>
      </c>
      <c r="CW131" s="880"/>
      <c r="CX131" s="880"/>
      <c r="CY131" s="880"/>
      <c r="CZ131" s="880"/>
      <c r="DA131" s="880"/>
      <c r="DB131" s="880"/>
      <c r="DC131" s="880"/>
      <c r="DD131" s="880"/>
      <c r="DE131" s="881"/>
    </row>
    <row r="132" spans="1:109" s="3" customFormat="1" ht="23.25" customHeight="1" x14ac:dyDescent="0.2">
      <c r="A132" s="919" t="s">
        <v>1583</v>
      </c>
      <c r="B132" s="920"/>
      <c r="C132" s="920"/>
      <c r="D132" s="920"/>
      <c r="E132" s="920"/>
      <c r="F132" s="920"/>
      <c r="G132" s="920"/>
      <c r="H132" s="920"/>
      <c r="I132" s="920"/>
      <c r="J132" s="920"/>
      <c r="K132" s="920"/>
      <c r="L132" s="920"/>
      <c r="M132" s="920"/>
      <c r="N132" s="920"/>
      <c r="O132" s="921"/>
      <c r="P132" s="886" t="s">
        <v>1499</v>
      </c>
      <c r="Q132" s="886"/>
      <c r="R132" s="886"/>
      <c r="S132" s="886"/>
      <c r="T132" s="886"/>
      <c r="U132" s="886"/>
      <c r="V132" s="886"/>
      <c r="W132" s="886"/>
      <c r="X132" s="886"/>
      <c r="Y132" s="886"/>
      <c r="Z132" s="886"/>
      <c r="AA132" s="886"/>
      <c r="AB132" s="886"/>
      <c r="AC132" s="886"/>
      <c r="AD132" s="887"/>
      <c r="AE132" s="887"/>
      <c r="AF132" s="887"/>
      <c r="AG132" s="888">
        <v>3</v>
      </c>
      <c r="AH132" s="888"/>
      <c r="AI132" s="888"/>
      <c r="AJ132" s="888"/>
      <c r="AK132" s="889">
        <v>25974.779999999995</v>
      </c>
      <c r="AL132" s="889"/>
      <c r="AM132" s="889"/>
      <c r="AN132" s="889"/>
      <c r="AO132" s="889"/>
      <c r="AP132" s="889"/>
      <c r="AQ132" s="880">
        <v>311697.35999999993</v>
      </c>
      <c r="AR132" s="880"/>
      <c r="AS132" s="880"/>
      <c r="AT132" s="880"/>
      <c r="AU132" s="880"/>
      <c r="AV132" s="880"/>
      <c r="AW132" s="880"/>
      <c r="AX132" s="880"/>
      <c r="AY132" s="876">
        <v>0</v>
      </c>
      <c r="AZ132" s="876"/>
      <c r="BA132" s="876"/>
      <c r="BB132" s="876"/>
      <c r="BC132" s="876"/>
      <c r="BD132" s="876"/>
      <c r="BE132" s="876"/>
      <c r="BF132" s="876"/>
      <c r="BG132" s="876">
        <v>4329.1299999999992</v>
      </c>
      <c r="BH132" s="876"/>
      <c r="BI132" s="876"/>
      <c r="BJ132" s="876"/>
      <c r="BK132" s="876"/>
      <c r="BL132" s="876"/>
      <c r="BM132" s="876"/>
      <c r="BN132" s="876"/>
      <c r="BO132" s="877">
        <v>43291.299999999996</v>
      </c>
      <c r="BP132" s="878"/>
      <c r="BQ132" s="878"/>
      <c r="BR132" s="878"/>
      <c r="BS132" s="878"/>
      <c r="BT132" s="878"/>
      <c r="BU132" s="878"/>
      <c r="BV132" s="879"/>
      <c r="BW132" s="876">
        <v>0</v>
      </c>
      <c r="BX132" s="876"/>
      <c r="BY132" s="876"/>
      <c r="BZ132" s="876"/>
      <c r="CA132" s="876"/>
      <c r="CB132" s="876"/>
      <c r="CC132" s="876"/>
      <c r="CD132" s="876"/>
      <c r="CE132" s="876">
        <v>0</v>
      </c>
      <c r="CF132" s="876"/>
      <c r="CG132" s="876"/>
      <c r="CH132" s="876"/>
      <c r="CI132" s="876"/>
      <c r="CJ132" s="876"/>
      <c r="CK132" s="876"/>
      <c r="CL132" s="876"/>
      <c r="CM132" s="876"/>
      <c r="CN132" s="876">
        <v>76800</v>
      </c>
      <c r="CO132" s="876"/>
      <c r="CP132" s="876"/>
      <c r="CQ132" s="876"/>
      <c r="CR132" s="876"/>
      <c r="CS132" s="876"/>
      <c r="CT132" s="876"/>
      <c r="CU132" s="876"/>
      <c r="CV132" s="880">
        <f t="shared" si="1"/>
        <v>436117.78999999992</v>
      </c>
      <c r="CW132" s="880"/>
      <c r="CX132" s="880"/>
      <c r="CY132" s="880"/>
      <c r="CZ132" s="880"/>
      <c r="DA132" s="880"/>
      <c r="DB132" s="880"/>
      <c r="DC132" s="880"/>
      <c r="DD132" s="880"/>
      <c r="DE132" s="881"/>
    </row>
    <row r="133" spans="1:109" s="3" customFormat="1" ht="23.25" customHeight="1" x14ac:dyDescent="0.2">
      <c r="A133" s="919" t="s">
        <v>1584</v>
      </c>
      <c r="B133" s="920"/>
      <c r="C133" s="920"/>
      <c r="D133" s="920"/>
      <c r="E133" s="920"/>
      <c r="F133" s="920"/>
      <c r="G133" s="920"/>
      <c r="H133" s="920"/>
      <c r="I133" s="920"/>
      <c r="J133" s="920"/>
      <c r="K133" s="920"/>
      <c r="L133" s="920"/>
      <c r="M133" s="920"/>
      <c r="N133" s="920"/>
      <c r="O133" s="921"/>
      <c r="P133" s="886" t="s">
        <v>1499</v>
      </c>
      <c r="Q133" s="886"/>
      <c r="R133" s="886"/>
      <c r="S133" s="886"/>
      <c r="T133" s="886"/>
      <c r="U133" s="886"/>
      <c r="V133" s="886"/>
      <c r="W133" s="886"/>
      <c r="X133" s="886"/>
      <c r="Y133" s="886"/>
      <c r="Z133" s="886"/>
      <c r="AA133" s="886"/>
      <c r="AB133" s="886"/>
      <c r="AC133" s="886"/>
      <c r="AD133" s="887"/>
      <c r="AE133" s="887"/>
      <c r="AF133" s="887"/>
      <c r="AG133" s="888">
        <v>19</v>
      </c>
      <c r="AH133" s="888"/>
      <c r="AI133" s="888"/>
      <c r="AJ133" s="888"/>
      <c r="AK133" s="889">
        <v>168500.66</v>
      </c>
      <c r="AL133" s="889"/>
      <c r="AM133" s="889"/>
      <c r="AN133" s="889"/>
      <c r="AO133" s="889"/>
      <c r="AP133" s="889"/>
      <c r="AQ133" s="880">
        <v>2022007.9200000002</v>
      </c>
      <c r="AR133" s="880"/>
      <c r="AS133" s="880"/>
      <c r="AT133" s="880"/>
      <c r="AU133" s="880"/>
      <c r="AV133" s="880"/>
      <c r="AW133" s="880"/>
      <c r="AX133" s="880"/>
      <c r="AY133" s="876">
        <v>0</v>
      </c>
      <c r="AZ133" s="876"/>
      <c r="BA133" s="876"/>
      <c r="BB133" s="876"/>
      <c r="BC133" s="876"/>
      <c r="BD133" s="876"/>
      <c r="BE133" s="876"/>
      <c r="BF133" s="876"/>
      <c r="BG133" s="876">
        <v>28083.443333333336</v>
      </c>
      <c r="BH133" s="876"/>
      <c r="BI133" s="876"/>
      <c r="BJ133" s="876"/>
      <c r="BK133" s="876"/>
      <c r="BL133" s="876"/>
      <c r="BM133" s="876"/>
      <c r="BN133" s="876"/>
      <c r="BO133" s="877">
        <v>280834.43333333335</v>
      </c>
      <c r="BP133" s="878"/>
      <c r="BQ133" s="878"/>
      <c r="BR133" s="878"/>
      <c r="BS133" s="878"/>
      <c r="BT133" s="878"/>
      <c r="BU133" s="878"/>
      <c r="BV133" s="879"/>
      <c r="BW133" s="876">
        <v>0</v>
      </c>
      <c r="BX133" s="876"/>
      <c r="BY133" s="876"/>
      <c r="BZ133" s="876"/>
      <c r="CA133" s="876"/>
      <c r="CB133" s="876"/>
      <c r="CC133" s="876"/>
      <c r="CD133" s="876"/>
      <c r="CE133" s="876">
        <v>0</v>
      </c>
      <c r="CF133" s="876"/>
      <c r="CG133" s="876"/>
      <c r="CH133" s="876"/>
      <c r="CI133" s="876"/>
      <c r="CJ133" s="876"/>
      <c r="CK133" s="876"/>
      <c r="CL133" s="876"/>
      <c r="CM133" s="876"/>
      <c r="CN133" s="876">
        <v>486400</v>
      </c>
      <c r="CO133" s="876"/>
      <c r="CP133" s="876"/>
      <c r="CQ133" s="876"/>
      <c r="CR133" s="876"/>
      <c r="CS133" s="876"/>
      <c r="CT133" s="876"/>
      <c r="CU133" s="876"/>
      <c r="CV133" s="880">
        <f t="shared" si="1"/>
        <v>2817325.7966666669</v>
      </c>
      <c r="CW133" s="880"/>
      <c r="CX133" s="880"/>
      <c r="CY133" s="880"/>
      <c r="CZ133" s="880"/>
      <c r="DA133" s="880"/>
      <c r="DB133" s="880"/>
      <c r="DC133" s="880"/>
      <c r="DD133" s="880"/>
      <c r="DE133" s="881"/>
    </row>
    <row r="134" spans="1:109" s="3" customFormat="1" ht="23.25" customHeight="1" x14ac:dyDescent="0.2">
      <c r="A134" s="919" t="s">
        <v>1585</v>
      </c>
      <c r="B134" s="920"/>
      <c r="C134" s="920"/>
      <c r="D134" s="920"/>
      <c r="E134" s="920"/>
      <c r="F134" s="920"/>
      <c r="G134" s="920"/>
      <c r="H134" s="920"/>
      <c r="I134" s="920"/>
      <c r="J134" s="920"/>
      <c r="K134" s="920"/>
      <c r="L134" s="920"/>
      <c r="M134" s="920"/>
      <c r="N134" s="920"/>
      <c r="O134" s="921"/>
      <c r="P134" s="886" t="s">
        <v>1586</v>
      </c>
      <c r="Q134" s="886"/>
      <c r="R134" s="886"/>
      <c r="S134" s="886"/>
      <c r="T134" s="886"/>
      <c r="U134" s="886"/>
      <c r="V134" s="886"/>
      <c r="W134" s="886"/>
      <c r="X134" s="886"/>
      <c r="Y134" s="886"/>
      <c r="Z134" s="886"/>
      <c r="AA134" s="886"/>
      <c r="AB134" s="886"/>
      <c r="AC134" s="886"/>
      <c r="AD134" s="887"/>
      <c r="AE134" s="887"/>
      <c r="AF134" s="887"/>
      <c r="AG134" s="888">
        <v>1</v>
      </c>
      <c r="AH134" s="888"/>
      <c r="AI134" s="888"/>
      <c r="AJ134" s="888"/>
      <c r="AK134" s="889">
        <v>7738.1139388800002</v>
      </c>
      <c r="AL134" s="889"/>
      <c r="AM134" s="889"/>
      <c r="AN134" s="889"/>
      <c r="AO134" s="889"/>
      <c r="AP134" s="889"/>
      <c r="AQ134" s="880">
        <v>92857.367266560002</v>
      </c>
      <c r="AR134" s="880"/>
      <c r="AS134" s="880"/>
      <c r="AT134" s="880"/>
      <c r="AU134" s="880"/>
      <c r="AV134" s="880"/>
      <c r="AW134" s="880"/>
      <c r="AX134" s="880"/>
      <c r="AY134" s="876">
        <v>0</v>
      </c>
      <c r="AZ134" s="876"/>
      <c r="BA134" s="876"/>
      <c r="BB134" s="876"/>
      <c r="BC134" s="876"/>
      <c r="BD134" s="876"/>
      <c r="BE134" s="876"/>
      <c r="BF134" s="876"/>
      <c r="BG134" s="876">
        <v>1289.68565648</v>
      </c>
      <c r="BH134" s="876"/>
      <c r="BI134" s="876"/>
      <c r="BJ134" s="876"/>
      <c r="BK134" s="876"/>
      <c r="BL134" s="876"/>
      <c r="BM134" s="876"/>
      <c r="BN134" s="876"/>
      <c r="BO134" s="877">
        <v>12896.8565648</v>
      </c>
      <c r="BP134" s="878"/>
      <c r="BQ134" s="878"/>
      <c r="BR134" s="878"/>
      <c r="BS134" s="878"/>
      <c r="BT134" s="878"/>
      <c r="BU134" s="878"/>
      <c r="BV134" s="879"/>
      <c r="BW134" s="876">
        <v>0</v>
      </c>
      <c r="BX134" s="876"/>
      <c r="BY134" s="876"/>
      <c r="BZ134" s="876"/>
      <c r="CA134" s="876"/>
      <c r="CB134" s="876"/>
      <c r="CC134" s="876"/>
      <c r="CD134" s="876"/>
      <c r="CE134" s="876">
        <v>0</v>
      </c>
      <c r="CF134" s="876"/>
      <c r="CG134" s="876"/>
      <c r="CH134" s="876"/>
      <c r="CI134" s="876"/>
      <c r="CJ134" s="876"/>
      <c r="CK134" s="876"/>
      <c r="CL134" s="876"/>
      <c r="CM134" s="876"/>
      <c r="CN134" s="876">
        <v>25600</v>
      </c>
      <c r="CO134" s="876"/>
      <c r="CP134" s="876"/>
      <c r="CQ134" s="876"/>
      <c r="CR134" s="876"/>
      <c r="CS134" s="876"/>
      <c r="CT134" s="876"/>
      <c r="CU134" s="876"/>
      <c r="CV134" s="880">
        <f t="shared" si="1"/>
        <v>132643.90948783999</v>
      </c>
      <c r="CW134" s="880"/>
      <c r="CX134" s="880"/>
      <c r="CY134" s="880"/>
      <c r="CZ134" s="880"/>
      <c r="DA134" s="880"/>
      <c r="DB134" s="880"/>
      <c r="DC134" s="880"/>
      <c r="DD134" s="880"/>
      <c r="DE134" s="881"/>
    </row>
    <row r="135" spans="1:109" s="3" customFormat="1" ht="23.25" customHeight="1" x14ac:dyDescent="0.2">
      <c r="A135" s="919" t="s">
        <v>1585</v>
      </c>
      <c r="B135" s="920"/>
      <c r="C135" s="920"/>
      <c r="D135" s="920"/>
      <c r="E135" s="920"/>
      <c r="F135" s="920"/>
      <c r="G135" s="920"/>
      <c r="H135" s="920"/>
      <c r="I135" s="920"/>
      <c r="J135" s="920"/>
      <c r="K135" s="920"/>
      <c r="L135" s="920"/>
      <c r="M135" s="920"/>
      <c r="N135" s="920"/>
      <c r="O135" s="921"/>
      <c r="P135" s="886" t="s">
        <v>1540</v>
      </c>
      <c r="Q135" s="886"/>
      <c r="R135" s="886"/>
      <c r="S135" s="886"/>
      <c r="T135" s="886"/>
      <c r="U135" s="886"/>
      <c r="V135" s="886"/>
      <c r="W135" s="886"/>
      <c r="X135" s="886"/>
      <c r="Y135" s="886"/>
      <c r="Z135" s="886"/>
      <c r="AA135" s="886"/>
      <c r="AB135" s="886"/>
      <c r="AC135" s="886"/>
      <c r="AD135" s="887"/>
      <c r="AE135" s="887"/>
      <c r="AF135" s="887"/>
      <c r="AG135" s="888">
        <v>16</v>
      </c>
      <c r="AH135" s="888"/>
      <c r="AI135" s="888"/>
      <c r="AJ135" s="888"/>
      <c r="AK135" s="889">
        <v>122969.43999999996</v>
      </c>
      <c r="AL135" s="889"/>
      <c r="AM135" s="889"/>
      <c r="AN135" s="889"/>
      <c r="AO135" s="889"/>
      <c r="AP135" s="889"/>
      <c r="AQ135" s="880">
        <v>1475633.28</v>
      </c>
      <c r="AR135" s="880"/>
      <c r="AS135" s="880"/>
      <c r="AT135" s="880"/>
      <c r="AU135" s="880"/>
      <c r="AV135" s="880"/>
      <c r="AW135" s="880"/>
      <c r="AX135" s="880"/>
      <c r="AY135" s="876">
        <v>0</v>
      </c>
      <c r="AZ135" s="876"/>
      <c r="BA135" s="876"/>
      <c r="BB135" s="876"/>
      <c r="BC135" s="876"/>
      <c r="BD135" s="876"/>
      <c r="BE135" s="876"/>
      <c r="BF135" s="876"/>
      <c r="BG135" s="876">
        <v>20494.906666666669</v>
      </c>
      <c r="BH135" s="876"/>
      <c r="BI135" s="876"/>
      <c r="BJ135" s="876"/>
      <c r="BK135" s="876"/>
      <c r="BL135" s="876"/>
      <c r="BM135" s="876"/>
      <c r="BN135" s="876"/>
      <c r="BO135" s="877">
        <v>204949.06666666659</v>
      </c>
      <c r="BP135" s="878"/>
      <c r="BQ135" s="878"/>
      <c r="BR135" s="878"/>
      <c r="BS135" s="878"/>
      <c r="BT135" s="878"/>
      <c r="BU135" s="878"/>
      <c r="BV135" s="879"/>
      <c r="BW135" s="876">
        <v>0</v>
      </c>
      <c r="BX135" s="876"/>
      <c r="BY135" s="876"/>
      <c r="BZ135" s="876"/>
      <c r="CA135" s="876"/>
      <c r="CB135" s="876"/>
      <c r="CC135" s="876"/>
      <c r="CD135" s="876"/>
      <c r="CE135" s="876">
        <v>0</v>
      </c>
      <c r="CF135" s="876"/>
      <c r="CG135" s="876"/>
      <c r="CH135" s="876"/>
      <c r="CI135" s="876"/>
      <c r="CJ135" s="876"/>
      <c r="CK135" s="876"/>
      <c r="CL135" s="876"/>
      <c r="CM135" s="876"/>
      <c r="CN135" s="876">
        <v>409600</v>
      </c>
      <c r="CO135" s="876"/>
      <c r="CP135" s="876"/>
      <c r="CQ135" s="876"/>
      <c r="CR135" s="876"/>
      <c r="CS135" s="876"/>
      <c r="CT135" s="876"/>
      <c r="CU135" s="876"/>
      <c r="CV135" s="880">
        <f t="shared" si="1"/>
        <v>2110677.2533333334</v>
      </c>
      <c r="CW135" s="880"/>
      <c r="CX135" s="880"/>
      <c r="CY135" s="880"/>
      <c r="CZ135" s="880"/>
      <c r="DA135" s="880"/>
      <c r="DB135" s="880"/>
      <c r="DC135" s="880"/>
      <c r="DD135" s="880"/>
      <c r="DE135" s="881"/>
    </row>
    <row r="136" spans="1:109" s="3" customFormat="1" ht="23.25" customHeight="1" x14ac:dyDescent="0.2">
      <c r="A136" s="919" t="s">
        <v>1585</v>
      </c>
      <c r="B136" s="920"/>
      <c r="C136" s="920"/>
      <c r="D136" s="920"/>
      <c r="E136" s="920"/>
      <c r="F136" s="920"/>
      <c r="G136" s="920"/>
      <c r="H136" s="920"/>
      <c r="I136" s="920"/>
      <c r="J136" s="920"/>
      <c r="K136" s="920"/>
      <c r="L136" s="920"/>
      <c r="M136" s="920"/>
      <c r="N136" s="920"/>
      <c r="O136" s="921"/>
      <c r="P136" s="886" t="s">
        <v>1578</v>
      </c>
      <c r="Q136" s="886"/>
      <c r="R136" s="886"/>
      <c r="S136" s="886"/>
      <c r="T136" s="886"/>
      <c r="U136" s="886"/>
      <c r="V136" s="886"/>
      <c r="W136" s="886"/>
      <c r="X136" s="886"/>
      <c r="Y136" s="886"/>
      <c r="Z136" s="886"/>
      <c r="AA136" s="886"/>
      <c r="AB136" s="886"/>
      <c r="AC136" s="886"/>
      <c r="AD136" s="887"/>
      <c r="AE136" s="887"/>
      <c r="AF136" s="887"/>
      <c r="AG136" s="888">
        <v>46</v>
      </c>
      <c r="AH136" s="888"/>
      <c r="AI136" s="888"/>
      <c r="AJ136" s="888"/>
      <c r="AK136" s="889">
        <v>353588.56789408013</v>
      </c>
      <c r="AL136" s="889"/>
      <c r="AM136" s="889"/>
      <c r="AN136" s="889"/>
      <c r="AO136" s="889"/>
      <c r="AP136" s="889"/>
      <c r="AQ136" s="880">
        <v>4243062.8147289613</v>
      </c>
      <c r="AR136" s="880"/>
      <c r="AS136" s="880"/>
      <c r="AT136" s="880"/>
      <c r="AU136" s="880"/>
      <c r="AV136" s="880"/>
      <c r="AW136" s="880"/>
      <c r="AX136" s="880"/>
      <c r="AY136" s="876">
        <v>0</v>
      </c>
      <c r="AZ136" s="876"/>
      <c r="BA136" s="876"/>
      <c r="BB136" s="876"/>
      <c r="BC136" s="876"/>
      <c r="BD136" s="876"/>
      <c r="BE136" s="876"/>
      <c r="BF136" s="876"/>
      <c r="BG136" s="876">
        <v>58931.427982346628</v>
      </c>
      <c r="BH136" s="876"/>
      <c r="BI136" s="876"/>
      <c r="BJ136" s="876"/>
      <c r="BK136" s="876"/>
      <c r="BL136" s="876"/>
      <c r="BM136" s="876"/>
      <c r="BN136" s="876"/>
      <c r="BO136" s="877">
        <v>589314.2798234662</v>
      </c>
      <c r="BP136" s="878"/>
      <c r="BQ136" s="878"/>
      <c r="BR136" s="878"/>
      <c r="BS136" s="878"/>
      <c r="BT136" s="878"/>
      <c r="BU136" s="878"/>
      <c r="BV136" s="879"/>
      <c r="BW136" s="876">
        <v>0</v>
      </c>
      <c r="BX136" s="876"/>
      <c r="BY136" s="876"/>
      <c r="BZ136" s="876"/>
      <c r="CA136" s="876"/>
      <c r="CB136" s="876"/>
      <c r="CC136" s="876"/>
      <c r="CD136" s="876"/>
      <c r="CE136" s="876">
        <v>0</v>
      </c>
      <c r="CF136" s="876"/>
      <c r="CG136" s="876"/>
      <c r="CH136" s="876"/>
      <c r="CI136" s="876"/>
      <c r="CJ136" s="876"/>
      <c r="CK136" s="876"/>
      <c r="CL136" s="876"/>
      <c r="CM136" s="876"/>
      <c r="CN136" s="876">
        <v>1177600</v>
      </c>
      <c r="CO136" s="876"/>
      <c r="CP136" s="876"/>
      <c r="CQ136" s="876"/>
      <c r="CR136" s="876"/>
      <c r="CS136" s="876"/>
      <c r="CT136" s="876"/>
      <c r="CU136" s="876"/>
      <c r="CV136" s="880">
        <f t="shared" ref="CV136:CV199" si="2">SUM(AQ136:CU136)</f>
        <v>6068908.5225347746</v>
      </c>
      <c r="CW136" s="880"/>
      <c r="CX136" s="880"/>
      <c r="CY136" s="880"/>
      <c r="CZ136" s="880"/>
      <c r="DA136" s="880"/>
      <c r="DB136" s="880"/>
      <c r="DC136" s="880"/>
      <c r="DD136" s="880"/>
      <c r="DE136" s="881"/>
    </row>
    <row r="137" spans="1:109" s="3" customFormat="1" ht="23.25" customHeight="1" x14ac:dyDescent="0.2">
      <c r="A137" s="919" t="s">
        <v>1587</v>
      </c>
      <c r="B137" s="920"/>
      <c r="C137" s="920"/>
      <c r="D137" s="920"/>
      <c r="E137" s="920"/>
      <c r="F137" s="920"/>
      <c r="G137" s="920"/>
      <c r="H137" s="920"/>
      <c r="I137" s="920"/>
      <c r="J137" s="920"/>
      <c r="K137" s="920"/>
      <c r="L137" s="920"/>
      <c r="M137" s="920"/>
      <c r="N137" s="920"/>
      <c r="O137" s="921"/>
      <c r="P137" s="886" t="s">
        <v>1530</v>
      </c>
      <c r="Q137" s="886"/>
      <c r="R137" s="886"/>
      <c r="S137" s="886"/>
      <c r="T137" s="886"/>
      <c r="U137" s="886"/>
      <c r="V137" s="886"/>
      <c r="W137" s="886"/>
      <c r="X137" s="886"/>
      <c r="Y137" s="886"/>
      <c r="Z137" s="886"/>
      <c r="AA137" s="886"/>
      <c r="AB137" s="886"/>
      <c r="AC137" s="886"/>
      <c r="AD137" s="887"/>
      <c r="AE137" s="887"/>
      <c r="AF137" s="887"/>
      <c r="AG137" s="888">
        <v>2</v>
      </c>
      <c r="AH137" s="888"/>
      <c r="AI137" s="888"/>
      <c r="AJ137" s="888"/>
      <c r="AK137" s="889">
        <v>18424.022856399999</v>
      </c>
      <c r="AL137" s="889"/>
      <c r="AM137" s="889"/>
      <c r="AN137" s="889"/>
      <c r="AO137" s="889"/>
      <c r="AP137" s="889"/>
      <c r="AQ137" s="880">
        <v>221088.27427679999</v>
      </c>
      <c r="AR137" s="880"/>
      <c r="AS137" s="880"/>
      <c r="AT137" s="880"/>
      <c r="AU137" s="880"/>
      <c r="AV137" s="880"/>
      <c r="AW137" s="880"/>
      <c r="AX137" s="880"/>
      <c r="AY137" s="876">
        <v>0</v>
      </c>
      <c r="AZ137" s="876"/>
      <c r="BA137" s="876"/>
      <c r="BB137" s="876"/>
      <c r="BC137" s="876"/>
      <c r="BD137" s="876"/>
      <c r="BE137" s="876"/>
      <c r="BF137" s="876"/>
      <c r="BG137" s="876">
        <v>3070.6704760666662</v>
      </c>
      <c r="BH137" s="876"/>
      <c r="BI137" s="876"/>
      <c r="BJ137" s="876"/>
      <c r="BK137" s="876"/>
      <c r="BL137" s="876"/>
      <c r="BM137" s="876"/>
      <c r="BN137" s="876"/>
      <c r="BO137" s="877">
        <v>30706.704760666664</v>
      </c>
      <c r="BP137" s="878"/>
      <c r="BQ137" s="878"/>
      <c r="BR137" s="878"/>
      <c r="BS137" s="878"/>
      <c r="BT137" s="878"/>
      <c r="BU137" s="878"/>
      <c r="BV137" s="879"/>
      <c r="BW137" s="876">
        <v>0</v>
      </c>
      <c r="BX137" s="876"/>
      <c r="BY137" s="876"/>
      <c r="BZ137" s="876"/>
      <c r="CA137" s="876"/>
      <c r="CB137" s="876"/>
      <c r="CC137" s="876"/>
      <c r="CD137" s="876"/>
      <c r="CE137" s="876">
        <v>0</v>
      </c>
      <c r="CF137" s="876"/>
      <c r="CG137" s="876"/>
      <c r="CH137" s="876"/>
      <c r="CI137" s="876"/>
      <c r="CJ137" s="876"/>
      <c r="CK137" s="876"/>
      <c r="CL137" s="876"/>
      <c r="CM137" s="876"/>
      <c r="CN137" s="876">
        <v>51200</v>
      </c>
      <c r="CO137" s="876"/>
      <c r="CP137" s="876"/>
      <c r="CQ137" s="876"/>
      <c r="CR137" s="876"/>
      <c r="CS137" s="876"/>
      <c r="CT137" s="876"/>
      <c r="CU137" s="876"/>
      <c r="CV137" s="880">
        <f t="shared" si="2"/>
        <v>306065.64951353334</v>
      </c>
      <c r="CW137" s="880"/>
      <c r="CX137" s="880"/>
      <c r="CY137" s="880"/>
      <c r="CZ137" s="880"/>
      <c r="DA137" s="880"/>
      <c r="DB137" s="880"/>
      <c r="DC137" s="880"/>
      <c r="DD137" s="880"/>
      <c r="DE137" s="881"/>
    </row>
    <row r="138" spans="1:109" s="3" customFormat="1" ht="23.25" customHeight="1" x14ac:dyDescent="0.2">
      <c r="A138" s="919" t="s">
        <v>1588</v>
      </c>
      <c r="B138" s="920"/>
      <c r="C138" s="920"/>
      <c r="D138" s="920"/>
      <c r="E138" s="920"/>
      <c r="F138" s="920"/>
      <c r="G138" s="920"/>
      <c r="H138" s="920"/>
      <c r="I138" s="920"/>
      <c r="J138" s="920"/>
      <c r="K138" s="920"/>
      <c r="L138" s="920"/>
      <c r="M138" s="920"/>
      <c r="N138" s="920"/>
      <c r="O138" s="921"/>
      <c r="P138" s="886" t="s">
        <v>1529</v>
      </c>
      <c r="Q138" s="886"/>
      <c r="R138" s="886"/>
      <c r="S138" s="886"/>
      <c r="T138" s="886"/>
      <c r="U138" s="886"/>
      <c r="V138" s="886"/>
      <c r="W138" s="886"/>
      <c r="X138" s="886"/>
      <c r="Y138" s="886"/>
      <c r="Z138" s="886"/>
      <c r="AA138" s="886"/>
      <c r="AB138" s="886"/>
      <c r="AC138" s="886"/>
      <c r="AD138" s="887"/>
      <c r="AE138" s="887"/>
      <c r="AF138" s="887"/>
      <c r="AG138" s="888">
        <v>1</v>
      </c>
      <c r="AH138" s="888"/>
      <c r="AI138" s="888"/>
      <c r="AJ138" s="888"/>
      <c r="AK138" s="889">
        <v>12967.3395</v>
      </c>
      <c r="AL138" s="889"/>
      <c r="AM138" s="889"/>
      <c r="AN138" s="889"/>
      <c r="AO138" s="889"/>
      <c r="AP138" s="889"/>
      <c r="AQ138" s="880">
        <v>155608.07399999999</v>
      </c>
      <c r="AR138" s="880"/>
      <c r="AS138" s="880"/>
      <c r="AT138" s="880"/>
      <c r="AU138" s="880"/>
      <c r="AV138" s="880"/>
      <c r="AW138" s="880"/>
      <c r="AX138" s="880"/>
      <c r="AY138" s="876">
        <v>0</v>
      </c>
      <c r="AZ138" s="876"/>
      <c r="BA138" s="876"/>
      <c r="BB138" s="876"/>
      <c r="BC138" s="876"/>
      <c r="BD138" s="876"/>
      <c r="BE138" s="876"/>
      <c r="BF138" s="876"/>
      <c r="BG138" s="876">
        <v>2161.22325</v>
      </c>
      <c r="BH138" s="876"/>
      <c r="BI138" s="876"/>
      <c r="BJ138" s="876"/>
      <c r="BK138" s="876"/>
      <c r="BL138" s="876"/>
      <c r="BM138" s="876"/>
      <c r="BN138" s="876"/>
      <c r="BO138" s="877">
        <v>21612.232499999998</v>
      </c>
      <c r="BP138" s="878"/>
      <c r="BQ138" s="878"/>
      <c r="BR138" s="878"/>
      <c r="BS138" s="878"/>
      <c r="BT138" s="878"/>
      <c r="BU138" s="878"/>
      <c r="BV138" s="879"/>
      <c r="BW138" s="876">
        <v>0</v>
      </c>
      <c r="BX138" s="876"/>
      <c r="BY138" s="876"/>
      <c r="BZ138" s="876"/>
      <c r="CA138" s="876"/>
      <c r="CB138" s="876"/>
      <c r="CC138" s="876"/>
      <c r="CD138" s="876"/>
      <c r="CE138" s="876">
        <v>0</v>
      </c>
      <c r="CF138" s="876"/>
      <c r="CG138" s="876"/>
      <c r="CH138" s="876"/>
      <c r="CI138" s="876"/>
      <c r="CJ138" s="876"/>
      <c r="CK138" s="876"/>
      <c r="CL138" s="876"/>
      <c r="CM138" s="876"/>
      <c r="CN138" s="876">
        <v>23200</v>
      </c>
      <c r="CO138" s="876"/>
      <c r="CP138" s="876"/>
      <c r="CQ138" s="876"/>
      <c r="CR138" s="876"/>
      <c r="CS138" s="876"/>
      <c r="CT138" s="876"/>
      <c r="CU138" s="876"/>
      <c r="CV138" s="880">
        <f t="shared" si="2"/>
        <v>202581.52974999999</v>
      </c>
      <c r="CW138" s="880"/>
      <c r="CX138" s="880"/>
      <c r="CY138" s="880"/>
      <c r="CZ138" s="880"/>
      <c r="DA138" s="880"/>
      <c r="DB138" s="880"/>
      <c r="DC138" s="880"/>
      <c r="DD138" s="880"/>
      <c r="DE138" s="881"/>
    </row>
    <row r="139" spans="1:109" s="3" customFormat="1" ht="23.25" customHeight="1" x14ac:dyDescent="0.2">
      <c r="A139" s="919" t="s">
        <v>1589</v>
      </c>
      <c r="B139" s="920"/>
      <c r="C139" s="920"/>
      <c r="D139" s="920"/>
      <c r="E139" s="920"/>
      <c r="F139" s="920"/>
      <c r="G139" s="920"/>
      <c r="H139" s="920"/>
      <c r="I139" s="920"/>
      <c r="J139" s="920"/>
      <c r="K139" s="920"/>
      <c r="L139" s="920"/>
      <c r="M139" s="920"/>
      <c r="N139" s="920"/>
      <c r="O139" s="921"/>
      <c r="P139" s="886" t="s">
        <v>1499</v>
      </c>
      <c r="Q139" s="886"/>
      <c r="R139" s="886"/>
      <c r="S139" s="886"/>
      <c r="T139" s="886"/>
      <c r="U139" s="886"/>
      <c r="V139" s="886"/>
      <c r="W139" s="886"/>
      <c r="X139" s="886"/>
      <c r="Y139" s="886"/>
      <c r="Z139" s="886"/>
      <c r="AA139" s="886"/>
      <c r="AB139" s="886"/>
      <c r="AC139" s="886"/>
      <c r="AD139" s="887"/>
      <c r="AE139" s="887"/>
      <c r="AF139" s="887"/>
      <c r="AG139" s="888">
        <v>4</v>
      </c>
      <c r="AH139" s="888"/>
      <c r="AI139" s="888"/>
      <c r="AJ139" s="888"/>
      <c r="AK139" s="889">
        <v>34856.42</v>
      </c>
      <c r="AL139" s="889"/>
      <c r="AM139" s="889"/>
      <c r="AN139" s="889"/>
      <c r="AO139" s="889"/>
      <c r="AP139" s="889"/>
      <c r="AQ139" s="880">
        <v>418277.03999999992</v>
      </c>
      <c r="AR139" s="880"/>
      <c r="AS139" s="880"/>
      <c r="AT139" s="880"/>
      <c r="AU139" s="880"/>
      <c r="AV139" s="880"/>
      <c r="AW139" s="880"/>
      <c r="AX139" s="880"/>
      <c r="AY139" s="876">
        <v>0</v>
      </c>
      <c r="AZ139" s="876"/>
      <c r="BA139" s="876"/>
      <c r="BB139" s="876"/>
      <c r="BC139" s="876"/>
      <c r="BD139" s="876"/>
      <c r="BE139" s="876"/>
      <c r="BF139" s="876"/>
      <c r="BG139" s="876">
        <v>5809.4033333333318</v>
      </c>
      <c r="BH139" s="876"/>
      <c r="BI139" s="876"/>
      <c r="BJ139" s="876"/>
      <c r="BK139" s="876"/>
      <c r="BL139" s="876"/>
      <c r="BM139" s="876"/>
      <c r="BN139" s="876"/>
      <c r="BO139" s="877">
        <v>58094.033333333326</v>
      </c>
      <c r="BP139" s="878"/>
      <c r="BQ139" s="878"/>
      <c r="BR139" s="878"/>
      <c r="BS139" s="878"/>
      <c r="BT139" s="878"/>
      <c r="BU139" s="878"/>
      <c r="BV139" s="879"/>
      <c r="BW139" s="876">
        <v>0</v>
      </c>
      <c r="BX139" s="876"/>
      <c r="BY139" s="876"/>
      <c r="BZ139" s="876"/>
      <c r="CA139" s="876"/>
      <c r="CB139" s="876"/>
      <c r="CC139" s="876"/>
      <c r="CD139" s="876"/>
      <c r="CE139" s="876">
        <v>0</v>
      </c>
      <c r="CF139" s="876"/>
      <c r="CG139" s="876"/>
      <c r="CH139" s="876"/>
      <c r="CI139" s="876"/>
      <c r="CJ139" s="876"/>
      <c r="CK139" s="876"/>
      <c r="CL139" s="876"/>
      <c r="CM139" s="876"/>
      <c r="CN139" s="876">
        <v>102400</v>
      </c>
      <c r="CO139" s="876"/>
      <c r="CP139" s="876"/>
      <c r="CQ139" s="876"/>
      <c r="CR139" s="876"/>
      <c r="CS139" s="876"/>
      <c r="CT139" s="876"/>
      <c r="CU139" s="876"/>
      <c r="CV139" s="880">
        <f t="shared" si="2"/>
        <v>584580.47666666657</v>
      </c>
      <c r="CW139" s="880"/>
      <c r="CX139" s="880"/>
      <c r="CY139" s="880"/>
      <c r="CZ139" s="880"/>
      <c r="DA139" s="880"/>
      <c r="DB139" s="880"/>
      <c r="DC139" s="880"/>
      <c r="DD139" s="880"/>
      <c r="DE139" s="881"/>
    </row>
    <row r="140" spans="1:109" s="3" customFormat="1" ht="23.25" customHeight="1" x14ac:dyDescent="0.2">
      <c r="A140" s="919" t="s">
        <v>1590</v>
      </c>
      <c r="B140" s="920"/>
      <c r="C140" s="920"/>
      <c r="D140" s="920"/>
      <c r="E140" s="920"/>
      <c r="F140" s="920"/>
      <c r="G140" s="920"/>
      <c r="H140" s="920"/>
      <c r="I140" s="920"/>
      <c r="J140" s="920"/>
      <c r="K140" s="920"/>
      <c r="L140" s="920"/>
      <c r="M140" s="920"/>
      <c r="N140" s="920"/>
      <c r="O140" s="921"/>
      <c r="P140" s="886" t="s">
        <v>1495</v>
      </c>
      <c r="Q140" s="886"/>
      <c r="R140" s="886"/>
      <c r="S140" s="886"/>
      <c r="T140" s="886"/>
      <c r="U140" s="886"/>
      <c r="V140" s="886"/>
      <c r="W140" s="886"/>
      <c r="X140" s="886"/>
      <c r="Y140" s="886"/>
      <c r="Z140" s="886"/>
      <c r="AA140" s="886"/>
      <c r="AB140" s="886"/>
      <c r="AC140" s="886"/>
      <c r="AD140" s="887"/>
      <c r="AE140" s="887"/>
      <c r="AF140" s="887"/>
      <c r="AG140" s="888">
        <v>1</v>
      </c>
      <c r="AH140" s="888"/>
      <c r="AI140" s="888"/>
      <c r="AJ140" s="888"/>
      <c r="AK140" s="889">
        <v>10798.64</v>
      </c>
      <c r="AL140" s="889"/>
      <c r="AM140" s="889"/>
      <c r="AN140" s="889"/>
      <c r="AO140" s="889"/>
      <c r="AP140" s="889"/>
      <c r="AQ140" s="880">
        <v>129583.67999999999</v>
      </c>
      <c r="AR140" s="880"/>
      <c r="AS140" s="880"/>
      <c r="AT140" s="880"/>
      <c r="AU140" s="880"/>
      <c r="AV140" s="880"/>
      <c r="AW140" s="880"/>
      <c r="AX140" s="880"/>
      <c r="AY140" s="876">
        <v>0</v>
      </c>
      <c r="AZ140" s="876"/>
      <c r="BA140" s="876"/>
      <c r="BB140" s="876"/>
      <c r="BC140" s="876"/>
      <c r="BD140" s="876"/>
      <c r="BE140" s="876"/>
      <c r="BF140" s="876"/>
      <c r="BG140" s="876">
        <v>1799.7733333333331</v>
      </c>
      <c r="BH140" s="876"/>
      <c r="BI140" s="876"/>
      <c r="BJ140" s="876"/>
      <c r="BK140" s="876"/>
      <c r="BL140" s="876"/>
      <c r="BM140" s="876"/>
      <c r="BN140" s="876"/>
      <c r="BO140" s="877">
        <v>17997.733333333334</v>
      </c>
      <c r="BP140" s="878"/>
      <c r="BQ140" s="878"/>
      <c r="BR140" s="878"/>
      <c r="BS140" s="878"/>
      <c r="BT140" s="878"/>
      <c r="BU140" s="878"/>
      <c r="BV140" s="879"/>
      <c r="BW140" s="876">
        <v>0</v>
      </c>
      <c r="BX140" s="876"/>
      <c r="BY140" s="876"/>
      <c r="BZ140" s="876"/>
      <c r="CA140" s="876"/>
      <c r="CB140" s="876"/>
      <c r="CC140" s="876"/>
      <c r="CD140" s="876"/>
      <c r="CE140" s="876">
        <v>0</v>
      </c>
      <c r="CF140" s="876"/>
      <c r="CG140" s="876"/>
      <c r="CH140" s="876"/>
      <c r="CI140" s="876"/>
      <c r="CJ140" s="876"/>
      <c r="CK140" s="876"/>
      <c r="CL140" s="876"/>
      <c r="CM140" s="876"/>
      <c r="CN140" s="876">
        <v>25600</v>
      </c>
      <c r="CO140" s="876"/>
      <c r="CP140" s="876"/>
      <c r="CQ140" s="876"/>
      <c r="CR140" s="876"/>
      <c r="CS140" s="876"/>
      <c r="CT140" s="876"/>
      <c r="CU140" s="876"/>
      <c r="CV140" s="880">
        <f t="shared" si="2"/>
        <v>174981.18666666668</v>
      </c>
      <c r="CW140" s="880"/>
      <c r="CX140" s="880"/>
      <c r="CY140" s="880"/>
      <c r="CZ140" s="880"/>
      <c r="DA140" s="880"/>
      <c r="DB140" s="880"/>
      <c r="DC140" s="880"/>
      <c r="DD140" s="880"/>
      <c r="DE140" s="881"/>
    </row>
    <row r="141" spans="1:109" s="3" customFormat="1" ht="23.25" customHeight="1" x14ac:dyDescent="0.2">
      <c r="A141" s="919" t="s">
        <v>1590</v>
      </c>
      <c r="B141" s="920"/>
      <c r="C141" s="920"/>
      <c r="D141" s="920"/>
      <c r="E141" s="920"/>
      <c r="F141" s="920"/>
      <c r="G141" s="920"/>
      <c r="H141" s="920"/>
      <c r="I141" s="920"/>
      <c r="J141" s="920"/>
      <c r="K141" s="920"/>
      <c r="L141" s="920"/>
      <c r="M141" s="920"/>
      <c r="N141" s="920"/>
      <c r="O141" s="921"/>
      <c r="P141" s="886" t="s">
        <v>1511</v>
      </c>
      <c r="Q141" s="886"/>
      <c r="R141" s="886"/>
      <c r="S141" s="886"/>
      <c r="T141" s="886"/>
      <c r="U141" s="886"/>
      <c r="V141" s="886"/>
      <c r="W141" s="886"/>
      <c r="X141" s="886"/>
      <c r="Y141" s="886"/>
      <c r="Z141" s="886"/>
      <c r="AA141" s="886"/>
      <c r="AB141" s="886"/>
      <c r="AC141" s="886"/>
      <c r="AD141" s="887"/>
      <c r="AE141" s="887"/>
      <c r="AF141" s="887"/>
      <c r="AG141" s="888">
        <v>6</v>
      </c>
      <c r="AH141" s="888"/>
      <c r="AI141" s="888"/>
      <c r="AJ141" s="888"/>
      <c r="AK141" s="889">
        <v>71434.381040000007</v>
      </c>
      <c r="AL141" s="889"/>
      <c r="AM141" s="889"/>
      <c r="AN141" s="889"/>
      <c r="AO141" s="889"/>
      <c r="AP141" s="889"/>
      <c r="AQ141" s="880">
        <v>857212.57247999986</v>
      </c>
      <c r="AR141" s="880"/>
      <c r="AS141" s="880"/>
      <c r="AT141" s="880"/>
      <c r="AU141" s="880"/>
      <c r="AV141" s="880"/>
      <c r="AW141" s="880"/>
      <c r="AX141" s="880"/>
      <c r="AY141" s="876">
        <v>0</v>
      </c>
      <c r="AZ141" s="876"/>
      <c r="BA141" s="876"/>
      <c r="BB141" s="876"/>
      <c r="BC141" s="876"/>
      <c r="BD141" s="876"/>
      <c r="BE141" s="876"/>
      <c r="BF141" s="876"/>
      <c r="BG141" s="876">
        <v>11905.730173333332</v>
      </c>
      <c r="BH141" s="876"/>
      <c r="BI141" s="876"/>
      <c r="BJ141" s="876"/>
      <c r="BK141" s="876"/>
      <c r="BL141" s="876"/>
      <c r="BM141" s="876"/>
      <c r="BN141" s="876"/>
      <c r="BO141" s="877">
        <v>119057.30173333334</v>
      </c>
      <c r="BP141" s="878"/>
      <c r="BQ141" s="878"/>
      <c r="BR141" s="878"/>
      <c r="BS141" s="878"/>
      <c r="BT141" s="878"/>
      <c r="BU141" s="878"/>
      <c r="BV141" s="879"/>
      <c r="BW141" s="876">
        <v>0</v>
      </c>
      <c r="BX141" s="876"/>
      <c r="BY141" s="876"/>
      <c r="BZ141" s="876"/>
      <c r="CA141" s="876"/>
      <c r="CB141" s="876"/>
      <c r="CC141" s="876"/>
      <c r="CD141" s="876"/>
      <c r="CE141" s="876">
        <v>0</v>
      </c>
      <c r="CF141" s="876"/>
      <c r="CG141" s="876"/>
      <c r="CH141" s="876"/>
      <c r="CI141" s="876"/>
      <c r="CJ141" s="876"/>
      <c r="CK141" s="876"/>
      <c r="CL141" s="876"/>
      <c r="CM141" s="876"/>
      <c r="CN141" s="876">
        <v>148800</v>
      </c>
      <c r="CO141" s="876"/>
      <c r="CP141" s="876"/>
      <c r="CQ141" s="876"/>
      <c r="CR141" s="876"/>
      <c r="CS141" s="876"/>
      <c r="CT141" s="876"/>
      <c r="CU141" s="876"/>
      <c r="CV141" s="880">
        <f t="shared" si="2"/>
        <v>1136975.6043866666</v>
      </c>
      <c r="CW141" s="880"/>
      <c r="CX141" s="880"/>
      <c r="CY141" s="880"/>
      <c r="CZ141" s="880"/>
      <c r="DA141" s="880"/>
      <c r="DB141" s="880"/>
      <c r="DC141" s="880"/>
      <c r="DD141" s="880"/>
      <c r="DE141" s="881"/>
    </row>
    <row r="142" spans="1:109" s="3" customFormat="1" ht="23.25" customHeight="1" x14ac:dyDescent="0.2">
      <c r="A142" s="919" t="s">
        <v>1590</v>
      </c>
      <c r="B142" s="920"/>
      <c r="C142" s="920"/>
      <c r="D142" s="920"/>
      <c r="E142" s="920"/>
      <c r="F142" s="920"/>
      <c r="G142" s="920"/>
      <c r="H142" s="920"/>
      <c r="I142" s="920"/>
      <c r="J142" s="920"/>
      <c r="K142" s="920"/>
      <c r="L142" s="920"/>
      <c r="M142" s="920"/>
      <c r="N142" s="920"/>
      <c r="O142" s="921"/>
      <c r="P142" s="886" t="s">
        <v>1563</v>
      </c>
      <c r="Q142" s="886"/>
      <c r="R142" s="886"/>
      <c r="S142" s="886"/>
      <c r="T142" s="886"/>
      <c r="U142" s="886"/>
      <c r="V142" s="886"/>
      <c r="W142" s="886"/>
      <c r="X142" s="886"/>
      <c r="Y142" s="886"/>
      <c r="Z142" s="886"/>
      <c r="AA142" s="886"/>
      <c r="AB142" s="886"/>
      <c r="AC142" s="886"/>
      <c r="AD142" s="887"/>
      <c r="AE142" s="887"/>
      <c r="AF142" s="887"/>
      <c r="AG142" s="888">
        <v>3</v>
      </c>
      <c r="AH142" s="888"/>
      <c r="AI142" s="888"/>
      <c r="AJ142" s="888"/>
      <c r="AK142" s="889">
        <v>34455.65</v>
      </c>
      <c r="AL142" s="889"/>
      <c r="AM142" s="889"/>
      <c r="AN142" s="889"/>
      <c r="AO142" s="889"/>
      <c r="AP142" s="889"/>
      <c r="AQ142" s="880">
        <v>413467.8</v>
      </c>
      <c r="AR142" s="880"/>
      <c r="AS142" s="880"/>
      <c r="AT142" s="880"/>
      <c r="AU142" s="880"/>
      <c r="AV142" s="880"/>
      <c r="AW142" s="880"/>
      <c r="AX142" s="880"/>
      <c r="AY142" s="876">
        <v>0</v>
      </c>
      <c r="AZ142" s="876"/>
      <c r="BA142" s="876"/>
      <c r="BB142" s="876"/>
      <c r="BC142" s="876"/>
      <c r="BD142" s="876"/>
      <c r="BE142" s="876"/>
      <c r="BF142" s="876"/>
      <c r="BG142" s="876">
        <v>5742.6083333333336</v>
      </c>
      <c r="BH142" s="876"/>
      <c r="BI142" s="876"/>
      <c r="BJ142" s="876"/>
      <c r="BK142" s="876"/>
      <c r="BL142" s="876"/>
      <c r="BM142" s="876"/>
      <c r="BN142" s="876"/>
      <c r="BO142" s="877">
        <v>57426.083333333343</v>
      </c>
      <c r="BP142" s="878"/>
      <c r="BQ142" s="878"/>
      <c r="BR142" s="878"/>
      <c r="BS142" s="878"/>
      <c r="BT142" s="878"/>
      <c r="BU142" s="878"/>
      <c r="BV142" s="879"/>
      <c r="BW142" s="876">
        <v>0</v>
      </c>
      <c r="BX142" s="876"/>
      <c r="BY142" s="876"/>
      <c r="BZ142" s="876"/>
      <c r="CA142" s="876"/>
      <c r="CB142" s="876"/>
      <c r="CC142" s="876"/>
      <c r="CD142" s="876"/>
      <c r="CE142" s="876">
        <v>0</v>
      </c>
      <c r="CF142" s="876"/>
      <c r="CG142" s="876"/>
      <c r="CH142" s="876"/>
      <c r="CI142" s="876"/>
      <c r="CJ142" s="876"/>
      <c r="CK142" s="876"/>
      <c r="CL142" s="876"/>
      <c r="CM142" s="876"/>
      <c r="CN142" s="876">
        <v>76800</v>
      </c>
      <c r="CO142" s="876"/>
      <c r="CP142" s="876"/>
      <c r="CQ142" s="876"/>
      <c r="CR142" s="876"/>
      <c r="CS142" s="876"/>
      <c r="CT142" s="876"/>
      <c r="CU142" s="876"/>
      <c r="CV142" s="880">
        <f t="shared" si="2"/>
        <v>553436.4916666667</v>
      </c>
      <c r="CW142" s="880"/>
      <c r="CX142" s="880"/>
      <c r="CY142" s="880"/>
      <c r="CZ142" s="880"/>
      <c r="DA142" s="880"/>
      <c r="DB142" s="880"/>
      <c r="DC142" s="880"/>
      <c r="DD142" s="880"/>
      <c r="DE142" s="881"/>
    </row>
    <row r="143" spans="1:109" s="3" customFormat="1" ht="23.25" customHeight="1" x14ac:dyDescent="0.2">
      <c r="A143" s="919" t="s">
        <v>1590</v>
      </c>
      <c r="B143" s="920"/>
      <c r="C143" s="920"/>
      <c r="D143" s="920"/>
      <c r="E143" s="920"/>
      <c r="F143" s="920"/>
      <c r="G143" s="920"/>
      <c r="H143" s="920"/>
      <c r="I143" s="920"/>
      <c r="J143" s="920"/>
      <c r="K143" s="920"/>
      <c r="L143" s="920"/>
      <c r="M143" s="920"/>
      <c r="N143" s="920"/>
      <c r="O143" s="921"/>
      <c r="P143" s="886" t="s">
        <v>1591</v>
      </c>
      <c r="Q143" s="886"/>
      <c r="R143" s="886"/>
      <c r="S143" s="886"/>
      <c r="T143" s="886"/>
      <c r="U143" s="886"/>
      <c r="V143" s="886"/>
      <c r="W143" s="886"/>
      <c r="X143" s="886"/>
      <c r="Y143" s="886"/>
      <c r="Z143" s="886"/>
      <c r="AA143" s="886"/>
      <c r="AB143" s="886"/>
      <c r="AC143" s="886"/>
      <c r="AD143" s="887"/>
      <c r="AE143" s="887"/>
      <c r="AF143" s="887"/>
      <c r="AG143" s="888">
        <v>13</v>
      </c>
      <c r="AH143" s="888"/>
      <c r="AI143" s="888"/>
      <c r="AJ143" s="888"/>
      <c r="AK143" s="889">
        <v>141321.03899419517</v>
      </c>
      <c r="AL143" s="889"/>
      <c r="AM143" s="889"/>
      <c r="AN143" s="889"/>
      <c r="AO143" s="889"/>
      <c r="AP143" s="889"/>
      <c r="AQ143" s="880">
        <v>1695852.4679303418</v>
      </c>
      <c r="AR143" s="880"/>
      <c r="AS143" s="880"/>
      <c r="AT143" s="880"/>
      <c r="AU143" s="880"/>
      <c r="AV143" s="880"/>
      <c r="AW143" s="880"/>
      <c r="AX143" s="880"/>
      <c r="AY143" s="876">
        <v>0</v>
      </c>
      <c r="AZ143" s="876"/>
      <c r="BA143" s="876"/>
      <c r="BB143" s="876"/>
      <c r="BC143" s="876"/>
      <c r="BD143" s="876"/>
      <c r="BE143" s="876"/>
      <c r="BF143" s="876"/>
      <c r="BG143" s="876">
        <v>23553.506499032534</v>
      </c>
      <c r="BH143" s="876"/>
      <c r="BI143" s="876"/>
      <c r="BJ143" s="876"/>
      <c r="BK143" s="876"/>
      <c r="BL143" s="876"/>
      <c r="BM143" s="876"/>
      <c r="BN143" s="876"/>
      <c r="BO143" s="877">
        <v>235535.06499032537</v>
      </c>
      <c r="BP143" s="878"/>
      <c r="BQ143" s="878"/>
      <c r="BR143" s="878"/>
      <c r="BS143" s="878"/>
      <c r="BT143" s="878"/>
      <c r="BU143" s="878"/>
      <c r="BV143" s="879"/>
      <c r="BW143" s="876">
        <v>0</v>
      </c>
      <c r="BX143" s="876"/>
      <c r="BY143" s="876"/>
      <c r="BZ143" s="876"/>
      <c r="CA143" s="876"/>
      <c r="CB143" s="876"/>
      <c r="CC143" s="876"/>
      <c r="CD143" s="876"/>
      <c r="CE143" s="876">
        <v>0</v>
      </c>
      <c r="CF143" s="876"/>
      <c r="CG143" s="876"/>
      <c r="CH143" s="876"/>
      <c r="CI143" s="876"/>
      <c r="CJ143" s="876"/>
      <c r="CK143" s="876"/>
      <c r="CL143" s="876"/>
      <c r="CM143" s="876"/>
      <c r="CN143" s="876">
        <v>332800</v>
      </c>
      <c r="CO143" s="876"/>
      <c r="CP143" s="876"/>
      <c r="CQ143" s="876"/>
      <c r="CR143" s="876"/>
      <c r="CS143" s="876"/>
      <c r="CT143" s="876"/>
      <c r="CU143" s="876"/>
      <c r="CV143" s="880">
        <f t="shared" si="2"/>
        <v>2287741.0394196995</v>
      </c>
      <c r="CW143" s="880"/>
      <c r="CX143" s="880"/>
      <c r="CY143" s="880"/>
      <c r="CZ143" s="880"/>
      <c r="DA143" s="880"/>
      <c r="DB143" s="880"/>
      <c r="DC143" s="880"/>
      <c r="DD143" s="880"/>
      <c r="DE143" s="881"/>
    </row>
    <row r="144" spans="1:109" s="3" customFormat="1" ht="23.25" customHeight="1" x14ac:dyDescent="0.2">
      <c r="A144" s="919" t="s">
        <v>1590</v>
      </c>
      <c r="B144" s="920"/>
      <c r="C144" s="920"/>
      <c r="D144" s="920"/>
      <c r="E144" s="920"/>
      <c r="F144" s="920"/>
      <c r="G144" s="920"/>
      <c r="H144" s="920"/>
      <c r="I144" s="920"/>
      <c r="J144" s="920"/>
      <c r="K144" s="920"/>
      <c r="L144" s="920"/>
      <c r="M144" s="920"/>
      <c r="N144" s="920"/>
      <c r="O144" s="921"/>
      <c r="P144" s="886" t="s">
        <v>1564</v>
      </c>
      <c r="Q144" s="886"/>
      <c r="R144" s="886"/>
      <c r="S144" s="886"/>
      <c r="T144" s="886"/>
      <c r="U144" s="886"/>
      <c r="V144" s="886"/>
      <c r="W144" s="886"/>
      <c r="X144" s="886"/>
      <c r="Y144" s="886"/>
      <c r="Z144" s="886"/>
      <c r="AA144" s="886"/>
      <c r="AB144" s="886"/>
      <c r="AC144" s="886"/>
      <c r="AD144" s="887"/>
      <c r="AE144" s="887"/>
      <c r="AF144" s="887"/>
      <c r="AG144" s="888">
        <v>2</v>
      </c>
      <c r="AH144" s="888"/>
      <c r="AI144" s="888"/>
      <c r="AJ144" s="888"/>
      <c r="AK144" s="889">
        <v>21956.89</v>
      </c>
      <c r="AL144" s="889"/>
      <c r="AM144" s="889"/>
      <c r="AN144" s="889"/>
      <c r="AO144" s="889"/>
      <c r="AP144" s="889"/>
      <c r="AQ144" s="880">
        <v>263482.68</v>
      </c>
      <c r="AR144" s="880"/>
      <c r="AS144" s="880"/>
      <c r="AT144" s="880"/>
      <c r="AU144" s="880"/>
      <c r="AV144" s="880"/>
      <c r="AW144" s="880"/>
      <c r="AX144" s="880"/>
      <c r="AY144" s="876">
        <v>0</v>
      </c>
      <c r="AZ144" s="876"/>
      <c r="BA144" s="876"/>
      <c r="BB144" s="876"/>
      <c r="BC144" s="876"/>
      <c r="BD144" s="876"/>
      <c r="BE144" s="876"/>
      <c r="BF144" s="876"/>
      <c r="BG144" s="876">
        <v>3659.4816666666666</v>
      </c>
      <c r="BH144" s="876"/>
      <c r="BI144" s="876"/>
      <c r="BJ144" s="876"/>
      <c r="BK144" s="876"/>
      <c r="BL144" s="876"/>
      <c r="BM144" s="876"/>
      <c r="BN144" s="876"/>
      <c r="BO144" s="877">
        <v>36594.816666666666</v>
      </c>
      <c r="BP144" s="878"/>
      <c r="BQ144" s="878"/>
      <c r="BR144" s="878"/>
      <c r="BS144" s="878"/>
      <c r="BT144" s="878"/>
      <c r="BU144" s="878"/>
      <c r="BV144" s="879"/>
      <c r="BW144" s="876">
        <v>0</v>
      </c>
      <c r="BX144" s="876"/>
      <c r="BY144" s="876"/>
      <c r="BZ144" s="876"/>
      <c r="CA144" s="876"/>
      <c r="CB144" s="876"/>
      <c r="CC144" s="876"/>
      <c r="CD144" s="876"/>
      <c r="CE144" s="876">
        <v>0</v>
      </c>
      <c r="CF144" s="876"/>
      <c r="CG144" s="876"/>
      <c r="CH144" s="876"/>
      <c r="CI144" s="876"/>
      <c r="CJ144" s="876"/>
      <c r="CK144" s="876"/>
      <c r="CL144" s="876"/>
      <c r="CM144" s="876"/>
      <c r="CN144" s="876">
        <v>51200</v>
      </c>
      <c r="CO144" s="876"/>
      <c r="CP144" s="876"/>
      <c r="CQ144" s="876"/>
      <c r="CR144" s="876"/>
      <c r="CS144" s="876"/>
      <c r="CT144" s="876"/>
      <c r="CU144" s="876"/>
      <c r="CV144" s="880">
        <f t="shared" si="2"/>
        <v>354936.97833333333</v>
      </c>
      <c r="CW144" s="880"/>
      <c r="CX144" s="880"/>
      <c r="CY144" s="880"/>
      <c r="CZ144" s="880"/>
      <c r="DA144" s="880"/>
      <c r="DB144" s="880"/>
      <c r="DC144" s="880"/>
      <c r="DD144" s="880"/>
      <c r="DE144" s="881"/>
    </row>
    <row r="145" spans="1:109" s="3" customFormat="1" ht="23.25" customHeight="1" x14ac:dyDescent="0.2">
      <c r="A145" s="919" t="s">
        <v>1590</v>
      </c>
      <c r="B145" s="920"/>
      <c r="C145" s="920"/>
      <c r="D145" s="920"/>
      <c r="E145" s="920"/>
      <c r="F145" s="920"/>
      <c r="G145" s="920"/>
      <c r="H145" s="920"/>
      <c r="I145" s="920"/>
      <c r="J145" s="920"/>
      <c r="K145" s="920"/>
      <c r="L145" s="920"/>
      <c r="M145" s="920"/>
      <c r="N145" s="920"/>
      <c r="O145" s="921"/>
      <c r="P145" s="886" t="s">
        <v>1592</v>
      </c>
      <c r="Q145" s="886"/>
      <c r="R145" s="886"/>
      <c r="S145" s="886"/>
      <c r="T145" s="886"/>
      <c r="U145" s="886"/>
      <c r="V145" s="886"/>
      <c r="W145" s="886"/>
      <c r="X145" s="886"/>
      <c r="Y145" s="886"/>
      <c r="Z145" s="886"/>
      <c r="AA145" s="886"/>
      <c r="AB145" s="886"/>
      <c r="AC145" s="886"/>
      <c r="AD145" s="887"/>
      <c r="AE145" s="887"/>
      <c r="AF145" s="887"/>
      <c r="AG145" s="888">
        <v>5</v>
      </c>
      <c r="AH145" s="888"/>
      <c r="AI145" s="888"/>
      <c r="AJ145" s="888"/>
      <c r="AK145" s="889">
        <v>53993.2</v>
      </c>
      <c r="AL145" s="889"/>
      <c r="AM145" s="889"/>
      <c r="AN145" s="889"/>
      <c r="AO145" s="889"/>
      <c r="AP145" s="889"/>
      <c r="AQ145" s="880">
        <v>647918.39999999991</v>
      </c>
      <c r="AR145" s="880"/>
      <c r="AS145" s="880"/>
      <c r="AT145" s="880"/>
      <c r="AU145" s="880"/>
      <c r="AV145" s="880"/>
      <c r="AW145" s="880"/>
      <c r="AX145" s="880"/>
      <c r="AY145" s="876">
        <v>0</v>
      </c>
      <c r="AZ145" s="876"/>
      <c r="BA145" s="876"/>
      <c r="BB145" s="876"/>
      <c r="BC145" s="876"/>
      <c r="BD145" s="876"/>
      <c r="BE145" s="876"/>
      <c r="BF145" s="876"/>
      <c r="BG145" s="876">
        <v>8998.866666666665</v>
      </c>
      <c r="BH145" s="876"/>
      <c r="BI145" s="876"/>
      <c r="BJ145" s="876"/>
      <c r="BK145" s="876"/>
      <c r="BL145" s="876"/>
      <c r="BM145" s="876"/>
      <c r="BN145" s="876"/>
      <c r="BO145" s="877">
        <v>89988.666666666672</v>
      </c>
      <c r="BP145" s="878"/>
      <c r="BQ145" s="878"/>
      <c r="BR145" s="878"/>
      <c r="BS145" s="878"/>
      <c r="BT145" s="878"/>
      <c r="BU145" s="878"/>
      <c r="BV145" s="879"/>
      <c r="BW145" s="876">
        <v>0</v>
      </c>
      <c r="BX145" s="876"/>
      <c r="BY145" s="876"/>
      <c r="BZ145" s="876"/>
      <c r="CA145" s="876"/>
      <c r="CB145" s="876"/>
      <c r="CC145" s="876"/>
      <c r="CD145" s="876"/>
      <c r="CE145" s="876">
        <v>0</v>
      </c>
      <c r="CF145" s="876"/>
      <c r="CG145" s="876"/>
      <c r="CH145" s="876"/>
      <c r="CI145" s="876"/>
      <c r="CJ145" s="876"/>
      <c r="CK145" s="876"/>
      <c r="CL145" s="876"/>
      <c r="CM145" s="876"/>
      <c r="CN145" s="876">
        <v>128000</v>
      </c>
      <c r="CO145" s="876"/>
      <c r="CP145" s="876"/>
      <c r="CQ145" s="876"/>
      <c r="CR145" s="876"/>
      <c r="CS145" s="876"/>
      <c r="CT145" s="876"/>
      <c r="CU145" s="876"/>
      <c r="CV145" s="880">
        <f t="shared" si="2"/>
        <v>874905.93333333323</v>
      </c>
      <c r="CW145" s="880"/>
      <c r="CX145" s="880"/>
      <c r="CY145" s="880"/>
      <c r="CZ145" s="880"/>
      <c r="DA145" s="880"/>
      <c r="DB145" s="880"/>
      <c r="DC145" s="880"/>
      <c r="DD145" s="880"/>
      <c r="DE145" s="881"/>
    </row>
    <row r="146" spans="1:109" s="3" customFormat="1" ht="23.25" customHeight="1" x14ac:dyDescent="0.2">
      <c r="A146" s="919" t="s">
        <v>1590</v>
      </c>
      <c r="B146" s="920"/>
      <c r="C146" s="920"/>
      <c r="D146" s="920"/>
      <c r="E146" s="920"/>
      <c r="F146" s="920"/>
      <c r="G146" s="920"/>
      <c r="H146" s="920"/>
      <c r="I146" s="920"/>
      <c r="J146" s="920"/>
      <c r="K146" s="920"/>
      <c r="L146" s="920"/>
      <c r="M146" s="920"/>
      <c r="N146" s="920"/>
      <c r="O146" s="921"/>
      <c r="P146" s="886" t="s">
        <v>1593</v>
      </c>
      <c r="Q146" s="886"/>
      <c r="R146" s="886"/>
      <c r="S146" s="886"/>
      <c r="T146" s="886"/>
      <c r="U146" s="886"/>
      <c r="V146" s="886"/>
      <c r="W146" s="886"/>
      <c r="X146" s="886"/>
      <c r="Y146" s="886"/>
      <c r="Z146" s="886"/>
      <c r="AA146" s="886"/>
      <c r="AB146" s="886"/>
      <c r="AC146" s="886"/>
      <c r="AD146" s="887"/>
      <c r="AE146" s="887"/>
      <c r="AF146" s="887"/>
      <c r="AG146" s="888">
        <v>1</v>
      </c>
      <c r="AH146" s="888"/>
      <c r="AI146" s="888"/>
      <c r="AJ146" s="888"/>
      <c r="AK146" s="889">
        <v>10798.64</v>
      </c>
      <c r="AL146" s="889"/>
      <c r="AM146" s="889"/>
      <c r="AN146" s="889"/>
      <c r="AO146" s="889"/>
      <c r="AP146" s="889"/>
      <c r="AQ146" s="880">
        <v>129583.67999999999</v>
      </c>
      <c r="AR146" s="880"/>
      <c r="AS146" s="880"/>
      <c r="AT146" s="880"/>
      <c r="AU146" s="880"/>
      <c r="AV146" s="880"/>
      <c r="AW146" s="880"/>
      <c r="AX146" s="880"/>
      <c r="AY146" s="876">
        <v>0</v>
      </c>
      <c r="AZ146" s="876"/>
      <c r="BA146" s="876"/>
      <c r="BB146" s="876"/>
      <c r="BC146" s="876"/>
      <c r="BD146" s="876"/>
      <c r="BE146" s="876"/>
      <c r="BF146" s="876"/>
      <c r="BG146" s="876">
        <v>1799.7733333333331</v>
      </c>
      <c r="BH146" s="876"/>
      <c r="BI146" s="876"/>
      <c r="BJ146" s="876"/>
      <c r="BK146" s="876"/>
      <c r="BL146" s="876"/>
      <c r="BM146" s="876"/>
      <c r="BN146" s="876"/>
      <c r="BO146" s="877">
        <v>17997.733333333334</v>
      </c>
      <c r="BP146" s="878"/>
      <c r="BQ146" s="878"/>
      <c r="BR146" s="878"/>
      <c r="BS146" s="878"/>
      <c r="BT146" s="878"/>
      <c r="BU146" s="878"/>
      <c r="BV146" s="879"/>
      <c r="BW146" s="876">
        <v>0</v>
      </c>
      <c r="BX146" s="876"/>
      <c r="BY146" s="876"/>
      <c r="BZ146" s="876"/>
      <c r="CA146" s="876"/>
      <c r="CB146" s="876"/>
      <c r="CC146" s="876"/>
      <c r="CD146" s="876"/>
      <c r="CE146" s="876">
        <v>0</v>
      </c>
      <c r="CF146" s="876"/>
      <c r="CG146" s="876"/>
      <c r="CH146" s="876"/>
      <c r="CI146" s="876"/>
      <c r="CJ146" s="876"/>
      <c r="CK146" s="876"/>
      <c r="CL146" s="876"/>
      <c r="CM146" s="876"/>
      <c r="CN146" s="876">
        <v>25600</v>
      </c>
      <c r="CO146" s="876"/>
      <c r="CP146" s="876"/>
      <c r="CQ146" s="876"/>
      <c r="CR146" s="876"/>
      <c r="CS146" s="876"/>
      <c r="CT146" s="876"/>
      <c r="CU146" s="876"/>
      <c r="CV146" s="880">
        <f t="shared" si="2"/>
        <v>174981.18666666668</v>
      </c>
      <c r="CW146" s="880"/>
      <c r="CX146" s="880"/>
      <c r="CY146" s="880"/>
      <c r="CZ146" s="880"/>
      <c r="DA146" s="880"/>
      <c r="DB146" s="880"/>
      <c r="DC146" s="880"/>
      <c r="DD146" s="880"/>
      <c r="DE146" s="881"/>
    </row>
    <row r="147" spans="1:109" s="3" customFormat="1" ht="23.25" customHeight="1" x14ac:dyDescent="0.2">
      <c r="A147" s="919" t="s">
        <v>1590</v>
      </c>
      <c r="B147" s="920"/>
      <c r="C147" s="920"/>
      <c r="D147" s="920"/>
      <c r="E147" s="920"/>
      <c r="F147" s="920"/>
      <c r="G147" s="920"/>
      <c r="H147" s="920"/>
      <c r="I147" s="920"/>
      <c r="J147" s="920"/>
      <c r="K147" s="920"/>
      <c r="L147" s="920"/>
      <c r="M147" s="920"/>
      <c r="N147" s="920"/>
      <c r="O147" s="921"/>
      <c r="P147" s="886" t="s">
        <v>1497</v>
      </c>
      <c r="Q147" s="886"/>
      <c r="R147" s="886"/>
      <c r="S147" s="886"/>
      <c r="T147" s="886"/>
      <c r="U147" s="886"/>
      <c r="V147" s="886"/>
      <c r="W147" s="886"/>
      <c r="X147" s="886"/>
      <c r="Y147" s="886"/>
      <c r="Z147" s="886"/>
      <c r="AA147" s="886"/>
      <c r="AB147" s="886"/>
      <c r="AC147" s="886"/>
      <c r="AD147" s="887"/>
      <c r="AE147" s="887"/>
      <c r="AF147" s="887"/>
      <c r="AG147" s="888">
        <v>1</v>
      </c>
      <c r="AH147" s="888"/>
      <c r="AI147" s="888"/>
      <c r="AJ147" s="888"/>
      <c r="AK147" s="889">
        <v>10798.64</v>
      </c>
      <c r="AL147" s="889"/>
      <c r="AM147" s="889"/>
      <c r="AN147" s="889"/>
      <c r="AO147" s="889"/>
      <c r="AP147" s="889"/>
      <c r="AQ147" s="880">
        <v>129583.67999999999</v>
      </c>
      <c r="AR147" s="880"/>
      <c r="AS147" s="880"/>
      <c r="AT147" s="880"/>
      <c r="AU147" s="880"/>
      <c r="AV147" s="880"/>
      <c r="AW147" s="880"/>
      <c r="AX147" s="880"/>
      <c r="AY147" s="876">
        <v>0</v>
      </c>
      <c r="AZ147" s="876"/>
      <c r="BA147" s="876"/>
      <c r="BB147" s="876"/>
      <c r="BC147" s="876"/>
      <c r="BD147" s="876"/>
      <c r="BE147" s="876"/>
      <c r="BF147" s="876"/>
      <c r="BG147" s="876">
        <v>1799.7733333333331</v>
      </c>
      <c r="BH147" s="876"/>
      <c r="BI147" s="876"/>
      <c r="BJ147" s="876"/>
      <c r="BK147" s="876"/>
      <c r="BL147" s="876"/>
      <c r="BM147" s="876"/>
      <c r="BN147" s="876"/>
      <c r="BO147" s="877">
        <v>17997.733333333334</v>
      </c>
      <c r="BP147" s="878"/>
      <c r="BQ147" s="878"/>
      <c r="BR147" s="878"/>
      <c r="BS147" s="878"/>
      <c r="BT147" s="878"/>
      <c r="BU147" s="878"/>
      <c r="BV147" s="879"/>
      <c r="BW147" s="876">
        <v>0</v>
      </c>
      <c r="BX147" s="876"/>
      <c r="BY147" s="876"/>
      <c r="BZ147" s="876"/>
      <c r="CA147" s="876"/>
      <c r="CB147" s="876"/>
      <c r="CC147" s="876"/>
      <c r="CD147" s="876"/>
      <c r="CE147" s="876">
        <v>0</v>
      </c>
      <c r="CF147" s="876"/>
      <c r="CG147" s="876"/>
      <c r="CH147" s="876"/>
      <c r="CI147" s="876"/>
      <c r="CJ147" s="876"/>
      <c r="CK147" s="876"/>
      <c r="CL147" s="876"/>
      <c r="CM147" s="876"/>
      <c r="CN147" s="876">
        <v>25600</v>
      </c>
      <c r="CO147" s="876"/>
      <c r="CP147" s="876"/>
      <c r="CQ147" s="876"/>
      <c r="CR147" s="876"/>
      <c r="CS147" s="876"/>
      <c r="CT147" s="876"/>
      <c r="CU147" s="876"/>
      <c r="CV147" s="880">
        <f t="shared" si="2"/>
        <v>174981.18666666668</v>
      </c>
      <c r="CW147" s="880"/>
      <c r="CX147" s="880"/>
      <c r="CY147" s="880"/>
      <c r="CZ147" s="880"/>
      <c r="DA147" s="880"/>
      <c r="DB147" s="880"/>
      <c r="DC147" s="880"/>
      <c r="DD147" s="880"/>
      <c r="DE147" s="881"/>
    </row>
    <row r="148" spans="1:109" s="3" customFormat="1" ht="23.25" customHeight="1" x14ac:dyDescent="0.2">
      <c r="A148" s="919" t="s">
        <v>1590</v>
      </c>
      <c r="B148" s="920"/>
      <c r="C148" s="920"/>
      <c r="D148" s="920"/>
      <c r="E148" s="920"/>
      <c r="F148" s="920"/>
      <c r="G148" s="920"/>
      <c r="H148" s="920"/>
      <c r="I148" s="920"/>
      <c r="J148" s="920"/>
      <c r="K148" s="920"/>
      <c r="L148" s="920"/>
      <c r="M148" s="920"/>
      <c r="N148" s="920"/>
      <c r="O148" s="921"/>
      <c r="P148" s="886" t="s">
        <v>1529</v>
      </c>
      <c r="Q148" s="886"/>
      <c r="R148" s="886"/>
      <c r="S148" s="886"/>
      <c r="T148" s="886"/>
      <c r="U148" s="886"/>
      <c r="V148" s="886"/>
      <c r="W148" s="886"/>
      <c r="X148" s="886"/>
      <c r="Y148" s="886"/>
      <c r="Z148" s="886"/>
      <c r="AA148" s="886"/>
      <c r="AB148" s="886"/>
      <c r="AC148" s="886"/>
      <c r="AD148" s="887"/>
      <c r="AE148" s="887"/>
      <c r="AF148" s="887"/>
      <c r="AG148" s="888">
        <v>1</v>
      </c>
      <c r="AH148" s="888"/>
      <c r="AI148" s="888"/>
      <c r="AJ148" s="888"/>
      <c r="AK148" s="889">
        <v>12858.37</v>
      </c>
      <c r="AL148" s="889"/>
      <c r="AM148" s="889"/>
      <c r="AN148" s="889"/>
      <c r="AO148" s="889"/>
      <c r="AP148" s="889"/>
      <c r="AQ148" s="880">
        <v>154300.44</v>
      </c>
      <c r="AR148" s="880"/>
      <c r="AS148" s="880"/>
      <c r="AT148" s="880"/>
      <c r="AU148" s="880"/>
      <c r="AV148" s="880"/>
      <c r="AW148" s="880"/>
      <c r="AX148" s="880"/>
      <c r="AY148" s="876">
        <v>0</v>
      </c>
      <c r="AZ148" s="876"/>
      <c r="BA148" s="876"/>
      <c r="BB148" s="876"/>
      <c r="BC148" s="876"/>
      <c r="BD148" s="876"/>
      <c r="BE148" s="876"/>
      <c r="BF148" s="876"/>
      <c r="BG148" s="876">
        <v>2143.061666666667</v>
      </c>
      <c r="BH148" s="876"/>
      <c r="BI148" s="876"/>
      <c r="BJ148" s="876"/>
      <c r="BK148" s="876"/>
      <c r="BL148" s="876"/>
      <c r="BM148" s="876"/>
      <c r="BN148" s="876"/>
      <c r="BO148" s="877">
        <v>21430.616666666669</v>
      </c>
      <c r="BP148" s="878"/>
      <c r="BQ148" s="878"/>
      <c r="BR148" s="878"/>
      <c r="BS148" s="878"/>
      <c r="BT148" s="878"/>
      <c r="BU148" s="878"/>
      <c r="BV148" s="879"/>
      <c r="BW148" s="876">
        <v>0</v>
      </c>
      <c r="BX148" s="876"/>
      <c r="BY148" s="876"/>
      <c r="BZ148" s="876"/>
      <c r="CA148" s="876"/>
      <c r="CB148" s="876"/>
      <c r="CC148" s="876"/>
      <c r="CD148" s="876"/>
      <c r="CE148" s="876">
        <v>0</v>
      </c>
      <c r="CF148" s="876"/>
      <c r="CG148" s="876"/>
      <c r="CH148" s="876"/>
      <c r="CI148" s="876"/>
      <c r="CJ148" s="876"/>
      <c r="CK148" s="876"/>
      <c r="CL148" s="876"/>
      <c r="CM148" s="876"/>
      <c r="CN148" s="876">
        <v>25600</v>
      </c>
      <c r="CO148" s="876"/>
      <c r="CP148" s="876"/>
      <c r="CQ148" s="876"/>
      <c r="CR148" s="876"/>
      <c r="CS148" s="876"/>
      <c r="CT148" s="876"/>
      <c r="CU148" s="876"/>
      <c r="CV148" s="880">
        <f t="shared" si="2"/>
        <v>203474.11833333335</v>
      </c>
      <c r="CW148" s="880"/>
      <c r="CX148" s="880"/>
      <c r="CY148" s="880"/>
      <c r="CZ148" s="880"/>
      <c r="DA148" s="880"/>
      <c r="DB148" s="880"/>
      <c r="DC148" s="880"/>
      <c r="DD148" s="880"/>
      <c r="DE148" s="881"/>
    </row>
    <row r="149" spans="1:109" s="3" customFormat="1" ht="23.25" customHeight="1" x14ac:dyDescent="0.2">
      <c r="A149" s="919" t="s">
        <v>1590</v>
      </c>
      <c r="B149" s="920"/>
      <c r="C149" s="920"/>
      <c r="D149" s="920"/>
      <c r="E149" s="920"/>
      <c r="F149" s="920"/>
      <c r="G149" s="920"/>
      <c r="H149" s="920"/>
      <c r="I149" s="920"/>
      <c r="J149" s="920"/>
      <c r="K149" s="920"/>
      <c r="L149" s="920"/>
      <c r="M149" s="920"/>
      <c r="N149" s="920"/>
      <c r="O149" s="921"/>
      <c r="P149" s="886" t="s">
        <v>1570</v>
      </c>
      <c r="Q149" s="886"/>
      <c r="R149" s="886"/>
      <c r="S149" s="886"/>
      <c r="T149" s="886"/>
      <c r="U149" s="886"/>
      <c r="V149" s="886"/>
      <c r="W149" s="886"/>
      <c r="X149" s="886"/>
      <c r="Y149" s="886"/>
      <c r="Z149" s="886"/>
      <c r="AA149" s="886"/>
      <c r="AB149" s="886"/>
      <c r="AC149" s="886"/>
      <c r="AD149" s="887"/>
      <c r="AE149" s="887"/>
      <c r="AF149" s="887"/>
      <c r="AG149" s="888">
        <v>2</v>
      </c>
      <c r="AH149" s="888"/>
      <c r="AI149" s="888"/>
      <c r="AJ149" s="888"/>
      <c r="AK149" s="889">
        <v>23891.03</v>
      </c>
      <c r="AL149" s="889"/>
      <c r="AM149" s="889"/>
      <c r="AN149" s="889"/>
      <c r="AO149" s="889"/>
      <c r="AP149" s="889"/>
      <c r="AQ149" s="880">
        <v>286692.36</v>
      </c>
      <c r="AR149" s="880"/>
      <c r="AS149" s="880"/>
      <c r="AT149" s="880"/>
      <c r="AU149" s="880"/>
      <c r="AV149" s="880"/>
      <c r="AW149" s="880"/>
      <c r="AX149" s="880"/>
      <c r="AY149" s="876">
        <v>0</v>
      </c>
      <c r="AZ149" s="876"/>
      <c r="BA149" s="876"/>
      <c r="BB149" s="876"/>
      <c r="BC149" s="876"/>
      <c r="BD149" s="876"/>
      <c r="BE149" s="876"/>
      <c r="BF149" s="876"/>
      <c r="BG149" s="876">
        <v>3981.8383333333336</v>
      </c>
      <c r="BH149" s="876"/>
      <c r="BI149" s="876"/>
      <c r="BJ149" s="876"/>
      <c r="BK149" s="876"/>
      <c r="BL149" s="876"/>
      <c r="BM149" s="876"/>
      <c r="BN149" s="876"/>
      <c r="BO149" s="877">
        <v>39818.383333333331</v>
      </c>
      <c r="BP149" s="878"/>
      <c r="BQ149" s="878"/>
      <c r="BR149" s="878"/>
      <c r="BS149" s="878"/>
      <c r="BT149" s="878"/>
      <c r="BU149" s="878"/>
      <c r="BV149" s="879"/>
      <c r="BW149" s="876">
        <v>0</v>
      </c>
      <c r="BX149" s="876"/>
      <c r="BY149" s="876"/>
      <c r="BZ149" s="876"/>
      <c r="CA149" s="876"/>
      <c r="CB149" s="876"/>
      <c r="CC149" s="876"/>
      <c r="CD149" s="876"/>
      <c r="CE149" s="876">
        <v>0</v>
      </c>
      <c r="CF149" s="876"/>
      <c r="CG149" s="876"/>
      <c r="CH149" s="876"/>
      <c r="CI149" s="876"/>
      <c r="CJ149" s="876"/>
      <c r="CK149" s="876"/>
      <c r="CL149" s="876"/>
      <c r="CM149" s="876"/>
      <c r="CN149" s="876">
        <v>51200</v>
      </c>
      <c r="CO149" s="876"/>
      <c r="CP149" s="876"/>
      <c r="CQ149" s="876"/>
      <c r="CR149" s="876"/>
      <c r="CS149" s="876"/>
      <c r="CT149" s="876"/>
      <c r="CU149" s="876"/>
      <c r="CV149" s="880">
        <f t="shared" si="2"/>
        <v>381692.58166666667</v>
      </c>
      <c r="CW149" s="880"/>
      <c r="CX149" s="880"/>
      <c r="CY149" s="880"/>
      <c r="CZ149" s="880"/>
      <c r="DA149" s="880"/>
      <c r="DB149" s="880"/>
      <c r="DC149" s="880"/>
      <c r="DD149" s="880"/>
      <c r="DE149" s="881"/>
    </row>
    <row r="150" spans="1:109" s="3" customFormat="1" ht="23.25" customHeight="1" x14ac:dyDescent="0.2">
      <c r="A150" s="919" t="s">
        <v>1590</v>
      </c>
      <c r="B150" s="920"/>
      <c r="C150" s="920"/>
      <c r="D150" s="920"/>
      <c r="E150" s="920"/>
      <c r="F150" s="920"/>
      <c r="G150" s="920"/>
      <c r="H150" s="920"/>
      <c r="I150" s="920"/>
      <c r="J150" s="920"/>
      <c r="K150" s="920"/>
      <c r="L150" s="920"/>
      <c r="M150" s="920"/>
      <c r="N150" s="920"/>
      <c r="O150" s="921"/>
      <c r="P150" s="886" t="s">
        <v>1532</v>
      </c>
      <c r="Q150" s="886"/>
      <c r="R150" s="886"/>
      <c r="S150" s="886"/>
      <c r="T150" s="886"/>
      <c r="U150" s="886"/>
      <c r="V150" s="886"/>
      <c r="W150" s="886"/>
      <c r="X150" s="886"/>
      <c r="Y150" s="886"/>
      <c r="Z150" s="886"/>
      <c r="AA150" s="886"/>
      <c r="AB150" s="886"/>
      <c r="AC150" s="886"/>
      <c r="AD150" s="887"/>
      <c r="AE150" s="887"/>
      <c r="AF150" s="887"/>
      <c r="AG150" s="888">
        <v>3</v>
      </c>
      <c r="AH150" s="888"/>
      <c r="AI150" s="888"/>
      <c r="AJ150" s="888"/>
      <c r="AK150" s="889">
        <v>32395.919999999998</v>
      </c>
      <c r="AL150" s="889"/>
      <c r="AM150" s="889"/>
      <c r="AN150" s="889"/>
      <c r="AO150" s="889"/>
      <c r="AP150" s="889"/>
      <c r="AQ150" s="880">
        <v>388751.04</v>
      </c>
      <c r="AR150" s="880"/>
      <c r="AS150" s="880"/>
      <c r="AT150" s="880"/>
      <c r="AU150" s="880"/>
      <c r="AV150" s="880"/>
      <c r="AW150" s="880"/>
      <c r="AX150" s="880"/>
      <c r="AY150" s="876">
        <v>0</v>
      </c>
      <c r="AZ150" s="876"/>
      <c r="BA150" s="876"/>
      <c r="BB150" s="876"/>
      <c r="BC150" s="876"/>
      <c r="BD150" s="876"/>
      <c r="BE150" s="876"/>
      <c r="BF150" s="876"/>
      <c r="BG150" s="876">
        <v>5399.32</v>
      </c>
      <c r="BH150" s="876"/>
      <c r="BI150" s="876"/>
      <c r="BJ150" s="876"/>
      <c r="BK150" s="876"/>
      <c r="BL150" s="876"/>
      <c r="BM150" s="876"/>
      <c r="BN150" s="876"/>
      <c r="BO150" s="877">
        <v>53993.2</v>
      </c>
      <c r="BP150" s="878"/>
      <c r="BQ150" s="878"/>
      <c r="BR150" s="878"/>
      <c r="BS150" s="878"/>
      <c r="BT150" s="878"/>
      <c r="BU150" s="878"/>
      <c r="BV150" s="879"/>
      <c r="BW150" s="876">
        <v>0</v>
      </c>
      <c r="BX150" s="876"/>
      <c r="BY150" s="876"/>
      <c r="BZ150" s="876"/>
      <c r="CA150" s="876"/>
      <c r="CB150" s="876"/>
      <c r="CC150" s="876"/>
      <c r="CD150" s="876"/>
      <c r="CE150" s="876">
        <v>0</v>
      </c>
      <c r="CF150" s="876"/>
      <c r="CG150" s="876"/>
      <c r="CH150" s="876"/>
      <c r="CI150" s="876"/>
      <c r="CJ150" s="876"/>
      <c r="CK150" s="876"/>
      <c r="CL150" s="876"/>
      <c r="CM150" s="876"/>
      <c r="CN150" s="876">
        <v>76800</v>
      </c>
      <c r="CO150" s="876"/>
      <c r="CP150" s="876"/>
      <c r="CQ150" s="876"/>
      <c r="CR150" s="876"/>
      <c r="CS150" s="876"/>
      <c r="CT150" s="876"/>
      <c r="CU150" s="876"/>
      <c r="CV150" s="880">
        <f t="shared" si="2"/>
        <v>524943.56000000006</v>
      </c>
      <c r="CW150" s="880"/>
      <c r="CX150" s="880"/>
      <c r="CY150" s="880"/>
      <c r="CZ150" s="880"/>
      <c r="DA150" s="880"/>
      <c r="DB150" s="880"/>
      <c r="DC150" s="880"/>
      <c r="DD150" s="880"/>
      <c r="DE150" s="881"/>
    </row>
    <row r="151" spans="1:109" s="3" customFormat="1" ht="23.25" customHeight="1" x14ac:dyDescent="0.2">
      <c r="A151" s="919" t="s">
        <v>1590</v>
      </c>
      <c r="B151" s="920"/>
      <c r="C151" s="920"/>
      <c r="D151" s="920"/>
      <c r="E151" s="920"/>
      <c r="F151" s="920"/>
      <c r="G151" s="920"/>
      <c r="H151" s="920"/>
      <c r="I151" s="920"/>
      <c r="J151" s="920"/>
      <c r="K151" s="920"/>
      <c r="L151" s="920"/>
      <c r="M151" s="920"/>
      <c r="N151" s="920"/>
      <c r="O151" s="921"/>
      <c r="P151" s="886" t="s">
        <v>1499</v>
      </c>
      <c r="Q151" s="886"/>
      <c r="R151" s="886"/>
      <c r="S151" s="886"/>
      <c r="T151" s="886"/>
      <c r="U151" s="886"/>
      <c r="V151" s="886"/>
      <c r="W151" s="886"/>
      <c r="X151" s="886"/>
      <c r="Y151" s="886"/>
      <c r="Z151" s="886"/>
      <c r="AA151" s="886"/>
      <c r="AB151" s="886"/>
      <c r="AC151" s="886"/>
      <c r="AD151" s="887"/>
      <c r="AE151" s="887"/>
      <c r="AF151" s="887"/>
      <c r="AG151" s="888">
        <v>5</v>
      </c>
      <c r="AH151" s="888"/>
      <c r="AI151" s="888"/>
      <c r="AJ151" s="888"/>
      <c r="AK151" s="889">
        <v>58577.24</v>
      </c>
      <c r="AL151" s="889"/>
      <c r="AM151" s="889"/>
      <c r="AN151" s="889"/>
      <c r="AO151" s="889"/>
      <c r="AP151" s="889"/>
      <c r="AQ151" s="880">
        <v>702926.87999999989</v>
      </c>
      <c r="AR151" s="880"/>
      <c r="AS151" s="880"/>
      <c r="AT151" s="880"/>
      <c r="AU151" s="880"/>
      <c r="AV151" s="880"/>
      <c r="AW151" s="880"/>
      <c r="AX151" s="880"/>
      <c r="AY151" s="876">
        <v>0</v>
      </c>
      <c r="AZ151" s="876"/>
      <c r="BA151" s="876"/>
      <c r="BB151" s="876"/>
      <c r="BC151" s="876"/>
      <c r="BD151" s="876"/>
      <c r="BE151" s="876"/>
      <c r="BF151" s="876"/>
      <c r="BG151" s="876">
        <v>9762.873333333333</v>
      </c>
      <c r="BH151" s="876"/>
      <c r="BI151" s="876"/>
      <c r="BJ151" s="876"/>
      <c r="BK151" s="876"/>
      <c r="BL151" s="876"/>
      <c r="BM151" s="876"/>
      <c r="BN151" s="876"/>
      <c r="BO151" s="877">
        <v>97628.733333333337</v>
      </c>
      <c r="BP151" s="878"/>
      <c r="BQ151" s="878"/>
      <c r="BR151" s="878"/>
      <c r="BS151" s="878"/>
      <c r="BT151" s="878"/>
      <c r="BU151" s="878"/>
      <c r="BV151" s="879"/>
      <c r="BW151" s="876">
        <v>0</v>
      </c>
      <c r="BX151" s="876"/>
      <c r="BY151" s="876"/>
      <c r="BZ151" s="876"/>
      <c r="CA151" s="876"/>
      <c r="CB151" s="876"/>
      <c r="CC151" s="876"/>
      <c r="CD151" s="876"/>
      <c r="CE151" s="876">
        <v>0</v>
      </c>
      <c r="CF151" s="876"/>
      <c r="CG151" s="876"/>
      <c r="CH151" s="876"/>
      <c r="CI151" s="876"/>
      <c r="CJ151" s="876"/>
      <c r="CK151" s="876"/>
      <c r="CL151" s="876"/>
      <c r="CM151" s="876"/>
      <c r="CN151" s="876">
        <v>125600</v>
      </c>
      <c r="CO151" s="876"/>
      <c r="CP151" s="876"/>
      <c r="CQ151" s="876"/>
      <c r="CR151" s="876"/>
      <c r="CS151" s="876"/>
      <c r="CT151" s="876"/>
      <c r="CU151" s="876"/>
      <c r="CV151" s="880">
        <f t="shared" si="2"/>
        <v>935918.48666666658</v>
      </c>
      <c r="CW151" s="880"/>
      <c r="CX151" s="880"/>
      <c r="CY151" s="880"/>
      <c r="CZ151" s="880"/>
      <c r="DA151" s="880"/>
      <c r="DB151" s="880"/>
      <c r="DC151" s="880"/>
      <c r="DD151" s="880"/>
      <c r="DE151" s="881"/>
    </row>
    <row r="152" spans="1:109" s="3" customFormat="1" ht="23.25" customHeight="1" x14ac:dyDescent="0.2">
      <c r="A152" s="919" t="s">
        <v>1590</v>
      </c>
      <c r="B152" s="920"/>
      <c r="C152" s="920"/>
      <c r="D152" s="920"/>
      <c r="E152" s="920"/>
      <c r="F152" s="920"/>
      <c r="G152" s="920"/>
      <c r="H152" s="920"/>
      <c r="I152" s="920"/>
      <c r="J152" s="920"/>
      <c r="K152" s="920"/>
      <c r="L152" s="920"/>
      <c r="M152" s="920"/>
      <c r="N152" s="920"/>
      <c r="O152" s="921"/>
      <c r="P152" s="886" t="s">
        <v>1535</v>
      </c>
      <c r="Q152" s="886"/>
      <c r="R152" s="886"/>
      <c r="S152" s="886"/>
      <c r="T152" s="886"/>
      <c r="U152" s="886"/>
      <c r="V152" s="886"/>
      <c r="W152" s="886"/>
      <c r="X152" s="886"/>
      <c r="Y152" s="886"/>
      <c r="Z152" s="886"/>
      <c r="AA152" s="886"/>
      <c r="AB152" s="886"/>
      <c r="AC152" s="886"/>
      <c r="AD152" s="887"/>
      <c r="AE152" s="887"/>
      <c r="AF152" s="887"/>
      <c r="AG152" s="888">
        <v>2</v>
      </c>
      <c r="AH152" s="888"/>
      <c r="AI152" s="888"/>
      <c r="AJ152" s="888"/>
      <c r="AK152" s="889">
        <v>26503.626039999999</v>
      </c>
      <c r="AL152" s="889"/>
      <c r="AM152" s="889"/>
      <c r="AN152" s="889"/>
      <c r="AO152" s="889"/>
      <c r="AP152" s="889"/>
      <c r="AQ152" s="880">
        <v>318043.51247999998</v>
      </c>
      <c r="AR152" s="880"/>
      <c r="AS152" s="880"/>
      <c r="AT152" s="880"/>
      <c r="AU152" s="880"/>
      <c r="AV152" s="880"/>
      <c r="AW152" s="880"/>
      <c r="AX152" s="880"/>
      <c r="AY152" s="876">
        <v>0</v>
      </c>
      <c r="AZ152" s="876"/>
      <c r="BA152" s="876"/>
      <c r="BB152" s="876"/>
      <c r="BC152" s="876"/>
      <c r="BD152" s="876"/>
      <c r="BE152" s="876"/>
      <c r="BF152" s="876"/>
      <c r="BG152" s="876">
        <v>4417.2710066666668</v>
      </c>
      <c r="BH152" s="876"/>
      <c r="BI152" s="876"/>
      <c r="BJ152" s="876"/>
      <c r="BK152" s="876"/>
      <c r="BL152" s="876"/>
      <c r="BM152" s="876"/>
      <c r="BN152" s="876"/>
      <c r="BO152" s="877">
        <v>44172.710066666667</v>
      </c>
      <c r="BP152" s="878"/>
      <c r="BQ152" s="878"/>
      <c r="BR152" s="878"/>
      <c r="BS152" s="878"/>
      <c r="BT152" s="878"/>
      <c r="BU152" s="878"/>
      <c r="BV152" s="879"/>
      <c r="BW152" s="876">
        <v>0</v>
      </c>
      <c r="BX152" s="876"/>
      <c r="BY152" s="876"/>
      <c r="BZ152" s="876"/>
      <c r="CA152" s="876"/>
      <c r="CB152" s="876"/>
      <c r="CC152" s="876"/>
      <c r="CD152" s="876"/>
      <c r="CE152" s="876">
        <v>0</v>
      </c>
      <c r="CF152" s="876"/>
      <c r="CG152" s="876"/>
      <c r="CH152" s="876"/>
      <c r="CI152" s="876"/>
      <c r="CJ152" s="876"/>
      <c r="CK152" s="876"/>
      <c r="CL152" s="876"/>
      <c r="CM152" s="876"/>
      <c r="CN152" s="876">
        <v>46400</v>
      </c>
      <c r="CO152" s="876"/>
      <c r="CP152" s="876"/>
      <c r="CQ152" s="876"/>
      <c r="CR152" s="876"/>
      <c r="CS152" s="876"/>
      <c r="CT152" s="876"/>
      <c r="CU152" s="876"/>
      <c r="CV152" s="880">
        <f t="shared" si="2"/>
        <v>413033.49355333328</v>
      </c>
      <c r="CW152" s="880"/>
      <c r="CX152" s="880"/>
      <c r="CY152" s="880"/>
      <c r="CZ152" s="880"/>
      <c r="DA152" s="880"/>
      <c r="DB152" s="880"/>
      <c r="DC152" s="880"/>
      <c r="DD152" s="880"/>
      <c r="DE152" s="881"/>
    </row>
    <row r="153" spans="1:109" s="3" customFormat="1" ht="23.25" customHeight="1" x14ac:dyDescent="0.2">
      <c r="A153" s="919" t="s">
        <v>1590</v>
      </c>
      <c r="B153" s="920"/>
      <c r="C153" s="920"/>
      <c r="D153" s="920"/>
      <c r="E153" s="920"/>
      <c r="F153" s="920"/>
      <c r="G153" s="920"/>
      <c r="H153" s="920"/>
      <c r="I153" s="920"/>
      <c r="J153" s="920"/>
      <c r="K153" s="920"/>
      <c r="L153" s="920"/>
      <c r="M153" s="920"/>
      <c r="N153" s="920"/>
      <c r="O153" s="921"/>
      <c r="P153" s="886" t="s">
        <v>1537</v>
      </c>
      <c r="Q153" s="886"/>
      <c r="R153" s="886"/>
      <c r="S153" s="886"/>
      <c r="T153" s="886"/>
      <c r="U153" s="886"/>
      <c r="V153" s="886"/>
      <c r="W153" s="886"/>
      <c r="X153" s="886"/>
      <c r="Y153" s="886"/>
      <c r="Z153" s="886"/>
      <c r="AA153" s="886"/>
      <c r="AB153" s="886"/>
      <c r="AC153" s="886"/>
      <c r="AD153" s="887"/>
      <c r="AE153" s="887"/>
      <c r="AF153" s="887"/>
      <c r="AG153" s="888">
        <v>1</v>
      </c>
      <c r="AH153" s="888"/>
      <c r="AI153" s="888"/>
      <c r="AJ153" s="888"/>
      <c r="AK153" s="889">
        <v>12534.834999999999</v>
      </c>
      <c r="AL153" s="889"/>
      <c r="AM153" s="889"/>
      <c r="AN153" s="889"/>
      <c r="AO153" s="889"/>
      <c r="AP153" s="889"/>
      <c r="AQ153" s="880">
        <v>150418.01999999999</v>
      </c>
      <c r="AR153" s="880"/>
      <c r="AS153" s="880"/>
      <c r="AT153" s="880"/>
      <c r="AU153" s="880"/>
      <c r="AV153" s="880"/>
      <c r="AW153" s="880"/>
      <c r="AX153" s="880"/>
      <c r="AY153" s="876">
        <v>0</v>
      </c>
      <c r="AZ153" s="876"/>
      <c r="BA153" s="876"/>
      <c r="BB153" s="876"/>
      <c r="BC153" s="876"/>
      <c r="BD153" s="876"/>
      <c r="BE153" s="876"/>
      <c r="BF153" s="876"/>
      <c r="BG153" s="876">
        <v>2089.1391666666668</v>
      </c>
      <c r="BH153" s="876"/>
      <c r="BI153" s="876"/>
      <c r="BJ153" s="876"/>
      <c r="BK153" s="876"/>
      <c r="BL153" s="876"/>
      <c r="BM153" s="876"/>
      <c r="BN153" s="876"/>
      <c r="BO153" s="877">
        <v>20891.391666666666</v>
      </c>
      <c r="BP153" s="878"/>
      <c r="BQ153" s="878"/>
      <c r="BR153" s="878"/>
      <c r="BS153" s="878"/>
      <c r="BT153" s="878"/>
      <c r="BU153" s="878"/>
      <c r="BV153" s="879"/>
      <c r="BW153" s="876">
        <v>0</v>
      </c>
      <c r="BX153" s="876"/>
      <c r="BY153" s="876"/>
      <c r="BZ153" s="876"/>
      <c r="CA153" s="876"/>
      <c r="CB153" s="876"/>
      <c r="CC153" s="876"/>
      <c r="CD153" s="876"/>
      <c r="CE153" s="876">
        <v>0</v>
      </c>
      <c r="CF153" s="876"/>
      <c r="CG153" s="876"/>
      <c r="CH153" s="876"/>
      <c r="CI153" s="876"/>
      <c r="CJ153" s="876"/>
      <c r="CK153" s="876"/>
      <c r="CL153" s="876"/>
      <c r="CM153" s="876"/>
      <c r="CN153" s="876">
        <v>25600</v>
      </c>
      <c r="CO153" s="876"/>
      <c r="CP153" s="876"/>
      <c r="CQ153" s="876"/>
      <c r="CR153" s="876"/>
      <c r="CS153" s="876"/>
      <c r="CT153" s="876"/>
      <c r="CU153" s="876"/>
      <c r="CV153" s="880">
        <f t="shared" si="2"/>
        <v>198998.55083333331</v>
      </c>
      <c r="CW153" s="880"/>
      <c r="CX153" s="880"/>
      <c r="CY153" s="880"/>
      <c r="CZ153" s="880"/>
      <c r="DA153" s="880"/>
      <c r="DB153" s="880"/>
      <c r="DC153" s="880"/>
      <c r="DD153" s="880"/>
      <c r="DE153" s="881"/>
    </row>
    <row r="154" spans="1:109" s="3" customFormat="1" ht="23.25" customHeight="1" x14ac:dyDescent="0.2">
      <c r="A154" s="919" t="s">
        <v>1590</v>
      </c>
      <c r="B154" s="920"/>
      <c r="C154" s="920"/>
      <c r="D154" s="920"/>
      <c r="E154" s="920"/>
      <c r="F154" s="920"/>
      <c r="G154" s="920"/>
      <c r="H154" s="920"/>
      <c r="I154" s="920"/>
      <c r="J154" s="920"/>
      <c r="K154" s="920"/>
      <c r="L154" s="920"/>
      <c r="M154" s="920"/>
      <c r="N154" s="920"/>
      <c r="O154" s="921"/>
      <c r="P154" s="886" t="s">
        <v>1509</v>
      </c>
      <c r="Q154" s="886"/>
      <c r="R154" s="886"/>
      <c r="S154" s="886"/>
      <c r="T154" s="886"/>
      <c r="U154" s="886"/>
      <c r="V154" s="886"/>
      <c r="W154" s="886"/>
      <c r="X154" s="886"/>
      <c r="Y154" s="886"/>
      <c r="Z154" s="886"/>
      <c r="AA154" s="886"/>
      <c r="AB154" s="886"/>
      <c r="AC154" s="886"/>
      <c r="AD154" s="887"/>
      <c r="AE154" s="887"/>
      <c r="AF154" s="887"/>
      <c r="AG154" s="888">
        <v>44</v>
      </c>
      <c r="AH154" s="888"/>
      <c r="AI154" s="888"/>
      <c r="AJ154" s="888"/>
      <c r="AK154" s="889">
        <v>495933.45804472786</v>
      </c>
      <c r="AL154" s="889"/>
      <c r="AM154" s="889"/>
      <c r="AN154" s="889"/>
      <c r="AO154" s="889"/>
      <c r="AP154" s="889"/>
      <c r="AQ154" s="880">
        <v>5951201.4965367308</v>
      </c>
      <c r="AR154" s="880"/>
      <c r="AS154" s="880"/>
      <c r="AT154" s="880"/>
      <c r="AU154" s="880"/>
      <c r="AV154" s="880"/>
      <c r="AW154" s="880"/>
      <c r="AX154" s="880"/>
      <c r="AY154" s="876">
        <v>0</v>
      </c>
      <c r="AZ154" s="876"/>
      <c r="BA154" s="876"/>
      <c r="BB154" s="876"/>
      <c r="BC154" s="876"/>
      <c r="BD154" s="876"/>
      <c r="BE154" s="876"/>
      <c r="BF154" s="876"/>
      <c r="BG154" s="876">
        <v>82655.576340787913</v>
      </c>
      <c r="BH154" s="876"/>
      <c r="BI154" s="876"/>
      <c r="BJ154" s="876"/>
      <c r="BK154" s="876"/>
      <c r="BL154" s="876"/>
      <c r="BM154" s="876"/>
      <c r="BN154" s="876"/>
      <c r="BO154" s="877">
        <v>826555.76340787881</v>
      </c>
      <c r="BP154" s="878"/>
      <c r="BQ154" s="878"/>
      <c r="BR154" s="878"/>
      <c r="BS154" s="878"/>
      <c r="BT154" s="878"/>
      <c r="BU154" s="878"/>
      <c r="BV154" s="879"/>
      <c r="BW154" s="876">
        <v>0</v>
      </c>
      <c r="BX154" s="876"/>
      <c r="BY154" s="876"/>
      <c r="BZ154" s="876"/>
      <c r="CA154" s="876"/>
      <c r="CB154" s="876"/>
      <c r="CC154" s="876"/>
      <c r="CD154" s="876"/>
      <c r="CE154" s="876">
        <v>0</v>
      </c>
      <c r="CF154" s="876"/>
      <c r="CG154" s="876"/>
      <c r="CH154" s="876"/>
      <c r="CI154" s="876"/>
      <c r="CJ154" s="876"/>
      <c r="CK154" s="876"/>
      <c r="CL154" s="876"/>
      <c r="CM154" s="876"/>
      <c r="CN154" s="876">
        <v>1114400</v>
      </c>
      <c r="CO154" s="876"/>
      <c r="CP154" s="876"/>
      <c r="CQ154" s="876"/>
      <c r="CR154" s="876"/>
      <c r="CS154" s="876"/>
      <c r="CT154" s="876"/>
      <c r="CU154" s="876"/>
      <c r="CV154" s="880">
        <f t="shared" si="2"/>
        <v>7974812.8362853974</v>
      </c>
      <c r="CW154" s="880"/>
      <c r="CX154" s="880"/>
      <c r="CY154" s="880"/>
      <c r="CZ154" s="880"/>
      <c r="DA154" s="880"/>
      <c r="DB154" s="880"/>
      <c r="DC154" s="880"/>
      <c r="DD154" s="880"/>
      <c r="DE154" s="881"/>
    </row>
    <row r="155" spans="1:109" s="3" customFormat="1" ht="23.25" customHeight="1" x14ac:dyDescent="0.2">
      <c r="A155" s="919" t="s">
        <v>1590</v>
      </c>
      <c r="B155" s="920"/>
      <c r="C155" s="920"/>
      <c r="D155" s="920"/>
      <c r="E155" s="920"/>
      <c r="F155" s="920"/>
      <c r="G155" s="920"/>
      <c r="H155" s="920"/>
      <c r="I155" s="920"/>
      <c r="J155" s="920"/>
      <c r="K155" s="920"/>
      <c r="L155" s="920"/>
      <c r="M155" s="920"/>
      <c r="N155" s="920"/>
      <c r="O155" s="921"/>
      <c r="P155" s="886" t="s">
        <v>1538</v>
      </c>
      <c r="Q155" s="886"/>
      <c r="R155" s="886"/>
      <c r="S155" s="886"/>
      <c r="T155" s="886"/>
      <c r="U155" s="886"/>
      <c r="V155" s="886"/>
      <c r="W155" s="886"/>
      <c r="X155" s="886"/>
      <c r="Y155" s="886"/>
      <c r="Z155" s="886"/>
      <c r="AA155" s="886"/>
      <c r="AB155" s="886"/>
      <c r="AC155" s="886"/>
      <c r="AD155" s="887"/>
      <c r="AE155" s="887"/>
      <c r="AF155" s="887"/>
      <c r="AG155" s="888">
        <v>2</v>
      </c>
      <c r="AH155" s="888"/>
      <c r="AI155" s="888"/>
      <c r="AJ155" s="888"/>
      <c r="AK155" s="889">
        <v>22597.279999999999</v>
      </c>
      <c r="AL155" s="889"/>
      <c r="AM155" s="889"/>
      <c r="AN155" s="889"/>
      <c r="AO155" s="889"/>
      <c r="AP155" s="889"/>
      <c r="AQ155" s="880">
        <v>271167.35999999999</v>
      </c>
      <c r="AR155" s="880"/>
      <c r="AS155" s="880"/>
      <c r="AT155" s="880"/>
      <c r="AU155" s="880"/>
      <c r="AV155" s="880"/>
      <c r="AW155" s="880"/>
      <c r="AX155" s="880"/>
      <c r="AY155" s="876">
        <v>0</v>
      </c>
      <c r="AZ155" s="876"/>
      <c r="BA155" s="876"/>
      <c r="BB155" s="876"/>
      <c r="BC155" s="876"/>
      <c r="BD155" s="876"/>
      <c r="BE155" s="876"/>
      <c r="BF155" s="876"/>
      <c r="BG155" s="876">
        <v>3766.2133333333331</v>
      </c>
      <c r="BH155" s="876"/>
      <c r="BI155" s="876"/>
      <c r="BJ155" s="876"/>
      <c r="BK155" s="876"/>
      <c r="BL155" s="876"/>
      <c r="BM155" s="876"/>
      <c r="BN155" s="876"/>
      <c r="BO155" s="877">
        <v>37662.133333333331</v>
      </c>
      <c r="BP155" s="878"/>
      <c r="BQ155" s="878"/>
      <c r="BR155" s="878"/>
      <c r="BS155" s="878"/>
      <c r="BT155" s="878"/>
      <c r="BU155" s="878"/>
      <c r="BV155" s="879"/>
      <c r="BW155" s="876">
        <v>0</v>
      </c>
      <c r="BX155" s="876"/>
      <c r="BY155" s="876"/>
      <c r="BZ155" s="876"/>
      <c r="CA155" s="876"/>
      <c r="CB155" s="876"/>
      <c r="CC155" s="876"/>
      <c r="CD155" s="876"/>
      <c r="CE155" s="876">
        <v>0</v>
      </c>
      <c r="CF155" s="876"/>
      <c r="CG155" s="876"/>
      <c r="CH155" s="876"/>
      <c r="CI155" s="876"/>
      <c r="CJ155" s="876"/>
      <c r="CK155" s="876"/>
      <c r="CL155" s="876"/>
      <c r="CM155" s="876"/>
      <c r="CN155" s="876">
        <v>51200</v>
      </c>
      <c r="CO155" s="876"/>
      <c r="CP155" s="876"/>
      <c r="CQ155" s="876"/>
      <c r="CR155" s="876"/>
      <c r="CS155" s="876"/>
      <c r="CT155" s="876"/>
      <c r="CU155" s="876"/>
      <c r="CV155" s="880">
        <f t="shared" si="2"/>
        <v>363795.70666666667</v>
      </c>
      <c r="CW155" s="880"/>
      <c r="CX155" s="880"/>
      <c r="CY155" s="880"/>
      <c r="CZ155" s="880"/>
      <c r="DA155" s="880"/>
      <c r="DB155" s="880"/>
      <c r="DC155" s="880"/>
      <c r="DD155" s="880"/>
      <c r="DE155" s="881"/>
    </row>
    <row r="156" spans="1:109" s="3" customFormat="1" ht="23.25" customHeight="1" x14ac:dyDescent="0.2">
      <c r="A156" s="919" t="s">
        <v>1590</v>
      </c>
      <c r="B156" s="920"/>
      <c r="C156" s="920"/>
      <c r="D156" s="920"/>
      <c r="E156" s="920"/>
      <c r="F156" s="920"/>
      <c r="G156" s="920"/>
      <c r="H156" s="920"/>
      <c r="I156" s="920"/>
      <c r="J156" s="920"/>
      <c r="K156" s="920"/>
      <c r="L156" s="920"/>
      <c r="M156" s="920"/>
      <c r="N156" s="920"/>
      <c r="O156" s="921"/>
      <c r="P156" s="886" t="s">
        <v>1574</v>
      </c>
      <c r="Q156" s="886"/>
      <c r="R156" s="886"/>
      <c r="S156" s="886"/>
      <c r="T156" s="886"/>
      <c r="U156" s="886"/>
      <c r="V156" s="886"/>
      <c r="W156" s="886"/>
      <c r="X156" s="886"/>
      <c r="Y156" s="886"/>
      <c r="Z156" s="886"/>
      <c r="AA156" s="886"/>
      <c r="AB156" s="886"/>
      <c r="AC156" s="886"/>
      <c r="AD156" s="887"/>
      <c r="AE156" s="887"/>
      <c r="AF156" s="887"/>
      <c r="AG156" s="888">
        <v>1</v>
      </c>
      <c r="AH156" s="888"/>
      <c r="AI156" s="888"/>
      <c r="AJ156" s="888"/>
      <c r="AK156" s="889">
        <v>10798.64</v>
      </c>
      <c r="AL156" s="889"/>
      <c r="AM156" s="889"/>
      <c r="AN156" s="889"/>
      <c r="AO156" s="889"/>
      <c r="AP156" s="889"/>
      <c r="AQ156" s="880">
        <v>129583.67999999999</v>
      </c>
      <c r="AR156" s="880"/>
      <c r="AS156" s="880"/>
      <c r="AT156" s="880"/>
      <c r="AU156" s="880"/>
      <c r="AV156" s="880"/>
      <c r="AW156" s="880"/>
      <c r="AX156" s="880"/>
      <c r="AY156" s="876">
        <v>0</v>
      </c>
      <c r="AZ156" s="876"/>
      <c r="BA156" s="876"/>
      <c r="BB156" s="876"/>
      <c r="BC156" s="876"/>
      <c r="BD156" s="876"/>
      <c r="BE156" s="876"/>
      <c r="BF156" s="876"/>
      <c r="BG156" s="876">
        <v>1799.7733333333331</v>
      </c>
      <c r="BH156" s="876"/>
      <c r="BI156" s="876"/>
      <c r="BJ156" s="876"/>
      <c r="BK156" s="876"/>
      <c r="BL156" s="876"/>
      <c r="BM156" s="876"/>
      <c r="BN156" s="876"/>
      <c r="BO156" s="877">
        <v>17997.733333333334</v>
      </c>
      <c r="BP156" s="878"/>
      <c r="BQ156" s="878"/>
      <c r="BR156" s="878"/>
      <c r="BS156" s="878"/>
      <c r="BT156" s="878"/>
      <c r="BU156" s="878"/>
      <c r="BV156" s="879"/>
      <c r="BW156" s="876">
        <v>0</v>
      </c>
      <c r="BX156" s="876"/>
      <c r="BY156" s="876"/>
      <c r="BZ156" s="876"/>
      <c r="CA156" s="876"/>
      <c r="CB156" s="876"/>
      <c r="CC156" s="876"/>
      <c r="CD156" s="876"/>
      <c r="CE156" s="876">
        <v>0</v>
      </c>
      <c r="CF156" s="876"/>
      <c r="CG156" s="876"/>
      <c r="CH156" s="876"/>
      <c r="CI156" s="876"/>
      <c r="CJ156" s="876"/>
      <c r="CK156" s="876"/>
      <c r="CL156" s="876"/>
      <c r="CM156" s="876"/>
      <c r="CN156" s="876">
        <v>25600</v>
      </c>
      <c r="CO156" s="876"/>
      <c r="CP156" s="876"/>
      <c r="CQ156" s="876"/>
      <c r="CR156" s="876"/>
      <c r="CS156" s="876"/>
      <c r="CT156" s="876"/>
      <c r="CU156" s="876"/>
      <c r="CV156" s="880">
        <f t="shared" si="2"/>
        <v>174981.18666666668</v>
      </c>
      <c r="CW156" s="880"/>
      <c r="CX156" s="880"/>
      <c r="CY156" s="880"/>
      <c r="CZ156" s="880"/>
      <c r="DA156" s="880"/>
      <c r="DB156" s="880"/>
      <c r="DC156" s="880"/>
      <c r="DD156" s="880"/>
      <c r="DE156" s="881"/>
    </row>
    <row r="157" spans="1:109" s="3" customFormat="1" ht="23.25" customHeight="1" x14ac:dyDescent="0.2">
      <c r="A157" s="919" t="s">
        <v>1590</v>
      </c>
      <c r="B157" s="920"/>
      <c r="C157" s="920"/>
      <c r="D157" s="920"/>
      <c r="E157" s="920"/>
      <c r="F157" s="920"/>
      <c r="G157" s="920"/>
      <c r="H157" s="920"/>
      <c r="I157" s="920"/>
      <c r="J157" s="920"/>
      <c r="K157" s="920"/>
      <c r="L157" s="920"/>
      <c r="M157" s="920"/>
      <c r="N157" s="920"/>
      <c r="O157" s="921"/>
      <c r="P157" s="886" t="s">
        <v>1539</v>
      </c>
      <c r="Q157" s="886"/>
      <c r="R157" s="886"/>
      <c r="S157" s="886"/>
      <c r="T157" s="886"/>
      <c r="U157" s="886"/>
      <c r="V157" s="886"/>
      <c r="W157" s="886"/>
      <c r="X157" s="886"/>
      <c r="Y157" s="886"/>
      <c r="Z157" s="886"/>
      <c r="AA157" s="886"/>
      <c r="AB157" s="886"/>
      <c r="AC157" s="886"/>
      <c r="AD157" s="887"/>
      <c r="AE157" s="887"/>
      <c r="AF157" s="887"/>
      <c r="AG157" s="888">
        <v>1</v>
      </c>
      <c r="AH157" s="888"/>
      <c r="AI157" s="888"/>
      <c r="AJ157" s="888"/>
      <c r="AK157" s="889">
        <v>10798.64</v>
      </c>
      <c r="AL157" s="889"/>
      <c r="AM157" s="889"/>
      <c r="AN157" s="889"/>
      <c r="AO157" s="889"/>
      <c r="AP157" s="889"/>
      <c r="AQ157" s="880">
        <v>129583.67999999999</v>
      </c>
      <c r="AR157" s="880"/>
      <c r="AS157" s="880"/>
      <c r="AT157" s="880"/>
      <c r="AU157" s="880"/>
      <c r="AV157" s="880"/>
      <c r="AW157" s="880"/>
      <c r="AX157" s="880"/>
      <c r="AY157" s="876">
        <v>0</v>
      </c>
      <c r="AZ157" s="876"/>
      <c r="BA157" s="876"/>
      <c r="BB157" s="876"/>
      <c r="BC157" s="876"/>
      <c r="BD157" s="876"/>
      <c r="BE157" s="876"/>
      <c r="BF157" s="876"/>
      <c r="BG157" s="876">
        <v>1799.7733333333331</v>
      </c>
      <c r="BH157" s="876"/>
      <c r="BI157" s="876"/>
      <c r="BJ157" s="876"/>
      <c r="BK157" s="876"/>
      <c r="BL157" s="876"/>
      <c r="BM157" s="876"/>
      <c r="BN157" s="876"/>
      <c r="BO157" s="877">
        <v>17997.733333333334</v>
      </c>
      <c r="BP157" s="878"/>
      <c r="BQ157" s="878"/>
      <c r="BR157" s="878"/>
      <c r="BS157" s="878"/>
      <c r="BT157" s="878"/>
      <c r="BU157" s="878"/>
      <c r="BV157" s="879"/>
      <c r="BW157" s="876">
        <v>0</v>
      </c>
      <c r="BX157" s="876"/>
      <c r="BY157" s="876"/>
      <c r="BZ157" s="876"/>
      <c r="CA157" s="876"/>
      <c r="CB157" s="876"/>
      <c r="CC157" s="876"/>
      <c r="CD157" s="876"/>
      <c r="CE157" s="876">
        <v>0</v>
      </c>
      <c r="CF157" s="876"/>
      <c r="CG157" s="876"/>
      <c r="CH157" s="876"/>
      <c r="CI157" s="876"/>
      <c r="CJ157" s="876"/>
      <c r="CK157" s="876"/>
      <c r="CL157" s="876"/>
      <c r="CM157" s="876"/>
      <c r="CN157" s="876">
        <v>25600</v>
      </c>
      <c r="CO157" s="876"/>
      <c r="CP157" s="876"/>
      <c r="CQ157" s="876"/>
      <c r="CR157" s="876"/>
      <c r="CS157" s="876"/>
      <c r="CT157" s="876"/>
      <c r="CU157" s="876"/>
      <c r="CV157" s="880">
        <f t="shared" si="2"/>
        <v>174981.18666666668</v>
      </c>
      <c r="CW157" s="880"/>
      <c r="CX157" s="880"/>
      <c r="CY157" s="880"/>
      <c r="CZ157" s="880"/>
      <c r="DA157" s="880"/>
      <c r="DB157" s="880"/>
      <c r="DC157" s="880"/>
      <c r="DD157" s="880"/>
      <c r="DE157" s="881"/>
    </row>
    <row r="158" spans="1:109" s="3" customFormat="1" ht="23.25" customHeight="1" x14ac:dyDescent="0.2">
      <c r="A158" s="919" t="s">
        <v>1590</v>
      </c>
      <c r="B158" s="920"/>
      <c r="C158" s="920"/>
      <c r="D158" s="920"/>
      <c r="E158" s="920"/>
      <c r="F158" s="920"/>
      <c r="G158" s="920"/>
      <c r="H158" s="920"/>
      <c r="I158" s="920"/>
      <c r="J158" s="920"/>
      <c r="K158" s="920"/>
      <c r="L158" s="920"/>
      <c r="M158" s="920"/>
      <c r="N158" s="920"/>
      <c r="O158" s="921"/>
      <c r="P158" s="886" t="s">
        <v>1540</v>
      </c>
      <c r="Q158" s="886"/>
      <c r="R158" s="886"/>
      <c r="S158" s="886"/>
      <c r="T158" s="886"/>
      <c r="U158" s="886"/>
      <c r="V158" s="886"/>
      <c r="W158" s="886"/>
      <c r="X158" s="886"/>
      <c r="Y158" s="886"/>
      <c r="Z158" s="886"/>
      <c r="AA158" s="886"/>
      <c r="AB158" s="886"/>
      <c r="AC158" s="886"/>
      <c r="AD158" s="887"/>
      <c r="AE158" s="887"/>
      <c r="AF158" s="887"/>
      <c r="AG158" s="888">
        <v>1</v>
      </c>
      <c r="AH158" s="888"/>
      <c r="AI158" s="888"/>
      <c r="AJ158" s="888"/>
      <c r="AK158" s="889">
        <v>11737.3589941952</v>
      </c>
      <c r="AL158" s="889"/>
      <c r="AM158" s="889"/>
      <c r="AN158" s="889"/>
      <c r="AO158" s="889"/>
      <c r="AP158" s="889"/>
      <c r="AQ158" s="880">
        <v>140848.30793034239</v>
      </c>
      <c r="AR158" s="880"/>
      <c r="AS158" s="880"/>
      <c r="AT158" s="880"/>
      <c r="AU158" s="880"/>
      <c r="AV158" s="880"/>
      <c r="AW158" s="880"/>
      <c r="AX158" s="880"/>
      <c r="AY158" s="876">
        <v>0</v>
      </c>
      <c r="AZ158" s="876"/>
      <c r="BA158" s="876"/>
      <c r="BB158" s="876"/>
      <c r="BC158" s="876"/>
      <c r="BD158" s="876"/>
      <c r="BE158" s="876"/>
      <c r="BF158" s="876"/>
      <c r="BG158" s="876">
        <v>1956.2264990325332</v>
      </c>
      <c r="BH158" s="876"/>
      <c r="BI158" s="876"/>
      <c r="BJ158" s="876"/>
      <c r="BK158" s="876"/>
      <c r="BL158" s="876"/>
      <c r="BM158" s="876"/>
      <c r="BN158" s="876"/>
      <c r="BO158" s="877">
        <v>19562.264990325333</v>
      </c>
      <c r="BP158" s="878"/>
      <c r="BQ158" s="878"/>
      <c r="BR158" s="878"/>
      <c r="BS158" s="878"/>
      <c r="BT158" s="878"/>
      <c r="BU158" s="878"/>
      <c r="BV158" s="879"/>
      <c r="BW158" s="876">
        <v>0</v>
      </c>
      <c r="BX158" s="876"/>
      <c r="BY158" s="876"/>
      <c r="BZ158" s="876"/>
      <c r="CA158" s="876"/>
      <c r="CB158" s="876"/>
      <c r="CC158" s="876"/>
      <c r="CD158" s="876"/>
      <c r="CE158" s="876">
        <v>0</v>
      </c>
      <c r="CF158" s="876"/>
      <c r="CG158" s="876"/>
      <c r="CH158" s="876"/>
      <c r="CI158" s="876"/>
      <c r="CJ158" s="876"/>
      <c r="CK158" s="876"/>
      <c r="CL158" s="876"/>
      <c r="CM158" s="876"/>
      <c r="CN158" s="876">
        <v>25600</v>
      </c>
      <c r="CO158" s="876"/>
      <c r="CP158" s="876"/>
      <c r="CQ158" s="876"/>
      <c r="CR158" s="876"/>
      <c r="CS158" s="876"/>
      <c r="CT158" s="876"/>
      <c r="CU158" s="876"/>
      <c r="CV158" s="880">
        <f t="shared" si="2"/>
        <v>187966.79941970023</v>
      </c>
      <c r="CW158" s="880"/>
      <c r="CX158" s="880"/>
      <c r="CY158" s="880"/>
      <c r="CZ158" s="880"/>
      <c r="DA158" s="880"/>
      <c r="DB158" s="880"/>
      <c r="DC158" s="880"/>
      <c r="DD158" s="880"/>
      <c r="DE158" s="881"/>
    </row>
    <row r="159" spans="1:109" s="3" customFormat="1" ht="23.25" customHeight="1" x14ac:dyDescent="0.2">
      <c r="A159" s="919" t="s">
        <v>1590</v>
      </c>
      <c r="B159" s="920"/>
      <c r="C159" s="920"/>
      <c r="D159" s="920"/>
      <c r="E159" s="920"/>
      <c r="F159" s="920"/>
      <c r="G159" s="920"/>
      <c r="H159" s="920"/>
      <c r="I159" s="920"/>
      <c r="J159" s="920"/>
      <c r="K159" s="920"/>
      <c r="L159" s="920"/>
      <c r="M159" s="920"/>
      <c r="N159" s="920"/>
      <c r="O159" s="921"/>
      <c r="P159" s="886" t="s">
        <v>1576</v>
      </c>
      <c r="Q159" s="886"/>
      <c r="R159" s="886"/>
      <c r="S159" s="886"/>
      <c r="T159" s="886"/>
      <c r="U159" s="886"/>
      <c r="V159" s="886"/>
      <c r="W159" s="886"/>
      <c r="X159" s="886"/>
      <c r="Y159" s="886"/>
      <c r="Z159" s="886"/>
      <c r="AA159" s="886"/>
      <c r="AB159" s="886"/>
      <c r="AC159" s="886"/>
      <c r="AD159" s="887"/>
      <c r="AE159" s="887"/>
      <c r="AF159" s="887"/>
      <c r="AG159" s="888">
        <v>1</v>
      </c>
      <c r="AH159" s="888"/>
      <c r="AI159" s="888"/>
      <c r="AJ159" s="888"/>
      <c r="AK159" s="889">
        <v>11737.361696240001</v>
      </c>
      <c r="AL159" s="889"/>
      <c r="AM159" s="889"/>
      <c r="AN159" s="889"/>
      <c r="AO159" s="889"/>
      <c r="AP159" s="889"/>
      <c r="AQ159" s="880">
        <v>140848.34035488003</v>
      </c>
      <c r="AR159" s="880"/>
      <c r="AS159" s="880"/>
      <c r="AT159" s="880"/>
      <c r="AU159" s="880"/>
      <c r="AV159" s="880"/>
      <c r="AW159" s="880"/>
      <c r="AX159" s="880"/>
      <c r="AY159" s="876">
        <v>0</v>
      </c>
      <c r="AZ159" s="876"/>
      <c r="BA159" s="876"/>
      <c r="BB159" s="876"/>
      <c r="BC159" s="876"/>
      <c r="BD159" s="876"/>
      <c r="BE159" s="876"/>
      <c r="BF159" s="876"/>
      <c r="BG159" s="876">
        <v>1956.2269493733336</v>
      </c>
      <c r="BH159" s="876"/>
      <c r="BI159" s="876"/>
      <c r="BJ159" s="876"/>
      <c r="BK159" s="876"/>
      <c r="BL159" s="876"/>
      <c r="BM159" s="876"/>
      <c r="BN159" s="876"/>
      <c r="BO159" s="877">
        <v>19562.269493733336</v>
      </c>
      <c r="BP159" s="878"/>
      <c r="BQ159" s="878"/>
      <c r="BR159" s="878"/>
      <c r="BS159" s="878"/>
      <c r="BT159" s="878"/>
      <c r="BU159" s="878"/>
      <c r="BV159" s="879"/>
      <c r="BW159" s="876">
        <v>0</v>
      </c>
      <c r="BX159" s="876"/>
      <c r="BY159" s="876"/>
      <c r="BZ159" s="876"/>
      <c r="CA159" s="876"/>
      <c r="CB159" s="876"/>
      <c r="CC159" s="876"/>
      <c r="CD159" s="876"/>
      <c r="CE159" s="876">
        <v>0</v>
      </c>
      <c r="CF159" s="876"/>
      <c r="CG159" s="876"/>
      <c r="CH159" s="876"/>
      <c r="CI159" s="876"/>
      <c r="CJ159" s="876"/>
      <c r="CK159" s="876"/>
      <c r="CL159" s="876"/>
      <c r="CM159" s="876"/>
      <c r="CN159" s="876">
        <v>25600</v>
      </c>
      <c r="CO159" s="876"/>
      <c r="CP159" s="876"/>
      <c r="CQ159" s="876"/>
      <c r="CR159" s="876"/>
      <c r="CS159" s="876"/>
      <c r="CT159" s="876"/>
      <c r="CU159" s="876"/>
      <c r="CV159" s="880">
        <f t="shared" si="2"/>
        <v>187966.8367979867</v>
      </c>
      <c r="CW159" s="880"/>
      <c r="CX159" s="880"/>
      <c r="CY159" s="880"/>
      <c r="CZ159" s="880"/>
      <c r="DA159" s="880"/>
      <c r="DB159" s="880"/>
      <c r="DC159" s="880"/>
      <c r="DD159" s="880"/>
      <c r="DE159" s="881"/>
    </row>
    <row r="160" spans="1:109" s="3" customFormat="1" ht="23.25" customHeight="1" x14ac:dyDescent="0.2">
      <c r="A160" s="919" t="s">
        <v>1590</v>
      </c>
      <c r="B160" s="920"/>
      <c r="C160" s="920"/>
      <c r="D160" s="920"/>
      <c r="E160" s="920"/>
      <c r="F160" s="920"/>
      <c r="G160" s="920"/>
      <c r="H160" s="920"/>
      <c r="I160" s="920"/>
      <c r="J160" s="920"/>
      <c r="K160" s="920"/>
      <c r="L160" s="920"/>
      <c r="M160" s="920"/>
      <c r="N160" s="920"/>
      <c r="O160" s="921"/>
      <c r="P160" s="886" t="s">
        <v>1578</v>
      </c>
      <c r="Q160" s="886"/>
      <c r="R160" s="886"/>
      <c r="S160" s="886"/>
      <c r="T160" s="886"/>
      <c r="U160" s="886"/>
      <c r="V160" s="886"/>
      <c r="W160" s="886"/>
      <c r="X160" s="886"/>
      <c r="Y160" s="886"/>
      <c r="Z160" s="886"/>
      <c r="AA160" s="886"/>
      <c r="AB160" s="886"/>
      <c r="AC160" s="886"/>
      <c r="AD160" s="887"/>
      <c r="AE160" s="887"/>
      <c r="AF160" s="887"/>
      <c r="AG160" s="888">
        <v>12</v>
      </c>
      <c r="AH160" s="888"/>
      <c r="AI160" s="888"/>
      <c r="AJ160" s="888"/>
      <c r="AK160" s="889">
        <v>129583.67999999999</v>
      </c>
      <c r="AL160" s="889"/>
      <c r="AM160" s="889"/>
      <c r="AN160" s="889"/>
      <c r="AO160" s="889"/>
      <c r="AP160" s="889"/>
      <c r="AQ160" s="880">
        <v>1555004.1599999995</v>
      </c>
      <c r="AR160" s="880"/>
      <c r="AS160" s="880"/>
      <c r="AT160" s="880"/>
      <c r="AU160" s="880"/>
      <c r="AV160" s="880"/>
      <c r="AW160" s="880"/>
      <c r="AX160" s="880"/>
      <c r="AY160" s="876">
        <v>0</v>
      </c>
      <c r="AZ160" s="876"/>
      <c r="BA160" s="876"/>
      <c r="BB160" s="876"/>
      <c r="BC160" s="876"/>
      <c r="BD160" s="876"/>
      <c r="BE160" s="876"/>
      <c r="BF160" s="876"/>
      <c r="BG160" s="876">
        <v>21597.279999999999</v>
      </c>
      <c r="BH160" s="876"/>
      <c r="BI160" s="876"/>
      <c r="BJ160" s="876"/>
      <c r="BK160" s="876"/>
      <c r="BL160" s="876"/>
      <c r="BM160" s="876"/>
      <c r="BN160" s="876"/>
      <c r="BO160" s="877">
        <v>215972.80000000002</v>
      </c>
      <c r="BP160" s="878"/>
      <c r="BQ160" s="878"/>
      <c r="BR160" s="878"/>
      <c r="BS160" s="878"/>
      <c r="BT160" s="878"/>
      <c r="BU160" s="878"/>
      <c r="BV160" s="879"/>
      <c r="BW160" s="876">
        <v>0</v>
      </c>
      <c r="BX160" s="876"/>
      <c r="BY160" s="876"/>
      <c r="BZ160" s="876"/>
      <c r="CA160" s="876"/>
      <c r="CB160" s="876"/>
      <c r="CC160" s="876"/>
      <c r="CD160" s="876"/>
      <c r="CE160" s="876">
        <v>0</v>
      </c>
      <c r="CF160" s="876"/>
      <c r="CG160" s="876"/>
      <c r="CH160" s="876"/>
      <c r="CI160" s="876"/>
      <c r="CJ160" s="876"/>
      <c r="CK160" s="876"/>
      <c r="CL160" s="876"/>
      <c r="CM160" s="876"/>
      <c r="CN160" s="876">
        <v>307200</v>
      </c>
      <c r="CO160" s="876"/>
      <c r="CP160" s="876"/>
      <c r="CQ160" s="876"/>
      <c r="CR160" s="876"/>
      <c r="CS160" s="876"/>
      <c r="CT160" s="876"/>
      <c r="CU160" s="876"/>
      <c r="CV160" s="880">
        <f t="shared" si="2"/>
        <v>2099774.2399999993</v>
      </c>
      <c r="CW160" s="880"/>
      <c r="CX160" s="880"/>
      <c r="CY160" s="880"/>
      <c r="CZ160" s="880"/>
      <c r="DA160" s="880"/>
      <c r="DB160" s="880"/>
      <c r="DC160" s="880"/>
      <c r="DD160" s="880"/>
      <c r="DE160" s="881"/>
    </row>
    <row r="161" spans="1:109" s="3" customFormat="1" ht="23.25" customHeight="1" x14ac:dyDescent="0.2">
      <c r="A161" s="919" t="s">
        <v>1590</v>
      </c>
      <c r="B161" s="920"/>
      <c r="C161" s="920"/>
      <c r="D161" s="920"/>
      <c r="E161" s="920"/>
      <c r="F161" s="920"/>
      <c r="G161" s="920"/>
      <c r="H161" s="920"/>
      <c r="I161" s="920"/>
      <c r="J161" s="920"/>
      <c r="K161" s="920"/>
      <c r="L161" s="920"/>
      <c r="M161" s="920"/>
      <c r="N161" s="920"/>
      <c r="O161" s="921"/>
      <c r="P161" s="886" t="s">
        <v>1580</v>
      </c>
      <c r="Q161" s="886"/>
      <c r="R161" s="886"/>
      <c r="S161" s="886"/>
      <c r="T161" s="886"/>
      <c r="U161" s="886"/>
      <c r="V161" s="886"/>
      <c r="W161" s="886"/>
      <c r="X161" s="886"/>
      <c r="Y161" s="886"/>
      <c r="Z161" s="886"/>
      <c r="AA161" s="886"/>
      <c r="AB161" s="886"/>
      <c r="AC161" s="886"/>
      <c r="AD161" s="887"/>
      <c r="AE161" s="887"/>
      <c r="AF161" s="887"/>
      <c r="AG161" s="888">
        <v>3</v>
      </c>
      <c r="AH161" s="888"/>
      <c r="AI161" s="888"/>
      <c r="AJ161" s="888"/>
      <c r="AK161" s="889">
        <v>32395.919999999998</v>
      </c>
      <c r="AL161" s="889"/>
      <c r="AM161" s="889"/>
      <c r="AN161" s="889"/>
      <c r="AO161" s="889"/>
      <c r="AP161" s="889"/>
      <c r="AQ161" s="880">
        <v>388751.04</v>
      </c>
      <c r="AR161" s="880"/>
      <c r="AS161" s="880"/>
      <c r="AT161" s="880"/>
      <c r="AU161" s="880"/>
      <c r="AV161" s="880"/>
      <c r="AW161" s="880"/>
      <c r="AX161" s="880"/>
      <c r="AY161" s="876">
        <v>0</v>
      </c>
      <c r="AZ161" s="876"/>
      <c r="BA161" s="876"/>
      <c r="BB161" s="876"/>
      <c r="BC161" s="876"/>
      <c r="BD161" s="876"/>
      <c r="BE161" s="876"/>
      <c r="BF161" s="876"/>
      <c r="BG161" s="876">
        <v>5399.32</v>
      </c>
      <c r="BH161" s="876"/>
      <c r="BI161" s="876"/>
      <c r="BJ161" s="876"/>
      <c r="BK161" s="876"/>
      <c r="BL161" s="876"/>
      <c r="BM161" s="876"/>
      <c r="BN161" s="876"/>
      <c r="BO161" s="877">
        <v>53993.2</v>
      </c>
      <c r="BP161" s="878"/>
      <c r="BQ161" s="878"/>
      <c r="BR161" s="878"/>
      <c r="BS161" s="878"/>
      <c r="BT161" s="878"/>
      <c r="BU161" s="878"/>
      <c r="BV161" s="879"/>
      <c r="BW161" s="876">
        <v>0</v>
      </c>
      <c r="BX161" s="876"/>
      <c r="BY161" s="876"/>
      <c r="BZ161" s="876"/>
      <c r="CA161" s="876"/>
      <c r="CB161" s="876"/>
      <c r="CC161" s="876"/>
      <c r="CD161" s="876"/>
      <c r="CE161" s="876">
        <v>0</v>
      </c>
      <c r="CF161" s="876"/>
      <c r="CG161" s="876"/>
      <c r="CH161" s="876"/>
      <c r="CI161" s="876"/>
      <c r="CJ161" s="876"/>
      <c r="CK161" s="876"/>
      <c r="CL161" s="876"/>
      <c r="CM161" s="876"/>
      <c r="CN161" s="876">
        <v>76800</v>
      </c>
      <c r="CO161" s="876"/>
      <c r="CP161" s="876"/>
      <c r="CQ161" s="876"/>
      <c r="CR161" s="876"/>
      <c r="CS161" s="876"/>
      <c r="CT161" s="876"/>
      <c r="CU161" s="876"/>
      <c r="CV161" s="880">
        <f t="shared" si="2"/>
        <v>524943.56000000006</v>
      </c>
      <c r="CW161" s="880"/>
      <c r="CX161" s="880"/>
      <c r="CY161" s="880"/>
      <c r="CZ161" s="880"/>
      <c r="DA161" s="880"/>
      <c r="DB161" s="880"/>
      <c r="DC161" s="880"/>
      <c r="DD161" s="880"/>
      <c r="DE161" s="881"/>
    </row>
    <row r="162" spans="1:109" s="3" customFormat="1" ht="23.25" customHeight="1" x14ac:dyDescent="0.2">
      <c r="A162" s="919" t="s">
        <v>1590</v>
      </c>
      <c r="B162" s="920"/>
      <c r="C162" s="920"/>
      <c r="D162" s="920"/>
      <c r="E162" s="920"/>
      <c r="F162" s="920"/>
      <c r="G162" s="920"/>
      <c r="H162" s="920"/>
      <c r="I162" s="920"/>
      <c r="J162" s="920"/>
      <c r="K162" s="920"/>
      <c r="L162" s="920"/>
      <c r="M162" s="920"/>
      <c r="N162" s="920"/>
      <c r="O162" s="921"/>
      <c r="P162" s="886" t="s">
        <v>1514</v>
      </c>
      <c r="Q162" s="886"/>
      <c r="R162" s="886"/>
      <c r="S162" s="886"/>
      <c r="T162" s="886"/>
      <c r="U162" s="886"/>
      <c r="V162" s="886"/>
      <c r="W162" s="886"/>
      <c r="X162" s="886"/>
      <c r="Y162" s="886"/>
      <c r="Z162" s="886"/>
      <c r="AA162" s="886"/>
      <c r="AB162" s="886"/>
      <c r="AC162" s="886"/>
      <c r="AD162" s="887"/>
      <c r="AE162" s="887"/>
      <c r="AF162" s="887"/>
      <c r="AG162" s="888">
        <v>16</v>
      </c>
      <c r="AH162" s="888"/>
      <c r="AI162" s="888"/>
      <c r="AJ162" s="888"/>
      <c r="AK162" s="889">
        <v>173716.95899419521</v>
      </c>
      <c r="AL162" s="889"/>
      <c r="AM162" s="889"/>
      <c r="AN162" s="889"/>
      <c r="AO162" s="889"/>
      <c r="AP162" s="889"/>
      <c r="AQ162" s="880">
        <v>2084603.5079303416</v>
      </c>
      <c r="AR162" s="880"/>
      <c r="AS162" s="880"/>
      <c r="AT162" s="880"/>
      <c r="AU162" s="880"/>
      <c r="AV162" s="880"/>
      <c r="AW162" s="880"/>
      <c r="AX162" s="880"/>
      <c r="AY162" s="876">
        <v>0</v>
      </c>
      <c r="AZ162" s="876"/>
      <c r="BA162" s="876"/>
      <c r="BB162" s="876"/>
      <c r="BC162" s="876"/>
      <c r="BD162" s="876"/>
      <c r="BE162" s="876"/>
      <c r="BF162" s="876"/>
      <c r="BG162" s="876">
        <v>28952.826499032537</v>
      </c>
      <c r="BH162" s="876"/>
      <c r="BI162" s="876"/>
      <c r="BJ162" s="876"/>
      <c r="BK162" s="876"/>
      <c r="BL162" s="876"/>
      <c r="BM162" s="876"/>
      <c r="BN162" s="876"/>
      <c r="BO162" s="877">
        <v>289528.26499032538</v>
      </c>
      <c r="BP162" s="878"/>
      <c r="BQ162" s="878"/>
      <c r="BR162" s="878"/>
      <c r="BS162" s="878"/>
      <c r="BT162" s="878"/>
      <c r="BU162" s="878"/>
      <c r="BV162" s="879"/>
      <c r="BW162" s="876">
        <v>0</v>
      </c>
      <c r="BX162" s="876"/>
      <c r="BY162" s="876"/>
      <c r="BZ162" s="876"/>
      <c r="CA162" s="876"/>
      <c r="CB162" s="876"/>
      <c r="CC162" s="876"/>
      <c r="CD162" s="876"/>
      <c r="CE162" s="876">
        <v>0</v>
      </c>
      <c r="CF162" s="876"/>
      <c r="CG162" s="876"/>
      <c r="CH162" s="876"/>
      <c r="CI162" s="876"/>
      <c r="CJ162" s="876"/>
      <c r="CK162" s="876"/>
      <c r="CL162" s="876"/>
      <c r="CM162" s="876"/>
      <c r="CN162" s="876">
        <v>409600</v>
      </c>
      <c r="CO162" s="876"/>
      <c r="CP162" s="876"/>
      <c r="CQ162" s="876"/>
      <c r="CR162" s="876"/>
      <c r="CS162" s="876"/>
      <c r="CT162" s="876"/>
      <c r="CU162" s="876"/>
      <c r="CV162" s="880">
        <f t="shared" si="2"/>
        <v>2812684.5994196995</v>
      </c>
      <c r="CW162" s="880"/>
      <c r="CX162" s="880"/>
      <c r="CY162" s="880"/>
      <c r="CZ162" s="880"/>
      <c r="DA162" s="880"/>
      <c r="DB162" s="880"/>
      <c r="DC162" s="880"/>
      <c r="DD162" s="880"/>
      <c r="DE162" s="881"/>
    </row>
    <row r="163" spans="1:109" s="3" customFormat="1" ht="23.25" customHeight="1" x14ac:dyDescent="0.2">
      <c r="A163" s="919" t="s">
        <v>1590</v>
      </c>
      <c r="B163" s="920"/>
      <c r="C163" s="920"/>
      <c r="D163" s="920"/>
      <c r="E163" s="920"/>
      <c r="F163" s="920"/>
      <c r="G163" s="920"/>
      <c r="H163" s="920"/>
      <c r="I163" s="920"/>
      <c r="J163" s="920"/>
      <c r="K163" s="920"/>
      <c r="L163" s="920"/>
      <c r="M163" s="920"/>
      <c r="N163" s="920"/>
      <c r="O163" s="921"/>
      <c r="P163" s="886" t="s">
        <v>1504</v>
      </c>
      <c r="Q163" s="886"/>
      <c r="R163" s="886"/>
      <c r="S163" s="886"/>
      <c r="T163" s="886"/>
      <c r="U163" s="886"/>
      <c r="V163" s="886"/>
      <c r="W163" s="886"/>
      <c r="X163" s="886"/>
      <c r="Y163" s="886"/>
      <c r="Z163" s="886"/>
      <c r="AA163" s="886"/>
      <c r="AB163" s="886"/>
      <c r="AC163" s="886"/>
      <c r="AD163" s="887"/>
      <c r="AE163" s="887"/>
      <c r="AF163" s="887"/>
      <c r="AG163" s="888">
        <v>1</v>
      </c>
      <c r="AH163" s="888"/>
      <c r="AI163" s="888"/>
      <c r="AJ163" s="888"/>
      <c r="AK163" s="889">
        <v>12858.37</v>
      </c>
      <c r="AL163" s="889"/>
      <c r="AM163" s="889"/>
      <c r="AN163" s="889"/>
      <c r="AO163" s="889"/>
      <c r="AP163" s="889"/>
      <c r="AQ163" s="880">
        <v>154300.44</v>
      </c>
      <c r="AR163" s="880"/>
      <c r="AS163" s="880"/>
      <c r="AT163" s="880"/>
      <c r="AU163" s="880"/>
      <c r="AV163" s="880"/>
      <c r="AW163" s="880"/>
      <c r="AX163" s="880"/>
      <c r="AY163" s="876">
        <v>0</v>
      </c>
      <c r="AZ163" s="876"/>
      <c r="BA163" s="876"/>
      <c r="BB163" s="876"/>
      <c r="BC163" s="876"/>
      <c r="BD163" s="876"/>
      <c r="BE163" s="876"/>
      <c r="BF163" s="876"/>
      <c r="BG163" s="876">
        <v>2143.061666666667</v>
      </c>
      <c r="BH163" s="876"/>
      <c r="BI163" s="876"/>
      <c r="BJ163" s="876"/>
      <c r="BK163" s="876"/>
      <c r="BL163" s="876"/>
      <c r="BM163" s="876"/>
      <c r="BN163" s="876"/>
      <c r="BO163" s="877">
        <v>21430.616666666669</v>
      </c>
      <c r="BP163" s="878"/>
      <c r="BQ163" s="878"/>
      <c r="BR163" s="878"/>
      <c r="BS163" s="878"/>
      <c r="BT163" s="878"/>
      <c r="BU163" s="878"/>
      <c r="BV163" s="879"/>
      <c r="BW163" s="876">
        <v>0</v>
      </c>
      <c r="BX163" s="876"/>
      <c r="BY163" s="876"/>
      <c r="BZ163" s="876"/>
      <c r="CA163" s="876"/>
      <c r="CB163" s="876"/>
      <c r="CC163" s="876"/>
      <c r="CD163" s="876"/>
      <c r="CE163" s="876">
        <v>0</v>
      </c>
      <c r="CF163" s="876"/>
      <c r="CG163" s="876"/>
      <c r="CH163" s="876"/>
      <c r="CI163" s="876"/>
      <c r="CJ163" s="876"/>
      <c r="CK163" s="876"/>
      <c r="CL163" s="876"/>
      <c r="CM163" s="876"/>
      <c r="CN163" s="876">
        <v>25600</v>
      </c>
      <c r="CO163" s="876"/>
      <c r="CP163" s="876"/>
      <c r="CQ163" s="876"/>
      <c r="CR163" s="876"/>
      <c r="CS163" s="876"/>
      <c r="CT163" s="876"/>
      <c r="CU163" s="876"/>
      <c r="CV163" s="880">
        <f t="shared" si="2"/>
        <v>203474.11833333335</v>
      </c>
      <c r="CW163" s="880"/>
      <c r="CX163" s="880"/>
      <c r="CY163" s="880"/>
      <c r="CZ163" s="880"/>
      <c r="DA163" s="880"/>
      <c r="DB163" s="880"/>
      <c r="DC163" s="880"/>
      <c r="DD163" s="880"/>
      <c r="DE163" s="881"/>
    </row>
    <row r="164" spans="1:109" s="3" customFormat="1" ht="23.25" customHeight="1" x14ac:dyDescent="0.2">
      <c r="A164" s="919" t="s">
        <v>1594</v>
      </c>
      <c r="B164" s="920"/>
      <c r="C164" s="920"/>
      <c r="D164" s="920"/>
      <c r="E164" s="920"/>
      <c r="F164" s="920"/>
      <c r="G164" s="920"/>
      <c r="H164" s="920"/>
      <c r="I164" s="920"/>
      <c r="J164" s="920"/>
      <c r="K164" s="920"/>
      <c r="L164" s="920"/>
      <c r="M164" s="920"/>
      <c r="N164" s="920"/>
      <c r="O164" s="921"/>
      <c r="P164" s="886" t="s">
        <v>1513</v>
      </c>
      <c r="Q164" s="886"/>
      <c r="R164" s="886"/>
      <c r="S164" s="886"/>
      <c r="T164" s="886"/>
      <c r="U164" s="886"/>
      <c r="V164" s="886"/>
      <c r="W164" s="886"/>
      <c r="X164" s="886"/>
      <c r="Y164" s="886"/>
      <c r="Z164" s="886"/>
      <c r="AA164" s="886"/>
      <c r="AB164" s="886"/>
      <c r="AC164" s="886"/>
      <c r="AD164" s="887"/>
      <c r="AE164" s="887"/>
      <c r="AF164" s="887"/>
      <c r="AG164" s="888">
        <v>1</v>
      </c>
      <c r="AH164" s="888"/>
      <c r="AI164" s="888"/>
      <c r="AJ164" s="888"/>
      <c r="AK164" s="889">
        <v>15224.86</v>
      </c>
      <c r="AL164" s="889"/>
      <c r="AM164" s="889"/>
      <c r="AN164" s="889"/>
      <c r="AO164" s="889"/>
      <c r="AP164" s="889"/>
      <c r="AQ164" s="880">
        <v>182698.32</v>
      </c>
      <c r="AR164" s="880"/>
      <c r="AS164" s="880"/>
      <c r="AT164" s="880"/>
      <c r="AU164" s="880"/>
      <c r="AV164" s="880"/>
      <c r="AW164" s="880"/>
      <c r="AX164" s="880"/>
      <c r="AY164" s="876">
        <v>0</v>
      </c>
      <c r="AZ164" s="876"/>
      <c r="BA164" s="876"/>
      <c r="BB164" s="876"/>
      <c r="BC164" s="876"/>
      <c r="BD164" s="876"/>
      <c r="BE164" s="876"/>
      <c r="BF164" s="876"/>
      <c r="BG164" s="876">
        <v>2537.4766666666669</v>
      </c>
      <c r="BH164" s="876"/>
      <c r="BI164" s="876"/>
      <c r="BJ164" s="876"/>
      <c r="BK164" s="876"/>
      <c r="BL164" s="876"/>
      <c r="BM164" s="876"/>
      <c r="BN164" s="876"/>
      <c r="BO164" s="877">
        <v>25374.766666666666</v>
      </c>
      <c r="BP164" s="878"/>
      <c r="BQ164" s="878"/>
      <c r="BR164" s="878"/>
      <c r="BS164" s="878"/>
      <c r="BT164" s="878"/>
      <c r="BU164" s="878"/>
      <c r="BV164" s="879"/>
      <c r="BW164" s="876">
        <v>0</v>
      </c>
      <c r="BX164" s="876"/>
      <c r="BY164" s="876"/>
      <c r="BZ164" s="876"/>
      <c r="CA164" s="876"/>
      <c r="CB164" s="876"/>
      <c r="CC164" s="876"/>
      <c r="CD164" s="876"/>
      <c r="CE164" s="876">
        <v>0</v>
      </c>
      <c r="CF164" s="876"/>
      <c r="CG164" s="876"/>
      <c r="CH164" s="876"/>
      <c r="CI164" s="876"/>
      <c r="CJ164" s="876"/>
      <c r="CK164" s="876"/>
      <c r="CL164" s="876"/>
      <c r="CM164" s="876"/>
      <c r="CN164" s="876">
        <v>23200</v>
      </c>
      <c r="CO164" s="876"/>
      <c r="CP164" s="876"/>
      <c r="CQ164" s="876"/>
      <c r="CR164" s="876"/>
      <c r="CS164" s="876"/>
      <c r="CT164" s="876"/>
      <c r="CU164" s="876"/>
      <c r="CV164" s="880">
        <f t="shared" si="2"/>
        <v>233810.56333333332</v>
      </c>
      <c r="CW164" s="880"/>
      <c r="CX164" s="880"/>
      <c r="CY164" s="880"/>
      <c r="CZ164" s="880"/>
      <c r="DA164" s="880"/>
      <c r="DB164" s="880"/>
      <c r="DC164" s="880"/>
      <c r="DD164" s="880"/>
      <c r="DE164" s="881"/>
    </row>
    <row r="165" spans="1:109" s="3" customFormat="1" ht="23.25" customHeight="1" x14ac:dyDescent="0.2">
      <c r="A165" s="919" t="s">
        <v>1594</v>
      </c>
      <c r="B165" s="920"/>
      <c r="C165" s="920"/>
      <c r="D165" s="920"/>
      <c r="E165" s="920"/>
      <c r="F165" s="920"/>
      <c r="G165" s="920"/>
      <c r="H165" s="920"/>
      <c r="I165" s="920"/>
      <c r="J165" s="920"/>
      <c r="K165" s="920"/>
      <c r="L165" s="920"/>
      <c r="M165" s="920"/>
      <c r="N165" s="920"/>
      <c r="O165" s="921"/>
      <c r="P165" s="886" t="s">
        <v>1567</v>
      </c>
      <c r="Q165" s="886"/>
      <c r="R165" s="886"/>
      <c r="S165" s="886"/>
      <c r="T165" s="886"/>
      <c r="U165" s="886"/>
      <c r="V165" s="886"/>
      <c r="W165" s="886"/>
      <c r="X165" s="886"/>
      <c r="Y165" s="886"/>
      <c r="Z165" s="886"/>
      <c r="AA165" s="886"/>
      <c r="AB165" s="886"/>
      <c r="AC165" s="886"/>
      <c r="AD165" s="887"/>
      <c r="AE165" s="887"/>
      <c r="AF165" s="887"/>
      <c r="AG165" s="888">
        <v>1</v>
      </c>
      <c r="AH165" s="888"/>
      <c r="AI165" s="888"/>
      <c r="AJ165" s="888"/>
      <c r="AK165" s="889">
        <v>15224.86</v>
      </c>
      <c r="AL165" s="889"/>
      <c r="AM165" s="889"/>
      <c r="AN165" s="889"/>
      <c r="AO165" s="889"/>
      <c r="AP165" s="889"/>
      <c r="AQ165" s="880">
        <v>182698.32</v>
      </c>
      <c r="AR165" s="880"/>
      <c r="AS165" s="880"/>
      <c r="AT165" s="880"/>
      <c r="AU165" s="880"/>
      <c r="AV165" s="880"/>
      <c r="AW165" s="880"/>
      <c r="AX165" s="880"/>
      <c r="AY165" s="876">
        <v>0</v>
      </c>
      <c r="AZ165" s="876"/>
      <c r="BA165" s="876"/>
      <c r="BB165" s="876"/>
      <c r="BC165" s="876"/>
      <c r="BD165" s="876"/>
      <c r="BE165" s="876"/>
      <c r="BF165" s="876"/>
      <c r="BG165" s="876">
        <v>2537.4766666666669</v>
      </c>
      <c r="BH165" s="876"/>
      <c r="BI165" s="876"/>
      <c r="BJ165" s="876"/>
      <c r="BK165" s="876"/>
      <c r="BL165" s="876"/>
      <c r="BM165" s="876"/>
      <c r="BN165" s="876"/>
      <c r="BO165" s="877">
        <v>25374.766666666666</v>
      </c>
      <c r="BP165" s="878"/>
      <c r="BQ165" s="878"/>
      <c r="BR165" s="878"/>
      <c r="BS165" s="878"/>
      <c r="BT165" s="878"/>
      <c r="BU165" s="878"/>
      <c r="BV165" s="879"/>
      <c r="BW165" s="876">
        <v>0</v>
      </c>
      <c r="BX165" s="876"/>
      <c r="BY165" s="876"/>
      <c r="BZ165" s="876"/>
      <c r="CA165" s="876"/>
      <c r="CB165" s="876"/>
      <c r="CC165" s="876"/>
      <c r="CD165" s="876"/>
      <c r="CE165" s="876">
        <v>0</v>
      </c>
      <c r="CF165" s="876"/>
      <c r="CG165" s="876"/>
      <c r="CH165" s="876"/>
      <c r="CI165" s="876"/>
      <c r="CJ165" s="876"/>
      <c r="CK165" s="876"/>
      <c r="CL165" s="876"/>
      <c r="CM165" s="876"/>
      <c r="CN165" s="876">
        <v>23200</v>
      </c>
      <c r="CO165" s="876"/>
      <c r="CP165" s="876"/>
      <c r="CQ165" s="876"/>
      <c r="CR165" s="876"/>
      <c r="CS165" s="876"/>
      <c r="CT165" s="876"/>
      <c r="CU165" s="876"/>
      <c r="CV165" s="880">
        <f t="shared" si="2"/>
        <v>233810.56333333332</v>
      </c>
      <c r="CW165" s="880"/>
      <c r="CX165" s="880"/>
      <c r="CY165" s="880"/>
      <c r="CZ165" s="880"/>
      <c r="DA165" s="880"/>
      <c r="DB165" s="880"/>
      <c r="DC165" s="880"/>
      <c r="DD165" s="880"/>
      <c r="DE165" s="881"/>
    </row>
    <row r="166" spans="1:109" s="3" customFormat="1" ht="23.25" customHeight="1" x14ac:dyDescent="0.2">
      <c r="A166" s="919" t="s">
        <v>1595</v>
      </c>
      <c r="B166" s="920"/>
      <c r="C166" s="920"/>
      <c r="D166" s="920"/>
      <c r="E166" s="920"/>
      <c r="F166" s="920"/>
      <c r="G166" s="920"/>
      <c r="H166" s="920"/>
      <c r="I166" s="920"/>
      <c r="J166" s="920"/>
      <c r="K166" s="920"/>
      <c r="L166" s="920"/>
      <c r="M166" s="920"/>
      <c r="N166" s="920"/>
      <c r="O166" s="921"/>
      <c r="P166" s="886" t="s">
        <v>1561</v>
      </c>
      <c r="Q166" s="886"/>
      <c r="R166" s="886"/>
      <c r="S166" s="886"/>
      <c r="T166" s="886"/>
      <c r="U166" s="886"/>
      <c r="V166" s="886"/>
      <c r="W166" s="886"/>
      <c r="X166" s="886"/>
      <c r="Y166" s="886"/>
      <c r="Z166" s="886"/>
      <c r="AA166" s="886"/>
      <c r="AB166" s="886"/>
      <c r="AC166" s="886"/>
      <c r="AD166" s="887"/>
      <c r="AE166" s="887"/>
      <c r="AF166" s="887"/>
      <c r="AG166" s="888">
        <v>1</v>
      </c>
      <c r="AH166" s="888"/>
      <c r="AI166" s="888"/>
      <c r="AJ166" s="888"/>
      <c r="AK166" s="889">
        <v>7685.59</v>
      </c>
      <c r="AL166" s="889"/>
      <c r="AM166" s="889"/>
      <c r="AN166" s="889"/>
      <c r="AO166" s="889"/>
      <c r="AP166" s="889"/>
      <c r="AQ166" s="880">
        <v>92227.08</v>
      </c>
      <c r="AR166" s="880"/>
      <c r="AS166" s="880"/>
      <c r="AT166" s="880"/>
      <c r="AU166" s="880"/>
      <c r="AV166" s="880"/>
      <c r="AW166" s="880"/>
      <c r="AX166" s="880"/>
      <c r="AY166" s="876">
        <v>0</v>
      </c>
      <c r="AZ166" s="876"/>
      <c r="BA166" s="876"/>
      <c r="BB166" s="876"/>
      <c r="BC166" s="876"/>
      <c r="BD166" s="876"/>
      <c r="BE166" s="876"/>
      <c r="BF166" s="876"/>
      <c r="BG166" s="876">
        <v>1280.9316666666666</v>
      </c>
      <c r="BH166" s="876"/>
      <c r="BI166" s="876"/>
      <c r="BJ166" s="876"/>
      <c r="BK166" s="876"/>
      <c r="BL166" s="876"/>
      <c r="BM166" s="876"/>
      <c r="BN166" s="876"/>
      <c r="BO166" s="877">
        <v>12809.316666666666</v>
      </c>
      <c r="BP166" s="878"/>
      <c r="BQ166" s="878"/>
      <c r="BR166" s="878"/>
      <c r="BS166" s="878"/>
      <c r="BT166" s="878"/>
      <c r="BU166" s="878"/>
      <c r="BV166" s="879"/>
      <c r="BW166" s="876">
        <v>0</v>
      </c>
      <c r="BX166" s="876"/>
      <c r="BY166" s="876"/>
      <c r="BZ166" s="876"/>
      <c r="CA166" s="876"/>
      <c r="CB166" s="876"/>
      <c r="CC166" s="876"/>
      <c r="CD166" s="876"/>
      <c r="CE166" s="876">
        <v>0</v>
      </c>
      <c r="CF166" s="876"/>
      <c r="CG166" s="876"/>
      <c r="CH166" s="876"/>
      <c r="CI166" s="876"/>
      <c r="CJ166" s="876"/>
      <c r="CK166" s="876"/>
      <c r="CL166" s="876"/>
      <c r="CM166" s="876"/>
      <c r="CN166" s="876">
        <v>25600</v>
      </c>
      <c r="CO166" s="876"/>
      <c r="CP166" s="876"/>
      <c r="CQ166" s="876"/>
      <c r="CR166" s="876"/>
      <c r="CS166" s="876"/>
      <c r="CT166" s="876"/>
      <c r="CU166" s="876"/>
      <c r="CV166" s="880">
        <f t="shared" si="2"/>
        <v>131917.32833333334</v>
      </c>
      <c r="CW166" s="880"/>
      <c r="CX166" s="880"/>
      <c r="CY166" s="880"/>
      <c r="CZ166" s="880"/>
      <c r="DA166" s="880"/>
      <c r="DB166" s="880"/>
      <c r="DC166" s="880"/>
      <c r="DD166" s="880"/>
      <c r="DE166" s="881"/>
    </row>
    <row r="167" spans="1:109" s="3" customFormat="1" ht="23.25" customHeight="1" x14ac:dyDescent="0.2">
      <c r="A167" s="919" t="s">
        <v>1595</v>
      </c>
      <c r="B167" s="920"/>
      <c r="C167" s="920"/>
      <c r="D167" s="920"/>
      <c r="E167" s="920"/>
      <c r="F167" s="920"/>
      <c r="G167" s="920"/>
      <c r="H167" s="920"/>
      <c r="I167" s="920"/>
      <c r="J167" s="920"/>
      <c r="K167" s="920"/>
      <c r="L167" s="920"/>
      <c r="M167" s="920"/>
      <c r="N167" s="920"/>
      <c r="O167" s="921"/>
      <c r="P167" s="886" t="s">
        <v>1511</v>
      </c>
      <c r="Q167" s="886"/>
      <c r="R167" s="886"/>
      <c r="S167" s="886"/>
      <c r="T167" s="886"/>
      <c r="U167" s="886"/>
      <c r="V167" s="886"/>
      <c r="W167" s="886"/>
      <c r="X167" s="886"/>
      <c r="Y167" s="886"/>
      <c r="Z167" s="886"/>
      <c r="AA167" s="886"/>
      <c r="AB167" s="886"/>
      <c r="AC167" s="886"/>
      <c r="AD167" s="887"/>
      <c r="AE167" s="887"/>
      <c r="AF167" s="887"/>
      <c r="AG167" s="888">
        <v>7</v>
      </c>
      <c r="AH167" s="888"/>
      <c r="AI167" s="888"/>
      <c r="AJ167" s="888"/>
      <c r="AK167" s="889">
        <v>53996.45</v>
      </c>
      <c r="AL167" s="889"/>
      <c r="AM167" s="889"/>
      <c r="AN167" s="889"/>
      <c r="AO167" s="889"/>
      <c r="AP167" s="889"/>
      <c r="AQ167" s="880">
        <v>647957.4</v>
      </c>
      <c r="AR167" s="880"/>
      <c r="AS167" s="880"/>
      <c r="AT167" s="880"/>
      <c r="AU167" s="880"/>
      <c r="AV167" s="880"/>
      <c r="AW167" s="880"/>
      <c r="AX167" s="880"/>
      <c r="AY167" s="876">
        <v>0</v>
      </c>
      <c r="AZ167" s="876"/>
      <c r="BA167" s="876"/>
      <c r="BB167" s="876"/>
      <c r="BC167" s="876"/>
      <c r="BD167" s="876"/>
      <c r="BE167" s="876"/>
      <c r="BF167" s="876"/>
      <c r="BG167" s="876">
        <v>8999.4083333333328</v>
      </c>
      <c r="BH167" s="876"/>
      <c r="BI167" s="876"/>
      <c r="BJ167" s="876"/>
      <c r="BK167" s="876"/>
      <c r="BL167" s="876"/>
      <c r="BM167" s="876"/>
      <c r="BN167" s="876"/>
      <c r="BO167" s="877">
        <v>89994.083333333328</v>
      </c>
      <c r="BP167" s="878"/>
      <c r="BQ167" s="878"/>
      <c r="BR167" s="878"/>
      <c r="BS167" s="878"/>
      <c r="BT167" s="878"/>
      <c r="BU167" s="878"/>
      <c r="BV167" s="879"/>
      <c r="BW167" s="876">
        <v>0</v>
      </c>
      <c r="BX167" s="876"/>
      <c r="BY167" s="876"/>
      <c r="BZ167" s="876"/>
      <c r="CA167" s="876"/>
      <c r="CB167" s="876"/>
      <c r="CC167" s="876"/>
      <c r="CD167" s="876"/>
      <c r="CE167" s="876">
        <v>0</v>
      </c>
      <c r="CF167" s="876"/>
      <c r="CG167" s="876"/>
      <c r="CH167" s="876"/>
      <c r="CI167" s="876"/>
      <c r="CJ167" s="876"/>
      <c r="CK167" s="876"/>
      <c r="CL167" s="876"/>
      <c r="CM167" s="876"/>
      <c r="CN167" s="876">
        <v>179200</v>
      </c>
      <c r="CO167" s="876"/>
      <c r="CP167" s="876"/>
      <c r="CQ167" s="876"/>
      <c r="CR167" s="876"/>
      <c r="CS167" s="876"/>
      <c r="CT167" s="876"/>
      <c r="CU167" s="876"/>
      <c r="CV167" s="880">
        <f t="shared" si="2"/>
        <v>926150.89166666672</v>
      </c>
      <c r="CW167" s="880"/>
      <c r="CX167" s="880"/>
      <c r="CY167" s="880"/>
      <c r="CZ167" s="880"/>
      <c r="DA167" s="880"/>
      <c r="DB167" s="880"/>
      <c r="DC167" s="880"/>
      <c r="DD167" s="880"/>
      <c r="DE167" s="881"/>
    </row>
    <row r="168" spans="1:109" s="3" customFormat="1" ht="23.25" customHeight="1" x14ac:dyDescent="0.2">
      <c r="A168" s="919" t="s">
        <v>1595</v>
      </c>
      <c r="B168" s="920"/>
      <c r="C168" s="920"/>
      <c r="D168" s="920"/>
      <c r="E168" s="920"/>
      <c r="F168" s="920"/>
      <c r="G168" s="920"/>
      <c r="H168" s="920"/>
      <c r="I168" s="920"/>
      <c r="J168" s="920"/>
      <c r="K168" s="920"/>
      <c r="L168" s="920"/>
      <c r="M168" s="920"/>
      <c r="N168" s="920"/>
      <c r="O168" s="921"/>
      <c r="P168" s="886" t="s">
        <v>1563</v>
      </c>
      <c r="Q168" s="886"/>
      <c r="R168" s="886"/>
      <c r="S168" s="886"/>
      <c r="T168" s="886"/>
      <c r="U168" s="886"/>
      <c r="V168" s="886"/>
      <c r="W168" s="886"/>
      <c r="X168" s="886"/>
      <c r="Y168" s="886"/>
      <c r="Z168" s="886"/>
      <c r="AA168" s="886"/>
      <c r="AB168" s="886"/>
      <c r="AC168" s="886"/>
      <c r="AD168" s="887"/>
      <c r="AE168" s="887"/>
      <c r="AF168" s="887"/>
      <c r="AG168" s="888">
        <v>13</v>
      </c>
      <c r="AH168" s="888"/>
      <c r="AI168" s="888"/>
      <c r="AJ168" s="888"/>
      <c r="AK168" s="889">
        <v>99912.669999999969</v>
      </c>
      <c r="AL168" s="889"/>
      <c r="AM168" s="889"/>
      <c r="AN168" s="889"/>
      <c r="AO168" s="889"/>
      <c r="AP168" s="889"/>
      <c r="AQ168" s="880">
        <v>1198952.0399999998</v>
      </c>
      <c r="AR168" s="880"/>
      <c r="AS168" s="880"/>
      <c r="AT168" s="880"/>
      <c r="AU168" s="880"/>
      <c r="AV168" s="880"/>
      <c r="AW168" s="880"/>
      <c r="AX168" s="880"/>
      <c r="AY168" s="876">
        <v>0</v>
      </c>
      <c r="AZ168" s="876"/>
      <c r="BA168" s="876"/>
      <c r="BB168" s="876"/>
      <c r="BC168" s="876"/>
      <c r="BD168" s="876"/>
      <c r="BE168" s="876"/>
      <c r="BF168" s="876"/>
      <c r="BG168" s="876">
        <v>16652.111666666668</v>
      </c>
      <c r="BH168" s="876"/>
      <c r="BI168" s="876"/>
      <c r="BJ168" s="876"/>
      <c r="BK168" s="876"/>
      <c r="BL168" s="876"/>
      <c r="BM168" s="876"/>
      <c r="BN168" s="876"/>
      <c r="BO168" s="877">
        <v>166521.11666666664</v>
      </c>
      <c r="BP168" s="878"/>
      <c r="BQ168" s="878"/>
      <c r="BR168" s="878"/>
      <c r="BS168" s="878"/>
      <c r="BT168" s="878"/>
      <c r="BU168" s="878"/>
      <c r="BV168" s="879"/>
      <c r="BW168" s="876">
        <v>0</v>
      </c>
      <c r="BX168" s="876"/>
      <c r="BY168" s="876"/>
      <c r="BZ168" s="876"/>
      <c r="CA168" s="876"/>
      <c r="CB168" s="876"/>
      <c r="CC168" s="876"/>
      <c r="CD168" s="876"/>
      <c r="CE168" s="876">
        <v>0</v>
      </c>
      <c r="CF168" s="876"/>
      <c r="CG168" s="876"/>
      <c r="CH168" s="876"/>
      <c r="CI168" s="876"/>
      <c r="CJ168" s="876"/>
      <c r="CK168" s="876"/>
      <c r="CL168" s="876"/>
      <c r="CM168" s="876"/>
      <c r="CN168" s="876">
        <v>332800</v>
      </c>
      <c r="CO168" s="876"/>
      <c r="CP168" s="876"/>
      <c r="CQ168" s="876"/>
      <c r="CR168" s="876"/>
      <c r="CS168" s="876"/>
      <c r="CT168" s="876"/>
      <c r="CU168" s="876"/>
      <c r="CV168" s="880">
        <f t="shared" si="2"/>
        <v>1714925.2683333331</v>
      </c>
      <c r="CW168" s="880"/>
      <c r="CX168" s="880"/>
      <c r="CY168" s="880"/>
      <c r="CZ168" s="880"/>
      <c r="DA168" s="880"/>
      <c r="DB168" s="880"/>
      <c r="DC168" s="880"/>
      <c r="DD168" s="880"/>
      <c r="DE168" s="881"/>
    </row>
    <row r="169" spans="1:109" s="3" customFormat="1" ht="23.25" customHeight="1" x14ac:dyDescent="0.2">
      <c r="A169" s="919" t="s">
        <v>1595</v>
      </c>
      <c r="B169" s="920"/>
      <c r="C169" s="920"/>
      <c r="D169" s="920"/>
      <c r="E169" s="920"/>
      <c r="F169" s="920"/>
      <c r="G169" s="920"/>
      <c r="H169" s="920"/>
      <c r="I169" s="920"/>
      <c r="J169" s="920"/>
      <c r="K169" s="920"/>
      <c r="L169" s="920"/>
      <c r="M169" s="920"/>
      <c r="N169" s="920"/>
      <c r="O169" s="921"/>
      <c r="P169" s="886" t="s">
        <v>1591</v>
      </c>
      <c r="Q169" s="886"/>
      <c r="R169" s="886"/>
      <c r="S169" s="886"/>
      <c r="T169" s="886"/>
      <c r="U169" s="886"/>
      <c r="V169" s="886"/>
      <c r="W169" s="886"/>
      <c r="X169" s="886"/>
      <c r="Y169" s="886"/>
      <c r="Z169" s="886"/>
      <c r="AA169" s="886"/>
      <c r="AB169" s="886"/>
      <c r="AC169" s="886"/>
      <c r="AD169" s="887"/>
      <c r="AE169" s="887"/>
      <c r="AF169" s="887"/>
      <c r="AG169" s="888">
        <v>1</v>
      </c>
      <c r="AH169" s="888"/>
      <c r="AI169" s="888"/>
      <c r="AJ169" s="888"/>
      <c r="AK169" s="889">
        <v>7685.59</v>
      </c>
      <c r="AL169" s="889"/>
      <c r="AM169" s="889"/>
      <c r="AN169" s="889"/>
      <c r="AO169" s="889"/>
      <c r="AP169" s="889"/>
      <c r="AQ169" s="880">
        <v>92227.08</v>
      </c>
      <c r="AR169" s="880"/>
      <c r="AS169" s="880"/>
      <c r="AT169" s="880"/>
      <c r="AU169" s="880"/>
      <c r="AV169" s="880"/>
      <c r="AW169" s="880"/>
      <c r="AX169" s="880"/>
      <c r="AY169" s="876">
        <v>0</v>
      </c>
      <c r="AZ169" s="876"/>
      <c r="BA169" s="876"/>
      <c r="BB169" s="876"/>
      <c r="BC169" s="876"/>
      <c r="BD169" s="876"/>
      <c r="BE169" s="876"/>
      <c r="BF169" s="876"/>
      <c r="BG169" s="876">
        <v>1280.9316666666666</v>
      </c>
      <c r="BH169" s="876"/>
      <c r="BI169" s="876"/>
      <c r="BJ169" s="876"/>
      <c r="BK169" s="876"/>
      <c r="BL169" s="876"/>
      <c r="BM169" s="876"/>
      <c r="BN169" s="876"/>
      <c r="BO169" s="877">
        <v>12809.316666666666</v>
      </c>
      <c r="BP169" s="878"/>
      <c r="BQ169" s="878"/>
      <c r="BR169" s="878"/>
      <c r="BS169" s="878"/>
      <c r="BT169" s="878"/>
      <c r="BU169" s="878"/>
      <c r="BV169" s="879"/>
      <c r="BW169" s="876">
        <v>0</v>
      </c>
      <c r="BX169" s="876"/>
      <c r="BY169" s="876"/>
      <c r="BZ169" s="876"/>
      <c r="CA169" s="876"/>
      <c r="CB169" s="876"/>
      <c r="CC169" s="876"/>
      <c r="CD169" s="876"/>
      <c r="CE169" s="876">
        <v>0</v>
      </c>
      <c r="CF169" s="876"/>
      <c r="CG169" s="876"/>
      <c r="CH169" s="876"/>
      <c r="CI169" s="876"/>
      <c r="CJ169" s="876"/>
      <c r="CK169" s="876"/>
      <c r="CL169" s="876"/>
      <c r="CM169" s="876"/>
      <c r="CN169" s="876">
        <v>25600</v>
      </c>
      <c r="CO169" s="876"/>
      <c r="CP169" s="876"/>
      <c r="CQ169" s="876"/>
      <c r="CR169" s="876"/>
      <c r="CS169" s="876"/>
      <c r="CT169" s="876"/>
      <c r="CU169" s="876"/>
      <c r="CV169" s="880">
        <f t="shared" si="2"/>
        <v>131917.32833333334</v>
      </c>
      <c r="CW169" s="880"/>
      <c r="CX169" s="880"/>
      <c r="CY169" s="880"/>
      <c r="CZ169" s="880"/>
      <c r="DA169" s="880"/>
      <c r="DB169" s="880"/>
      <c r="DC169" s="880"/>
      <c r="DD169" s="880"/>
      <c r="DE169" s="881"/>
    </row>
    <row r="170" spans="1:109" s="3" customFormat="1" ht="23.25" customHeight="1" x14ac:dyDescent="0.2">
      <c r="A170" s="919" t="s">
        <v>1595</v>
      </c>
      <c r="B170" s="920"/>
      <c r="C170" s="920"/>
      <c r="D170" s="920"/>
      <c r="E170" s="920"/>
      <c r="F170" s="920"/>
      <c r="G170" s="920"/>
      <c r="H170" s="920"/>
      <c r="I170" s="920"/>
      <c r="J170" s="920"/>
      <c r="K170" s="920"/>
      <c r="L170" s="920"/>
      <c r="M170" s="920"/>
      <c r="N170" s="920"/>
      <c r="O170" s="921"/>
      <c r="P170" s="886" t="s">
        <v>1565</v>
      </c>
      <c r="Q170" s="886"/>
      <c r="R170" s="886"/>
      <c r="S170" s="886"/>
      <c r="T170" s="886"/>
      <c r="U170" s="886"/>
      <c r="V170" s="886"/>
      <c r="W170" s="886"/>
      <c r="X170" s="886"/>
      <c r="Y170" s="886"/>
      <c r="Z170" s="886"/>
      <c r="AA170" s="886"/>
      <c r="AB170" s="886"/>
      <c r="AC170" s="886"/>
      <c r="AD170" s="887"/>
      <c r="AE170" s="887"/>
      <c r="AF170" s="887"/>
      <c r="AG170" s="888">
        <v>25</v>
      </c>
      <c r="AH170" s="888"/>
      <c r="AI170" s="888"/>
      <c r="AJ170" s="888"/>
      <c r="AK170" s="889">
        <v>194902.21662784004</v>
      </c>
      <c r="AL170" s="889"/>
      <c r="AM170" s="889"/>
      <c r="AN170" s="889"/>
      <c r="AO170" s="889"/>
      <c r="AP170" s="889"/>
      <c r="AQ170" s="880">
        <v>2338826.5995340804</v>
      </c>
      <c r="AR170" s="880"/>
      <c r="AS170" s="880"/>
      <c r="AT170" s="880"/>
      <c r="AU170" s="880"/>
      <c r="AV170" s="880"/>
      <c r="AW170" s="880"/>
      <c r="AX170" s="880"/>
      <c r="AY170" s="876">
        <v>0</v>
      </c>
      <c r="AZ170" s="876"/>
      <c r="BA170" s="876"/>
      <c r="BB170" s="876"/>
      <c r="BC170" s="876"/>
      <c r="BD170" s="876"/>
      <c r="BE170" s="876"/>
      <c r="BF170" s="876"/>
      <c r="BG170" s="876">
        <v>32483.702771306678</v>
      </c>
      <c r="BH170" s="876"/>
      <c r="BI170" s="876"/>
      <c r="BJ170" s="876"/>
      <c r="BK170" s="876"/>
      <c r="BL170" s="876"/>
      <c r="BM170" s="876"/>
      <c r="BN170" s="876"/>
      <c r="BO170" s="877">
        <v>324837.02771306672</v>
      </c>
      <c r="BP170" s="878"/>
      <c r="BQ170" s="878"/>
      <c r="BR170" s="878"/>
      <c r="BS170" s="878"/>
      <c r="BT170" s="878"/>
      <c r="BU170" s="878"/>
      <c r="BV170" s="879"/>
      <c r="BW170" s="876">
        <v>0</v>
      </c>
      <c r="BX170" s="876"/>
      <c r="BY170" s="876"/>
      <c r="BZ170" s="876"/>
      <c r="CA170" s="876"/>
      <c r="CB170" s="876"/>
      <c r="CC170" s="876"/>
      <c r="CD170" s="876"/>
      <c r="CE170" s="876">
        <v>0</v>
      </c>
      <c r="CF170" s="876"/>
      <c r="CG170" s="876"/>
      <c r="CH170" s="876"/>
      <c r="CI170" s="876"/>
      <c r="CJ170" s="876"/>
      <c r="CK170" s="876"/>
      <c r="CL170" s="876"/>
      <c r="CM170" s="876"/>
      <c r="CN170" s="876">
        <v>640000</v>
      </c>
      <c r="CO170" s="876"/>
      <c r="CP170" s="876"/>
      <c r="CQ170" s="876"/>
      <c r="CR170" s="876"/>
      <c r="CS170" s="876"/>
      <c r="CT170" s="876"/>
      <c r="CU170" s="876"/>
      <c r="CV170" s="880">
        <f t="shared" si="2"/>
        <v>3336147.3300184538</v>
      </c>
      <c r="CW170" s="880"/>
      <c r="CX170" s="880"/>
      <c r="CY170" s="880"/>
      <c r="CZ170" s="880"/>
      <c r="DA170" s="880"/>
      <c r="DB170" s="880"/>
      <c r="DC170" s="880"/>
      <c r="DD170" s="880"/>
      <c r="DE170" s="881"/>
    </row>
    <row r="171" spans="1:109" s="3" customFormat="1" ht="23.25" customHeight="1" x14ac:dyDescent="0.2">
      <c r="A171" s="919" t="s">
        <v>1595</v>
      </c>
      <c r="B171" s="920"/>
      <c r="C171" s="920"/>
      <c r="D171" s="920"/>
      <c r="E171" s="920"/>
      <c r="F171" s="920"/>
      <c r="G171" s="920"/>
      <c r="H171" s="920"/>
      <c r="I171" s="920"/>
      <c r="J171" s="920"/>
      <c r="K171" s="920"/>
      <c r="L171" s="920"/>
      <c r="M171" s="920"/>
      <c r="N171" s="920"/>
      <c r="O171" s="921"/>
      <c r="P171" s="886" t="s">
        <v>1586</v>
      </c>
      <c r="Q171" s="886"/>
      <c r="R171" s="886"/>
      <c r="S171" s="886"/>
      <c r="T171" s="886"/>
      <c r="U171" s="886"/>
      <c r="V171" s="886"/>
      <c r="W171" s="886"/>
      <c r="X171" s="886"/>
      <c r="Y171" s="886"/>
      <c r="Z171" s="886"/>
      <c r="AA171" s="886"/>
      <c r="AB171" s="886"/>
      <c r="AC171" s="886"/>
      <c r="AD171" s="887"/>
      <c r="AE171" s="887"/>
      <c r="AF171" s="887"/>
      <c r="AG171" s="888">
        <v>2</v>
      </c>
      <c r="AH171" s="888"/>
      <c r="AI171" s="888"/>
      <c r="AJ171" s="888"/>
      <c r="AK171" s="889">
        <v>15423.70393888</v>
      </c>
      <c r="AL171" s="889"/>
      <c r="AM171" s="889"/>
      <c r="AN171" s="889"/>
      <c r="AO171" s="889"/>
      <c r="AP171" s="889"/>
      <c r="AQ171" s="880">
        <v>185084.44726655999</v>
      </c>
      <c r="AR171" s="880"/>
      <c r="AS171" s="880"/>
      <c r="AT171" s="880"/>
      <c r="AU171" s="880"/>
      <c r="AV171" s="880"/>
      <c r="AW171" s="880"/>
      <c r="AX171" s="880"/>
      <c r="AY171" s="876">
        <v>0</v>
      </c>
      <c r="AZ171" s="876"/>
      <c r="BA171" s="876"/>
      <c r="BB171" s="876"/>
      <c r="BC171" s="876"/>
      <c r="BD171" s="876"/>
      <c r="BE171" s="876"/>
      <c r="BF171" s="876"/>
      <c r="BG171" s="876">
        <v>2570.6173231466664</v>
      </c>
      <c r="BH171" s="876"/>
      <c r="BI171" s="876"/>
      <c r="BJ171" s="876"/>
      <c r="BK171" s="876"/>
      <c r="BL171" s="876"/>
      <c r="BM171" s="876"/>
      <c r="BN171" s="876"/>
      <c r="BO171" s="877">
        <v>25706.173231466666</v>
      </c>
      <c r="BP171" s="878"/>
      <c r="BQ171" s="878"/>
      <c r="BR171" s="878"/>
      <c r="BS171" s="878"/>
      <c r="BT171" s="878"/>
      <c r="BU171" s="878"/>
      <c r="BV171" s="879"/>
      <c r="BW171" s="876">
        <v>0</v>
      </c>
      <c r="BX171" s="876"/>
      <c r="BY171" s="876"/>
      <c r="BZ171" s="876"/>
      <c r="CA171" s="876"/>
      <c r="CB171" s="876"/>
      <c r="CC171" s="876"/>
      <c r="CD171" s="876"/>
      <c r="CE171" s="876">
        <v>0</v>
      </c>
      <c r="CF171" s="876"/>
      <c r="CG171" s="876"/>
      <c r="CH171" s="876"/>
      <c r="CI171" s="876"/>
      <c r="CJ171" s="876"/>
      <c r="CK171" s="876"/>
      <c r="CL171" s="876"/>
      <c r="CM171" s="876"/>
      <c r="CN171" s="876">
        <v>51200</v>
      </c>
      <c r="CO171" s="876"/>
      <c r="CP171" s="876"/>
      <c r="CQ171" s="876"/>
      <c r="CR171" s="876"/>
      <c r="CS171" s="876"/>
      <c r="CT171" s="876"/>
      <c r="CU171" s="876"/>
      <c r="CV171" s="880">
        <f t="shared" si="2"/>
        <v>264561.23782117333</v>
      </c>
      <c r="CW171" s="880"/>
      <c r="CX171" s="880"/>
      <c r="CY171" s="880"/>
      <c r="CZ171" s="880"/>
      <c r="DA171" s="880"/>
      <c r="DB171" s="880"/>
      <c r="DC171" s="880"/>
      <c r="DD171" s="880"/>
      <c r="DE171" s="881"/>
    </row>
    <row r="172" spans="1:109" s="3" customFormat="1" ht="23.25" customHeight="1" x14ac:dyDescent="0.2">
      <c r="A172" s="919" t="s">
        <v>1595</v>
      </c>
      <c r="B172" s="920"/>
      <c r="C172" s="920"/>
      <c r="D172" s="920"/>
      <c r="E172" s="920"/>
      <c r="F172" s="920"/>
      <c r="G172" s="920"/>
      <c r="H172" s="920"/>
      <c r="I172" s="920"/>
      <c r="J172" s="920"/>
      <c r="K172" s="920"/>
      <c r="L172" s="920"/>
      <c r="M172" s="920"/>
      <c r="N172" s="920"/>
      <c r="O172" s="921"/>
      <c r="P172" s="886" t="s">
        <v>1592</v>
      </c>
      <c r="Q172" s="886"/>
      <c r="R172" s="886"/>
      <c r="S172" s="886"/>
      <c r="T172" s="886"/>
      <c r="U172" s="886"/>
      <c r="V172" s="886"/>
      <c r="W172" s="886"/>
      <c r="X172" s="886"/>
      <c r="Y172" s="886"/>
      <c r="Z172" s="886"/>
      <c r="AA172" s="886"/>
      <c r="AB172" s="886"/>
      <c r="AC172" s="886"/>
      <c r="AD172" s="887"/>
      <c r="AE172" s="887"/>
      <c r="AF172" s="887"/>
      <c r="AG172" s="888">
        <v>1</v>
      </c>
      <c r="AH172" s="888"/>
      <c r="AI172" s="888"/>
      <c r="AJ172" s="888"/>
      <c r="AK172" s="889">
        <v>7685.59</v>
      </c>
      <c r="AL172" s="889"/>
      <c r="AM172" s="889"/>
      <c r="AN172" s="889"/>
      <c r="AO172" s="889"/>
      <c r="AP172" s="889"/>
      <c r="AQ172" s="880">
        <v>92227.08</v>
      </c>
      <c r="AR172" s="880"/>
      <c r="AS172" s="880"/>
      <c r="AT172" s="880"/>
      <c r="AU172" s="880"/>
      <c r="AV172" s="880"/>
      <c r="AW172" s="880"/>
      <c r="AX172" s="880"/>
      <c r="AY172" s="876">
        <v>0</v>
      </c>
      <c r="AZ172" s="876"/>
      <c r="BA172" s="876"/>
      <c r="BB172" s="876"/>
      <c r="BC172" s="876"/>
      <c r="BD172" s="876"/>
      <c r="BE172" s="876"/>
      <c r="BF172" s="876"/>
      <c r="BG172" s="876">
        <v>1280.9316666666666</v>
      </c>
      <c r="BH172" s="876"/>
      <c r="BI172" s="876"/>
      <c r="BJ172" s="876"/>
      <c r="BK172" s="876"/>
      <c r="BL172" s="876"/>
      <c r="BM172" s="876"/>
      <c r="BN172" s="876"/>
      <c r="BO172" s="877">
        <v>12809.316666666666</v>
      </c>
      <c r="BP172" s="878"/>
      <c r="BQ172" s="878"/>
      <c r="BR172" s="878"/>
      <c r="BS172" s="878"/>
      <c r="BT172" s="878"/>
      <c r="BU172" s="878"/>
      <c r="BV172" s="879"/>
      <c r="BW172" s="876">
        <v>0</v>
      </c>
      <c r="BX172" s="876"/>
      <c r="BY172" s="876"/>
      <c r="BZ172" s="876"/>
      <c r="CA172" s="876"/>
      <c r="CB172" s="876"/>
      <c r="CC172" s="876"/>
      <c r="CD172" s="876"/>
      <c r="CE172" s="876">
        <v>0</v>
      </c>
      <c r="CF172" s="876"/>
      <c r="CG172" s="876"/>
      <c r="CH172" s="876"/>
      <c r="CI172" s="876"/>
      <c r="CJ172" s="876"/>
      <c r="CK172" s="876"/>
      <c r="CL172" s="876"/>
      <c r="CM172" s="876"/>
      <c r="CN172" s="876">
        <v>25600</v>
      </c>
      <c r="CO172" s="876"/>
      <c r="CP172" s="876"/>
      <c r="CQ172" s="876"/>
      <c r="CR172" s="876"/>
      <c r="CS172" s="876"/>
      <c r="CT172" s="876"/>
      <c r="CU172" s="876"/>
      <c r="CV172" s="880">
        <f t="shared" si="2"/>
        <v>131917.32833333334</v>
      </c>
      <c r="CW172" s="880"/>
      <c r="CX172" s="880"/>
      <c r="CY172" s="880"/>
      <c r="CZ172" s="880"/>
      <c r="DA172" s="880"/>
      <c r="DB172" s="880"/>
      <c r="DC172" s="880"/>
      <c r="DD172" s="880"/>
      <c r="DE172" s="881"/>
    </row>
    <row r="173" spans="1:109" s="3" customFormat="1" ht="23.25" customHeight="1" x14ac:dyDescent="0.2">
      <c r="A173" s="919" t="s">
        <v>1595</v>
      </c>
      <c r="B173" s="920"/>
      <c r="C173" s="920"/>
      <c r="D173" s="920"/>
      <c r="E173" s="920"/>
      <c r="F173" s="920"/>
      <c r="G173" s="920"/>
      <c r="H173" s="920"/>
      <c r="I173" s="920"/>
      <c r="J173" s="920"/>
      <c r="K173" s="920"/>
      <c r="L173" s="920"/>
      <c r="M173" s="920"/>
      <c r="N173" s="920"/>
      <c r="O173" s="921"/>
      <c r="P173" s="886" t="s">
        <v>1525</v>
      </c>
      <c r="Q173" s="886"/>
      <c r="R173" s="886"/>
      <c r="S173" s="886"/>
      <c r="T173" s="886"/>
      <c r="U173" s="886"/>
      <c r="V173" s="886"/>
      <c r="W173" s="886"/>
      <c r="X173" s="886"/>
      <c r="Y173" s="886"/>
      <c r="Z173" s="886"/>
      <c r="AA173" s="886"/>
      <c r="AB173" s="886"/>
      <c r="AC173" s="886"/>
      <c r="AD173" s="887"/>
      <c r="AE173" s="887"/>
      <c r="AF173" s="887"/>
      <c r="AG173" s="888">
        <v>1</v>
      </c>
      <c r="AH173" s="888"/>
      <c r="AI173" s="888"/>
      <c r="AJ173" s="888"/>
      <c r="AK173" s="889">
        <v>7685.59</v>
      </c>
      <c r="AL173" s="889"/>
      <c r="AM173" s="889"/>
      <c r="AN173" s="889"/>
      <c r="AO173" s="889"/>
      <c r="AP173" s="889"/>
      <c r="AQ173" s="880">
        <v>92227.08</v>
      </c>
      <c r="AR173" s="880"/>
      <c r="AS173" s="880"/>
      <c r="AT173" s="880"/>
      <c r="AU173" s="880"/>
      <c r="AV173" s="880"/>
      <c r="AW173" s="880"/>
      <c r="AX173" s="880"/>
      <c r="AY173" s="876">
        <v>0</v>
      </c>
      <c r="AZ173" s="876"/>
      <c r="BA173" s="876"/>
      <c r="BB173" s="876"/>
      <c r="BC173" s="876"/>
      <c r="BD173" s="876"/>
      <c r="BE173" s="876"/>
      <c r="BF173" s="876"/>
      <c r="BG173" s="876">
        <v>1280.9316666666666</v>
      </c>
      <c r="BH173" s="876"/>
      <c r="BI173" s="876"/>
      <c r="BJ173" s="876"/>
      <c r="BK173" s="876"/>
      <c r="BL173" s="876"/>
      <c r="BM173" s="876"/>
      <c r="BN173" s="876"/>
      <c r="BO173" s="877">
        <v>12809.316666666666</v>
      </c>
      <c r="BP173" s="878"/>
      <c r="BQ173" s="878"/>
      <c r="BR173" s="878"/>
      <c r="BS173" s="878"/>
      <c r="BT173" s="878"/>
      <c r="BU173" s="878"/>
      <c r="BV173" s="879"/>
      <c r="BW173" s="876">
        <v>0</v>
      </c>
      <c r="BX173" s="876"/>
      <c r="BY173" s="876"/>
      <c r="BZ173" s="876"/>
      <c r="CA173" s="876"/>
      <c r="CB173" s="876"/>
      <c r="CC173" s="876"/>
      <c r="CD173" s="876"/>
      <c r="CE173" s="876">
        <v>0</v>
      </c>
      <c r="CF173" s="876"/>
      <c r="CG173" s="876"/>
      <c r="CH173" s="876"/>
      <c r="CI173" s="876"/>
      <c r="CJ173" s="876"/>
      <c r="CK173" s="876"/>
      <c r="CL173" s="876"/>
      <c r="CM173" s="876"/>
      <c r="CN173" s="876">
        <v>25600</v>
      </c>
      <c r="CO173" s="876"/>
      <c r="CP173" s="876"/>
      <c r="CQ173" s="876"/>
      <c r="CR173" s="876"/>
      <c r="CS173" s="876"/>
      <c r="CT173" s="876"/>
      <c r="CU173" s="876"/>
      <c r="CV173" s="880">
        <f t="shared" si="2"/>
        <v>131917.32833333334</v>
      </c>
      <c r="CW173" s="880"/>
      <c r="CX173" s="880"/>
      <c r="CY173" s="880"/>
      <c r="CZ173" s="880"/>
      <c r="DA173" s="880"/>
      <c r="DB173" s="880"/>
      <c r="DC173" s="880"/>
      <c r="DD173" s="880"/>
      <c r="DE173" s="881"/>
    </row>
    <row r="174" spans="1:109" s="3" customFormat="1" ht="23.25" customHeight="1" x14ac:dyDescent="0.2">
      <c r="A174" s="919" t="s">
        <v>1595</v>
      </c>
      <c r="B174" s="920"/>
      <c r="C174" s="920"/>
      <c r="D174" s="920"/>
      <c r="E174" s="920"/>
      <c r="F174" s="920"/>
      <c r="G174" s="920"/>
      <c r="H174" s="920"/>
      <c r="I174" s="920"/>
      <c r="J174" s="920"/>
      <c r="K174" s="920"/>
      <c r="L174" s="920"/>
      <c r="M174" s="920"/>
      <c r="N174" s="920"/>
      <c r="O174" s="921"/>
      <c r="P174" s="886" t="s">
        <v>1499</v>
      </c>
      <c r="Q174" s="886"/>
      <c r="R174" s="886"/>
      <c r="S174" s="886"/>
      <c r="T174" s="886"/>
      <c r="U174" s="886"/>
      <c r="V174" s="886"/>
      <c r="W174" s="886"/>
      <c r="X174" s="886"/>
      <c r="Y174" s="886"/>
      <c r="Z174" s="886"/>
      <c r="AA174" s="886"/>
      <c r="AB174" s="886"/>
      <c r="AC174" s="886"/>
      <c r="AD174" s="887"/>
      <c r="AE174" s="887"/>
      <c r="AF174" s="887"/>
      <c r="AG174" s="888">
        <v>1</v>
      </c>
      <c r="AH174" s="888"/>
      <c r="AI174" s="888"/>
      <c r="AJ174" s="888"/>
      <c r="AK174" s="889">
        <v>6737.6</v>
      </c>
      <c r="AL174" s="889"/>
      <c r="AM174" s="889"/>
      <c r="AN174" s="889"/>
      <c r="AO174" s="889"/>
      <c r="AP174" s="889"/>
      <c r="AQ174" s="880">
        <v>80851.200000000012</v>
      </c>
      <c r="AR174" s="880"/>
      <c r="AS174" s="880"/>
      <c r="AT174" s="880"/>
      <c r="AU174" s="880"/>
      <c r="AV174" s="880"/>
      <c r="AW174" s="880"/>
      <c r="AX174" s="880"/>
      <c r="AY174" s="876">
        <v>0</v>
      </c>
      <c r="AZ174" s="876"/>
      <c r="BA174" s="876"/>
      <c r="BB174" s="876"/>
      <c r="BC174" s="876"/>
      <c r="BD174" s="876"/>
      <c r="BE174" s="876"/>
      <c r="BF174" s="876"/>
      <c r="BG174" s="876">
        <v>1122.9333333333334</v>
      </c>
      <c r="BH174" s="876"/>
      <c r="BI174" s="876"/>
      <c r="BJ174" s="876"/>
      <c r="BK174" s="876"/>
      <c r="BL174" s="876"/>
      <c r="BM174" s="876"/>
      <c r="BN174" s="876"/>
      <c r="BO174" s="877">
        <v>11229.333333333334</v>
      </c>
      <c r="BP174" s="878"/>
      <c r="BQ174" s="878"/>
      <c r="BR174" s="878"/>
      <c r="BS174" s="878"/>
      <c r="BT174" s="878"/>
      <c r="BU174" s="878"/>
      <c r="BV174" s="879"/>
      <c r="BW174" s="876">
        <v>0</v>
      </c>
      <c r="BX174" s="876"/>
      <c r="BY174" s="876"/>
      <c r="BZ174" s="876"/>
      <c r="CA174" s="876"/>
      <c r="CB174" s="876"/>
      <c r="CC174" s="876"/>
      <c r="CD174" s="876"/>
      <c r="CE174" s="876">
        <v>0</v>
      </c>
      <c r="CF174" s="876"/>
      <c r="CG174" s="876"/>
      <c r="CH174" s="876"/>
      <c r="CI174" s="876"/>
      <c r="CJ174" s="876"/>
      <c r="CK174" s="876"/>
      <c r="CL174" s="876"/>
      <c r="CM174" s="876"/>
      <c r="CN174" s="876">
        <v>25600</v>
      </c>
      <c r="CO174" s="876"/>
      <c r="CP174" s="876"/>
      <c r="CQ174" s="876"/>
      <c r="CR174" s="876"/>
      <c r="CS174" s="876"/>
      <c r="CT174" s="876"/>
      <c r="CU174" s="876"/>
      <c r="CV174" s="880">
        <f t="shared" si="2"/>
        <v>118803.46666666667</v>
      </c>
      <c r="CW174" s="880"/>
      <c r="CX174" s="880"/>
      <c r="CY174" s="880"/>
      <c r="CZ174" s="880"/>
      <c r="DA174" s="880"/>
      <c r="DB174" s="880"/>
      <c r="DC174" s="880"/>
      <c r="DD174" s="880"/>
      <c r="DE174" s="881"/>
    </row>
    <row r="175" spans="1:109" s="3" customFormat="1" ht="23.25" customHeight="1" x14ac:dyDescent="0.2">
      <c r="A175" s="919" t="s">
        <v>1595</v>
      </c>
      <c r="B175" s="920"/>
      <c r="C175" s="920"/>
      <c r="D175" s="920"/>
      <c r="E175" s="920"/>
      <c r="F175" s="920"/>
      <c r="G175" s="920"/>
      <c r="H175" s="920"/>
      <c r="I175" s="920"/>
      <c r="J175" s="920"/>
      <c r="K175" s="920"/>
      <c r="L175" s="920"/>
      <c r="M175" s="920"/>
      <c r="N175" s="920"/>
      <c r="O175" s="921"/>
      <c r="P175" s="886" t="s">
        <v>1535</v>
      </c>
      <c r="Q175" s="886"/>
      <c r="R175" s="886"/>
      <c r="S175" s="886"/>
      <c r="T175" s="886"/>
      <c r="U175" s="886"/>
      <c r="V175" s="886"/>
      <c r="W175" s="886"/>
      <c r="X175" s="886"/>
      <c r="Y175" s="886"/>
      <c r="Z175" s="886"/>
      <c r="AA175" s="886"/>
      <c r="AB175" s="886"/>
      <c r="AC175" s="886"/>
      <c r="AD175" s="887"/>
      <c r="AE175" s="887"/>
      <c r="AF175" s="887"/>
      <c r="AG175" s="888">
        <v>1</v>
      </c>
      <c r="AH175" s="888"/>
      <c r="AI175" s="888"/>
      <c r="AJ175" s="888"/>
      <c r="AK175" s="889">
        <v>7685.59</v>
      </c>
      <c r="AL175" s="889"/>
      <c r="AM175" s="889"/>
      <c r="AN175" s="889"/>
      <c r="AO175" s="889"/>
      <c r="AP175" s="889"/>
      <c r="AQ175" s="880">
        <v>92227.08</v>
      </c>
      <c r="AR175" s="880"/>
      <c r="AS175" s="880"/>
      <c r="AT175" s="880"/>
      <c r="AU175" s="880"/>
      <c r="AV175" s="880"/>
      <c r="AW175" s="880"/>
      <c r="AX175" s="880"/>
      <c r="AY175" s="876">
        <v>0</v>
      </c>
      <c r="AZ175" s="876"/>
      <c r="BA175" s="876"/>
      <c r="BB175" s="876"/>
      <c r="BC175" s="876"/>
      <c r="BD175" s="876"/>
      <c r="BE175" s="876"/>
      <c r="BF175" s="876"/>
      <c r="BG175" s="876">
        <v>1280.9316666666666</v>
      </c>
      <c r="BH175" s="876"/>
      <c r="BI175" s="876"/>
      <c r="BJ175" s="876"/>
      <c r="BK175" s="876"/>
      <c r="BL175" s="876"/>
      <c r="BM175" s="876"/>
      <c r="BN175" s="876"/>
      <c r="BO175" s="877">
        <v>12809.316666666666</v>
      </c>
      <c r="BP175" s="878"/>
      <c r="BQ175" s="878"/>
      <c r="BR175" s="878"/>
      <c r="BS175" s="878"/>
      <c r="BT175" s="878"/>
      <c r="BU175" s="878"/>
      <c r="BV175" s="879"/>
      <c r="BW175" s="876">
        <v>0</v>
      </c>
      <c r="BX175" s="876"/>
      <c r="BY175" s="876"/>
      <c r="BZ175" s="876"/>
      <c r="CA175" s="876"/>
      <c r="CB175" s="876"/>
      <c r="CC175" s="876"/>
      <c r="CD175" s="876"/>
      <c r="CE175" s="876">
        <v>0</v>
      </c>
      <c r="CF175" s="876"/>
      <c r="CG175" s="876"/>
      <c r="CH175" s="876"/>
      <c r="CI175" s="876"/>
      <c r="CJ175" s="876"/>
      <c r="CK175" s="876"/>
      <c r="CL175" s="876"/>
      <c r="CM175" s="876"/>
      <c r="CN175" s="876">
        <v>25600</v>
      </c>
      <c r="CO175" s="876"/>
      <c r="CP175" s="876"/>
      <c r="CQ175" s="876"/>
      <c r="CR175" s="876"/>
      <c r="CS175" s="876"/>
      <c r="CT175" s="876"/>
      <c r="CU175" s="876"/>
      <c r="CV175" s="880">
        <f t="shared" si="2"/>
        <v>131917.32833333334</v>
      </c>
      <c r="CW175" s="880"/>
      <c r="CX175" s="880"/>
      <c r="CY175" s="880"/>
      <c r="CZ175" s="880"/>
      <c r="DA175" s="880"/>
      <c r="DB175" s="880"/>
      <c r="DC175" s="880"/>
      <c r="DD175" s="880"/>
      <c r="DE175" s="881"/>
    </row>
    <row r="176" spans="1:109" s="3" customFormat="1" ht="23.25" customHeight="1" x14ac:dyDescent="0.2">
      <c r="A176" s="919" t="s">
        <v>1595</v>
      </c>
      <c r="B176" s="920"/>
      <c r="C176" s="920"/>
      <c r="D176" s="920"/>
      <c r="E176" s="920"/>
      <c r="F176" s="920"/>
      <c r="G176" s="920"/>
      <c r="H176" s="920"/>
      <c r="I176" s="920"/>
      <c r="J176" s="920"/>
      <c r="K176" s="920"/>
      <c r="L176" s="920"/>
      <c r="M176" s="920"/>
      <c r="N176" s="920"/>
      <c r="O176" s="921"/>
      <c r="P176" s="886" t="s">
        <v>1509</v>
      </c>
      <c r="Q176" s="886"/>
      <c r="R176" s="886"/>
      <c r="S176" s="886"/>
      <c r="T176" s="886"/>
      <c r="U176" s="886"/>
      <c r="V176" s="886"/>
      <c r="W176" s="886"/>
      <c r="X176" s="886"/>
      <c r="Y176" s="886"/>
      <c r="Z176" s="886"/>
      <c r="AA176" s="886"/>
      <c r="AB176" s="886"/>
      <c r="AC176" s="886"/>
      <c r="AD176" s="887"/>
      <c r="AE176" s="887"/>
      <c r="AF176" s="887"/>
      <c r="AG176" s="888">
        <v>127</v>
      </c>
      <c r="AH176" s="888"/>
      <c r="AI176" s="888"/>
      <c r="AJ176" s="888"/>
      <c r="AK176" s="889">
        <v>979846.42438911879</v>
      </c>
      <c r="AL176" s="889"/>
      <c r="AM176" s="889"/>
      <c r="AN176" s="889"/>
      <c r="AO176" s="889"/>
      <c r="AP176" s="889"/>
      <c r="AQ176" s="880">
        <v>11758157.092669452</v>
      </c>
      <c r="AR176" s="880"/>
      <c r="AS176" s="880"/>
      <c r="AT176" s="880"/>
      <c r="AU176" s="880"/>
      <c r="AV176" s="880"/>
      <c r="AW176" s="880"/>
      <c r="AX176" s="880"/>
      <c r="AY176" s="876">
        <v>0</v>
      </c>
      <c r="AZ176" s="876"/>
      <c r="BA176" s="876"/>
      <c r="BB176" s="876"/>
      <c r="BC176" s="876"/>
      <c r="BD176" s="876"/>
      <c r="BE176" s="876"/>
      <c r="BF176" s="876"/>
      <c r="BG176" s="876">
        <v>163307.73739818687</v>
      </c>
      <c r="BH176" s="876"/>
      <c r="BI176" s="876"/>
      <c r="BJ176" s="876"/>
      <c r="BK176" s="876"/>
      <c r="BL176" s="876"/>
      <c r="BM176" s="876"/>
      <c r="BN176" s="876"/>
      <c r="BO176" s="877">
        <v>1633077.3739818647</v>
      </c>
      <c r="BP176" s="878"/>
      <c r="BQ176" s="878"/>
      <c r="BR176" s="878"/>
      <c r="BS176" s="878"/>
      <c r="BT176" s="878"/>
      <c r="BU176" s="878"/>
      <c r="BV176" s="879"/>
      <c r="BW176" s="876">
        <v>0</v>
      </c>
      <c r="BX176" s="876"/>
      <c r="BY176" s="876"/>
      <c r="BZ176" s="876"/>
      <c r="CA176" s="876"/>
      <c r="CB176" s="876"/>
      <c r="CC176" s="876"/>
      <c r="CD176" s="876"/>
      <c r="CE176" s="876">
        <v>0</v>
      </c>
      <c r="CF176" s="876"/>
      <c r="CG176" s="876"/>
      <c r="CH176" s="876"/>
      <c r="CI176" s="876"/>
      <c r="CJ176" s="876"/>
      <c r="CK176" s="876"/>
      <c r="CL176" s="876"/>
      <c r="CM176" s="876"/>
      <c r="CN176" s="876">
        <v>3251200</v>
      </c>
      <c r="CO176" s="876"/>
      <c r="CP176" s="876"/>
      <c r="CQ176" s="876"/>
      <c r="CR176" s="876"/>
      <c r="CS176" s="876"/>
      <c r="CT176" s="876"/>
      <c r="CU176" s="876"/>
      <c r="CV176" s="880">
        <f t="shared" si="2"/>
        <v>16805742.204049505</v>
      </c>
      <c r="CW176" s="880"/>
      <c r="CX176" s="880"/>
      <c r="CY176" s="880"/>
      <c r="CZ176" s="880"/>
      <c r="DA176" s="880"/>
      <c r="DB176" s="880"/>
      <c r="DC176" s="880"/>
      <c r="DD176" s="880"/>
      <c r="DE176" s="881"/>
    </row>
    <row r="177" spans="1:109" s="3" customFormat="1" ht="23.25" customHeight="1" x14ac:dyDescent="0.2">
      <c r="A177" s="919" t="s">
        <v>1595</v>
      </c>
      <c r="B177" s="920"/>
      <c r="C177" s="920"/>
      <c r="D177" s="920"/>
      <c r="E177" s="920"/>
      <c r="F177" s="920"/>
      <c r="G177" s="920"/>
      <c r="H177" s="920"/>
      <c r="I177" s="920"/>
      <c r="J177" s="920"/>
      <c r="K177" s="920"/>
      <c r="L177" s="920"/>
      <c r="M177" s="920"/>
      <c r="N177" s="920"/>
      <c r="O177" s="921"/>
      <c r="P177" s="886" t="s">
        <v>1540</v>
      </c>
      <c r="Q177" s="886"/>
      <c r="R177" s="886"/>
      <c r="S177" s="886"/>
      <c r="T177" s="886"/>
      <c r="U177" s="886"/>
      <c r="V177" s="886"/>
      <c r="W177" s="886"/>
      <c r="X177" s="886"/>
      <c r="Y177" s="886"/>
      <c r="Z177" s="886"/>
      <c r="AA177" s="886"/>
      <c r="AB177" s="886"/>
      <c r="AC177" s="886"/>
      <c r="AD177" s="887"/>
      <c r="AE177" s="887"/>
      <c r="AF177" s="887"/>
      <c r="AG177" s="888">
        <v>2</v>
      </c>
      <c r="AH177" s="888"/>
      <c r="AI177" s="888"/>
      <c r="AJ177" s="888"/>
      <c r="AK177" s="889">
        <v>15982.818710560001</v>
      </c>
      <c r="AL177" s="889"/>
      <c r="AM177" s="889"/>
      <c r="AN177" s="889"/>
      <c r="AO177" s="889"/>
      <c r="AP177" s="889"/>
      <c r="AQ177" s="880">
        <v>191793.82452672001</v>
      </c>
      <c r="AR177" s="880"/>
      <c r="AS177" s="880"/>
      <c r="AT177" s="880"/>
      <c r="AU177" s="880"/>
      <c r="AV177" s="880"/>
      <c r="AW177" s="880"/>
      <c r="AX177" s="880"/>
      <c r="AY177" s="876">
        <v>0</v>
      </c>
      <c r="AZ177" s="876"/>
      <c r="BA177" s="876"/>
      <c r="BB177" s="876"/>
      <c r="BC177" s="876"/>
      <c r="BD177" s="876"/>
      <c r="BE177" s="876"/>
      <c r="BF177" s="876"/>
      <c r="BG177" s="876">
        <v>2663.8031184266665</v>
      </c>
      <c r="BH177" s="876"/>
      <c r="BI177" s="876"/>
      <c r="BJ177" s="876"/>
      <c r="BK177" s="876"/>
      <c r="BL177" s="876"/>
      <c r="BM177" s="876"/>
      <c r="BN177" s="876"/>
      <c r="BO177" s="877">
        <v>26638.031184266671</v>
      </c>
      <c r="BP177" s="878"/>
      <c r="BQ177" s="878"/>
      <c r="BR177" s="878"/>
      <c r="BS177" s="878"/>
      <c r="BT177" s="878"/>
      <c r="BU177" s="878"/>
      <c r="BV177" s="879"/>
      <c r="BW177" s="876">
        <v>0</v>
      </c>
      <c r="BX177" s="876"/>
      <c r="BY177" s="876"/>
      <c r="BZ177" s="876"/>
      <c r="CA177" s="876"/>
      <c r="CB177" s="876"/>
      <c r="CC177" s="876"/>
      <c r="CD177" s="876"/>
      <c r="CE177" s="876">
        <v>0</v>
      </c>
      <c r="CF177" s="876"/>
      <c r="CG177" s="876"/>
      <c r="CH177" s="876"/>
      <c r="CI177" s="876"/>
      <c r="CJ177" s="876"/>
      <c r="CK177" s="876"/>
      <c r="CL177" s="876"/>
      <c r="CM177" s="876"/>
      <c r="CN177" s="876">
        <v>51200</v>
      </c>
      <c r="CO177" s="876"/>
      <c r="CP177" s="876"/>
      <c r="CQ177" s="876"/>
      <c r="CR177" s="876"/>
      <c r="CS177" s="876"/>
      <c r="CT177" s="876"/>
      <c r="CU177" s="876"/>
      <c r="CV177" s="880">
        <f t="shared" si="2"/>
        <v>272295.65882941335</v>
      </c>
      <c r="CW177" s="880"/>
      <c r="CX177" s="880"/>
      <c r="CY177" s="880"/>
      <c r="CZ177" s="880"/>
      <c r="DA177" s="880"/>
      <c r="DB177" s="880"/>
      <c r="DC177" s="880"/>
      <c r="DD177" s="880"/>
      <c r="DE177" s="881"/>
    </row>
    <row r="178" spans="1:109" s="3" customFormat="1" ht="23.25" customHeight="1" x14ac:dyDescent="0.2">
      <c r="A178" s="919" t="s">
        <v>1595</v>
      </c>
      <c r="B178" s="920"/>
      <c r="C178" s="920"/>
      <c r="D178" s="920"/>
      <c r="E178" s="920"/>
      <c r="F178" s="920"/>
      <c r="G178" s="920"/>
      <c r="H178" s="920"/>
      <c r="I178" s="920"/>
      <c r="J178" s="920"/>
      <c r="K178" s="920"/>
      <c r="L178" s="920"/>
      <c r="M178" s="920"/>
      <c r="N178" s="920"/>
      <c r="O178" s="921"/>
      <c r="P178" s="886" t="s">
        <v>1576</v>
      </c>
      <c r="Q178" s="886"/>
      <c r="R178" s="886"/>
      <c r="S178" s="886"/>
      <c r="T178" s="886"/>
      <c r="U178" s="886"/>
      <c r="V178" s="886"/>
      <c r="W178" s="886"/>
      <c r="X178" s="886"/>
      <c r="Y178" s="886"/>
      <c r="Z178" s="886"/>
      <c r="AA178" s="886"/>
      <c r="AB178" s="886"/>
      <c r="AC178" s="886"/>
      <c r="AD178" s="887"/>
      <c r="AE178" s="887"/>
      <c r="AF178" s="887"/>
      <c r="AG178" s="888">
        <v>1</v>
      </c>
      <c r="AH178" s="888"/>
      <c r="AI178" s="888"/>
      <c r="AJ178" s="888"/>
      <c r="AK178" s="889">
        <v>7685.59</v>
      </c>
      <c r="AL178" s="889"/>
      <c r="AM178" s="889"/>
      <c r="AN178" s="889"/>
      <c r="AO178" s="889"/>
      <c r="AP178" s="889"/>
      <c r="AQ178" s="880">
        <v>92227.08</v>
      </c>
      <c r="AR178" s="880"/>
      <c r="AS178" s="880"/>
      <c r="AT178" s="880"/>
      <c r="AU178" s="880"/>
      <c r="AV178" s="880"/>
      <c r="AW178" s="880"/>
      <c r="AX178" s="880"/>
      <c r="AY178" s="876">
        <v>0</v>
      </c>
      <c r="AZ178" s="876"/>
      <c r="BA178" s="876"/>
      <c r="BB178" s="876"/>
      <c r="BC178" s="876"/>
      <c r="BD178" s="876"/>
      <c r="BE178" s="876"/>
      <c r="BF178" s="876"/>
      <c r="BG178" s="876">
        <v>1280.9316666666666</v>
      </c>
      <c r="BH178" s="876"/>
      <c r="BI178" s="876"/>
      <c r="BJ178" s="876"/>
      <c r="BK178" s="876"/>
      <c r="BL178" s="876"/>
      <c r="BM178" s="876"/>
      <c r="BN178" s="876"/>
      <c r="BO178" s="877">
        <v>12809.316666666666</v>
      </c>
      <c r="BP178" s="878"/>
      <c r="BQ178" s="878"/>
      <c r="BR178" s="878"/>
      <c r="BS178" s="878"/>
      <c r="BT178" s="878"/>
      <c r="BU178" s="878"/>
      <c r="BV178" s="879"/>
      <c r="BW178" s="876">
        <v>0</v>
      </c>
      <c r="BX178" s="876"/>
      <c r="BY178" s="876"/>
      <c r="BZ178" s="876"/>
      <c r="CA178" s="876"/>
      <c r="CB178" s="876"/>
      <c r="CC178" s="876"/>
      <c r="CD178" s="876"/>
      <c r="CE178" s="876">
        <v>0</v>
      </c>
      <c r="CF178" s="876"/>
      <c r="CG178" s="876"/>
      <c r="CH178" s="876"/>
      <c r="CI178" s="876"/>
      <c r="CJ178" s="876"/>
      <c r="CK178" s="876"/>
      <c r="CL178" s="876"/>
      <c r="CM178" s="876"/>
      <c r="CN178" s="876">
        <v>25600</v>
      </c>
      <c r="CO178" s="876"/>
      <c r="CP178" s="876"/>
      <c r="CQ178" s="876"/>
      <c r="CR178" s="876"/>
      <c r="CS178" s="876"/>
      <c r="CT178" s="876"/>
      <c r="CU178" s="876"/>
      <c r="CV178" s="880">
        <f t="shared" si="2"/>
        <v>131917.32833333334</v>
      </c>
      <c r="CW178" s="880"/>
      <c r="CX178" s="880"/>
      <c r="CY178" s="880"/>
      <c r="CZ178" s="880"/>
      <c r="DA178" s="880"/>
      <c r="DB178" s="880"/>
      <c r="DC178" s="880"/>
      <c r="DD178" s="880"/>
      <c r="DE178" s="881"/>
    </row>
    <row r="179" spans="1:109" s="3" customFormat="1" ht="23.25" customHeight="1" x14ac:dyDescent="0.2">
      <c r="A179" s="919" t="s">
        <v>1595</v>
      </c>
      <c r="B179" s="920"/>
      <c r="C179" s="920"/>
      <c r="D179" s="920"/>
      <c r="E179" s="920"/>
      <c r="F179" s="920"/>
      <c r="G179" s="920"/>
      <c r="H179" s="920"/>
      <c r="I179" s="920"/>
      <c r="J179" s="920"/>
      <c r="K179" s="920"/>
      <c r="L179" s="920"/>
      <c r="M179" s="920"/>
      <c r="N179" s="920"/>
      <c r="O179" s="921"/>
      <c r="P179" s="886" t="s">
        <v>1596</v>
      </c>
      <c r="Q179" s="886"/>
      <c r="R179" s="886"/>
      <c r="S179" s="886"/>
      <c r="T179" s="886"/>
      <c r="U179" s="886"/>
      <c r="V179" s="886"/>
      <c r="W179" s="886"/>
      <c r="X179" s="886"/>
      <c r="Y179" s="886"/>
      <c r="Z179" s="886"/>
      <c r="AA179" s="886"/>
      <c r="AB179" s="886"/>
      <c r="AC179" s="886"/>
      <c r="AD179" s="887"/>
      <c r="AE179" s="887"/>
      <c r="AF179" s="887"/>
      <c r="AG179" s="888">
        <v>1</v>
      </c>
      <c r="AH179" s="888"/>
      <c r="AI179" s="888"/>
      <c r="AJ179" s="888"/>
      <c r="AK179" s="889">
        <v>7685.59</v>
      </c>
      <c r="AL179" s="889"/>
      <c r="AM179" s="889"/>
      <c r="AN179" s="889"/>
      <c r="AO179" s="889"/>
      <c r="AP179" s="889"/>
      <c r="AQ179" s="880">
        <v>92227.08</v>
      </c>
      <c r="AR179" s="880"/>
      <c r="AS179" s="880"/>
      <c r="AT179" s="880"/>
      <c r="AU179" s="880"/>
      <c r="AV179" s="880"/>
      <c r="AW179" s="880"/>
      <c r="AX179" s="880"/>
      <c r="AY179" s="876">
        <v>0</v>
      </c>
      <c r="AZ179" s="876"/>
      <c r="BA179" s="876"/>
      <c r="BB179" s="876"/>
      <c r="BC179" s="876"/>
      <c r="BD179" s="876"/>
      <c r="BE179" s="876"/>
      <c r="BF179" s="876"/>
      <c r="BG179" s="876">
        <v>1280.9316666666666</v>
      </c>
      <c r="BH179" s="876"/>
      <c r="BI179" s="876"/>
      <c r="BJ179" s="876"/>
      <c r="BK179" s="876"/>
      <c r="BL179" s="876"/>
      <c r="BM179" s="876"/>
      <c r="BN179" s="876"/>
      <c r="BO179" s="877">
        <v>12809.316666666666</v>
      </c>
      <c r="BP179" s="878"/>
      <c r="BQ179" s="878"/>
      <c r="BR179" s="878"/>
      <c r="BS179" s="878"/>
      <c r="BT179" s="878"/>
      <c r="BU179" s="878"/>
      <c r="BV179" s="879"/>
      <c r="BW179" s="876">
        <v>0</v>
      </c>
      <c r="BX179" s="876"/>
      <c r="BY179" s="876"/>
      <c r="BZ179" s="876"/>
      <c r="CA179" s="876"/>
      <c r="CB179" s="876"/>
      <c r="CC179" s="876"/>
      <c r="CD179" s="876"/>
      <c r="CE179" s="876">
        <v>0</v>
      </c>
      <c r="CF179" s="876"/>
      <c r="CG179" s="876"/>
      <c r="CH179" s="876"/>
      <c r="CI179" s="876"/>
      <c r="CJ179" s="876"/>
      <c r="CK179" s="876"/>
      <c r="CL179" s="876"/>
      <c r="CM179" s="876"/>
      <c r="CN179" s="876">
        <v>25600</v>
      </c>
      <c r="CO179" s="876"/>
      <c r="CP179" s="876"/>
      <c r="CQ179" s="876"/>
      <c r="CR179" s="876"/>
      <c r="CS179" s="876"/>
      <c r="CT179" s="876"/>
      <c r="CU179" s="876"/>
      <c r="CV179" s="880">
        <f t="shared" si="2"/>
        <v>131917.32833333334</v>
      </c>
      <c r="CW179" s="880"/>
      <c r="CX179" s="880"/>
      <c r="CY179" s="880"/>
      <c r="CZ179" s="880"/>
      <c r="DA179" s="880"/>
      <c r="DB179" s="880"/>
      <c r="DC179" s="880"/>
      <c r="DD179" s="880"/>
      <c r="DE179" s="881"/>
    </row>
    <row r="180" spans="1:109" s="3" customFormat="1" ht="23.25" customHeight="1" x14ac:dyDescent="0.2">
      <c r="A180" s="919" t="s">
        <v>1595</v>
      </c>
      <c r="B180" s="920"/>
      <c r="C180" s="920"/>
      <c r="D180" s="920"/>
      <c r="E180" s="920"/>
      <c r="F180" s="920"/>
      <c r="G180" s="920"/>
      <c r="H180" s="920"/>
      <c r="I180" s="920"/>
      <c r="J180" s="920"/>
      <c r="K180" s="920"/>
      <c r="L180" s="920"/>
      <c r="M180" s="920"/>
      <c r="N180" s="920"/>
      <c r="O180" s="921"/>
      <c r="P180" s="886" t="s">
        <v>1578</v>
      </c>
      <c r="Q180" s="886"/>
      <c r="R180" s="886"/>
      <c r="S180" s="886"/>
      <c r="T180" s="886"/>
      <c r="U180" s="886"/>
      <c r="V180" s="886"/>
      <c r="W180" s="886"/>
      <c r="X180" s="886"/>
      <c r="Y180" s="886"/>
      <c r="Z180" s="886"/>
      <c r="AA180" s="886"/>
      <c r="AB180" s="886"/>
      <c r="AC180" s="886"/>
      <c r="AD180" s="887"/>
      <c r="AE180" s="887"/>
      <c r="AF180" s="887"/>
      <c r="AG180" s="888">
        <v>20</v>
      </c>
      <c r="AH180" s="888"/>
      <c r="AI180" s="888"/>
      <c r="AJ180" s="888"/>
      <c r="AK180" s="889">
        <v>153909.11932831997</v>
      </c>
      <c r="AL180" s="889"/>
      <c r="AM180" s="889"/>
      <c r="AN180" s="889"/>
      <c r="AO180" s="889"/>
      <c r="AP180" s="889"/>
      <c r="AQ180" s="880">
        <v>1846909.4319398403</v>
      </c>
      <c r="AR180" s="880"/>
      <c r="AS180" s="880"/>
      <c r="AT180" s="880"/>
      <c r="AU180" s="880"/>
      <c r="AV180" s="880"/>
      <c r="AW180" s="880"/>
      <c r="AX180" s="880"/>
      <c r="AY180" s="876">
        <v>0</v>
      </c>
      <c r="AZ180" s="876"/>
      <c r="BA180" s="876"/>
      <c r="BB180" s="876"/>
      <c r="BC180" s="876"/>
      <c r="BD180" s="876"/>
      <c r="BE180" s="876"/>
      <c r="BF180" s="876"/>
      <c r="BG180" s="876">
        <v>25651.519888053339</v>
      </c>
      <c r="BH180" s="876"/>
      <c r="BI180" s="876"/>
      <c r="BJ180" s="876"/>
      <c r="BK180" s="876"/>
      <c r="BL180" s="876"/>
      <c r="BM180" s="876"/>
      <c r="BN180" s="876"/>
      <c r="BO180" s="877">
        <v>256515.19888053322</v>
      </c>
      <c r="BP180" s="878"/>
      <c r="BQ180" s="878"/>
      <c r="BR180" s="878"/>
      <c r="BS180" s="878"/>
      <c r="BT180" s="878"/>
      <c r="BU180" s="878"/>
      <c r="BV180" s="879"/>
      <c r="BW180" s="876">
        <v>0</v>
      </c>
      <c r="BX180" s="876"/>
      <c r="BY180" s="876"/>
      <c r="BZ180" s="876"/>
      <c r="CA180" s="876"/>
      <c r="CB180" s="876"/>
      <c r="CC180" s="876"/>
      <c r="CD180" s="876"/>
      <c r="CE180" s="876">
        <v>0</v>
      </c>
      <c r="CF180" s="876"/>
      <c r="CG180" s="876"/>
      <c r="CH180" s="876"/>
      <c r="CI180" s="876"/>
      <c r="CJ180" s="876"/>
      <c r="CK180" s="876"/>
      <c r="CL180" s="876"/>
      <c r="CM180" s="876"/>
      <c r="CN180" s="876">
        <v>512000</v>
      </c>
      <c r="CO180" s="876"/>
      <c r="CP180" s="876"/>
      <c r="CQ180" s="876"/>
      <c r="CR180" s="876"/>
      <c r="CS180" s="876"/>
      <c r="CT180" s="876"/>
      <c r="CU180" s="876"/>
      <c r="CV180" s="880">
        <f t="shared" si="2"/>
        <v>2641076.1507084267</v>
      </c>
      <c r="CW180" s="880"/>
      <c r="CX180" s="880"/>
      <c r="CY180" s="880"/>
      <c r="CZ180" s="880"/>
      <c r="DA180" s="880"/>
      <c r="DB180" s="880"/>
      <c r="DC180" s="880"/>
      <c r="DD180" s="880"/>
      <c r="DE180" s="881"/>
    </row>
    <row r="181" spans="1:109" s="3" customFormat="1" ht="23.25" customHeight="1" x14ac:dyDescent="0.2">
      <c r="A181" s="919" t="s">
        <v>1595</v>
      </c>
      <c r="B181" s="920"/>
      <c r="C181" s="920"/>
      <c r="D181" s="920"/>
      <c r="E181" s="920"/>
      <c r="F181" s="920"/>
      <c r="G181" s="920"/>
      <c r="H181" s="920"/>
      <c r="I181" s="920"/>
      <c r="J181" s="920"/>
      <c r="K181" s="920"/>
      <c r="L181" s="920"/>
      <c r="M181" s="920"/>
      <c r="N181" s="920"/>
      <c r="O181" s="921"/>
      <c r="P181" s="886" t="s">
        <v>1580</v>
      </c>
      <c r="Q181" s="886"/>
      <c r="R181" s="886"/>
      <c r="S181" s="886"/>
      <c r="T181" s="886"/>
      <c r="U181" s="886"/>
      <c r="V181" s="886"/>
      <c r="W181" s="886"/>
      <c r="X181" s="886"/>
      <c r="Y181" s="886"/>
      <c r="Z181" s="886"/>
      <c r="AA181" s="886"/>
      <c r="AB181" s="886"/>
      <c r="AC181" s="886"/>
      <c r="AD181" s="887"/>
      <c r="AE181" s="887"/>
      <c r="AF181" s="887"/>
      <c r="AG181" s="888">
        <v>2</v>
      </c>
      <c r="AH181" s="888"/>
      <c r="AI181" s="888"/>
      <c r="AJ181" s="888"/>
      <c r="AK181" s="889">
        <v>15371.18</v>
      </c>
      <c r="AL181" s="889"/>
      <c r="AM181" s="889"/>
      <c r="AN181" s="889"/>
      <c r="AO181" s="889"/>
      <c r="AP181" s="889"/>
      <c r="AQ181" s="880">
        <v>184454.16</v>
      </c>
      <c r="AR181" s="880"/>
      <c r="AS181" s="880"/>
      <c r="AT181" s="880"/>
      <c r="AU181" s="880"/>
      <c r="AV181" s="880"/>
      <c r="AW181" s="880"/>
      <c r="AX181" s="880"/>
      <c r="AY181" s="876">
        <v>0</v>
      </c>
      <c r="AZ181" s="876"/>
      <c r="BA181" s="876"/>
      <c r="BB181" s="876"/>
      <c r="BC181" s="876"/>
      <c r="BD181" s="876"/>
      <c r="BE181" s="876"/>
      <c r="BF181" s="876"/>
      <c r="BG181" s="876">
        <v>2561.8633333333332</v>
      </c>
      <c r="BH181" s="876"/>
      <c r="BI181" s="876"/>
      <c r="BJ181" s="876"/>
      <c r="BK181" s="876"/>
      <c r="BL181" s="876"/>
      <c r="BM181" s="876"/>
      <c r="BN181" s="876"/>
      <c r="BO181" s="877">
        <v>25618.633333333331</v>
      </c>
      <c r="BP181" s="878"/>
      <c r="BQ181" s="878"/>
      <c r="BR181" s="878"/>
      <c r="BS181" s="878"/>
      <c r="BT181" s="878"/>
      <c r="BU181" s="878"/>
      <c r="BV181" s="879"/>
      <c r="BW181" s="876">
        <v>0</v>
      </c>
      <c r="BX181" s="876"/>
      <c r="BY181" s="876"/>
      <c r="BZ181" s="876"/>
      <c r="CA181" s="876"/>
      <c r="CB181" s="876"/>
      <c r="CC181" s="876"/>
      <c r="CD181" s="876"/>
      <c r="CE181" s="876">
        <v>0</v>
      </c>
      <c r="CF181" s="876"/>
      <c r="CG181" s="876"/>
      <c r="CH181" s="876"/>
      <c r="CI181" s="876"/>
      <c r="CJ181" s="876"/>
      <c r="CK181" s="876"/>
      <c r="CL181" s="876"/>
      <c r="CM181" s="876"/>
      <c r="CN181" s="876">
        <v>51200</v>
      </c>
      <c r="CO181" s="876"/>
      <c r="CP181" s="876"/>
      <c r="CQ181" s="876"/>
      <c r="CR181" s="876"/>
      <c r="CS181" s="876"/>
      <c r="CT181" s="876"/>
      <c r="CU181" s="876"/>
      <c r="CV181" s="880">
        <f t="shared" si="2"/>
        <v>263834.65666666668</v>
      </c>
      <c r="CW181" s="880"/>
      <c r="CX181" s="880"/>
      <c r="CY181" s="880"/>
      <c r="CZ181" s="880"/>
      <c r="DA181" s="880"/>
      <c r="DB181" s="880"/>
      <c r="DC181" s="880"/>
      <c r="DD181" s="880"/>
      <c r="DE181" s="881"/>
    </row>
    <row r="182" spans="1:109" s="3" customFormat="1" ht="23.25" customHeight="1" x14ac:dyDescent="0.2">
      <c r="A182" s="919" t="s">
        <v>1595</v>
      </c>
      <c r="B182" s="920"/>
      <c r="C182" s="920"/>
      <c r="D182" s="920"/>
      <c r="E182" s="920"/>
      <c r="F182" s="920"/>
      <c r="G182" s="920"/>
      <c r="H182" s="920"/>
      <c r="I182" s="920"/>
      <c r="J182" s="920"/>
      <c r="K182" s="920"/>
      <c r="L182" s="920"/>
      <c r="M182" s="920"/>
      <c r="N182" s="920"/>
      <c r="O182" s="921"/>
      <c r="P182" s="886" t="s">
        <v>1514</v>
      </c>
      <c r="Q182" s="886"/>
      <c r="R182" s="886"/>
      <c r="S182" s="886"/>
      <c r="T182" s="886"/>
      <c r="U182" s="886"/>
      <c r="V182" s="886"/>
      <c r="W182" s="886"/>
      <c r="X182" s="886"/>
      <c r="Y182" s="886"/>
      <c r="Z182" s="886"/>
      <c r="AA182" s="886"/>
      <c r="AB182" s="886"/>
      <c r="AC182" s="886"/>
      <c r="AD182" s="887"/>
      <c r="AE182" s="887"/>
      <c r="AF182" s="887"/>
      <c r="AG182" s="888">
        <v>4</v>
      </c>
      <c r="AH182" s="888"/>
      <c r="AI182" s="888"/>
      <c r="AJ182" s="888"/>
      <c r="AK182" s="889">
        <v>30992.203267200002</v>
      </c>
      <c r="AL182" s="889"/>
      <c r="AM182" s="889"/>
      <c r="AN182" s="889"/>
      <c r="AO182" s="889"/>
      <c r="AP182" s="889"/>
      <c r="AQ182" s="880">
        <v>371906.43920640001</v>
      </c>
      <c r="AR182" s="880"/>
      <c r="AS182" s="880"/>
      <c r="AT182" s="880"/>
      <c r="AU182" s="880"/>
      <c r="AV182" s="880"/>
      <c r="AW182" s="880"/>
      <c r="AX182" s="880"/>
      <c r="AY182" s="876">
        <v>0</v>
      </c>
      <c r="AZ182" s="876"/>
      <c r="BA182" s="876"/>
      <c r="BB182" s="876"/>
      <c r="BC182" s="876"/>
      <c r="BD182" s="876"/>
      <c r="BE182" s="876"/>
      <c r="BF182" s="876"/>
      <c r="BG182" s="876">
        <v>5165.3672111999995</v>
      </c>
      <c r="BH182" s="876"/>
      <c r="BI182" s="876"/>
      <c r="BJ182" s="876"/>
      <c r="BK182" s="876"/>
      <c r="BL182" s="876"/>
      <c r="BM182" s="876"/>
      <c r="BN182" s="876"/>
      <c r="BO182" s="877">
        <v>51653.672112</v>
      </c>
      <c r="BP182" s="878"/>
      <c r="BQ182" s="878"/>
      <c r="BR182" s="878"/>
      <c r="BS182" s="878"/>
      <c r="BT182" s="878"/>
      <c r="BU182" s="878"/>
      <c r="BV182" s="879"/>
      <c r="BW182" s="876">
        <v>0</v>
      </c>
      <c r="BX182" s="876"/>
      <c r="BY182" s="876"/>
      <c r="BZ182" s="876"/>
      <c r="CA182" s="876"/>
      <c r="CB182" s="876"/>
      <c r="CC182" s="876"/>
      <c r="CD182" s="876"/>
      <c r="CE182" s="876">
        <v>0</v>
      </c>
      <c r="CF182" s="876"/>
      <c r="CG182" s="876"/>
      <c r="CH182" s="876"/>
      <c r="CI182" s="876"/>
      <c r="CJ182" s="876"/>
      <c r="CK182" s="876"/>
      <c r="CL182" s="876"/>
      <c r="CM182" s="876"/>
      <c r="CN182" s="876">
        <v>102400</v>
      </c>
      <c r="CO182" s="876"/>
      <c r="CP182" s="876"/>
      <c r="CQ182" s="876"/>
      <c r="CR182" s="876"/>
      <c r="CS182" s="876"/>
      <c r="CT182" s="876"/>
      <c r="CU182" s="876"/>
      <c r="CV182" s="880">
        <f t="shared" si="2"/>
        <v>531125.47852959996</v>
      </c>
      <c r="CW182" s="880"/>
      <c r="CX182" s="880"/>
      <c r="CY182" s="880"/>
      <c r="CZ182" s="880"/>
      <c r="DA182" s="880"/>
      <c r="DB182" s="880"/>
      <c r="DC182" s="880"/>
      <c r="DD182" s="880"/>
      <c r="DE182" s="881"/>
    </row>
    <row r="183" spans="1:109" s="3" customFormat="1" ht="23.25" customHeight="1" x14ac:dyDescent="0.2">
      <c r="A183" s="919" t="s">
        <v>1597</v>
      </c>
      <c r="B183" s="920"/>
      <c r="C183" s="920"/>
      <c r="D183" s="920"/>
      <c r="E183" s="920"/>
      <c r="F183" s="920"/>
      <c r="G183" s="920"/>
      <c r="H183" s="920"/>
      <c r="I183" s="920"/>
      <c r="J183" s="920"/>
      <c r="K183" s="920"/>
      <c r="L183" s="920"/>
      <c r="M183" s="920"/>
      <c r="N183" s="920"/>
      <c r="O183" s="921"/>
      <c r="P183" s="886" t="s">
        <v>1511</v>
      </c>
      <c r="Q183" s="886"/>
      <c r="R183" s="886"/>
      <c r="S183" s="886"/>
      <c r="T183" s="886"/>
      <c r="U183" s="886"/>
      <c r="V183" s="886"/>
      <c r="W183" s="886"/>
      <c r="X183" s="886"/>
      <c r="Y183" s="886"/>
      <c r="Z183" s="886"/>
      <c r="AA183" s="886"/>
      <c r="AB183" s="886"/>
      <c r="AC183" s="886"/>
      <c r="AD183" s="887"/>
      <c r="AE183" s="887"/>
      <c r="AF183" s="887"/>
      <c r="AG183" s="888">
        <v>2</v>
      </c>
      <c r="AH183" s="888"/>
      <c r="AI183" s="888"/>
      <c r="AJ183" s="888"/>
      <c r="AK183" s="889">
        <v>18131.02</v>
      </c>
      <c r="AL183" s="889"/>
      <c r="AM183" s="889"/>
      <c r="AN183" s="889"/>
      <c r="AO183" s="889"/>
      <c r="AP183" s="889"/>
      <c r="AQ183" s="880">
        <v>217572.24</v>
      </c>
      <c r="AR183" s="880"/>
      <c r="AS183" s="880"/>
      <c r="AT183" s="880"/>
      <c r="AU183" s="880"/>
      <c r="AV183" s="880"/>
      <c r="AW183" s="880"/>
      <c r="AX183" s="880"/>
      <c r="AY183" s="876">
        <v>0</v>
      </c>
      <c r="AZ183" s="876"/>
      <c r="BA183" s="876"/>
      <c r="BB183" s="876"/>
      <c r="BC183" s="876"/>
      <c r="BD183" s="876"/>
      <c r="BE183" s="876"/>
      <c r="BF183" s="876"/>
      <c r="BG183" s="876">
        <v>3021.836666666667</v>
      </c>
      <c r="BH183" s="876"/>
      <c r="BI183" s="876"/>
      <c r="BJ183" s="876"/>
      <c r="BK183" s="876"/>
      <c r="BL183" s="876"/>
      <c r="BM183" s="876"/>
      <c r="BN183" s="876"/>
      <c r="BO183" s="877">
        <v>30218.366666666669</v>
      </c>
      <c r="BP183" s="878"/>
      <c r="BQ183" s="878"/>
      <c r="BR183" s="878"/>
      <c r="BS183" s="878"/>
      <c r="BT183" s="878"/>
      <c r="BU183" s="878"/>
      <c r="BV183" s="879"/>
      <c r="BW183" s="876">
        <v>0</v>
      </c>
      <c r="BX183" s="876"/>
      <c r="BY183" s="876"/>
      <c r="BZ183" s="876"/>
      <c r="CA183" s="876"/>
      <c r="CB183" s="876"/>
      <c r="CC183" s="876"/>
      <c r="CD183" s="876"/>
      <c r="CE183" s="876">
        <v>0</v>
      </c>
      <c r="CF183" s="876"/>
      <c r="CG183" s="876"/>
      <c r="CH183" s="876"/>
      <c r="CI183" s="876"/>
      <c r="CJ183" s="876"/>
      <c r="CK183" s="876"/>
      <c r="CL183" s="876"/>
      <c r="CM183" s="876"/>
      <c r="CN183" s="876">
        <v>51200</v>
      </c>
      <c r="CO183" s="876"/>
      <c r="CP183" s="876"/>
      <c r="CQ183" s="876"/>
      <c r="CR183" s="876"/>
      <c r="CS183" s="876"/>
      <c r="CT183" s="876"/>
      <c r="CU183" s="876"/>
      <c r="CV183" s="880">
        <f t="shared" si="2"/>
        <v>302012.44333333336</v>
      </c>
      <c r="CW183" s="880"/>
      <c r="CX183" s="880"/>
      <c r="CY183" s="880"/>
      <c r="CZ183" s="880"/>
      <c r="DA183" s="880"/>
      <c r="DB183" s="880"/>
      <c r="DC183" s="880"/>
      <c r="DD183" s="880"/>
      <c r="DE183" s="881"/>
    </row>
    <row r="184" spans="1:109" s="3" customFormat="1" ht="23.25" customHeight="1" x14ac:dyDescent="0.2">
      <c r="A184" s="919" t="s">
        <v>1597</v>
      </c>
      <c r="B184" s="920"/>
      <c r="C184" s="920"/>
      <c r="D184" s="920"/>
      <c r="E184" s="920"/>
      <c r="F184" s="920"/>
      <c r="G184" s="920"/>
      <c r="H184" s="920"/>
      <c r="I184" s="920"/>
      <c r="J184" s="920"/>
      <c r="K184" s="920"/>
      <c r="L184" s="920"/>
      <c r="M184" s="920"/>
      <c r="N184" s="920"/>
      <c r="O184" s="921"/>
      <c r="P184" s="886" t="s">
        <v>1563</v>
      </c>
      <c r="Q184" s="886"/>
      <c r="R184" s="886"/>
      <c r="S184" s="886"/>
      <c r="T184" s="886"/>
      <c r="U184" s="886"/>
      <c r="V184" s="886"/>
      <c r="W184" s="886"/>
      <c r="X184" s="886"/>
      <c r="Y184" s="886"/>
      <c r="Z184" s="886"/>
      <c r="AA184" s="886"/>
      <c r="AB184" s="886"/>
      <c r="AC184" s="886"/>
      <c r="AD184" s="887"/>
      <c r="AE184" s="887"/>
      <c r="AF184" s="887"/>
      <c r="AG184" s="888">
        <v>2</v>
      </c>
      <c r="AH184" s="888"/>
      <c r="AI184" s="888"/>
      <c r="AJ184" s="888"/>
      <c r="AK184" s="889">
        <v>18042.206014399999</v>
      </c>
      <c r="AL184" s="889"/>
      <c r="AM184" s="889"/>
      <c r="AN184" s="889"/>
      <c r="AO184" s="889"/>
      <c r="AP184" s="889"/>
      <c r="AQ184" s="880">
        <v>216506.47217280001</v>
      </c>
      <c r="AR184" s="880"/>
      <c r="AS184" s="880"/>
      <c r="AT184" s="880"/>
      <c r="AU184" s="880"/>
      <c r="AV184" s="880"/>
      <c r="AW184" s="880"/>
      <c r="AX184" s="880"/>
      <c r="AY184" s="876">
        <v>0</v>
      </c>
      <c r="AZ184" s="876"/>
      <c r="BA184" s="876"/>
      <c r="BB184" s="876"/>
      <c r="BC184" s="876"/>
      <c r="BD184" s="876"/>
      <c r="BE184" s="876"/>
      <c r="BF184" s="876"/>
      <c r="BG184" s="876">
        <v>3007.0343357333331</v>
      </c>
      <c r="BH184" s="876"/>
      <c r="BI184" s="876"/>
      <c r="BJ184" s="876"/>
      <c r="BK184" s="876"/>
      <c r="BL184" s="876"/>
      <c r="BM184" s="876"/>
      <c r="BN184" s="876"/>
      <c r="BO184" s="877">
        <v>30070.343357333331</v>
      </c>
      <c r="BP184" s="878"/>
      <c r="BQ184" s="878"/>
      <c r="BR184" s="878"/>
      <c r="BS184" s="878"/>
      <c r="BT184" s="878"/>
      <c r="BU184" s="878"/>
      <c r="BV184" s="879"/>
      <c r="BW184" s="876">
        <v>0</v>
      </c>
      <c r="BX184" s="876"/>
      <c r="BY184" s="876"/>
      <c r="BZ184" s="876"/>
      <c r="CA184" s="876"/>
      <c r="CB184" s="876"/>
      <c r="CC184" s="876"/>
      <c r="CD184" s="876"/>
      <c r="CE184" s="876">
        <v>0</v>
      </c>
      <c r="CF184" s="876"/>
      <c r="CG184" s="876"/>
      <c r="CH184" s="876"/>
      <c r="CI184" s="876"/>
      <c r="CJ184" s="876"/>
      <c r="CK184" s="876"/>
      <c r="CL184" s="876"/>
      <c r="CM184" s="876"/>
      <c r="CN184" s="876">
        <v>51200</v>
      </c>
      <c r="CO184" s="876"/>
      <c r="CP184" s="876"/>
      <c r="CQ184" s="876"/>
      <c r="CR184" s="876"/>
      <c r="CS184" s="876"/>
      <c r="CT184" s="876"/>
      <c r="CU184" s="876"/>
      <c r="CV184" s="880">
        <f t="shared" si="2"/>
        <v>300783.84986586671</v>
      </c>
      <c r="CW184" s="880"/>
      <c r="CX184" s="880"/>
      <c r="CY184" s="880"/>
      <c r="CZ184" s="880"/>
      <c r="DA184" s="880"/>
      <c r="DB184" s="880"/>
      <c r="DC184" s="880"/>
      <c r="DD184" s="880"/>
      <c r="DE184" s="881"/>
    </row>
    <row r="185" spans="1:109" s="3" customFormat="1" ht="23.25" customHeight="1" x14ac:dyDescent="0.2">
      <c r="A185" s="919" t="s">
        <v>1597</v>
      </c>
      <c r="B185" s="920"/>
      <c r="C185" s="920"/>
      <c r="D185" s="920"/>
      <c r="E185" s="920"/>
      <c r="F185" s="920"/>
      <c r="G185" s="920"/>
      <c r="H185" s="920"/>
      <c r="I185" s="920"/>
      <c r="J185" s="920"/>
      <c r="K185" s="920"/>
      <c r="L185" s="920"/>
      <c r="M185" s="920"/>
      <c r="N185" s="920"/>
      <c r="O185" s="921"/>
      <c r="P185" s="886" t="s">
        <v>1591</v>
      </c>
      <c r="Q185" s="886"/>
      <c r="R185" s="886"/>
      <c r="S185" s="886"/>
      <c r="T185" s="886"/>
      <c r="U185" s="886"/>
      <c r="V185" s="886"/>
      <c r="W185" s="886"/>
      <c r="X185" s="886"/>
      <c r="Y185" s="886"/>
      <c r="Z185" s="886"/>
      <c r="AA185" s="886"/>
      <c r="AB185" s="886"/>
      <c r="AC185" s="886"/>
      <c r="AD185" s="887"/>
      <c r="AE185" s="887"/>
      <c r="AF185" s="887"/>
      <c r="AG185" s="888">
        <v>1</v>
      </c>
      <c r="AH185" s="888"/>
      <c r="AI185" s="888"/>
      <c r="AJ185" s="888"/>
      <c r="AK185" s="889">
        <v>8830.2131580000005</v>
      </c>
      <c r="AL185" s="889"/>
      <c r="AM185" s="889"/>
      <c r="AN185" s="889"/>
      <c r="AO185" s="889"/>
      <c r="AP185" s="889"/>
      <c r="AQ185" s="880">
        <v>105962.55789600001</v>
      </c>
      <c r="AR185" s="880"/>
      <c r="AS185" s="880"/>
      <c r="AT185" s="880"/>
      <c r="AU185" s="880"/>
      <c r="AV185" s="880"/>
      <c r="AW185" s="880"/>
      <c r="AX185" s="880"/>
      <c r="AY185" s="876">
        <v>0</v>
      </c>
      <c r="AZ185" s="876"/>
      <c r="BA185" s="876"/>
      <c r="BB185" s="876"/>
      <c r="BC185" s="876"/>
      <c r="BD185" s="876"/>
      <c r="BE185" s="876"/>
      <c r="BF185" s="876"/>
      <c r="BG185" s="876">
        <v>1471.7021930000001</v>
      </c>
      <c r="BH185" s="876"/>
      <c r="BI185" s="876"/>
      <c r="BJ185" s="876"/>
      <c r="BK185" s="876"/>
      <c r="BL185" s="876"/>
      <c r="BM185" s="876"/>
      <c r="BN185" s="876"/>
      <c r="BO185" s="877">
        <v>14717.021930000001</v>
      </c>
      <c r="BP185" s="878"/>
      <c r="BQ185" s="878"/>
      <c r="BR185" s="878"/>
      <c r="BS185" s="878"/>
      <c r="BT185" s="878"/>
      <c r="BU185" s="878"/>
      <c r="BV185" s="879"/>
      <c r="BW185" s="876">
        <v>0</v>
      </c>
      <c r="BX185" s="876"/>
      <c r="BY185" s="876"/>
      <c r="BZ185" s="876"/>
      <c r="CA185" s="876"/>
      <c r="CB185" s="876"/>
      <c r="CC185" s="876"/>
      <c r="CD185" s="876"/>
      <c r="CE185" s="876">
        <v>0</v>
      </c>
      <c r="CF185" s="876"/>
      <c r="CG185" s="876"/>
      <c r="CH185" s="876"/>
      <c r="CI185" s="876"/>
      <c r="CJ185" s="876"/>
      <c r="CK185" s="876"/>
      <c r="CL185" s="876"/>
      <c r="CM185" s="876"/>
      <c r="CN185" s="876">
        <v>25600</v>
      </c>
      <c r="CO185" s="876"/>
      <c r="CP185" s="876"/>
      <c r="CQ185" s="876"/>
      <c r="CR185" s="876"/>
      <c r="CS185" s="876"/>
      <c r="CT185" s="876"/>
      <c r="CU185" s="876"/>
      <c r="CV185" s="880">
        <f t="shared" si="2"/>
        <v>147751.28201900003</v>
      </c>
      <c r="CW185" s="880"/>
      <c r="CX185" s="880"/>
      <c r="CY185" s="880"/>
      <c r="CZ185" s="880"/>
      <c r="DA185" s="880"/>
      <c r="DB185" s="880"/>
      <c r="DC185" s="880"/>
      <c r="DD185" s="880"/>
      <c r="DE185" s="881"/>
    </row>
    <row r="186" spans="1:109" s="3" customFormat="1" ht="23.25" customHeight="1" x14ac:dyDescent="0.2">
      <c r="A186" s="919" t="s">
        <v>1597</v>
      </c>
      <c r="B186" s="920"/>
      <c r="C186" s="920"/>
      <c r="D186" s="920"/>
      <c r="E186" s="920"/>
      <c r="F186" s="920"/>
      <c r="G186" s="920"/>
      <c r="H186" s="920"/>
      <c r="I186" s="920"/>
      <c r="J186" s="920"/>
      <c r="K186" s="920"/>
      <c r="L186" s="920"/>
      <c r="M186" s="920"/>
      <c r="N186" s="920"/>
      <c r="O186" s="921"/>
      <c r="P186" s="886" t="s">
        <v>1565</v>
      </c>
      <c r="Q186" s="886"/>
      <c r="R186" s="886"/>
      <c r="S186" s="886"/>
      <c r="T186" s="886"/>
      <c r="U186" s="886"/>
      <c r="V186" s="886"/>
      <c r="W186" s="886"/>
      <c r="X186" s="886"/>
      <c r="Y186" s="886"/>
      <c r="Z186" s="886"/>
      <c r="AA186" s="886"/>
      <c r="AB186" s="886"/>
      <c r="AC186" s="886"/>
      <c r="AD186" s="887"/>
      <c r="AE186" s="887"/>
      <c r="AF186" s="887"/>
      <c r="AG186" s="888">
        <v>2</v>
      </c>
      <c r="AH186" s="888"/>
      <c r="AI186" s="888"/>
      <c r="AJ186" s="888"/>
      <c r="AK186" s="889">
        <v>17819.432856399999</v>
      </c>
      <c r="AL186" s="889"/>
      <c r="AM186" s="889"/>
      <c r="AN186" s="889"/>
      <c r="AO186" s="889"/>
      <c r="AP186" s="889"/>
      <c r="AQ186" s="880">
        <v>213833.19427679997</v>
      </c>
      <c r="AR186" s="880"/>
      <c r="AS186" s="880"/>
      <c r="AT186" s="880"/>
      <c r="AU186" s="880"/>
      <c r="AV186" s="880"/>
      <c r="AW186" s="880"/>
      <c r="AX186" s="880"/>
      <c r="AY186" s="876">
        <v>0</v>
      </c>
      <c r="AZ186" s="876"/>
      <c r="BA186" s="876"/>
      <c r="BB186" s="876"/>
      <c r="BC186" s="876"/>
      <c r="BD186" s="876"/>
      <c r="BE186" s="876"/>
      <c r="BF186" s="876"/>
      <c r="BG186" s="876">
        <v>2969.9054760666663</v>
      </c>
      <c r="BH186" s="876"/>
      <c r="BI186" s="876"/>
      <c r="BJ186" s="876"/>
      <c r="BK186" s="876"/>
      <c r="BL186" s="876"/>
      <c r="BM186" s="876"/>
      <c r="BN186" s="876"/>
      <c r="BO186" s="877">
        <v>29699.054760666666</v>
      </c>
      <c r="BP186" s="878"/>
      <c r="BQ186" s="878"/>
      <c r="BR186" s="878"/>
      <c r="BS186" s="878"/>
      <c r="BT186" s="878"/>
      <c r="BU186" s="878"/>
      <c r="BV186" s="879"/>
      <c r="BW186" s="876">
        <v>0</v>
      </c>
      <c r="BX186" s="876"/>
      <c r="BY186" s="876"/>
      <c r="BZ186" s="876"/>
      <c r="CA186" s="876"/>
      <c r="CB186" s="876"/>
      <c r="CC186" s="876"/>
      <c r="CD186" s="876"/>
      <c r="CE186" s="876">
        <v>0</v>
      </c>
      <c r="CF186" s="876"/>
      <c r="CG186" s="876"/>
      <c r="CH186" s="876"/>
      <c r="CI186" s="876"/>
      <c r="CJ186" s="876"/>
      <c r="CK186" s="876"/>
      <c r="CL186" s="876"/>
      <c r="CM186" s="876"/>
      <c r="CN186" s="876">
        <v>51200</v>
      </c>
      <c r="CO186" s="876"/>
      <c r="CP186" s="876"/>
      <c r="CQ186" s="876"/>
      <c r="CR186" s="876"/>
      <c r="CS186" s="876"/>
      <c r="CT186" s="876"/>
      <c r="CU186" s="876"/>
      <c r="CV186" s="880">
        <f t="shared" si="2"/>
        <v>297702.15451353329</v>
      </c>
      <c r="CW186" s="880"/>
      <c r="CX186" s="880"/>
      <c r="CY186" s="880"/>
      <c r="CZ186" s="880"/>
      <c r="DA186" s="880"/>
      <c r="DB186" s="880"/>
      <c r="DC186" s="880"/>
      <c r="DD186" s="880"/>
      <c r="DE186" s="881"/>
    </row>
    <row r="187" spans="1:109" s="3" customFormat="1" ht="23.25" customHeight="1" x14ac:dyDescent="0.2">
      <c r="A187" s="919" t="s">
        <v>1597</v>
      </c>
      <c r="B187" s="920"/>
      <c r="C187" s="920"/>
      <c r="D187" s="920"/>
      <c r="E187" s="920"/>
      <c r="F187" s="920"/>
      <c r="G187" s="920"/>
      <c r="H187" s="920"/>
      <c r="I187" s="920"/>
      <c r="J187" s="920"/>
      <c r="K187" s="920"/>
      <c r="L187" s="920"/>
      <c r="M187" s="920"/>
      <c r="N187" s="920"/>
      <c r="O187" s="921"/>
      <c r="P187" s="886" t="s">
        <v>1567</v>
      </c>
      <c r="Q187" s="886"/>
      <c r="R187" s="886"/>
      <c r="S187" s="886"/>
      <c r="T187" s="886"/>
      <c r="U187" s="886"/>
      <c r="V187" s="886"/>
      <c r="W187" s="886"/>
      <c r="X187" s="886"/>
      <c r="Y187" s="886"/>
      <c r="Z187" s="886"/>
      <c r="AA187" s="886"/>
      <c r="AB187" s="886"/>
      <c r="AC187" s="886"/>
      <c r="AD187" s="887"/>
      <c r="AE187" s="887"/>
      <c r="AF187" s="887"/>
      <c r="AG187" s="888">
        <v>1</v>
      </c>
      <c r="AH187" s="888"/>
      <c r="AI187" s="888"/>
      <c r="AJ187" s="888"/>
      <c r="AK187" s="889">
        <v>8830.1569200000013</v>
      </c>
      <c r="AL187" s="889"/>
      <c r="AM187" s="889"/>
      <c r="AN187" s="889"/>
      <c r="AO187" s="889"/>
      <c r="AP187" s="889"/>
      <c r="AQ187" s="880">
        <v>105961.88304000002</v>
      </c>
      <c r="AR187" s="880"/>
      <c r="AS187" s="880"/>
      <c r="AT187" s="880"/>
      <c r="AU187" s="880"/>
      <c r="AV187" s="880"/>
      <c r="AW187" s="880"/>
      <c r="AX187" s="880"/>
      <c r="AY187" s="876">
        <v>0</v>
      </c>
      <c r="AZ187" s="876"/>
      <c r="BA187" s="876"/>
      <c r="BB187" s="876"/>
      <c r="BC187" s="876"/>
      <c r="BD187" s="876"/>
      <c r="BE187" s="876"/>
      <c r="BF187" s="876"/>
      <c r="BG187" s="876">
        <v>1471.6928200000002</v>
      </c>
      <c r="BH187" s="876"/>
      <c r="BI187" s="876"/>
      <c r="BJ187" s="876"/>
      <c r="BK187" s="876"/>
      <c r="BL187" s="876"/>
      <c r="BM187" s="876"/>
      <c r="BN187" s="876"/>
      <c r="BO187" s="877">
        <v>14716.9282</v>
      </c>
      <c r="BP187" s="878"/>
      <c r="BQ187" s="878"/>
      <c r="BR187" s="878"/>
      <c r="BS187" s="878"/>
      <c r="BT187" s="878"/>
      <c r="BU187" s="878"/>
      <c r="BV187" s="879"/>
      <c r="BW187" s="876">
        <v>0</v>
      </c>
      <c r="BX187" s="876"/>
      <c r="BY187" s="876"/>
      <c r="BZ187" s="876"/>
      <c r="CA187" s="876"/>
      <c r="CB187" s="876"/>
      <c r="CC187" s="876"/>
      <c r="CD187" s="876"/>
      <c r="CE187" s="876">
        <v>0</v>
      </c>
      <c r="CF187" s="876"/>
      <c r="CG187" s="876"/>
      <c r="CH187" s="876"/>
      <c r="CI187" s="876"/>
      <c r="CJ187" s="876"/>
      <c r="CK187" s="876"/>
      <c r="CL187" s="876"/>
      <c r="CM187" s="876"/>
      <c r="CN187" s="876">
        <v>25600</v>
      </c>
      <c r="CO187" s="876"/>
      <c r="CP187" s="876"/>
      <c r="CQ187" s="876"/>
      <c r="CR187" s="876"/>
      <c r="CS187" s="876"/>
      <c r="CT187" s="876"/>
      <c r="CU187" s="876"/>
      <c r="CV187" s="880">
        <f t="shared" si="2"/>
        <v>147750.50406000001</v>
      </c>
      <c r="CW187" s="880"/>
      <c r="CX187" s="880"/>
      <c r="CY187" s="880"/>
      <c r="CZ187" s="880"/>
      <c r="DA187" s="880"/>
      <c r="DB187" s="880"/>
      <c r="DC187" s="880"/>
      <c r="DD187" s="880"/>
      <c r="DE187" s="881"/>
    </row>
    <row r="188" spans="1:109" s="3" customFormat="1" ht="23.25" customHeight="1" x14ac:dyDescent="0.2">
      <c r="A188" s="919" t="s">
        <v>1597</v>
      </c>
      <c r="B188" s="920"/>
      <c r="C188" s="920"/>
      <c r="D188" s="920"/>
      <c r="E188" s="920"/>
      <c r="F188" s="920"/>
      <c r="G188" s="920"/>
      <c r="H188" s="920"/>
      <c r="I188" s="920"/>
      <c r="J188" s="920"/>
      <c r="K188" s="920"/>
      <c r="L188" s="920"/>
      <c r="M188" s="920"/>
      <c r="N188" s="920"/>
      <c r="O188" s="921"/>
      <c r="P188" s="886" t="s">
        <v>1592</v>
      </c>
      <c r="Q188" s="886"/>
      <c r="R188" s="886"/>
      <c r="S188" s="886"/>
      <c r="T188" s="886"/>
      <c r="U188" s="886"/>
      <c r="V188" s="886"/>
      <c r="W188" s="886"/>
      <c r="X188" s="886"/>
      <c r="Y188" s="886"/>
      <c r="Z188" s="886"/>
      <c r="AA188" s="886"/>
      <c r="AB188" s="886"/>
      <c r="AC188" s="886"/>
      <c r="AD188" s="887"/>
      <c r="AE188" s="887"/>
      <c r="AF188" s="887"/>
      <c r="AG188" s="888">
        <v>1</v>
      </c>
      <c r="AH188" s="888"/>
      <c r="AI188" s="888"/>
      <c r="AJ188" s="888"/>
      <c r="AK188" s="889">
        <v>8607.4399999999987</v>
      </c>
      <c r="AL188" s="889"/>
      <c r="AM188" s="889"/>
      <c r="AN188" s="889"/>
      <c r="AO188" s="889"/>
      <c r="AP188" s="889"/>
      <c r="AQ188" s="880">
        <v>103289.27999999998</v>
      </c>
      <c r="AR188" s="880"/>
      <c r="AS188" s="880"/>
      <c r="AT188" s="880"/>
      <c r="AU188" s="880"/>
      <c r="AV188" s="880"/>
      <c r="AW188" s="880"/>
      <c r="AX188" s="880"/>
      <c r="AY188" s="876">
        <v>0</v>
      </c>
      <c r="AZ188" s="876"/>
      <c r="BA188" s="876"/>
      <c r="BB188" s="876"/>
      <c r="BC188" s="876"/>
      <c r="BD188" s="876"/>
      <c r="BE188" s="876"/>
      <c r="BF188" s="876"/>
      <c r="BG188" s="876">
        <v>1434.573333333333</v>
      </c>
      <c r="BH188" s="876"/>
      <c r="BI188" s="876"/>
      <c r="BJ188" s="876"/>
      <c r="BK188" s="876"/>
      <c r="BL188" s="876"/>
      <c r="BM188" s="876"/>
      <c r="BN188" s="876"/>
      <c r="BO188" s="877">
        <v>14345.733333333332</v>
      </c>
      <c r="BP188" s="878"/>
      <c r="BQ188" s="878"/>
      <c r="BR188" s="878"/>
      <c r="BS188" s="878"/>
      <c r="BT188" s="878"/>
      <c r="BU188" s="878"/>
      <c r="BV188" s="879"/>
      <c r="BW188" s="876">
        <v>0</v>
      </c>
      <c r="BX188" s="876"/>
      <c r="BY188" s="876"/>
      <c r="BZ188" s="876"/>
      <c r="CA188" s="876"/>
      <c r="CB188" s="876"/>
      <c r="CC188" s="876"/>
      <c r="CD188" s="876"/>
      <c r="CE188" s="876">
        <v>0</v>
      </c>
      <c r="CF188" s="876"/>
      <c r="CG188" s="876"/>
      <c r="CH188" s="876"/>
      <c r="CI188" s="876"/>
      <c r="CJ188" s="876"/>
      <c r="CK188" s="876"/>
      <c r="CL188" s="876"/>
      <c r="CM188" s="876"/>
      <c r="CN188" s="876">
        <v>25600</v>
      </c>
      <c r="CO188" s="876"/>
      <c r="CP188" s="876"/>
      <c r="CQ188" s="876"/>
      <c r="CR188" s="876"/>
      <c r="CS188" s="876"/>
      <c r="CT188" s="876"/>
      <c r="CU188" s="876"/>
      <c r="CV188" s="880">
        <f t="shared" si="2"/>
        <v>144669.58666666667</v>
      </c>
      <c r="CW188" s="880"/>
      <c r="CX188" s="880"/>
      <c r="CY188" s="880"/>
      <c r="CZ188" s="880"/>
      <c r="DA188" s="880"/>
      <c r="DB188" s="880"/>
      <c r="DC188" s="880"/>
      <c r="DD188" s="880"/>
      <c r="DE188" s="881"/>
    </row>
    <row r="189" spans="1:109" s="3" customFormat="1" ht="23.25" customHeight="1" x14ac:dyDescent="0.2">
      <c r="A189" s="919" t="s">
        <v>1597</v>
      </c>
      <c r="B189" s="920"/>
      <c r="C189" s="920"/>
      <c r="D189" s="920"/>
      <c r="E189" s="920"/>
      <c r="F189" s="920"/>
      <c r="G189" s="920"/>
      <c r="H189" s="920"/>
      <c r="I189" s="920"/>
      <c r="J189" s="920"/>
      <c r="K189" s="920"/>
      <c r="L189" s="920"/>
      <c r="M189" s="920"/>
      <c r="N189" s="920"/>
      <c r="O189" s="921"/>
      <c r="P189" s="886" t="s">
        <v>1526</v>
      </c>
      <c r="Q189" s="886"/>
      <c r="R189" s="886"/>
      <c r="S189" s="886"/>
      <c r="T189" s="886"/>
      <c r="U189" s="886"/>
      <c r="V189" s="886"/>
      <c r="W189" s="886"/>
      <c r="X189" s="886"/>
      <c r="Y189" s="886"/>
      <c r="Z189" s="886"/>
      <c r="AA189" s="886"/>
      <c r="AB189" s="886"/>
      <c r="AC189" s="886"/>
      <c r="AD189" s="887"/>
      <c r="AE189" s="887"/>
      <c r="AF189" s="887"/>
      <c r="AG189" s="888">
        <v>2</v>
      </c>
      <c r="AH189" s="888"/>
      <c r="AI189" s="888"/>
      <c r="AJ189" s="888"/>
      <c r="AK189" s="889">
        <v>17437.653158000001</v>
      </c>
      <c r="AL189" s="889"/>
      <c r="AM189" s="889"/>
      <c r="AN189" s="889"/>
      <c r="AO189" s="889"/>
      <c r="AP189" s="889"/>
      <c r="AQ189" s="880">
        <v>209251.83789600001</v>
      </c>
      <c r="AR189" s="880"/>
      <c r="AS189" s="880"/>
      <c r="AT189" s="880"/>
      <c r="AU189" s="880"/>
      <c r="AV189" s="880"/>
      <c r="AW189" s="880"/>
      <c r="AX189" s="880"/>
      <c r="AY189" s="876">
        <v>0</v>
      </c>
      <c r="AZ189" s="876"/>
      <c r="BA189" s="876"/>
      <c r="BB189" s="876"/>
      <c r="BC189" s="876"/>
      <c r="BD189" s="876"/>
      <c r="BE189" s="876"/>
      <c r="BF189" s="876"/>
      <c r="BG189" s="876">
        <v>2906.2755263333333</v>
      </c>
      <c r="BH189" s="876"/>
      <c r="BI189" s="876"/>
      <c r="BJ189" s="876"/>
      <c r="BK189" s="876"/>
      <c r="BL189" s="876"/>
      <c r="BM189" s="876"/>
      <c r="BN189" s="876"/>
      <c r="BO189" s="877">
        <v>29062.755263333333</v>
      </c>
      <c r="BP189" s="878"/>
      <c r="BQ189" s="878"/>
      <c r="BR189" s="878"/>
      <c r="BS189" s="878"/>
      <c r="BT189" s="878"/>
      <c r="BU189" s="878"/>
      <c r="BV189" s="879"/>
      <c r="BW189" s="876">
        <v>0</v>
      </c>
      <c r="BX189" s="876"/>
      <c r="BY189" s="876"/>
      <c r="BZ189" s="876"/>
      <c r="CA189" s="876"/>
      <c r="CB189" s="876"/>
      <c r="CC189" s="876"/>
      <c r="CD189" s="876"/>
      <c r="CE189" s="876">
        <v>0</v>
      </c>
      <c r="CF189" s="876"/>
      <c r="CG189" s="876"/>
      <c r="CH189" s="876"/>
      <c r="CI189" s="876"/>
      <c r="CJ189" s="876"/>
      <c r="CK189" s="876"/>
      <c r="CL189" s="876"/>
      <c r="CM189" s="876"/>
      <c r="CN189" s="876">
        <v>51200</v>
      </c>
      <c r="CO189" s="876"/>
      <c r="CP189" s="876"/>
      <c r="CQ189" s="876"/>
      <c r="CR189" s="876"/>
      <c r="CS189" s="876"/>
      <c r="CT189" s="876"/>
      <c r="CU189" s="876"/>
      <c r="CV189" s="880">
        <f t="shared" si="2"/>
        <v>292420.8686856667</v>
      </c>
      <c r="CW189" s="880"/>
      <c r="CX189" s="880"/>
      <c r="CY189" s="880"/>
      <c r="CZ189" s="880"/>
      <c r="DA189" s="880"/>
      <c r="DB189" s="880"/>
      <c r="DC189" s="880"/>
      <c r="DD189" s="880"/>
      <c r="DE189" s="881"/>
    </row>
    <row r="190" spans="1:109" s="3" customFormat="1" ht="23.25" customHeight="1" x14ac:dyDescent="0.2">
      <c r="A190" s="919" t="s">
        <v>1597</v>
      </c>
      <c r="B190" s="920"/>
      <c r="C190" s="920"/>
      <c r="D190" s="920"/>
      <c r="E190" s="920"/>
      <c r="F190" s="920"/>
      <c r="G190" s="920"/>
      <c r="H190" s="920"/>
      <c r="I190" s="920"/>
      <c r="J190" s="920"/>
      <c r="K190" s="920"/>
      <c r="L190" s="920"/>
      <c r="M190" s="920"/>
      <c r="N190" s="920"/>
      <c r="O190" s="921"/>
      <c r="P190" s="886" t="s">
        <v>1593</v>
      </c>
      <c r="Q190" s="886"/>
      <c r="R190" s="886"/>
      <c r="S190" s="886"/>
      <c r="T190" s="886"/>
      <c r="U190" s="886"/>
      <c r="V190" s="886"/>
      <c r="W190" s="886"/>
      <c r="X190" s="886"/>
      <c r="Y190" s="886"/>
      <c r="Z190" s="886"/>
      <c r="AA190" s="886"/>
      <c r="AB190" s="886"/>
      <c r="AC190" s="886"/>
      <c r="AD190" s="887"/>
      <c r="AE190" s="887"/>
      <c r="AF190" s="887"/>
      <c r="AG190" s="888">
        <v>2</v>
      </c>
      <c r="AH190" s="888"/>
      <c r="AI190" s="888"/>
      <c r="AJ190" s="888"/>
      <c r="AK190" s="889">
        <v>17214.879999999997</v>
      </c>
      <c r="AL190" s="889"/>
      <c r="AM190" s="889"/>
      <c r="AN190" s="889"/>
      <c r="AO190" s="889"/>
      <c r="AP190" s="889"/>
      <c r="AQ190" s="880">
        <v>206578.55999999997</v>
      </c>
      <c r="AR190" s="880"/>
      <c r="AS190" s="880"/>
      <c r="AT190" s="880"/>
      <c r="AU190" s="880"/>
      <c r="AV190" s="880"/>
      <c r="AW190" s="880"/>
      <c r="AX190" s="880"/>
      <c r="AY190" s="876">
        <v>0</v>
      </c>
      <c r="AZ190" s="876"/>
      <c r="BA190" s="876"/>
      <c r="BB190" s="876"/>
      <c r="BC190" s="876"/>
      <c r="BD190" s="876"/>
      <c r="BE190" s="876"/>
      <c r="BF190" s="876"/>
      <c r="BG190" s="876">
        <v>2869.1466666666661</v>
      </c>
      <c r="BH190" s="876"/>
      <c r="BI190" s="876"/>
      <c r="BJ190" s="876"/>
      <c r="BK190" s="876"/>
      <c r="BL190" s="876"/>
      <c r="BM190" s="876"/>
      <c r="BN190" s="876"/>
      <c r="BO190" s="877">
        <v>28691.466666666664</v>
      </c>
      <c r="BP190" s="878"/>
      <c r="BQ190" s="878"/>
      <c r="BR190" s="878"/>
      <c r="BS190" s="878"/>
      <c r="BT190" s="878"/>
      <c r="BU190" s="878"/>
      <c r="BV190" s="879"/>
      <c r="BW190" s="876">
        <v>0</v>
      </c>
      <c r="BX190" s="876"/>
      <c r="BY190" s="876"/>
      <c r="BZ190" s="876"/>
      <c r="CA190" s="876"/>
      <c r="CB190" s="876"/>
      <c r="CC190" s="876"/>
      <c r="CD190" s="876"/>
      <c r="CE190" s="876">
        <v>0</v>
      </c>
      <c r="CF190" s="876"/>
      <c r="CG190" s="876"/>
      <c r="CH190" s="876"/>
      <c r="CI190" s="876"/>
      <c r="CJ190" s="876"/>
      <c r="CK190" s="876"/>
      <c r="CL190" s="876"/>
      <c r="CM190" s="876"/>
      <c r="CN190" s="876">
        <v>51200</v>
      </c>
      <c r="CO190" s="876"/>
      <c r="CP190" s="876"/>
      <c r="CQ190" s="876"/>
      <c r="CR190" s="876"/>
      <c r="CS190" s="876"/>
      <c r="CT190" s="876"/>
      <c r="CU190" s="876"/>
      <c r="CV190" s="880">
        <f t="shared" si="2"/>
        <v>289339.17333333334</v>
      </c>
      <c r="CW190" s="880"/>
      <c r="CX190" s="880"/>
      <c r="CY190" s="880"/>
      <c r="CZ190" s="880"/>
      <c r="DA190" s="880"/>
      <c r="DB190" s="880"/>
      <c r="DC190" s="880"/>
      <c r="DD190" s="880"/>
      <c r="DE190" s="881"/>
    </row>
    <row r="191" spans="1:109" s="3" customFormat="1" ht="23.25" customHeight="1" x14ac:dyDescent="0.2">
      <c r="A191" s="919" t="s">
        <v>1597</v>
      </c>
      <c r="B191" s="920"/>
      <c r="C191" s="920"/>
      <c r="D191" s="920"/>
      <c r="E191" s="920"/>
      <c r="F191" s="920"/>
      <c r="G191" s="920"/>
      <c r="H191" s="920"/>
      <c r="I191" s="920"/>
      <c r="J191" s="920"/>
      <c r="K191" s="920"/>
      <c r="L191" s="920"/>
      <c r="M191" s="920"/>
      <c r="N191" s="920"/>
      <c r="O191" s="921"/>
      <c r="P191" s="886" t="s">
        <v>1529</v>
      </c>
      <c r="Q191" s="886"/>
      <c r="R191" s="886"/>
      <c r="S191" s="886"/>
      <c r="T191" s="886"/>
      <c r="U191" s="886"/>
      <c r="V191" s="886"/>
      <c r="W191" s="886"/>
      <c r="X191" s="886"/>
      <c r="Y191" s="886"/>
      <c r="Z191" s="886"/>
      <c r="AA191" s="886"/>
      <c r="AB191" s="886"/>
      <c r="AC191" s="886"/>
      <c r="AD191" s="887"/>
      <c r="AE191" s="887"/>
      <c r="AF191" s="887"/>
      <c r="AG191" s="888">
        <v>1</v>
      </c>
      <c r="AH191" s="888"/>
      <c r="AI191" s="888"/>
      <c r="AJ191" s="888"/>
      <c r="AK191" s="889">
        <v>10918.5</v>
      </c>
      <c r="AL191" s="889"/>
      <c r="AM191" s="889"/>
      <c r="AN191" s="889"/>
      <c r="AO191" s="889"/>
      <c r="AP191" s="889"/>
      <c r="AQ191" s="880">
        <v>131022</v>
      </c>
      <c r="AR191" s="880"/>
      <c r="AS191" s="880"/>
      <c r="AT191" s="880"/>
      <c r="AU191" s="880"/>
      <c r="AV191" s="880"/>
      <c r="AW191" s="880"/>
      <c r="AX191" s="880"/>
      <c r="AY191" s="876">
        <v>0</v>
      </c>
      <c r="AZ191" s="876"/>
      <c r="BA191" s="876"/>
      <c r="BB191" s="876"/>
      <c r="BC191" s="876"/>
      <c r="BD191" s="876"/>
      <c r="BE191" s="876"/>
      <c r="BF191" s="876"/>
      <c r="BG191" s="876">
        <v>1819.75</v>
      </c>
      <c r="BH191" s="876"/>
      <c r="BI191" s="876"/>
      <c r="BJ191" s="876"/>
      <c r="BK191" s="876"/>
      <c r="BL191" s="876"/>
      <c r="BM191" s="876"/>
      <c r="BN191" s="876"/>
      <c r="BO191" s="877">
        <v>18197.5</v>
      </c>
      <c r="BP191" s="878"/>
      <c r="BQ191" s="878"/>
      <c r="BR191" s="878"/>
      <c r="BS191" s="878"/>
      <c r="BT191" s="878"/>
      <c r="BU191" s="878"/>
      <c r="BV191" s="879"/>
      <c r="BW191" s="876">
        <v>0</v>
      </c>
      <c r="BX191" s="876"/>
      <c r="BY191" s="876"/>
      <c r="BZ191" s="876"/>
      <c r="CA191" s="876"/>
      <c r="CB191" s="876"/>
      <c r="CC191" s="876"/>
      <c r="CD191" s="876"/>
      <c r="CE191" s="876">
        <v>0</v>
      </c>
      <c r="CF191" s="876"/>
      <c r="CG191" s="876"/>
      <c r="CH191" s="876"/>
      <c r="CI191" s="876"/>
      <c r="CJ191" s="876"/>
      <c r="CK191" s="876"/>
      <c r="CL191" s="876"/>
      <c r="CM191" s="876"/>
      <c r="CN191" s="876">
        <v>25600</v>
      </c>
      <c r="CO191" s="876"/>
      <c r="CP191" s="876"/>
      <c r="CQ191" s="876"/>
      <c r="CR191" s="876"/>
      <c r="CS191" s="876"/>
      <c r="CT191" s="876"/>
      <c r="CU191" s="876"/>
      <c r="CV191" s="880">
        <f t="shared" si="2"/>
        <v>176639.25</v>
      </c>
      <c r="CW191" s="880"/>
      <c r="CX191" s="880"/>
      <c r="CY191" s="880"/>
      <c r="CZ191" s="880"/>
      <c r="DA191" s="880"/>
      <c r="DB191" s="880"/>
      <c r="DC191" s="880"/>
      <c r="DD191" s="880"/>
      <c r="DE191" s="881"/>
    </row>
    <row r="192" spans="1:109" s="3" customFormat="1" ht="23.25" customHeight="1" x14ac:dyDescent="0.2">
      <c r="A192" s="919" t="s">
        <v>1597</v>
      </c>
      <c r="B192" s="920"/>
      <c r="C192" s="920"/>
      <c r="D192" s="920"/>
      <c r="E192" s="920"/>
      <c r="F192" s="920"/>
      <c r="G192" s="920"/>
      <c r="H192" s="920"/>
      <c r="I192" s="920"/>
      <c r="J192" s="920"/>
      <c r="K192" s="920"/>
      <c r="L192" s="920"/>
      <c r="M192" s="920"/>
      <c r="N192" s="920"/>
      <c r="O192" s="921"/>
      <c r="P192" s="886" t="s">
        <v>1499</v>
      </c>
      <c r="Q192" s="886"/>
      <c r="R192" s="886"/>
      <c r="S192" s="886"/>
      <c r="T192" s="886"/>
      <c r="U192" s="886"/>
      <c r="V192" s="886"/>
      <c r="W192" s="886"/>
      <c r="X192" s="886"/>
      <c r="Y192" s="886"/>
      <c r="Z192" s="886"/>
      <c r="AA192" s="886"/>
      <c r="AB192" s="886"/>
      <c r="AC192" s="886"/>
      <c r="AD192" s="887"/>
      <c r="AE192" s="887"/>
      <c r="AF192" s="887"/>
      <c r="AG192" s="888">
        <v>3</v>
      </c>
      <c r="AH192" s="888"/>
      <c r="AI192" s="888"/>
      <c r="AJ192" s="888"/>
      <c r="AK192" s="889">
        <v>24952.979999999996</v>
      </c>
      <c r="AL192" s="889"/>
      <c r="AM192" s="889"/>
      <c r="AN192" s="889"/>
      <c r="AO192" s="889"/>
      <c r="AP192" s="889"/>
      <c r="AQ192" s="880">
        <v>299435.75999999995</v>
      </c>
      <c r="AR192" s="880"/>
      <c r="AS192" s="880"/>
      <c r="AT192" s="880"/>
      <c r="AU192" s="880"/>
      <c r="AV192" s="880"/>
      <c r="AW192" s="880"/>
      <c r="AX192" s="880"/>
      <c r="AY192" s="876">
        <v>0</v>
      </c>
      <c r="AZ192" s="876"/>
      <c r="BA192" s="876"/>
      <c r="BB192" s="876"/>
      <c r="BC192" s="876"/>
      <c r="BD192" s="876"/>
      <c r="BE192" s="876"/>
      <c r="BF192" s="876"/>
      <c r="BG192" s="876">
        <v>4158.829999999999</v>
      </c>
      <c r="BH192" s="876"/>
      <c r="BI192" s="876"/>
      <c r="BJ192" s="876"/>
      <c r="BK192" s="876"/>
      <c r="BL192" s="876"/>
      <c r="BM192" s="876"/>
      <c r="BN192" s="876"/>
      <c r="BO192" s="877">
        <v>41588.299999999996</v>
      </c>
      <c r="BP192" s="878"/>
      <c r="BQ192" s="878"/>
      <c r="BR192" s="878"/>
      <c r="BS192" s="878"/>
      <c r="BT192" s="878"/>
      <c r="BU192" s="878"/>
      <c r="BV192" s="879"/>
      <c r="BW192" s="876">
        <v>0</v>
      </c>
      <c r="BX192" s="876"/>
      <c r="BY192" s="876"/>
      <c r="BZ192" s="876"/>
      <c r="CA192" s="876"/>
      <c r="CB192" s="876"/>
      <c r="CC192" s="876"/>
      <c r="CD192" s="876"/>
      <c r="CE192" s="876">
        <v>0</v>
      </c>
      <c r="CF192" s="876"/>
      <c r="CG192" s="876"/>
      <c r="CH192" s="876"/>
      <c r="CI192" s="876"/>
      <c r="CJ192" s="876"/>
      <c r="CK192" s="876"/>
      <c r="CL192" s="876"/>
      <c r="CM192" s="876"/>
      <c r="CN192" s="876">
        <v>76800</v>
      </c>
      <c r="CO192" s="876"/>
      <c r="CP192" s="876"/>
      <c r="CQ192" s="876"/>
      <c r="CR192" s="876"/>
      <c r="CS192" s="876"/>
      <c r="CT192" s="876"/>
      <c r="CU192" s="876"/>
      <c r="CV192" s="880">
        <f t="shared" si="2"/>
        <v>421982.88999999996</v>
      </c>
      <c r="CW192" s="880"/>
      <c r="CX192" s="880"/>
      <c r="CY192" s="880"/>
      <c r="CZ192" s="880"/>
      <c r="DA192" s="880"/>
      <c r="DB192" s="880"/>
      <c r="DC192" s="880"/>
      <c r="DD192" s="880"/>
      <c r="DE192" s="881"/>
    </row>
    <row r="193" spans="1:109" s="3" customFormat="1" ht="23.25" customHeight="1" x14ac:dyDescent="0.2">
      <c r="A193" s="919" t="s">
        <v>1597</v>
      </c>
      <c r="B193" s="920"/>
      <c r="C193" s="920"/>
      <c r="D193" s="920"/>
      <c r="E193" s="920"/>
      <c r="F193" s="920"/>
      <c r="G193" s="920"/>
      <c r="H193" s="920"/>
      <c r="I193" s="920"/>
      <c r="J193" s="920"/>
      <c r="K193" s="920"/>
      <c r="L193" s="920"/>
      <c r="M193" s="920"/>
      <c r="N193" s="920"/>
      <c r="O193" s="921"/>
      <c r="P193" s="886" t="s">
        <v>1535</v>
      </c>
      <c r="Q193" s="886"/>
      <c r="R193" s="886"/>
      <c r="S193" s="886"/>
      <c r="T193" s="886"/>
      <c r="U193" s="886"/>
      <c r="V193" s="886"/>
      <c r="W193" s="886"/>
      <c r="X193" s="886"/>
      <c r="Y193" s="886"/>
      <c r="Z193" s="886"/>
      <c r="AA193" s="886"/>
      <c r="AB193" s="886"/>
      <c r="AC193" s="886"/>
      <c r="AD193" s="887"/>
      <c r="AE193" s="887"/>
      <c r="AF193" s="887"/>
      <c r="AG193" s="888">
        <v>2</v>
      </c>
      <c r="AH193" s="888"/>
      <c r="AI193" s="888"/>
      <c r="AJ193" s="888"/>
      <c r="AK193" s="889">
        <v>20602.9589941952</v>
      </c>
      <c r="AL193" s="889"/>
      <c r="AM193" s="889"/>
      <c r="AN193" s="889"/>
      <c r="AO193" s="889"/>
      <c r="AP193" s="889"/>
      <c r="AQ193" s="880">
        <v>247235.5079303424</v>
      </c>
      <c r="AR193" s="880"/>
      <c r="AS193" s="880"/>
      <c r="AT193" s="880"/>
      <c r="AU193" s="880"/>
      <c r="AV193" s="880"/>
      <c r="AW193" s="880"/>
      <c r="AX193" s="880"/>
      <c r="AY193" s="876">
        <v>0</v>
      </c>
      <c r="AZ193" s="876"/>
      <c r="BA193" s="876"/>
      <c r="BB193" s="876"/>
      <c r="BC193" s="876"/>
      <c r="BD193" s="876"/>
      <c r="BE193" s="876"/>
      <c r="BF193" s="876"/>
      <c r="BG193" s="876">
        <v>3433.8264990325333</v>
      </c>
      <c r="BH193" s="876"/>
      <c r="BI193" s="876"/>
      <c r="BJ193" s="876"/>
      <c r="BK193" s="876"/>
      <c r="BL193" s="876"/>
      <c r="BM193" s="876"/>
      <c r="BN193" s="876"/>
      <c r="BO193" s="877">
        <v>34338.264990325333</v>
      </c>
      <c r="BP193" s="878"/>
      <c r="BQ193" s="878"/>
      <c r="BR193" s="878"/>
      <c r="BS193" s="878"/>
      <c r="BT193" s="878"/>
      <c r="BU193" s="878"/>
      <c r="BV193" s="879"/>
      <c r="BW193" s="876">
        <v>0</v>
      </c>
      <c r="BX193" s="876"/>
      <c r="BY193" s="876"/>
      <c r="BZ193" s="876"/>
      <c r="CA193" s="876"/>
      <c r="CB193" s="876"/>
      <c r="CC193" s="876"/>
      <c r="CD193" s="876"/>
      <c r="CE193" s="876">
        <v>0</v>
      </c>
      <c r="CF193" s="876"/>
      <c r="CG193" s="876"/>
      <c r="CH193" s="876"/>
      <c r="CI193" s="876"/>
      <c r="CJ193" s="876"/>
      <c r="CK193" s="876"/>
      <c r="CL193" s="876"/>
      <c r="CM193" s="876"/>
      <c r="CN193" s="876">
        <v>51200</v>
      </c>
      <c r="CO193" s="876"/>
      <c r="CP193" s="876"/>
      <c r="CQ193" s="876"/>
      <c r="CR193" s="876"/>
      <c r="CS193" s="876"/>
      <c r="CT193" s="876"/>
      <c r="CU193" s="876"/>
      <c r="CV193" s="880">
        <f t="shared" si="2"/>
        <v>336207.59941970027</v>
      </c>
      <c r="CW193" s="880"/>
      <c r="CX193" s="880"/>
      <c r="CY193" s="880"/>
      <c r="CZ193" s="880"/>
      <c r="DA193" s="880"/>
      <c r="DB193" s="880"/>
      <c r="DC193" s="880"/>
      <c r="DD193" s="880"/>
      <c r="DE193" s="881"/>
    </row>
    <row r="194" spans="1:109" s="3" customFormat="1" ht="23.25" customHeight="1" x14ac:dyDescent="0.2">
      <c r="A194" s="919" t="s">
        <v>1597</v>
      </c>
      <c r="B194" s="920"/>
      <c r="C194" s="920"/>
      <c r="D194" s="920"/>
      <c r="E194" s="920"/>
      <c r="F194" s="920"/>
      <c r="G194" s="920"/>
      <c r="H194" s="920"/>
      <c r="I194" s="920"/>
      <c r="J194" s="920"/>
      <c r="K194" s="920"/>
      <c r="L194" s="920"/>
      <c r="M194" s="920"/>
      <c r="N194" s="920"/>
      <c r="O194" s="921"/>
      <c r="P194" s="886" t="s">
        <v>1509</v>
      </c>
      <c r="Q194" s="886"/>
      <c r="R194" s="886"/>
      <c r="S194" s="886"/>
      <c r="T194" s="886"/>
      <c r="U194" s="886"/>
      <c r="V194" s="886"/>
      <c r="W194" s="886"/>
      <c r="X194" s="886"/>
      <c r="Y194" s="886"/>
      <c r="Z194" s="886"/>
      <c r="AA194" s="886"/>
      <c r="AB194" s="886"/>
      <c r="AC194" s="886"/>
      <c r="AD194" s="887"/>
      <c r="AE194" s="887"/>
      <c r="AF194" s="887"/>
      <c r="AG194" s="888">
        <v>79</v>
      </c>
      <c r="AH194" s="888"/>
      <c r="AI194" s="888"/>
      <c r="AJ194" s="888"/>
      <c r="AK194" s="889">
        <v>703172.07869379525</v>
      </c>
      <c r="AL194" s="889"/>
      <c r="AM194" s="889"/>
      <c r="AN194" s="889"/>
      <c r="AO194" s="889"/>
      <c r="AP194" s="889"/>
      <c r="AQ194" s="880">
        <v>8438064.9443255439</v>
      </c>
      <c r="AR194" s="880"/>
      <c r="AS194" s="880"/>
      <c r="AT194" s="880"/>
      <c r="AU194" s="880"/>
      <c r="AV194" s="880"/>
      <c r="AW194" s="880"/>
      <c r="AX194" s="880"/>
      <c r="AY194" s="876">
        <v>0</v>
      </c>
      <c r="AZ194" s="876"/>
      <c r="BA194" s="876"/>
      <c r="BB194" s="876"/>
      <c r="BC194" s="876"/>
      <c r="BD194" s="876"/>
      <c r="BE194" s="876"/>
      <c r="BF194" s="876"/>
      <c r="BG194" s="876">
        <v>117195.34644896585</v>
      </c>
      <c r="BH194" s="876"/>
      <c r="BI194" s="876"/>
      <c r="BJ194" s="876"/>
      <c r="BK194" s="876"/>
      <c r="BL194" s="876"/>
      <c r="BM194" s="876"/>
      <c r="BN194" s="876"/>
      <c r="BO194" s="877">
        <v>1171953.4644896584</v>
      </c>
      <c r="BP194" s="878"/>
      <c r="BQ194" s="878"/>
      <c r="BR194" s="878"/>
      <c r="BS194" s="878"/>
      <c r="BT194" s="878"/>
      <c r="BU194" s="878"/>
      <c r="BV194" s="879"/>
      <c r="BW194" s="876">
        <v>0</v>
      </c>
      <c r="BX194" s="876"/>
      <c r="BY194" s="876"/>
      <c r="BZ194" s="876"/>
      <c r="CA194" s="876"/>
      <c r="CB194" s="876"/>
      <c r="CC194" s="876"/>
      <c r="CD194" s="876"/>
      <c r="CE194" s="876">
        <v>0</v>
      </c>
      <c r="CF194" s="876"/>
      <c r="CG194" s="876"/>
      <c r="CH194" s="876"/>
      <c r="CI194" s="876"/>
      <c r="CJ194" s="876"/>
      <c r="CK194" s="876"/>
      <c r="CL194" s="876"/>
      <c r="CM194" s="876"/>
      <c r="CN194" s="876">
        <v>2022400</v>
      </c>
      <c r="CO194" s="876"/>
      <c r="CP194" s="876"/>
      <c r="CQ194" s="876"/>
      <c r="CR194" s="876"/>
      <c r="CS194" s="876"/>
      <c r="CT194" s="876"/>
      <c r="CU194" s="876"/>
      <c r="CV194" s="880">
        <f t="shared" si="2"/>
        <v>11749613.755264167</v>
      </c>
      <c r="CW194" s="880"/>
      <c r="CX194" s="880"/>
      <c r="CY194" s="880"/>
      <c r="CZ194" s="880"/>
      <c r="DA194" s="880"/>
      <c r="DB194" s="880"/>
      <c r="DC194" s="880"/>
      <c r="DD194" s="880"/>
      <c r="DE194" s="881"/>
    </row>
    <row r="195" spans="1:109" s="3" customFormat="1" ht="23.25" customHeight="1" x14ac:dyDescent="0.2">
      <c r="A195" s="919" t="s">
        <v>1597</v>
      </c>
      <c r="B195" s="920"/>
      <c r="C195" s="920"/>
      <c r="D195" s="920"/>
      <c r="E195" s="920"/>
      <c r="F195" s="920"/>
      <c r="G195" s="920"/>
      <c r="H195" s="920"/>
      <c r="I195" s="920"/>
      <c r="J195" s="920"/>
      <c r="K195" s="920"/>
      <c r="L195" s="920"/>
      <c r="M195" s="920"/>
      <c r="N195" s="920"/>
      <c r="O195" s="921"/>
      <c r="P195" s="886" t="s">
        <v>1538</v>
      </c>
      <c r="Q195" s="886"/>
      <c r="R195" s="886"/>
      <c r="S195" s="886"/>
      <c r="T195" s="886"/>
      <c r="U195" s="886"/>
      <c r="V195" s="886"/>
      <c r="W195" s="886"/>
      <c r="X195" s="886"/>
      <c r="Y195" s="886"/>
      <c r="Z195" s="886"/>
      <c r="AA195" s="886"/>
      <c r="AB195" s="886"/>
      <c r="AC195" s="886"/>
      <c r="AD195" s="887"/>
      <c r="AE195" s="887"/>
      <c r="AF195" s="887"/>
      <c r="AG195" s="888">
        <v>2</v>
      </c>
      <c r="AH195" s="888"/>
      <c r="AI195" s="888"/>
      <c r="AJ195" s="888"/>
      <c r="AK195" s="889">
        <v>17660.426316000001</v>
      </c>
      <c r="AL195" s="889"/>
      <c r="AM195" s="889"/>
      <c r="AN195" s="889"/>
      <c r="AO195" s="889"/>
      <c r="AP195" s="889"/>
      <c r="AQ195" s="880">
        <v>211925.11579200003</v>
      </c>
      <c r="AR195" s="880"/>
      <c r="AS195" s="880"/>
      <c r="AT195" s="880"/>
      <c r="AU195" s="880"/>
      <c r="AV195" s="880"/>
      <c r="AW195" s="880"/>
      <c r="AX195" s="880"/>
      <c r="AY195" s="876">
        <v>0</v>
      </c>
      <c r="AZ195" s="876"/>
      <c r="BA195" s="876"/>
      <c r="BB195" s="876"/>
      <c r="BC195" s="876"/>
      <c r="BD195" s="876"/>
      <c r="BE195" s="876"/>
      <c r="BF195" s="876"/>
      <c r="BG195" s="876">
        <v>2943.4043860000002</v>
      </c>
      <c r="BH195" s="876"/>
      <c r="BI195" s="876"/>
      <c r="BJ195" s="876"/>
      <c r="BK195" s="876"/>
      <c r="BL195" s="876"/>
      <c r="BM195" s="876"/>
      <c r="BN195" s="876"/>
      <c r="BO195" s="877">
        <v>29434.043860000002</v>
      </c>
      <c r="BP195" s="878"/>
      <c r="BQ195" s="878"/>
      <c r="BR195" s="878"/>
      <c r="BS195" s="878"/>
      <c r="BT195" s="878"/>
      <c r="BU195" s="878"/>
      <c r="BV195" s="879"/>
      <c r="BW195" s="876">
        <v>0</v>
      </c>
      <c r="BX195" s="876"/>
      <c r="BY195" s="876"/>
      <c r="BZ195" s="876"/>
      <c r="CA195" s="876"/>
      <c r="CB195" s="876"/>
      <c r="CC195" s="876"/>
      <c r="CD195" s="876"/>
      <c r="CE195" s="876">
        <v>0</v>
      </c>
      <c r="CF195" s="876"/>
      <c r="CG195" s="876"/>
      <c r="CH195" s="876"/>
      <c r="CI195" s="876"/>
      <c r="CJ195" s="876"/>
      <c r="CK195" s="876"/>
      <c r="CL195" s="876"/>
      <c r="CM195" s="876"/>
      <c r="CN195" s="876">
        <v>51200</v>
      </c>
      <c r="CO195" s="876"/>
      <c r="CP195" s="876"/>
      <c r="CQ195" s="876"/>
      <c r="CR195" s="876"/>
      <c r="CS195" s="876"/>
      <c r="CT195" s="876"/>
      <c r="CU195" s="876"/>
      <c r="CV195" s="880">
        <f t="shared" si="2"/>
        <v>295502.56403800007</v>
      </c>
      <c r="CW195" s="880"/>
      <c r="CX195" s="880"/>
      <c r="CY195" s="880"/>
      <c r="CZ195" s="880"/>
      <c r="DA195" s="880"/>
      <c r="DB195" s="880"/>
      <c r="DC195" s="880"/>
      <c r="DD195" s="880"/>
      <c r="DE195" s="881"/>
    </row>
    <row r="196" spans="1:109" s="3" customFormat="1" ht="23.25" customHeight="1" x14ac:dyDescent="0.2">
      <c r="A196" s="919" t="s">
        <v>1597</v>
      </c>
      <c r="B196" s="920"/>
      <c r="C196" s="920"/>
      <c r="D196" s="920"/>
      <c r="E196" s="920"/>
      <c r="F196" s="920"/>
      <c r="G196" s="920"/>
      <c r="H196" s="920"/>
      <c r="I196" s="920"/>
      <c r="J196" s="920"/>
      <c r="K196" s="920"/>
      <c r="L196" s="920"/>
      <c r="M196" s="920"/>
      <c r="N196" s="920"/>
      <c r="O196" s="921"/>
      <c r="P196" s="886" t="s">
        <v>1540</v>
      </c>
      <c r="Q196" s="886"/>
      <c r="R196" s="886"/>
      <c r="S196" s="886"/>
      <c r="T196" s="886"/>
      <c r="U196" s="886"/>
      <c r="V196" s="886"/>
      <c r="W196" s="886"/>
      <c r="X196" s="886"/>
      <c r="Y196" s="886"/>
      <c r="Z196" s="886"/>
      <c r="AA196" s="886"/>
      <c r="AB196" s="886"/>
      <c r="AC196" s="886"/>
      <c r="AD196" s="887"/>
      <c r="AE196" s="887"/>
      <c r="AF196" s="887"/>
      <c r="AG196" s="888">
        <v>13</v>
      </c>
      <c r="AH196" s="888"/>
      <c r="AI196" s="888"/>
      <c r="AJ196" s="888"/>
      <c r="AK196" s="889">
        <v>112584.71315800001</v>
      </c>
      <c r="AL196" s="889"/>
      <c r="AM196" s="889"/>
      <c r="AN196" s="889"/>
      <c r="AO196" s="889"/>
      <c r="AP196" s="889"/>
      <c r="AQ196" s="880">
        <v>1351016.5578960001</v>
      </c>
      <c r="AR196" s="880"/>
      <c r="AS196" s="880"/>
      <c r="AT196" s="880"/>
      <c r="AU196" s="880"/>
      <c r="AV196" s="880"/>
      <c r="AW196" s="880"/>
      <c r="AX196" s="880"/>
      <c r="AY196" s="876">
        <v>0</v>
      </c>
      <c r="AZ196" s="876"/>
      <c r="BA196" s="876"/>
      <c r="BB196" s="876"/>
      <c r="BC196" s="876"/>
      <c r="BD196" s="876"/>
      <c r="BE196" s="876"/>
      <c r="BF196" s="876"/>
      <c r="BG196" s="876">
        <v>18764.118859666669</v>
      </c>
      <c r="BH196" s="876"/>
      <c r="BI196" s="876"/>
      <c r="BJ196" s="876"/>
      <c r="BK196" s="876"/>
      <c r="BL196" s="876"/>
      <c r="BM196" s="876"/>
      <c r="BN196" s="876"/>
      <c r="BO196" s="877">
        <v>187641.18859666667</v>
      </c>
      <c r="BP196" s="878"/>
      <c r="BQ196" s="878"/>
      <c r="BR196" s="878"/>
      <c r="BS196" s="878"/>
      <c r="BT196" s="878"/>
      <c r="BU196" s="878"/>
      <c r="BV196" s="879"/>
      <c r="BW196" s="876">
        <v>0</v>
      </c>
      <c r="BX196" s="876"/>
      <c r="BY196" s="876"/>
      <c r="BZ196" s="876"/>
      <c r="CA196" s="876"/>
      <c r="CB196" s="876"/>
      <c r="CC196" s="876"/>
      <c r="CD196" s="876"/>
      <c r="CE196" s="876">
        <v>0</v>
      </c>
      <c r="CF196" s="876"/>
      <c r="CG196" s="876"/>
      <c r="CH196" s="876"/>
      <c r="CI196" s="876"/>
      <c r="CJ196" s="876"/>
      <c r="CK196" s="876"/>
      <c r="CL196" s="876"/>
      <c r="CM196" s="876"/>
      <c r="CN196" s="876">
        <v>332800</v>
      </c>
      <c r="CO196" s="876"/>
      <c r="CP196" s="876"/>
      <c r="CQ196" s="876"/>
      <c r="CR196" s="876"/>
      <c r="CS196" s="876"/>
      <c r="CT196" s="876"/>
      <c r="CU196" s="876"/>
      <c r="CV196" s="880">
        <f t="shared" si="2"/>
        <v>1890221.8653523335</v>
      </c>
      <c r="CW196" s="880"/>
      <c r="CX196" s="880"/>
      <c r="CY196" s="880"/>
      <c r="CZ196" s="880"/>
      <c r="DA196" s="880"/>
      <c r="DB196" s="880"/>
      <c r="DC196" s="880"/>
      <c r="DD196" s="880"/>
      <c r="DE196" s="881"/>
    </row>
    <row r="197" spans="1:109" s="3" customFormat="1" ht="23.25" customHeight="1" x14ac:dyDescent="0.2">
      <c r="A197" s="919" t="s">
        <v>1597</v>
      </c>
      <c r="B197" s="920"/>
      <c r="C197" s="920"/>
      <c r="D197" s="920"/>
      <c r="E197" s="920"/>
      <c r="F197" s="920"/>
      <c r="G197" s="920"/>
      <c r="H197" s="920"/>
      <c r="I197" s="920"/>
      <c r="J197" s="920"/>
      <c r="K197" s="920"/>
      <c r="L197" s="920"/>
      <c r="M197" s="920"/>
      <c r="N197" s="920"/>
      <c r="O197" s="921"/>
      <c r="P197" s="886" t="s">
        <v>1577</v>
      </c>
      <c r="Q197" s="886"/>
      <c r="R197" s="886"/>
      <c r="S197" s="886"/>
      <c r="T197" s="886"/>
      <c r="U197" s="886"/>
      <c r="V197" s="886"/>
      <c r="W197" s="886"/>
      <c r="X197" s="886"/>
      <c r="Y197" s="886"/>
      <c r="Z197" s="886"/>
      <c r="AA197" s="886"/>
      <c r="AB197" s="886"/>
      <c r="AC197" s="886"/>
      <c r="AD197" s="887"/>
      <c r="AE197" s="887"/>
      <c r="AF197" s="887"/>
      <c r="AG197" s="888">
        <v>1</v>
      </c>
      <c r="AH197" s="888"/>
      <c r="AI197" s="888"/>
      <c r="AJ197" s="888"/>
      <c r="AK197" s="889">
        <v>8607.4399999999987</v>
      </c>
      <c r="AL197" s="889"/>
      <c r="AM197" s="889"/>
      <c r="AN197" s="889"/>
      <c r="AO197" s="889"/>
      <c r="AP197" s="889"/>
      <c r="AQ197" s="880">
        <v>103289.27999999998</v>
      </c>
      <c r="AR197" s="880"/>
      <c r="AS197" s="880"/>
      <c r="AT197" s="880"/>
      <c r="AU197" s="880"/>
      <c r="AV197" s="880"/>
      <c r="AW197" s="880"/>
      <c r="AX197" s="880"/>
      <c r="AY197" s="876">
        <v>0</v>
      </c>
      <c r="AZ197" s="876"/>
      <c r="BA197" s="876"/>
      <c r="BB197" s="876"/>
      <c r="BC197" s="876"/>
      <c r="BD197" s="876"/>
      <c r="BE197" s="876"/>
      <c r="BF197" s="876"/>
      <c r="BG197" s="876">
        <v>1434.573333333333</v>
      </c>
      <c r="BH197" s="876"/>
      <c r="BI197" s="876"/>
      <c r="BJ197" s="876"/>
      <c r="BK197" s="876"/>
      <c r="BL197" s="876"/>
      <c r="BM197" s="876"/>
      <c r="BN197" s="876"/>
      <c r="BO197" s="877">
        <v>14345.733333333332</v>
      </c>
      <c r="BP197" s="878"/>
      <c r="BQ197" s="878"/>
      <c r="BR197" s="878"/>
      <c r="BS197" s="878"/>
      <c r="BT197" s="878"/>
      <c r="BU197" s="878"/>
      <c r="BV197" s="879"/>
      <c r="BW197" s="876">
        <v>0</v>
      </c>
      <c r="BX197" s="876"/>
      <c r="BY197" s="876"/>
      <c r="BZ197" s="876"/>
      <c r="CA197" s="876"/>
      <c r="CB197" s="876"/>
      <c r="CC197" s="876"/>
      <c r="CD197" s="876"/>
      <c r="CE197" s="876">
        <v>0</v>
      </c>
      <c r="CF197" s="876"/>
      <c r="CG197" s="876"/>
      <c r="CH197" s="876"/>
      <c r="CI197" s="876"/>
      <c r="CJ197" s="876"/>
      <c r="CK197" s="876"/>
      <c r="CL197" s="876"/>
      <c r="CM197" s="876"/>
      <c r="CN197" s="876">
        <v>25600</v>
      </c>
      <c r="CO197" s="876"/>
      <c r="CP197" s="876"/>
      <c r="CQ197" s="876"/>
      <c r="CR197" s="876"/>
      <c r="CS197" s="876"/>
      <c r="CT197" s="876"/>
      <c r="CU197" s="876"/>
      <c r="CV197" s="880">
        <f t="shared" si="2"/>
        <v>144669.58666666667</v>
      </c>
      <c r="CW197" s="880"/>
      <c r="CX197" s="880"/>
      <c r="CY197" s="880"/>
      <c r="CZ197" s="880"/>
      <c r="DA197" s="880"/>
      <c r="DB197" s="880"/>
      <c r="DC197" s="880"/>
      <c r="DD197" s="880"/>
      <c r="DE197" s="881"/>
    </row>
    <row r="198" spans="1:109" s="3" customFormat="1" ht="23.25" customHeight="1" x14ac:dyDescent="0.2">
      <c r="A198" s="919" t="s">
        <v>1597</v>
      </c>
      <c r="B198" s="920"/>
      <c r="C198" s="920"/>
      <c r="D198" s="920"/>
      <c r="E198" s="920"/>
      <c r="F198" s="920"/>
      <c r="G198" s="920"/>
      <c r="H198" s="920"/>
      <c r="I198" s="920"/>
      <c r="J198" s="920"/>
      <c r="K198" s="920"/>
      <c r="L198" s="920"/>
      <c r="M198" s="920"/>
      <c r="N198" s="920"/>
      <c r="O198" s="921"/>
      <c r="P198" s="886" t="s">
        <v>1596</v>
      </c>
      <c r="Q198" s="886"/>
      <c r="R198" s="886"/>
      <c r="S198" s="886"/>
      <c r="T198" s="886"/>
      <c r="U198" s="886"/>
      <c r="V198" s="886"/>
      <c r="W198" s="886"/>
      <c r="X198" s="886"/>
      <c r="Y198" s="886"/>
      <c r="Z198" s="886"/>
      <c r="AA198" s="886"/>
      <c r="AB198" s="886"/>
      <c r="AC198" s="886"/>
      <c r="AD198" s="887"/>
      <c r="AE198" s="887"/>
      <c r="AF198" s="887"/>
      <c r="AG198" s="888">
        <v>4</v>
      </c>
      <c r="AH198" s="888"/>
      <c r="AI198" s="888"/>
      <c r="AJ198" s="888"/>
      <c r="AK198" s="889">
        <v>34429.759999999995</v>
      </c>
      <c r="AL198" s="889"/>
      <c r="AM198" s="889"/>
      <c r="AN198" s="889"/>
      <c r="AO198" s="889"/>
      <c r="AP198" s="889"/>
      <c r="AQ198" s="880">
        <v>413157.11999999994</v>
      </c>
      <c r="AR198" s="880"/>
      <c r="AS198" s="880"/>
      <c r="AT198" s="880"/>
      <c r="AU198" s="880"/>
      <c r="AV198" s="880"/>
      <c r="AW198" s="880"/>
      <c r="AX198" s="880"/>
      <c r="AY198" s="876">
        <v>0</v>
      </c>
      <c r="AZ198" s="876"/>
      <c r="BA198" s="876"/>
      <c r="BB198" s="876"/>
      <c r="BC198" s="876"/>
      <c r="BD198" s="876"/>
      <c r="BE198" s="876"/>
      <c r="BF198" s="876"/>
      <c r="BG198" s="876">
        <v>5738.2933333333322</v>
      </c>
      <c r="BH198" s="876"/>
      <c r="BI198" s="876"/>
      <c r="BJ198" s="876"/>
      <c r="BK198" s="876"/>
      <c r="BL198" s="876"/>
      <c r="BM198" s="876"/>
      <c r="BN198" s="876"/>
      <c r="BO198" s="877">
        <v>57382.933333333327</v>
      </c>
      <c r="BP198" s="878"/>
      <c r="BQ198" s="878"/>
      <c r="BR198" s="878"/>
      <c r="BS198" s="878"/>
      <c r="BT198" s="878"/>
      <c r="BU198" s="878"/>
      <c r="BV198" s="879"/>
      <c r="BW198" s="876">
        <v>0</v>
      </c>
      <c r="BX198" s="876"/>
      <c r="BY198" s="876"/>
      <c r="BZ198" s="876"/>
      <c r="CA198" s="876"/>
      <c r="CB198" s="876"/>
      <c r="CC198" s="876"/>
      <c r="CD198" s="876"/>
      <c r="CE198" s="876">
        <v>0</v>
      </c>
      <c r="CF198" s="876"/>
      <c r="CG198" s="876"/>
      <c r="CH198" s="876"/>
      <c r="CI198" s="876"/>
      <c r="CJ198" s="876"/>
      <c r="CK198" s="876"/>
      <c r="CL198" s="876"/>
      <c r="CM198" s="876"/>
      <c r="CN198" s="876">
        <v>102400</v>
      </c>
      <c r="CO198" s="876"/>
      <c r="CP198" s="876"/>
      <c r="CQ198" s="876"/>
      <c r="CR198" s="876"/>
      <c r="CS198" s="876"/>
      <c r="CT198" s="876"/>
      <c r="CU198" s="876"/>
      <c r="CV198" s="880">
        <f t="shared" si="2"/>
        <v>578678.34666666668</v>
      </c>
      <c r="CW198" s="880"/>
      <c r="CX198" s="880"/>
      <c r="CY198" s="880"/>
      <c r="CZ198" s="880"/>
      <c r="DA198" s="880"/>
      <c r="DB198" s="880"/>
      <c r="DC198" s="880"/>
      <c r="DD198" s="880"/>
      <c r="DE198" s="881"/>
    </row>
    <row r="199" spans="1:109" s="3" customFormat="1" ht="23.25" customHeight="1" x14ac:dyDescent="0.2">
      <c r="A199" s="919" t="s">
        <v>1597</v>
      </c>
      <c r="B199" s="920"/>
      <c r="C199" s="920"/>
      <c r="D199" s="920"/>
      <c r="E199" s="920"/>
      <c r="F199" s="920"/>
      <c r="G199" s="920"/>
      <c r="H199" s="920"/>
      <c r="I199" s="920"/>
      <c r="J199" s="920"/>
      <c r="K199" s="920"/>
      <c r="L199" s="920"/>
      <c r="M199" s="920"/>
      <c r="N199" s="920"/>
      <c r="O199" s="921"/>
      <c r="P199" s="886" t="s">
        <v>1578</v>
      </c>
      <c r="Q199" s="886"/>
      <c r="R199" s="886"/>
      <c r="S199" s="886"/>
      <c r="T199" s="886"/>
      <c r="U199" s="886"/>
      <c r="V199" s="886"/>
      <c r="W199" s="886"/>
      <c r="X199" s="886"/>
      <c r="Y199" s="886"/>
      <c r="Z199" s="886"/>
      <c r="AA199" s="886"/>
      <c r="AB199" s="886"/>
      <c r="AC199" s="886"/>
      <c r="AD199" s="887"/>
      <c r="AE199" s="887"/>
      <c r="AF199" s="887"/>
      <c r="AG199" s="888">
        <v>3</v>
      </c>
      <c r="AH199" s="888"/>
      <c r="AI199" s="888"/>
      <c r="AJ199" s="888"/>
      <c r="AK199" s="889">
        <v>27631.640227600001</v>
      </c>
      <c r="AL199" s="889"/>
      <c r="AM199" s="889"/>
      <c r="AN199" s="889"/>
      <c r="AO199" s="889"/>
      <c r="AP199" s="889"/>
      <c r="AQ199" s="880">
        <v>331579.68273120001</v>
      </c>
      <c r="AR199" s="880"/>
      <c r="AS199" s="880"/>
      <c r="AT199" s="880"/>
      <c r="AU199" s="880"/>
      <c r="AV199" s="880"/>
      <c r="AW199" s="880"/>
      <c r="AX199" s="880"/>
      <c r="AY199" s="876">
        <v>0</v>
      </c>
      <c r="AZ199" s="876"/>
      <c r="BA199" s="876"/>
      <c r="BB199" s="876"/>
      <c r="BC199" s="876"/>
      <c r="BD199" s="876"/>
      <c r="BE199" s="876"/>
      <c r="BF199" s="876"/>
      <c r="BG199" s="876">
        <v>4605.2733712666668</v>
      </c>
      <c r="BH199" s="876"/>
      <c r="BI199" s="876"/>
      <c r="BJ199" s="876"/>
      <c r="BK199" s="876"/>
      <c r="BL199" s="876"/>
      <c r="BM199" s="876"/>
      <c r="BN199" s="876"/>
      <c r="BO199" s="877">
        <v>46052.733712666668</v>
      </c>
      <c r="BP199" s="878"/>
      <c r="BQ199" s="878"/>
      <c r="BR199" s="878"/>
      <c r="BS199" s="878"/>
      <c r="BT199" s="878"/>
      <c r="BU199" s="878"/>
      <c r="BV199" s="879"/>
      <c r="BW199" s="876">
        <v>0</v>
      </c>
      <c r="BX199" s="876"/>
      <c r="BY199" s="876"/>
      <c r="BZ199" s="876"/>
      <c r="CA199" s="876"/>
      <c r="CB199" s="876"/>
      <c r="CC199" s="876"/>
      <c r="CD199" s="876"/>
      <c r="CE199" s="876">
        <v>0</v>
      </c>
      <c r="CF199" s="876"/>
      <c r="CG199" s="876"/>
      <c r="CH199" s="876"/>
      <c r="CI199" s="876"/>
      <c r="CJ199" s="876"/>
      <c r="CK199" s="876"/>
      <c r="CL199" s="876"/>
      <c r="CM199" s="876"/>
      <c r="CN199" s="876">
        <v>76800</v>
      </c>
      <c r="CO199" s="876"/>
      <c r="CP199" s="876"/>
      <c r="CQ199" s="876"/>
      <c r="CR199" s="876"/>
      <c r="CS199" s="876"/>
      <c r="CT199" s="876"/>
      <c r="CU199" s="876"/>
      <c r="CV199" s="880">
        <f t="shared" si="2"/>
        <v>459037.68981513334</v>
      </c>
      <c r="CW199" s="880"/>
      <c r="CX199" s="880"/>
      <c r="CY199" s="880"/>
      <c r="CZ199" s="880"/>
      <c r="DA199" s="880"/>
      <c r="DB199" s="880"/>
      <c r="DC199" s="880"/>
      <c r="DD199" s="880"/>
      <c r="DE199" s="881"/>
    </row>
    <row r="200" spans="1:109" s="3" customFormat="1" ht="23.25" customHeight="1" x14ac:dyDescent="0.2">
      <c r="A200" s="919" t="s">
        <v>1597</v>
      </c>
      <c r="B200" s="920"/>
      <c r="C200" s="920"/>
      <c r="D200" s="920"/>
      <c r="E200" s="920"/>
      <c r="F200" s="920"/>
      <c r="G200" s="920"/>
      <c r="H200" s="920"/>
      <c r="I200" s="920"/>
      <c r="J200" s="920"/>
      <c r="K200" s="920"/>
      <c r="L200" s="920"/>
      <c r="M200" s="920"/>
      <c r="N200" s="920"/>
      <c r="O200" s="921"/>
      <c r="P200" s="886" t="s">
        <v>1514</v>
      </c>
      <c r="Q200" s="886"/>
      <c r="R200" s="886"/>
      <c r="S200" s="886"/>
      <c r="T200" s="886"/>
      <c r="U200" s="886"/>
      <c r="V200" s="886"/>
      <c r="W200" s="886"/>
      <c r="X200" s="886"/>
      <c r="Y200" s="886"/>
      <c r="Z200" s="886"/>
      <c r="AA200" s="886"/>
      <c r="AB200" s="886"/>
      <c r="AC200" s="886"/>
      <c r="AD200" s="887"/>
      <c r="AE200" s="887"/>
      <c r="AF200" s="887"/>
      <c r="AG200" s="888">
        <v>2</v>
      </c>
      <c r="AH200" s="888"/>
      <c r="AI200" s="888"/>
      <c r="AJ200" s="888"/>
      <c r="AK200" s="889">
        <v>17660.437563600004</v>
      </c>
      <c r="AL200" s="889"/>
      <c r="AM200" s="889"/>
      <c r="AN200" s="889"/>
      <c r="AO200" s="889"/>
      <c r="AP200" s="889"/>
      <c r="AQ200" s="880">
        <v>211925.25076320005</v>
      </c>
      <c r="AR200" s="880"/>
      <c r="AS200" s="880"/>
      <c r="AT200" s="880"/>
      <c r="AU200" s="880"/>
      <c r="AV200" s="880"/>
      <c r="AW200" s="880"/>
      <c r="AX200" s="880"/>
      <c r="AY200" s="876">
        <v>0</v>
      </c>
      <c r="AZ200" s="876"/>
      <c r="BA200" s="876"/>
      <c r="BB200" s="876"/>
      <c r="BC200" s="876"/>
      <c r="BD200" s="876"/>
      <c r="BE200" s="876"/>
      <c r="BF200" s="876"/>
      <c r="BG200" s="876">
        <v>2943.4062606000002</v>
      </c>
      <c r="BH200" s="876"/>
      <c r="BI200" s="876"/>
      <c r="BJ200" s="876"/>
      <c r="BK200" s="876"/>
      <c r="BL200" s="876"/>
      <c r="BM200" s="876"/>
      <c r="BN200" s="876"/>
      <c r="BO200" s="877">
        <v>29434.062606000003</v>
      </c>
      <c r="BP200" s="878"/>
      <c r="BQ200" s="878"/>
      <c r="BR200" s="878"/>
      <c r="BS200" s="878"/>
      <c r="BT200" s="878"/>
      <c r="BU200" s="878"/>
      <c r="BV200" s="879"/>
      <c r="BW200" s="876">
        <v>0</v>
      </c>
      <c r="BX200" s="876"/>
      <c r="BY200" s="876"/>
      <c r="BZ200" s="876"/>
      <c r="CA200" s="876"/>
      <c r="CB200" s="876"/>
      <c r="CC200" s="876"/>
      <c r="CD200" s="876"/>
      <c r="CE200" s="876">
        <v>0</v>
      </c>
      <c r="CF200" s="876"/>
      <c r="CG200" s="876"/>
      <c r="CH200" s="876"/>
      <c r="CI200" s="876"/>
      <c r="CJ200" s="876"/>
      <c r="CK200" s="876"/>
      <c r="CL200" s="876"/>
      <c r="CM200" s="876"/>
      <c r="CN200" s="876">
        <v>51200</v>
      </c>
      <c r="CO200" s="876"/>
      <c r="CP200" s="876"/>
      <c r="CQ200" s="876"/>
      <c r="CR200" s="876"/>
      <c r="CS200" s="876"/>
      <c r="CT200" s="876"/>
      <c r="CU200" s="876"/>
      <c r="CV200" s="880">
        <f t="shared" ref="CV200:CV263" si="3">SUM(AQ200:CU200)</f>
        <v>295502.71962980006</v>
      </c>
      <c r="CW200" s="880"/>
      <c r="CX200" s="880"/>
      <c r="CY200" s="880"/>
      <c r="CZ200" s="880"/>
      <c r="DA200" s="880"/>
      <c r="DB200" s="880"/>
      <c r="DC200" s="880"/>
      <c r="DD200" s="880"/>
      <c r="DE200" s="881"/>
    </row>
    <row r="201" spans="1:109" s="3" customFormat="1" ht="23.25" customHeight="1" x14ac:dyDescent="0.2">
      <c r="A201" s="919" t="s">
        <v>1598</v>
      </c>
      <c r="B201" s="920"/>
      <c r="C201" s="920"/>
      <c r="D201" s="920"/>
      <c r="E201" s="920"/>
      <c r="F201" s="920"/>
      <c r="G201" s="920"/>
      <c r="H201" s="920"/>
      <c r="I201" s="920"/>
      <c r="J201" s="920"/>
      <c r="K201" s="920"/>
      <c r="L201" s="920"/>
      <c r="M201" s="920"/>
      <c r="N201" s="920"/>
      <c r="O201" s="921"/>
      <c r="P201" s="886" t="s">
        <v>1553</v>
      </c>
      <c r="Q201" s="886"/>
      <c r="R201" s="886"/>
      <c r="S201" s="886"/>
      <c r="T201" s="886"/>
      <c r="U201" s="886"/>
      <c r="V201" s="886"/>
      <c r="W201" s="886"/>
      <c r="X201" s="886"/>
      <c r="Y201" s="886"/>
      <c r="Z201" s="886"/>
      <c r="AA201" s="886"/>
      <c r="AB201" s="886"/>
      <c r="AC201" s="886"/>
      <c r="AD201" s="887"/>
      <c r="AE201" s="887"/>
      <c r="AF201" s="887"/>
      <c r="AG201" s="888">
        <v>15</v>
      </c>
      <c r="AH201" s="888"/>
      <c r="AI201" s="888"/>
      <c r="AJ201" s="888"/>
      <c r="AK201" s="889">
        <v>165501.36170399998</v>
      </c>
      <c r="AL201" s="889"/>
      <c r="AM201" s="889"/>
      <c r="AN201" s="889"/>
      <c r="AO201" s="889"/>
      <c r="AP201" s="889"/>
      <c r="AQ201" s="880">
        <v>1986016.3404480002</v>
      </c>
      <c r="AR201" s="880"/>
      <c r="AS201" s="880"/>
      <c r="AT201" s="880"/>
      <c r="AU201" s="880"/>
      <c r="AV201" s="880"/>
      <c r="AW201" s="880"/>
      <c r="AX201" s="880"/>
      <c r="AY201" s="876">
        <v>0</v>
      </c>
      <c r="AZ201" s="876"/>
      <c r="BA201" s="876"/>
      <c r="BB201" s="876"/>
      <c r="BC201" s="876"/>
      <c r="BD201" s="876"/>
      <c r="BE201" s="876"/>
      <c r="BF201" s="876"/>
      <c r="BG201" s="876">
        <v>27583.560284000003</v>
      </c>
      <c r="BH201" s="876"/>
      <c r="BI201" s="876"/>
      <c r="BJ201" s="876"/>
      <c r="BK201" s="876"/>
      <c r="BL201" s="876"/>
      <c r="BM201" s="876"/>
      <c r="BN201" s="876"/>
      <c r="BO201" s="877">
        <v>275835.60284000007</v>
      </c>
      <c r="BP201" s="878"/>
      <c r="BQ201" s="878"/>
      <c r="BR201" s="878"/>
      <c r="BS201" s="878"/>
      <c r="BT201" s="878"/>
      <c r="BU201" s="878"/>
      <c r="BV201" s="879"/>
      <c r="BW201" s="876">
        <v>0</v>
      </c>
      <c r="BX201" s="876"/>
      <c r="BY201" s="876"/>
      <c r="BZ201" s="876"/>
      <c r="CA201" s="876"/>
      <c r="CB201" s="876"/>
      <c r="CC201" s="876"/>
      <c r="CD201" s="876"/>
      <c r="CE201" s="876">
        <v>0</v>
      </c>
      <c r="CF201" s="876"/>
      <c r="CG201" s="876"/>
      <c r="CH201" s="876"/>
      <c r="CI201" s="876"/>
      <c r="CJ201" s="876"/>
      <c r="CK201" s="876"/>
      <c r="CL201" s="876"/>
      <c r="CM201" s="876"/>
      <c r="CN201" s="876">
        <v>384000</v>
      </c>
      <c r="CO201" s="876"/>
      <c r="CP201" s="876"/>
      <c r="CQ201" s="876"/>
      <c r="CR201" s="876"/>
      <c r="CS201" s="876"/>
      <c r="CT201" s="876"/>
      <c r="CU201" s="876"/>
      <c r="CV201" s="880">
        <f t="shared" si="3"/>
        <v>2673435.5035720002</v>
      </c>
      <c r="CW201" s="880"/>
      <c r="CX201" s="880"/>
      <c r="CY201" s="880"/>
      <c r="CZ201" s="880"/>
      <c r="DA201" s="880"/>
      <c r="DB201" s="880"/>
      <c r="DC201" s="880"/>
      <c r="DD201" s="880"/>
      <c r="DE201" s="881"/>
    </row>
    <row r="202" spans="1:109" s="3" customFormat="1" ht="23.25" customHeight="1" x14ac:dyDescent="0.2">
      <c r="A202" s="919" t="s">
        <v>1599</v>
      </c>
      <c r="B202" s="920"/>
      <c r="C202" s="920"/>
      <c r="D202" s="920"/>
      <c r="E202" s="920"/>
      <c r="F202" s="920"/>
      <c r="G202" s="920"/>
      <c r="H202" s="920"/>
      <c r="I202" s="920"/>
      <c r="J202" s="920"/>
      <c r="K202" s="920"/>
      <c r="L202" s="920"/>
      <c r="M202" s="920"/>
      <c r="N202" s="920"/>
      <c r="O202" s="921"/>
      <c r="P202" s="886" t="s">
        <v>1495</v>
      </c>
      <c r="Q202" s="886"/>
      <c r="R202" s="886"/>
      <c r="S202" s="886"/>
      <c r="T202" s="886"/>
      <c r="U202" s="886"/>
      <c r="V202" s="886"/>
      <c r="W202" s="886"/>
      <c r="X202" s="886"/>
      <c r="Y202" s="886"/>
      <c r="Z202" s="886"/>
      <c r="AA202" s="886"/>
      <c r="AB202" s="886"/>
      <c r="AC202" s="886"/>
      <c r="AD202" s="887"/>
      <c r="AE202" s="887"/>
      <c r="AF202" s="887"/>
      <c r="AG202" s="888">
        <v>2</v>
      </c>
      <c r="AH202" s="888"/>
      <c r="AI202" s="888"/>
      <c r="AJ202" s="888"/>
      <c r="AK202" s="889">
        <v>21597.279999999999</v>
      </c>
      <c r="AL202" s="889"/>
      <c r="AM202" s="889"/>
      <c r="AN202" s="889"/>
      <c r="AO202" s="889"/>
      <c r="AP202" s="889"/>
      <c r="AQ202" s="880">
        <v>259167.35999999999</v>
      </c>
      <c r="AR202" s="880"/>
      <c r="AS202" s="880"/>
      <c r="AT202" s="880"/>
      <c r="AU202" s="880"/>
      <c r="AV202" s="880"/>
      <c r="AW202" s="880"/>
      <c r="AX202" s="880"/>
      <c r="AY202" s="876">
        <v>0</v>
      </c>
      <c r="AZ202" s="876"/>
      <c r="BA202" s="876"/>
      <c r="BB202" s="876"/>
      <c r="BC202" s="876"/>
      <c r="BD202" s="876"/>
      <c r="BE202" s="876"/>
      <c r="BF202" s="876"/>
      <c r="BG202" s="876">
        <v>3599.5466666666662</v>
      </c>
      <c r="BH202" s="876"/>
      <c r="BI202" s="876"/>
      <c r="BJ202" s="876"/>
      <c r="BK202" s="876"/>
      <c r="BL202" s="876"/>
      <c r="BM202" s="876"/>
      <c r="BN202" s="876"/>
      <c r="BO202" s="877">
        <v>35995.466666666667</v>
      </c>
      <c r="BP202" s="878"/>
      <c r="BQ202" s="878"/>
      <c r="BR202" s="878"/>
      <c r="BS202" s="878"/>
      <c r="BT202" s="878"/>
      <c r="BU202" s="878"/>
      <c r="BV202" s="879"/>
      <c r="BW202" s="876">
        <v>0</v>
      </c>
      <c r="BX202" s="876"/>
      <c r="BY202" s="876"/>
      <c r="BZ202" s="876"/>
      <c r="CA202" s="876"/>
      <c r="CB202" s="876"/>
      <c r="CC202" s="876"/>
      <c r="CD202" s="876"/>
      <c r="CE202" s="876">
        <v>0</v>
      </c>
      <c r="CF202" s="876"/>
      <c r="CG202" s="876"/>
      <c r="CH202" s="876"/>
      <c r="CI202" s="876"/>
      <c r="CJ202" s="876"/>
      <c r="CK202" s="876"/>
      <c r="CL202" s="876"/>
      <c r="CM202" s="876"/>
      <c r="CN202" s="876">
        <v>51200</v>
      </c>
      <c r="CO202" s="876"/>
      <c r="CP202" s="876"/>
      <c r="CQ202" s="876"/>
      <c r="CR202" s="876"/>
      <c r="CS202" s="876"/>
      <c r="CT202" s="876"/>
      <c r="CU202" s="876"/>
      <c r="CV202" s="880">
        <f t="shared" si="3"/>
        <v>349962.37333333335</v>
      </c>
      <c r="CW202" s="880"/>
      <c r="CX202" s="880"/>
      <c r="CY202" s="880"/>
      <c r="CZ202" s="880"/>
      <c r="DA202" s="880"/>
      <c r="DB202" s="880"/>
      <c r="DC202" s="880"/>
      <c r="DD202" s="880"/>
      <c r="DE202" s="881"/>
    </row>
    <row r="203" spans="1:109" s="3" customFormat="1" ht="23.25" customHeight="1" x14ac:dyDescent="0.2">
      <c r="A203" s="919" t="s">
        <v>1599</v>
      </c>
      <c r="B203" s="920"/>
      <c r="C203" s="920"/>
      <c r="D203" s="920"/>
      <c r="E203" s="920"/>
      <c r="F203" s="920"/>
      <c r="G203" s="920"/>
      <c r="H203" s="920"/>
      <c r="I203" s="920"/>
      <c r="J203" s="920"/>
      <c r="K203" s="920"/>
      <c r="L203" s="920"/>
      <c r="M203" s="920"/>
      <c r="N203" s="920"/>
      <c r="O203" s="921"/>
      <c r="P203" s="886" t="s">
        <v>1517</v>
      </c>
      <c r="Q203" s="886"/>
      <c r="R203" s="886"/>
      <c r="S203" s="886"/>
      <c r="T203" s="886"/>
      <c r="U203" s="886"/>
      <c r="V203" s="886"/>
      <c r="W203" s="886"/>
      <c r="X203" s="886"/>
      <c r="Y203" s="886"/>
      <c r="Z203" s="886"/>
      <c r="AA203" s="886"/>
      <c r="AB203" s="886"/>
      <c r="AC203" s="886"/>
      <c r="AD203" s="887"/>
      <c r="AE203" s="887"/>
      <c r="AF203" s="887"/>
      <c r="AG203" s="888">
        <v>1</v>
      </c>
      <c r="AH203" s="888"/>
      <c r="AI203" s="888"/>
      <c r="AJ203" s="888"/>
      <c r="AK203" s="889">
        <v>12858.37</v>
      </c>
      <c r="AL203" s="889"/>
      <c r="AM203" s="889"/>
      <c r="AN203" s="889"/>
      <c r="AO203" s="889"/>
      <c r="AP203" s="889"/>
      <c r="AQ203" s="880">
        <v>154300.44</v>
      </c>
      <c r="AR203" s="880"/>
      <c r="AS203" s="880"/>
      <c r="AT203" s="880"/>
      <c r="AU203" s="880"/>
      <c r="AV203" s="880"/>
      <c r="AW203" s="880"/>
      <c r="AX203" s="880"/>
      <c r="AY203" s="876">
        <v>0</v>
      </c>
      <c r="AZ203" s="876"/>
      <c r="BA203" s="876"/>
      <c r="BB203" s="876"/>
      <c r="BC203" s="876"/>
      <c r="BD203" s="876"/>
      <c r="BE203" s="876"/>
      <c r="BF203" s="876"/>
      <c r="BG203" s="876">
        <v>2143.061666666667</v>
      </c>
      <c r="BH203" s="876"/>
      <c r="BI203" s="876"/>
      <c r="BJ203" s="876"/>
      <c r="BK203" s="876"/>
      <c r="BL203" s="876"/>
      <c r="BM203" s="876"/>
      <c r="BN203" s="876"/>
      <c r="BO203" s="877">
        <v>21430.616666666669</v>
      </c>
      <c r="BP203" s="878"/>
      <c r="BQ203" s="878"/>
      <c r="BR203" s="878"/>
      <c r="BS203" s="878"/>
      <c r="BT203" s="878"/>
      <c r="BU203" s="878"/>
      <c r="BV203" s="879"/>
      <c r="BW203" s="876">
        <v>0</v>
      </c>
      <c r="BX203" s="876"/>
      <c r="BY203" s="876"/>
      <c r="BZ203" s="876"/>
      <c r="CA203" s="876"/>
      <c r="CB203" s="876"/>
      <c r="CC203" s="876"/>
      <c r="CD203" s="876"/>
      <c r="CE203" s="876">
        <v>0</v>
      </c>
      <c r="CF203" s="876"/>
      <c r="CG203" s="876"/>
      <c r="CH203" s="876"/>
      <c r="CI203" s="876"/>
      <c r="CJ203" s="876"/>
      <c r="CK203" s="876"/>
      <c r="CL203" s="876"/>
      <c r="CM203" s="876"/>
      <c r="CN203" s="876">
        <v>25600</v>
      </c>
      <c r="CO203" s="876"/>
      <c r="CP203" s="876"/>
      <c r="CQ203" s="876"/>
      <c r="CR203" s="876"/>
      <c r="CS203" s="876"/>
      <c r="CT203" s="876"/>
      <c r="CU203" s="876"/>
      <c r="CV203" s="880">
        <f t="shared" si="3"/>
        <v>203474.11833333335</v>
      </c>
      <c r="CW203" s="880"/>
      <c r="CX203" s="880"/>
      <c r="CY203" s="880"/>
      <c r="CZ203" s="880"/>
      <c r="DA203" s="880"/>
      <c r="DB203" s="880"/>
      <c r="DC203" s="880"/>
      <c r="DD203" s="880"/>
      <c r="DE203" s="881"/>
    </row>
    <row r="204" spans="1:109" s="3" customFormat="1" ht="23.25" customHeight="1" x14ac:dyDescent="0.2">
      <c r="A204" s="919" t="s">
        <v>1599</v>
      </c>
      <c r="B204" s="920"/>
      <c r="C204" s="920"/>
      <c r="D204" s="920"/>
      <c r="E204" s="920"/>
      <c r="F204" s="920"/>
      <c r="G204" s="920"/>
      <c r="H204" s="920"/>
      <c r="I204" s="920"/>
      <c r="J204" s="920"/>
      <c r="K204" s="920"/>
      <c r="L204" s="920"/>
      <c r="M204" s="920"/>
      <c r="N204" s="920"/>
      <c r="O204" s="921"/>
      <c r="P204" s="886" t="s">
        <v>1513</v>
      </c>
      <c r="Q204" s="886"/>
      <c r="R204" s="886"/>
      <c r="S204" s="886"/>
      <c r="T204" s="886"/>
      <c r="U204" s="886"/>
      <c r="V204" s="886"/>
      <c r="W204" s="886"/>
      <c r="X204" s="886"/>
      <c r="Y204" s="886"/>
      <c r="Z204" s="886"/>
      <c r="AA204" s="886"/>
      <c r="AB204" s="886"/>
      <c r="AC204" s="886"/>
      <c r="AD204" s="887"/>
      <c r="AE204" s="887"/>
      <c r="AF204" s="887"/>
      <c r="AG204" s="888">
        <v>2</v>
      </c>
      <c r="AH204" s="888"/>
      <c r="AI204" s="888"/>
      <c r="AJ204" s="888"/>
      <c r="AK204" s="889">
        <v>21597.279999999999</v>
      </c>
      <c r="AL204" s="889"/>
      <c r="AM204" s="889"/>
      <c r="AN204" s="889"/>
      <c r="AO204" s="889"/>
      <c r="AP204" s="889"/>
      <c r="AQ204" s="880">
        <v>259167.35999999999</v>
      </c>
      <c r="AR204" s="880"/>
      <c r="AS204" s="880"/>
      <c r="AT204" s="880"/>
      <c r="AU204" s="880"/>
      <c r="AV204" s="880"/>
      <c r="AW204" s="880"/>
      <c r="AX204" s="880"/>
      <c r="AY204" s="876">
        <v>0</v>
      </c>
      <c r="AZ204" s="876"/>
      <c r="BA204" s="876"/>
      <c r="BB204" s="876"/>
      <c r="BC204" s="876"/>
      <c r="BD204" s="876"/>
      <c r="BE204" s="876"/>
      <c r="BF204" s="876"/>
      <c r="BG204" s="876">
        <v>3599.5466666666662</v>
      </c>
      <c r="BH204" s="876"/>
      <c r="BI204" s="876"/>
      <c r="BJ204" s="876"/>
      <c r="BK204" s="876"/>
      <c r="BL204" s="876"/>
      <c r="BM204" s="876"/>
      <c r="BN204" s="876"/>
      <c r="BO204" s="877">
        <v>35995.466666666667</v>
      </c>
      <c r="BP204" s="878"/>
      <c r="BQ204" s="878"/>
      <c r="BR204" s="878"/>
      <c r="BS204" s="878"/>
      <c r="BT204" s="878"/>
      <c r="BU204" s="878"/>
      <c r="BV204" s="879"/>
      <c r="BW204" s="876">
        <v>0</v>
      </c>
      <c r="BX204" s="876"/>
      <c r="BY204" s="876"/>
      <c r="BZ204" s="876"/>
      <c r="CA204" s="876"/>
      <c r="CB204" s="876"/>
      <c r="CC204" s="876"/>
      <c r="CD204" s="876"/>
      <c r="CE204" s="876">
        <v>0</v>
      </c>
      <c r="CF204" s="876"/>
      <c r="CG204" s="876"/>
      <c r="CH204" s="876"/>
      <c r="CI204" s="876"/>
      <c r="CJ204" s="876"/>
      <c r="CK204" s="876"/>
      <c r="CL204" s="876"/>
      <c r="CM204" s="876"/>
      <c r="CN204" s="876">
        <v>51200</v>
      </c>
      <c r="CO204" s="876"/>
      <c r="CP204" s="876"/>
      <c r="CQ204" s="876"/>
      <c r="CR204" s="876"/>
      <c r="CS204" s="876"/>
      <c r="CT204" s="876"/>
      <c r="CU204" s="876"/>
      <c r="CV204" s="880">
        <f t="shared" si="3"/>
        <v>349962.37333333335</v>
      </c>
      <c r="CW204" s="880"/>
      <c r="CX204" s="880"/>
      <c r="CY204" s="880"/>
      <c r="CZ204" s="880"/>
      <c r="DA204" s="880"/>
      <c r="DB204" s="880"/>
      <c r="DC204" s="880"/>
      <c r="DD204" s="880"/>
      <c r="DE204" s="881"/>
    </row>
    <row r="205" spans="1:109" s="3" customFormat="1" ht="23.25" customHeight="1" x14ac:dyDescent="0.2">
      <c r="A205" s="919" t="s">
        <v>1599</v>
      </c>
      <c r="B205" s="920"/>
      <c r="C205" s="920"/>
      <c r="D205" s="920"/>
      <c r="E205" s="920"/>
      <c r="F205" s="920"/>
      <c r="G205" s="920"/>
      <c r="H205" s="920"/>
      <c r="I205" s="920"/>
      <c r="J205" s="920"/>
      <c r="K205" s="920"/>
      <c r="L205" s="920"/>
      <c r="M205" s="920"/>
      <c r="N205" s="920"/>
      <c r="O205" s="921"/>
      <c r="P205" s="886" t="s">
        <v>1519</v>
      </c>
      <c r="Q205" s="886"/>
      <c r="R205" s="886"/>
      <c r="S205" s="886"/>
      <c r="T205" s="886"/>
      <c r="U205" s="886"/>
      <c r="V205" s="886"/>
      <c r="W205" s="886"/>
      <c r="X205" s="886"/>
      <c r="Y205" s="886"/>
      <c r="Z205" s="886"/>
      <c r="AA205" s="886"/>
      <c r="AB205" s="886"/>
      <c r="AC205" s="886"/>
      <c r="AD205" s="887"/>
      <c r="AE205" s="887"/>
      <c r="AF205" s="887"/>
      <c r="AG205" s="888">
        <v>4</v>
      </c>
      <c r="AH205" s="888"/>
      <c r="AI205" s="888"/>
      <c r="AJ205" s="888"/>
      <c r="AK205" s="889">
        <v>43554.166229199996</v>
      </c>
      <c r="AL205" s="889"/>
      <c r="AM205" s="889"/>
      <c r="AN205" s="889"/>
      <c r="AO205" s="889"/>
      <c r="AP205" s="889"/>
      <c r="AQ205" s="880">
        <v>522649.99475039996</v>
      </c>
      <c r="AR205" s="880"/>
      <c r="AS205" s="880"/>
      <c r="AT205" s="880"/>
      <c r="AU205" s="880"/>
      <c r="AV205" s="880"/>
      <c r="AW205" s="880"/>
      <c r="AX205" s="880"/>
      <c r="AY205" s="876">
        <v>0</v>
      </c>
      <c r="AZ205" s="876"/>
      <c r="BA205" s="876"/>
      <c r="BB205" s="876"/>
      <c r="BC205" s="876"/>
      <c r="BD205" s="876"/>
      <c r="BE205" s="876"/>
      <c r="BF205" s="876"/>
      <c r="BG205" s="876">
        <v>7259.0277048666667</v>
      </c>
      <c r="BH205" s="876"/>
      <c r="BI205" s="876"/>
      <c r="BJ205" s="876"/>
      <c r="BK205" s="876"/>
      <c r="BL205" s="876"/>
      <c r="BM205" s="876"/>
      <c r="BN205" s="876"/>
      <c r="BO205" s="877">
        <v>72590.27704866667</v>
      </c>
      <c r="BP205" s="878"/>
      <c r="BQ205" s="878"/>
      <c r="BR205" s="878"/>
      <c r="BS205" s="878"/>
      <c r="BT205" s="878"/>
      <c r="BU205" s="878"/>
      <c r="BV205" s="879"/>
      <c r="BW205" s="876">
        <v>0</v>
      </c>
      <c r="BX205" s="876"/>
      <c r="BY205" s="876"/>
      <c r="BZ205" s="876"/>
      <c r="CA205" s="876"/>
      <c r="CB205" s="876"/>
      <c r="CC205" s="876"/>
      <c r="CD205" s="876"/>
      <c r="CE205" s="876">
        <v>0</v>
      </c>
      <c r="CF205" s="876"/>
      <c r="CG205" s="876"/>
      <c r="CH205" s="876"/>
      <c r="CI205" s="876"/>
      <c r="CJ205" s="876"/>
      <c r="CK205" s="876"/>
      <c r="CL205" s="876"/>
      <c r="CM205" s="876"/>
      <c r="CN205" s="876">
        <v>102400</v>
      </c>
      <c r="CO205" s="876"/>
      <c r="CP205" s="876"/>
      <c r="CQ205" s="876"/>
      <c r="CR205" s="876"/>
      <c r="CS205" s="876"/>
      <c r="CT205" s="876"/>
      <c r="CU205" s="876"/>
      <c r="CV205" s="880">
        <f t="shared" si="3"/>
        <v>704899.29950393341</v>
      </c>
      <c r="CW205" s="880"/>
      <c r="CX205" s="880"/>
      <c r="CY205" s="880"/>
      <c r="CZ205" s="880"/>
      <c r="DA205" s="880"/>
      <c r="DB205" s="880"/>
      <c r="DC205" s="880"/>
      <c r="DD205" s="880"/>
      <c r="DE205" s="881"/>
    </row>
    <row r="206" spans="1:109" s="3" customFormat="1" ht="23.25" customHeight="1" x14ac:dyDescent="0.2">
      <c r="A206" s="919" t="s">
        <v>1599</v>
      </c>
      <c r="B206" s="920"/>
      <c r="C206" s="920"/>
      <c r="D206" s="920"/>
      <c r="E206" s="920"/>
      <c r="F206" s="920"/>
      <c r="G206" s="920"/>
      <c r="H206" s="920"/>
      <c r="I206" s="920"/>
      <c r="J206" s="920"/>
      <c r="K206" s="920"/>
      <c r="L206" s="920"/>
      <c r="M206" s="920"/>
      <c r="N206" s="920"/>
      <c r="O206" s="921"/>
      <c r="P206" s="886" t="s">
        <v>1566</v>
      </c>
      <c r="Q206" s="886"/>
      <c r="R206" s="886"/>
      <c r="S206" s="886"/>
      <c r="T206" s="886"/>
      <c r="U206" s="886"/>
      <c r="V206" s="886"/>
      <c r="W206" s="886"/>
      <c r="X206" s="886"/>
      <c r="Y206" s="886"/>
      <c r="Z206" s="886"/>
      <c r="AA206" s="886"/>
      <c r="AB206" s="886"/>
      <c r="AC206" s="886"/>
      <c r="AD206" s="887"/>
      <c r="AE206" s="887"/>
      <c r="AF206" s="887"/>
      <c r="AG206" s="888">
        <v>2</v>
      </c>
      <c r="AH206" s="888"/>
      <c r="AI206" s="888"/>
      <c r="AJ206" s="888"/>
      <c r="AK206" s="889">
        <v>25142.982833832291</v>
      </c>
      <c r="AL206" s="889"/>
      <c r="AM206" s="889"/>
      <c r="AN206" s="889"/>
      <c r="AO206" s="889"/>
      <c r="AP206" s="889"/>
      <c r="AQ206" s="880">
        <v>301715.79400598747</v>
      </c>
      <c r="AR206" s="880"/>
      <c r="AS206" s="880"/>
      <c r="AT206" s="880"/>
      <c r="AU206" s="880"/>
      <c r="AV206" s="880"/>
      <c r="AW206" s="880"/>
      <c r="AX206" s="880"/>
      <c r="AY206" s="876">
        <v>0</v>
      </c>
      <c r="AZ206" s="876"/>
      <c r="BA206" s="876"/>
      <c r="BB206" s="876"/>
      <c r="BC206" s="876"/>
      <c r="BD206" s="876"/>
      <c r="BE206" s="876"/>
      <c r="BF206" s="876"/>
      <c r="BG206" s="876">
        <v>4190.4971389720486</v>
      </c>
      <c r="BH206" s="876"/>
      <c r="BI206" s="876"/>
      <c r="BJ206" s="876"/>
      <c r="BK206" s="876"/>
      <c r="BL206" s="876"/>
      <c r="BM206" s="876"/>
      <c r="BN206" s="876"/>
      <c r="BO206" s="877">
        <v>41904.971389720493</v>
      </c>
      <c r="BP206" s="878"/>
      <c r="BQ206" s="878"/>
      <c r="BR206" s="878"/>
      <c r="BS206" s="878"/>
      <c r="BT206" s="878"/>
      <c r="BU206" s="878"/>
      <c r="BV206" s="879"/>
      <c r="BW206" s="876">
        <v>0</v>
      </c>
      <c r="BX206" s="876"/>
      <c r="BY206" s="876"/>
      <c r="BZ206" s="876"/>
      <c r="CA206" s="876"/>
      <c r="CB206" s="876"/>
      <c r="CC206" s="876"/>
      <c r="CD206" s="876"/>
      <c r="CE206" s="876">
        <v>0</v>
      </c>
      <c r="CF206" s="876"/>
      <c r="CG206" s="876"/>
      <c r="CH206" s="876"/>
      <c r="CI206" s="876"/>
      <c r="CJ206" s="876"/>
      <c r="CK206" s="876"/>
      <c r="CL206" s="876"/>
      <c r="CM206" s="876"/>
      <c r="CN206" s="876">
        <v>51200</v>
      </c>
      <c r="CO206" s="876"/>
      <c r="CP206" s="876"/>
      <c r="CQ206" s="876"/>
      <c r="CR206" s="876"/>
      <c r="CS206" s="876"/>
      <c r="CT206" s="876"/>
      <c r="CU206" s="876"/>
      <c r="CV206" s="880">
        <f t="shared" si="3"/>
        <v>399011.26253468002</v>
      </c>
      <c r="CW206" s="880"/>
      <c r="CX206" s="880"/>
      <c r="CY206" s="880"/>
      <c r="CZ206" s="880"/>
      <c r="DA206" s="880"/>
      <c r="DB206" s="880"/>
      <c r="DC206" s="880"/>
      <c r="DD206" s="880"/>
      <c r="DE206" s="881"/>
    </row>
    <row r="207" spans="1:109" s="3" customFormat="1" ht="23.25" customHeight="1" x14ac:dyDescent="0.2">
      <c r="A207" s="919" t="s">
        <v>1599</v>
      </c>
      <c r="B207" s="920"/>
      <c r="C207" s="920"/>
      <c r="D207" s="920"/>
      <c r="E207" s="920"/>
      <c r="F207" s="920"/>
      <c r="G207" s="920"/>
      <c r="H207" s="920"/>
      <c r="I207" s="920"/>
      <c r="J207" s="920"/>
      <c r="K207" s="920"/>
      <c r="L207" s="920"/>
      <c r="M207" s="920"/>
      <c r="N207" s="920"/>
      <c r="O207" s="921"/>
      <c r="P207" s="886" t="s">
        <v>1520</v>
      </c>
      <c r="Q207" s="886"/>
      <c r="R207" s="886"/>
      <c r="S207" s="886"/>
      <c r="T207" s="886"/>
      <c r="U207" s="886"/>
      <c r="V207" s="886"/>
      <c r="W207" s="886"/>
      <c r="X207" s="886"/>
      <c r="Y207" s="886"/>
      <c r="Z207" s="886"/>
      <c r="AA207" s="886"/>
      <c r="AB207" s="886"/>
      <c r="AC207" s="886"/>
      <c r="AD207" s="887"/>
      <c r="AE207" s="887"/>
      <c r="AF207" s="887"/>
      <c r="AG207" s="888">
        <v>3</v>
      </c>
      <c r="AH207" s="888"/>
      <c r="AI207" s="888"/>
      <c r="AJ207" s="888"/>
      <c r="AK207" s="889">
        <v>36396.982259999997</v>
      </c>
      <c r="AL207" s="889"/>
      <c r="AM207" s="889"/>
      <c r="AN207" s="889"/>
      <c r="AO207" s="889"/>
      <c r="AP207" s="889"/>
      <c r="AQ207" s="880">
        <v>436763.78711999999</v>
      </c>
      <c r="AR207" s="880"/>
      <c r="AS207" s="880"/>
      <c r="AT207" s="880"/>
      <c r="AU207" s="880"/>
      <c r="AV207" s="880"/>
      <c r="AW207" s="880"/>
      <c r="AX207" s="880"/>
      <c r="AY207" s="876">
        <v>0</v>
      </c>
      <c r="AZ207" s="876"/>
      <c r="BA207" s="876"/>
      <c r="BB207" s="876"/>
      <c r="BC207" s="876"/>
      <c r="BD207" s="876"/>
      <c r="BE207" s="876"/>
      <c r="BF207" s="876"/>
      <c r="BG207" s="876">
        <v>6066.1637100000007</v>
      </c>
      <c r="BH207" s="876"/>
      <c r="BI207" s="876"/>
      <c r="BJ207" s="876"/>
      <c r="BK207" s="876"/>
      <c r="BL207" s="876"/>
      <c r="BM207" s="876"/>
      <c r="BN207" s="876"/>
      <c r="BO207" s="877">
        <v>60661.6371</v>
      </c>
      <c r="BP207" s="878"/>
      <c r="BQ207" s="878"/>
      <c r="BR207" s="878"/>
      <c r="BS207" s="878"/>
      <c r="BT207" s="878"/>
      <c r="BU207" s="878"/>
      <c r="BV207" s="879"/>
      <c r="BW207" s="876">
        <v>0</v>
      </c>
      <c r="BX207" s="876"/>
      <c r="BY207" s="876"/>
      <c r="BZ207" s="876"/>
      <c r="CA207" s="876"/>
      <c r="CB207" s="876"/>
      <c r="CC207" s="876"/>
      <c r="CD207" s="876"/>
      <c r="CE207" s="876">
        <v>0</v>
      </c>
      <c r="CF207" s="876"/>
      <c r="CG207" s="876"/>
      <c r="CH207" s="876"/>
      <c r="CI207" s="876"/>
      <c r="CJ207" s="876"/>
      <c r="CK207" s="876"/>
      <c r="CL207" s="876"/>
      <c r="CM207" s="876"/>
      <c r="CN207" s="876">
        <v>74400</v>
      </c>
      <c r="CO207" s="876"/>
      <c r="CP207" s="876"/>
      <c r="CQ207" s="876"/>
      <c r="CR207" s="876"/>
      <c r="CS207" s="876"/>
      <c r="CT207" s="876"/>
      <c r="CU207" s="876"/>
      <c r="CV207" s="880">
        <f t="shared" si="3"/>
        <v>577891.58792999992</v>
      </c>
      <c r="CW207" s="880"/>
      <c r="CX207" s="880"/>
      <c r="CY207" s="880"/>
      <c r="CZ207" s="880"/>
      <c r="DA207" s="880"/>
      <c r="DB207" s="880"/>
      <c r="DC207" s="880"/>
      <c r="DD207" s="880"/>
      <c r="DE207" s="881"/>
    </row>
    <row r="208" spans="1:109" s="3" customFormat="1" ht="23.25" customHeight="1" x14ac:dyDescent="0.2">
      <c r="A208" s="919" t="s">
        <v>1599</v>
      </c>
      <c r="B208" s="920"/>
      <c r="C208" s="920"/>
      <c r="D208" s="920"/>
      <c r="E208" s="920"/>
      <c r="F208" s="920"/>
      <c r="G208" s="920"/>
      <c r="H208" s="920"/>
      <c r="I208" s="920"/>
      <c r="J208" s="920"/>
      <c r="K208" s="920"/>
      <c r="L208" s="920"/>
      <c r="M208" s="920"/>
      <c r="N208" s="920"/>
      <c r="O208" s="921"/>
      <c r="P208" s="886" t="s">
        <v>1586</v>
      </c>
      <c r="Q208" s="886"/>
      <c r="R208" s="886"/>
      <c r="S208" s="886"/>
      <c r="T208" s="886"/>
      <c r="U208" s="886"/>
      <c r="V208" s="886"/>
      <c r="W208" s="886"/>
      <c r="X208" s="886"/>
      <c r="Y208" s="886"/>
      <c r="Z208" s="886"/>
      <c r="AA208" s="886"/>
      <c r="AB208" s="886"/>
      <c r="AC208" s="886"/>
      <c r="AD208" s="887"/>
      <c r="AE208" s="887"/>
      <c r="AF208" s="887"/>
      <c r="AG208" s="888">
        <v>1</v>
      </c>
      <c r="AH208" s="888"/>
      <c r="AI208" s="888"/>
      <c r="AJ208" s="888"/>
      <c r="AK208" s="889">
        <v>11157.717592000001</v>
      </c>
      <c r="AL208" s="889"/>
      <c r="AM208" s="889"/>
      <c r="AN208" s="889"/>
      <c r="AO208" s="889"/>
      <c r="AP208" s="889"/>
      <c r="AQ208" s="880">
        <v>133892.61110400001</v>
      </c>
      <c r="AR208" s="880"/>
      <c r="AS208" s="880"/>
      <c r="AT208" s="880"/>
      <c r="AU208" s="880"/>
      <c r="AV208" s="880"/>
      <c r="AW208" s="880"/>
      <c r="AX208" s="880"/>
      <c r="AY208" s="876">
        <v>0</v>
      </c>
      <c r="AZ208" s="876"/>
      <c r="BA208" s="876"/>
      <c r="BB208" s="876"/>
      <c r="BC208" s="876"/>
      <c r="BD208" s="876"/>
      <c r="BE208" s="876"/>
      <c r="BF208" s="876"/>
      <c r="BG208" s="876">
        <v>1859.6195986666669</v>
      </c>
      <c r="BH208" s="876"/>
      <c r="BI208" s="876"/>
      <c r="BJ208" s="876"/>
      <c r="BK208" s="876"/>
      <c r="BL208" s="876"/>
      <c r="BM208" s="876"/>
      <c r="BN208" s="876"/>
      <c r="BO208" s="877">
        <v>18596.195986666669</v>
      </c>
      <c r="BP208" s="878"/>
      <c r="BQ208" s="878"/>
      <c r="BR208" s="878"/>
      <c r="BS208" s="878"/>
      <c r="BT208" s="878"/>
      <c r="BU208" s="878"/>
      <c r="BV208" s="879"/>
      <c r="BW208" s="876">
        <v>0</v>
      </c>
      <c r="BX208" s="876"/>
      <c r="BY208" s="876"/>
      <c r="BZ208" s="876"/>
      <c r="CA208" s="876"/>
      <c r="CB208" s="876"/>
      <c r="CC208" s="876"/>
      <c r="CD208" s="876"/>
      <c r="CE208" s="876">
        <v>0</v>
      </c>
      <c r="CF208" s="876"/>
      <c r="CG208" s="876"/>
      <c r="CH208" s="876"/>
      <c r="CI208" s="876"/>
      <c r="CJ208" s="876"/>
      <c r="CK208" s="876"/>
      <c r="CL208" s="876"/>
      <c r="CM208" s="876"/>
      <c r="CN208" s="876">
        <v>25600</v>
      </c>
      <c r="CO208" s="876"/>
      <c r="CP208" s="876"/>
      <c r="CQ208" s="876"/>
      <c r="CR208" s="876"/>
      <c r="CS208" s="876"/>
      <c r="CT208" s="876"/>
      <c r="CU208" s="876"/>
      <c r="CV208" s="880">
        <f t="shared" si="3"/>
        <v>179948.42668933334</v>
      </c>
      <c r="CW208" s="880"/>
      <c r="CX208" s="880"/>
      <c r="CY208" s="880"/>
      <c r="CZ208" s="880"/>
      <c r="DA208" s="880"/>
      <c r="DB208" s="880"/>
      <c r="DC208" s="880"/>
      <c r="DD208" s="880"/>
      <c r="DE208" s="881"/>
    </row>
    <row r="209" spans="1:109" s="3" customFormat="1" ht="23.25" customHeight="1" x14ac:dyDescent="0.2">
      <c r="A209" s="919" t="s">
        <v>1599</v>
      </c>
      <c r="B209" s="920"/>
      <c r="C209" s="920"/>
      <c r="D209" s="920"/>
      <c r="E209" s="920"/>
      <c r="F209" s="920"/>
      <c r="G209" s="920"/>
      <c r="H209" s="920"/>
      <c r="I209" s="920"/>
      <c r="J209" s="920"/>
      <c r="K209" s="920"/>
      <c r="L209" s="920"/>
      <c r="M209" s="920"/>
      <c r="N209" s="920"/>
      <c r="O209" s="921"/>
      <c r="P209" s="886" t="s">
        <v>1567</v>
      </c>
      <c r="Q209" s="886"/>
      <c r="R209" s="886"/>
      <c r="S209" s="886"/>
      <c r="T209" s="886"/>
      <c r="U209" s="886"/>
      <c r="V209" s="886"/>
      <c r="W209" s="886"/>
      <c r="X209" s="886"/>
      <c r="Y209" s="886"/>
      <c r="Z209" s="886"/>
      <c r="AA209" s="886"/>
      <c r="AB209" s="886"/>
      <c r="AC209" s="886"/>
      <c r="AD209" s="887"/>
      <c r="AE209" s="887"/>
      <c r="AF209" s="887"/>
      <c r="AG209" s="888">
        <v>3</v>
      </c>
      <c r="AH209" s="888"/>
      <c r="AI209" s="888"/>
      <c r="AJ209" s="888"/>
      <c r="AK209" s="889">
        <v>34491.6696792</v>
      </c>
      <c r="AL209" s="889"/>
      <c r="AM209" s="889"/>
      <c r="AN209" s="889"/>
      <c r="AO209" s="889"/>
      <c r="AP209" s="889"/>
      <c r="AQ209" s="880">
        <v>413900.03615039994</v>
      </c>
      <c r="AR209" s="880"/>
      <c r="AS209" s="880"/>
      <c r="AT209" s="880"/>
      <c r="AU209" s="880"/>
      <c r="AV209" s="880"/>
      <c r="AW209" s="880"/>
      <c r="AX209" s="880"/>
      <c r="AY209" s="876">
        <v>0</v>
      </c>
      <c r="AZ209" s="876"/>
      <c r="BA209" s="876"/>
      <c r="BB209" s="876"/>
      <c r="BC209" s="876"/>
      <c r="BD209" s="876"/>
      <c r="BE209" s="876"/>
      <c r="BF209" s="876"/>
      <c r="BG209" s="876">
        <v>5748.6116131999997</v>
      </c>
      <c r="BH209" s="876"/>
      <c r="BI209" s="876"/>
      <c r="BJ209" s="876"/>
      <c r="BK209" s="876"/>
      <c r="BL209" s="876"/>
      <c r="BM209" s="876"/>
      <c r="BN209" s="876"/>
      <c r="BO209" s="877">
        <v>57486.116132000003</v>
      </c>
      <c r="BP209" s="878"/>
      <c r="BQ209" s="878"/>
      <c r="BR209" s="878"/>
      <c r="BS209" s="878"/>
      <c r="BT209" s="878"/>
      <c r="BU209" s="878"/>
      <c r="BV209" s="879"/>
      <c r="BW209" s="876">
        <v>0</v>
      </c>
      <c r="BX209" s="876"/>
      <c r="BY209" s="876"/>
      <c r="BZ209" s="876"/>
      <c r="CA209" s="876"/>
      <c r="CB209" s="876"/>
      <c r="CC209" s="876"/>
      <c r="CD209" s="876"/>
      <c r="CE209" s="876">
        <v>0</v>
      </c>
      <c r="CF209" s="876"/>
      <c r="CG209" s="876"/>
      <c r="CH209" s="876"/>
      <c r="CI209" s="876"/>
      <c r="CJ209" s="876"/>
      <c r="CK209" s="876"/>
      <c r="CL209" s="876"/>
      <c r="CM209" s="876"/>
      <c r="CN209" s="876">
        <v>76800</v>
      </c>
      <c r="CO209" s="876"/>
      <c r="CP209" s="876"/>
      <c r="CQ209" s="876"/>
      <c r="CR209" s="876"/>
      <c r="CS209" s="876"/>
      <c r="CT209" s="876"/>
      <c r="CU209" s="876"/>
      <c r="CV209" s="880">
        <f t="shared" si="3"/>
        <v>553934.76389559987</v>
      </c>
      <c r="CW209" s="880"/>
      <c r="CX209" s="880"/>
      <c r="CY209" s="880"/>
      <c r="CZ209" s="880"/>
      <c r="DA209" s="880"/>
      <c r="DB209" s="880"/>
      <c r="DC209" s="880"/>
      <c r="DD209" s="880"/>
      <c r="DE209" s="881"/>
    </row>
    <row r="210" spans="1:109" s="3" customFormat="1" ht="23.25" customHeight="1" x14ac:dyDescent="0.2">
      <c r="A210" s="919" t="s">
        <v>1599</v>
      </c>
      <c r="B210" s="920"/>
      <c r="C210" s="920"/>
      <c r="D210" s="920"/>
      <c r="E210" s="920"/>
      <c r="F210" s="920"/>
      <c r="G210" s="920"/>
      <c r="H210" s="920"/>
      <c r="I210" s="920"/>
      <c r="J210" s="920"/>
      <c r="K210" s="920"/>
      <c r="L210" s="920"/>
      <c r="M210" s="920"/>
      <c r="N210" s="920"/>
      <c r="O210" s="921"/>
      <c r="P210" s="886" t="s">
        <v>1521</v>
      </c>
      <c r="Q210" s="886"/>
      <c r="R210" s="886"/>
      <c r="S210" s="886"/>
      <c r="T210" s="886"/>
      <c r="U210" s="886"/>
      <c r="V210" s="886"/>
      <c r="W210" s="886"/>
      <c r="X210" s="886"/>
      <c r="Y210" s="886"/>
      <c r="Z210" s="886"/>
      <c r="AA210" s="886"/>
      <c r="AB210" s="886"/>
      <c r="AC210" s="886"/>
      <c r="AD210" s="887"/>
      <c r="AE210" s="887"/>
      <c r="AF210" s="887"/>
      <c r="AG210" s="888">
        <v>1</v>
      </c>
      <c r="AH210" s="888"/>
      <c r="AI210" s="888"/>
      <c r="AJ210" s="888"/>
      <c r="AK210" s="889">
        <v>12858.37</v>
      </c>
      <c r="AL210" s="889"/>
      <c r="AM210" s="889"/>
      <c r="AN210" s="889"/>
      <c r="AO210" s="889"/>
      <c r="AP210" s="889"/>
      <c r="AQ210" s="880">
        <v>154300.44</v>
      </c>
      <c r="AR210" s="880"/>
      <c r="AS210" s="880"/>
      <c r="AT210" s="880"/>
      <c r="AU210" s="880"/>
      <c r="AV210" s="880"/>
      <c r="AW210" s="880"/>
      <c r="AX210" s="880"/>
      <c r="AY210" s="876">
        <v>0</v>
      </c>
      <c r="AZ210" s="876"/>
      <c r="BA210" s="876"/>
      <c r="BB210" s="876"/>
      <c r="BC210" s="876"/>
      <c r="BD210" s="876"/>
      <c r="BE210" s="876"/>
      <c r="BF210" s="876"/>
      <c r="BG210" s="876">
        <v>2143.061666666667</v>
      </c>
      <c r="BH210" s="876"/>
      <c r="BI210" s="876"/>
      <c r="BJ210" s="876"/>
      <c r="BK210" s="876"/>
      <c r="BL210" s="876"/>
      <c r="BM210" s="876"/>
      <c r="BN210" s="876"/>
      <c r="BO210" s="877">
        <v>21430.616666666669</v>
      </c>
      <c r="BP210" s="878"/>
      <c r="BQ210" s="878"/>
      <c r="BR210" s="878"/>
      <c r="BS210" s="878"/>
      <c r="BT210" s="878"/>
      <c r="BU210" s="878"/>
      <c r="BV210" s="879"/>
      <c r="BW210" s="876">
        <v>0</v>
      </c>
      <c r="BX210" s="876"/>
      <c r="BY210" s="876"/>
      <c r="BZ210" s="876"/>
      <c r="CA210" s="876"/>
      <c r="CB210" s="876"/>
      <c r="CC210" s="876"/>
      <c r="CD210" s="876"/>
      <c r="CE210" s="876">
        <v>0</v>
      </c>
      <c r="CF210" s="876"/>
      <c r="CG210" s="876"/>
      <c r="CH210" s="876"/>
      <c r="CI210" s="876"/>
      <c r="CJ210" s="876"/>
      <c r="CK210" s="876"/>
      <c r="CL210" s="876"/>
      <c r="CM210" s="876"/>
      <c r="CN210" s="876">
        <v>25600</v>
      </c>
      <c r="CO210" s="876"/>
      <c r="CP210" s="876"/>
      <c r="CQ210" s="876"/>
      <c r="CR210" s="876"/>
      <c r="CS210" s="876"/>
      <c r="CT210" s="876"/>
      <c r="CU210" s="876"/>
      <c r="CV210" s="880">
        <f t="shared" si="3"/>
        <v>203474.11833333335</v>
      </c>
      <c r="CW210" s="880"/>
      <c r="CX210" s="880"/>
      <c r="CY210" s="880"/>
      <c r="CZ210" s="880"/>
      <c r="DA210" s="880"/>
      <c r="DB210" s="880"/>
      <c r="DC210" s="880"/>
      <c r="DD210" s="880"/>
      <c r="DE210" s="881"/>
    </row>
    <row r="211" spans="1:109" s="3" customFormat="1" ht="23.25" customHeight="1" x14ac:dyDescent="0.2">
      <c r="A211" s="919" t="s">
        <v>1599</v>
      </c>
      <c r="B211" s="920"/>
      <c r="C211" s="920"/>
      <c r="D211" s="920"/>
      <c r="E211" s="920"/>
      <c r="F211" s="920"/>
      <c r="G211" s="920"/>
      <c r="H211" s="920"/>
      <c r="I211" s="920"/>
      <c r="J211" s="920"/>
      <c r="K211" s="920"/>
      <c r="L211" s="920"/>
      <c r="M211" s="920"/>
      <c r="N211" s="920"/>
      <c r="O211" s="921"/>
      <c r="P211" s="886" t="s">
        <v>1522</v>
      </c>
      <c r="Q211" s="886"/>
      <c r="R211" s="886"/>
      <c r="S211" s="886"/>
      <c r="T211" s="886"/>
      <c r="U211" s="886"/>
      <c r="V211" s="886"/>
      <c r="W211" s="886"/>
      <c r="X211" s="886"/>
      <c r="Y211" s="886"/>
      <c r="Z211" s="886"/>
      <c r="AA211" s="886"/>
      <c r="AB211" s="886"/>
      <c r="AC211" s="886"/>
      <c r="AD211" s="887"/>
      <c r="AE211" s="887"/>
      <c r="AF211" s="887"/>
      <c r="AG211" s="888">
        <v>4</v>
      </c>
      <c r="AH211" s="888"/>
      <c r="AI211" s="888"/>
      <c r="AJ211" s="888"/>
      <c r="AK211" s="889">
        <v>45613.9</v>
      </c>
      <c r="AL211" s="889"/>
      <c r="AM211" s="889"/>
      <c r="AN211" s="889"/>
      <c r="AO211" s="889"/>
      <c r="AP211" s="889"/>
      <c r="AQ211" s="880">
        <v>547366.80000000005</v>
      </c>
      <c r="AR211" s="880"/>
      <c r="AS211" s="880"/>
      <c r="AT211" s="880"/>
      <c r="AU211" s="880"/>
      <c r="AV211" s="880"/>
      <c r="AW211" s="880"/>
      <c r="AX211" s="880"/>
      <c r="AY211" s="876">
        <v>0</v>
      </c>
      <c r="AZ211" s="876"/>
      <c r="BA211" s="876"/>
      <c r="BB211" s="876"/>
      <c r="BC211" s="876"/>
      <c r="BD211" s="876"/>
      <c r="BE211" s="876"/>
      <c r="BF211" s="876"/>
      <c r="BG211" s="876">
        <v>7602.3166666666657</v>
      </c>
      <c r="BH211" s="876"/>
      <c r="BI211" s="876"/>
      <c r="BJ211" s="876"/>
      <c r="BK211" s="876"/>
      <c r="BL211" s="876"/>
      <c r="BM211" s="876"/>
      <c r="BN211" s="876"/>
      <c r="BO211" s="877">
        <v>76023.166666666672</v>
      </c>
      <c r="BP211" s="878"/>
      <c r="BQ211" s="878"/>
      <c r="BR211" s="878"/>
      <c r="BS211" s="878"/>
      <c r="BT211" s="878"/>
      <c r="BU211" s="878"/>
      <c r="BV211" s="879"/>
      <c r="BW211" s="876">
        <v>0</v>
      </c>
      <c r="BX211" s="876"/>
      <c r="BY211" s="876"/>
      <c r="BZ211" s="876"/>
      <c r="CA211" s="876"/>
      <c r="CB211" s="876"/>
      <c r="CC211" s="876"/>
      <c r="CD211" s="876"/>
      <c r="CE211" s="876">
        <v>0</v>
      </c>
      <c r="CF211" s="876"/>
      <c r="CG211" s="876"/>
      <c r="CH211" s="876"/>
      <c r="CI211" s="876"/>
      <c r="CJ211" s="876"/>
      <c r="CK211" s="876"/>
      <c r="CL211" s="876"/>
      <c r="CM211" s="876"/>
      <c r="CN211" s="876">
        <v>102400</v>
      </c>
      <c r="CO211" s="876"/>
      <c r="CP211" s="876"/>
      <c r="CQ211" s="876"/>
      <c r="CR211" s="876"/>
      <c r="CS211" s="876"/>
      <c r="CT211" s="876"/>
      <c r="CU211" s="876"/>
      <c r="CV211" s="880">
        <f t="shared" si="3"/>
        <v>733392.28333333333</v>
      </c>
      <c r="CW211" s="880"/>
      <c r="CX211" s="880"/>
      <c r="CY211" s="880"/>
      <c r="CZ211" s="880"/>
      <c r="DA211" s="880"/>
      <c r="DB211" s="880"/>
      <c r="DC211" s="880"/>
      <c r="DD211" s="880"/>
      <c r="DE211" s="881"/>
    </row>
    <row r="212" spans="1:109" s="3" customFormat="1" ht="23.25" customHeight="1" x14ac:dyDescent="0.2">
      <c r="A212" s="919" t="s">
        <v>1599</v>
      </c>
      <c r="B212" s="920"/>
      <c r="C212" s="920"/>
      <c r="D212" s="920"/>
      <c r="E212" s="920"/>
      <c r="F212" s="920"/>
      <c r="G212" s="920"/>
      <c r="H212" s="920"/>
      <c r="I212" s="920"/>
      <c r="J212" s="920"/>
      <c r="K212" s="920"/>
      <c r="L212" s="920"/>
      <c r="M212" s="920"/>
      <c r="N212" s="920"/>
      <c r="O212" s="921"/>
      <c r="P212" s="886" t="s">
        <v>1523</v>
      </c>
      <c r="Q212" s="886"/>
      <c r="R212" s="886"/>
      <c r="S212" s="886"/>
      <c r="T212" s="886"/>
      <c r="U212" s="886"/>
      <c r="V212" s="886"/>
      <c r="W212" s="886"/>
      <c r="X212" s="886"/>
      <c r="Y212" s="886"/>
      <c r="Z212" s="886"/>
      <c r="AA212" s="886"/>
      <c r="AB212" s="886"/>
      <c r="AC212" s="886"/>
      <c r="AD212" s="887"/>
      <c r="AE212" s="887"/>
      <c r="AF212" s="887"/>
      <c r="AG212" s="888">
        <v>1</v>
      </c>
      <c r="AH212" s="888"/>
      <c r="AI212" s="888"/>
      <c r="AJ212" s="888"/>
      <c r="AK212" s="889">
        <v>12821.490086332289</v>
      </c>
      <c r="AL212" s="889"/>
      <c r="AM212" s="889"/>
      <c r="AN212" s="889"/>
      <c r="AO212" s="889"/>
      <c r="AP212" s="889"/>
      <c r="AQ212" s="880">
        <v>153857.88103598746</v>
      </c>
      <c r="AR212" s="880"/>
      <c r="AS212" s="880"/>
      <c r="AT212" s="880"/>
      <c r="AU212" s="880"/>
      <c r="AV212" s="880"/>
      <c r="AW212" s="880"/>
      <c r="AX212" s="880"/>
      <c r="AY212" s="876">
        <v>0</v>
      </c>
      <c r="AZ212" s="876"/>
      <c r="BA212" s="876"/>
      <c r="BB212" s="876"/>
      <c r="BC212" s="876"/>
      <c r="BD212" s="876"/>
      <c r="BE212" s="876"/>
      <c r="BF212" s="876"/>
      <c r="BG212" s="876">
        <v>2136.915014388715</v>
      </c>
      <c r="BH212" s="876"/>
      <c r="BI212" s="876"/>
      <c r="BJ212" s="876"/>
      <c r="BK212" s="876"/>
      <c r="BL212" s="876"/>
      <c r="BM212" s="876"/>
      <c r="BN212" s="876"/>
      <c r="BO212" s="877">
        <v>21369.150143887149</v>
      </c>
      <c r="BP212" s="878"/>
      <c r="BQ212" s="878"/>
      <c r="BR212" s="878"/>
      <c r="BS212" s="878"/>
      <c r="BT212" s="878"/>
      <c r="BU212" s="878"/>
      <c r="BV212" s="879"/>
      <c r="BW212" s="876">
        <v>0</v>
      </c>
      <c r="BX212" s="876"/>
      <c r="BY212" s="876"/>
      <c r="BZ212" s="876"/>
      <c r="CA212" s="876"/>
      <c r="CB212" s="876"/>
      <c r="CC212" s="876"/>
      <c r="CD212" s="876"/>
      <c r="CE212" s="876">
        <v>0</v>
      </c>
      <c r="CF212" s="876"/>
      <c r="CG212" s="876"/>
      <c r="CH212" s="876"/>
      <c r="CI212" s="876"/>
      <c r="CJ212" s="876"/>
      <c r="CK212" s="876"/>
      <c r="CL212" s="876"/>
      <c r="CM212" s="876"/>
      <c r="CN212" s="876">
        <v>25600</v>
      </c>
      <c r="CO212" s="876"/>
      <c r="CP212" s="876"/>
      <c r="CQ212" s="876"/>
      <c r="CR212" s="876"/>
      <c r="CS212" s="876"/>
      <c r="CT212" s="876"/>
      <c r="CU212" s="876"/>
      <c r="CV212" s="880">
        <f t="shared" si="3"/>
        <v>202963.94619426332</v>
      </c>
      <c r="CW212" s="880"/>
      <c r="CX212" s="880"/>
      <c r="CY212" s="880"/>
      <c r="CZ212" s="880"/>
      <c r="DA212" s="880"/>
      <c r="DB212" s="880"/>
      <c r="DC212" s="880"/>
      <c r="DD212" s="880"/>
      <c r="DE212" s="881"/>
    </row>
    <row r="213" spans="1:109" s="3" customFormat="1" ht="23.25" customHeight="1" x14ac:dyDescent="0.2">
      <c r="A213" s="919" t="s">
        <v>1599</v>
      </c>
      <c r="B213" s="920"/>
      <c r="C213" s="920"/>
      <c r="D213" s="920"/>
      <c r="E213" s="920"/>
      <c r="F213" s="920"/>
      <c r="G213" s="920"/>
      <c r="H213" s="920"/>
      <c r="I213" s="920"/>
      <c r="J213" s="920"/>
      <c r="K213" s="920"/>
      <c r="L213" s="920"/>
      <c r="M213" s="920"/>
      <c r="N213" s="920"/>
      <c r="O213" s="921"/>
      <c r="P213" s="886" t="s">
        <v>1569</v>
      </c>
      <c r="Q213" s="886"/>
      <c r="R213" s="886"/>
      <c r="S213" s="886"/>
      <c r="T213" s="886"/>
      <c r="U213" s="886"/>
      <c r="V213" s="886"/>
      <c r="W213" s="886"/>
      <c r="X213" s="886"/>
      <c r="Y213" s="886"/>
      <c r="Z213" s="886"/>
      <c r="AA213" s="886"/>
      <c r="AB213" s="886"/>
      <c r="AC213" s="886"/>
      <c r="AD213" s="887"/>
      <c r="AE213" s="887"/>
      <c r="AF213" s="887"/>
      <c r="AG213" s="888">
        <v>1</v>
      </c>
      <c r="AH213" s="888"/>
      <c r="AI213" s="888"/>
      <c r="AJ213" s="888"/>
      <c r="AK213" s="889">
        <v>12534.834999999999</v>
      </c>
      <c r="AL213" s="889"/>
      <c r="AM213" s="889"/>
      <c r="AN213" s="889"/>
      <c r="AO213" s="889"/>
      <c r="AP213" s="889"/>
      <c r="AQ213" s="880">
        <v>150418.01999999999</v>
      </c>
      <c r="AR213" s="880"/>
      <c r="AS213" s="880"/>
      <c r="AT213" s="880"/>
      <c r="AU213" s="880"/>
      <c r="AV213" s="880"/>
      <c r="AW213" s="880"/>
      <c r="AX213" s="880"/>
      <c r="AY213" s="876">
        <v>0</v>
      </c>
      <c r="AZ213" s="876"/>
      <c r="BA213" s="876"/>
      <c r="BB213" s="876"/>
      <c r="BC213" s="876"/>
      <c r="BD213" s="876"/>
      <c r="BE213" s="876"/>
      <c r="BF213" s="876"/>
      <c r="BG213" s="876">
        <v>2089.1391666666668</v>
      </c>
      <c r="BH213" s="876"/>
      <c r="BI213" s="876"/>
      <c r="BJ213" s="876"/>
      <c r="BK213" s="876"/>
      <c r="BL213" s="876"/>
      <c r="BM213" s="876"/>
      <c r="BN213" s="876"/>
      <c r="BO213" s="877">
        <v>20891.391666666666</v>
      </c>
      <c r="BP213" s="878"/>
      <c r="BQ213" s="878"/>
      <c r="BR213" s="878"/>
      <c r="BS213" s="878"/>
      <c r="BT213" s="878"/>
      <c r="BU213" s="878"/>
      <c r="BV213" s="879"/>
      <c r="BW213" s="876">
        <v>0</v>
      </c>
      <c r="BX213" s="876"/>
      <c r="BY213" s="876"/>
      <c r="BZ213" s="876"/>
      <c r="CA213" s="876"/>
      <c r="CB213" s="876"/>
      <c r="CC213" s="876"/>
      <c r="CD213" s="876"/>
      <c r="CE213" s="876">
        <v>0</v>
      </c>
      <c r="CF213" s="876"/>
      <c r="CG213" s="876"/>
      <c r="CH213" s="876"/>
      <c r="CI213" s="876"/>
      <c r="CJ213" s="876"/>
      <c r="CK213" s="876"/>
      <c r="CL213" s="876"/>
      <c r="CM213" s="876"/>
      <c r="CN213" s="876">
        <v>25600</v>
      </c>
      <c r="CO213" s="876"/>
      <c r="CP213" s="876"/>
      <c r="CQ213" s="876"/>
      <c r="CR213" s="876"/>
      <c r="CS213" s="876"/>
      <c r="CT213" s="876"/>
      <c r="CU213" s="876"/>
      <c r="CV213" s="880">
        <f t="shared" si="3"/>
        <v>198998.55083333331</v>
      </c>
      <c r="CW213" s="880"/>
      <c r="CX213" s="880"/>
      <c r="CY213" s="880"/>
      <c r="CZ213" s="880"/>
      <c r="DA213" s="880"/>
      <c r="DB213" s="880"/>
      <c r="DC213" s="880"/>
      <c r="DD213" s="880"/>
      <c r="DE213" s="881"/>
    </row>
    <row r="214" spans="1:109" s="3" customFormat="1" ht="23.25" customHeight="1" x14ac:dyDescent="0.2">
      <c r="A214" s="919" t="s">
        <v>1599</v>
      </c>
      <c r="B214" s="920"/>
      <c r="C214" s="920"/>
      <c r="D214" s="920"/>
      <c r="E214" s="920"/>
      <c r="F214" s="920"/>
      <c r="G214" s="920"/>
      <c r="H214" s="920"/>
      <c r="I214" s="920"/>
      <c r="J214" s="920"/>
      <c r="K214" s="920"/>
      <c r="L214" s="920"/>
      <c r="M214" s="920"/>
      <c r="N214" s="920"/>
      <c r="O214" s="921"/>
      <c r="P214" s="886" t="s">
        <v>1526</v>
      </c>
      <c r="Q214" s="886"/>
      <c r="R214" s="886"/>
      <c r="S214" s="886"/>
      <c r="T214" s="886"/>
      <c r="U214" s="886"/>
      <c r="V214" s="886"/>
      <c r="W214" s="886"/>
      <c r="X214" s="886"/>
      <c r="Y214" s="886"/>
      <c r="Z214" s="886"/>
      <c r="AA214" s="886"/>
      <c r="AB214" s="886"/>
      <c r="AC214" s="886"/>
      <c r="AD214" s="887"/>
      <c r="AE214" s="887"/>
      <c r="AF214" s="887"/>
      <c r="AG214" s="888">
        <v>2</v>
      </c>
      <c r="AH214" s="888"/>
      <c r="AI214" s="888"/>
      <c r="AJ214" s="888"/>
      <c r="AK214" s="889">
        <v>24692.3</v>
      </c>
      <c r="AL214" s="889"/>
      <c r="AM214" s="889"/>
      <c r="AN214" s="889"/>
      <c r="AO214" s="889"/>
      <c r="AP214" s="889"/>
      <c r="AQ214" s="880">
        <v>296307.59999999998</v>
      </c>
      <c r="AR214" s="880"/>
      <c r="AS214" s="880"/>
      <c r="AT214" s="880"/>
      <c r="AU214" s="880"/>
      <c r="AV214" s="880"/>
      <c r="AW214" s="880"/>
      <c r="AX214" s="880"/>
      <c r="AY214" s="876">
        <v>0</v>
      </c>
      <c r="AZ214" s="876"/>
      <c r="BA214" s="876"/>
      <c r="BB214" s="876"/>
      <c r="BC214" s="876"/>
      <c r="BD214" s="876"/>
      <c r="BE214" s="876"/>
      <c r="BF214" s="876"/>
      <c r="BG214" s="876">
        <v>4115.3833333333332</v>
      </c>
      <c r="BH214" s="876"/>
      <c r="BI214" s="876"/>
      <c r="BJ214" s="876"/>
      <c r="BK214" s="876"/>
      <c r="BL214" s="876"/>
      <c r="BM214" s="876"/>
      <c r="BN214" s="876"/>
      <c r="BO214" s="877">
        <v>41153.833333333328</v>
      </c>
      <c r="BP214" s="878"/>
      <c r="BQ214" s="878"/>
      <c r="BR214" s="878"/>
      <c r="BS214" s="878"/>
      <c r="BT214" s="878"/>
      <c r="BU214" s="878"/>
      <c r="BV214" s="879"/>
      <c r="BW214" s="876">
        <v>0</v>
      </c>
      <c r="BX214" s="876"/>
      <c r="BY214" s="876"/>
      <c r="BZ214" s="876"/>
      <c r="CA214" s="876"/>
      <c r="CB214" s="876"/>
      <c r="CC214" s="876"/>
      <c r="CD214" s="876"/>
      <c r="CE214" s="876">
        <v>0</v>
      </c>
      <c r="CF214" s="876"/>
      <c r="CG214" s="876"/>
      <c r="CH214" s="876"/>
      <c r="CI214" s="876"/>
      <c r="CJ214" s="876"/>
      <c r="CK214" s="876"/>
      <c r="CL214" s="876"/>
      <c r="CM214" s="876"/>
      <c r="CN214" s="876">
        <v>48800</v>
      </c>
      <c r="CO214" s="876"/>
      <c r="CP214" s="876"/>
      <c r="CQ214" s="876"/>
      <c r="CR214" s="876"/>
      <c r="CS214" s="876"/>
      <c r="CT214" s="876"/>
      <c r="CU214" s="876"/>
      <c r="CV214" s="880">
        <f t="shared" si="3"/>
        <v>390376.81666666665</v>
      </c>
      <c r="CW214" s="880"/>
      <c r="CX214" s="880"/>
      <c r="CY214" s="880"/>
      <c r="CZ214" s="880"/>
      <c r="DA214" s="880"/>
      <c r="DB214" s="880"/>
      <c r="DC214" s="880"/>
      <c r="DD214" s="880"/>
      <c r="DE214" s="881"/>
    </row>
    <row r="215" spans="1:109" s="3" customFormat="1" ht="23.25" customHeight="1" x14ac:dyDescent="0.2">
      <c r="A215" s="919" t="s">
        <v>1599</v>
      </c>
      <c r="B215" s="920"/>
      <c r="C215" s="920"/>
      <c r="D215" s="920"/>
      <c r="E215" s="920"/>
      <c r="F215" s="920"/>
      <c r="G215" s="920"/>
      <c r="H215" s="920"/>
      <c r="I215" s="920"/>
      <c r="J215" s="920"/>
      <c r="K215" s="920"/>
      <c r="L215" s="920"/>
      <c r="M215" s="920"/>
      <c r="N215" s="920"/>
      <c r="O215" s="921"/>
      <c r="P215" s="886" t="s">
        <v>1528</v>
      </c>
      <c r="Q215" s="886"/>
      <c r="R215" s="886"/>
      <c r="S215" s="886"/>
      <c r="T215" s="886"/>
      <c r="U215" s="886"/>
      <c r="V215" s="886"/>
      <c r="W215" s="886"/>
      <c r="X215" s="886"/>
      <c r="Y215" s="886"/>
      <c r="Z215" s="886"/>
      <c r="AA215" s="886"/>
      <c r="AB215" s="886"/>
      <c r="AC215" s="886"/>
      <c r="AD215" s="887"/>
      <c r="AE215" s="887"/>
      <c r="AF215" s="887"/>
      <c r="AG215" s="888">
        <v>3</v>
      </c>
      <c r="AH215" s="888"/>
      <c r="AI215" s="888"/>
      <c r="AJ215" s="888"/>
      <c r="AK215" s="889">
        <v>33474.746229199998</v>
      </c>
      <c r="AL215" s="889"/>
      <c r="AM215" s="889"/>
      <c r="AN215" s="889"/>
      <c r="AO215" s="889"/>
      <c r="AP215" s="889"/>
      <c r="AQ215" s="880">
        <v>401696.95475040004</v>
      </c>
      <c r="AR215" s="880"/>
      <c r="AS215" s="880"/>
      <c r="AT215" s="880"/>
      <c r="AU215" s="880"/>
      <c r="AV215" s="880"/>
      <c r="AW215" s="880"/>
      <c r="AX215" s="880"/>
      <c r="AY215" s="876">
        <v>0</v>
      </c>
      <c r="AZ215" s="876"/>
      <c r="BA215" s="876"/>
      <c r="BB215" s="876"/>
      <c r="BC215" s="876"/>
      <c r="BD215" s="876"/>
      <c r="BE215" s="876"/>
      <c r="BF215" s="876"/>
      <c r="BG215" s="876">
        <v>5579.124371533333</v>
      </c>
      <c r="BH215" s="876"/>
      <c r="BI215" s="876"/>
      <c r="BJ215" s="876"/>
      <c r="BK215" s="876"/>
      <c r="BL215" s="876"/>
      <c r="BM215" s="876"/>
      <c r="BN215" s="876"/>
      <c r="BO215" s="877">
        <v>55791.24371533333</v>
      </c>
      <c r="BP215" s="878"/>
      <c r="BQ215" s="878"/>
      <c r="BR215" s="878"/>
      <c r="BS215" s="878"/>
      <c r="BT215" s="878"/>
      <c r="BU215" s="878"/>
      <c r="BV215" s="879"/>
      <c r="BW215" s="876">
        <v>0</v>
      </c>
      <c r="BX215" s="876"/>
      <c r="BY215" s="876"/>
      <c r="BZ215" s="876"/>
      <c r="CA215" s="876"/>
      <c r="CB215" s="876"/>
      <c r="CC215" s="876"/>
      <c r="CD215" s="876"/>
      <c r="CE215" s="876">
        <v>0</v>
      </c>
      <c r="CF215" s="876"/>
      <c r="CG215" s="876"/>
      <c r="CH215" s="876"/>
      <c r="CI215" s="876"/>
      <c r="CJ215" s="876"/>
      <c r="CK215" s="876"/>
      <c r="CL215" s="876"/>
      <c r="CM215" s="876"/>
      <c r="CN215" s="876">
        <v>76800</v>
      </c>
      <c r="CO215" s="876"/>
      <c r="CP215" s="876"/>
      <c r="CQ215" s="876"/>
      <c r="CR215" s="876"/>
      <c r="CS215" s="876"/>
      <c r="CT215" s="876"/>
      <c r="CU215" s="876"/>
      <c r="CV215" s="880">
        <f t="shared" si="3"/>
        <v>539867.32283726672</v>
      </c>
      <c r="CW215" s="880"/>
      <c r="CX215" s="880"/>
      <c r="CY215" s="880"/>
      <c r="CZ215" s="880"/>
      <c r="DA215" s="880"/>
      <c r="DB215" s="880"/>
      <c r="DC215" s="880"/>
      <c r="DD215" s="880"/>
      <c r="DE215" s="881"/>
    </row>
    <row r="216" spans="1:109" s="3" customFormat="1" ht="23.25" customHeight="1" x14ac:dyDescent="0.2">
      <c r="A216" s="919" t="s">
        <v>1599</v>
      </c>
      <c r="B216" s="920"/>
      <c r="C216" s="920"/>
      <c r="D216" s="920"/>
      <c r="E216" s="920"/>
      <c r="F216" s="920"/>
      <c r="G216" s="920"/>
      <c r="H216" s="920"/>
      <c r="I216" s="920"/>
      <c r="J216" s="920"/>
      <c r="K216" s="920"/>
      <c r="L216" s="920"/>
      <c r="M216" s="920"/>
      <c r="N216" s="920"/>
      <c r="O216" s="921"/>
      <c r="P216" s="886" t="s">
        <v>1529</v>
      </c>
      <c r="Q216" s="886"/>
      <c r="R216" s="886"/>
      <c r="S216" s="886"/>
      <c r="T216" s="886"/>
      <c r="U216" s="886"/>
      <c r="V216" s="886"/>
      <c r="W216" s="886"/>
      <c r="X216" s="886"/>
      <c r="Y216" s="886"/>
      <c r="Z216" s="886"/>
      <c r="AA216" s="886"/>
      <c r="AB216" s="886"/>
      <c r="AC216" s="886"/>
      <c r="AD216" s="887"/>
      <c r="AE216" s="887"/>
      <c r="AF216" s="887"/>
      <c r="AG216" s="888">
        <v>11</v>
      </c>
      <c r="AH216" s="888"/>
      <c r="AI216" s="888"/>
      <c r="AJ216" s="888"/>
      <c r="AK216" s="889">
        <v>140254.098</v>
      </c>
      <c r="AL216" s="889"/>
      <c r="AM216" s="889"/>
      <c r="AN216" s="889"/>
      <c r="AO216" s="889"/>
      <c r="AP216" s="889"/>
      <c r="AQ216" s="880">
        <v>1683049.1760000004</v>
      </c>
      <c r="AR216" s="880"/>
      <c r="AS216" s="880"/>
      <c r="AT216" s="880"/>
      <c r="AU216" s="880"/>
      <c r="AV216" s="880"/>
      <c r="AW216" s="880"/>
      <c r="AX216" s="880"/>
      <c r="AY216" s="876">
        <v>0</v>
      </c>
      <c r="AZ216" s="876"/>
      <c r="BA216" s="876"/>
      <c r="BB216" s="876"/>
      <c r="BC216" s="876"/>
      <c r="BD216" s="876"/>
      <c r="BE216" s="876"/>
      <c r="BF216" s="876"/>
      <c r="BG216" s="876">
        <v>23375.683000000005</v>
      </c>
      <c r="BH216" s="876"/>
      <c r="BI216" s="876"/>
      <c r="BJ216" s="876"/>
      <c r="BK216" s="876"/>
      <c r="BL216" s="876"/>
      <c r="BM216" s="876"/>
      <c r="BN216" s="876"/>
      <c r="BO216" s="877">
        <v>233756.83000000002</v>
      </c>
      <c r="BP216" s="878"/>
      <c r="BQ216" s="878"/>
      <c r="BR216" s="878"/>
      <c r="BS216" s="878"/>
      <c r="BT216" s="878"/>
      <c r="BU216" s="878"/>
      <c r="BV216" s="879"/>
      <c r="BW216" s="876">
        <v>0</v>
      </c>
      <c r="BX216" s="876"/>
      <c r="BY216" s="876"/>
      <c r="BZ216" s="876"/>
      <c r="CA216" s="876"/>
      <c r="CB216" s="876"/>
      <c r="CC216" s="876"/>
      <c r="CD216" s="876"/>
      <c r="CE216" s="876">
        <v>0</v>
      </c>
      <c r="CF216" s="876"/>
      <c r="CG216" s="876"/>
      <c r="CH216" s="876"/>
      <c r="CI216" s="876"/>
      <c r="CJ216" s="876"/>
      <c r="CK216" s="876"/>
      <c r="CL216" s="876"/>
      <c r="CM216" s="876"/>
      <c r="CN216" s="876">
        <v>262400</v>
      </c>
      <c r="CO216" s="876"/>
      <c r="CP216" s="876"/>
      <c r="CQ216" s="876"/>
      <c r="CR216" s="876"/>
      <c r="CS216" s="876"/>
      <c r="CT216" s="876"/>
      <c r="CU216" s="876"/>
      <c r="CV216" s="880">
        <f t="shared" si="3"/>
        <v>2202581.6890000002</v>
      </c>
      <c r="CW216" s="880"/>
      <c r="CX216" s="880"/>
      <c r="CY216" s="880"/>
      <c r="CZ216" s="880"/>
      <c r="DA216" s="880"/>
      <c r="DB216" s="880"/>
      <c r="DC216" s="880"/>
      <c r="DD216" s="880"/>
      <c r="DE216" s="881"/>
    </row>
    <row r="217" spans="1:109" s="3" customFormat="1" ht="23.25" customHeight="1" x14ac:dyDescent="0.2">
      <c r="A217" s="919" t="s">
        <v>1599</v>
      </c>
      <c r="B217" s="920"/>
      <c r="C217" s="920"/>
      <c r="D217" s="920"/>
      <c r="E217" s="920"/>
      <c r="F217" s="920"/>
      <c r="G217" s="920"/>
      <c r="H217" s="920"/>
      <c r="I217" s="920"/>
      <c r="J217" s="920"/>
      <c r="K217" s="920"/>
      <c r="L217" s="920"/>
      <c r="M217" s="920"/>
      <c r="N217" s="920"/>
      <c r="O217" s="921"/>
      <c r="P217" s="886" t="s">
        <v>1530</v>
      </c>
      <c r="Q217" s="886"/>
      <c r="R217" s="886"/>
      <c r="S217" s="886"/>
      <c r="T217" s="886"/>
      <c r="U217" s="886"/>
      <c r="V217" s="886"/>
      <c r="W217" s="886"/>
      <c r="X217" s="886"/>
      <c r="Y217" s="886"/>
      <c r="Z217" s="886"/>
      <c r="AA217" s="886"/>
      <c r="AB217" s="886"/>
      <c r="AC217" s="886"/>
      <c r="AD217" s="887"/>
      <c r="AE217" s="887"/>
      <c r="AF217" s="887"/>
      <c r="AG217" s="888">
        <v>2</v>
      </c>
      <c r="AH217" s="888"/>
      <c r="AI217" s="888"/>
      <c r="AJ217" s="888"/>
      <c r="AK217" s="889">
        <v>21597.279999999999</v>
      </c>
      <c r="AL217" s="889"/>
      <c r="AM217" s="889"/>
      <c r="AN217" s="889"/>
      <c r="AO217" s="889"/>
      <c r="AP217" s="889"/>
      <c r="AQ217" s="880">
        <v>259167.35999999999</v>
      </c>
      <c r="AR217" s="880"/>
      <c r="AS217" s="880"/>
      <c r="AT217" s="880"/>
      <c r="AU217" s="880"/>
      <c r="AV217" s="880"/>
      <c r="AW217" s="880"/>
      <c r="AX217" s="880"/>
      <c r="AY217" s="876">
        <v>0</v>
      </c>
      <c r="AZ217" s="876"/>
      <c r="BA217" s="876"/>
      <c r="BB217" s="876"/>
      <c r="BC217" s="876"/>
      <c r="BD217" s="876"/>
      <c r="BE217" s="876"/>
      <c r="BF217" s="876"/>
      <c r="BG217" s="876">
        <v>3599.5466666666662</v>
      </c>
      <c r="BH217" s="876"/>
      <c r="BI217" s="876"/>
      <c r="BJ217" s="876"/>
      <c r="BK217" s="876"/>
      <c r="BL217" s="876"/>
      <c r="BM217" s="876"/>
      <c r="BN217" s="876"/>
      <c r="BO217" s="877">
        <v>35995.466666666667</v>
      </c>
      <c r="BP217" s="878"/>
      <c r="BQ217" s="878"/>
      <c r="BR217" s="878"/>
      <c r="BS217" s="878"/>
      <c r="BT217" s="878"/>
      <c r="BU217" s="878"/>
      <c r="BV217" s="879"/>
      <c r="BW217" s="876">
        <v>0</v>
      </c>
      <c r="BX217" s="876"/>
      <c r="BY217" s="876"/>
      <c r="BZ217" s="876"/>
      <c r="CA217" s="876"/>
      <c r="CB217" s="876"/>
      <c r="CC217" s="876"/>
      <c r="CD217" s="876"/>
      <c r="CE217" s="876">
        <v>0</v>
      </c>
      <c r="CF217" s="876"/>
      <c r="CG217" s="876"/>
      <c r="CH217" s="876"/>
      <c r="CI217" s="876"/>
      <c r="CJ217" s="876"/>
      <c r="CK217" s="876"/>
      <c r="CL217" s="876"/>
      <c r="CM217" s="876"/>
      <c r="CN217" s="876">
        <v>51200</v>
      </c>
      <c r="CO217" s="876"/>
      <c r="CP217" s="876"/>
      <c r="CQ217" s="876"/>
      <c r="CR217" s="876"/>
      <c r="CS217" s="876"/>
      <c r="CT217" s="876"/>
      <c r="CU217" s="876"/>
      <c r="CV217" s="880">
        <f t="shared" si="3"/>
        <v>349962.37333333335</v>
      </c>
      <c r="CW217" s="880"/>
      <c r="CX217" s="880"/>
      <c r="CY217" s="880"/>
      <c r="CZ217" s="880"/>
      <c r="DA217" s="880"/>
      <c r="DB217" s="880"/>
      <c r="DC217" s="880"/>
      <c r="DD217" s="880"/>
      <c r="DE217" s="881"/>
    </row>
    <row r="218" spans="1:109" s="3" customFormat="1" ht="23.25" customHeight="1" x14ac:dyDescent="0.2">
      <c r="A218" s="919" t="s">
        <v>1599</v>
      </c>
      <c r="B218" s="920"/>
      <c r="C218" s="920"/>
      <c r="D218" s="920"/>
      <c r="E218" s="920"/>
      <c r="F218" s="920"/>
      <c r="G218" s="920"/>
      <c r="H218" s="920"/>
      <c r="I218" s="920"/>
      <c r="J218" s="920"/>
      <c r="K218" s="920"/>
      <c r="L218" s="920"/>
      <c r="M218" s="920"/>
      <c r="N218" s="920"/>
      <c r="O218" s="921"/>
      <c r="P218" s="886" t="s">
        <v>1498</v>
      </c>
      <c r="Q218" s="886"/>
      <c r="R218" s="886"/>
      <c r="S218" s="886"/>
      <c r="T218" s="886"/>
      <c r="U218" s="886"/>
      <c r="V218" s="886"/>
      <c r="W218" s="886"/>
      <c r="X218" s="886"/>
      <c r="Y218" s="886"/>
      <c r="Z218" s="886"/>
      <c r="AA218" s="886"/>
      <c r="AB218" s="886"/>
      <c r="AC218" s="886"/>
      <c r="AD218" s="887"/>
      <c r="AE218" s="887"/>
      <c r="AF218" s="887"/>
      <c r="AG218" s="888">
        <v>1</v>
      </c>
      <c r="AH218" s="888"/>
      <c r="AI218" s="888"/>
      <c r="AJ218" s="888"/>
      <c r="AK218" s="889">
        <v>11158.1</v>
      </c>
      <c r="AL218" s="889"/>
      <c r="AM218" s="889"/>
      <c r="AN218" s="889"/>
      <c r="AO218" s="889"/>
      <c r="AP218" s="889"/>
      <c r="AQ218" s="880">
        <v>133897.20000000001</v>
      </c>
      <c r="AR218" s="880"/>
      <c r="AS218" s="880"/>
      <c r="AT218" s="880"/>
      <c r="AU218" s="880"/>
      <c r="AV218" s="880"/>
      <c r="AW218" s="880"/>
      <c r="AX218" s="880"/>
      <c r="AY218" s="876">
        <v>0</v>
      </c>
      <c r="AZ218" s="876"/>
      <c r="BA218" s="876"/>
      <c r="BB218" s="876"/>
      <c r="BC218" s="876"/>
      <c r="BD218" s="876"/>
      <c r="BE218" s="876"/>
      <c r="BF218" s="876"/>
      <c r="BG218" s="876">
        <v>1859.6833333333334</v>
      </c>
      <c r="BH218" s="876"/>
      <c r="BI218" s="876"/>
      <c r="BJ218" s="876"/>
      <c r="BK218" s="876"/>
      <c r="BL218" s="876"/>
      <c r="BM218" s="876"/>
      <c r="BN218" s="876"/>
      <c r="BO218" s="877">
        <v>18596.833333333332</v>
      </c>
      <c r="BP218" s="878"/>
      <c r="BQ218" s="878"/>
      <c r="BR218" s="878"/>
      <c r="BS218" s="878"/>
      <c r="BT218" s="878"/>
      <c r="BU218" s="878"/>
      <c r="BV218" s="879"/>
      <c r="BW218" s="876">
        <v>0</v>
      </c>
      <c r="BX218" s="876"/>
      <c r="BY218" s="876"/>
      <c r="BZ218" s="876"/>
      <c r="CA218" s="876"/>
      <c r="CB218" s="876"/>
      <c r="CC218" s="876"/>
      <c r="CD218" s="876"/>
      <c r="CE218" s="876">
        <v>0</v>
      </c>
      <c r="CF218" s="876"/>
      <c r="CG218" s="876"/>
      <c r="CH218" s="876"/>
      <c r="CI218" s="876"/>
      <c r="CJ218" s="876"/>
      <c r="CK218" s="876"/>
      <c r="CL218" s="876"/>
      <c r="CM218" s="876"/>
      <c r="CN218" s="876">
        <v>25600</v>
      </c>
      <c r="CO218" s="876"/>
      <c r="CP218" s="876"/>
      <c r="CQ218" s="876"/>
      <c r="CR218" s="876"/>
      <c r="CS218" s="876"/>
      <c r="CT218" s="876"/>
      <c r="CU218" s="876"/>
      <c r="CV218" s="880">
        <f t="shared" si="3"/>
        <v>179953.71666666667</v>
      </c>
      <c r="CW218" s="880"/>
      <c r="CX218" s="880"/>
      <c r="CY218" s="880"/>
      <c r="CZ218" s="880"/>
      <c r="DA218" s="880"/>
      <c r="DB218" s="880"/>
      <c r="DC218" s="880"/>
      <c r="DD218" s="880"/>
      <c r="DE218" s="881"/>
    </row>
    <row r="219" spans="1:109" s="3" customFormat="1" ht="23.25" customHeight="1" x14ac:dyDescent="0.2">
      <c r="A219" s="919" t="s">
        <v>1599</v>
      </c>
      <c r="B219" s="920"/>
      <c r="C219" s="920"/>
      <c r="D219" s="920"/>
      <c r="E219" s="920"/>
      <c r="F219" s="920"/>
      <c r="G219" s="920"/>
      <c r="H219" s="920"/>
      <c r="I219" s="920"/>
      <c r="J219" s="920"/>
      <c r="K219" s="920"/>
      <c r="L219" s="920"/>
      <c r="M219" s="920"/>
      <c r="N219" s="920"/>
      <c r="O219" s="921"/>
      <c r="P219" s="886" t="s">
        <v>1600</v>
      </c>
      <c r="Q219" s="886"/>
      <c r="R219" s="886"/>
      <c r="S219" s="886"/>
      <c r="T219" s="886"/>
      <c r="U219" s="886"/>
      <c r="V219" s="886"/>
      <c r="W219" s="886"/>
      <c r="X219" s="886"/>
      <c r="Y219" s="886"/>
      <c r="Z219" s="886"/>
      <c r="AA219" s="886"/>
      <c r="AB219" s="886"/>
      <c r="AC219" s="886"/>
      <c r="AD219" s="887"/>
      <c r="AE219" s="887"/>
      <c r="AF219" s="887"/>
      <c r="AG219" s="888">
        <v>1</v>
      </c>
      <c r="AH219" s="888"/>
      <c r="AI219" s="888"/>
      <c r="AJ219" s="888"/>
      <c r="AK219" s="889">
        <v>11158.25</v>
      </c>
      <c r="AL219" s="889"/>
      <c r="AM219" s="889"/>
      <c r="AN219" s="889"/>
      <c r="AO219" s="889"/>
      <c r="AP219" s="889"/>
      <c r="AQ219" s="880">
        <v>133899</v>
      </c>
      <c r="AR219" s="880"/>
      <c r="AS219" s="880"/>
      <c r="AT219" s="880"/>
      <c r="AU219" s="880"/>
      <c r="AV219" s="880"/>
      <c r="AW219" s="880"/>
      <c r="AX219" s="880"/>
      <c r="AY219" s="876">
        <v>0</v>
      </c>
      <c r="AZ219" s="876"/>
      <c r="BA219" s="876"/>
      <c r="BB219" s="876"/>
      <c r="BC219" s="876"/>
      <c r="BD219" s="876"/>
      <c r="BE219" s="876"/>
      <c r="BF219" s="876"/>
      <c r="BG219" s="876">
        <v>1859.7083333333333</v>
      </c>
      <c r="BH219" s="876"/>
      <c r="BI219" s="876"/>
      <c r="BJ219" s="876"/>
      <c r="BK219" s="876"/>
      <c r="BL219" s="876"/>
      <c r="BM219" s="876"/>
      <c r="BN219" s="876"/>
      <c r="BO219" s="877">
        <v>18597.083333333332</v>
      </c>
      <c r="BP219" s="878"/>
      <c r="BQ219" s="878"/>
      <c r="BR219" s="878"/>
      <c r="BS219" s="878"/>
      <c r="BT219" s="878"/>
      <c r="BU219" s="878"/>
      <c r="BV219" s="879"/>
      <c r="BW219" s="876">
        <v>0</v>
      </c>
      <c r="BX219" s="876"/>
      <c r="BY219" s="876"/>
      <c r="BZ219" s="876"/>
      <c r="CA219" s="876"/>
      <c r="CB219" s="876"/>
      <c r="CC219" s="876"/>
      <c r="CD219" s="876"/>
      <c r="CE219" s="876">
        <v>0</v>
      </c>
      <c r="CF219" s="876"/>
      <c r="CG219" s="876"/>
      <c r="CH219" s="876"/>
      <c r="CI219" s="876"/>
      <c r="CJ219" s="876"/>
      <c r="CK219" s="876"/>
      <c r="CL219" s="876"/>
      <c r="CM219" s="876"/>
      <c r="CN219" s="876">
        <v>25600</v>
      </c>
      <c r="CO219" s="876"/>
      <c r="CP219" s="876"/>
      <c r="CQ219" s="876"/>
      <c r="CR219" s="876"/>
      <c r="CS219" s="876"/>
      <c r="CT219" s="876"/>
      <c r="CU219" s="876"/>
      <c r="CV219" s="880">
        <f t="shared" si="3"/>
        <v>179955.79166666669</v>
      </c>
      <c r="CW219" s="880"/>
      <c r="CX219" s="880"/>
      <c r="CY219" s="880"/>
      <c r="CZ219" s="880"/>
      <c r="DA219" s="880"/>
      <c r="DB219" s="880"/>
      <c r="DC219" s="880"/>
      <c r="DD219" s="880"/>
      <c r="DE219" s="881"/>
    </row>
    <row r="220" spans="1:109" s="3" customFormat="1" ht="23.25" customHeight="1" x14ac:dyDescent="0.2">
      <c r="A220" s="919" t="s">
        <v>1599</v>
      </c>
      <c r="B220" s="920"/>
      <c r="C220" s="920"/>
      <c r="D220" s="920"/>
      <c r="E220" s="920"/>
      <c r="F220" s="920"/>
      <c r="G220" s="920"/>
      <c r="H220" s="920"/>
      <c r="I220" s="920"/>
      <c r="J220" s="920"/>
      <c r="K220" s="920"/>
      <c r="L220" s="920"/>
      <c r="M220" s="920"/>
      <c r="N220" s="920"/>
      <c r="O220" s="921"/>
      <c r="P220" s="886" t="s">
        <v>1571</v>
      </c>
      <c r="Q220" s="886"/>
      <c r="R220" s="886"/>
      <c r="S220" s="886"/>
      <c r="T220" s="886"/>
      <c r="U220" s="886"/>
      <c r="V220" s="886"/>
      <c r="W220" s="886"/>
      <c r="X220" s="886"/>
      <c r="Y220" s="886"/>
      <c r="Z220" s="886"/>
      <c r="AA220" s="886"/>
      <c r="AB220" s="886"/>
      <c r="AC220" s="886"/>
      <c r="AD220" s="887"/>
      <c r="AE220" s="887"/>
      <c r="AF220" s="887"/>
      <c r="AG220" s="888">
        <v>2</v>
      </c>
      <c r="AH220" s="888"/>
      <c r="AI220" s="888"/>
      <c r="AJ220" s="888"/>
      <c r="AK220" s="889">
        <v>22535.856500000002</v>
      </c>
      <c r="AL220" s="889"/>
      <c r="AM220" s="889"/>
      <c r="AN220" s="889"/>
      <c r="AO220" s="889"/>
      <c r="AP220" s="889"/>
      <c r="AQ220" s="880">
        <v>270430.27799999999</v>
      </c>
      <c r="AR220" s="880"/>
      <c r="AS220" s="880"/>
      <c r="AT220" s="880"/>
      <c r="AU220" s="880"/>
      <c r="AV220" s="880"/>
      <c r="AW220" s="880"/>
      <c r="AX220" s="880"/>
      <c r="AY220" s="876">
        <v>0</v>
      </c>
      <c r="AZ220" s="876"/>
      <c r="BA220" s="876"/>
      <c r="BB220" s="876"/>
      <c r="BC220" s="876"/>
      <c r="BD220" s="876"/>
      <c r="BE220" s="876"/>
      <c r="BF220" s="876"/>
      <c r="BG220" s="876">
        <v>3755.976083333333</v>
      </c>
      <c r="BH220" s="876"/>
      <c r="BI220" s="876"/>
      <c r="BJ220" s="876"/>
      <c r="BK220" s="876"/>
      <c r="BL220" s="876"/>
      <c r="BM220" s="876"/>
      <c r="BN220" s="876"/>
      <c r="BO220" s="877">
        <v>37559.760833333334</v>
      </c>
      <c r="BP220" s="878"/>
      <c r="BQ220" s="878"/>
      <c r="BR220" s="878"/>
      <c r="BS220" s="878"/>
      <c r="BT220" s="878"/>
      <c r="BU220" s="878"/>
      <c r="BV220" s="879"/>
      <c r="BW220" s="876">
        <v>0</v>
      </c>
      <c r="BX220" s="876"/>
      <c r="BY220" s="876"/>
      <c r="BZ220" s="876"/>
      <c r="CA220" s="876"/>
      <c r="CB220" s="876"/>
      <c r="CC220" s="876"/>
      <c r="CD220" s="876"/>
      <c r="CE220" s="876">
        <v>0</v>
      </c>
      <c r="CF220" s="876"/>
      <c r="CG220" s="876"/>
      <c r="CH220" s="876"/>
      <c r="CI220" s="876"/>
      <c r="CJ220" s="876"/>
      <c r="CK220" s="876"/>
      <c r="CL220" s="876"/>
      <c r="CM220" s="876"/>
      <c r="CN220" s="876">
        <v>51200</v>
      </c>
      <c r="CO220" s="876"/>
      <c r="CP220" s="876"/>
      <c r="CQ220" s="876"/>
      <c r="CR220" s="876"/>
      <c r="CS220" s="876"/>
      <c r="CT220" s="876"/>
      <c r="CU220" s="876"/>
      <c r="CV220" s="880">
        <f t="shared" si="3"/>
        <v>362946.01491666667</v>
      </c>
      <c r="CW220" s="880"/>
      <c r="CX220" s="880"/>
      <c r="CY220" s="880"/>
      <c r="CZ220" s="880"/>
      <c r="DA220" s="880"/>
      <c r="DB220" s="880"/>
      <c r="DC220" s="880"/>
      <c r="DD220" s="880"/>
      <c r="DE220" s="881"/>
    </row>
    <row r="221" spans="1:109" s="3" customFormat="1" ht="23.25" customHeight="1" x14ac:dyDescent="0.2">
      <c r="A221" s="919" t="s">
        <v>1599</v>
      </c>
      <c r="B221" s="920"/>
      <c r="C221" s="920"/>
      <c r="D221" s="920"/>
      <c r="E221" s="920"/>
      <c r="F221" s="920"/>
      <c r="G221" s="920"/>
      <c r="H221" s="920"/>
      <c r="I221" s="920"/>
      <c r="J221" s="920"/>
      <c r="K221" s="920"/>
      <c r="L221" s="920"/>
      <c r="M221" s="920"/>
      <c r="N221" s="920"/>
      <c r="O221" s="921"/>
      <c r="P221" s="886" t="s">
        <v>1532</v>
      </c>
      <c r="Q221" s="886"/>
      <c r="R221" s="886"/>
      <c r="S221" s="886"/>
      <c r="T221" s="886"/>
      <c r="U221" s="886"/>
      <c r="V221" s="886"/>
      <c r="W221" s="886"/>
      <c r="X221" s="886"/>
      <c r="Y221" s="886"/>
      <c r="Z221" s="886"/>
      <c r="AA221" s="886"/>
      <c r="AB221" s="886"/>
      <c r="AC221" s="886"/>
      <c r="AD221" s="887"/>
      <c r="AE221" s="887"/>
      <c r="AF221" s="887"/>
      <c r="AG221" s="888">
        <v>4</v>
      </c>
      <c r="AH221" s="888"/>
      <c r="AI221" s="888"/>
      <c r="AJ221" s="888"/>
      <c r="AK221" s="889">
        <v>51869.36</v>
      </c>
      <c r="AL221" s="889"/>
      <c r="AM221" s="889"/>
      <c r="AN221" s="889"/>
      <c r="AO221" s="889"/>
      <c r="AP221" s="889"/>
      <c r="AQ221" s="880">
        <v>622432.32000000007</v>
      </c>
      <c r="AR221" s="880"/>
      <c r="AS221" s="880"/>
      <c r="AT221" s="880"/>
      <c r="AU221" s="880"/>
      <c r="AV221" s="880"/>
      <c r="AW221" s="880"/>
      <c r="AX221" s="880"/>
      <c r="AY221" s="876">
        <v>0</v>
      </c>
      <c r="AZ221" s="876"/>
      <c r="BA221" s="876"/>
      <c r="BB221" s="876"/>
      <c r="BC221" s="876"/>
      <c r="BD221" s="876"/>
      <c r="BE221" s="876"/>
      <c r="BF221" s="876"/>
      <c r="BG221" s="876">
        <v>8644.8933333333334</v>
      </c>
      <c r="BH221" s="876"/>
      <c r="BI221" s="876"/>
      <c r="BJ221" s="876"/>
      <c r="BK221" s="876"/>
      <c r="BL221" s="876"/>
      <c r="BM221" s="876"/>
      <c r="BN221" s="876"/>
      <c r="BO221" s="877">
        <v>86448.933333333334</v>
      </c>
      <c r="BP221" s="878"/>
      <c r="BQ221" s="878"/>
      <c r="BR221" s="878"/>
      <c r="BS221" s="878"/>
      <c r="BT221" s="878"/>
      <c r="BU221" s="878"/>
      <c r="BV221" s="879"/>
      <c r="BW221" s="876">
        <v>0</v>
      </c>
      <c r="BX221" s="876"/>
      <c r="BY221" s="876"/>
      <c r="BZ221" s="876"/>
      <c r="CA221" s="876"/>
      <c r="CB221" s="876"/>
      <c r="CC221" s="876"/>
      <c r="CD221" s="876"/>
      <c r="CE221" s="876">
        <v>0</v>
      </c>
      <c r="CF221" s="876"/>
      <c r="CG221" s="876"/>
      <c r="CH221" s="876"/>
      <c r="CI221" s="876"/>
      <c r="CJ221" s="876"/>
      <c r="CK221" s="876"/>
      <c r="CL221" s="876"/>
      <c r="CM221" s="876"/>
      <c r="CN221" s="876">
        <v>92800</v>
      </c>
      <c r="CO221" s="876"/>
      <c r="CP221" s="876"/>
      <c r="CQ221" s="876"/>
      <c r="CR221" s="876"/>
      <c r="CS221" s="876"/>
      <c r="CT221" s="876"/>
      <c r="CU221" s="876"/>
      <c r="CV221" s="880">
        <f t="shared" si="3"/>
        <v>810326.14666666673</v>
      </c>
      <c r="CW221" s="880"/>
      <c r="CX221" s="880"/>
      <c r="CY221" s="880"/>
      <c r="CZ221" s="880"/>
      <c r="DA221" s="880"/>
      <c r="DB221" s="880"/>
      <c r="DC221" s="880"/>
      <c r="DD221" s="880"/>
      <c r="DE221" s="881"/>
    </row>
    <row r="222" spans="1:109" s="3" customFormat="1" ht="23.25" customHeight="1" x14ac:dyDescent="0.2">
      <c r="A222" s="919" t="s">
        <v>1599</v>
      </c>
      <c r="B222" s="920"/>
      <c r="C222" s="920"/>
      <c r="D222" s="920"/>
      <c r="E222" s="920"/>
      <c r="F222" s="920"/>
      <c r="G222" s="920"/>
      <c r="H222" s="920"/>
      <c r="I222" s="920"/>
      <c r="J222" s="920"/>
      <c r="K222" s="920"/>
      <c r="L222" s="920"/>
      <c r="M222" s="920"/>
      <c r="N222" s="920"/>
      <c r="O222" s="921"/>
      <c r="P222" s="886" t="s">
        <v>1499</v>
      </c>
      <c r="Q222" s="886"/>
      <c r="R222" s="886"/>
      <c r="S222" s="886"/>
      <c r="T222" s="886"/>
      <c r="U222" s="886"/>
      <c r="V222" s="886"/>
      <c r="W222" s="886"/>
      <c r="X222" s="886"/>
      <c r="Y222" s="886"/>
      <c r="Z222" s="886"/>
      <c r="AA222" s="886"/>
      <c r="AB222" s="886"/>
      <c r="AC222" s="886"/>
      <c r="AD222" s="887"/>
      <c r="AE222" s="887"/>
      <c r="AF222" s="887"/>
      <c r="AG222" s="888">
        <v>4</v>
      </c>
      <c r="AH222" s="888"/>
      <c r="AI222" s="888"/>
      <c r="AJ222" s="888"/>
      <c r="AK222" s="889">
        <v>43194.559999999998</v>
      </c>
      <c r="AL222" s="889"/>
      <c r="AM222" s="889"/>
      <c r="AN222" s="889"/>
      <c r="AO222" s="889"/>
      <c r="AP222" s="889"/>
      <c r="AQ222" s="880">
        <v>518334.71999999997</v>
      </c>
      <c r="AR222" s="880"/>
      <c r="AS222" s="880"/>
      <c r="AT222" s="880"/>
      <c r="AU222" s="880"/>
      <c r="AV222" s="880"/>
      <c r="AW222" s="880"/>
      <c r="AX222" s="880"/>
      <c r="AY222" s="876">
        <v>0</v>
      </c>
      <c r="AZ222" s="876"/>
      <c r="BA222" s="876"/>
      <c r="BB222" s="876"/>
      <c r="BC222" s="876"/>
      <c r="BD222" s="876"/>
      <c r="BE222" s="876"/>
      <c r="BF222" s="876"/>
      <c r="BG222" s="876">
        <v>7199.0933333333323</v>
      </c>
      <c r="BH222" s="876"/>
      <c r="BI222" s="876"/>
      <c r="BJ222" s="876"/>
      <c r="BK222" s="876"/>
      <c r="BL222" s="876"/>
      <c r="BM222" s="876"/>
      <c r="BN222" s="876"/>
      <c r="BO222" s="877">
        <v>71990.933333333334</v>
      </c>
      <c r="BP222" s="878"/>
      <c r="BQ222" s="878"/>
      <c r="BR222" s="878"/>
      <c r="BS222" s="878"/>
      <c r="BT222" s="878"/>
      <c r="BU222" s="878"/>
      <c r="BV222" s="879"/>
      <c r="BW222" s="876">
        <v>0</v>
      </c>
      <c r="BX222" s="876"/>
      <c r="BY222" s="876"/>
      <c r="BZ222" s="876"/>
      <c r="CA222" s="876"/>
      <c r="CB222" s="876"/>
      <c r="CC222" s="876"/>
      <c r="CD222" s="876"/>
      <c r="CE222" s="876">
        <v>0</v>
      </c>
      <c r="CF222" s="876"/>
      <c r="CG222" s="876"/>
      <c r="CH222" s="876"/>
      <c r="CI222" s="876"/>
      <c r="CJ222" s="876"/>
      <c r="CK222" s="876"/>
      <c r="CL222" s="876"/>
      <c r="CM222" s="876"/>
      <c r="CN222" s="876">
        <v>102400</v>
      </c>
      <c r="CO222" s="876"/>
      <c r="CP222" s="876"/>
      <c r="CQ222" s="876"/>
      <c r="CR222" s="876"/>
      <c r="CS222" s="876"/>
      <c r="CT222" s="876"/>
      <c r="CU222" s="876"/>
      <c r="CV222" s="880">
        <f t="shared" si="3"/>
        <v>699924.7466666667</v>
      </c>
      <c r="CW222" s="880"/>
      <c r="CX222" s="880"/>
      <c r="CY222" s="880"/>
      <c r="CZ222" s="880"/>
      <c r="DA222" s="880"/>
      <c r="DB222" s="880"/>
      <c r="DC222" s="880"/>
      <c r="DD222" s="880"/>
      <c r="DE222" s="881"/>
    </row>
    <row r="223" spans="1:109" s="3" customFormat="1" ht="23.25" customHeight="1" x14ac:dyDescent="0.2">
      <c r="A223" s="919" t="s">
        <v>1599</v>
      </c>
      <c r="B223" s="920"/>
      <c r="C223" s="920"/>
      <c r="D223" s="920"/>
      <c r="E223" s="920"/>
      <c r="F223" s="920"/>
      <c r="G223" s="920"/>
      <c r="H223" s="920"/>
      <c r="I223" s="920"/>
      <c r="J223" s="920"/>
      <c r="K223" s="920"/>
      <c r="L223" s="920"/>
      <c r="M223" s="920"/>
      <c r="N223" s="920"/>
      <c r="O223" s="921"/>
      <c r="P223" s="886" t="s">
        <v>1535</v>
      </c>
      <c r="Q223" s="886"/>
      <c r="R223" s="886"/>
      <c r="S223" s="886"/>
      <c r="T223" s="886"/>
      <c r="U223" s="886"/>
      <c r="V223" s="886"/>
      <c r="W223" s="886"/>
      <c r="X223" s="886"/>
      <c r="Y223" s="886"/>
      <c r="Z223" s="886"/>
      <c r="AA223" s="886"/>
      <c r="AB223" s="886"/>
      <c r="AC223" s="886"/>
      <c r="AD223" s="887"/>
      <c r="AE223" s="887"/>
      <c r="AF223" s="887"/>
      <c r="AG223" s="888">
        <v>2</v>
      </c>
      <c r="AH223" s="888"/>
      <c r="AI223" s="888"/>
      <c r="AJ223" s="888"/>
      <c r="AK223" s="889">
        <v>24595.370000000003</v>
      </c>
      <c r="AL223" s="889"/>
      <c r="AM223" s="889"/>
      <c r="AN223" s="889"/>
      <c r="AO223" s="889"/>
      <c r="AP223" s="889"/>
      <c r="AQ223" s="880">
        <v>295144.44</v>
      </c>
      <c r="AR223" s="880"/>
      <c r="AS223" s="880"/>
      <c r="AT223" s="880"/>
      <c r="AU223" s="880"/>
      <c r="AV223" s="880"/>
      <c r="AW223" s="880"/>
      <c r="AX223" s="880"/>
      <c r="AY223" s="876">
        <v>0</v>
      </c>
      <c r="AZ223" s="876"/>
      <c r="BA223" s="876"/>
      <c r="BB223" s="876"/>
      <c r="BC223" s="876"/>
      <c r="BD223" s="876"/>
      <c r="BE223" s="876"/>
      <c r="BF223" s="876"/>
      <c r="BG223" s="876">
        <v>4099.2283333333335</v>
      </c>
      <c r="BH223" s="876"/>
      <c r="BI223" s="876"/>
      <c r="BJ223" s="876"/>
      <c r="BK223" s="876"/>
      <c r="BL223" s="876"/>
      <c r="BM223" s="876"/>
      <c r="BN223" s="876"/>
      <c r="BO223" s="877">
        <v>40992.28333333334</v>
      </c>
      <c r="BP223" s="878"/>
      <c r="BQ223" s="878"/>
      <c r="BR223" s="878"/>
      <c r="BS223" s="878"/>
      <c r="BT223" s="878"/>
      <c r="BU223" s="878"/>
      <c r="BV223" s="879"/>
      <c r="BW223" s="876">
        <v>0</v>
      </c>
      <c r="BX223" s="876"/>
      <c r="BY223" s="876"/>
      <c r="BZ223" s="876"/>
      <c r="CA223" s="876"/>
      <c r="CB223" s="876"/>
      <c r="CC223" s="876"/>
      <c r="CD223" s="876"/>
      <c r="CE223" s="876">
        <v>0</v>
      </c>
      <c r="CF223" s="876"/>
      <c r="CG223" s="876"/>
      <c r="CH223" s="876"/>
      <c r="CI223" s="876"/>
      <c r="CJ223" s="876"/>
      <c r="CK223" s="876"/>
      <c r="CL223" s="876"/>
      <c r="CM223" s="876"/>
      <c r="CN223" s="876">
        <v>53629.184999999998</v>
      </c>
      <c r="CO223" s="876"/>
      <c r="CP223" s="876"/>
      <c r="CQ223" s="876"/>
      <c r="CR223" s="876"/>
      <c r="CS223" s="876"/>
      <c r="CT223" s="876"/>
      <c r="CU223" s="876"/>
      <c r="CV223" s="880">
        <f t="shared" si="3"/>
        <v>393865.13666666666</v>
      </c>
      <c r="CW223" s="880"/>
      <c r="CX223" s="880"/>
      <c r="CY223" s="880"/>
      <c r="CZ223" s="880"/>
      <c r="DA223" s="880"/>
      <c r="DB223" s="880"/>
      <c r="DC223" s="880"/>
      <c r="DD223" s="880"/>
      <c r="DE223" s="881"/>
    </row>
    <row r="224" spans="1:109" s="3" customFormat="1" ht="23.25" customHeight="1" x14ac:dyDescent="0.2">
      <c r="A224" s="919" t="s">
        <v>1599</v>
      </c>
      <c r="B224" s="920"/>
      <c r="C224" s="920"/>
      <c r="D224" s="920"/>
      <c r="E224" s="920"/>
      <c r="F224" s="920"/>
      <c r="G224" s="920"/>
      <c r="H224" s="920"/>
      <c r="I224" s="920"/>
      <c r="J224" s="920"/>
      <c r="K224" s="920"/>
      <c r="L224" s="920"/>
      <c r="M224" s="920"/>
      <c r="N224" s="920"/>
      <c r="O224" s="921"/>
      <c r="P224" s="886" t="s">
        <v>1536</v>
      </c>
      <c r="Q224" s="886"/>
      <c r="R224" s="886"/>
      <c r="S224" s="886"/>
      <c r="T224" s="886"/>
      <c r="U224" s="886"/>
      <c r="V224" s="886"/>
      <c r="W224" s="886"/>
      <c r="X224" s="886"/>
      <c r="Y224" s="886"/>
      <c r="Z224" s="886"/>
      <c r="AA224" s="886"/>
      <c r="AB224" s="886"/>
      <c r="AC224" s="886"/>
      <c r="AD224" s="887"/>
      <c r="AE224" s="887"/>
      <c r="AF224" s="887"/>
      <c r="AG224" s="888">
        <v>2</v>
      </c>
      <c r="AH224" s="888"/>
      <c r="AI224" s="888"/>
      <c r="AJ224" s="888"/>
      <c r="AK224" s="889">
        <v>25735.752870012002</v>
      </c>
      <c r="AL224" s="889"/>
      <c r="AM224" s="889"/>
      <c r="AN224" s="889"/>
      <c r="AO224" s="889"/>
      <c r="AP224" s="889"/>
      <c r="AQ224" s="880">
        <v>308829.03444014397</v>
      </c>
      <c r="AR224" s="880"/>
      <c r="AS224" s="880"/>
      <c r="AT224" s="880"/>
      <c r="AU224" s="880"/>
      <c r="AV224" s="880"/>
      <c r="AW224" s="880"/>
      <c r="AX224" s="880"/>
      <c r="AY224" s="876">
        <v>0</v>
      </c>
      <c r="AZ224" s="876"/>
      <c r="BA224" s="876"/>
      <c r="BB224" s="876"/>
      <c r="BC224" s="876"/>
      <c r="BD224" s="876"/>
      <c r="BE224" s="876"/>
      <c r="BF224" s="876"/>
      <c r="BG224" s="876">
        <v>4289.2921450020003</v>
      </c>
      <c r="BH224" s="876"/>
      <c r="BI224" s="876"/>
      <c r="BJ224" s="876"/>
      <c r="BK224" s="876"/>
      <c r="BL224" s="876"/>
      <c r="BM224" s="876"/>
      <c r="BN224" s="876"/>
      <c r="BO224" s="877">
        <v>42892.921450020003</v>
      </c>
      <c r="BP224" s="878"/>
      <c r="BQ224" s="878"/>
      <c r="BR224" s="878"/>
      <c r="BS224" s="878"/>
      <c r="BT224" s="878"/>
      <c r="BU224" s="878"/>
      <c r="BV224" s="879"/>
      <c r="BW224" s="876">
        <v>0</v>
      </c>
      <c r="BX224" s="876"/>
      <c r="BY224" s="876"/>
      <c r="BZ224" s="876"/>
      <c r="CA224" s="876"/>
      <c r="CB224" s="876"/>
      <c r="CC224" s="876"/>
      <c r="CD224" s="876"/>
      <c r="CE224" s="876">
        <v>0</v>
      </c>
      <c r="CF224" s="876"/>
      <c r="CG224" s="876"/>
      <c r="CH224" s="876"/>
      <c r="CI224" s="876"/>
      <c r="CJ224" s="876"/>
      <c r="CK224" s="876"/>
      <c r="CL224" s="876"/>
      <c r="CM224" s="876"/>
      <c r="CN224" s="876">
        <v>48800</v>
      </c>
      <c r="CO224" s="876"/>
      <c r="CP224" s="876"/>
      <c r="CQ224" s="876"/>
      <c r="CR224" s="876"/>
      <c r="CS224" s="876"/>
      <c r="CT224" s="876"/>
      <c r="CU224" s="876"/>
      <c r="CV224" s="880">
        <f t="shared" si="3"/>
        <v>404811.24803516595</v>
      </c>
      <c r="CW224" s="880"/>
      <c r="CX224" s="880"/>
      <c r="CY224" s="880"/>
      <c r="CZ224" s="880"/>
      <c r="DA224" s="880"/>
      <c r="DB224" s="880"/>
      <c r="DC224" s="880"/>
      <c r="DD224" s="880"/>
      <c r="DE224" s="881"/>
    </row>
    <row r="225" spans="1:109" s="3" customFormat="1" ht="23.25" customHeight="1" x14ac:dyDescent="0.2">
      <c r="A225" s="919" t="s">
        <v>1599</v>
      </c>
      <c r="B225" s="920"/>
      <c r="C225" s="920"/>
      <c r="D225" s="920"/>
      <c r="E225" s="920"/>
      <c r="F225" s="920"/>
      <c r="G225" s="920"/>
      <c r="H225" s="920"/>
      <c r="I225" s="920"/>
      <c r="J225" s="920"/>
      <c r="K225" s="920"/>
      <c r="L225" s="920"/>
      <c r="M225" s="920"/>
      <c r="N225" s="920"/>
      <c r="O225" s="921"/>
      <c r="P225" s="886" t="s">
        <v>1509</v>
      </c>
      <c r="Q225" s="886"/>
      <c r="R225" s="886"/>
      <c r="S225" s="886"/>
      <c r="T225" s="886"/>
      <c r="U225" s="886"/>
      <c r="V225" s="886"/>
      <c r="W225" s="886"/>
      <c r="X225" s="886"/>
      <c r="Y225" s="886"/>
      <c r="Z225" s="886"/>
      <c r="AA225" s="886"/>
      <c r="AB225" s="886"/>
      <c r="AC225" s="886"/>
      <c r="AD225" s="887"/>
      <c r="AE225" s="887"/>
      <c r="AF225" s="887"/>
      <c r="AG225" s="888">
        <v>5</v>
      </c>
      <c r="AH225" s="888"/>
      <c r="AI225" s="888"/>
      <c r="AJ225" s="888"/>
      <c r="AK225" s="889">
        <v>55636.015271702796</v>
      </c>
      <c r="AL225" s="889"/>
      <c r="AM225" s="889"/>
      <c r="AN225" s="889"/>
      <c r="AO225" s="889"/>
      <c r="AP225" s="889"/>
      <c r="AQ225" s="880">
        <v>667632.18326043361</v>
      </c>
      <c r="AR225" s="880"/>
      <c r="AS225" s="880"/>
      <c r="AT225" s="880"/>
      <c r="AU225" s="880"/>
      <c r="AV225" s="880"/>
      <c r="AW225" s="880"/>
      <c r="AX225" s="880"/>
      <c r="AY225" s="876">
        <v>0</v>
      </c>
      <c r="AZ225" s="876"/>
      <c r="BA225" s="876"/>
      <c r="BB225" s="876"/>
      <c r="BC225" s="876"/>
      <c r="BD225" s="876"/>
      <c r="BE225" s="876"/>
      <c r="BF225" s="876"/>
      <c r="BG225" s="876">
        <v>9272.669211950466</v>
      </c>
      <c r="BH225" s="876"/>
      <c r="BI225" s="876"/>
      <c r="BJ225" s="876"/>
      <c r="BK225" s="876"/>
      <c r="BL225" s="876"/>
      <c r="BM225" s="876"/>
      <c r="BN225" s="876"/>
      <c r="BO225" s="877">
        <v>92726.69211950466</v>
      </c>
      <c r="BP225" s="878"/>
      <c r="BQ225" s="878"/>
      <c r="BR225" s="878"/>
      <c r="BS225" s="878"/>
      <c r="BT225" s="878"/>
      <c r="BU225" s="878"/>
      <c r="BV225" s="879"/>
      <c r="BW225" s="876">
        <v>0</v>
      </c>
      <c r="BX225" s="876"/>
      <c r="BY225" s="876"/>
      <c r="BZ225" s="876"/>
      <c r="CA225" s="876"/>
      <c r="CB225" s="876"/>
      <c r="CC225" s="876"/>
      <c r="CD225" s="876"/>
      <c r="CE225" s="876">
        <v>0</v>
      </c>
      <c r="CF225" s="876"/>
      <c r="CG225" s="876"/>
      <c r="CH225" s="876"/>
      <c r="CI225" s="876"/>
      <c r="CJ225" s="876"/>
      <c r="CK225" s="876"/>
      <c r="CL225" s="876"/>
      <c r="CM225" s="876"/>
      <c r="CN225" s="876">
        <v>128000</v>
      </c>
      <c r="CO225" s="876"/>
      <c r="CP225" s="876"/>
      <c r="CQ225" s="876"/>
      <c r="CR225" s="876"/>
      <c r="CS225" s="876"/>
      <c r="CT225" s="876"/>
      <c r="CU225" s="876"/>
      <c r="CV225" s="880">
        <f t="shared" si="3"/>
        <v>897631.54459188879</v>
      </c>
      <c r="CW225" s="880"/>
      <c r="CX225" s="880"/>
      <c r="CY225" s="880"/>
      <c r="CZ225" s="880"/>
      <c r="DA225" s="880"/>
      <c r="DB225" s="880"/>
      <c r="DC225" s="880"/>
      <c r="DD225" s="880"/>
      <c r="DE225" s="881"/>
    </row>
    <row r="226" spans="1:109" s="3" customFormat="1" ht="23.25" customHeight="1" x14ac:dyDescent="0.2">
      <c r="A226" s="919" t="s">
        <v>1599</v>
      </c>
      <c r="B226" s="920"/>
      <c r="C226" s="920"/>
      <c r="D226" s="920"/>
      <c r="E226" s="920"/>
      <c r="F226" s="920"/>
      <c r="G226" s="920"/>
      <c r="H226" s="920"/>
      <c r="I226" s="920"/>
      <c r="J226" s="920"/>
      <c r="K226" s="920"/>
      <c r="L226" s="920"/>
      <c r="M226" s="920"/>
      <c r="N226" s="920"/>
      <c r="O226" s="921"/>
      <c r="P226" s="886" t="s">
        <v>1538</v>
      </c>
      <c r="Q226" s="886"/>
      <c r="R226" s="886"/>
      <c r="S226" s="886"/>
      <c r="T226" s="886"/>
      <c r="U226" s="886"/>
      <c r="V226" s="886"/>
      <c r="W226" s="886"/>
      <c r="X226" s="886"/>
      <c r="Y226" s="886"/>
      <c r="Z226" s="886"/>
      <c r="AA226" s="886"/>
      <c r="AB226" s="886"/>
      <c r="AC226" s="886"/>
      <c r="AD226" s="887"/>
      <c r="AE226" s="887"/>
      <c r="AF226" s="887"/>
      <c r="AG226" s="888">
        <v>4</v>
      </c>
      <c r="AH226" s="888"/>
      <c r="AI226" s="888"/>
      <c r="AJ226" s="888"/>
      <c r="AK226" s="889">
        <v>46900.381204195204</v>
      </c>
      <c r="AL226" s="889"/>
      <c r="AM226" s="889"/>
      <c r="AN226" s="889"/>
      <c r="AO226" s="889"/>
      <c r="AP226" s="889"/>
      <c r="AQ226" s="880">
        <v>562804.57445034245</v>
      </c>
      <c r="AR226" s="880"/>
      <c r="AS226" s="880"/>
      <c r="AT226" s="880"/>
      <c r="AU226" s="880"/>
      <c r="AV226" s="880"/>
      <c r="AW226" s="880"/>
      <c r="AX226" s="880"/>
      <c r="AY226" s="876">
        <v>0</v>
      </c>
      <c r="AZ226" s="876"/>
      <c r="BA226" s="876"/>
      <c r="BB226" s="876"/>
      <c r="BC226" s="876"/>
      <c r="BD226" s="876"/>
      <c r="BE226" s="876"/>
      <c r="BF226" s="876"/>
      <c r="BG226" s="876">
        <v>7816.7302006991995</v>
      </c>
      <c r="BH226" s="876"/>
      <c r="BI226" s="876"/>
      <c r="BJ226" s="876"/>
      <c r="BK226" s="876"/>
      <c r="BL226" s="876"/>
      <c r="BM226" s="876"/>
      <c r="BN226" s="876"/>
      <c r="BO226" s="877">
        <v>78167.302006992002</v>
      </c>
      <c r="BP226" s="878"/>
      <c r="BQ226" s="878"/>
      <c r="BR226" s="878"/>
      <c r="BS226" s="878"/>
      <c r="BT226" s="878"/>
      <c r="BU226" s="878"/>
      <c r="BV226" s="879"/>
      <c r="BW226" s="876">
        <v>0</v>
      </c>
      <c r="BX226" s="876"/>
      <c r="BY226" s="876"/>
      <c r="BZ226" s="876"/>
      <c r="CA226" s="876"/>
      <c r="CB226" s="876"/>
      <c r="CC226" s="876"/>
      <c r="CD226" s="876"/>
      <c r="CE226" s="876">
        <v>0</v>
      </c>
      <c r="CF226" s="876"/>
      <c r="CG226" s="876"/>
      <c r="CH226" s="876"/>
      <c r="CI226" s="876"/>
      <c r="CJ226" s="876"/>
      <c r="CK226" s="876"/>
      <c r="CL226" s="876"/>
      <c r="CM226" s="876"/>
      <c r="CN226" s="876">
        <v>100000</v>
      </c>
      <c r="CO226" s="876"/>
      <c r="CP226" s="876"/>
      <c r="CQ226" s="876"/>
      <c r="CR226" s="876"/>
      <c r="CS226" s="876"/>
      <c r="CT226" s="876"/>
      <c r="CU226" s="876"/>
      <c r="CV226" s="880">
        <f t="shared" si="3"/>
        <v>748788.60665803368</v>
      </c>
      <c r="CW226" s="880"/>
      <c r="CX226" s="880"/>
      <c r="CY226" s="880"/>
      <c r="CZ226" s="880"/>
      <c r="DA226" s="880"/>
      <c r="DB226" s="880"/>
      <c r="DC226" s="880"/>
      <c r="DD226" s="880"/>
      <c r="DE226" s="881"/>
    </row>
    <row r="227" spans="1:109" s="3" customFormat="1" ht="23.25" customHeight="1" x14ac:dyDescent="0.2">
      <c r="A227" s="919" t="s">
        <v>1599</v>
      </c>
      <c r="B227" s="920"/>
      <c r="C227" s="920"/>
      <c r="D227" s="920"/>
      <c r="E227" s="920"/>
      <c r="F227" s="920"/>
      <c r="G227" s="920"/>
      <c r="H227" s="920"/>
      <c r="I227" s="920"/>
      <c r="J227" s="920"/>
      <c r="K227" s="920"/>
      <c r="L227" s="920"/>
      <c r="M227" s="920"/>
      <c r="N227" s="920"/>
      <c r="O227" s="921"/>
      <c r="P227" s="886" t="s">
        <v>1574</v>
      </c>
      <c r="Q227" s="886"/>
      <c r="R227" s="886"/>
      <c r="S227" s="886"/>
      <c r="T227" s="886"/>
      <c r="U227" s="886"/>
      <c r="V227" s="886"/>
      <c r="W227" s="886"/>
      <c r="X227" s="886"/>
      <c r="Y227" s="886"/>
      <c r="Z227" s="886"/>
      <c r="AA227" s="886"/>
      <c r="AB227" s="886"/>
      <c r="AC227" s="886"/>
      <c r="AD227" s="887"/>
      <c r="AE227" s="887"/>
      <c r="AF227" s="887"/>
      <c r="AG227" s="888">
        <v>2</v>
      </c>
      <c r="AH227" s="888"/>
      <c r="AI227" s="888"/>
      <c r="AJ227" s="888"/>
      <c r="AK227" s="889">
        <v>23333.474999999999</v>
      </c>
      <c r="AL227" s="889"/>
      <c r="AM227" s="889"/>
      <c r="AN227" s="889"/>
      <c r="AO227" s="889"/>
      <c r="AP227" s="889"/>
      <c r="AQ227" s="880">
        <v>280001.69999999995</v>
      </c>
      <c r="AR227" s="880"/>
      <c r="AS227" s="880"/>
      <c r="AT227" s="880"/>
      <c r="AU227" s="880"/>
      <c r="AV227" s="880"/>
      <c r="AW227" s="880"/>
      <c r="AX227" s="880"/>
      <c r="AY227" s="876">
        <v>0</v>
      </c>
      <c r="AZ227" s="876"/>
      <c r="BA227" s="876"/>
      <c r="BB227" s="876"/>
      <c r="BC227" s="876"/>
      <c r="BD227" s="876"/>
      <c r="BE227" s="876"/>
      <c r="BF227" s="876"/>
      <c r="BG227" s="876">
        <v>3888.9124999999999</v>
      </c>
      <c r="BH227" s="876"/>
      <c r="BI227" s="876"/>
      <c r="BJ227" s="876"/>
      <c r="BK227" s="876"/>
      <c r="BL227" s="876"/>
      <c r="BM227" s="876"/>
      <c r="BN227" s="876"/>
      <c r="BO227" s="877">
        <v>38889.125</v>
      </c>
      <c r="BP227" s="878"/>
      <c r="BQ227" s="878"/>
      <c r="BR227" s="878"/>
      <c r="BS227" s="878"/>
      <c r="BT227" s="878"/>
      <c r="BU227" s="878"/>
      <c r="BV227" s="879"/>
      <c r="BW227" s="876">
        <v>0</v>
      </c>
      <c r="BX227" s="876"/>
      <c r="BY227" s="876"/>
      <c r="BZ227" s="876"/>
      <c r="CA227" s="876"/>
      <c r="CB227" s="876"/>
      <c r="CC227" s="876"/>
      <c r="CD227" s="876"/>
      <c r="CE227" s="876">
        <v>0</v>
      </c>
      <c r="CF227" s="876"/>
      <c r="CG227" s="876"/>
      <c r="CH227" s="876"/>
      <c r="CI227" s="876"/>
      <c r="CJ227" s="876"/>
      <c r="CK227" s="876"/>
      <c r="CL227" s="876"/>
      <c r="CM227" s="876"/>
      <c r="CN227" s="876">
        <v>51200</v>
      </c>
      <c r="CO227" s="876"/>
      <c r="CP227" s="876"/>
      <c r="CQ227" s="876"/>
      <c r="CR227" s="876"/>
      <c r="CS227" s="876"/>
      <c r="CT227" s="876"/>
      <c r="CU227" s="876"/>
      <c r="CV227" s="880">
        <f t="shared" si="3"/>
        <v>373979.73749999993</v>
      </c>
      <c r="CW227" s="880"/>
      <c r="CX227" s="880"/>
      <c r="CY227" s="880"/>
      <c r="CZ227" s="880"/>
      <c r="DA227" s="880"/>
      <c r="DB227" s="880"/>
      <c r="DC227" s="880"/>
      <c r="DD227" s="880"/>
      <c r="DE227" s="881"/>
    </row>
    <row r="228" spans="1:109" s="3" customFormat="1" ht="23.25" customHeight="1" x14ac:dyDescent="0.2">
      <c r="A228" s="919" t="s">
        <v>1599</v>
      </c>
      <c r="B228" s="920"/>
      <c r="C228" s="920"/>
      <c r="D228" s="920"/>
      <c r="E228" s="920"/>
      <c r="F228" s="920"/>
      <c r="G228" s="920"/>
      <c r="H228" s="920"/>
      <c r="I228" s="920"/>
      <c r="J228" s="920"/>
      <c r="K228" s="920"/>
      <c r="L228" s="920"/>
      <c r="M228" s="920"/>
      <c r="N228" s="920"/>
      <c r="O228" s="921"/>
      <c r="P228" s="886" t="s">
        <v>1540</v>
      </c>
      <c r="Q228" s="886"/>
      <c r="R228" s="886"/>
      <c r="S228" s="886"/>
      <c r="T228" s="886"/>
      <c r="U228" s="886"/>
      <c r="V228" s="886"/>
      <c r="W228" s="886"/>
      <c r="X228" s="886"/>
      <c r="Y228" s="886"/>
      <c r="Z228" s="886"/>
      <c r="AA228" s="886"/>
      <c r="AB228" s="886"/>
      <c r="AC228" s="886"/>
      <c r="AD228" s="887"/>
      <c r="AE228" s="887"/>
      <c r="AF228" s="887"/>
      <c r="AG228" s="888">
        <v>1</v>
      </c>
      <c r="AH228" s="888"/>
      <c r="AI228" s="888"/>
      <c r="AJ228" s="888"/>
      <c r="AK228" s="889">
        <v>10798.64</v>
      </c>
      <c r="AL228" s="889"/>
      <c r="AM228" s="889"/>
      <c r="AN228" s="889"/>
      <c r="AO228" s="889"/>
      <c r="AP228" s="889"/>
      <c r="AQ228" s="880">
        <v>129583.67999999999</v>
      </c>
      <c r="AR228" s="880"/>
      <c r="AS228" s="880"/>
      <c r="AT228" s="880"/>
      <c r="AU228" s="880"/>
      <c r="AV228" s="880"/>
      <c r="AW228" s="880"/>
      <c r="AX228" s="880"/>
      <c r="AY228" s="876">
        <v>0</v>
      </c>
      <c r="AZ228" s="876"/>
      <c r="BA228" s="876"/>
      <c r="BB228" s="876"/>
      <c r="BC228" s="876"/>
      <c r="BD228" s="876"/>
      <c r="BE228" s="876"/>
      <c r="BF228" s="876"/>
      <c r="BG228" s="876">
        <v>1799.7733333333331</v>
      </c>
      <c r="BH228" s="876"/>
      <c r="BI228" s="876"/>
      <c r="BJ228" s="876"/>
      <c r="BK228" s="876"/>
      <c r="BL228" s="876"/>
      <c r="BM228" s="876"/>
      <c r="BN228" s="876"/>
      <c r="BO228" s="877">
        <v>17997.733333333334</v>
      </c>
      <c r="BP228" s="878"/>
      <c r="BQ228" s="878"/>
      <c r="BR228" s="878"/>
      <c r="BS228" s="878"/>
      <c r="BT228" s="878"/>
      <c r="BU228" s="878"/>
      <c r="BV228" s="879"/>
      <c r="BW228" s="876">
        <v>0</v>
      </c>
      <c r="BX228" s="876"/>
      <c r="BY228" s="876"/>
      <c r="BZ228" s="876"/>
      <c r="CA228" s="876"/>
      <c r="CB228" s="876"/>
      <c r="CC228" s="876"/>
      <c r="CD228" s="876"/>
      <c r="CE228" s="876">
        <v>0</v>
      </c>
      <c r="CF228" s="876"/>
      <c r="CG228" s="876"/>
      <c r="CH228" s="876"/>
      <c r="CI228" s="876"/>
      <c r="CJ228" s="876"/>
      <c r="CK228" s="876"/>
      <c r="CL228" s="876"/>
      <c r="CM228" s="876"/>
      <c r="CN228" s="876">
        <v>25600</v>
      </c>
      <c r="CO228" s="876"/>
      <c r="CP228" s="876"/>
      <c r="CQ228" s="876"/>
      <c r="CR228" s="876"/>
      <c r="CS228" s="876"/>
      <c r="CT228" s="876"/>
      <c r="CU228" s="876"/>
      <c r="CV228" s="880">
        <f t="shared" si="3"/>
        <v>174981.18666666668</v>
      </c>
      <c r="CW228" s="880"/>
      <c r="CX228" s="880"/>
      <c r="CY228" s="880"/>
      <c r="CZ228" s="880"/>
      <c r="DA228" s="880"/>
      <c r="DB228" s="880"/>
      <c r="DC228" s="880"/>
      <c r="DD228" s="880"/>
      <c r="DE228" s="881"/>
    </row>
    <row r="229" spans="1:109" s="3" customFormat="1" ht="23.25" customHeight="1" x14ac:dyDescent="0.2">
      <c r="A229" s="919" t="s">
        <v>1599</v>
      </c>
      <c r="B229" s="920"/>
      <c r="C229" s="920"/>
      <c r="D229" s="920"/>
      <c r="E229" s="920"/>
      <c r="F229" s="920"/>
      <c r="G229" s="920"/>
      <c r="H229" s="920"/>
      <c r="I229" s="920"/>
      <c r="J229" s="920"/>
      <c r="K229" s="920"/>
      <c r="L229" s="920"/>
      <c r="M229" s="920"/>
      <c r="N229" s="920"/>
      <c r="O229" s="921"/>
      <c r="P229" s="886" t="s">
        <v>1500</v>
      </c>
      <c r="Q229" s="886"/>
      <c r="R229" s="886"/>
      <c r="S229" s="886"/>
      <c r="T229" s="886"/>
      <c r="U229" s="886"/>
      <c r="V229" s="886"/>
      <c r="W229" s="886"/>
      <c r="X229" s="886"/>
      <c r="Y229" s="886"/>
      <c r="Z229" s="886"/>
      <c r="AA229" s="886"/>
      <c r="AB229" s="886"/>
      <c r="AC229" s="886"/>
      <c r="AD229" s="887"/>
      <c r="AE229" s="887"/>
      <c r="AF229" s="887"/>
      <c r="AG229" s="888">
        <v>4</v>
      </c>
      <c r="AH229" s="888"/>
      <c r="AI229" s="888"/>
      <c r="AJ229" s="888"/>
      <c r="AK229" s="889">
        <v>49373.75</v>
      </c>
      <c r="AL229" s="889"/>
      <c r="AM229" s="889"/>
      <c r="AN229" s="889"/>
      <c r="AO229" s="889"/>
      <c r="AP229" s="889"/>
      <c r="AQ229" s="880">
        <v>592485</v>
      </c>
      <c r="AR229" s="880"/>
      <c r="AS229" s="880"/>
      <c r="AT229" s="880"/>
      <c r="AU229" s="880"/>
      <c r="AV229" s="880"/>
      <c r="AW229" s="880"/>
      <c r="AX229" s="880"/>
      <c r="AY229" s="876">
        <v>0</v>
      </c>
      <c r="AZ229" s="876"/>
      <c r="BA229" s="876"/>
      <c r="BB229" s="876"/>
      <c r="BC229" s="876"/>
      <c r="BD229" s="876"/>
      <c r="BE229" s="876"/>
      <c r="BF229" s="876"/>
      <c r="BG229" s="876">
        <v>8228.9583333333339</v>
      </c>
      <c r="BH229" s="876"/>
      <c r="BI229" s="876"/>
      <c r="BJ229" s="876"/>
      <c r="BK229" s="876"/>
      <c r="BL229" s="876"/>
      <c r="BM229" s="876"/>
      <c r="BN229" s="876"/>
      <c r="BO229" s="877">
        <v>82289.583333333343</v>
      </c>
      <c r="BP229" s="878"/>
      <c r="BQ229" s="878"/>
      <c r="BR229" s="878"/>
      <c r="BS229" s="878"/>
      <c r="BT229" s="878"/>
      <c r="BU229" s="878"/>
      <c r="BV229" s="879"/>
      <c r="BW229" s="876">
        <v>0</v>
      </c>
      <c r="BX229" s="876"/>
      <c r="BY229" s="876"/>
      <c r="BZ229" s="876"/>
      <c r="CA229" s="876"/>
      <c r="CB229" s="876"/>
      <c r="CC229" s="876"/>
      <c r="CD229" s="876"/>
      <c r="CE229" s="876">
        <v>0</v>
      </c>
      <c r="CF229" s="876"/>
      <c r="CG229" s="876"/>
      <c r="CH229" s="876"/>
      <c r="CI229" s="876"/>
      <c r="CJ229" s="876"/>
      <c r="CK229" s="876"/>
      <c r="CL229" s="876"/>
      <c r="CM229" s="876"/>
      <c r="CN229" s="876">
        <v>102400</v>
      </c>
      <c r="CO229" s="876"/>
      <c r="CP229" s="876"/>
      <c r="CQ229" s="876"/>
      <c r="CR229" s="876"/>
      <c r="CS229" s="876"/>
      <c r="CT229" s="876"/>
      <c r="CU229" s="876"/>
      <c r="CV229" s="880">
        <f t="shared" si="3"/>
        <v>785403.54166666674</v>
      </c>
      <c r="CW229" s="880"/>
      <c r="CX229" s="880"/>
      <c r="CY229" s="880"/>
      <c r="CZ229" s="880"/>
      <c r="DA229" s="880"/>
      <c r="DB229" s="880"/>
      <c r="DC229" s="880"/>
      <c r="DD229" s="880"/>
      <c r="DE229" s="881"/>
    </row>
    <row r="230" spans="1:109" s="3" customFormat="1" ht="23.25" customHeight="1" x14ac:dyDescent="0.2">
      <c r="A230" s="919" t="s">
        <v>1599</v>
      </c>
      <c r="B230" s="920"/>
      <c r="C230" s="920"/>
      <c r="D230" s="920"/>
      <c r="E230" s="920"/>
      <c r="F230" s="920"/>
      <c r="G230" s="920"/>
      <c r="H230" s="920"/>
      <c r="I230" s="920"/>
      <c r="J230" s="920"/>
      <c r="K230" s="920"/>
      <c r="L230" s="920"/>
      <c r="M230" s="920"/>
      <c r="N230" s="920"/>
      <c r="O230" s="921"/>
      <c r="P230" s="886" t="s">
        <v>1502</v>
      </c>
      <c r="Q230" s="886"/>
      <c r="R230" s="886"/>
      <c r="S230" s="886"/>
      <c r="T230" s="886"/>
      <c r="U230" s="886"/>
      <c r="V230" s="886"/>
      <c r="W230" s="886"/>
      <c r="X230" s="886"/>
      <c r="Y230" s="886"/>
      <c r="Z230" s="886"/>
      <c r="AA230" s="886"/>
      <c r="AB230" s="886"/>
      <c r="AC230" s="886"/>
      <c r="AD230" s="887"/>
      <c r="AE230" s="887"/>
      <c r="AF230" s="887"/>
      <c r="AG230" s="888">
        <v>1</v>
      </c>
      <c r="AH230" s="888"/>
      <c r="AI230" s="888"/>
      <c r="AJ230" s="888"/>
      <c r="AK230" s="889">
        <v>10798.64</v>
      </c>
      <c r="AL230" s="889"/>
      <c r="AM230" s="889"/>
      <c r="AN230" s="889"/>
      <c r="AO230" s="889"/>
      <c r="AP230" s="889"/>
      <c r="AQ230" s="880">
        <v>129583.67999999999</v>
      </c>
      <c r="AR230" s="880"/>
      <c r="AS230" s="880"/>
      <c r="AT230" s="880"/>
      <c r="AU230" s="880"/>
      <c r="AV230" s="880"/>
      <c r="AW230" s="880"/>
      <c r="AX230" s="880"/>
      <c r="AY230" s="876">
        <v>0</v>
      </c>
      <c r="AZ230" s="876"/>
      <c r="BA230" s="876"/>
      <c r="BB230" s="876"/>
      <c r="BC230" s="876"/>
      <c r="BD230" s="876"/>
      <c r="BE230" s="876"/>
      <c r="BF230" s="876"/>
      <c r="BG230" s="876">
        <v>1799.7733333333331</v>
      </c>
      <c r="BH230" s="876"/>
      <c r="BI230" s="876"/>
      <c r="BJ230" s="876"/>
      <c r="BK230" s="876"/>
      <c r="BL230" s="876"/>
      <c r="BM230" s="876"/>
      <c r="BN230" s="876"/>
      <c r="BO230" s="877">
        <v>17997.733333333334</v>
      </c>
      <c r="BP230" s="878"/>
      <c r="BQ230" s="878"/>
      <c r="BR230" s="878"/>
      <c r="BS230" s="878"/>
      <c r="BT230" s="878"/>
      <c r="BU230" s="878"/>
      <c r="BV230" s="879"/>
      <c r="BW230" s="876">
        <v>0</v>
      </c>
      <c r="BX230" s="876"/>
      <c r="BY230" s="876"/>
      <c r="BZ230" s="876"/>
      <c r="CA230" s="876"/>
      <c r="CB230" s="876"/>
      <c r="CC230" s="876"/>
      <c r="CD230" s="876"/>
      <c r="CE230" s="876">
        <v>0</v>
      </c>
      <c r="CF230" s="876"/>
      <c r="CG230" s="876"/>
      <c r="CH230" s="876"/>
      <c r="CI230" s="876"/>
      <c r="CJ230" s="876"/>
      <c r="CK230" s="876"/>
      <c r="CL230" s="876"/>
      <c r="CM230" s="876"/>
      <c r="CN230" s="876">
        <v>25600</v>
      </c>
      <c r="CO230" s="876"/>
      <c r="CP230" s="876"/>
      <c r="CQ230" s="876"/>
      <c r="CR230" s="876"/>
      <c r="CS230" s="876"/>
      <c r="CT230" s="876"/>
      <c r="CU230" s="876"/>
      <c r="CV230" s="880">
        <f t="shared" si="3"/>
        <v>174981.18666666668</v>
      </c>
      <c r="CW230" s="880"/>
      <c r="CX230" s="880"/>
      <c r="CY230" s="880"/>
      <c r="CZ230" s="880"/>
      <c r="DA230" s="880"/>
      <c r="DB230" s="880"/>
      <c r="DC230" s="880"/>
      <c r="DD230" s="880"/>
      <c r="DE230" s="881"/>
    </row>
    <row r="231" spans="1:109" s="3" customFormat="1" ht="23.25" customHeight="1" x14ac:dyDescent="0.2">
      <c r="A231" s="919" t="s">
        <v>1599</v>
      </c>
      <c r="B231" s="920"/>
      <c r="C231" s="920"/>
      <c r="D231" s="920"/>
      <c r="E231" s="920"/>
      <c r="F231" s="920"/>
      <c r="G231" s="920"/>
      <c r="H231" s="920"/>
      <c r="I231" s="920"/>
      <c r="J231" s="920"/>
      <c r="K231" s="920"/>
      <c r="L231" s="920"/>
      <c r="M231" s="920"/>
      <c r="N231" s="920"/>
      <c r="O231" s="921"/>
      <c r="P231" s="886" t="s">
        <v>1577</v>
      </c>
      <c r="Q231" s="886"/>
      <c r="R231" s="886"/>
      <c r="S231" s="886"/>
      <c r="T231" s="886"/>
      <c r="U231" s="886"/>
      <c r="V231" s="886"/>
      <c r="W231" s="886"/>
      <c r="X231" s="886"/>
      <c r="Y231" s="886"/>
      <c r="Z231" s="886"/>
      <c r="AA231" s="886"/>
      <c r="AB231" s="886"/>
      <c r="AC231" s="886"/>
      <c r="AD231" s="887"/>
      <c r="AE231" s="887"/>
      <c r="AF231" s="887"/>
      <c r="AG231" s="888">
        <v>1</v>
      </c>
      <c r="AH231" s="888"/>
      <c r="AI231" s="888"/>
      <c r="AJ231" s="888"/>
      <c r="AK231" s="889">
        <v>9630</v>
      </c>
      <c r="AL231" s="889"/>
      <c r="AM231" s="889"/>
      <c r="AN231" s="889"/>
      <c r="AO231" s="889"/>
      <c r="AP231" s="889"/>
      <c r="AQ231" s="880">
        <v>115560</v>
      </c>
      <c r="AR231" s="880"/>
      <c r="AS231" s="880"/>
      <c r="AT231" s="880"/>
      <c r="AU231" s="880"/>
      <c r="AV231" s="880"/>
      <c r="AW231" s="880"/>
      <c r="AX231" s="880"/>
      <c r="AY231" s="876">
        <v>0</v>
      </c>
      <c r="AZ231" s="876"/>
      <c r="BA231" s="876"/>
      <c r="BB231" s="876"/>
      <c r="BC231" s="876"/>
      <c r="BD231" s="876"/>
      <c r="BE231" s="876"/>
      <c r="BF231" s="876"/>
      <c r="BG231" s="876">
        <v>1605</v>
      </c>
      <c r="BH231" s="876"/>
      <c r="BI231" s="876"/>
      <c r="BJ231" s="876"/>
      <c r="BK231" s="876"/>
      <c r="BL231" s="876"/>
      <c r="BM231" s="876"/>
      <c r="BN231" s="876"/>
      <c r="BO231" s="877">
        <v>16050</v>
      </c>
      <c r="BP231" s="878"/>
      <c r="BQ231" s="878"/>
      <c r="BR231" s="878"/>
      <c r="BS231" s="878"/>
      <c r="BT231" s="878"/>
      <c r="BU231" s="878"/>
      <c r="BV231" s="879"/>
      <c r="BW231" s="876">
        <v>0</v>
      </c>
      <c r="BX231" s="876"/>
      <c r="BY231" s="876"/>
      <c r="BZ231" s="876"/>
      <c r="CA231" s="876"/>
      <c r="CB231" s="876"/>
      <c r="CC231" s="876"/>
      <c r="CD231" s="876"/>
      <c r="CE231" s="876">
        <v>0</v>
      </c>
      <c r="CF231" s="876"/>
      <c r="CG231" s="876"/>
      <c r="CH231" s="876"/>
      <c r="CI231" s="876"/>
      <c r="CJ231" s="876"/>
      <c r="CK231" s="876"/>
      <c r="CL231" s="876"/>
      <c r="CM231" s="876"/>
      <c r="CN231" s="876">
        <v>25600</v>
      </c>
      <c r="CO231" s="876"/>
      <c r="CP231" s="876"/>
      <c r="CQ231" s="876"/>
      <c r="CR231" s="876"/>
      <c r="CS231" s="876"/>
      <c r="CT231" s="876"/>
      <c r="CU231" s="876"/>
      <c r="CV231" s="880">
        <f t="shared" si="3"/>
        <v>158815</v>
      </c>
      <c r="CW231" s="880"/>
      <c r="CX231" s="880"/>
      <c r="CY231" s="880"/>
      <c r="CZ231" s="880"/>
      <c r="DA231" s="880"/>
      <c r="DB231" s="880"/>
      <c r="DC231" s="880"/>
      <c r="DD231" s="880"/>
      <c r="DE231" s="881"/>
    </row>
    <row r="232" spans="1:109" s="3" customFormat="1" ht="23.25" customHeight="1" x14ac:dyDescent="0.2">
      <c r="A232" s="919" t="s">
        <v>1599</v>
      </c>
      <c r="B232" s="920"/>
      <c r="C232" s="920"/>
      <c r="D232" s="920"/>
      <c r="E232" s="920"/>
      <c r="F232" s="920"/>
      <c r="G232" s="920"/>
      <c r="H232" s="920"/>
      <c r="I232" s="920"/>
      <c r="J232" s="920"/>
      <c r="K232" s="920"/>
      <c r="L232" s="920"/>
      <c r="M232" s="920"/>
      <c r="N232" s="920"/>
      <c r="O232" s="921"/>
      <c r="P232" s="886" t="s">
        <v>1596</v>
      </c>
      <c r="Q232" s="886"/>
      <c r="R232" s="886"/>
      <c r="S232" s="886"/>
      <c r="T232" s="886"/>
      <c r="U232" s="886"/>
      <c r="V232" s="886"/>
      <c r="W232" s="886"/>
      <c r="X232" s="886"/>
      <c r="Y232" s="886"/>
      <c r="Z232" s="886"/>
      <c r="AA232" s="886"/>
      <c r="AB232" s="886"/>
      <c r="AC232" s="886"/>
      <c r="AD232" s="887"/>
      <c r="AE232" s="887"/>
      <c r="AF232" s="887"/>
      <c r="AG232" s="888">
        <v>1</v>
      </c>
      <c r="AH232" s="888"/>
      <c r="AI232" s="888"/>
      <c r="AJ232" s="888"/>
      <c r="AK232" s="889">
        <v>11158.25</v>
      </c>
      <c r="AL232" s="889"/>
      <c r="AM232" s="889"/>
      <c r="AN232" s="889"/>
      <c r="AO232" s="889"/>
      <c r="AP232" s="889"/>
      <c r="AQ232" s="880">
        <v>133899</v>
      </c>
      <c r="AR232" s="880"/>
      <c r="AS232" s="880"/>
      <c r="AT232" s="880"/>
      <c r="AU232" s="880"/>
      <c r="AV232" s="880"/>
      <c r="AW232" s="880"/>
      <c r="AX232" s="880"/>
      <c r="AY232" s="876">
        <v>0</v>
      </c>
      <c r="AZ232" s="876"/>
      <c r="BA232" s="876"/>
      <c r="BB232" s="876"/>
      <c r="BC232" s="876"/>
      <c r="BD232" s="876"/>
      <c r="BE232" s="876"/>
      <c r="BF232" s="876"/>
      <c r="BG232" s="876">
        <v>1859.7083333333333</v>
      </c>
      <c r="BH232" s="876"/>
      <c r="BI232" s="876"/>
      <c r="BJ232" s="876"/>
      <c r="BK232" s="876"/>
      <c r="BL232" s="876"/>
      <c r="BM232" s="876"/>
      <c r="BN232" s="876"/>
      <c r="BO232" s="877">
        <v>18597.083333333332</v>
      </c>
      <c r="BP232" s="878"/>
      <c r="BQ232" s="878"/>
      <c r="BR232" s="878"/>
      <c r="BS232" s="878"/>
      <c r="BT232" s="878"/>
      <c r="BU232" s="878"/>
      <c r="BV232" s="879"/>
      <c r="BW232" s="876">
        <v>0</v>
      </c>
      <c r="BX232" s="876"/>
      <c r="BY232" s="876"/>
      <c r="BZ232" s="876"/>
      <c r="CA232" s="876"/>
      <c r="CB232" s="876"/>
      <c r="CC232" s="876"/>
      <c r="CD232" s="876"/>
      <c r="CE232" s="876">
        <v>0</v>
      </c>
      <c r="CF232" s="876"/>
      <c r="CG232" s="876"/>
      <c r="CH232" s="876"/>
      <c r="CI232" s="876"/>
      <c r="CJ232" s="876"/>
      <c r="CK232" s="876"/>
      <c r="CL232" s="876"/>
      <c r="CM232" s="876"/>
      <c r="CN232" s="876">
        <v>25600</v>
      </c>
      <c r="CO232" s="876"/>
      <c r="CP232" s="876"/>
      <c r="CQ232" s="876"/>
      <c r="CR232" s="876"/>
      <c r="CS232" s="876"/>
      <c r="CT232" s="876"/>
      <c r="CU232" s="876"/>
      <c r="CV232" s="880">
        <f t="shared" si="3"/>
        <v>179955.79166666669</v>
      </c>
      <c r="CW232" s="880"/>
      <c r="CX232" s="880"/>
      <c r="CY232" s="880"/>
      <c r="CZ232" s="880"/>
      <c r="DA232" s="880"/>
      <c r="DB232" s="880"/>
      <c r="DC232" s="880"/>
      <c r="DD232" s="880"/>
      <c r="DE232" s="881"/>
    </row>
    <row r="233" spans="1:109" s="3" customFormat="1" ht="23.25" customHeight="1" x14ac:dyDescent="0.2">
      <c r="A233" s="919" t="s">
        <v>1599</v>
      </c>
      <c r="B233" s="920"/>
      <c r="C233" s="920"/>
      <c r="D233" s="920"/>
      <c r="E233" s="920"/>
      <c r="F233" s="920"/>
      <c r="G233" s="920"/>
      <c r="H233" s="920"/>
      <c r="I233" s="920"/>
      <c r="J233" s="920"/>
      <c r="K233" s="920"/>
      <c r="L233" s="920"/>
      <c r="M233" s="920"/>
      <c r="N233" s="920"/>
      <c r="O233" s="921"/>
      <c r="P233" s="886" t="s">
        <v>1601</v>
      </c>
      <c r="Q233" s="886"/>
      <c r="R233" s="886"/>
      <c r="S233" s="886"/>
      <c r="T233" s="886"/>
      <c r="U233" s="886"/>
      <c r="V233" s="886"/>
      <c r="W233" s="886"/>
      <c r="X233" s="886"/>
      <c r="Y233" s="886"/>
      <c r="Z233" s="886"/>
      <c r="AA233" s="886"/>
      <c r="AB233" s="886"/>
      <c r="AC233" s="886"/>
      <c r="AD233" s="887"/>
      <c r="AE233" s="887"/>
      <c r="AF233" s="887"/>
      <c r="AG233" s="888">
        <v>1</v>
      </c>
      <c r="AH233" s="888"/>
      <c r="AI233" s="888"/>
      <c r="AJ233" s="888"/>
      <c r="AK233" s="889">
        <v>10798.64</v>
      </c>
      <c r="AL233" s="889"/>
      <c r="AM233" s="889"/>
      <c r="AN233" s="889"/>
      <c r="AO233" s="889"/>
      <c r="AP233" s="889"/>
      <c r="AQ233" s="880">
        <v>129583.67999999999</v>
      </c>
      <c r="AR233" s="880"/>
      <c r="AS233" s="880"/>
      <c r="AT233" s="880"/>
      <c r="AU233" s="880"/>
      <c r="AV233" s="880"/>
      <c r="AW233" s="880"/>
      <c r="AX233" s="880"/>
      <c r="AY233" s="876">
        <v>0</v>
      </c>
      <c r="AZ233" s="876"/>
      <c r="BA233" s="876"/>
      <c r="BB233" s="876"/>
      <c r="BC233" s="876"/>
      <c r="BD233" s="876"/>
      <c r="BE233" s="876"/>
      <c r="BF233" s="876"/>
      <c r="BG233" s="876">
        <v>1799.7733333333331</v>
      </c>
      <c r="BH233" s="876"/>
      <c r="BI233" s="876"/>
      <c r="BJ233" s="876"/>
      <c r="BK233" s="876"/>
      <c r="BL233" s="876"/>
      <c r="BM233" s="876"/>
      <c r="BN233" s="876"/>
      <c r="BO233" s="877">
        <v>17997.733333333334</v>
      </c>
      <c r="BP233" s="878"/>
      <c r="BQ233" s="878"/>
      <c r="BR233" s="878"/>
      <c r="BS233" s="878"/>
      <c r="BT233" s="878"/>
      <c r="BU233" s="878"/>
      <c r="BV233" s="879"/>
      <c r="BW233" s="876">
        <v>0</v>
      </c>
      <c r="BX233" s="876"/>
      <c r="BY233" s="876"/>
      <c r="BZ233" s="876"/>
      <c r="CA233" s="876"/>
      <c r="CB233" s="876"/>
      <c r="CC233" s="876"/>
      <c r="CD233" s="876"/>
      <c r="CE233" s="876">
        <v>0</v>
      </c>
      <c r="CF233" s="876"/>
      <c r="CG233" s="876"/>
      <c r="CH233" s="876"/>
      <c r="CI233" s="876"/>
      <c r="CJ233" s="876"/>
      <c r="CK233" s="876"/>
      <c r="CL233" s="876"/>
      <c r="CM233" s="876"/>
      <c r="CN233" s="876">
        <v>25600</v>
      </c>
      <c r="CO233" s="876"/>
      <c r="CP233" s="876"/>
      <c r="CQ233" s="876"/>
      <c r="CR233" s="876"/>
      <c r="CS233" s="876"/>
      <c r="CT233" s="876"/>
      <c r="CU233" s="876"/>
      <c r="CV233" s="880">
        <f t="shared" si="3"/>
        <v>174981.18666666668</v>
      </c>
      <c r="CW233" s="880"/>
      <c r="CX233" s="880"/>
      <c r="CY233" s="880"/>
      <c r="CZ233" s="880"/>
      <c r="DA233" s="880"/>
      <c r="DB233" s="880"/>
      <c r="DC233" s="880"/>
      <c r="DD233" s="880"/>
      <c r="DE233" s="881"/>
    </row>
    <row r="234" spans="1:109" s="3" customFormat="1" ht="23.25" customHeight="1" x14ac:dyDescent="0.2">
      <c r="A234" s="919" t="s">
        <v>1599</v>
      </c>
      <c r="B234" s="920"/>
      <c r="C234" s="920"/>
      <c r="D234" s="920"/>
      <c r="E234" s="920"/>
      <c r="F234" s="920"/>
      <c r="G234" s="920"/>
      <c r="H234" s="920"/>
      <c r="I234" s="920"/>
      <c r="J234" s="920"/>
      <c r="K234" s="920"/>
      <c r="L234" s="920"/>
      <c r="M234" s="920"/>
      <c r="N234" s="920"/>
      <c r="O234" s="921"/>
      <c r="P234" s="886" t="s">
        <v>1578</v>
      </c>
      <c r="Q234" s="886"/>
      <c r="R234" s="886"/>
      <c r="S234" s="886"/>
      <c r="T234" s="886"/>
      <c r="U234" s="886"/>
      <c r="V234" s="886"/>
      <c r="W234" s="886"/>
      <c r="X234" s="886"/>
      <c r="Y234" s="886"/>
      <c r="Z234" s="886"/>
      <c r="AA234" s="886"/>
      <c r="AB234" s="886"/>
      <c r="AC234" s="886"/>
      <c r="AD234" s="887"/>
      <c r="AE234" s="887"/>
      <c r="AF234" s="887"/>
      <c r="AG234" s="888">
        <v>1</v>
      </c>
      <c r="AH234" s="888"/>
      <c r="AI234" s="888"/>
      <c r="AJ234" s="888"/>
      <c r="AK234" s="889">
        <v>10798.64</v>
      </c>
      <c r="AL234" s="889"/>
      <c r="AM234" s="889"/>
      <c r="AN234" s="889"/>
      <c r="AO234" s="889"/>
      <c r="AP234" s="889"/>
      <c r="AQ234" s="880">
        <v>129583.67999999999</v>
      </c>
      <c r="AR234" s="880"/>
      <c r="AS234" s="880"/>
      <c r="AT234" s="880"/>
      <c r="AU234" s="880"/>
      <c r="AV234" s="880"/>
      <c r="AW234" s="880"/>
      <c r="AX234" s="880"/>
      <c r="AY234" s="876">
        <v>0</v>
      </c>
      <c r="AZ234" s="876"/>
      <c r="BA234" s="876"/>
      <c r="BB234" s="876"/>
      <c r="BC234" s="876"/>
      <c r="BD234" s="876"/>
      <c r="BE234" s="876"/>
      <c r="BF234" s="876"/>
      <c r="BG234" s="876">
        <v>1799.7733333333331</v>
      </c>
      <c r="BH234" s="876"/>
      <c r="BI234" s="876"/>
      <c r="BJ234" s="876"/>
      <c r="BK234" s="876"/>
      <c r="BL234" s="876"/>
      <c r="BM234" s="876"/>
      <c r="BN234" s="876"/>
      <c r="BO234" s="877">
        <v>17997.733333333334</v>
      </c>
      <c r="BP234" s="878"/>
      <c r="BQ234" s="878"/>
      <c r="BR234" s="878"/>
      <c r="BS234" s="878"/>
      <c r="BT234" s="878"/>
      <c r="BU234" s="878"/>
      <c r="BV234" s="879"/>
      <c r="BW234" s="876">
        <v>0</v>
      </c>
      <c r="BX234" s="876"/>
      <c r="BY234" s="876"/>
      <c r="BZ234" s="876"/>
      <c r="CA234" s="876"/>
      <c r="CB234" s="876"/>
      <c r="CC234" s="876"/>
      <c r="CD234" s="876"/>
      <c r="CE234" s="876">
        <v>0</v>
      </c>
      <c r="CF234" s="876"/>
      <c r="CG234" s="876"/>
      <c r="CH234" s="876"/>
      <c r="CI234" s="876"/>
      <c r="CJ234" s="876"/>
      <c r="CK234" s="876"/>
      <c r="CL234" s="876"/>
      <c r="CM234" s="876"/>
      <c r="CN234" s="876">
        <v>25600</v>
      </c>
      <c r="CO234" s="876"/>
      <c r="CP234" s="876"/>
      <c r="CQ234" s="876"/>
      <c r="CR234" s="876"/>
      <c r="CS234" s="876"/>
      <c r="CT234" s="876"/>
      <c r="CU234" s="876"/>
      <c r="CV234" s="880">
        <f t="shared" si="3"/>
        <v>174981.18666666668</v>
      </c>
      <c r="CW234" s="880"/>
      <c r="CX234" s="880"/>
      <c r="CY234" s="880"/>
      <c r="CZ234" s="880"/>
      <c r="DA234" s="880"/>
      <c r="DB234" s="880"/>
      <c r="DC234" s="880"/>
      <c r="DD234" s="880"/>
      <c r="DE234" s="881"/>
    </row>
    <row r="235" spans="1:109" s="3" customFormat="1" ht="23.25" customHeight="1" x14ac:dyDescent="0.2">
      <c r="A235" s="919" t="s">
        <v>1599</v>
      </c>
      <c r="B235" s="920"/>
      <c r="C235" s="920"/>
      <c r="D235" s="920"/>
      <c r="E235" s="920"/>
      <c r="F235" s="920"/>
      <c r="G235" s="920"/>
      <c r="H235" s="920"/>
      <c r="I235" s="920"/>
      <c r="J235" s="920"/>
      <c r="K235" s="920"/>
      <c r="L235" s="920"/>
      <c r="M235" s="920"/>
      <c r="N235" s="920"/>
      <c r="O235" s="921"/>
      <c r="P235" s="886" t="s">
        <v>1579</v>
      </c>
      <c r="Q235" s="886"/>
      <c r="R235" s="886"/>
      <c r="S235" s="886"/>
      <c r="T235" s="886"/>
      <c r="U235" s="886"/>
      <c r="V235" s="886"/>
      <c r="W235" s="886"/>
      <c r="X235" s="886"/>
      <c r="Y235" s="886"/>
      <c r="Z235" s="886"/>
      <c r="AA235" s="886"/>
      <c r="AB235" s="886"/>
      <c r="AC235" s="886"/>
      <c r="AD235" s="887"/>
      <c r="AE235" s="887"/>
      <c r="AF235" s="887"/>
      <c r="AG235" s="888">
        <v>1</v>
      </c>
      <c r="AH235" s="888"/>
      <c r="AI235" s="888"/>
      <c r="AJ235" s="888"/>
      <c r="AK235" s="889">
        <v>12858.37</v>
      </c>
      <c r="AL235" s="889"/>
      <c r="AM235" s="889"/>
      <c r="AN235" s="889"/>
      <c r="AO235" s="889"/>
      <c r="AP235" s="889"/>
      <c r="AQ235" s="880">
        <v>154300.44</v>
      </c>
      <c r="AR235" s="880"/>
      <c r="AS235" s="880"/>
      <c r="AT235" s="880"/>
      <c r="AU235" s="880"/>
      <c r="AV235" s="880"/>
      <c r="AW235" s="880"/>
      <c r="AX235" s="880"/>
      <c r="AY235" s="876">
        <v>0</v>
      </c>
      <c r="AZ235" s="876"/>
      <c r="BA235" s="876"/>
      <c r="BB235" s="876"/>
      <c r="BC235" s="876"/>
      <c r="BD235" s="876"/>
      <c r="BE235" s="876"/>
      <c r="BF235" s="876"/>
      <c r="BG235" s="876">
        <v>2143.061666666667</v>
      </c>
      <c r="BH235" s="876"/>
      <c r="BI235" s="876"/>
      <c r="BJ235" s="876"/>
      <c r="BK235" s="876"/>
      <c r="BL235" s="876"/>
      <c r="BM235" s="876"/>
      <c r="BN235" s="876"/>
      <c r="BO235" s="877">
        <v>21430.616666666669</v>
      </c>
      <c r="BP235" s="878"/>
      <c r="BQ235" s="878"/>
      <c r="BR235" s="878"/>
      <c r="BS235" s="878"/>
      <c r="BT235" s="878"/>
      <c r="BU235" s="878"/>
      <c r="BV235" s="879"/>
      <c r="BW235" s="876">
        <v>0</v>
      </c>
      <c r="BX235" s="876"/>
      <c r="BY235" s="876"/>
      <c r="BZ235" s="876"/>
      <c r="CA235" s="876"/>
      <c r="CB235" s="876"/>
      <c r="CC235" s="876"/>
      <c r="CD235" s="876"/>
      <c r="CE235" s="876">
        <v>0</v>
      </c>
      <c r="CF235" s="876"/>
      <c r="CG235" s="876"/>
      <c r="CH235" s="876"/>
      <c r="CI235" s="876"/>
      <c r="CJ235" s="876"/>
      <c r="CK235" s="876"/>
      <c r="CL235" s="876"/>
      <c r="CM235" s="876"/>
      <c r="CN235" s="876">
        <v>25600</v>
      </c>
      <c r="CO235" s="876"/>
      <c r="CP235" s="876"/>
      <c r="CQ235" s="876"/>
      <c r="CR235" s="876"/>
      <c r="CS235" s="876"/>
      <c r="CT235" s="876"/>
      <c r="CU235" s="876"/>
      <c r="CV235" s="880">
        <f t="shared" si="3"/>
        <v>203474.11833333335</v>
      </c>
      <c r="CW235" s="880"/>
      <c r="CX235" s="880"/>
      <c r="CY235" s="880"/>
      <c r="CZ235" s="880"/>
      <c r="DA235" s="880"/>
      <c r="DB235" s="880"/>
      <c r="DC235" s="880"/>
      <c r="DD235" s="880"/>
      <c r="DE235" s="881"/>
    </row>
    <row r="236" spans="1:109" s="3" customFormat="1" ht="23.25" customHeight="1" x14ac:dyDescent="0.2">
      <c r="A236" s="919" t="s">
        <v>1599</v>
      </c>
      <c r="B236" s="920"/>
      <c r="C236" s="920"/>
      <c r="D236" s="920"/>
      <c r="E236" s="920"/>
      <c r="F236" s="920"/>
      <c r="G236" s="920"/>
      <c r="H236" s="920"/>
      <c r="I236" s="920"/>
      <c r="J236" s="920"/>
      <c r="K236" s="920"/>
      <c r="L236" s="920"/>
      <c r="M236" s="920"/>
      <c r="N236" s="920"/>
      <c r="O236" s="921"/>
      <c r="P236" s="886" t="s">
        <v>1580</v>
      </c>
      <c r="Q236" s="886"/>
      <c r="R236" s="886"/>
      <c r="S236" s="886"/>
      <c r="T236" s="886"/>
      <c r="U236" s="886"/>
      <c r="V236" s="886"/>
      <c r="W236" s="886"/>
      <c r="X236" s="886"/>
      <c r="Y236" s="886"/>
      <c r="Z236" s="886"/>
      <c r="AA236" s="886"/>
      <c r="AB236" s="886"/>
      <c r="AC236" s="886"/>
      <c r="AD236" s="887"/>
      <c r="AE236" s="887"/>
      <c r="AF236" s="887"/>
      <c r="AG236" s="888">
        <v>1</v>
      </c>
      <c r="AH236" s="888"/>
      <c r="AI236" s="888"/>
      <c r="AJ236" s="888"/>
      <c r="AK236" s="889">
        <v>10798.64</v>
      </c>
      <c r="AL236" s="889"/>
      <c r="AM236" s="889"/>
      <c r="AN236" s="889"/>
      <c r="AO236" s="889"/>
      <c r="AP236" s="889"/>
      <c r="AQ236" s="880">
        <v>129583.67999999999</v>
      </c>
      <c r="AR236" s="880"/>
      <c r="AS236" s="880"/>
      <c r="AT236" s="880"/>
      <c r="AU236" s="880"/>
      <c r="AV236" s="880"/>
      <c r="AW236" s="880"/>
      <c r="AX236" s="880"/>
      <c r="AY236" s="876">
        <v>0</v>
      </c>
      <c r="AZ236" s="876"/>
      <c r="BA236" s="876"/>
      <c r="BB236" s="876"/>
      <c r="BC236" s="876"/>
      <c r="BD236" s="876"/>
      <c r="BE236" s="876"/>
      <c r="BF236" s="876"/>
      <c r="BG236" s="876">
        <v>1799.7733333333331</v>
      </c>
      <c r="BH236" s="876"/>
      <c r="BI236" s="876"/>
      <c r="BJ236" s="876"/>
      <c r="BK236" s="876"/>
      <c r="BL236" s="876"/>
      <c r="BM236" s="876"/>
      <c r="BN236" s="876"/>
      <c r="BO236" s="877">
        <v>17997.733333333334</v>
      </c>
      <c r="BP236" s="878"/>
      <c r="BQ236" s="878"/>
      <c r="BR236" s="878"/>
      <c r="BS236" s="878"/>
      <c r="BT236" s="878"/>
      <c r="BU236" s="878"/>
      <c r="BV236" s="879"/>
      <c r="BW236" s="876">
        <v>0</v>
      </c>
      <c r="BX236" s="876"/>
      <c r="BY236" s="876"/>
      <c r="BZ236" s="876"/>
      <c r="CA236" s="876"/>
      <c r="CB236" s="876"/>
      <c r="CC236" s="876"/>
      <c r="CD236" s="876"/>
      <c r="CE236" s="876">
        <v>0</v>
      </c>
      <c r="CF236" s="876"/>
      <c r="CG236" s="876"/>
      <c r="CH236" s="876"/>
      <c r="CI236" s="876"/>
      <c r="CJ236" s="876"/>
      <c r="CK236" s="876"/>
      <c r="CL236" s="876"/>
      <c r="CM236" s="876"/>
      <c r="CN236" s="876">
        <v>25600</v>
      </c>
      <c r="CO236" s="876"/>
      <c r="CP236" s="876"/>
      <c r="CQ236" s="876"/>
      <c r="CR236" s="876"/>
      <c r="CS236" s="876"/>
      <c r="CT236" s="876"/>
      <c r="CU236" s="876"/>
      <c r="CV236" s="880">
        <f t="shared" si="3"/>
        <v>174981.18666666668</v>
      </c>
      <c r="CW236" s="880"/>
      <c r="CX236" s="880"/>
      <c r="CY236" s="880"/>
      <c r="CZ236" s="880"/>
      <c r="DA236" s="880"/>
      <c r="DB236" s="880"/>
      <c r="DC236" s="880"/>
      <c r="DD236" s="880"/>
      <c r="DE236" s="881"/>
    </row>
    <row r="237" spans="1:109" s="3" customFormat="1" ht="23.25" customHeight="1" x14ac:dyDescent="0.2">
      <c r="A237" s="919" t="s">
        <v>1599</v>
      </c>
      <c r="B237" s="920"/>
      <c r="C237" s="920"/>
      <c r="D237" s="920"/>
      <c r="E237" s="920"/>
      <c r="F237" s="920"/>
      <c r="G237" s="920"/>
      <c r="H237" s="920"/>
      <c r="I237" s="920"/>
      <c r="J237" s="920"/>
      <c r="K237" s="920"/>
      <c r="L237" s="920"/>
      <c r="M237" s="920"/>
      <c r="N237" s="920"/>
      <c r="O237" s="921"/>
      <c r="P237" s="886" t="s">
        <v>1603</v>
      </c>
      <c r="Q237" s="886"/>
      <c r="R237" s="886"/>
      <c r="S237" s="886"/>
      <c r="T237" s="886"/>
      <c r="U237" s="886"/>
      <c r="V237" s="886"/>
      <c r="W237" s="886"/>
      <c r="X237" s="886"/>
      <c r="Y237" s="886"/>
      <c r="Z237" s="886"/>
      <c r="AA237" s="886"/>
      <c r="AB237" s="886"/>
      <c r="AC237" s="886"/>
      <c r="AD237" s="887"/>
      <c r="AE237" s="887"/>
      <c r="AF237" s="887"/>
      <c r="AG237" s="888">
        <v>2</v>
      </c>
      <c r="AH237" s="888"/>
      <c r="AI237" s="888"/>
      <c r="AJ237" s="888"/>
      <c r="AK237" s="889">
        <v>21597.08</v>
      </c>
      <c r="AL237" s="889"/>
      <c r="AM237" s="889"/>
      <c r="AN237" s="889"/>
      <c r="AO237" s="889"/>
      <c r="AP237" s="889"/>
      <c r="AQ237" s="880">
        <v>259164.96000000002</v>
      </c>
      <c r="AR237" s="880"/>
      <c r="AS237" s="880"/>
      <c r="AT237" s="880"/>
      <c r="AU237" s="880"/>
      <c r="AV237" s="880"/>
      <c r="AW237" s="880"/>
      <c r="AX237" s="880"/>
      <c r="AY237" s="876">
        <v>0</v>
      </c>
      <c r="AZ237" s="876"/>
      <c r="BA237" s="876"/>
      <c r="BB237" s="876"/>
      <c r="BC237" s="876"/>
      <c r="BD237" s="876"/>
      <c r="BE237" s="876"/>
      <c r="BF237" s="876"/>
      <c r="BG237" s="876">
        <v>3599.5133333333338</v>
      </c>
      <c r="BH237" s="876"/>
      <c r="BI237" s="876"/>
      <c r="BJ237" s="876"/>
      <c r="BK237" s="876"/>
      <c r="BL237" s="876"/>
      <c r="BM237" s="876"/>
      <c r="BN237" s="876"/>
      <c r="BO237" s="877">
        <v>35995.133333333339</v>
      </c>
      <c r="BP237" s="878"/>
      <c r="BQ237" s="878"/>
      <c r="BR237" s="878"/>
      <c r="BS237" s="878"/>
      <c r="BT237" s="878"/>
      <c r="BU237" s="878"/>
      <c r="BV237" s="879"/>
      <c r="BW237" s="876">
        <v>0</v>
      </c>
      <c r="BX237" s="876"/>
      <c r="BY237" s="876"/>
      <c r="BZ237" s="876"/>
      <c r="CA237" s="876"/>
      <c r="CB237" s="876"/>
      <c r="CC237" s="876"/>
      <c r="CD237" s="876"/>
      <c r="CE237" s="876">
        <v>0</v>
      </c>
      <c r="CF237" s="876"/>
      <c r="CG237" s="876"/>
      <c r="CH237" s="876"/>
      <c r="CI237" s="876"/>
      <c r="CJ237" s="876"/>
      <c r="CK237" s="876"/>
      <c r="CL237" s="876"/>
      <c r="CM237" s="876"/>
      <c r="CN237" s="876">
        <v>51200</v>
      </c>
      <c r="CO237" s="876"/>
      <c r="CP237" s="876"/>
      <c r="CQ237" s="876"/>
      <c r="CR237" s="876"/>
      <c r="CS237" s="876"/>
      <c r="CT237" s="876"/>
      <c r="CU237" s="876"/>
      <c r="CV237" s="880">
        <f t="shared" si="3"/>
        <v>349959.60666666669</v>
      </c>
      <c r="CW237" s="880"/>
      <c r="CX237" s="880"/>
      <c r="CY237" s="880"/>
      <c r="CZ237" s="880"/>
      <c r="DA237" s="880"/>
      <c r="DB237" s="880"/>
      <c r="DC237" s="880"/>
      <c r="DD237" s="880"/>
      <c r="DE237" s="881"/>
    </row>
    <row r="238" spans="1:109" s="3" customFormat="1" ht="23.25" customHeight="1" x14ac:dyDescent="0.2">
      <c r="A238" s="919" t="s">
        <v>1599</v>
      </c>
      <c r="B238" s="920"/>
      <c r="C238" s="920"/>
      <c r="D238" s="920"/>
      <c r="E238" s="920"/>
      <c r="F238" s="920"/>
      <c r="G238" s="920"/>
      <c r="H238" s="920"/>
      <c r="I238" s="920"/>
      <c r="J238" s="920"/>
      <c r="K238" s="920"/>
      <c r="L238" s="920"/>
      <c r="M238" s="920"/>
      <c r="N238" s="920"/>
      <c r="O238" s="921"/>
      <c r="P238" s="886" t="s">
        <v>1503</v>
      </c>
      <c r="Q238" s="886"/>
      <c r="R238" s="886"/>
      <c r="S238" s="886"/>
      <c r="T238" s="886"/>
      <c r="U238" s="886"/>
      <c r="V238" s="886"/>
      <c r="W238" s="886"/>
      <c r="X238" s="886"/>
      <c r="Y238" s="886"/>
      <c r="Z238" s="886"/>
      <c r="AA238" s="886"/>
      <c r="AB238" s="886"/>
      <c r="AC238" s="886"/>
      <c r="AD238" s="887"/>
      <c r="AE238" s="887"/>
      <c r="AF238" s="887"/>
      <c r="AG238" s="888">
        <v>1</v>
      </c>
      <c r="AH238" s="888"/>
      <c r="AI238" s="888"/>
      <c r="AJ238" s="888"/>
      <c r="AK238" s="889">
        <v>12858.37</v>
      </c>
      <c r="AL238" s="889"/>
      <c r="AM238" s="889"/>
      <c r="AN238" s="889"/>
      <c r="AO238" s="889"/>
      <c r="AP238" s="889"/>
      <c r="AQ238" s="880">
        <v>154300.44</v>
      </c>
      <c r="AR238" s="880"/>
      <c r="AS238" s="880"/>
      <c r="AT238" s="880"/>
      <c r="AU238" s="880"/>
      <c r="AV238" s="880"/>
      <c r="AW238" s="880"/>
      <c r="AX238" s="880"/>
      <c r="AY238" s="876">
        <v>0</v>
      </c>
      <c r="AZ238" s="876"/>
      <c r="BA238" s="876"/>
      <c r="BB238" s="876"/>
      <c r="BC238" s="876"/>
      <c r="BD238" s="876"/>
      <c r="BE238" s="876"/>
      <c r="BF238" s="876"/>
      <c r="BG238" s="876">
        <v>2143.061666666667</v>
      </c>
      <c r="BH238" s="876"/>
      <c r="BI238" s="876"/>
      <c r="BJ238" s="876"/>
      <c r="BK238" s="876"/>
      <c r="BL238" s="876"/>
      <c r="BM238" s="876"/>
      <c r="BN238" s="876"/>
      <c r="BO238" s="877">
        <v>21430.616666666669</v>
      </c>
      <c r="BP238" s="878"/>
      <c r="BQ238" s="878"/>
      <c r="BR238" s="878"/>
      <c r="BS238" s="878"/>
      <c r="BT238" s="878"/>
      <c r="BU238" s="878"/>
      <c r="BV238" s="879"/>
      <c r="BW238" s="876">
        <v>0</v>
      </c>
      <c r="BX238" s="876"/>
      <c r="BY238" s="876"/>
      <c r="BZ238" s="876"/>
      <c r="CA238" s="876"/>
      <c r="CB238" s="876"/>
      <c r="CC238" s="876"/>
      <c r="CD238" s="876"/>
      <c r="CE238" s="876">
        <v>0</v>
      </c>
      <c r="CF238" s="876"/>
      <c r="CG238" s="876"/>
      <c r="CH238" s="876"/>
      <c r="CI238" s="876"/>
      <c r="CJ238" s="876"/>
      <c r="CK238" s="876"/>
      <c r="CL238" s="876"/>
      <c r="CM238" s="876"/>
      <c r="CN238" s="876">
        <v>28029.185000000001</v>
      </c>
      <c r="CO238" s="876"/>
      <c r="CP238" s="876"/>
      <c r="CQ238" s="876"/>
      <c r="CR238" s="876"/>
      <c r="CS238" s="876"/>
      <c r="CT238" s="876"/>
      <c r="CU238" s="876"/>
      <c r="CV238" s="880">
        <f t="shared" si="3"/>
        <v>205903.30333333334</v>
      </c>
      <c r="CW238" s="880"/>
      <c r="CX238" s="880"/>
      <c r="CY238" s="880"/>
      <c r="CZ238" s="880"/>
      <c r="DA238" s="880"/>
      <c r="DB238" s="880"/>
      <c r="DC238" s="880"/>
      <c r="DD238" s="880"/>
      <c r="DE238" s="881"/>
    </row>
    <row r="239" spans="1:109" s="3" customFormat="1" ht="23.25" customHeight="1" x14ac:dyDescent="0.2">
      <c r="A239" s="919" t="s">
        <v>1599</v>
      </c>
      <c r="B239" s="920"/>
      <c r="C239" s="920"/>
      <c r="D239" s="920"/>
      <c r="E239" s="920"/>
      <c r="F239" s="920"/>
      <c r="G239" s="920"/>
      <c r="H239" s="920"/>
      <c r="I239" s="920"/>
      <c r="J239" s="920"/>
      <c r="K239" s="920"/>
      <c r="L239" s="920"/>
      <c r="M239" s="920"/>
      <c r="N239" s="920"/>
      <c r="O239" s="921"/>
      <c r="P239" s="886" t="s">
        <v>1504</v>
      </c>
      <c r="Q239" s="886"/>
      <c r="R239" s="886"/>
      <c r="S239" s="886"/>
      <c r="T239" s="886"/>
      <c r="U239" s="886"/>
      <c r="V239" s="886"/>
      <c r="W239" s="886"/>
      <c r="X239" s="886"/>
      <c r="Y239" s="886"/>
      <c r="Z239" s="886"/>
      <c r="AA239" s="886"/>
      <c r="AB239" s="886"/>
      <c r="AC239" s="886"/>
      <c r="AD239" s="887"/>
      <c r="AE239" s="887"/>
      <c r="AF239" s="887"/>
      <c r="AG239" s="888">
        <v>1</v>
      </c>
      <c r="AH239" s="888"/>
      <c r="AI239" s="888"/>
      <c r="AJ239" s="888"/>
      <c r="AK239" s="889">
        <v>10798.64</v>
      </c>
      <c r="AL239" s="889"/>
      <c r="AM239" s="889"/>
      <c r="AN239" s="889"/>
      <c r="AO239" s="889"/>
      <c r="AP239" s="889"/>
      <c r="AQ239" s="880">
        <v>129583.67999999999</v>
      </c>
      <c r="AR239" s="880"/>
      <c r="AS239" s="880"/>
      <c r="AT239" s="880"/>
      <c r="AU239" s="880"/>
      <c r="AV239" s="880"/>
      <c r="AW239" s="880"/>
      <c r="AX239" s="880"/>
      <c r="AY239" s="876">
        <v>0</v>
      </c>
      <c r="AZ239" s="876"/>
      <c r="BA239" s="876"/>
      <c r="BB239" s="876"/>
      <c r="BC239" s="876"/>
      <c r="BD239" s="876"/>
      <c r="BE239" s="876"/>
      <c r="BF239" s="876"/>
      <c r="BG239" s="876">
        <v>1799.7733333333331</v>
      </c>
      <c r="BH239" s="876"/>
      <c r="BI239" s="876"/>
      <c r="BJ239" s="876"/>
      <c r="BK239" s="876"/>
      <c r="BL239" s="876"/>
      <c r="BM239" s="876"/>
      <c r="BN239" s="876"/>
      <c r="BO239" s="877">
        <v>17997.733333333334</v>
      </c>
      <c r="BP239" s="878"/>
      <c r="BQ239" s="878"/>
      <c r="BR239" s="878"/>
      <c r="BS239" s="878"/>
      <c r="BT239" s="878"/>
      <c r="BU239" s="878"/>
      <c r="BV239" s="879"/>
      <c r="BW239" s="876">
        <v>0</v>
      </c>
      <c r="BX239" s="876"/>
      <c r="BY239" s="876"/>
      <c r="BZ239" s="876"/>
      <c r="CA239" s="876"/>
      <c r="CB239" s="876"/>
      <c r="CC239" s="876"/>
      <c r="CD239" s="876"/>
      <c r="CE239" s="876">
        <v>0</v>
      </c>
      <c r="CF239" s="876"/>
      <c r="CG239" s="876"/>
      <c r="CH239" s="876"/>
      <c r="CI239" s="876"/>
      <c r="CJ239" s="876"/>
      <c r="CK239" s="876"/>
      <c r="CL239" s="876"/>
      <c r="CM239" s="876"/>
      <c r="CN239" s="876">
        <v>25600</v>
      </c>
      <c r="CO239" s="876"/>
      <c r="CP239" s="876"/>
      <c r="CQ239" s="876"/>
      <c r="CR239" s="876"/>
      <c r="CS239" s="876"/>
      <c r="CT239" s="876"/>
      <c r="CU239" s="876"/>
      <c r="CV239" s="880">
        <f t="shared" si="3"/>
        <v>174981.18666666668</v>
      </c>
      <c r="CW239" s="880"/>
      <c r="CX239" s="880"/>
      <c r="CY239" s="880"/>
      <c r="CZ239" s="880"/>
      <c r="DA239" s="880"/>
      <c r="DB239" s="880"/>
      <c r="DC239" s="880"/>
      <c r="DD239" s="880"/>
      <c r="DE239" s="881"/>
    </row>
    <row r="240" spans="1:109" s="3" customFormat="1" ht="23.25" customHeight="1" x14ac:dyDescent="0.2">
      <c r="A240" s="919" t="s">
        <v>1599</v>
      </c>
      <c r="B240" s="920"/>
      <c r="C240" s="920"/>
      <c r="D240" s="920"/>
      <c r="E240" s="920"/>
      <c r="F240" s="920"/>
      <c r="G240" s="920"/>
      <c r="H240" s="920"/>
      <c r="I240" s="920"/>
      <c r="J240" s="920"/>
      <c r="K240" s="920"/>
      <c r="L240" s="920"/>
      <c r="M240" s="920"/>
      <c r="N240" s="920"/>
      <c r="O240" s="921"/>
      <c r="P240" s="886" t="s">
        <v>1542</v>
      </c>
      <c r="Q240" s="886"/>
      <c r="R240" s="886"/>
      <c r="S240" s="886"/>
      <c r="T240" s="886"/>
      <c r="U240" s="886"/>
      <c r="V240" s="886"/>
      <c r="W240" s="886"/>
      <c r="X240" s="886"/>
      <c r="Y240" s="886"/>
      <c r="Z240" s="886"/>
      <c r="AA240" s="886"/>
      <c r="AB240" s="886"/>
      <c r="AC240" s="886"/>
      <c r="AD240" s="887"/>
      <c r="AE240" s="887"/>
      <c r="AF240" s="887"/>
      <c r="AG240" s="888">
        <v>1</v>
      </c>
      <c r="AH240" s="888"/>
      <c r="AI240" s="888"/>
      <c r="AJ240" s="888"/>
      <c r="AK240" s="889">
        <v>12400</v>
      </c>
      <c r="AL240" s="889"/>
      <c r="AM240" s="889"/>
      <c r="AN240" s="889"/>
      <c r="AO240" s="889"/>
      <c r="AP240" s="889"/>
      <c r="AQ240" s="880">
        <v>148800</v>
      </c>
      <c r="AR240" s="880"/>
      <c r="AS240" s="880"/>
      <c r="AT240" s="880"/>
      <c r="AU240" s="880"/>
      <c r="AV240" s="880"/>
      <c r="AW240" s="880"/>
      <c r="AX240" s="880"/>
      <c r="AY240" s="876">
        <v>0</v>
      </c>
      <c r="AZ240" s="876"/>
      <c r="BA240" s="876"/>
      <c r="BB240" s="876"/>
      <c r="BC240" s="876"/>
      <c r="BD240" s="876"/>
      <c r="BE240" s="876"/>
      <c r="BF240" s="876"/>
      <c r="BG240" s="876">
        <v>2066.6666666666665</v>
      </c>
      <c r="BH240" s="876"/>
      <c r="BI240" s="876"/>
      <c r="BJ240" s="876"/>
      <c r="BK240" s="876"/>
      <c r="BL240" s="876"/>
      <c r="BM240" s="876"/>
      <c r="BN240" s="876"/>
      <c r="BO240" s="877">
        <v>20666.666666666664</v>
      </c>
      <c r="BP240" s="878"/>
      <c r="BQ240" s="878"/>
      <c r="BR240" s="878"/>
      <c r="BS240" s="878"/>
      <c r="BT240" s="878"/>
      <c r="BU240" s="878"/>
      <c r="BV240" s="879"/>
      <c r="BW240" s="876">
        <v>0</v>
      </c>
      <c r="BX240" s="876"/>
      <c r="BY240" s="876"/>
      <c r="BZ240" s="876"/>
      <c r="CA240" s="876"/>
      <c r="CB240" s="876"/>
      <c r="CC240" s="876"/>
      <c r="CD240" s="876"/>
      <c r="CE240" s="876">
        <v>0</v>
      </c>
      <c r="CF240" s="876"/>
      <c r="CG240" s="876"/>
      <c r="CH240" s="876"/>
      <c r="CI240" s="876"/>
      <c r="CJ240" s="876"/>
      <c r="CK240" s="876"/>
      <c r="CL240" s="876"/>
      <c r="CM240" s="876"/>
      <c r="CN240" s="876">
        <v>25600</v>
      </c>
      <c r="CO240" s="876"/>
      <c r="CP240" s="876"/>
      <c r="CQ240" s="876"/>
      <c r="CR240" s="876"/>
      <c r="CS240" s="876"/>
      <c r="CT240" s="876"/>
      <c r="CU240" s="876"/>
      <c r="CV240" s="880">
        <f t="shared" si="3"/>
        <v>197133.33333333331</v>
      </c>
      <c r="CW240" s="880"/>
      <c r="CX240" s="880"/>
      <c r="CY240" s="880"/>
      <c r="CZ240" s="880"/>
      <c r="DA240" s="880"/>
      <c r="DB240" s="880"/>
      <c r="DC240" s="880"/>
      <c r="DD240" s="880"/>
      <c r="DE240" s="881"/>
    </row>
    <row r="241" spans="1:109" s="3" customFormat="1" ht="23.25" customHeight="1" x14ac:dyDescent="0.2">
      <c r="A241" s="919" t="s">
        <v>1604</v>
      </c>
      <c r="B241" s="920"/>
      <c r="C241" s="920"/>
      <c r="D241" s="920"/>
      <c r="E241" s="920"/>
      <c r="F241" s="920"/>
      <c r="G241" s="920"/>
      <c r="H241" s="920"/>
      <c r="I241" s="920"/>
      <c r="J241" s="920"/>
      <c r="K241" s="920"/>
      <c r="L241" s="920"/>
      <c r="M241" s="920"/>
      <c r="N241" s="920"/>
      <c r="O241" s="921"/>
      <c r="P241" s="886" t="s">
        <v>1507</v>
      </c>
      <c r="Q241" s="886"/>
      <c r="R241" s="886"/>
      <c r="S241" s="886"/>
      <c r="T241" s="886"/>
      <c r="U241" s="886"/>
      <c r="V241" s="886"/>
      <c r="W241" s="886"/>
      <c r="X241" s="886"/>
      <c r="Y241" s="886"/>
      <c r="Z241" s="886"/>
      <c r="AA241" s="886"/>
      <c r="AB241" s="886"/>
      <c r="AC241" s="886"/>
      <c r="AD241" s="887"/>
      <c r="AE241" s="887"/>
      <c r="AF241" s="887"/>
      <c r="AG241" s="888">
        <v>8</v>
      </c>
      <c r="AH241" s="888"/>
      <c r="AI241" s="888"/>
      <c r="AJ241" s="888"/>
      <c r="AK241" s="889">
        <v>102866.95999999999</v>
      </c>
      <c r="AL241" s="889"/>
      <c r="AM241" s="889"/>
      <c r="AN241" s="889"/>
      <c r="AO241" s="889"/>
      <c r="AP241" s="889"/>
      <c r="AQ241" s="880">
        <v>1234403.5199999998</v>
      </c>
      <c r="AR241" s="880"/>
      <c r="AS241" s="880"/>
      <c r="AT241" s="880"/>
      <c r="AU241" s="880"/>
      <c r="AV241" s="880"/>
      <c r="AW241" s="880"/>
      <c r="AX241" s="880"/>
      <c r="AY241" s="876">
        <v>0</v>
      </c>
      <c r="AZ241" s="876"/>
      <c r="BA241" s="876"/>
      <c r="BB241" s="876"/>
      <c r="BC241" s="876"/>
      <c r="BD241" s="876"/>
      <c r="BE241" s="876"/>
      <c r="BF241" s="876"/>
      <c r="BG241" s="876">
        <v>17144.493333333336</v>
      </c>
      <c r="BH241" s="876"/>
      <c r="BI241" s="876"/>
      <c r="BJ241" s="876"/>
      <c r="BK241" s="876"/>
      <c r="BL241" s="876"/>
      <c r="BM241" s="876"/>
      <c r="BN241" s="876"/>
      <c r="BO241" s="877">
        <v>171444.93333333335</v>
      </c>
      <c r="BP241" s="878"/>
      <c r="BQ241" s="878"/>
      <c r="BR241" s="878"/>
      <c r="BS241" s="878"/>
      <c r="BT241" s="878"/>
      <c r="BU241" s="878"/>
      <c r="BV241" s="879"/>
      <c r="BW241" s="876">
        <v>0</v>
      </c>
      <c r="BX241" s="876"/>
      <c r="BY241" s="876"/>
      <c r="BZ241" s="876"/>
      <c r="CA241" s="876"/>
      <c r="CB241" s="876"/>
      <c r="CC241" s="876"/>
      <c r="CD241" s="876"/>
      <c r="CE241" s="876">
        <v>0</v>
      </c>
      <c r="CF241" s="876"/>
      <c r="CG241" s="876"/>
      <c r="CH241" s="876"/>
      <c r="CI241" s="876"/>
      <c r="CJ241" s="876"/>
      <c r="CK241" s="876"/>
      <c r="CL241" s="876"/>
      <c r="CM241" s="876"/>
      <c r="CN241" s="876">
        <v>224233.48</v>
      </c>
      <c r="CO241" s="876"/>
      <c r="CP241" s="876"/>
      <c r="CQ241" s="876"/>
      <c r="CR241" s="876"/>
      <c r="CS241" s="876"/>
      <c r="CT241" s="876"/>
      <c r="CU241" s="876"/>
      <c r="CV241" s="880">
        <f t="shared" si="3"/>
        <v>1647226.4266666665</v>
      </c>
      <c r="CW241" s="880"/>
      <c r="CX241" s="880"/>
      <c r="CY241" s="880"/>
      <c r="CZ241" s="880"/>
      <c r="DA241" s="880"/>
      <c r="DB241" s="880"/>
      <c r="DC241" s="880"/>
      <c r="DD241" s="880"/>
      <c r="DE241" s="881"/>
    </row>
    <row r="242" spans="1:109" s="3" customFormat="1" ht="23.25" customHeight="1" x14ac:dyDescent="0.2">
      <c r="A242" s="919" t="s">
        <v>1605</v>
      </c>
      <c r="B242" s="920"/>
      <c r="C242" s="920"/>
      <c r="D242" s="920"/>
      <c r="E242" s="920"/>
      <c r="F242" s="920"/>
      <c r="G242" s="920"/>
      <c r="H242" s="920"/>
      <c r="I242" s="920"/>
      <c r="J242" s="920"/>
      <c r="K242" s="920"/>
      <c r="L242" s="920"/>
      <c r="M242" s="920"/>
      <c r="N242" s="920"/>
      <c r="O242" s="921"/>
      <c r="P242" s="886" t="s">
        <v>1513</v>
      </c>
      <c r="Q242" s="886"/>
      <c r="R242" s="886"/>
      <c r="S242" s="886"/>
      <c r="T242" s="886"/>
      <c r="U242" s="886"/>
      <c r="V242" s="886"/>
      <c r="W242" s="886"/>
      <c r="X242" s="886"/>
      <c r="Y242" s="886"/>
      <c r="Z242" s="886"/>
      <c r="AA242" s="886"/>
      <c r="AB242" s="886"/>
      <c r="AC242" s="886"/>
      <c r="AD242" s="887"/>
      <c r="AE242" s="887"/>
      <c r="AF242" s="887"/>
      <c r="AG242" s="888">
        <v>1</v>
      </c>
      <c r="AH242" s="888"/>
      <c r="AI242" s="888"/>
      <c r="AJ242" s="888"/>
      <c r="AK242" s="889">
        <v>11737.36</v>
      </c>
      <c r="AL242" s="889"/>
      <c r="AM242" s="889"/>
      <c r="AN242" s="889"/>
      <c r="AO242" s="889"/>
      <c r="AP242" s="889"/>
      <c r="AQ242" s="880">
        <v>140848.32000000001</v>
      </c>
      <c r="AR242" s="880"/>
      <c r="AS242" s="880"/>
      <c r="AT242" s="880"/>
      <c r="AU242" s="880"/>
      <c r="AV242" s="880"/>
      <c r="AW242" s="880"/>
      <c r="AX242" s="880"/>
      <c r="AY242" s="876">
        <v>0</v>
      </c>
      <c r="AZ242" s="876"/>
      <c r="BA242" s="876"/>
      <c r="BB242" s="876"/>
      <c r="BC242" s="876"/>
      <c r="BD242" s="876"/>
      <c r="BE242" s="876"/>
      <c r="BF242" s="876"/>
      <c r="BG242" s="876">
        <v>1956.2266666666667</v>
      </c>
      <c r="BH242" s="876"/>
      <c r="BI242" s="876"/>
      <c r="BJ242" s="876"/>
      <c r="BK242" s="876"/>
      <c r="BL242" s="876"/>
      <c r="BM242" s="876"/>
      <c r="BN242" s="876"/>
      <c r="BO242" s="877">
        <v>19562.266666666666</v>
      </c>
      <c r="BP242" s="878"/>
      <c r="BQ242" s="878"/>
      <c r="BR242" s="878"/>
      <c r="BS242" s="878"/>
      <c r="BT242" s="878"/>
      <c r="BU242" s="878"/>
      <c r="BV242" s="879"/>
      <c r="BW242" s="876">
        <v>0</v>
      </c>
      <c r="BX242" s="876"/>
      <c r="BY242" s="876"/>
      <c r="BZ242" s="876"/>
      <c r="CA242" s="876"/>
      <c r="CB242" s="876"/>
      <c r="CC242" s="876"/>
      <c r="CD242" s="876"/>
      <c r="CE242" s="876">
        <v>0</v>
      </c>
      <c r="CF242" s="876"/>
      <c r="CG242" s="876"/>
      <c r="CH242" s="876"/>
      <c r="CI242" s="876"/>
      <c r="CJ242" s="876"/>
      <c r="CK242" s="876"/>
      <c r="CL242" s="876"/>
      <c r="CM242" s="876"/>
      <c r="CN242" s="876">
        <v>25600</v>
      </c>
      <c r="CO242" s="876"/>
      <c r="CP242" s="876"/>
      <c r="CQ242" s="876"/>
      <c r="CR242" s="876"/>
      <c r="CS242" s="876"/>
      <c r="CT242" s="876"/>
      <c r="CU242" s="876"/>
      <c r="CV242" s="880">
        <f t="shared" si="3"/>
        <v>187966.81333333332</v>
      </c>
      <c r="CW242" s="880"/>
      <c r="CX242" s="880"/>
      <c r="CY242" s="880"/>
      <c r="CZ242" s="880"/>
      <c r="DA242" s="880"/>
      <c r="DB242" s="880"/>
      <c r="DC242" s="880"/>
      <c r="DD242" s="880"/>
      <c r="DE242" s="881"/>
    </row>
    <row r="243" spans="1:109" s="3" customFormat="1" ht="23.25" customHeight="1" x14ac:dyDescent="0.2">
      <c r="A243" s="919" t="s">
        <v>1605</v>
      </c>
      <c r="B243" s="920"/>
      <c r="C243" s="920"/>
      <c r="D243" s="920"/>
      <c r="E243" s="920"/>
      <c r="F243" s="920"/>
      <c r="G243" s="920"/>
      <c r="H243" s="920"/>
      <c r="I243" s="920"/>
      <c r="J243" s="920"/>
      <c r="K243" s="920"/>
      <c r="L243" s="920"/>
      <c r="M243" s="920"/>
      <c r="N243" s="920"/>
      <c r="O243" s="921"/>
      <c r="P243" s="886" t="s">
        <v>1564</v>
      </c>
      <c r="Q243" s="886"/>
      <c r="R243" s="886"/>
      <c r="S243" s="886"/>
      <c r="T243" s="886"/>
      <c r="U243" s="886"/>
      <c r="V243" s="886"/>
      <c r="W243" s="886"/>
      <c r="X243" s="886"/>
      <c r="Y243" s="886"/>
      <c r="Z243" s="886"/>
      <c r="AA243" s="886"/>
      <c r="AB243" s="886"/>
      <c r="AC243" s="886"/>
      <c r="AD243" s="887"/>
      <c r="AE243" s="887"/>
      <c r="AF243" s="887"/>
      <c r="AG243" s="888">
        <v>1</v>
      </c>
      <c r="AH243" s="888"/>
      <c r="AI243" s="888"/>
      <c r="AJ243" s="888"/>
      <c r="AK243" s="889">
        <v>12858.37</v>
      </c>
      <c r="AL243" s="889"/>
      <c r="AM243" s="889"/>
      <c r="AN243" s="889"/>
      <c r="AO243" s="889"/>
      <c r="AP243" s="889"/>
      <c r="AQ243" s="880">
        <v>154300.44</v>
      </c>
      <c r="AR243" s="880"/>
      <c r="AS243" s="880"/>
      <c r="AT243" s="880"/>
      <c r="AU243" s="880"/>
      <c r="AV243" s="880"/>
      <c r="AW243" s="880"/>
      <c r="AX243" s="880"/>
      <c r="AY243" s="876">
        <v>0</v>
      </c>
      <c r="AZ243" s="876"/>
      <c r="BA243" s="876"/>
      <c r="BB243" s="876"/>
      <c r="BC243" s="876"/>
      <c r="BD243" s="876"/>
      <c r="BE243" s="876"/>
      <c r="BF243" s="876"/>
      <c r="BG243" s="876">
        <v>2143.061666666667</v>
      </c>
      <c r="BH243" s="876"/>
      <c r="BI243" s="876"/>
      <c r="BJ243" s="876"/>
      <c r="BK243" s="876"/>
      <c r="BL243" s="876"/>
      <c r="BM243" s="876"/>
      <c r="BN243" s="876"/>
      <c r="BO243" s="877">
        <v>21430.616666666669</v>
      </c>
      <c r="BP243" s="878"/>
      <c r="BQ243" s="878"/>
      <c r="BR243" s="878"/>
      <c r="BS243" s="878"/>
      <c r="BT243" s="878"/>
      <c r="BU243" s="878"/>
      <c r="BV243" s="879"/>
      <c r="BW243" s="876">
        <v>0</v>
      </c>
      <c r="BX243" s="876"/>
      <c r="BY243" s="876"/>
      <c r="BZ243" s="876"/>
      <c r="CA243" s="876"/>
      <c r="CB243" s="876"/>
      <c r="CC243" s="876"/>
      <c r="CD243" s="876"/>
      <c r="CE243" s="876">
        <v>0</v>
      </c>
      <c r="CF243" s="876"/>
      <c r="CG243" s="876"/>
      <c r="CH243" s="876"/>
      <c r="CI243" s="876"/>
      <c r="CJ243" s="876"/>
      <c r="CK243" s="876"/>
      <c r="CL243" s="876"/>
      <c r="CM243" s="876"/>
      <c r="CN243" s="876">
        <v>25600</v>
      </c>
      <c r="CO243" s="876"/>
      <c r="CP243" s="876"/>
      <c r="CQ243" s="876"/>
      <c r="CR243" s="876"/>
      <c r="CS243" s="876"/>
      <c r="CT243" s="876"/>
      <c r="CU243" s="876"/>
      <c r="CV243" s="880">
        <f t="shared" si="3"/>
        <v>203474.11833333335</v>
      </c>
      <c r="CW243" s="880"/>
      <c r="CX243" s="880"/>
      <c r="CY243" s="880"/>
      <c r="CZ243" s="880"/>
      <c r="DA243" s="880"/>
      <c r="DB243" s="880"/>
      <c r="DC243" s="880"/>
      <c r="DD243" s="880"/>
      <c r="DE243" s="881"/>
    </row>
    <row r="244" spans="1:109" s="3" customFormat="1" ht="23.25" customHeight="1" x14ac:dyDescent="0.2">
      <c r="A244" s="919" t="s">
        <v>1605</v>
      </c>
      <c r="B244" s="920"/>
      <c r="C244" s="920"/>
      <c r="D244" s="920"/>
      <c r="E244" s="920"/>
      <c r="F244" s="920"/>
      <c r="G244" s="920"/>
      <c r="H244" s="920"/>
      <c r="I244" s="920"/>
      <c r="J244" s="920"/>
      <c r="K244" s="920"/>
      <c r="L244" s="920"/>
      <c r="M244" s="920"/>
      <c r="N244" s="920"/>
      <c r="O244" s="921"/>
      <c r="P244" s="886" t="s">
        <v>1592</v>
      </c>
      <c r="Q244" s="886"/>
      <c r="R244" s="886"/>
      <c r="S244" s="886"/>
      <c r="T244" s="886"/>
      <c r="U244" s="886"/>
      <c r="V244" s="886"/>
      <c r="W244" s="886"/>
      <c r="X244" s="886"/>
      <c r="Y244" s="886"/>
      <c r="Z244" s="886"/>
      <c r="AA244" s="886"/>
      <c r="AB244" s="886"/>
      <c r="AC244" s="886"/>
      <c r="AD244" s="887"/>
      <c r="AE244" s="887"/>
      <c r="AF244" s="887"/>
      <c r="AG244" s="888">
        <v>1</v>
      </c>
      <c r="AH244" s="888"/>
      <c r="AI244" s="888"/>
      <c r="AJ244" s="888"/>
      <c r="AK244" s="889">
        <v>14442.014265162801</v>
      </c>
      <c r="AL244" s="889"/>
      <c r="AM244" s="889"/>
      <c r="AN244" s="889"/>
      <c r="AO244" s="889"/>
      <c r="AP244" s="889"/>
      <c r="AQ244" s="880">
        <v>173304.17118195363</v>
      </c>
      <c r="AR244" s="880"/>
      <c r="AS244" s="880"/>
      <c r="AT244" s="880"/>
      <c r="AU244" s="880"/>
      <c r="AV244" s="880"/>
      <c r="AW244" s="880"/>
      <c r="AX244" s="880"/>
      <c r="AY244" s="876">
        <v>0</v>
      </c>
      <c r="AZ244" s="876"/>
      <c r="BA244" s="876"/>
      <c r="BB244" s="876"/>
      <c r="BC244" s="876"/>
      <c r="BD244" s="876"/>
      <c r="BE244" s="876"/>
      <c r="BF244" s="876"/>
      <c r="BG244" s="876">
        <v>2407.0023775271334</v>
      </c>
      <c r="BH244" s="876"/>
      <c r="BI244" s="876"/>
      <c r="BJ244" s="876"/>
      <c r="BK244" s="876"/>
      <c r="BL244" s="876"/>
      <c r="BM244" s="876"/>
      <c r="BN244" s="876"/>
      <c r="BO244" s="877">
        <v>24070.023775271336</v>
      </c>
      <c r="BP244" s="878"/>
      <c r="BQ244" s="878"/>
      <c r="BR244" s="878"/>
      <c r="BS244" s="878"/>
      <c r="BT244" s="878"/>
      <c r="BU244" s="878"/>
      <c r="BV244" s="879"/>
      <c r="BW244" s="876">
        <v>0</v>
      </c>
      <c r="BX244" s="876"/>
      <c r="BY244" s="876"/>
      <c r="BZ244" s="876"/>
      <c r="CA244" s="876"/>
      <c r="CB244" s="876"/>
      <c r="CC244" s="876"/>
      <c r="CD244" s="876"/>
      <c r="CE244" s="876">
        <v>0</v>
      </c>
      <c r="CF244" s="876"/>
      <c r="CG244" s="876"/>
      <c r="CH244" s="876"/>
      <c r="CI244" s="876"/>
      <c r="CJ244" s="876"/>
      <c r="CK244" s="876"/>
      <c r="CL244" s="876"/>
      <c r="CM244" s="876"/>
      <c r="CN244" s="876">
        <v>23200</v>
      </c>
      <c r="CO244" s="876"/>
      <c r="CP244" s="876"/>
      <c r="CQ244" s="876"/>
      <c r="CR244" s="876"/>
      <c r="CS244" s="876"/>
      <c r="CT244" s="876"/>
      <c r="CU244" s="876"/>
      <c r="CV244" s="880">
        <f t="shared" si="3"/>
        <v>222981.1973347521</v>
      </c>
      <c r="CW244" s="880"/>
      <c r="CX244" s="880"/>
      <c r="CY244" s="880"/>
      <c r="CZ244" s="880"/>
      <c r="DA244" s="880"/>
      <c r="DB244" s="880"/>
      <c r="DC244" s="880"/>
      <c r="DD244" s="880"/>
      <c r="DE244" s="881"/>
    </row>
    <row r="245" spans="1:109" s="3" customFormat="1" ht="23.25" customHeight="1" x14ac:dyDescent="0.2">
      <c r="A245" s="919" t="s">
        <v>1605</v>
      </c>
      <c r="B245" s="920"/>
      <c r="C245" s="920"/>
      <c r="D245" s="920"/>
      <c r="E245" s="920"/>
      <c r="F245" s="920"/>
      <c r="G245" s="920"/>
      <c r="H245" s="920"/>
      <c r="I245" s="920"/>
      <c r="J245" s="920"/>
      <c r="K245" s="920"/>
      <c r="L245" s="920"/>
      <c r="M245" s="920"/>
      <c r="N245" s="920"/>
      <c r="O245" s="921"/>
      <c r="P245" s="886" t="s">
        <v>1499</v>
      </c>
      <c r="Q245" s="886"/>
      <c r="R245" s="886"/>
      <c r="S245" s="886"/>
      <c r="T245" s="886"/>
      <c r="U245" s="886"/>
      <c r="V245" s="886"/>
      <c r="W245" s="886"/>
      <c r="X245" s="886"/>
      <c r="Y245" s="886"/>
      <c r="Z245" s="886"/>
      <c r="AA245" s="886"/>
      <c r="AB245" s="886"/>
      <c r="AC245" s="886"/>
      <c r="AD245" s="887"/>
      <c r="AE245" s="887"/>
      <c r="AF245" s="887"/>
      <c r="AG245" s="888">
        <v>1</v>
      </c>
      <c r="AH245" s="888"/>
      <c r="AI245" s="888"/>
      <c r="AJ245" s="888"/>
      <c r="AK245" s="889">
        <v>12894.15</v>
      </c>
      <c r="AL245" s="889"/>
      <c r="AM245" s="889"/>
      <c r="AN245" s="889"/>
      <c r="AO245" s="889"/>
      <c r="AP245" s="889"/>
      <c r="AQ245" s="880">
        <v>154729.79999999999</v>
      </c>
      <c r="AR245" s="880"/>
      <c r="AS245" s="880"/>
      <c r="AT245" s="880"/>
      <c r="AU245" s="880"/>
      <c r="AV245" s="880"/>
      <c r="AW245" s="880"/>
      <c r="AX245" s="880"/>
      <c r="AY245" s="876">
        <v>0</v>
      </c>
      <c r="AZ245" s="876"/>
      <c r="BA245" s="876"/>
      <c r="BB245" s="876"/>
      <c r="BC245" s="876"/>
      <c r="BD245" s="876"/>
      <c r="BE245" s="876"/>
      <c r="BF245" s="876"/>
      <c r="BG245" s="876">
        <v>2149.0250000000001</v>
      </c>
      <c r="BH245" s="876"/>
      <c r="BI245" s="876"/>
      <c r="BJ245" s="876"/>
      <c r="BK245" s="876"/>
      <c r="BL245" s="876"/>
      <c r="BM245" s="876"/>
      <c r="BN245" s="876"/>
      <c r="BO245" s="877">
        <v>21490.25</v>
      </c>
      <c r="BP245" s="878"/>
      <c r="BQ245" s="878"/>
      <c r="BR245" s="878"/>
      <c r="BS245" s="878"/>
      <c r="BT245" s="878"/>
      <c r="BU245" s="878"/>
      <c r="BV245" s="879"/>
      <c r="BW245" s="876">
        <v>0</v>
      </c>
      <c r="BX245" s="876"/>
      <c r="BY245" s="876"/>
      <c r="BZ245" s="876"/>
      <c r="CA245" s="876"/>
      <c r="CB245" s="876"/>
      <c r="CC245" s="876"/>
      <c r="CD245" s="876"/>
      <c r="CE245" s="876">
        <v>0</v>
      </c>
      <c r="CF245" s="876"/>
      <c r="CG245" s="876"/>
      <c r="CH245" s="876"/>
      <c r="CI245" s="876"/>
      <c r="CJ245" s="876"/>
      <c r="CK245" s="876"/>
      <c r="CL245" s="876"/>
      <c r="CM245" s="876"/>
      <c r="CN245" s="876">
        <v>23200</v>
      </c>
      <c r="CO245" s="876"/>
      <c r="CP245" s="876"/>
      <c r="CQ245" s="876"/>
      <c r="CR245" s="876"/>
      <c r="CS245" s="876"/>
      <c r="CT245" s="876"/>
      <c r="CU245" s="876"/>
      <c r="CV245" s="880">
        <f t="shared" si="3"/>
        <v>201569.07499999998</v>
      </c>
      <c r="CW245" s="880"/>
      <c r="CX245" s="880"/>
      <c r="CY245" s="880"/>
      <c r="CZ245" s="880"/>
      <c r="DA245" s="880"/>
      <c r="DB245" s="880"/>
      <c r="DC245" s="880"/>
      <c r="DD245" s="880"/>
      <c r="DE245" s="881"/>
    </row>
    <row r="246" spans="1:109" s="3" customFormat="1" ht="23.25" customHeight="1" x14ac:dyDescent="0.2">
      <c r="A246" s="919" t="s">
        <v>1605</v>
      </c>
      <c r="B246" s="920"/>
      <c r="C246" s="920"/>
      <c r="D246" s="920"/>
      <c r="E246" s="920"/>
      <c r="F246" s="920"/>
      <c r="G246" s="920"/>
      <c r="H246" s="920"/>
      <c r="I246" s="920"/>
      <c r="J246" s="920"/>
      <c r="K246" s="920"/>
      <c r="L246" s="920"/>
      <c r="M246" s="920"/>
      <c r="N246" s="920"/>
      <c r="O246" s="921"/>
      <c r="P246" s="886" t="s">
        <v>1537</v>
      </c>
      <c r="Q246" s="886"/>
      <c r="R246" s="886"/>
      <c r="S246" s="886"/>
      <c r="T246" s="886"/>
      <c r="U246" s="886"/>
      <c r="V246" s="886"/>
      <c r="W246" s="886"/>
      <c r="X246" s="886"/>
      <c r="Y246" s="886"/>
      <c r="Z246" s="886"/>
      <c r="AA246" s="886"/>
      <c r="AB246" s="886"/>
      <c r="AC246" s="886"/>
      <c r="AD246" s="887"/>
      <c r="AE246" s="887"/>
      <c r="AF246" s="887"/>
      <c r="AG246" s="888">
        <v>2</v>
      </c>
      <c r="AH246" s="888"/>
      <c r="AI246" s="888"/>
      <c r="AJ246" s="888"/>
      <c r="AK246" s="889">
        <v>21717.141223600003</v>
      </c>
      <c r="AL246" s="889"/>
      <c r="AM246" s="889"/>
      <c r="AN246" s="889"/>
      <c r="AO246" s="889"/>
      <c r="AP246" s="889"/>
      <c r="AQ246" s="880">
        <v>260605.69468320001</v>
      </c>
      <c r="AR246" s="880"/>
      <c r="AS246" s="880"/>
      <c r="AT246" s="880"/>
      <c r="AU246" s="880"/>
      <c r="AV246" s="880"/>
      <c r="AW246" s="880"/>
      <c r="AX246" s="880"/>
      <c r="AY246" s="876">
        <v>0</v>
      </c>
      <c r="AZ246" s="876"/>
      <c r="BA246" s="876"/>
      <c r="BB246" s="876"/>
      <c r="BC246" s="876"/>
      <c r="BD246" s="876"/>
      <c r="BE246" s="876"/>
      <c r="BF246" s="876"/>
      <c r="BG246" s="876">
        <v>3619.5235372666666</v>
      </c>
      <c r="BH246" s="876"/>
      <c r="BI246" s="876"/>
      <c r="BJ246" s="876"/>
      <c r="BK246" s="876"/>
      <c r="BL246" s="876"/>
      <c r="BM246" s="876"/>
      <c r="BN246" s="876"/>
      <c r="BO246" s="877">
        <v>36195.235372666677</v>
      </c>
      <c r="BP246" s="878"/>
      <c r="BQ246" s="878"/>
      <c r="BR246" s="878"/>
      <c r="BS246" s="878"/>
      <c r="BT246" s="878"/>
      <c r="BU246" s="878"/>
      <c r="BV246" s="879"/>
      <c r="BW246" s="876">
        <v>0</v>
      </c>
      <c r="BX246" s="876"/>
      <c r="BY246" s="876"/>
      <c r="BZ246" s="876"/>
      <c r="CA246" s="876"/>
      <c r="CB246" s="876"/>
      <c r="CC246" s="876"/>
      <c r="CD246" s="876"/>
      <c r="CE246" s="876">
        <v>0</v>
      </c>
      <c r="CF246" s="876"/>
      <c r="CG246" s="876"/>
      <c r="CH246" s="876"/>
      <c r="CI246" s="876"/>
      <c r="CJ246" s="876"/>
      <c r="CK246" s="876"/>
      <c r="CL246" s="876"/>
      <c r="CM246" s="876"/>
      <c r="CN246" s="876">
        <v>51200</v>
      </c>
      <c r="CO246" s="876"/>
      <c r="CP246" s="876"/>
      <c r="CQ246" s="876"/>
      <c r="CR246" s="876"/>
      <c r="CS246" s="876"/>
      <c r="CT246" s="876"/>
      <c r="CU246" s="876"/>
      <c r="CV246" s="880">
        <f t="shared" si="3"/>
        <v>351620.45359313337</v>
      </c>
      <c r="CW246" s="880"/>
      <c r="CX246" s="880"/>
      <c r="CY246" s="880"/>
      <c r="CZ246" s="880"/>
      <c r="DA246" s="880"/>
      <c r="DB246" s="880"/>
      <c r="DC246" s="880"/>
      <c r="DD246" s="880"/>
      <c r="DE246" s="881"/>
    </row>
    <row r="247" spans="1:109" s="3" customFormat="1" ht="23.25" customHeight="1" x14ac:dyDescent="0.2">
      <c r="A247" s="919" t="s">
        <v>1605</v>
      </c>
      <c r="B247" s="920"/>
      <c r="C247" s="920"/>
      <c r="D247" s="920"/>
      <c r="E247" s="920"/>
      <c r="F247" s="920"/>
      <c r="G247" s="920"/>
      <c r="H247" s="920"/>
      <c r="I247" s="920"/>
      <c r="J247" s="920"/>
      <c r="K247" s="920"/>
      <c r="L247" s="920"/>
      <c r="M247" s="920"/>
      <c r="N247" s="920"/>
      <c r="O247" s="921"/>
      <c r="P247" s="886" t="s">
        <v>1540</v>
      </c>
      <c r="Q247" s="886"/>
      <c r="R247" s="886"/>
      <c r="S247" s="886"/>
      <c r="T247" s="886"/>
      <c r="U247" s="886"/>
      <c r="V247" s="886"/>
      <c r="W247" s="886"/>
      <c r="X247" s="886"/>
      <c r="Y247" s="886"/>
      <c r="Z247" s="886"/>
      <c r="AA247" s="886"/>
      <c r="AB247" s="886"/>
      <c r="AC247" s="886"/>
      <c r="AD247" s="887"/>
      <c r="AE247" s="887"/>
      <c r="AF247" s="887"/>
      <c r="AG247" s="888">
        <v>1</v>
      </c>
      <c r="AH247" s="888"/>
      <c r="AI247" s="888"/>
      <c r="AJ247" s="888"/>
      <c r="AK247" s="889">
        <v>10798.64</v>
      </c>
      <c r="AL247" s="889"/>
      <c r="AM247" s="889"/>
      <c r="AN247" s="889"/>
      <c r="AO247" s="889"/>
      <c r="AP247" s="889"/>
      <c r="AQ247" s="880">
        <v>129583.67999999999</v>
      </c>
      <c r="AR247" s="880"/>
      <c r="AS247" s="880"/>
      <c r="AT247" s="880"/>
      <c r="AU247" s="880"/>
      <c r="AV247" s="880"/>
      <c r="AW247" s="880"/>
      <c r="AX247" s="880"/>
      <c r="AY247" s="876">
        <v>0</v>
      </c>
      <c r="AZ247" s="876"/>
      <c r="BA247" s="876"/>
      <c r="BB247" s="876"/>
      <c r="BC247" s="876"/>
      <c r="BD247" s="876"/>
      <c r="BE247" s="876"/>
      <c r="BF247" s="876"/>
      <c r="BG247" s="876">
        <v>1799.7733333333331</v>
      </c>
      <c r="BH247" s="876"/>
      <c r="BI247" s="876"/>
      <c r="BJ247" s="876"/>
      <c r="BK247" s="876"/>
      <c r="BL247" s="876"/>
      <c r="BM247" s="876"/>
      <c r="BN247" s="876"/>
      <c r="BO247" s="877">
        <v>17997.733333333334</v>
      </c>
      <c r="BP247" s="878"/>
      <c r="BQ247" s="878"/>
      <c r="BR247" s="878"/>
      <c r="BS247" s="878"/>
      <c r="BT247" s="878"/>
      <c r="BU247" s="878"/>
      <c r="BV247" s="879"/>
      <c r="BW247" s="876">
        <v>0</v>
      </c>
      <c r="BX247" s="876"/>
      <c r="BY247" s="876"/>
      <c r="BZ247" s="876"/>
      <c r="CA247" s="876"/>
      <c r="CB247" s="876"/>
      <c r="CC247" s="876"/>
      <c r="CD247" s="876"/>
      <c r="CE247" s="876">
        <v>0</v>
      </c>
      <c r="CF247" s="876"/>
      <c r="CG247" s="876"/>
      <c r="CH247" s="876"/>
      <c r="CI247" s="876"/>
      <c r="CJ247" s="876"/>
      <c r="CK247" s="876"/>
      <c r="CL247" s="876"/>
      <c r="CM247" s="876"/>
      <c r="CN247" s="876">
        <v>25600</v>
      </c>
      <c r="CO247" s="876"/>
      <c r="CP247" s="876"/>
      <c r="CQ247" s="876"/>
      <c r="CR247" s="876"/>
      <c r="CS247" s="876"/>
      <c r="CT247" s="876"/>
      <c r="CU247" s="876"/>
      <c r="CV247" s="880">
        <f t="shared" si="3"/>
        <v>174981.18666666668</v>
      </c>
      <c r="CW247" s="880"/>
      <c r="CX247" s="880"/>
      <c r="CY247" s="880"/>
      <c r="CZ247" s="880"/>
      <c r="DA247" s="880"/>
      <c r="DB247" s="880"/>
      <c r="DC247" s="880"/>
      <c r="DD247" s="880"/>
      <c r="DE247" s="881"/>
    </row>
    <row r="248" spans="1:109" s="3" customFormat="1" ht="23.25" customHeight="1" x14ac:dyDescent="0.2">
      <c r="A248" s="919" t="s">
        <v>1605</v>
      </c>
      <c r="B248" s="920"/>
      <c r="C248" s="920"/>
      <c r="D248" s="920"/>
      <c r="E248" s="920"/>
      <c r="F248" s="920"/>
      <c r="G248" s="920"/>
      <c r="H248" s="920"/>
      <c r="I248" s="920"/>
      <c r="J248" s="920"/>
      <c r="K248" s="920"/>
      <c r="L248" s="920"/>
      <c r="M248" s="920"/>
      <c r="N248" s="920"/>
      <c r="O248" s="921"/>
      <c r="P248" s="886" t="s">
        <v>1578</v>
      </c>
      <c r="Q248" s="886"/>
      <c r="R248" s="886"/>
      <c r="S248" s="886"/>
      <c r="T248" s="886"/>
      <c r="U248" s="886"/>
      <c r="V248" s="886"/>
      <c r="W248" s="886"/>
      <c r="X248" s="886"/>
      <c r="Y248" s="886"/>
      <c r="Z248" s="886"/>
      <c r="AA248" s="886"/>
      <c r="AB248" s="886"/>
      <c r="AC248" s="886"/>
      <c r="AD248" s="887"/>
      <c r="AE248" s="887"/>
      <c r="AF248" s="887"/>
      <c r="AG248" s="888">
        <v>7</v>
      </c>
      <c r="AH248" s="888"/>
      <c r="AI248" s="888"/>
      <c r="AJ248" s="888"/>
      <c r="AK248" s="889">
        <v>77981.321405795199</v>
      </c>
      <c r="AL248" s="889"/>
      <c r="AM248" s="889"/>
      <c r="AN248" s="889"/>
      <c r="AO248" s="889"/>
      <c r="AP248" s="889"/>
      <c r="AQ248" s="880">
        <v>935775.85686954227</v>
      </c>
      <c r="AR248" s="880"/>
      <c r="AS248" s="880"/>
      <c r="AT248" s="880"/>
      <c r="AU248" s="880"/>
      <c r="AV248" s="880"/>
      <c r="AW248" s="880"/>
      <c r="AX248" s="880"/>
      <c r="AY248" s="876">
        <v>0</v>
      </c>
      <c r="AZ248" s="876"/>
      <c r="BA248" s="876"/>
      <c r="BB248" s="876"/>
      <c r="BC248" s="876"/>
      <c r="BD248" s="876"/>
      <c r="BE248" s="876"/>
      <c r="BF248" s="876"/>
      <c r="BG248" s="876">
        <v>12996.886900965865</v>
      </c>
      <c r="BH248" s="876"/>
      <c r="BI248" s="876"/>
      <c r="BJ248" s="876"/>
      <c r="BK248" s="876"/>
      <c r="BL248" s="876"/>
      <c r="BM248" s="876"/>
      <c r="BN248" s="876"/>
      <c r="BO248" s="877">
        <v>129968.86900965868</v>
      </c>
      <c r="BP248" s="878"/>
      <c r="BQ248" s="878"/>
      <c r="BR248" s="878"/>
      <c r="BS248" s="878"/>
      <c r="BT248" s="878"/>
      <c r="BU248" s="878"/>
      <c r="BV248" s="879"/>
      <c r="BW248" s="876">
        <v>0</v>
      </c>
      <c r="BX248" s="876"/>
      <c r="BY248" s="876"/>
      <c r="BZ248" s="876"/>
      <c r="CA248" s="876"/>
      <c r="CB248" s="876"/>
      <c r="CC248" s="876"/>
      <c r="CD248" s="876"/>
      <c r="CE248" s="876">
        <v>0</v>
      </c>
      <c r="CF248" s="876"/>
      <c r="CG248" s="876"/>
      <c r="CH248" s="876"/>
      <c r="CI248" s="876"/>
      <c r="CJ248" s="876"/>
      <c r="CK248" s="876"/>
      <c r="CL248" s="876"/>
      <c r="CM248" s="876"/>
      <c r="CN248" s="876">
        <v>179200</v>
      </c>
      <c r="CO248" s="876"/>
      <c r="CP248" s="876"/>
      <c r="CQ248" s="876"/>
      <c r="CR248" s="876"/>
      <c r="CS248" s="876"/>
      <c r="CT248" s="876"/>
      <c r="CU248" s="876"/>
      <c r="CV248" s="880">
        <f t="shared" si="3"/>
        <v>1257941.6127801668</v>
      </c>
      <c r="CW248" s="880"/>
      <c r="CX248" s="880"/>
      <c r="CY248" s="880"/>
      <c r="CZ248" s="880"/>
      <c r="DA248" s="880"/>
      <c r="DB248" s="880"/>
      <c r="DC248" s="880"/>
      <c r="DD248" s="880"/>
      <c r="DE248" s="881"/>
    </row>
    <row r="249" spans="1:109" s="3" customFormat="1" ht="23.25" customHeight="1" x14ac:dyDescent="0.2">
      <c r="A249" s="919" t="s">
        <v>1605</v>
      </c>
      <c r="B249" s="920"/>
      <c r="C249" s="920"/>
      <c r="D249" s="920"/>
      <c r="E249" s="920"/>
      <c r="F249" s="920"/>
      <c r="G249" s="920"/>
      <c r="H249" s="920"/>
      <c r="I249" s="920"/>
      <c r="J249" s="920"/>
      <c r="K249" s="920"/>
      <c r="L249" s="920"/>
      <c r="M249" s="920"/>
      <c r="N249" s="920"/>
      <c r="O249" s="921"/>
      <c r="P249" s="886" t="s">
        <v>1514</v>
      </c>
      <c r="Q249" s="886"/>
      <c r="R249" s="886"/>
      <c r="S249" s="886"/>
      <c r="T249" s="886"/>
      <c r="U249" s="886"/>
      <c r="V249" s="886"/>
      <c r="W249" s="886"/>
      <c r="X249" s="886"/>
      <c r="Y249" s="886"/>
      <c r="Z249" s="886"/>
      <c r="AA249" s="886"/>
      <c r="AB249" s="886"/>
      <c r="AC249" s="886"/>
      <c r="AD249" s="887"/>
      <c r="AE249" s="887"/>
      <c r="AF249" s="887"/>
      <c r="AG249" s="888">
        <v>1</v>
      </c>
      <c r="AH249" s="888"/>
      <c r="AI249" s="888"/>
      <c r="AJ249" s="888"/>
      <c r="AK249" s="889">
        <v>12858.37</v>
      </c>
      <c r="AL249" s="889"/>
      <c r="AM249" s="889"/>
      <c r="AN249" s="889"/>
      <c r="AO249" s="889"/>
      <c r="AP249" s="889"/>
      <c r="AQ249" s="880">
        <v>154300.44</v>
      </c>
      <c r="AR249" s="880"/>
      <c r="AS249" s="880"/>
      <c r="AT249" s="880"/>
      <c r="AU249" s="880"/>
      <c r="AV249" s="880"/>
      <c r="AW249" s="880"/>
      <c r="AX249" s="880"/>
      <c r="AY249" s="876">
        <v>0</v>
      </c>
      <c r="AZ249" s="876"/>
      <c r="BA249" s="876"/>
      <c r="BB249" s="876"/>
      <c r="BC249" s="876"/>
      <c r="BD249" s="876"/>
      <c r="BE249" s="876"/>
      <c r="BF249" s="876"/>
      <c r="BG249" s="876">
        <v>2143.061666666667</v>
      </c>
      <c r="BH249" s="876"/>
      <c r="BI249" s="876"/>
      <c r="BJ249" s="876"/>
      <c r="BK249" s="876"/>
      <c r="BL249" s="876"/>
      <c r="BM249" s="876"/>
      <c r="BN249" s="876"/>
      <c r="BO249" s="877">
        <v>21430.616666666669</v>
      </c>
      <c r="BP249" s="878"/>
      <c r="BQ249" s="878"/>
      <c r="BR249" s="878"/>
      <c r="BS249" s="878"/>
      <c r="BT249" s="878"/>
      <c r="BU249" s="878"/>
      <c r="BV249" s="879"/>
      <c r="BW249" s="876">
        <v>0</v>
      </c>
      <c r="BX249" s="876"/>
      <c r="BY249" s="876"/>
      <c r="BZ249" s="876"/>
      <c r="CA249" s="876"/>
      <c r="CB249" s="876"/>
      <c r="CC249" s="876"/>
      <c r="CD249" s="876"/>
      <c r="CE249" s="876">
        <v>0</v>
      </c>
      <c r="CF249" s="876"/>
      <c r="CG249" s="876"/>
      <c r="CH249" s="876"/>
      <c r="CI249" s="876"/>
      <c r="CJ249" s="876"/>
      <c r="CK249" s="876"/>
      <c r="CL249" s="876"/>
      <c r="CM249" s="876"/>
      <c r="CN249" s="876">
        <v>25600</v>
      </c>
      <c r="CO249" s="876"/>
      <c r="CP249" s="876"/>
      <c r="CQ249" s="876"/>
      <c r="CR249" s="876"/>
      <c r="CS249" s="876"/>
      <c r="CT249" s="876"/>
      <c r="CU249" s="876"/>
      <c r="CV249" s="880">
        <f t="shared" si="3"/>
        <v>203474.11833333335</v>
      </c>
      <c r="CW249" s="880"/>
      <c r="CX249" s="880"/>
      <c r="CY249" s="880"/>
      <c r="CZ249" s="880"/>
      <c r="DA249" s="880"/>
      <c r="DB249" s="880"/>
      <c r="DC249" s="880"/>
      <c r="DD249" s="880"/>
      <c r="DE249" s="881"/>
    </row>
    <row r="250" spans="1:109" s="3" customFormat="1" ht="23.25" customHeight="1" x14ac:dyDescent="0.2">
      <c r="A250" s="919" t="s">
        <v>1605</v>
      </c>
      <c r="B250" s="920"/>
      <c r="C250" s="920"/>
      <c r="D250" s="920"/>
      <c r="E250" s="920"/>
      <c r="F250" s="920"/>
      <c r="G250" s="920"/>
      <c r="H250" s="920"/>
      <c r="I250" s="920"/>
      <c r="J250" s="920"/>
      <c r="K250" s="920"/>
      <c r="L250" s="920"/>
      <c r="M250" s="920"/>
      <c r="N250" s="920"/>
      <c r="O250" s="921"/>
      <c r="P250" s="886" t="s">
        <v>1542</v>
      </c>
      <c r="Q250" s="886"/>
      <c r="R250" s="886"/>
      <c r="S250" s="886"/>
      <c r="T250" s="886"/>
      <c r="U250" s="886"/>
      <c r="V250" s="886"/>
      <c r="W250" s="886"/>
      <c r="X250" s="886"/>
      <c r="Y250" s="886"/>
      <c r="Z250" s="886"/>
      <c r="AA250" s="886"/>
      <c r="AB250" s="886"/>
      <c r="AC250" s="886"/>
      <c r="AD250" s="887"/>
      <c r="AE250" s="887"/>
      <c r="AF250" s="887"/>
      <c r="AG250" s="888">
        <v>1</v>
      </c>
      <c r="AH250" s="888"/>
      <c r="AI250" s="888"/>
      <c r="AJ250" s="888"/>
      <c r="AK250" s="889">
        <v>10918.501223600002</v>
      </c>
      <c r="AL250" s="889"/>
      <c r="AM250" s="889"/>
      <c r="AN250" s="889"/>
      <c r="AO250" s="889"/>
      <c r="AP250" s="889"/>
      <c r="AQ250" s="880">
        <v>131022.01468320002</v>
      </c>
      <c r="AR250" s="880"/>
      <c r="AS250" s="880"/>
      <c r="AT250" s="880"/>
      <c r="AU250" s="880"/>
      <c r="AV250" s="880"/>
      <c r="AW250" s="880"/>
      <c r="AX250" s="880"/>
      <c r="AY250" s="876">
        <v>0</v>
      </c>
      <c r="AZ250" s="876"/>
      <c r="BA250" s="876"/>
      <c r="BB250" s="876"/>
      <c r="BC250" s="876"/>
      <c r="BD250" s="876"/>
      <c r="BE250" s="876"/>
      <c r="BF250" s="876"/>
      <c r="BG250" s="876">
        <v>1819.7502039333338</v>
      </c>
      <c r="BH250" s="876"/>
      <c r="BI250" s="876"/>
      <c r="BJ250" s="876"/>
      <c r="BK250" s="876"/>
      <c r="BL250" s="876"/>
      <c r="BM250" s="876"/>
      <c r="BN250" s="876"/>
      <c r="BO250" s="877">
        <v>18197.50203933334</v>
      </c>
      <c r="BP250" s="878"/>
      <c r="BQ250" s="878"/>
      <c r="BR250" s="878"/>
      <c r="BS250" s="878"/>
      <c r="BT250" s="878"/>
      <c r="BU250" s="878"/>
      <c r="BV250" s="879"/>
      <c r="BW250" s="876">
        <v>0</v>
      </c>
      <c r="BX250" s="876"/>
      <c r="BY250" s="876"/>
      <c r="BZ250" s="876"/>
      <c r="CA250" s="876"/>
      <c r="CB250" s="876"/>
      <c r="CC250" s="876"/>
      <c r="CD250" s="876"/>
      <c r="CE250" s="876">
        <v>0</v>
      </c>
      <c r="CF250" s="876"/>
      <c r="CG250" s="876"/>
      <c r="CH250" s="876"/>
      <c r="CI250" s="876"/>
      <c r="CJ250" s="876"/>
      <c r="CK250" s="876"/>
      <c r="CL250" s="876"/>
      <c r="CM250" s="876"/>
      <c r="CN250" s="876">
        <v>25600</v>
      </c>
      <c r="CO250" s="876"/>
      <c r="CP250" s="876"/>
      <c r="CQ250" s="876"/>
      <c r="CR250" s="876"/>
      <c r="CS250" s="876"/>
      <c r="CT250" s="876"/>
      <c r="CU250" s="876"/>
      <c r="CV250" s="880">
        <f t="shared" si="3"/>
        <v>176639.26692646669</v>
      </c>
      <c r="CW250" s="880"/>
      <c r="CX250" s="880"/>
      <c r="CY250" s="880"/>
      <c r="CZ250" s="880"/>
      <c r="DA250" s="880"/>
      <c r="DB250" s="880"/>
      <c r="DC250" s="880"/>
      <c r="DD250" s="880"/>
      <c r="DE250" s="881"/>
    </row>
    <row r="251" spans="1:109" s="3" customFormat="1" ht="23.25" customHeight="1" x14ac:dyDescent="0.2">
      <c r="A251" s="919" t="s">
        <v>1606</v>
      </c>
      <c r="B251" s="920"/>
      <c r="C251" s="920"/>
      <c r="D251" s="920"/>
      <c r="E251" s="920"/>
      <c r="F251" s="920"/>
      <c r="G251" s="920"/>
      <c r="H251" s="920"/>
      <c r="I251" s="920"/>
      <c r="J251" s="920"/>
      <c r="K251" s="920"/>
      <c r="L251" s="920"/>
      <c r="M251" s="920"/>
      <c r="N251" s="920"/>
      <c r="O251" s="921"/>
      <c r="P251" s="886" t="s">
        <v>1526</v>
      </c>
      <c r="Q251" s="886"/>
      <c r="R251" s="886"/>
      <c r="S251" s="886"/>
      <c r="T251" s="886"/>
      <c r="U251" s="886"/>
      <c r="V251" s="886"/>
      <c r="W251" s="886"/>
      <c r="X251" s="886"/>
      <c r="Y251" s="886"/>
      <c r="Z251" s="886"/>
      <c r="AA251" s="886"/>
      <c r="AB251" s="886"/>
      <c r="AC251" s="886"/>
      <c r="AD251" s="887"/>
      <c r="AE251" s="887"/>
      <c r="AF251" s="887"/>
      <c r="AG251" s="888">
        <v>2</v>
      </c>
      <c r="AH251" s="888"/>
      <c r="AI251" s="888"/>
      <c r="AJ251" s="888"/>
      <c r="AK251" s="889">
        <v>21597.279999999999</v>
      </c>
      <c r="AL251" s="889"/>
      <c r="AM251" s="889"/>
      <c r="AN251" s="889"/>
      <c r="AO251" s="889"/>
      <c r="AP251" s="889"/>
      <c r="AQ251" s="880">
        <v>259167.35999999999</v>
      </c>
      <c r="AR251" s="880"/>
      <c r="AS251" s="880"/>
      <c r="AT251" s="880"/>
      <c r="AU251" s="880"/>
      <c r="AV251" s="880"/>
      <c r="AW251" s="880"/>
      <c r="AX251" s="880"/>
      <c r="AY251" s="876">
        <v>0</v>
      </c>
      <c r="AZ251" s="876"/>
      <c r="BA251" s="876"/>
      <c r="BB251" s="876"/>
      <c r="BC251" s="876"/>
      <c r="BD251" s="876"/>
      <c r="BE251" s="876"/>
      <c r="BF251" s="876"/>
      <c r="BG251" s="876">
        <v>3599.5466666666662</v>
      </c>
      <c r="BH251" s="876"/>
      <c r="BI251" s="876"/>
      <c r="BJ251" s="876"/>
      <c r="BK251" s="876"/>
      <c r="BL251" s="876"/>
      <c r="BM251" s="876"/>
      <c r="BN251" s="876"/>
      <c r="BO251" s="877">
        <v>35995.466666666667</v>
      </c>
      <c r="BP251" s="878"/>
      <c r="BQ251" s="878"/>
      <c r="BR251" s="878"/>
      <c r="BS251" s="878"/>
      <c r="BT251" s="878"/>
      <c r="BU251" s="878"/>
      <c r="BV251" s="879"/>
      <c r="BW251" s="876">
        <v>0</v>
      </c>
      <c r="BX251" s="876"/>
      <c r="BY251" s="876"/>
      <c r="BZ251" s="876"/>
      <c r="CA251" s="876"/>
      <c r="CB251" s="876"/>
      <c r="CC251" s="876"/>
      <c r="CD251" s="876"/>
      <c r="CE251" s="876">
        <v>0</v>
      </c>
      <c r="CF251" s="876"/>
      <c r="CG251" s="876"/>
      <c r="CH251" s="876"/>
      <c r="CI251" s="876"/>
      <c r="CJ251" s="876"/>
      <c r="CK251" s="876"/>
      <c r="CL251" s="876"/>
      <c r="CM251" s="876"/>
      <c r="CN251" s="876">
        <v>51200</v>
      </c>
      <c r="CO251" s="876"/>
      <c r="CP251" s="876"/>
      <c r="CQ251" s="876"/>
      <c r="CR251" s="876"/>
      <c r="CS251" s="876"/>
      <c r="CT251" s="876"/>
      <c r="CU251" s="876"/>
      <c r="CV251" s="880">
        <f t="shared" si="3"/>
        <v>349962.37333333335</v>
      </c>
      <c r="CW251" s="880"/>
      <c r="CX251" s="880"/>
      <c r="CY251" s="880"/>
      <c r="CZ251" s="880"/>
      <c r="DA251" s="880"/>
      <c r="DB251" s="880"/>
      <c r="DC251" s="880"/>
      <c r="DD251" s="880"/>
      <c r="DE251" s="881"/>
    </row>
    <row r="252" spans="1:109" s="3" customFormat="1" ht="23.25" customHeight="1" x14ac:dyDescent="0.2">
      <c r="A252" s="919" t="s">
        <v>1606</v>
      </c>
      <c r="B252" s="920"/>
      <c r="C252" s="920"/>
      <c r="D252" s="920"/>
      <c r="E252" s="920"/>
      <c r="F252" s="920"/>
      <c r="G252" s="920"/>
      <c r="H252" s="920"/>
      <c r="I252" s="920"/>
      <c r="J252" s="920"/>
      <c r="K252" s="920"/>
      <c r="L252" s="920"/>
      <c r="M252" s="920"/>
      <c r="N252" s="920"/>
      <c r="O252" s="921"/>
      <c r="P252" s="886" t="s">
        <v>1530</v>
      </c>
      <c r="Q252" s="886"/>
      <c r="R252" s="886"/>
      <c r="S252" s="886"/>
      <c r="T252" s="886"/>
      <c r="U252" s="886"/>
      <c r="V252" s="886"/>
      <c r="W252" s="886"/>
      <c r="X252" s="886"/>
      <c r="Y252" s="886"/>
      <c r="Z252" s="886"/>
      <c r="AA252" s="886"/>
      <c r="AB252" s="886"/>
      <c r="AC252" s="886"/>
      <c r="AD252" s="887"/>
      <c r="AE252" s="887"/>
      <c r="AF252" s="887"/>
      <c r="AG252" s="888">
        <v>5</v>
      </c>
      <c r="AH252" s="888"/>
      <c r="AI252" s="888"/>
      <c r="AJ252" s="888"/>
      <c r="AK252" s="889">
        <v>53993.2</v>
      </c>
      <c r="AL252" s="889"/>
      <c r="AM252" s="889"/>
      <c r="AN252" s="889"/>
      <c r="AO252" s="889"/>
      <c r="AP252" s="889"/>
      <c r="AQ252" s="880">
        <v>647918.39999999991</v>
      </c>
      <c r="AR252" s="880"/>
      <c r="AS252" s="880"/>
      <c r="AT252" s="880"/>
      <c r="AU252" s="880"/>
      <c r="AV252" s="880"/>
      <c r="AW252" s="880"/>
      <c r="AX252" s="880"/>
      <c r="AY252" s="876">
        <v>0</v>
      </c>
      <c r="AZ252" s="876"/>
      <c r="BA252" s="876"/>
      <c r="BB252" s="876"/>
      <c r="BC252" s="876"/>
      <c r="BD252" s="876"/>
      <c r="BE252" s="876"/>
      <c r="BF252" s="876"/>
      <c r="BG252" s="876">
        <v>8998.866666666665</v>
      </c>
      <c r="BH252" s="876"/>
      <c r="BI252" s="876"/>
      <c r="BJ252" s="876"/>
      <c r="BK252" s="876"/>
      <c r="BL252" s="876"/>
      <c r="BM252" s="876"/>
      <c r="BN252" s="876"/>
      <c r="BO252" s="877">
        <v>89988.666666666672</v>
      </c>
      <c r="BP252" s="878"/>
      <c r="BQ252" s="878"/>
      <c r="BR252" s="878"/>
      <c r="BS252" s="878"/>
      <c r="BT252" s="878"/>
      <c r="BU252" s="878"/>
      <c r="BV252" s="879"/>
      <c r="BW252" s="876">
        <v>0</v>
      </c>
      <c r="BX252" s="876"/>
      <c r="BY252" s="876"/>
      <c r="BZ252" s="876"/>
      <c r="CA252" s="876"/>
      <c r="CB252" s="876"/>
      <c r="CC252" s="876"/>
      <c r="CD252" s="876"/>
      <c r="CE252" s="876">
        <v>0</v>
      </c>
      <c r="CF252" s="876"/>
      <c r="CG252" s="876"/>
      <c r="CH252" s="876"/>
      <c r="CI252" s="876"/>
      <c r="CJ252" s="876"/>
      <c r="CK252" s="876"/>
      <c r="CL252" s="876"/>
      <c r="CM252" s="876"/>
      <c r="CN252" s="876">
        <v>128000</v>
      </c>
      <c r="CO252" s="876"/>
      <c r="CP252" s="876"/>
      <c r="CQ252" s="876"/>
      <c r="CR252" s="876"/>
      <c r="CS252" s="876"/>
      <c r="CT252" s="876"/>
      <c r="CU252" s="876"/>
      <c r="CV252" s="880">
        <f t="shared" si="3"/>
        <v>874905.93333333323</v>
      </c>
      <c r="CW252" s="880"/>
      <c r="CX252" s="880"/>
      <c r="CY252" s="880"/>
      <c r="CZ252" s="880"/>
      <c r="DA252" s="880"/>
      <c r="DB252" s="880"/>
      <c r="DC252" s="880"/>
      <c r="DD252" s="880"/>
      <c r="DE252" s="881"/>
    </row>
    <row r="253" spans="1:109" s="3" customFormat="1" ht="23.25" customHeight="1" x14ac:dyDescent="0.2">
      <c r="A253" s="919" t="s">
        <v>1606</v>
      </c>
      <c r="B253" s="920"/>
      <c r="C253" s="920"/>
      <c r="D253" s="920"/>
      <c r="E253" s="920"/>
      <c r="F253" s="920"/>
      <c r="G253" s="920"/>
      <c r="H253" s="920"/>
      <c r="I253" s="920"/>
      <c r="J253" s="920"/>
      <c r="K253" s="920"/>
      <c r="L253" s="920"/>
      <c r="M253" s="920"/>
      <c r="N253" s="920"/>
      <c r="O253" s="921"/>
      <c r="P253" s="886" t="s">
        <v>1532</v>
      </c>
      <c r="Q253" s="886"/>
      <c r="R253" s="886"/>
      <c r="S253" s="886"/>
      <c r="T253" s="886"/>
      <c r="U253" s="886"/>
      <c r="V253" s="886"/>
      <c r="W253" s="886"/>
      <c r="X253" s="886"/>
      <c r="Y253" s="886"/>
      <c r="Z253" s="886"/>
      <c r="AA253" s="886"/>
      <c r="AB253" s="886"/>
      <c r="AC253" s="886"/>
      <c r="AD253" s="887"/>
      <c r="AE253" s="887"/>
      <c r="AF253" s="887"/>
      <c r="AG253" s="888">
        <v>2</v>
      </c>
      <c r="AH253" s="888"/>
      <c r="AI253" s="888"/>
      <c r="AJ253" s="888"/>
      <c r="AK253" s="889">
        <v>23765.98</v>
      </c>
      <c r="AL253" s="889"/>
      <c r="AM253" s="889"/>
      <c r="AN253" s="889"/>
      <c r="AO253" s="889"/>
      <c r="AP253" s="889"/>
      <c r="AQ253" s="880">
        <v>285191.76</v>
      </c>
      <c r="AR253" s="880"/>
      <c r="AS253" s="880"/>
      <c r="AT253" s="880"/>
      <c r="AU253" s="880"/>
      <c r="AV253" s="880"/>
      <c r="AW253" s="880"/>
      <c r="AX253" s="880"/>
      <c r="AY253" s="876">
        <v>0</v>
      </c>
      <c r="AZ253" s="876"/>
      <c r="BA253" s="876"/>
      <c r="BB253" s="876"/>
      <c r="BC253" s="876"/>
      <c r="BD253" s="876"/>
      <c r="BE253" s="876"/>
      <c r="BF253" s="876"/>
      <c r="BG253" s="876">
        <v>3960.9966666666664</v>
      </c>
      <c r="BH253" s="876"/>
      <c r="BI253" s="876"/>
      <c r="BJ253" s="876"/>
      <c r="BK253" s="876"/>
      <c r="BL253" s="876"/>
      <c r="BM253" s="876"/>
      <c r="BN253" s="876"/>
      <c r="BO253" s="877">
        <v>39609.966666666667</v>
      </c>
      <c r="BP253" s="878"/>
      <c r="BQ253" s="878"/>
      <c r="BR253" s="878"/>
      <c r="BS253" s="878"/>
      <c r="BT253" s="878"/>
      <c r="BU253" s="878"/>
      <c r="BV253" s="879"/>
      <c r="BW253" s="876">
        <v>0</v>
      </c>
      <c r="BX253" s="876"/>
      <c r="BY253" s="876"/>
      <c r="BZ253" s="876"/>
      <c r="CA253" s="876"/>
      <c r="CB253" s="876"/>
      <c r="CC253" s="876"/>
      <c r="CD253" s="876"/>
      <c r="CE253" s="876">
        <v>0</v>
      </c>
      <c r="CF253" s="876"/>
      <c r="CG253" s="876"/>
      <c r="CH253" s="876"/>
      <c r="CI253" s="876"/>
      <c r="CJ253" s="876"/>
      <c r="CK253" s="876"/>
      <c r="CL253" s="876"/>
      <c r="CM253" s="876"/>
      <c r="CN253" s="876">
        <v>48800</v>
      </c>
      <c r="CO253" s="876"/>
      <c r="CP253" s="876"/>
      <c r="CQ253" s="876"/>
      <c r="CR253" s="876"/>
      <c r="CS253" s="876"/>
      <c r="CT253" s="876"/>
      <c r="CU253" s="876"/>
      <c r="CV253" s="880">
        <f t="shared" si="3"/>
        <v>377562.72333333333</v>
      </c>
      <c r="CW253" s="880"/>
      <c r="CX253" s="880"/>
      <c r="CY253" s="880"/>
      <c r="CZ253" s="880"/>
      <c r="DA253" s="880"/>
      <c r="DB253" s="880"/>
      <c r="DC253" s="880"/>
      <c r="DD253" s="880"/>
      <c r="DE253" s="881"/>
    </row>
    <row r="254" spans="1:109" s="3" customFormat="1" ht="23.25" customHeight="1" x14ac:dyDescent="0.2">
      <c r="A254" s="919" t="s">
        <v>1606</v>
      </c>
      <c r="B254" s="920"/>
      <c r="C254" s="920"/>
      <c r="D254" s="920"/>
      <c r="E254" s="920"/>
      <c r="F254" s="920"/>
      <c r="G254" s="920"/>
      <c r="H254" s="920"/>
      <c r="I254" s="920"/>
      <c r="J254" s="920"/>
      <c r="K254" s="920"/>
      <c r="L254" s="920"/>
      <c r="M254" s="920"/>
      <c r="N254" s="920"/>
      <c r="O254" s="921"/>
      <c r="P254" s="886" t="s">
        <v>1499</v>
      </c>
      <c r="Q254" s="886"/>
      <c r="R254" s="886"/>
      <c r="S254" s="886"/>
      <c r="T254" s="886"/>
      <c r="U254" s="886"/>
      <c r="V254" s="886"/>
      <c r="W254" s="886"/>
      <c r="X254" s="886"/>
      <c r="Y254" s="886"/>
      <c r="Z254" s="886"/>
      <c r="AA254" s="886"/>
      <c r="AB254" s="886"/>
      <c r="AC254" s="886"/>
      <c r="AD254" s="887"/>
      <c r="AE254" s="887"/>
      <c r="AF254" s="887"/>
      <c r="AG254" s="888">
        <v>2</v>
      </c>
      <c r="AH254" s="888"/>
      <c r="AI254" s="888"/>
      <c r="AJ254" s="888"/>
      <c r="AK254" s="889">
        <v>21597.279999999999</v>
      </c>
      <c r="AL254" s="889"/>
      <c r="AM254" s="889"/>
      <c r="AN254" s="889"/>
      <c r="AO254" s="889"/>
      <c r="AP254" s="889"/>
      <c r="AQ254" s="880">
        <v>259167.35999999999</v>
      </c>
      <c r="AR254" s="880"/>
      <c r="AS254" s="880"/>
      <c r="AT254" s="880"/>
      <c r="AU254" s="880"/>
      <c r="AV254" s="880"/>
      <c r="AW254" s="880"/>
      <c r="AX254" s="880"/>
      <c r="AY254" s="876">
        <v>0</v>
      </c>
      <c r="AZ254" s="876"/>
      <c r="BA254" s="876"/>
      <c r="BB254" s="876"/>
      <c r="BC254" s="876"/>
      <c r="BD254" s="876"/>
      <c r="BE254" s="876"/>
      <c r="BF254" s="876"/>
      <c r="BG254" s="876">
        <v>3599.5466666666662</v>
      </c>
      <c r="BH254" s="876"/>
      <c r="BI254" s="876"/>
      <c r="BJ254" s="876"/>
      <c r="BK254" s="876"/>
      <c r="BL254" s="876"/>
      <c r="BM254" s="876"/>
      <c r="BN254" s="876"/>
      <c r="BO254" s="877">
        <v>35995.466666666667</v>
      </c>
      <c r="BP254" s="878"/>
      <c r="BQ254" s="878"/>
      <c r="BR254" s="878"/>
      <c r="BS254" s="878"/>
      <c r="BT254" s="878"/>
      <c r="BU254" s="878"/>
      <c r="BV254" s="879"/>
      <c r="BW254" s="876">
        <v>0</v>
      </c>
      <c r="BX254" s="876"/>
      <c r="BY254" s="876"/>
      <c r="BZ254" s="876"/>
      <c r="CA254" s="876"/>
      <c r="CB254" s="876"/>
      <c r="CC254" s="876"/>
      <c r="CD254" s="876"/>
      <c r="CE254" s="876">
        <v>0</v>
      </c>
      <c r="CF254" s="876"/>
      <c r="CG254" s="876"/>
      <c r="CH254" s="876"/>
      <c r="CI254" s="876"/>
      <c r="CJ254" s="876"/>
      <c r="CK254" s="876"/>
      <c r="CL254" s="876"/>
      <c r="CM254" s="876"/>
      <c r="CN254" s="876">
        <v>51200</v>
      </c>
      <c r="CO254" s="876"/>
      <c r="CP254" s="876"/>
      <c r="CQ254" s="876"/>
      <c r="CR254" s="876"/>
      <c r="CS254" s="876"/>
      <c r="CT254" s="876"/>
      <c r="CU254" s="876"/>
      <c r="CV254" s="880">
        <f t="shared" si="3"/>
        <v>349962.37333333335</v>
      </c>
      <c r="CW254" s="880"/>
      <c r="CX254" s="880"/>
      <c r="CY254" s="880"/>
      <c r="CZ254" s="880"/>
      <c r="DA254" s="880"/>
      <c r="DB254" s="880"/>
      <c r="DC254" s="880"/>
      <c r="DD254" s="880"/>
      <c r="DE254" s="881"/>
    </row>
    <row r="255" spans="1:109" s="3" customFormat="1" ht="23.25" customHeight="1" x14ac:dyDescent="0.2">
      <c r="A255" s="919" t="s">
        <v>1606</v>
      </c>
      <c r="B255" s="920"/>
      <c r="C255" s="920"/>
      <c r="D255" s="920"/>
      <c r="E255" s="920"/>
      <c r="F255" s="920"/>
      <c r="G255" s="920"/>
      <c r="H255" s="920"/>
      <c r="I255" s="920"/>
      <c r="J255" s="920"/>
      <c r="K255" s="920"/>
      <c r="L255" s="920"/>
      <c r="M255" s="920"/>
      <c r="N255" s="920"/>
      <c r="O255" s="921"/>
      <c r="P255" s="886" t="s">
        <v>1509</v>
      </c>
      <c r="Q255" s="886"/>
      <c r="R255" s="886"/>
      <c r="S255" s="886"/>
      <c r="T255" s="886"/>
      <c r="U255" s="886"/>
      <c r="V255" s="886"/>
      <c r="W255" s="886"/>
      <c r="X255" s="886"/>
      <c r="Y255" s="886"/>
      <c r="Z255" s="886"/>
      <c r="AA255" s="886"/>
      <c r="AB255" s="886"/>
      <c r="AC255" s="886"/>
      <c r="AD255" s="887"/>
      <c r="AE255" s="887"/>
      <c r="AF255" s="887"/>
      <c r="AG255" s="888">
        <v>1</v>
      </c>
      <c r="AH255" s="888"/>
      <c r="AI255" s="888"/>
      <c r="AJ255" s="888"/>
      <c r="AK255" s="889">
        <v>12321.63451</v>
      </c>
      <c r="AL255" s="889"/>
      <c r="AM255" s="889"/>
      <c r="AN255" s="889"/>
      <c r="AO255" s="889"/>
      <c r="AP255" s="889"/>
      <c r="AQ255" s="880">
        <v>147859.61411999998</v>
      </c>
      <c r="AR255" s="880"/>
      <c r="AS255" s="880"/>
      <c r="AT255" s="880"/>
      <c r="AU255" s="880"/>
      <c r="AV255" s="880"/>
      <c r="AW255" s="880"/>
      <c r="AX255" s="880"/>
      <c r="AY255" s="876">
        <v>0</v>
      </c>
      <c r="AZ255" s="876"/>
      <c r="BA255" s="876"/>
      <c r="BB255" s="876"/>
      <c r="BC255" s="876"/>
      <c r="BD255" s="876"/>
      <c r="BE255" s="876"/>
      <c r="BF255" s="876"/>
      <c r="BG255" s="876">
        <v>2053.6057516666669</v>
      </c>
      <c r="BH255" s="876"/>
      <c r="BI255" s="876"/>
      <c r="BJ255" s="876"/>
      <c r="BK255" s="876"/>
      <c r="BL255" s="876"/>
      <c r="BM255" s="876"/>
      <c r="BN255" s="876"/>
      <c r="BO255" s="877">
        <v>20536.057516666668</v>
      </c>
      <c r="BP255" s="878"/>
      <c r="BQ255" s="878"/>
      <c r="BR255" s="878"/>
      <c r="BS255" s="878"/>
      <c r="BT255" s="878"/>
      <c r="BU255" s="878"/>
      <c r="BV255" s="879"/>
      <c r="BW255" s="876">
        <v>0</v>
      </c>
      <c r="BX255" s="876"/>
      <c r="BY255" s="876"/>
      <c r="BZ255" s="876"/>
      <c r="CA255" s="876"/>
      <c r="CB255" s="876"/>
      <c r="CC255" s="876"/>
      <c r="CD255" s="876"/>
      <c r="CE255" s="876">
        <v>0</v>
      </c>
      <c r="CF255" s="876"/>
      <c r="CG255" s="876"/>
      <c r="CH255" s="876"/>
      <c r="CI255" s="876"/>
      <c r="CJ255" s="876"/>
      <c r="CK255" s="876"/>
      <c r="CL255" s="876"/>
      <c r="CM255" s="876"/>
      <c r="CN255" s="876">
        <v>25600</v>
      </c>
      <c r="CO255" s="876"/>
      <c r="CP255" s="876"/>
      <c r="CQ255" s="876"/>
      <c r="CR255" s="876"/>
      <c r="CS255" s="876"/>
      <c r="CT255" s="876"/>
      <c r="CU255" s="876"/>
      <c r="CV255" s="880">
        <f t="shared" si="3"/>
        <v>196049.27738833334</v>
      </c>
      <c r="CW255" s="880"/>
      <c r="CX255" s="880"/>
      <c r="CY255" s="880"/>
      <c r="CZ255" s="880"/>
      <c r="DA255" s="880"/>
      <c r="DB255" s="880"/>
      <c r="DC255" s="880"/>
      <c r="DD255" s="880"/>
      <c r="DE255" s="881"/>
    </row>
    <row r="256" spans="1:109" s="3" customFormat="1" ht="23.25" customHeight="1" x14ac:dyDescent="0.2">
      <c r="A256" s="919" t="s">
        <v>1606</v>
      </c>
      <c r="B256" s="920"/>
      <c r="C256" s="920"/>
      <c r="D256" s="920"/>
      <c r="E256" s="920"/>
      <c r="F256" s="920"/>
      <c r="G256" s="920"/>
      <c r="H256" s="920"/>
      <c r="I256" s="920"/>
      <c r="J256" s="920"/>
      <c r="K256" s="920"/>
      <c r="L256" s="920"/>
      <c r="M256" s="920"/>
      <c r="N256" s="920"/>
      <c r="O256" s="921"/>
      <c r="P256" s="886" t="s">
        <v>1538</v>
      </c>
      <c r="Q256" s="886"/>
      <c r="R256" s="886"/>
      <c r="S256" s="886"/>
      <c r="T256" s="886"/>
      <c r="U256" s="886"/>
      <c r="V256" s="886"/>
      <c r="W256" s="886"/>
      <c r="X256" s="886"/>
      <c r="Y256" s="886"/>
      <c r="Z256" s="886"/>
      <c r="AA256" s="886"/>
      <c r="AB256" s="886"/>
      <c r="AC256" s="886"/>
      <c r="AD256" s="887"/>
      <c r="AE256" s="887"/>
      <c r="AF256" s="887"/>
      <c r="AG256" s="888">
        <v>2</v>
      </c>
      <c r="AH256" s="888"/>
      <c r="AI256" s="888"/>
      <c r="AJ256" s="888"/>
      <c r="AK256" s="889">
        <v>21939.517896799996</v>
      </c>
      <c r="AL256" s="889"/>
      <c r="AM256" s="889"/>
      <c r="AN256" s="889"/>
      <c r="AO256" s="889"/>
      <c r="AP256" s="889"/>
      <c r="AQ256" s="880">
        <v>263274.21476159996</v>
      </c>
      <c r="AR256" s="880"/>
      <c r="AS256" s="880"/>
      <c r="AT256" s="880"/>
      <c r="AU256" s="880"/>
      <c r="AV256" s="880"/>
      <c r="AW256" s="880"/>
      <c r="AX256" s="880"/>
      <c r="AY256" s="876">
        <v>0</v>
      </c>
      <c r="AZ256" s="876"/>
      <c r="BA256" s="876"/>
      <c r="BB256" s="876"/>
      <c r="BC256" s="876"/>
      <c r="BD256" s="876"/>
      <c r="BE256" s="876"/>
      <c r="BF256" s="876"/>
      <c r="BG256" s="876">
        <v>3656.5863161333327</v>
      </c>
      <c r="BH256" s="876"/>
      <c r="BI256" s="876"/>
      <c r="BJ256" s="876"/>
      <c r="BK256" s="876"/>
      <c r="BL256" s="876"/>
      <c r="BM256" s="876"/>
      <c r="BN256" s="876"/>
      <c r="BO256" s="877">
        <v>36565.863161333327</v>
      </c>
      <c r="BP256" s="878"/>
      <c r="BQ256" s="878"/>
      <c r="BR256" s="878"/>
      <c r="BS256" s="878"/>
      <c r="BT256" s="878"/>
      <c r="BU256" s="878"/>
      <c r="BV256" s="879"/>
      <c r="BW256" s="876">
        <v>0</v>
      </c>
      <c r="BX256" s="876"/>
      <c r="BY256" s="876"/>
      <c r="BZ256" s="876"/>
      <c r="CA256" s="876"/>
      <c r="CB256" s="876"/>
      <c r="CC256" s="876"/>
      <c r="CD256" s="876"/>
      <c r="CE256" s="876">
        <v>0</v>
      </c>
      <c r="CF256" s="876"/>
      <c r="CG256" s="876"/>
      <c r="CH256" s="876"/>
      <c r="CI256" s="876"/>
      <c r="CJ256" s="876"/>
      <c r="CK256" s="876"/>
      <c r="CL256" s="876"/>
      <c r="CM256" s="876"/>
      <c r="CN256" s="876">
        <v>51200</v>
      </c>
      <c r="CO256" s="876"/>
      <c r="CP256" s="876"/>
      <c r="CQ256" s="876"/>
      <c r="CR256" s="876"/>
      <c r="CS256" s="876"/>
      <c r="CT256" s="876"/>
      <c r="CU256" s="876"/>
      <c r="CV256" s="880">
        <f t="shared" si="3"/>
        <v>354696.66423906659</v>
      </c>
      <c r="CW256" s="880"/>
      <c r="CX256" s="880"/>
      <c r="CY256" s="880"/>
      <c r="CZ256" s="880"/>
      <c r="DA256" s="880"/>
      <c r="DB256" s="880"/>
      <c r="DC256" s="880"/>
      <c r="DD256" s="880"/>
      <c r="DE256" s="881"/>
    </row>
    <row r="257" spans="1:109" s="3" customFormat="1" ht="23.25" customHeight="1" x14ac:dyDescent="0.2">
      <c r="A257" s="919" t="s">
        <v>1606</v>
      </c>
      <c r="B257" s="920"/>
      <c r="C257" s="920"/>
      <c r="D257" s="920"/>
      <c r="E257" s="920"/>
      <c r="F257" s="920"/>
      <c r="G257" s="920"/>
      <c r="H257" s="920"/>
      <c r="I257" s="920"/>
      <c r="J257" s="920"/>
      <c r="K257" s="920"/>
      <c r="L257" s="920"/>
      <c r="M257" s="920"/>
      <c r="N257" s="920"/>
      <c r="O257" s="921"/>
      <c r="P257" s="886" t="s">
        <v>1607</v>
      </c>
      <c r="Q257" s="886"/>
      <c r="R257" s="886"/>
      <c r="S257" s="886"/>
      <c r="T257" s="886"/>
      <c r="U257" s="886"/>
      <c r="V257" s="886"/>
      <c r="W257" s="886"/>
      <c r="X257" s="886"/>
      <c r="Y257" s="886"/>
      <c r="Z257" s="886"/>
      <c r="AA257" s="886"/>
      <c r="AB257" s="886"/>
      <c r="AC257" s="886"/>
      <c r="AD257" s="887"/>
      <c r="AE257" s="887"/>
      <c r="AF257" s="887"/>
      <c r="AG257" s="888">
        <v>1</v>
      </c>
      <c r="AH257" s="888"/>
      <c r="AI257" s="888"/>
      <c r="AJ257" s="888"/>
      <c r="AK257" s="889">
        <v>10798.64</v>
      </c>
      <c r="AL257" s="889"/>
      <c r="AM257" s="889"/>
      <c r="AN257" s="889"/>
      <c r="AO257" s="889"/>
      <c r="AP257" s="889"/>
      <c r="AQ257" s="880">
        <v>129583.67999999999</v>
      </c>
      <c r="AR257" s="880"/>
      <c r="AS257" s="880"/>
      <c r="AT257" s="880"/>
      <c r="AU257" s="880"/>
      <c r="AV257" s="880"/>
      <c r="AW257" s="880"/>
      <c r="AX257" s="880"/>
      <c r="AY257" s="876">
        <v>0</v>
      </c>
      <c r="AZ257" s="876"/>
      <c r="BA257" s="876"/>
      <c r="BB257" s="876"/>
      <c r="BC257" s="876"/>
      <c r="BD257" s="876"/>
      <c r="BE257" s="876"/>
      <c r="BF257" s="876"/>
      <c r="BG257" s="876">
        <v>1799.7733333333331</v>
      </c>
      <c r="BH257" s="876"/>
      <c r="BI257" s="876"/>
      <c r="BJ257" s="876"/>
      <c r="BK257" s="876"/>
      <c r="BL257" s="876"/>
      <c r="BM257" s="876"/>
      <c r="BN257" s="876"/>
      <c r="BO257" s="877">
        <v>17997.733333333334</v>
      </c>
      <c r="BP257" s="878"/>
      <c r="BQ257" s="878"/>
      <c r="BR257" s="878"/>
      <c r="BS257" s="878"/>
      <c r="BT257" s="878"/>
      <c r="BU257" s="878"/>
      <c r="BV257" s="879"/>
      <c r="BW257" s="876">
        <v>0</v>
      </c>
      <c r="BX257" s="876"/>
      <c r="BY257" s="876"/>
      <c r="BZ257" s="876"/>
      <c r="CA257" s="876"/>
      <c r="CB257" s="876"/>
      <c r="CC257" s="876"/>
      <c r="CD257" s="876"/>
      <c r="CE257" s="876">
        <v>0</v>
      </c>
      <c r="CF257" s="876"/>
      <c r="CG257" s="876"/>
      <c r="CH257" s="876"/>
      <c r="CI257" s="876"/>
      <c r="CJ257" s="876"/>
      <c r="CK257" s="876"/>
      <c r="CL257" s="876"/>
      <c r="CM257" s="876"/>
      <c r="CN257" s="876">
        <v>25600</v>
      </c>
      <c r="CO257" s="876"/>
      <c r="CP257" s="876"/>
      <c r="CQ257" s="876"/>
      <c r="CR257" s="876"/>
      <c r="CS257" s="876"/>
      <c r="CT257" s="876"/>
      <c r="CU257" s="876"/>
      <c r="CV257" s="880">
        <f t="shared" si="3"/>
        <v>174981.18666666668</v>
      </c>
      <c r="CW257" s="880"/>
      <c r="CX257" s="880"/>
      <c r="CY257" s="880"/>
      <c r="CZ257" s="880"/>
      <c r="DA257" s="880"/>
      <c r="DB257" s="880"/>
      <c r="DC257" s="880"/>
      <c r="DD257" s="880"/>
      <c r="DE257" s="881"/>
    </row>
    <row r="258" spans="1:109" s="3" customFormat="1" ht="23.25" customHeight="1" x14ac:dyDescent="0.2">
      <c r="A258" s="919" t="s">
        <v>1608</v>
      </c>
      <c r="B258" s="920"/>
      <c r="C258" s="920"/>
      <c r="D258" s="920"/>
      <c r="E258" s="920"/>
      <c r="F258" s="920"/>
      <c r="G258" s="920"/>
      <c r="H258" s="920"/>
      <c r="I258" s="920"/>
      <c r="J258" s="920"/>
      <c r="K258" s="920"/>
      <c r="L258" s="920"/>
      <c r="M258" s="920"/>
      <c r="N258" s="920"/>
      <c r="O258" s="921"/>
      <c r="P258" s="886" t="s">
        <v>1507</v>
      </c>
      <c r="Q258" s="886"/>
      <c r="R258" s="886"/>
      <c r="S258" s="886"/>
      <c r="T258" s="886"/>
      <c r="U258" s="886"/>
      <c r="V258" s="886"/>
      <c r="W258" s="886"/>
      <c r="X258" s="886"/>
      <c r="Y258" s="886"/>
      <c r="Z258" s="886"/>
      <c r="AA258" s="886"/>
      <c r="AB258" s="886"/>
      <c r="AC258" s="886"/>
      <c r="AD258" s="887"/>
      <c r="AE258" s="887"/>
      <c r="AF258" s="887"/>
      <c r="AG258" s="888">
        <v>7</v>
      </c>
      <c r="AH258" s="888"/>
      <c r="AI258" s="888"/>
      <c r="AJ258" s="888"/>
      <c r="AK258" s="889">
        <v>90008.59</v>
      </c>
      <c r="AL258" s="889"/>
      <c r="AM258" s="889"/>
      <c r="AN258" s="889"/>
      <c r="AO258" s="889"/>
      <c r="AP258" s="889"/>
      <c r="AQ258" s="880">
        <v>1080103.0799999998</v>
      </c>
      <c r="AR258" s="880"/>
      <c r="AS258" s="880"/>
      <c r="AT258" s="880"/>
      <c r="AU258" s="880"/>
      <c r="AV258" s="880"/>
      <c r="AW258" s="880"/>
      <c r="AX258" s="880"/>
      <c r="AY258" s="876">
        <v>0</v>
      </c>
      <c r="AZ258" s="876"/>
      <c r="BA258" s="876"/>
      <c r="BB258" s="876"/>
      <c r="BC258" s="876"/>
      <c r="BD258" s="876"/>
      <c r="BE258" s="876"/>
      <c r="BF258" s="876"/>
      <c r="BG258" s="876">
        <v>15001.431666666667</v>
      </c>
      <c r="BH258" s="876"/>
      <c r="BI258" s="876"/>
      <c r="BJ258" s="876"/>
      <c r="BK258" s="876"/>
      <c r="BL258" s="876"/>
      <c r="BM258" s="876"/>
      <c r="BN258" s="876"/>
      <c r="BO258" s="877">
        <v>150014.31666666668</v>
      </c>
      <c r="BP258" s="878"/>
      <c r="BQ258" s="878"/>
      <c r="BR258" s="878"/>
      <c r="BS258" s="878"/>
      <c r="BT258" s="878"/>
      <c r="BU258" s="878"/>
      <c r="BV258" s="879"/>
      <c r="BW258" s="876">
        <v>0</v>
      </c>
      <c r="BX258" s="876"/>
      <c r="BY258" s="876"/>
      <c r="BZ258" s="876"/>
      <c r="CA258" s="876"/>
      <c r="CB258" s="876"/>
      <c r="CC258" s="876"/>
      <c r="CD258" s="876"/>
      <c r="CE258" s="876">
        <v>0</v>
      </c>
      <c r="CF258" s="876"/>
      <c r="CG258" s="876"/>
      <c r="CH258" s="876"/>
      <c r="CI258" s="876"/>
      <c r="CJ258" s="876"/>
      <c r="CK258" s="876"/>
      <c r="CL258" s="876"/>
      <c r="CM258" s="876"/>
      <c r="CN258" s="876">
        <v>196204.29500000001</v>
      </c>
      <c r="CO258" s="876"/>
      <c r="CP258" s="876"/>
      <c r="CQ258" s="876"/>
      <c r="CR258" s="876"/>
      <c r="CS258" s="876"/>
      <c r="CT258" s="876"/>
      <c r="CU258" s="876"/>
      <c r="CV258" s="880">
        <f t="shared" si="3"/>
        <v>1441323.1233333331</v>
      </c>
      <c r="CW258" s="880"/>
      <c r="CX258" s="880"/>
      <c r="CY258" s="880"/>
      <c r="CZ258" s="880"/>
      <c r="DA258" s="880"/>
      <c r="DB258" s="880"/>
      <c r="DC258" s="880"/>
      <c r="DD258" s="880"/>
      <c r="DE258" s="881"/>
    </row>
    <row r="259" spans="1:109" s="3" customFormat="1" ht="23.25" customHeight="1" x14ac:dyDescent="0.2">
      <c r="A259" s="919" t="s">
        <v>1609</v>
      </c>
      <c r="B259" s="920"/>
      <c r="C259" s="920"/>
      <c r="D259" s="920"/>
      <c r="E259" s="920"/>
      <c r="F259" s="920"/>
      <c r="G259" s="920"/>
      <c r="H259" s="920"/>
      <c r="I259" s="920"/>
      <c r="J259" s="920"/>
      <c r="K259" s="920"/>
      <c r="L259" s="920"/>
      <c r="M259" s="920"/>
      <c r="N259" s="920"/>
      <c r="O259" s="921"/>
      <c r="P259" s="886" t="s">
        <v>1507</v>
      </c>
      <c r="Q259" s="886"/>
      <c r="R259" s="886"/>
      <c r="S259" s="886"/>
      <c r="T259" s="886"/>
      <c r="U259" s="886"/>
      <c r="V259" s="886"/>
      <c r="W259" s="886"/>
      <c r="X259" s="886"/>
      <c r="Y259" s="886"/>
      <c r="Z259" s="886"/>
      <c r="AA259" s="886"/>
      <c r="AB259" s="886"/>
      <c r="AC259" s="886"/>
      <c r="AD259" s="887"/>
      <c r="AE259" s="887"/>
      <c r="AF259" s="887"/>
      <c r="AG259" s="888">
        <v>40</v>
      </c>
      <c r="AH259" s="888"/>
      <c r="AI259" s="888"/>
      <c r="AJ259" s="888"/>
      <c r="AK259" s="889">
        <v>340253.19999999995</v>
      </c>
      <c r="AL259" s="889"/>
      <c r="AM259" s="889"/>
      <c r="AN259" s="889"/>
      <c r="AO259" s="889"/>
      <c r="AP259" s="889"/>
      <c r="AQ259" s="880">
        <v>4083038.399999999</v>
      </c>
      <c r="AR259" s="880"/>
      <c r="AS259" s="880"/>
      <c r="AT259" s="880"/>
      <c r="AU259" s="880"/>
      <c r="AV259" s="880"/>
      <c r="AW259" s="880"/>
      <c r="AX259" s="880"/>
      <c r="AY259" s="876">
        <v>0</v>
      </c>
      <c r="AZ259" s="876"/>
      <c r="BA259" s="876"/>
      <c r="BB259" s="876"/>
      <c r="BC259" s="876"/>
      <c r="BD259" s="876"/>
      <c r="BE259" s="876"/>
      <c r="BF259" s="876"/>
      <c r="BG259" s="876">
        <v>56708.866666666647</v>
      </c>
      <c r="BH259" s="876"/>
      <c r="BI259" s="876"/>
      <c r="BJ259" s="876"/>
      <c r="BK259" s="876"/>
      <c r="BL259" s="876"/>
      <c r="BM259" s="876"/>
      <c r="BN259" s="876"/>
      <c r="BO259" s="877">
        <v>567088.66666666686</v>
      </c>
      <c r="BP259" s="878"/>
      <c r="BQ259" s="878"/>
      <c r="BR259" s="878"/>
      <c r="BS259" s="878"/>
      <c r="BT259" s="878"/>
      <c r="BU259" s="878"/>
      <c r="BV259" s="879"/>
      <c r="BW259" s="876">
        <v>0</v>
      </c>
      <c r="BX259" s="876"/>
      <c r="BY259" s="876"/>
      <c r="BZ259" s="876"/>
      <c r="CA259" s="876"/>
      <c r="CB259" s="876"/>
      <c r="CC259" s="876"/>
      <c r="CD259" s="876"/>
      <c r="CE259" s="876">
        <v>0</v>
      </c>
      <c r="CF259" s="876"/>
      <c r="CG259" s="876"/>
      <c r="CH259" s="876"/>
      <c r="CI259" s="876"/>
      <c r="CJ259" s="876"/>
      <c r="CK259" s="876"/>
      <c r="CL259" s="876"/>
      <c r="CM259" s="876"/>
      <c r="CN259" s="876">
        <v>630243.08000000007</v>
      </c>
      <c r="CO259" s="876"/>
      <c r="CP259" s="876"/>
      <c r="CQ259" s="876"/>
      <c r="CR259" s="876"/>
      <c r="CS259" s="876"/>
      <c r="CT259" s="876"/>
      <c r="CU259" s="876"/>
      <c r="CV259" s="880">
        <f t="shared" si="3"/>
        <v>5337079.0133333327</v>
      </c>
      <c r="CW259" s="880"/>
      <c r="CX259" s="880"/>
      <c r="CY259" s="880"/>
      <c r="CZ259" s="880"/>
      <c r="DA259" s="880"/>
      <c r="DB259" s="880"/>
      <c r="DC259" s="880"/>
      <c r="DD259" s="880"/>
      <c r="DE259" s="881"/>
    </row>
    <row r="260" spans="1:109" s="3" customFormat="1" ht="23.25" customHeight="1" x14ac:dyDescent="0.2">
      <c r="A260" s="919" t="s">
        <v>1610</v>
      </c>
      <c r="B260" s="920"/>
      <c r="C260" s="920"/>
      <c r="D260" s="920"/>
      <c r="E260" s="920"/>
      <c r="F260" s="920"/>
      <c r="G260" s="920"/>
      <c r="H260" s="920"/>
      <c r="I260" s="920"/>
      <c r="J260" s="920"/>
      <c r="K260" s="920"/>
      <c r="L260" s="920"/>
      <c r="M260" s="920"/>
      <c r="N260" s="920"/>
      <c r="O260" s="921"/>
      <c r="P260" s="886" t="s">
        <v>1536</v>
      </c>
      <c r="Q260" s="886"/>
      <c r="R260" s="886"/>
      <c r="S260" s="886"/>
      <c r="T260" s="886"/>
      <c r="U260" s="886"/>
      <c r="V260" s="886"/>
      <c r="W260" s="886"/>
      <c r="X260" s="886"/>
      <c r="Y260" s="886"/>
      <c r="Z260" s="886"/>
      <c r="AA260" s="886"/>
      <c r="AB260" s="886"/>
      <c r="AC260" s="886"/>
      <c r="AD260" s="887"/>
      <c r="AE260" s="887"/>
      <c r="AF260" s="887"/>
      <c r="AG260" s="888">
        <v>1</v>
      </c>
      <c r="AH260" s="888"/>
      <c r="AI260" s="888"/>
      <c r="AJ260" s="888"/>
      <c r="AK260" s="889">
        <v>16000</v>
      </c>
      <c r="AL260" s="889"/>
      <c r="AM260" s="889"/>
      <c r="AN260" s="889"/>
      <c r="AO260" s="889"/>
      <c r="AP260" s="889"/>
      <c r="AQ260" s="880">
        <v>192000</v>
      </c>
      <c r="AR260" s="880"/>
      <c r="AS260" s="880"/>
      <c r="AT260" s="880"/>
      <c r="AU260" s="880"/>
      <c r="AV260" s="880"/>
      <c r="AW260" s="880"/>
      <c r="AX260" s="880"/>
      <c r="AY260" s="876">
        <v>0</v>
      </c>
      <c r="AZ260" s="876"/>
      <c r="BA260" s="876"/>
      <c r="BB260" s="876"/>
      <c r="BC260" s="876"/>
      <c r="BD260" s="876"/>
      <c r="BE260" s="876"/>
      <c r="BF260" s="876"/>
      <c r="BG260" s="876">
        <v>2666.666666666667</v>
      </c>
      <c r="BH260" s="876"/>
      <c r="BI260" s="876"/>
      <c r="BJ260" s="876"/>
      <c r="BK260" s="876"/>
      <c r="BL260" s="876"/>
      <c r="BM260" s="876"/>
      <c r="BN260" s="876"/>
      <c r="BO260" s="877">
        <v>26666.666666666668</v>
      </c>
      <c r="BP260" s="878"/>
      <c r="BQ260" s="878"/>
      <c r="BR260" s="878"/>
      <c r="BS260" s="878"/>
      <c r="BT260" s="878"/>
      <c r="BU260" s="878"/>
      <c r="BV260" s="879"/>
      <c r="BW260" s="876">
        <v>0</v>
      </c>
      <c r="BX260" s="876"/>
      <c r="BY260" s="876"/>
      <c r="BZ260" s="876"/>
      <c r="CA260" s="876"/>
      <c r="CB260" s="876"/>
      <c r="CC260" s="876"/>
      <c r="CD260" s="876"/>
      <c r="CE260" s="876">
        <v>0</v>
      </c>
      <c r="CF260" s="876"/>
      <c r="CG260" s="876"/>
      <c r="CH260" s="876"/>
      <c r="CI260" s="876"/>
      <c r="CJ260" s="876"/>
      <c r="CK260" s="876"/>
      <c r="CL260" s="876"/>
      <c r="CM260" s="876"/>
      <c r="CN260" s="876">
        <v>16000</v>
      </c>
      <c r="CO260" s="876"/>
      <c r="CP260" s="876"/>
      <c r="CQ260" s="876"/>
      <c r="CR260" s="876"/>
      <c r="CS260" s="876"/>
      <c r="CT260" s="876"/>
      <c r="CU260" s="876"/>
      <c r="CV260" s="880">
        <f t="shared" si="3"/>
        <v>237333.33333333331</v>
      </c>
      <c r="CW260" s="880"/>
      <c r="CX260" s="880"/>
      <c r="CY260" s="880"/>
      <c r="CZ260" s="880"/>
      <c r="DA260" s="880"/>
      <c r="DB260" s="880"/>
      <c r="DC260" s="880"/>
      <c r="DD260" s="880"/>
      <c r="DE260" s="881"/>
    </row>
    <row r="261" spans="1:109" s="3" customFormat="1" ht="23.25" customHeight="1" x14ac:dyDescent="0.2">
      <c r="A261" s="919" t="s">
        <v>1611</v>
      </c>
      <c r="B261" s="920"/>
      <c r="C261" s="920"/>
      <c r="D261" s="920"/>
      <c r="E261" s="920"/>
      <c r="F261" s="920"/>
      <c r="G261" s="920"/>
      <c r="H261" s="920"/>
      <c r="I261" s="920"/>
      <c r="J261" s="920"/>
      <c r="K261" s="920"/>
      <c r="L261" s="920"/>
      <c r="M261" s="920"/>
      <c r="N261" s="920"/>
      <c r="O261" s="921"/>
      <c r="P261" s="886" t="s">
        <v>1536</v>
      </c>
      <c r="Q261" s="886"/>
      <c r="R261" s="886"/>
      <c r="S261" s="886"/>
      <c r="T261" s="886"/>
      <c r="U261" s="886"/>
      <c r="V261" s="886"/>
      <c r="W261" s="886"/>
      <c r="X261" s="886"/>
      <c r="Y261" s="886"/>
      <c r="Z261" s="886"/>
      <c r="AA261" s="886"/>
      <c r="AB261" s="886"/>
      <c r="AC261" s="886"/>
      <c r="AD261" s="887"/>
      <c r="AE261" s="887"/>
      <c r="AF261" s="887"/>
      <c r="AG261" s="888">
        <v>31</v>
      </c>
      <c r="AH261" s="888"/>
      <c r="AI261" s="888"/>
      <c r="AJ261" s="888"/>
      <c r="AK261" s="889">
        <v>355136</v>
      </c>
      <c r="AL261" s="889"/>
      <c r="AM261" s="889"/>
      <c r="AN261" s="889"/>
      <c r="AO261" s="889"/>
      <c r="AP261" s="889"/>
      <c r="AQ261" s="880">
        <v>4261632</v>
      </c>
      <c r="AR261" s="880"/>
      <c r="AS261" s="880"/>
      <c r="AT261" s="880"/>
      <c r="AU261" s="880"/>
      <c r="AV261" s="880"/>
      <c r="AW261" s="880"/>
      <c r="AX261" s="880"/>
      <c r="AY261" s="876">
        <v>0</v>
      </c>
      <c r="AZ261" s="876"/>
      <c r="BA261" s="876"/>
      <c r="BB261" s="876"/>
      <c r="BC261" s="876"/>
      <c r="BD261" s="876"/>
      <c r="BE261" s="876"/>
      <c r="BF261" s="876"/>
      <c r="BG261" s="876">
        <v>59189.333333333358</v>
      </c>
      <c r="BH261" s="876"/>
      <c r="BI261" s="876"/>
      <c r="BJ261" s="876"/>
      <c r="BK261" s="876"/>
      <c r="BL261" s="876"/>
      <c r="BM261" s="876"/>
      <c r="BN261" s="876"/>
      <c r="BO261" s="877">
        <v>591893.33333333326</v>
      </c>
      <c r="BP261" s="878"/>
      <c r="BQ261" s="878"/>
      <c r="BR261" s="878"/>
      <c r="BS261" s="878"/>
      <c r="BT261" s="878"/>
      <c r="BU261" s="878"/>
      <c r="BV261" s="879"/>
      <c r="BW261" s="876">
        <v>0</v>
      </c>
      <c r="BX261" s="876"/>
      <c r="BY261" s="876"/>
      <c r="BZ261" s="876"/>
      <c r="CA261" s="876"/>
      <c r="CB261" s="876"/>
      <c r="CC261" s="876"/>
      <c r="CD261" s="876"/>
      <c r="CE261" s="876">
        <v>0</v>
      </c>
      <c r="CF261" s="876"/>
      <c r="CG261" s="876"/>
      <c r="CH261" s="876"/>
      <c r="CI261" s="876"/>
      <c r="CJ261" s="876"/>
      <c r="CK261" s="876"/>
      <c r="CL261" s="876"/>
      <c r="CM261" s="876"/>
      <c r="CN261" s="876">
        <v>793600</v>
      </c>
      <c r="CO261" s="876"/>
      <c r="CP261" s="876"/>
      <c r="CQ261" s="876"/>
      <c r="CR261" s="876"/>
      <c r="CS261" s="876"/>
      <c r="CT261" s="876"/>
      <c r="CU261" s="876"/>
      <c r="CV261" s="880">
        <f t="shared" si="3"/>
        <v>5706314.666666666</v>
      </c>
      <c r="CW261" s="880"/>
      <c r="CX261" s="880"/>
      <c r="CY261" s="880"/>
      <c r="CZ261" s="880"/>
      <c r="DA261" s="880"/>
      <c r="DB261" s="880"/>
      <c r="DC261" s="880"/>
      <c r="DD261" s="880"/>
      <c r="DE261" s="881"/>
    </row>
    <row r="262" spans="1:109" s="3" customFormat="1" ht="23.25" customHeight="1" x14ac:dyDescent="0.2">
      <c r="A262" s="919" t="s">
        <v>1612</v>
      </c>
      <c r="B262" s="920"/>
      <c r="C262" s="920"/>
      <c r="D262" s="920"/>
      <c r="E262" s="920"/>
      <c r="F262" s="920"/>
      <c r="G262" s="920"/>
      <c r="H262" s="920"/>
      <c r="I262" s="920"/>
      <c r="J262" s="920"/>
      <c r="K262" s="920"/>
      <c r="L262" s="920"/>
      <c r="M262" s="920"/>
      <c r="N262" s="920"/>
      <c r="O262" s="921"/>
      <c r="P262" s="886" t="s">
        <v>1525</v>
      </c>
      <c r="Q262" s="886"/>
      <c r="R262" s="886"/>
      <c r="S262" s="886"/>
      <c r="T262" s="886"/>
      <c r="U262" s="886"/>
      <c r="V262" s="886"/>
      <c r="W262" s="886"/>
      <c r="X262" s="886"/>
      <c r="Y262" s="886"/>
      <c r="Z262" s="886"/>
      <c r="AA262" s="886"/>
      <c r="AB262" s="886"/>
      <c r="AC262" s="886"/>
      <c r="AD262" s="887"/>
      <c r="AE262" s="887"/>
      <c r="AF262" s="887"/>
      <c r="AG262" s="888">
        <v>3</v>
      </c>
      <c r="AH262" s="888"/>
      <c r="AI262" s="888"/>
      <c r="AJ262" s="888"/>
      <c r="AK262" s="889">
        <v>28890</v>
      </c>
      <c r="AL262" s="889"/>
      <c r="AM262" s="889"/>
      <c r="AN262" s="889"/>
      <c r="AO262" s="889"/>
      <c r="AP262" s="889"/>
      <c r="AQ262" s="880">
        <v>346680</v>
      </c>
      <c r="AR262" s="880"/>
      <c r="AS262" s="880"/>
      <c r="AT262" s="880"/>
      <c r="AU262" s="880"/>
      <c r="AV262" s="880"/>
      <c r="AW262" s="880"/>
      <c r="AX262" s="880"/>
      <c r="AY262" s="876">
        <v>0</v>
      </c>
      <c r="AZ262" s="876"/>
      <c r="BA262" s="876"/>
      <c r="BB262" s="876"/>
      <c r="BC262" s="876"/>
      <c r="BD262" s="876"/>
      <c r="BE262" s="876"/>
      <c r="BF262" s="876"/>
      <c r="BG262" s="876">
        <v>4815</v>
      </c>
      <c r="BH262" s="876"/>
      <c r="BI262" s="876"/>
      <c r="BJ262" s="876"/>
      <c r="BK262" s="876"/>
      <c r="BL262" s="876"/>
      <c r="BM262" s="876"/>
      <c r="BN262" s="876"/>
      <c r="BO262" s="877">
        <v>48150</v>
      </c>
      <c r="BP262" s="878"/>
      <c r="BQ262" s="878"/>
      <c r="BR262" s="878"/>
      <c r="BS262" s="878"/>
      <c r="BT262" s="878"/>
      <c r="BU262" s="878"/>
      <c r="BV262" s="879"/>
      <c r="BW262" s="876">
        <v>0</v>
      </c>
      <c r="BX262" s="876"/>
      <c r="BY262" s="876"/>
      <c r="BZ262" s="876"/>
      <c r="CA262" s="876"/>
      <c r="CB262" s="876"/>
      <c r="CC262" s="876"/>
      <c r="CD262" s="876"/>
      <c r="CE262" s="876">
        <v>0</v>
      </c>
      <c r="CF262" s="876"/>
      <c r="CG262" s="876"/>
      <c r="CH262" s="876"/>
      <c r="CI262" s="876"/>
      <c r="CJ262" s="876"/>
      <c r="CK262" s="876"/>
      <c r="CL262" s="876"/>
      <c r="CM262" s="876"/>
      <c r="CN262" s="876">
        <v>76800</v>
      </c>
      <c r="CO262" s="876"/>
      <c r="CP262" s="876"/>
      <c r="CQ262" s="876"/>
      <c r="CR262" s="876"/>
      <c r="CS262" s="876"/>
      <c r="CT262" s="876"/>
      <c r="CU262" s="876"/>
      <c r="CV262" s="880">
        <f t="shared" si="3"/>
        <v>476445</v>
      </c>
      <c r="CW262" s="880"/>
      <c r="CX262" s="880"/>
      <c r="CY262" s="880"/>
      <c r="CZ262" s="880"/>
      <c r="DA262" s="880"/>
      <c r="DB262" s="880"/>
      <c r="DC262" s="880"/>
      <c r="DD262" s="880"/>
      <c r="DE262" s="881"/>
    </row>
    <row r="263" spans="1:109" s="3" customFormat="1" ht="23.25" customHeight="1" x14ac:dyDescent="0.2">
      <c r="A263" s="919" t="s">
        <v>1613</v>
      </c>
      <c r="B263" s="920"/>
      <c r="C263" s="920"/>
      <c r="D263" s="920"/>
      <c r="E263" s="920"/>
      <c r="F263" s="920"/>
      <c r="G263" s="920"/>
      <c r="H263" s="920"/>
      <c r="I263" s="920"/>
      <c r="J263" s="920"/>
      <c r="K263" s="920"/>
      <c r="L263" s="920"/>
      <c r="M263" s="920"/>
      <c r="N263" s="920"/>
      <c r="O263" s="921"/>
      <c r="P263" s="886" t="s">
        <v>1564</v>
      </c>
      <c r="Q263" s="886"/>
      <c r="R263" s="886"/>
      <c r="S263" s="886"/>
      <c r="T263" s="886"/>
      <c r="U263" s="886"/>
      <c r="V263" s="886"/>
      <c r="W263" s="886"/>
      <c r="X263" s="886"/>
      <c r="Y263" s="886"/>
      <c r="Z263" s="886"/>
      <c r="AA263" s="886"/>
      <c r="AB263" s="886"/>
      <c r="AC263" s="886"/>
      <c r="AD263" s="887"/>
      <c r="AE263" s="887"/>
      <c r="AF263" s="887"/>
      <c r="AG263" s="888">
        <v>1</v>
      </c>
      <c r="AH263" s="888"/>
      <c r="AI263" s="888"/>
      <c r="AJ263" s="888"/>
      <c r="AK263" s="889">
        <v>13848.38</v>
      </c>
      <c r="AL263" s="889"/>
      <c r="AM263" s="889"/>
      <c r="AN263" s="889"/>
      <c r="AO263" s="889"/>
      <c r="AP263" s="889"/>
      <c r="AQ263" s="880">
        <v>166180.56</v>
      </c>
      <c r="AR263" s="880"/>
      <c r="AS263" s="880"/>
      <c r="AT263" s="880"/>
      <c r="AU263" s="880"/>
      <c r="AV263" s="880"/>
      <c r="AW263" s="880"/>
      <c r="AX263" s="880"/>
      <c r="AY263" s="876">
        <v>0</v>
      </c>
      <c r="AZ263" s="876"/>
      <c r="BA263" s="876"/>
      <c r="BB263" s="876"/>
      <c r="BC263" s="876"/>
      <c r="BD263" s="876"/>
      <c r="BE263" s="876"/>
      <c r="BF263" s="876"/>
      <c r="BG263" s="876">
        <v>2308.0633333333335</v>
      </c>
      <c r="BH263" s="876"/>
      <c r="BI263" s="876"/>
      <c r="BJ263" s="876"/>
      <c r="BK263" s="876"/>
      <c r="BL263" s="876"/>
      <c r="BM263" s="876"/>
      <c r="BN263" s="876"/>
      <c r="BO263" s="877">
        <v>23080.633333333331</v>
      </c>
      <c r="BP263" s="878"/>
      <c r="BQ263" s="878"/>
      <c r="BR263" s="878"/>
      <c r="BS263" s="878"/>
      <c r="BT263" s="878"/>
      <c r="BU263" s="878"/>
      <c r="BV263" s="879"/>
      <c r="BW263" s="876">
        <v>0</v>
      </c>
      <c r="BX263" s="876"/>
      <c r="BY263" s="876"/>
      <c r="BZ263" s="876"/>
      <c r="CA263" s="876"/>
      <c r="CB263" s="876"/>
      <c r="CC263" s="876"/>
      <c r="CD263" s="876"/>
      <c r="CE263" s="876">
        <v>0</v>
      </c>
      <c r="CF263" s="876"/>
      <c r="CG263" s="876"/>
      <c r="CH263" s="876"/>
      <c r="CI263" s="876"/>
      <c r="CJ263" s="876"/>
      <c r="CK263" s="876"/>
      <c r="CL263" s="876"/>
      <c r="CM263" s="876"/>
      <c r="CN263" s="876">
        <v>16000</v>
      </c>
      <c r="CO263" s="876"/>
      <c r="CP263" s="876"/>
      <c r="CQ263" s="876"/>
      <c r="CR263" s="876"/>
      <c r="CS263" s="876"/>
      <c r="CT263" s="876"/>
      <c r="CU263" s="876"/>
      <c r="CV263" s="880">
        <f t="shared" si="3"/>
        <v>207569.25666666665</v>
      </c>
      <c r="CW263" s="880"/>
      <c r="CX263" s="880"/>
      <c r="CY263" s="880"/>
      <c r="CZ263" s="880"/>
      <c r="DA263" s="880"/>
      <c r="DB263" s="880"/>
      <c r="DC263" s="880"/>
      <c r="DD263" s="880"/>
      <c r="DE263" s="881"/>
    </row>
    <row r="264" spans="1:109" s="3" customFormat="1" ht="23.25" customHeight="1" x14ac:dyDescent="0.2">
      <c r="A264" s="919" t="s">
        <v>1614</v>
      </c>
      <c r="B264" s="920"/>
      <c r="C264" s="920"/>
      <c r="D264" s="920"/>
      <c r="E264" s="920"/>
      <c r="F264" s="920"/>
      <c r="G264" s="920"/>
      <c r="H264" s="920"/>
      <c r="I264" s="920"/>
      <c r="J264" s="920"/>
      <c r="K264" s="920"/>
      <c r="L264" s="920"/>
      <c r="M264" s="920"/>
      <c r="N264" s="920"/>
      <c r="O264" s="921"/>
      <c r="P264" s="886" t="s">
        <v>1507</v>
      </c>
      <c r="Q264" s="886"/>
      <c r="R264" s="886"/>
      <c r="S264" s="886"/>
      <c r="T264" s="886"/>
      <c r="U264" s="886"/>
      <c r="V264" s="886"/>
      <c r="W264" s="886"/>
      <c r="X264" s="886"/>
      <c r="Y264" s="886"/>
      <c r="Z264" s="886"/>
      <c r="AA264" s="886"/>
      <c r="AB264" s="886"/>
      <c r="AC264" s="886"/>
      <c r="AD264" s="887"/>
      <c r="AE264" s="887"/>
      <c r="AF264" s="887"/>
      <c r="AG264" s="888">
        <v>1</v>
      </c>
      <c r="AH264" s="888"/>
      <c r="AI264" s="888"/>
      <c r="AJ264" s="888"/>
      <c r="AK264" s="889">
        <v>70000</v>
      </c>
      <c r="AL264" s="889"/>
      <c r="AM264" s="889"/>
      <c r="AN264" s="889"/>
      <c r="AO264" s="889"/>
      <c r="AP264" s="889"/>
      <c r="AQ264" s="880">
        <v>840000</v>
      </c>
      <c r="AR264" s="880"/>
      <c r="AS264" s="880"/>
      <c r="AT264" s="880"/>
      <c r="AU264" s="880"/>
      <c r="AV264" s="880"/>
      <c r="AW264" s="880"/>
      <c r="AX264" s="880"/>
      <c r="AY264" s="876">
        <v>0</v>
      </c>
      <c r="AZ264" s="876"/>
      <c r="BA264" s="876"/>
      <c r="BB264" s="876"/>
      <c r="BC264" s="876"/>
      <c r="BD264" s="876"/>
      <c r="BE264" s="876"/>
      <c r="BF264" s="876"/>
      <c r="BG264" s="876">
        <v>11666.666666666668</v>
      </c>
      <c r="BH264" s="876"/>
      <c r="BI264" s="876"/>
      <c r="BJ264" s="876"/>
      <c r="BK264" s="876"/>
      <c r="BL264" s="876"/>
      <c r="BM264" s="876"/>
      <c r="BN264" s="876"/>
      <c r="BO264" s="877">
        <v>116666.66666666667</v>
      </c>
      <c r="BP264" s="878"/>
      <c r="BQ264" s="878"/>
      <c r="BR264" s="878"/>
      <c r="BS264" s="878"/>
      <c r="BT264" s="878"/>
      <c r="BU264" s="878"/>
      <c r="BV264" s="879"/>
      <c r="BW264" s="876">
        <v>0</v>
      </c>
      <c r="BX264" s="876"/>
      <c r="BY264" s="876"/>
      <c r="BZ264" s="876"/>
      <c r="CA264" s="876"/>
      <c r="CB264" s="876"/>
      <c r="CC264" s="876"/>
      <c r="CD264" s="876"/>
      <c r="CE264" s="876">
        <v>0</v>
      </c>
      <c r="CF264" s="876"/>
      <c r="CG264" s="876"/>
      <c r="CH264" s="876"/>
      <c r="CI264" s="876"/>
      <c r="CJ264" s="876"/>
      <c r="CK264" s="876"/>
      <c r="CL264" s="876"/>
      <c r="CM264" s="876"/>
      <c r="CN264" s="876">
        <v>0</v>
      </c>
      <c r="CO264" s="876"/>
      <c r="CP264" s="876"/>
      <c r="CQ264" s="876"/>
      <c r="CR264" s="876"/>
      <c r="CS264" s="876"/>
      <c r="CT264" s="876"/>
      <c r="CU264" s="876"/>
      <c r="CV264" s="880">
        <f t="shared" ref="CV264:CV327" si="4">SUM(AQ264:CU264)</f>
        <v>968333.33333333326</v>
      </c>
      <c r="CW264" s="880"/>
      <c r="CX264" s="880"/>
      <c r="CY264" s="880"/>
      <c r="CZ264" s="880"/>
      <c r="DA264" s="880"/>
      <c r="DB264" s="880"/>
      <c r="DC264" s="880"/>
      <c r="DD264" s="880"/>
      <c r="DE264" s="881"/>
    </row>
    <row r="265" spans="1:109" s="3" customFormat="1" ht="23.25" customHeight="1" x14ac:dyDescent="0.2">
      <c r="A265" s="919" t="s">
        <v>1615</v>
      </c>
      <c r="B265" s="920"/>
      <c r="C265" s="920"/>
      <c r="D265" s="920"/>
      <c r="E265" s="920"/>
      <c r="F265" s="920"/>
      <c r="G265" s="920"/>
      <c r="H265" s="920"/>
      <c r="I265" s="920"/>
      <c r="J265" s="920"/>
      <c r="K265" s="920"/>
      <c r="L265" s="920"/>
      <c r="M265" s="920"/>
      <c r="N265" s="920"/>
      <c r="O265" s="921"/>
      <c r="P265" s="886" t="s">
        <v>1495</v>
      </c>
      <c r="Q265" s="886"/>
      <c r="R265" s="886"/>
      <c r="S265" s="886"/>
      <c r="T265" s="886"/>
      <c r="U265" s="886"/>
      <c r="V265" s="886"/>
      <c r="W265" s="886"/>
      <c r="X265" s="886"/>
      <c r="Y265" s="886"/>
      <c r="Z265" s="886"/>
      <c r="AA265" s="886"/>
      <c r="AB265" s="886"/>
      <c r="AC265" s="886"/>
      <c r="AD265" s="887"/>
      <c r="AE265" s="887"/>
      <c r="AF265" s="887"/>
      <c r="AG265" s="888">
        <v>1</v>
      </c>
      <c r="AH265" s="888"/>
      <c r="AI265" s="888"/>
      <c r="AJ265" s="888"/>
      <c r="AK265" s="889">
        <v>44762</v>
      </c>
      <c r="AL265" s="889"/>
      <c r="AM265" s="889"/>
      <c r="AN265" s="889"/>
      <c r="AO265" s="889"/>
      <c r="AP265" s="889"/>
      <c r="AQ265" s="880">
        <v>537144</v>
      </c>
      <c r="AR265" s="880"/>
      <c r="AS265" s="880"/>
      <c r="AT265" s="880"/>
      <c r="AU265" s="880"/>
      <c r="AV265" s="880"/>
      <c r="AW265" s="880"/>
      <c r="AX265" s="880"/>
      <c r="AY265" s="876">
        <v>0</v>
      </c>
      <c r="AZ265" s="876"/>
      <c r="BA265" s="876"/>
      <c r="BB265" s="876"/>
      <c r="BC265" s="876"/>
      <c r="BD265" s="876"/>
      <c r="BE265" s="876"/>
      <c r="BF265" s="876"/>
      <c r="BG265" s="876">
        <v>7460.333333333333</v>
      </c>
      <c r="BH265" s="876"/>
      <c r="BI265" s="876"/>
      <c r="BJ265" s="876"/>
      <c r="BK265" s="876"/>
      <c r="BL265" s="876"/>
      <c r="BM265" s="876"/>
      <c r="BN265" s="876"/>
      <c r="BO265" s="877">
        <v>74603.333333333328</v>
      </c>
      <c r="BP265" s="878"/>
      <c r="BQ265" s="878"/>
      <c r="BR265" s="878"/>
      <c r="BS265" s="878"/>
      <c r="BT265" s="878"/>
      <c r="BU265" s="878"/>
      <c r="BV265" s="879"/>
      <c r="BW265" s="876">
        <v>0</v>
      </c>
      <c r="BX265" s="876"/>
      <c r="BY265" s="876"/>
      <c r="BZ265" s="876"/>
      <c r="CA265" s="876"/>
      <c r="CB265" s="876"/>
      <c r="CC265" s="876"/>
      <c r="CD265" s="876"/>
      <c r="CE265" s="876">
        <v>0</v>
      </c>
      <c r="CF265" s="876"/>
      <c r="CG265" s="876"/>
      <c r="CH265" s="876"/>
      <c r="CI265" s="876"/>
      <c r="CJ265" s="876"/>
      <c r="CK265" s="876"/>
      <c r="CL265" s="876"/>
      <c r="CM265" s="876"/>
      <c r="CN265" s="876">
        <v>0</v>
      </c>
      <c r="CO265" s="876"/>
      <c r="CP265" s="876"/>
      <c r="CQ265" s="876"/>
      <c r="CR265" s="876"/>
      <c r="CS265" s="876"/>
      <c r="CT265" s="876"/>
      <c r="CU265" s="876"/>
      <c r="CV265" s="880">
        <f t="shared" si="4"/>
        <v>619207.66666666674</v>
      </c>
      <c r="CW265" s="880"/>
      <c r="CX265" s="880"/>
      <c r="CY265" s="880"/>
      <c r="CZ265" s="880"/>
      <c r="DA265" s="880"/>
      <c r="DB265" s="880"/>
      <c r="DC265" s="880"/>
      <c r="DD265" s="880"/>
      <c r="DE265" s="881"/>
    </row>
    <row r="266" spans="1:109" s="3" customFormat="1" ht="23.25" customHeight="1" x14ac:dyDescent="0.2">
      <c r="A266" s="919" t="s">
        <v>1616</v>
      </c>
      <c r="B266" s="920"/>
      <c r="C266" s="920"/>
      <c r="D266" s="920"/>
      <c r="E266" s="920"/>
      <c r="F266" s="920"/>
      <c r="G266" s="920"/>
      <c r="H266" s="920"/>
      <c r="I266" s="920"/>
      <c r="J266" s="920"/>
      <c r="K266" s="920"/>
      <c r="L266" s="920"/>
      <c r="M266" s="920"/>
      <c r="N266" s="920"/>
      <c r="O266" s="921"/>
      <c r="P266" s="886" t="s">
        <v>1496</v>
      </c>
      <c r="Q266" s="886"/>
      <c r="R266" s="886"/>
      <c r="S266" s="886"/>
      <c r="T266" s="886"/>
      <c r="U266" s="886"/>
      <c r="V266" s="886"/>
      <c r="W266" s="886"/>
      <c r="X266" s="886"/>
      <c r="Y266" s="886"/>
      <c r="Z266" s="886"/>
      <c r="AA266" s="886"/>
      <c r="AB266" s="886"/>
      <c r="AC266" s="886"/>
      <c r="AD266" s="887"/>
      <c r="AE266" s="887"/>
      <c r="AF266" s="887"/>
      <c r="AG266" s="888">
        <v>3</v>
      </c>
      <c r="AH266" s="888"/>
      <c r="AI266" s="888"/>
      <c r="AJ266" s="888"/>
      <c r="AK266" s="889">
        <v>44174.58</v>
      </c>
      <c r="AL266" s="889"/>
      <c r="AM266" s="889"/>
      <c r="AN266" s="889"/>
      <c r="AO266" s="889"/>
      <c r="AP266" s="889"/>
      <c r="AQ266" s="880">
        <v>530094.96</v>
      </c>
      <c r="AR266" s="880"/>
      <c r="AS266" s="880"/>
      <c r="AT266" s="880"/>
      <c r="AU266" s="880"/>
      <c r="AV266" s="880"/>
      <c r="AW266" s="880"/>
      <c r="AX266" s="880"/>
      <c r="AY266" s="876">
        <v>0</v>
      </c>
      <c r="AZ266" s="876"/>
      <c r="BA266" s="876"/>
      <c r="BB266" s="876"/>
      <c r="BC266" s="876"/>
      <c r="BD266" s="876"/>
      <c r="BE266" s="876"/>
      <c r="BF266" s="876"/>
      <c r="BG266" s="876">
        <v>7362.43</v>
      </c>
      <c r="BH266" s="876"/>
      <c r="BI266" s="876"/>
      <c r="BJ266" s="876"/>
      <c r="BK266" s="876"/>
      <c r="BL266" s="876"/>
      <c r="BM266" s="876"/>
      <c r="BN266" s="876"/>
      <c r="BO266" s="877">
        <v>73624.3</v>
      </c>
      <c r="BP266" s="878"/>
      <c r="BQ266" s="878"/>
      <c r="BR266" s="878"/>
      <c r="BS266" s="878"/>
      <c r="BT266" s="878"/>
      <c r="BU266" s="878"/>
      <c r="BV266" s="879"/>
      <c r="BW266" s="876">
        <v>0</v>
      </c>
      <c r="BX266" s="876"/>
      <c r="BY266" s="876"/>
      <c r="BZ266" s="876"/>
      <c r="CA266" s="876"/>
      <c r="CB266" s="876"/>
      <c r="CC266" s="876"/>
      <c r="CD266" s="876"/>
      <c r="CE266" s="876">
        <v>0</v>
      </c>
      <c r="CF266" s="876"/>
      <c r="CG266" s="876"/>
      <c r="CH266" s="876"/>
      <c r="CI266" s="876"/>
      <c r="CJ266" s="876"/>
      <c r="CK266" s="876"/>
      <c r="CL266" s="876"/>
      <c r="CM266" s="876"/>
      <c r="CN266" s="876">
        <v>68400</v>
      </c>
      <c r="CO266" s="876"/>
      <c r="CP266" s="876"/>
      <c r="CQ266" s="876"/>
      <c r="CR266" s="876"/>
      <c r="CS266" s="876"/>
      <c r="CT266" s="876"/>
      <c r="CU266" s="876"/>
      <c r="CV266" s="880">
        <f t="shared" si="4"/>
        <v>679481.69000000006</v>
      </c>
      <c r="CW266" s="880"/>
      <c r="CX266" s="880"/>
      <c r="CY266" s="880"/>
      <c r="CZ266" s="880"/>
      <c r="DA266" s="880"/>
      <c r="DB266" s="880"/>
      <c r="DC266" s="880"/>
      <c r="DD266" s="880"/>
      <c r="DE266" s="881"/>
    </row>
    <row r="267" spans="1:109" s="3" customFormat="1" ht="23.25" customHeight="1" x14ac:dyDescent="0.2">
      <c r="A267" s="919" t="s">
        <v>1616</v>
      </c>
      <c r="B267" s="920"/>
      <c r="C267" s="920"/>
      <c r="D267" s="920"/>
      <c r="E267" s="920"/>
      <c r="F267" s="920"/>
      <c r="G267" s="920"/>
      <c r="H267" s="920"/>
      <c r="I267" s="920"/>
      <c r="J267" s="920"/>
      <c r="K267" s="920"/>
      <c r="L267" s="920"/>
      <c r="M267" s="920"/>
      <c r="N267" s="920"/>
      <c r="O267" s="921"/>
      <c r="P267" s="886" t="s">
        <v>1561</v>
      </c>
      <c r="Q267" s="886"/>
      <c r="R267" s="886"/>
      <c r="S267" s="886"/>
      <c r="T267" s="886"/>
      <c r="U267" s="886"/>
      <c r="V267" s="886"/>
      <c r="W267" s="886"/>
      <c r="X267" s="886"/>
      <c r="Y267" s="886"/>
      <c r="Z267" s="886"/>
      <c r="AA267" s="886"/>
      <c r="AB267" s="886"/>
      <c r="AC267" s="886"/>
      <c r="AD267" s="887"/>
      <c r="AE267" s="887"/>
      <c r="AF267" s="887"/>
      <c r="AG267" s="888">
        <v>2</v>
      </c>
      <c r="AH267" s="888"/>
      <c r="AI267" s="888"/>
      <c r="AJ267" s="888"/>
      <c r="AK267" s="889">
        <v>32922.449999999997</v>
      </c>
      <c r="AL267" s="889"/>
      <c r="AM267" s="889"/>
      <c r="AN267" s="889"/>
      <c r="AO267" s="889"/>
      <c r="AP267" s="889"/>
      <c r="AQ267" s="880">
        <v>395069.4</v>
      </c>
      <c r="AR267" s="880"/>
      <c r="AS267" s="880"/>
      <c r="AT267" s="880"/>
      <c r="AU267" s="880"/>
      <c r="AV267" s="880"/>
      <c r="AW267" s="880"/>
      <c r="AX267" s="880"/>
      <c r="AY267" s="876">
        <v>0</v>
      </c>
      <c r="AZ267" s="876"/>
      <c r="BA267" s="876"/>
      <c r="BB267" s="876"/>
      <c r="BC267" s="876"/>
      <c r="BD267" s="876"/>
      <c r="BE267" s="876"/>
      <c r="BF267" s="876"/>
      <c r="BG267" s="876">
        <v>5487.0750000000007</v>
      </c>
      <c r="BH267" s="876"/>
      <c r="BI267" s="876"/>
      <c r="BJ267" s="876"/>
      <c r="BK267" s="876"/>
      <c r="BL267" s="876"/>
      <c r="BM267" s="876"/>
      <c r="BN267" s="876"/>
      <c r="BO267" s="877">
        <v>54870.75</v>
      </c>
      <c r="BP267" s="878"/>
      <c r="BQ267" s="878"/>
      <c r="BR267" s="878"/>
      <c r="BS267" s="878"/>
      <c r="BT267" s="878"/>
      <c r="BU267" s="878"/>
      <c r="BV267" s="879"/>
      <c r="BW267" s="876">
        <v>0</v>
      </c>
      <c r="BX267" s="876"/>
      <c r="BY267" s="876"/>
      <c r="BZ267" s="876"/>
      <c r="CA267" s="876"/>
      <c r="CB267" s="876"/>
      <c r="CC267" s="876"/>
      <c r="CD267" s="876"/>
      <c r="CE267" s="876">
        <v>0</v>
      </c>
      <c r="CF267" s="876"/>
      <c r="CG267" s="876"/>
      <c r="CH267" s="876"/>
      <c r="CI267" s="876"/>
      <c r="CJ267" s="876"/>
      <c r="CK267" s="876"/>
      <c r="CL267" s="876"/>
      <c r="CM267" s="876"/>
      <c r="CN267" s="876">
        <v>12000</v>
      </c>
      <c r="CO267" s="876"/>
      <c r="CP267" s="876"/>
      <c r="CQ267" s="876"/>
      <c r="CR267" s="876"/>
      <c r="CS267" s="876"/>
      <c r="CT267" s="876"/>
      <c r="CU267" s="876"/>
      <c r="CV267" s="880">
        <f t="shared" si="4"/>
        <v>467427.22500000003</v>
      </c>
      <c r="CW267" s="880"/>
      <c r="CX267" s="880"/>
      <c r="CY267" s="880"/>
      <c r="CZ267" s="880"/>
      <c r="DA267" s="880"/>
      <c r="DB267" s="880"/>
      <c r="DC267" s="880"/>
      <c r="DD267" s="880"/>
      <c r="DE267" s="881"/>
    </row>
    <row r="268" spans="1:109" s="3" customFormat="1" ht="23.25" customHeight="1" x14ac:dyDescent="0.2">
      <c r="A268" s="919" t="s">
        <v>1616</v>
      </c>
      <c r="B268" s="920"/>
      <c r="C268" s="920"/>
      <c r="D268" s="920"/>
      <c r="E268" s="920"/>
      <c r="F268" s="920"/>
      <c r="G268" s="920"/>
      <c r="H268" s="920"/>
      <c r="I268" s="920"/>
      <c r="J268" s="920"/>
      <c r="K268" s="920"/>
      <c r="L268" s="920"/>
      <c r="M268" s="920"/>
      <c r="N268" s="920"/>
      <c r="O268" s="921"/>
      <c r="P268" s="886" t="s">
        <v>1516</v>
      </c>
      <c r="Q268" s="886"/>
      <c r="R268" s="886"/>
      <c r="S268" s="886"/>
      <c r="T268" s="886"/>
      <c r="U268" s="886"/>
      <c r="V268" s="886"/>
      <c r="W268" s="886"/>
      <c r="X268" s="886"/>
      <c r="Y268" s="886"/>
      <c r="Z268" s="886"/>
      <c r="AA268" s="886"/>
      <c r="AB268" s="886"/>
      <c r="AC268" s="886"/>
      <c r="AD268" s="887"/>
      <c r="AE268" s="887"/>
      <c r="AF268" s="887"/>
      <c r="AG268" s="888">
        <v>8</v>
      </c>
      <c r="AH268" s="888"/>
      <c r="AI268" s="888"/>
      <c r="AJ268" s="888"/>
      <c r="AK268" s="889">
        <v>118574.02</v>
      </c>
      <c r="AL268" s="889"/>
      <c r="AM268" s="889"/>
      <c r="AN268" s="889"/>
      <c r="AO268" s="889"/>
      <c r="AP268" s="889"/>
      <c r="AQ268" s="880">
        <v>1422888.2400000002</v>
      </c>
      <c r="AR268" s="880"/>
      <c r="AS268" s="880"/>
      <c r="AT268" s="880"/>
      <c r="AU268" s="880"/>
      <c r="AV268" s="880"/>
      <c r="AW268" s="880"/>
      <c r="AX268" s="880"/>
      <c r="AY268" s="876">
        <v>0</v>
      </c>
      <c r="AZ268" s="876"/>
      <c r="BA268" s="876"/>
      <c r="BB268" s="876"/>
      <c r="BC268" s="876"/>
      <c r="BD268" s="876"/>
      <c r="BE268" s="876"/>
      <c r="BF268" s="876"/>
      <c r="BG268" s="876">
        <v>19762.336666666666</v>
      </c>
      <c r="BH268" s="876"/>
      <c r="BI268" s="876"/>
      <c r="BJ268" s="876"/>
      <c r="BK268" s="876"/>
      <c r="BL268" s="876"/>
      <c r="BM268" s="876"/>
      <c r="BN268" s="876"/>
      <c r="BO268" s="877">
        <v>197623.36666666667</v>
      </c>
      <c r="BP268" s="878"/>
      <c r="BQ268" s="878"/>
      <c r="BR268" s="878"/>
      <c r="BS268" s="878"/>
      <c r="BT268" s="878"/>
      <c r="BU268" s="878"/>
      <c r="BV268" s="879"/>
      <c r="BW268" s="876">
        <v>0</v>
      </c>
      <c r="BX268" s="876"/>
      <c r="BY268" s="876"/>
      <c r="BZ268" s="876"/>
      <c r="CA268" s="876"/>
      <c r="CB268" s="876"/>
      <c r="CC268" s="876"/>
      <c r="CD268" s="876"/>
      <c r="CE268" s="876">
        <v>0</v>
      </c>
      <c r="CF268" s="876"/>
      <c r="CG268" s="876"/>
      <c r="CH268" s="876"/>
      <c r="CI268" s="876"/>
      <c r="CJ268" s="876"/>
      <c r="CK268" s="876"/>
      <c r="CL268" s="876"/>
      <c r="CM268" s="876"/>
      <c r="CN268" s="876">
        <v>148400</v>
      </c>
      <c r="CO268" s="876"/>
      <c r="CP268" s="876"/>
      <c r="CQ268" s="876"/>
      <c r="CR268" s="876"/>
      <c r="CS268" s="876"/>
      <c r="CT268" s="876"/>
      <c r="CU268" s="876"/>
      <c r="CV268" s="880">
        <f t="shared" si="4"/>
        <v>1788673.9433333336</v>
      </c>
      <c r="CW268" s="880"/>
      <c r="CX268" s="880"/>
      <c r="CY268" s="880"/>
      <c r="CZ268" s="880"/>
      <c r="DA268" s="880"/>
      <c r="DB268" s="880"/>
      <c r="DC268" s="880"/>
      <c r="DD268" s="880"/>
      <c r="DE268" s="881"/>
    </row>
    <row r="269" spans="1:109" s="3" customFormat="1" ht="23.25" customHeight="1" x14ac:dyDescent="0.2">
      <c r="A269" s="919" t="s">
        <v>1616</v>
      </c>
      <c r="B269" s="920"/>
      <c r="C269" s="920"/>
      <c r="D269" s="920"/>
      <c r="E269" s="920"/>
      <c r="F269" s="920"/>
      <c r="G269" s="920"/>
      <c r="H269" s="920"/>
      <c r="I269" s="920"/>
      <c r="J269" s="920"/>
      <c r="K269" s="920"/>
      <c r="L269" s="920"/>
      <c r="M269" s="920"/>
      <c r="N269" s="920"/>
      <c r="O269" s="921"/>
      <c r="P269" s="886" t="s">
        <v>1511</v>
      </c>
      <c r="Q269" s="886"/>
      <c r="R269" s="886"/>
      <c r="S269" s="886"/>
      <c r="T269" s="886"/>
      <c r="U269" s="886"/>
      <c r="V269" s="886"/>
      <c r="W269" s="886"/>
      <c r="X269" s="886"/>
      <c r="Y269" s="886"/>
      <c r="Z269" s="886"/>
      <c r="AA269" s="886"/>
      <c r="AB269" s="886"/>
      <c r="AC269" s="886"/>
      <c r="AD269" s="887"/>
      <c r="AE269" s="887"/>
      <c r="AF269" s="887"/>
      <c r="AG269" s="888">
        <v>1</v>
      </c>
      <c r="AH269" s="888"/>
      <c r="AI269" s="888"/>
      <c r="AJ269" s="888"/>
      <c r="AK269" s="889">
        <v>14724.86</v>
      </c>
      <c r="AL269" s="889"/>
      <c r="AM269" s="889"/>
      <c r="AN269" s="889"/>
      <c r="AO269" s="889"/>
      <c r="AP269" s="889"/>
      <c r="AQ269" s="880">
        <v>176698.32</v>
      </c>
      <c r="AR269" s="880"/>
      <c r="AS269" s="880"/>
      <c r="AT269" s="880"/>
      <c r="AU269" s="880"/>
      <c r="AV269" s="880"/>
      <c r="AW269" s="880"/>
      <c r="AX269" s="880"/>
      <c r="AY269" s="876">
        <v>0</v>
      </c>
      <c r="AZ269" s="876"/>
      <c r="BA269" s="876"/>
      <c r="BB269" s="876"/>
      <c r="BC269" s="876"/>
      <c r="BD269" s="876"/>
      <c r="BE269" s="876"/>
      <c r="BF269" s="876"/>
      <c r="BG269" s="876">
        <v>2454.1433333333334</v>
      </c>
      <c r="BH269" s="876"/>
      <c r="BI269" s="876"/>
      <c r="BJ269" s="876"/>
      <c r="BK269" s="876"/>
      <c r="BL269" s="876"/>
      <c r="BM269" s="876"/>
      <c r="BN269" s="876"/>
      <c r="BO269" s="877">
        <v>24541.433333333334</v>
      </c>
      <c r="BP269" s="878"/>
      <c r="BQ269" s="878"/>
      <c r="BR269" s="878"/>
      <c r="BS269" s="878"/>
      <c r="BT269" s="878"/>
      <c r="BU269" s="878"/>
      <c r="BV269" s="879"/>
      <c r="BW269" s="876">
        <v>0</v>
      </c>
      <c r="BX269" s="876"/>
      <c r="BY269" s="876"/>
      <c r="BZ269" s="876"/>
      <c r="CA269" s="876"/>
      <c r="CB269" s="876"/>
      <c r="CC269" s="876"/>
      <c r="CD269" s="876"/>
      <c r="CE269" s="876">
        <v>0</v>
      </c>
      <c r="CF269" s="876"/>
      <c r="CG269" s="876"/>
      <c r="CH269" s="876"/>
      <c r="CI269" s="876"/>
      <c r="CJ269" s="876"/>
      <c r="CK269" s="876"/>
      <c r="CL269" s="876"/>
      <c r="CM269" s="876"/>
      <c r="CN269" s="876">
        <v>16000</v>
      </c>
      <c r="CO269" s="876"/>
      <c r="CP269" s="876"/>
      <c r="CQ269" s="876"/>
      <c r="CR269" s="876"/>
      <c r="CS269" s="876"/>
      <c r="CT269" s="876"/>
      <c r="CU269" s="876"/>
      <c r="CV269" s="880">
        <f t="shared" si="4"/>
        <v>219693.89666666667</v>
      </c>
      <c r="CW269" s="880"/>
      <c r="CX269" s="880"/>
      <c r="CY269" s="880"/>
      <c r="CZ269" s="880"/>
      <c r="DA269" s="880"/>
      <c r="DB269" s="880"/>
      <c r="DC269" s="880"/>
      <c r="DD269" s="880"/>
      <c r="DE269" s="881"/>
    </row>
    <row r="270" spans="1:109" s="3" customFormat="1" ht="23.25" customHeight="1" x14ac:dyDescent="0.2">
      <c r="A270" s="919" t="s">
        <v>1616</v>
      </c>
      <c r="B270" s="920"/>
      <c r="C270" s="920"/>
      <c r="D270" s="920"/>
      <c r="E270" s="920"/>
      <c r="F270" s="920"/>
      <c r="G270" s="920"/>
      <c r="H270" s="920"/>
      <c r="I270" s="920"/>
      <c r="J270" s="920"/>
      <c r="K270" s="920"/>
      <c r="L270" s="920"/>
      <c r="M270" s="920"/>
      <c r="N270" s="920"/>
      <c r="O270" s="921"/>
      <c r="P270" s="886" t="s">
        <v>1513</v>
      </c>
      <c r="Q270" s="886"/>
      <c r="R270" s="886"/>
      <c r="S270" s="886"/>
      <c r="T270" s="886"/>
      <c r="U270" s="886"/>
      <c r="V270" s="886"/>
      <c r="W270" s="886"/>
      <c r="X270" s="886"/>
      <c r="Y270" s="886"/>
      <c r="Z270" s="886"/>
      <c r="AA270" s="886"/>
      <c r="AB270" s="886"/>
      <c r="AC270" s="886"/>
      <c r="AD270" s="887"/>
      <c r="AE270" s="887"/>
      <c r="AF270" s="887"/>
      <c r="AG270" s="888">
        <v>2</v>
      </c>
      <c r="AH270" s="888"/>
      <c r="AI270" s="888"/>
      <c r="AJ270" s="888"/>
      <c r="AK270" s="889">
        <v>29449.72</v>
      </c>
      <c r="AL270" s="889"/>
      <c r="AM270" s="889"/>
      <c r="AN270" s="889"/>
      <c r="AO270" s="889"/>
      <c r="AP270" s="889"/>
      <c r="AQ270" s="880">
        <v>353396.64</v>
      </c>
      <c r="AR270" s="880"/>
      <c r="AS270" s="880"/>
      <c r="AT270" s="880"/>
      <c r="AU270" s="880"/>
      <c r="AV270" s="880"/>
      <c r="AW270" s="880"/>
      <c r="AX270" s="880"/>
      <c r="AY270" s="876">
        <v>0</v>
      </c>
      <c r="AZ270" s="876"/>
      <c r="BA270" s="876"/>
      <c r="BB270" s="876"/>
      <c r="BC270" s="876"/>
      <c r="BD270" s="876"/>
      <c r="BE270" s="876"/>
      <c r="BF270" s="876"/>
      <c r="BG270" s="876">
        <v>4908.2866666666669</v>
      </c>
      <c r="BH270" s="876"/>
      <c r="BI270" s="876"/>
      <c r="BJ270" s="876"/>
      <c r="BK270" s="876"/>
      <c r="BL270" s="876"/>
      <c r="BM270" s="876"/>
      <c r="BN270" s="876"/>
      <c r="BO270" s="877">
        <v>49082.866666666669</v>
      </c>
      <c r="BP270" s="878"/>
      <c r="BQ270" s="878"/>
      <c r="BR270" s="878"/>
      <c r="BS270" s="878"/>
      <c r="BT270" s="878"/>
      <c r="BU270" s="878"/>
      <c r="BV270" s="879"/>
      <c r="BW270" s="876">
        <v>0</v>
      </c>
      <c r="BX270" s="876"/>
      <c r="BY270" s="876"/>
      <c r="BZ270" s="876"/>
      <c r="CA270" s="876"/>
      <c r="CB270" s="876"/>
      <c r="CC270" s="876"/>
      <c r="CD270" s="876"/>
      <c r="CE270" s="876">
        <v>0</v>
      </c>
      <c r="CF270" s="876"/>
      <c r="CG270" s="876"/>
      <c r="CH270" s="876"/>
      <c r="CI270" s="876"/>
      <c r="CJ270" s="876"/>
      <c r="CK270" s="876"/>
      <c r="CL270" s="876"/>
      <c r="CM270" s="876"/>
      <c r="CN270" s="876">
        <v>32000</v>
      </c>
      <c r="CO270" s="876"/>
      <c r="CP270" s="876"/>
      <c r="CQ270" s="876"/>
      <c r="CR270" s="876"/>
      <c r="CS270" s="876"/>
      <c r="CT270" s="876"/>
      <c r="CU270" s="876"/>
      <c r="CV270" s="880">
        <f t="shared" si="4"/>
        <v>439387.79333333333</v>
      </c>
      <c r="CW270" s="880"/>
      <c r="CX270" s="880"/>
      <c r="CY270" s="880"/>
      <c r="CZ270" s="880"/>
      <c r="DA270" s="880"/>
      <c r="DB270" s="880"/>
      <c r="DC270" s="880"/>
      <c r="DD270" s="880"/>
      <c r="DE270" s="881"/>
    </row>
    <row r="271" spans="1:109" s="3" customFormat="1" ht="23.25" customHeight="1" x14ac:dyDescent="0.2">
      <c r="A271" s="919" t="s">
        <v>1616</v>
      </c>
      <c r="B271" s="920"/>
      <c r="C271" s="920"/>
      <c r="D271" s="920"/>
      <c r="E271" s="920"/>
      <c r="F271" s="920"/>
      <c r="G271" s="920"/>
      <c r="H271" s="920"/>
      <c r="I271" s="920"/>
      <c r="J271" s="920"/>
      <c r="K271" s="920"/>
      <c r="L271" s="920"/>
      <c r="M271" s="920"/>
      <c r="N271" s="920"/>
      <c r="O271" s="921"/>
      <c r="P271" s="886" t="s">
        <v>1563</v>
      </c>
      <c r="Q271" s="886"/>
      <c r="R271" s="886"/>
      <c r="S271" s="886"/>
      <c r="T271" s="886"/>
      <c r="U271" s="886"/>
      <c r="V271" s="886"/>
      <c r="W271" s="886"/>
      <c r="X271" s="886"/>
      <c r="Y271" s="886"/>
      <c r="Z271" s="886"/>
      <c r="AA271" s="886"/>
      <c r="AB271" s="886"/>
      <c r="AC271" s="886"/>
      <c r="AD271" s="887"/>
      <c r="AE271" s="887"/>
      <c r="AF271" s="887"/>
      <c r="AG271" s="888">
        <v>1</v>
      </c>
      <c r="AH271" s="888"/>
      <c r="AI271" s="888"/>
      <c r="AJ271" s="888"/>
      <c r="AK271" s="889">
        <v>14724.86</v>
      </c>
      <c r="AL271" s="889"/>
      <c r="AM271" s="889"/>
      <c r="AN271" s="889"/>
      <c r="AO271" s="889"/>
      <c r="AP271" s="889"/>
      <c r="AQ271" s="880">
        <v>176698.32</v>
      </c>
      <c r="AR271" s="880"/>
      <c r="AS271" s="880"/>
      <c r="AT271" s="880"/>
      <c r="AU271" s="880"/>
      <c r="AV271" s="880"/>
      <c r="AW271" s="880"/>
      <c r="AX271" s="880"/>
      <c r="AY271" s="876">
        <v>0</v>
      </c>
      <c r="AZ271" s="876"/>
      <c r="BA271" s="876"/>
      <c r="BB271" s="876"/>
      <c r="BC271" s="876"/>
      <c r="BD271" s="876"/>
      <c r="BE271" s="876"/>
      <c r="BF271" s="876"/>
      <c r="BG271" s="876">
        <v>2454.1433333333334</v>
      </c>
      <c r="BH271" s="876"/>
      <c r="BI271" s="876"/>
      <c r="BJ271" s="876"/>
      <c r="BK271" s="876"/>
      <c r="BL271" s="876"/>
      <c r="BM271" s="876"/>
      <c r="BN271" s="876"/>
      <c r="BO271" s="877">
        <v>24541.433333333334</v>
      </c>
      <c r="BP271" s="878"/>
      <c r="BQ271" s="878"/>
      <c r="BR271" s="878"/>
      <c r="BS271" s="878"/>
      <c r="BT271" s="878"/>
      <c r="BU271" s="878"/>
      <c r="BV271" s="879"/>
      <c r="BW271" s="876">
        <v>0</v>
      </c>
      <c r="BX271" s="876"/>
      <c r="BY271" s="876"/>
      <c r="BZ271" s="876"/>
      <c r="CA271" s="876"/>
      <c r="CB271" s="876"/>
      <c r="CC271" s="876"/>
      <c r="CD271" s="876"/>
      <c r="CE271" s="876">
        <v>0</v>
      </c>
      <c r="CF271" s="876"/>
      <c r="CG271" s="876"/>
      <c r="CH271" s="876"/>
      <c r="CI271" s="876"/>
      <c r="CJ271" s="876"/>
      <c r="CK271" s="876"/>
      <c r="CL271" s="876"/>
      <c r="CM271" s="876"/>
      <c r="CN271" s="876">
        <v>26200</v>
      </c>
      <c r="CO271" s="876"/>
      <c r="CP271" s="876"/>
      <c r="CQ271" s="876"/>
      <c r="CR271" s="876"/>
      <c r="CS271" s="876"/>
      <c r="CT271" s="876"/>
      <c r="CU271" s="876"/>
      <c r="CV271" s="880">
        <f t="shared" si="4"/>
        <v>229893.89666666667</v>
      </c>
      <c r="CW271" s="880"/>
      <c r="CX271" s="880"/>
      <c r="CY271" s="880"/>
      <c r="CZ271" s="880"/>
      <c r="DA271" s="880"/>
      <c r="DB271" s="880"/>
      <c r="DC271" s="880"/>
      <c r="DD271" s="880"/>
      <c r="DE271" s="881"/>
    </row>
    <row r="272" spans="1:109" s="3" customFormat="1" ht="23.25" customHeight="1" x14ac:dyDescent="0.2">
      <c r="A272" s="919" t="s">
        <v>1616</v>
      </c>
      <c r="B272" s="920"/>
      <c r="C272" s="920"/>
      <c r="D272" s="920"/>
      <c r="E272" s="920"/>
      <c r="F272" s="920"/>
      <c r="G272" s="920"/>
      <c r="H272" s="920"/>
      <c r="I272" s="920"/>
      <c r="J272" s="920"/>
      <c r="K272" s="920"/>
      <c r="L272" s="920"/>
      <c r="M272" s="920"/>
      <c r="N272" s="920"/>
      <c r="O272" s="921"/>
      <c r="P272" s="886" t="s">
        <v>1519</v>
      </c>
      <c r="Q272" s="886"/>
      <c r="R272" s="886"/>
      <c r="S272" s="886"/>
      <c r="T272" s="886"/>
      <c r="U272" s="886"/>
      <c r="V272" s="886"/>
      <c r="W272" s="886"/>
      <c r="X272" s="886"/>
      <c r="Y272" s="886"/>
      <c r="Z272" s="886"/>
      <c r="AA272" s="886"/>
      <c r="AB272" s="886"/>
      <c r="AC272" s="886"/>
      <c r="AD272" s="887"/>
      <c r="AE272" s="887"/>
      <c r="AF272" s="887"/>
      <c r="AG272" s="888">
        <v>2</v>
      </c>
      <c r="AH272" s="888"/>
      <c r="AI272" s="888"/>
      <c r="AJ272" s="888"/>
      <c r="AK272" s="889">
        <v>29449.72</v>
      </c>
      <c r="AL272" s="889"/>
      <c r="AM272" s="889"/>
      <c r="AN272" s="889"/>
      <c r="AO272" s="889"/>
      <c r="AP272" s="889"/>
      <c r="AQ272" s="880">
        <v>353396.64</v>
      </c>
      <c r="AR272" s="880"/>
      <c r="AS272" s="880"/>
      <c r="AT272" s="880"/>
      <c r="AU272" s="880"/>
      <c r="AV272" s="880"/>
      <c r="AW272" s="880"/>
      <c r="AX272" s="880"/>
      <c r="AY272" s="876">
        <v>0</v>
      </c>
      <c r="AZ272" s="876"/>
      <c r="BA272" s="876"/>
      <c r="BB272" s="876"/>
      <c r="BC272" s="876"/>
      <c r="BD272" s="876"/>
      <c r="BE272" s="876"/>
      <c r="BF272" s="876"/>
      <c r="BG272" s="876">
        <v>4908.2866666666669</v>
      </c>
      <c r="BH272" s="876"/>
      <c r="BI272" s="876"/>
      <c r="BJ272" s="876"/>
      <c r="BK272" s="876"/>
      <c r="BL272" s="876"/>
      <c r="BM272" s="876"/>
      <c r="BN272" s="876"/>
      <c r="BO272" s="877">
        <v>49082.866666666669</v>
      </c>
      <c r="BP272" s="878"/>
      <c r="BQ272" s="878"/>
      <c r="BR272" s="878"/>
      <c r="BS272" s="878"/>
      <c r="BT272" s="878"/>
      <c r="BU272" s="878"/>
      <c r="BV272" s="879"/>
      <c r="BW272" s="876">
        <v>0</v>
      </c>
      <c r="BX272" s="876"/>
      <c r="BY272" s="876"/>
      <c r="BZ272" s="876"/>
      <c r="CA272" s="876"/>
      <c r="CB272" s="876"/>
      <c r="CC272" s="876"/>
      <c r="CD272" s="876"/>
      <c r="CE272" s="876">
        <v>0</v>
      </c>
      <c r="CF272" s="876"/>
      <c r="CG272" s="876"/>
      <c r="CH272" s="876"/>
      <c r="CI272" s="876"/>
      <c r="CJ272" s="876"/>
      <c r="CK272" s="876"/>
      <c r="CL272" s="876"/>
      <c r="CM272" s="876"/>
      <c r="CN272" s="876">
        <v>32000</v>
      </c>
      <c r="CO272" s="876"/>
      <c r="CP272" s="876"/>
      <c r="CQ272" s="876"/>
      <c r="CR272" s="876"/>
      <c r="CS272" s="876"/>
      <c r="CT272" s="876"/>
      <c r="CU272" s="876"/>
      <c r="CV272" s="880">
        <f t="shared" si="4"/>
        <v>439387.79333333333</v>
      </c>
      <c r="CW272" s="880"/>
      <c r="CX272" s="880"/>
      <c r="CY272" s="880"/>
      <c r="CZ272" s="880"/>
      <c r="DA272" s="880"/>
      <c r="DB272" s="880"/>
      <c r="DC272" s="880"/>
      <c r="DD272" s="880"/>
      <c r="DE272" s="881"/>
    </row>
    <row r="273" spans="1:109" s="3" customFormat="1" ht="23.25" customHeight="1" x14ac:dyDescent="0.2">
      <c r="A273" s="919" t="s">
        <v>1616</v>
      </c>
      <c r="B273" s="920"/>
      <c r="C273" s="920"/>
      <c r="D273" s="920"/>
      <c r="E273" s="920"/>
      <c r="F273" s="920"/>
      <c r="G273" s="920"/>
      <c r="H273" s="920"/>
      <c r="I273" s="920"/>
      <c r="J273" s="920"/>
      <c r="K273" s="920"/>
      <c r="L273" s="920"/>
      <c r="M273" s="920"/>
      <c r="N273" s="920"/>
      <c r="O273" s="921"/>
      <c r="P273" s="886" t="s">
        <v>1564</v>
      </c>
      <c r="Q273" s="886"/>
      <c r="R273" s="886"/>
      <c r="S273" s="886"/>
      <c r="T273" s="886"/>
      <c r="U273" s="886"/>
      <c r="V273" s="886"/>
      <c r="W273" s="886"/>
      <c r="X273" s="886"/>
      <c r="Y273" s="886"/>
      <c r="Z273" s="886"/>
      <c r="AA273" s="886"/>
      <c r="AB273" s="886"/>
      <c r="AC273" s="886"/>
      <c r="AD273" s="887"/>
      <c r="AE273" s="887"/>
      <c r="AF273" s="887"/>
      <c r="AG273" s="888">
        <v>4</v>
      </c>
      <c r="AH273" s="888"/>
      <c r="AI273" s="888"/>
      <c r="AJ273" s="888"/>
      <c r="AK273" s="889">
        <v>58899.44</v>
      </c>
      <c r="AL273" s="889"/>
      <c r="AM273" s="889"/>
      <c r="AN273" s="889"/>
      <c r="AO273" s="889"/>
      <c r="AP273" s="889"/>
      <c r="AQ273" s="880">
        <v>706793.28</v>
      </c>
      <c r="AR273" s="880"/>
      <c r="AS273" s="880"/>
      <c r="AT273" s="880"/>
      <c r="AU273" s="880"/>
      <c r="AV273" s="880"/>
      <c r="AW273" s="880"/>
      <c r="AX273" s="880"/>
      <c r="AY273" s="876">
        <v>0</v>
      </c>
      <c r="AZ273" s="876"/>
      <c r="BA273" s="876"/>
      <c r="BB273" s="876"/>
      <c r="BC273" s="876"/>
      <c r="BD273" s="876"/>
      <c r="BE273" s="876"/>
      <c r="BF273" s="876"/>
      <c r="BG273" s="876">
        <v>9816.5733333333337</v>
      </c>
      <c r="BH273" s="876"/>
      <c r="BI273" s="876"/>
      <c r="BJ273" s="876"/>
      <c r="BK273" s="876"/>
      <c r="BL273" s="876"/>
      <c r="BM273" s="876"/>
      <c r="BN273" s="876"/>
      <c r="BO273" s="877">
        <v>98165.733333333337</v>
      </c>
      <c r="BP273" s="878"/>
      <c r="BQ273" s="878"/>
      <c r="BR273" s="878"/>
      <c r="BS273" s="878"/>
      <c r="BT273" s="878"/>
      <c r="BU273" s="878"/>
      <c r="BV273" s="879"/>
      <c r="BW273" s="876">
        <v>0</v>
      </c>
      <c r="BX273" s="876"/>
      <c r="BY273" s="876"/>
      <c r="BZ273" s="876"/>
      <c r="CA273" s="876"/>
      <c r="CB273" s="876"/>
      <c r="CC273" s="876"/>
      <c r="CD273" s="876"/>
      <c r="CE273" s="876">
        <v>0</v>
      </c>
      <c r="CF273" s="876"/>
      <c r="CG273" s="876"/>
      <c r="CH273" s="876"/>
      <c r="CI273" s="876"/>
      <c r="CJ273" s="876"/>
      <c r="CK273" s="876"/>
      <c r="CL273" s="876"/>
      <c r="CM273" s="876"/>
      <c r="CN273" s="876">
        <v>74200</v>
      </c>
      <c r="CO273" s="876"/>
      <c r="CP273" s="876"/>
      <c r="CQ273" s="876"/>
      <c r="CR273" s="876"/>
      <c r="CS273" s="876"/>
      <c r="CT273" s="876"/>
      <c r="CU273" s="876"/>
      <c r="CV273" s="880">
        <f t="shared" si="4"/>
        <v>888975.58666666667</v>
      </c>
      <c r="CW273" s="880"/>
      <c r="CX273" s="880"/>
      <c r="CY273" s="880"/>
      <c r="CZ273" s="880"/>
      <c r="DA273" s="880"/>
      <c r="DB273" s="880"/>
      <c r="DC273" s="880"/>
      <c r="DD273" s="880"/>
      <c r="DE273" s="881"/>
    </row>
    <row r="274" spans="1:109" s="3" customFormat="1" ht="23.25" customHeight="1" x14ac:dyDescent="0.2">
      <c r="A274" s="919" t="s">
        <v>1616</v>
      </c>
      <c r="B274" s="920"/>
      <c r="C274" s="920"/>
      <c r="D274" s="920"/>
      <c r="E274" s="920"/>
      <c r="F274" s="920"/>
      <c r="G274" s="920"/>
      <c r="H274" s="920"/>
      <c r="I274" s="920"/>
      <c r="J274" s="920"/>
      <c r="K274" s="920"/>
      <c r="L274" s="920"/>
      <c r="M274" s="920"/>
      <c r="N274" s="920"/>
      <c r="O274" s="921"/>
      <c r="P274" s="886" t="s">
        <v>1566</v>
      </c>
      <c r="Q274" s="886"/>
      <c r="R274" s="886"/>
      <c r="S274" s="886"/>
      <c r="T274" s="886"/>
      <c r="U274" s="886"/>
      <c r="V274" s="886"/>
      <c r="W274" s="886"/>
      <c r="X274" s="886"/>
      <c r="Y274" s="886"/>
      <c r="Z274" s="886"/>
      <c r="AA274" s="886"/>
      <c r="AB274" s="886"/>
      <c r="AC274" s="886"/>
      <c r="AD274" s="887"/>
      <c r="AE274" s="887"/>
      <c r="AF274" s="887"/>
      <c r="AG274" s="888">
        <v>2</v>
      </c>
      <c r="AH274" s="888"/>
      <c r="AI274" s="888"/>
      <c r="AJ274" s="888"/>
      <c r="AK274" s="889">
        <v>29536.78298</v>
      </c>
      <c r="AL274" s="889"/>
      <c r="AM274" s="889"/>
      <c r="AN274" s="889"/>
      <c r="AO274" s="889"/>
      <c r="AP274" s="889"/>
      <c r="AQ274" s="880">
        <v>354441.39575999998</v>
      </c>
      <c r="AR274" s="880"/>
      <c r="AS274" s="880"/>
      <c r="AT274" s="880"/>
      <c r="AU274" s="880"/>
      <c r="AV274" s="880"/>
      <c r="AW274" s="880"/>
      <c r="AX274" s="880"/>
      <c r="AY274" s="876">
        <v>0</v>
      </c>
      <c r="AZ274" s="876"/>
      <c r="BA274" s="876"/>
      <c r="BB274" s="876"/>
      <c r="BC274" s="876"/>
      <c r="BD274" s="876"/>
      <c r="BE274" s="876"/>
      <c r="BF274" s="876"/>
      <c r="BG274" s="876">
        <v>4922.7971633333327</v>
      </c>
      <c r="BH274" s="876"/>
      <c r="BI274" s="876"/>
      <c r="BJ274" s="876"/>
      <c r="BK274" s="876"/>
      <c r="BL274" s="876"/>
      <c r="BM274" s="876"/>
      <c r="BN274" s="876"/>
      <c r="BO274" s="877">
        <v>49227.971633333334</v>
      </c>
      <c r="BP274" s="878"/>
      <c r="BQ274" s="878"/>
      <c r="BR274" s="878"/>
      <c r="BS274" s="878"/>
      <c r="BT274" s="878"/>
      <c r="BU274" s="878"/>
      <c r="BV274" s="879"/>
      <c r="BW274" s="876">
        <v>0</v>
      </c>
      <c r="BX274" s="876"/>
      <c r="BY274" s="876"/>
      <c r="BZ274" s="876"/>
      <c r="CA274" s="876"/>
      <c r="CB274" s="876"/>
      <c r="CC274" s="876"/>
      <c r="CD274" s="876"/>
      <c r="CE274" s="876">
        <v>0</v>
      </c>
      <c r="CF274" s="876"/>
      <c r="CG274" s="876"/>
      <c r="CH274" s="876"/>
      <c r="CI274" s="876"/>
      <c r="CJ274" s="876"/>
      <c r="CK274" s="876"/>
      <c r="CL274" s="876"/>
      <c r="CM274" s="876"/>
      <c r="CN274" s="876">
        <v>38200</v>
      </c>
      <c r="CO274" s="876"/>
      <c r="CP274" s="876"/>
      <c r="CQ274" s="876"/>
      <c r="CR274" s="876"/>
      <c r="CS274" s="876"/>
      <c r="CT274" s="876"/>
      <c r="CU274" s="876"/>
      <c r="CV274" s="880">
        <f t="shared" si="4"/>
        <v>446792.16455666663</v>
      </c>
      <c r="CW274" s="880"/>
      <c r="CX274" s="880"/>
      <c r="CY274" s="880"/>
      <c r="CZ274" s="880"/>
      <c r="DA274" s="880"/>
      <c r="DB274" s="880"/>
      <c r="DC274" s="880"/>
      <c r="DD274" s="880"/>
      <c r="DE274" s="881"/>
    </row>
    <row r="275" spans="1:109" s="3" customFormat="1" ht="23.25" customHeight="1" x14ac:dyDescent="0.2">
      <c r="A275" s="919" t="s">
        <v>1616</v>
      </c>
      <c r="B275" s="920"/>
      <c r="C275" s="920"/>
      <c r="D275" s="920"/>
      <c r="E275" s="920"/>
      <c r="F275" s="920"/>
      <c r="G275" s="920"/>
      <c r="H275" s="920"/>
      <c r="I275" s="920"/>
      <c r="J275" s="920"/>
      <c r="K275" s="920"/>
      <c r="L275" s="920"/>
      <c r="M275" s="920"/>
      <c r="N275" s="920"/>
      <c r="O275" s="921"/>
      <c r="P275" s="886" t="s">
        <v>1520</v>
      </c>
      <c r="Q275" s="886"/>
      <c r="R275" s="886"/>
      <c r="S275" s="886"/>
      <c r="T275" s="886"/>
      <c r="U275" s="886"/>
      <c r="V275" s="886"/>
      <c r="W275" s="886"/>
      <c r="X275" s="886"/>
      <c r="Y275" s="886"/>
      <c r="Z275" s="886"/>
      <c r="AA275" s="886"/>
      <c r="AB275" s="886"/>
      <c r="AC275" s="886"/>
      <c r="AD275" s="887"/>
      <c r="AE275" s="887"/>
      <c r="AF275" s="887"/>
      <c r="AG275" s="888">
        <v>1</v>
      </c>
      <c r="AH275" s="888"/>
      <c r="AI275" s="888"/>
      <c r="AJ275" s="888"/>
      <c r="AK275" s="889">
        <v>14724.86</v>
      </c>
      <c r="AL275" s="889"/>
      <c r="AM275" s="889"/>
      <c r="AN275" s="889"/>
      <c r="AO275" s="889"/>
      <c r="AP275" s="889"/>
      <c r="AQ275" s="880">
        <v>176698.32</v>
      </c>
      <c r="AR275" s="880"/>
      <c r="AS275" s="880"/>
      <c r="AT275" s="880"/>
      <c r="AU275" s="880"/>
      <c r="AV275" s="880"/>
      <c r="AW275" s="880"/>
      <c r="AX275" s="880"/>
      <c r="AY275" s="876">
        <v>0</v>
      </c>
      <c r="AZ275" s="876"/>
      <c r="BA275" s="876"/>
      <c r="BB275" s="876"/>
      <c r="BC275" s="876"/>
      <c r="BD275" s="876"/>
      <c r="BE275" s="876"/>
      <c r="BF275" s="876"/>
      <c r="BG275" s="876">
        <v>2454.1433333333334</v>
      </c>
      <c r="BH275" s="876"/>
      <c r="BI275" s="876"/>
      <c r="BJ275" s="876"/>
      <c r="BK275" s="876"/>
      <c r="BL275" s="876"/>
      <c r="BM275" s="876"/>
      <c r="BN275" s="876"/>
      <c r="BO275" s="877">
        <v>24541.433333333334</v>
      </c>
      <c r="BP275" s="878"/>
      <c r="BQ275" s="878"/>
      <c r="BR275" s="878"/>
      <c r="BS275" s="878"/>
      <c r="BT275" s="878"/>
      <c r="BU275" s="878"/>
      <c r="BV275" s="879"/>
      <c r="BW275" s="876">
        <v>0</v>
      </c>
      <c r="BX275" s="876"/>
      <c r="BY275" s="876"/>
      <c r="BZ275" s="876"/>
      <c r="CA275" s="876"/>
      <c r="CB275" s="876"/>
      <c r="CC275" s="876"/>
      <c r="CD275" s="876"/>
      <c r="CE275" s="876">
        <v>0</v>
      </c>
      <c r="CF275" s="876"/>
      <c r="CG275" s="876"/>
      <c r="CH275" s="876"/>
      <c r="CI275" s="876"/>
      <c r="CJ275" s="876"/>
      <c r="CK275" s="876"/>
      <c r="CL275" s="876"/>
      <c r="CM275" s="876"/>
      <c r="CN275" s="876">
        <v>16000</v>
      </c>
      <c r="CO275" s="876"/>
      <c r="CP275" s="876"/>
      <c r="CQ275" s="876"/>
      <c r="CR275" s="876"/>
      <c r="CS275" s="876"/>
      <c r="CT275" s="876"/>
      <c r="CU275" s="876"/>
      <c r="CV275" s="880">
        <f t="shared" si="4"/>
        <v>219693.89666666667</v>
      </c>
      <c r="CW275" s="880"/>
      <c r="CX275" s="880"/>
      <c r="CY275" s="880"/>
      <c r="CZ275" s="880"/>
      <c r="DA275" s="880"/>
      <c r="DB275" s="880"/>
      <c r="DC275" s="880"/>
      <c r="DD275" s="880"/>
      <c r="DE275" s="881"/>
    </row>
    <row r="276" spans="1:109" s="3" customFormat="1" ht="23.25" customHeight="1" x14ac:dyDescent="0.2">
      <c r="A276" s="919" t="s">
        <v>1616</v>
      </c>
      <c r="B276" s="920"/>
      <c r="C276" s="920"/>
      <c r="D276" s="920"/>
      <c r="E276" s="920"/>
      <c r="F276" s="920"/>
      <c r="G276" s="920"/>
      <c r="H276" s="920"/>
      <c r="I276" s="920"/>
      <c r="J276" s="920"/>
      <c r="K276" s="920"/>
      <c r="L276" s="920"/>
      <c r="M276" s="920"/>
      <c r="N276" s="920"/>
      <c r="O276" s="921"/>
      <c r="P276" s="886" t="s">
        <v>1567</v>
      </c>
      <c r="Q276" s="886"/>
      <c r="R276" s="886"/>
      <c r="S276" s="886"/>
      <c r="T276" s="886"/>
      <c r="U276" s="886"/>
      <c r="V276" s="886"/>
      <c r="W276" s="886"/>
      <c r="X276" s="886"/>
      <c r="Y276" s="886"/>
      <c r="Z276" s="886"/>
      <c r="AA276" s="886"/>
      <c r="AB276" s="886"/>
      <c r="AC276" s="886"/>
      <c r="AD276" s="887"/>
      <c r="AE276" s="887"/>
      <c r="AF276" s="887"/>
      <c r="AG276" s="888">
        <v>1</v>
      </c>
      <c r="AH276" s="888"/>
      <c r="AI276" s="888"/>
      <c r="AJ276" s="888"/>
      <c r="AK276" s="889">
        <v>14724.86</v>
      </c>
      <c r="AL276" s="889"/>
      <c r="AM276" s="889"/>
      <c r="AN276" s="889"/>
      <c r="AO276" s="889"/>
      <c r="AP276" s="889"/>
      <c r="AQ276" s="880">
        <v>176698.32</v>
      </c>
      <c r="AR276" s="880"/>
      <c r="AS276" s="880"/>
      <c r="AT276" s="880"/>
      <c r="AU276" s="880"/>
      <c r="AV276" s="880"/>
      <c r="AW276" s="880"/>
      <c r="AX276" s="880"/>
      <c r="AY276" s="876">
        <v>0</v>
      </c>
      <c r="AZ276" s="876"/>
      <c r="BA276" s="876"/>
      <c r="BB276" s="876"/>
      <c r="BC276" s="876"/>
      <c r="BD276" s="876"/>
      <c r="BE276" s="876"/>
      <c r="BF276" s="876"/>
      <c r="BG276" s="876">
        <v>2454.1433333333334</v>
      </c>
      <c r="BH276" s="876"/>
      <c r="BI276" s="876"/>
      <c r="BJ276" s="876"/>
      <c r="BK276" s="876"/>
      <c r="BL276" s="876"/>
      <c r="BM276" s="876"/>
      <c r="BN276" s="876"/>
      <c r="BO276" s="877">
        <v>24541.433333333334</v>
      </c>
      <c r="BP276" s="878"/>
      <c r="BQ276" s="878"/>
      <c r="BR276" s="878"/>
      <c r="BS276" s="878"/>
      <c r="BT276" s="878"/>
      <c r="BU276" s="878"/>
      <c r="BV276" s="879"/>
      <c r="BW276" s="876">
        <v>0</v>
      </c>
      <c r="BX276" s="876"/>
      <c r="BY276" s="876"/>
      <c r="BZ276" s="876"/>
      <c r="CA276" s="876"/>
      <c r="CB276" s="876"/>
      <c r="CC276" s="876"/>
      <c r="CD276" s="876"/>
      <c r="CE276" s="876">
        <v>0</v>
      </c>
      <c r="CF276" s="876"/>
      <c r="CG276" s="876"/>
      <c r="CH276" s="876"/>
      <c r="CI276" s="876"/>
      <c r="CJ276" s="876"/>
      <c r="CK276" s="876"/>
      <c r="CL276" s="876"/>
      <c r="CM276" s="876"/>
      <c r="CN276" s="876">
        <v>26200</v>
      </c>
      <c r="CO276" s="876"/>
      <c r="CP276" s="876"/>
      <c r="CQ276" s="876"/>
      <c r="CR276" s="876"/>
      <c r="CS276" s="876"/>
      <c r="CT276" s="876"/>
      <c r="CU276" s="876"/>
      <c r="CV276" s="880">
        <f t="shared" si="4"/>
        <v>229893.89666666667</v>
      </c>
      <c r="CW276" s="880"/>
      <c r="CX276" s="880"/>
      <c r="CY276" s="880"/>
      <c r="CZ276" s="880"/>
      <c r="DA276" s="880"/>
      <c r="DB276" s="880"/>
      <c r="DC276" s="880"/>
      <c r="DD276" s="880"/>
      <c r="DE276" s="881"/>
    </row>
    <row r="277" spans="1:109" s="3" customFormat="1" ht="23.25" customHeight="1" x14ac:dyDescent="0.2">
      <c r="A277" s="919" t="s">
        <v>1616</v>
      </c>
      <c r="B277" s="920"/>
      <c r="C277" s="920"/>
      <c r="D277" s="920"/>
      <c r="E277" s="920"/>
      <c r="F277" s="920"/>
      <c r="G277" s="920"/>
      <c r="H277" s="920"/>
      <c r="I277" s="920"/>
      <c r="J277" s="920"/>
      <c r="K277" s="920"/>
      <c r="L277" s="920"/>
      <c r="M277" s="920"/>
      <c r="N277" s="920"/>
      <c r="O277" s="921"/>
      <c r="P277" s="886" t="s">
        <v>1522</v>
      </c>
      <c r="Q277" s="886"/>
      <c r="R277" s="886"/>
      <c r="S277" s="886"/>
      <c r="T277" s="886"/>
      <c r="U277" s="886"/>
      <c r="V277" s="886"/>
      <c r="W277" s="886"/>
      <c r="X277" s="886"/>
      <c r="Y277" s="886"/>
      <c r="Z277" s="886"/>
      <c r="AA277" s="886"/>
      <c r="AB277" s="886"/>
      <c r="AC277" s="886"/>
      <c r="AD277" s="887"/>
      <c r="AE277" s="887"/>
      <c r="AF277" s="887"/>
      <c r="AG277" s="888">
        <v>1</v>
      </c>
      <c r="AH277" s="888"/>
      <c r="AI277" s="888"/>
      <c r="AJ277" s="888"/>
      <c r="AK277" s="889">
        <v>14724.86</v>
      </c>
      <c r="AL277" s="889"/>
      <c r="AM277" s="889"/>
      <c r="AN277" s="889"/>
      <c r="AO277" s="889"/>
      <c r="AP277" s="889"/>
      <c r="AQ277" s="880">
        <v>176698.32</v>
      </c>
      <c r="AR277" s="880"/>
      <c r="AS277" s="880"/>
      <c r="AT277" s="880"/>
      <c r="AU277" s="880"/>
      <c r="AV277" s="880"/>
      <c r="AW277" s="880"/>
      <c r="AX277" s="880"/>
      <c r="AY277" s="876">
        <v>0</v>
      </c>
      <c r="AZ277" s="876"/>
      <c r="BA277" s="876"/>
      <c r="BB277" s="876"/>
      <c r="BC277" s="876"/>
      <c r="BD277" s="876"/>
      <c r="BE277" s="876"/>
      <c r="BF277" s="876"/>
      <c r="BG277" s="876">
        <v>2454.1433333333334</v>
      </c>
      <c r="BH277" s="876"/>
      <c r="BI277" s="876"/>
      <c r="BJ277" s="876"/>
      <c r="BK277" s="876"/>
      <c r="BL277" s="876"/>
      <c r="BM277" s="876"/>
      <c r="BN277" s="876"/>
      <c r="BO277" s="877">
        <v>24541.433333333334</v>
      </c>
      <c r="BP277" s="878"/>
      <c r="BQ277" s="878"/>
      <c r="BR277" s="878"/>
      <c r="BS277" s="878"/>
      <c r="BT277" s="878"/>
      <c r="BU277" s="878"/>
      <c r="BV277" s="879"/>
      <c r="BW277" s="876">
        <v>0</v>
      </c>
      <c r="BX277" s="876"/>
      <c r="BY277" s="876"/>
      <c r="BZ277" s="876"/>
      <c r="CA277" s="876"/>
      <c r="CB277" s="876"/>
      <c r="CC277" s="876"/>
      <c r="CD277" s="876"/>
      <c r="CE277" s="876">
        <v>0</v>
      </c>
      <c r="CF277" s="876"/>
      <c r="CG277" s="876"/>
      <c r="CH277" s="876"/>
      <c r="CI277" s="876"/>
      <c r="CJ277" s="876"/>
      <c r="CK277" s="876"/>
      <c r="CL277" s="876"/>
      <c r="CM277" s="876"/>
      <c r="CN277" s="876">
        <v>16000</v>
      </c>
      <c r="CO277" s="876"/>
      <c r="CP277" s="876"/>
      <c r="CQ277" s="876"/>
      <c r="CR277" s="876"/>
      <c r="CS277" s="876"/>
      <c r="CT277" s="876"/>
      <c r="CU277" s="876"/>
      <c r="CV277" s="880">
        <f t="shared" si="4"/>
        <v>219693.89666666667</v>
      </c>
      <c r="CW277" s="880"/>
      <c r="CX277" s="880"/>
      <c r="CY277" s="880"/>
      <c r="CZ277" s="880"/>
      <c r="DA277" s="880"/>
      <c r="DB277" s="880"/>
      <c r="DC277" s="880"/>
      <c r="DD277" s="880"/>
      <c r="DE277" s="881"/>
    </row>
    <row r="278" spans="1:109" s="3" customFormat="1" ht="23.25" customHeight="1" x14ac:dyDescent="0.2">
      <c r="A278" s="919" t="s">
        <v>1616</v>
      </c>
      <c r="B278" s="920"/>
      <c r="C278" s="920"/>
      <c r="D278" s="920"/>
      <c r="E278" s="920"/>
      <c r="F278" s="920"/>
      <c r="G278" s="920"/>
      <c r="H278" s="920"/>
      <c r="I278" s="920"/>
      <c r="J278" s="920"/>
      <c r="K278" s="920"/>
      <c r="L278" s="920"/>
      <c r="M278" s="920"/>
      <c r="N278" s="920"/>
      <c r="O278" s="921"/>
      <c r="P278" s="886" t="s">
        <v>1523</v>
      </c>
      <c r="Q278" s="886"/>
      <c r="R278" s="886"/>
      <c r="S278" s="886"/>
      <c r="T278" s="886"/>
      <c r="U278" s="886"/>
      <c r="V278" s="886"/>
      <c r="W278" s="886"/>
      <c r="X278" s="886"/>
      <c r="Y278" s="886"/>
      <c r="Z278" s="886"/>
      <c r="AA278" s="886"/>
      <c r="AB278" s="886"/>
      <c r="AC278" s="886"/>
      <c r="AD278" s="887"/>
      <c r="AE278" s="887"/>
      <c r="AF278" s="887"/>
      <c r="AG278" s="888">
        <v>4</v>
      </c>
      <c r="AH278" s="888"/>
      <c r="AI278" s="888"/>
      <c r="AJ278" s="888"/>
      <c r="AK278" s="889">
        <v>60074.58</v>
      </c>
      <c r="AL278" s="889"/>
      <c r="AM278" s="889"/>
      <c r="AN278" s="889"/>
      <c r="AO278" s="889"/>
      <c r="AP278" s="889"/>
      <c r="AQ278" s="880">
        <v>720894.96</v>
      </c>
      <c r="AR278" s="880"/>
      <c r="AS278" s="880"/>
      <c r="AT278" s="880"/>
      <c r="AU278" s="880"/>
      <c r="AV278" s="880"/>
      <c r="AW278" s="880"/>
      <c r="AX278" s="880"/>
      <c r="AY278" s="876">
        <v>0</v>
      </c>
      <c r="AZ278" s="876"/>
      <c r="BA278" s="876"/>
      <c r="BB278" s="876"/>
      <c r="BC278" s="876"/>
      <c r="BD278" s="876"/>
      <c r="BE278" s="876"/>
      <c r="BF278" s="876"/>
      <c r="BG278" s="876">
        <v>10012.43</v>
      </c>
      <c r="BH278" s="876"/>
      <c r="BI278" s="876"/>
      <c r="BJ278" s="876"/>
      <c r="BK278" s="876"/>
      <c r="BL278" s="876"/>
      <c r="BM278" s="876"/>
      <c r="BN278" s="876"/>
      <c r="BO278" s="877">
        <v>100124.3</v>
      </c>
      <c r="BP278" s="878"/>
      <c r="BQ278" s="878"/>
      <c r="BR278" s="878"/>
      <c r="BS278" s="878"/>
      <c r="BT278" s="878"/>
      <c r="BU278" s="878"/>
      <c r="BV278" s="879"/>
      <c r="BW278" s="876">
        <v>0</v>
      </c>
      <c r="BX278" s="876"/>
      <c r="BY278" s="876"/>
      <c r="BZ278" s="876"/>
      <c r="CA278" s="876"/>
      <c r="CB278" s="876"/>
      <c r="CC278" s="876"/>
      <c r="CD278" s="876"/>
      <c r="CE278" s="876">
        <v>0</v>
      </c>
      <c r="CF278" s="876"/>
      <c r="CG278" s="876"/>
      <c r="CH278" s="876"/>
      <c r="CI278" s="876"/>
      <c r="CJ278" s="876"/>
      <c r="CK278" s="876"/>
      <c r="CL278" s="876"/>
      <c r="CM278" s="876"/>
      <c r="CN278" s="876">
        <v>80400</v>
      </c>
      <c r="CO278" s="876"/>
      <c r="CP278" s="876"/>
      <c r="CQ278" s="876"/>
      <c r="CR278" s="876"/>
      <c r="CS278" s="876"/>
      <c r="CT278" s="876"/>
      <c r="CU278" s="876"/>
      <c r="CV278" s="880">
        <f t="shared" si="4"/>
        <v>911431.69000000006</v>
      </c>
      <c r="CW278" s="880"/>
      <c r="CX278" s="880"/>
      <c r="CY278" s="880"/>
      <c r="CZ278" s="880"/>
      <c r="DA278" s="880"/>
      <c r="DB278" s="880"/>
      <c r="DC278" s="880"/>
      <c r="DD278" s="880"/>
      <c r="DE278" s="881"/>
    </row>
    <row r="279" spans="1:109" s="3" customFormat="1" ht="23.25" customHeight="1" x14ac:dyDescent="0.2">
      <c r="A279" s="919" t="s">
        <v>1616</v>
      </c>
      <c r="B279" s="920"/>
      <c r="C279" s="920"/>
      <c r="D279" s="920"/>
      <c r="E279" s="920"/>
      <c r="F279" s="920"/>
      <c r="G279" s="920"/>
      <c r="H279" s="920"/>
      <c r="I279" s="920"/>
      <c r="J279" s="920"/>
      <c r="K279" s="920"/>
      <c r="L279" s="920"/>
      <c r="M279" s="920"/>
      <c r="N279" s="920"/>
      <c r="O279" s="921"/>
      <c r="P279" s="886" t="s">
        <v>1525</v>
      </c>
      <c r="Q279" s="886"/>
      <c r="R279" s="886"/>
      <c r="S279" s="886"/>
      <c r="T279" s="886"/>
      <c r="U279" s="886"/>
      <c r="V279" s="886"/>
      <c r="W279" s="886"/>
      <c r="X279" s="886"/>
      <c r="Y279" s="886"/>
      <c r="Z279" s="886"/>
      <c r="AA279" s="886"/>
      <c r="AB279" s="886"/>
      <c r="AC279" s="886"/>
      <c r="AD279" s="887"/>
      <c r="AE279" s="887"/>
      <c r="AF279" s="887"/>
      <c r="AG279" s="888">
        <v>4</v>
      </c>
      <c r="AH279" s="888"/>
      <c r="AI279" s="888"/>
      <c r="AJ279" s="888"/>
      <c r="AK279" s="889">
        <v>58899.44</v>
      </c>
      <c r="AL279" s="889"/>
      <c r="AM279" s="889"/>
      <c r="AN279" s="889"/>
      <c r="AO279" s="889"/>
      <c r="AP279" s="889"/>
      <c r="AQ279" s="880">
        <v>706793.28</v>
      </c>
      <c r="AR279" s="880"/>
      <c r="AS279" s="880"/>
      <c r="AT279" s="880"/>
      <c r="AU279" s="880"/>
      <c r="AV279" s="880"/>
      <c r="AW279" s="880"/>
      <c r="AX279" s="880"/>
      <c r="AY279" s="876">
        <v>0</v>
      </c>
      <c r="AZ279" s="876"/>
      <c r="BA279" s="876"/>
      <c r="BB279" s="876"/>
      <c r="BC279" s="876"/>
      <c r="BD279" s="876"/>
      <c r="BE279" s="876"/>
      <c r="BF279" s="876"/>
      <c r="BG279" s="876">
        <v>9816.5733333333337</v>
      </c>
      <c r="BH279" s="876"/>
      <c r="BI279" s="876"/>
      <c r="BJ279" s="876"/>
      <c r="BK279" s="876"/>
      <c r="BL279" s="876"/>
      <c r="BM279" s="876"/>
      <c r="BN279" s="876"/>
      <c r="BO279" s="877">
        <v>98165.733333333337</v>
      </c>
      <c r="BP279" s="878"/>
      <c r="BQ279" s="878"/>
      <c r="BR279" s="878"/>
      <c r="BS279" s="878"/>
      <c r="BT279" s="878"/>
      <c r="BU279" s="878"/>
      <c r="BV279" s="879"/>
      <c r="BW279" s="876">
        <v>0</v>
      </c>
      <c r="BX279" s="876"/>
      <c r="BY279" s="876"/>
      <c r="BZ279" s="876"/>
      <c r="CA279" s="876"/>
      <c r="CB279" s="876"/>
      <c r="CC279" s="876"/>
      <c r="CD279" s="876"/>
      <c r="CE279" s="876">
        <v>0</v>
      </c>
      <c r="CF279" s="876"/>
      <c r="CG279" s="876"/>
      <c r="CH279" s="876"/>
      <c r="CI279" s="876"/>
      <c r="CJ279" s="876"/>
      <c r="CK279" s="876"/>
      <c r="CL279" s="876"/>
      <c r="CM279" s="876"/>
      <c r="CN279" s="876">
        <v>104800</v>
      </c>
      <c r="CO279" s="876"/>
      <c r="CP279" s="876"/>
      <c r="CQ279" s="876"/>
      <c r="CR279" s="876"/>
      <c r="CS279" s="876"/>
      <c r="CT279" s="876"/>
      <c r="CU279" s="876"/>
      <c r="CV279" s="880">
        <f t="shared" si="4"/>
        <v>919575.58666666667</v>
      </c>
      <c r="CW279" s="880"/>
      <c r="CX279" s="880"/>
      <c r="CY279" s="880"/>
      <c r="CZ279" s="880"/>
      <c r="DA279" s="880"/>
      <c r="DB279" s="880"/>
      <c r="DC279" s="880"/>
      <c r="DD279" s="880"/>
      <c r="DE279" s="881"/>
    </row>
    <row r="280" spans="1:109" s="3" customFormat="1" ht="23.25" customHeight="1" x14ac:dyDescent="0.2">
      <c r="A280" s="919" t="s">
        <v>1616</v>
      </c>
      <c r="B280" s="920"/>
      <c r="C280" s="920"/>
      <c r="D280" s="920"/>
      <c r="E280" s="920"/>
      <c r="F280" s="920"/>
      <c r="G280" s="920"/>
      <c r="H280" s="920"/>
      <c r="I280" s="920"/>
      <c r="J280" s="920"/>
      <c r="K280" s="920"/>
      <c r="L280" s="920"/>
      <c r="M280" s="920"/>
      <c r="N280" s="920"/>
      <c r="O280" s="921"/>
      <c r="P280" s="886" t="s">
        <v>1526</v>
      </c>
      <c r="Q280" s="886"/>
      <c r="R280" s="886"/>
      <c r="S280" s="886"/>
      <c r="T280" s="886"/>
      <c r="U280" s="886"/>
      <c r="V280" s="886"/>
      <c r="W280" s="886"/>
      <c r="X280" s="886"/>
      <c r="Y280" s="886"/>
      <c r="Z280" s="886"/>
      <c r="AA280" s="886"/>
      <c r="AB280" s="886"/>
      <c r="AC280" s="886"/>
      <c r="AD280" s="887"/>
      <c r="AE280" s="887"/>
      <c r="AF280" s="887"/>
      <c r="AG280" s="888">
        <v>5</v>
      </c>
      <c r="AH280" s="888"/>
      <c r="AI280" s="888"/>
      <c r="AJ280" s="888"/>
      <c r="AK280" s="889">
        <v>73624.3</v>
      </c>
      <c r="AL280" s="889"/>
      <c r="AM280" s="889"/>
      <c r="AN280" s="889"/>
      <c r="AO280" s="889"/>
      <c r="AP280" s="889"/>
      <c r="AQ280" s="880">
        <v>883491.60000000009</v>
      </c>
      <c r="AR280" s="880"/>
      <c r="AS280" s="880"/>
      <c r="AT280" s="880"/>
      <c r="AU280" s="880"/>
      <c r="AV280" s="880"/>
      <c r="AW280" s="880"/>
      <c r="AX280" s="880"/>
      <c r="AY280" s="876">
        <v>0</v>
      </c>
      <c r="AZ280" s="876"/>
      <c r="BA280" s="876"/>
      <c r="BB280" s="876"/>
      <c r="BC280" s="876"/>
      <c r="BD280" s="876"/>
      <c r="BE280" s="876"/>
      <c r="BF280" s="876"/>
      <c r="BG280" s="876">
        <v>12270.716666666667</v>
      </c>
      <c r="BH280" s="876"/>
      <c r="BI280" s="876"/>
      <c r="BJ280" s="876"/>
      <c r="BK280" s="876"/>
      <c r="BL280" s="876"/>
      <c r="BM280" s="876"/>
      <c r="BN280" s="876"/>
      <c r="BO280" s="877">
        <v>122707.16666666667</v>
      </c>
      <c r="BP280" s="878"/>
      <c r="BQ280" s="878"/>
      <c r="BR280" s="878"/>
      <c r="BS280" s="878"/>
      <c r="BT280" s="878"/>
      <c r="BU280" s="878"/>
      <c r="BV280" s="879"/>
      <c r="BW280" s="876">
        <v>0</v>
      </c>
      <c r="BX280" s="876"/>
      <c r="BY280" s="876"/>
      <c r="BZ280" s="876"/>
      <c r="CA280" s="876"/>
      <c r="CB280" s="876"/>
      <c r="CC280" s="876"/>
      <c r="CD280" s="876"/>
      <c r="CE280" s="876">
        <v>0</v>
      </c>
      <c r="CF280" s="876"/>
      <c r="CG280" s="876"/>
      <c r="CH280" s="876"/>
      <c r="CI280" s="876"/>
      <c r="CJ280" s="876"/>
      <c r="CK280" s="876"/>
      <c r="CL280" s="876"/>
      <c r="CM280" s="876"/>
      <c r="CN280" s="876">
        <v>120800</v>
      </c>
      <c r="CO280" s="876"/>
      <c r="CP280" s="876"/>
      <c r="CQ280" s="876"/>
      <c r="CR280" s="876"/>
      <c r="CS280" s="876"/>
      <c r="CT280" s="876"/>
      <c r="CU280" s="876"/>
      <c r="CV280" s="880">
        <f t="shared" si="4"/>
        <v>1139269.4833333334</v>
      </c>
      <c r="CW280" s="880"/>
      <c r="CX280" s="880"/>
      <c r="CY280" s="880"/>
      <c r="CZ280" s="880"/>
      <c r="DA280" s="880"/>
      <c r="DB280" s="880"/>
      <c r="DC280" s="880"/>
      <c r="DD280" s="880"/>
      <c r="DE280" s="881"/>
    </row>
    <row r="281" spans="1:109" s="3" customFormat="1" ht="23.25" customHeight="1" x14ac:dyDescent="0.2">
      <c r="A281" s="919" t="s">
        <v>1616</v>
      </c>
      <c r="B281" s="920"/>
      <c r="C281" s="920"/>
      <c r="D281" s="920"/>
      <c r="E281" s="920"/>
      <c r="F281" s="920"/>
      <c r="G281" s="920"/>
      <c r="H281" s="920"/>
      <c r="I281" s="920"/>
      <c r="J281" s="920"/>
      <c r="K281" s="920"/>
      <c r="L281" s="920"/>
      <c r="M281" s="920"/>
      <c r="N281" s="920"/>
      <c r="O281" s="921"/>
      <c r="P281" s="886" t="s">
        <v>1527</v>
      </c>
      <c r="Q281" s="886"/>
      <c r="R281" s="886"/>
      <c r="S281" s="886"/>
      <c r="T281" s="886"/>
      <c r="U281" s="886"/>
      <c r="V281" s="886"/>
      <c r="W281" s="886"/>
      <c r="X281" s="886"/>
      <c r="Y281" s="886"/>
      <c r="Z281" s="886"/>
      <c r="AA281" s="886"/>
      <c r="AB281" s="886"/>
      <c r="AC281" s="886"/>
      <c r="AD281" s="887"/>
      <c r="AE281" s="887"/>
      <c r="AF281" s="887"/>
      <c r="AG281" s="888">
        <v>2</v>
      </c>
      <c r="AH281" s="888"/>
      <c r="AI281" s="888"/>
      <c r="AJ281" s="888"/>
      <c r="AK281" s="889">
        <v>29536.78298</v>
      </c>
      <c r="AL281" s="889"/>
      <c r="AM281" s="889"/>
      <c r="AN281" s="889"/>
      <c r="AO281" s="889"/>
      <c r="AP281" s="889"/>
      <c r="AQ281" s="880">
        <v>354441.39575999998</v>
      </c>
      <c r="AR281" s="880"/>
      <c r="AS281" s="880"/>
      <c r="AT281" s="880"/>
      <c r="AU281" s="880"/>
      <c r="AV281" s="880"/>
      <c r="AW281" s="880"/>
      <c r="AX281" s="880"/>
      <c r="AY281" s="876">
        <v>0</v>
      </c>
      <c r="AZ281" s="876"/>
      <c r="BA281" s="876"/>
      <c r="BB281" s="876"/>
      <c r="BC281" s="876"/>
      <c r="BD281" s="876"/>
      <c r="BE281" s="876"/>
      <c r="BF281" s="876"/>
      <c r="BG281" s="876">
        <v>4922.7971633333327</v>
      </c>
      <c r="BH281" s="876"/>
      <c r="BI281" s="876"/>
      <c r="BJ281" s="876"/>
      <c r="BK281" s="876"/>
      <c r="BL281" s="876"/>
      <c r="BM281" s="876"/>
      <c r="BN281" s="876"/>
      <c r="BO281" s="877">
        <v>49227.971633333334</v>
      </c>
      <c r="BP281" s="878"/>
      <c r="BQ281" s="878"/>
      <c r="BR281" s="878"/>
      <c r="BS281" s="878"/>
      <c r="BT281" s="878"/>
      <c r="BU281" s="878"/>
      <c r="BV281" s="879"/>
      <c r="BW281" s="876">
        <v>0</v>
      </c>
      <c r="BX281" s="876"/>
      <c r="BY281" s="876"/>
      <c r="BZ281" s="876"/>
      <c r="CA281" s="876"/>
      <c r="CB281" s="876"/>
      <c r="CC281" s="876"/>
      <c r="CD281" s="876"/>
      <c r="CE281" s="876">
        <v>0</v>
      </c>
      <c r="CF281" s="876"/>
      <c r="CG281" s="876"/>
      <c r="CH281" s="876"/>
      <c r="CI281" s="876"/>
      <c r="CJ281" s="876"/>
      <c r="CK281" s="876"/>
      <c r="CL281" s="876"/>
      <c r="CM281" s="876"/>
      <c r="CN281" s="876">
        <v>28000</v>
      </c>
      <c r="CO281" s="876"/>
      <c r="CP281" s="876"/>
      <c r="CQ281" s="876"/>
      <c r="CR281" s="876"/>
      <c r="CS281" s="876"/>
      <c r="CT281" s="876"/>
      <c r="CU281" s="876"/>
      <c r="CV281" s="880">
        <f t="shared" si="4"/>
        <v>436592.16455666663</v>
      </c>
      <c r="CW281" s="880"/>
      <c r="CX281" s="880"/>
      <c r="CY281" s="880"/>
      <c r="CZ281" s="880"/>
      <c r="DA281" s="880"/>
      <c r="DB281" s="880"/>
      <c r="DC281" s="880"/>
      <c r="DD281" s="880"/>
      <c r="DE281" s="881"/>
    </row>
    <row r="282" spans="1:109" s="3" customFormat="1" ht="23.25" customHeight="1" x14ac:dyDescent="0.2">
      <c r="A282" s="919" t="s">
        <v>1616</v>
      </c>
      <c r="B282" s="920"/>
      <c r="C282" s="920"/>
      <c r="D282" s="920"/>
      <c r="E282" s="920"/>
      <c r="F282" s="920"/>
      <c r="G282" s="920"/>
      <c r="H282" s="920"/>
      <c r="I282" s="920"/>
      <c r="J282" s="920"/>
      <c r="K282" s="920"/>
      <c r="L282" s="920"/>
      <c r="M282" s="920"/>
      <c r="N282" s="920"/>
      <c r="O282" s="921"/>
      <c r="P282" s="886" t="s">
        <v>1497</v>
      </c>
      <c r="Q282" s="886"/>
      <c r="R282" s="886"/>
      <c r="S282" s="886"/>
      <c r="T282" s="886"/>
      <c r="U282" s="886"/>
      <c r="V282" s="886"/>
      <c r="W282" s="886"/>
      <c r="X282" s="886"/>
      <c r="Y282" s="886"/>
      <c r="Z282" s="886"/>
      <c r="AA282" s="886"/>
      <c r="AB282" s="886"/>
      <c r="AC282" s="886"/>
      <c r="AD282" s="887"/>
      <c r="AE282" s="887"/>
      <c r="AF282" s="887"/>
      <c r="AG282" s="888">
        <v>1</v>
      </c>
      <c r="AH282" s="888"/>
      <c r="AI282" s="888"/>
      <c r="AJ282" s="888"/>
      <c r="AK282" s="889">
        <v>14724.86</v>
      </c>
      <c r="AL282" s="889"/>
      <c r="AM282" s="889"/>
      <c r="AN282" s="889"/>
      <c r="AO282" s="889"/>
      <c r="AP282" s="889"/>
      <c r="AQ282" s="880">
        <v>176698.32</v>
      </c>
      <c r="AR282" s="880"/>
      <c r="AS282" s="880"/>
      <c r="AT282" s="880"/>
      <c r="AU282" s="880"/>
      <c r="AV282" s="880"/>
      <c r="AW282" s="880"/>
      <c r="AX282" s="880"/>
      <c r="AY282" s="876">
        <v>0</v>
      </c>
      <c r="AZ282" s="876"/>
      <c r="BA282" s="876"/>
      <c r="BB282" s="876"/>
      <c r="BC282" s="876"/>
      <c r="BD282" s="876"/>
      <c r="BE282" s="876"/>
      <c r="BF282" s="876"/>
      <c r="BG282" s="876">
        <v>2454.1433333333334</v>
      </c>
      <c r="BH282" s="876"/>
      <c r="BI282" s="876"/>
      <c r="BJ282" s="876"/>
      <c r="BK282" s="876"/>
      <c r="BL282" s="876"/>
      <c r="BM282" s="876"/>
      <c r="BN282" s="876"/>
      <c r="BO282" s="877">
        <v>24541.433333333334</v>
      </c>
      <c r="BP282" s="878"/>
      <c r="BQ282" s="878"/>
      <c r="BR282" s="878"/>
      <c r="BS282" s="878"/>
      <c r="BT282" s="878"/>
      <c r="BU282" s="878"/>
      <c r="BV282" s="879"/>
      <c r="BW282" s="876">
        <v>0</v>
      </c>
      <c r="BX282" s="876"/>
      <c r="BY282" s="876"/>
      <c r="BZ282" s="876"/>
      <c r="CA282" s="876"/>
      <c r="CB282" s="876"/>
      <c r="CC282" s="876"/>
      <c r="CD282" s="876"/>
      <c r="CE282" s="876">
        <v>0</v>
      </c>
      <c r="CF282" s="876"/>
      <c r="CG282" s="876"/>
      <c r="CH282" s="876"/>
      <c r="CI282" s="876"/>
      <c r="CJ282" s="876"/>
      <c r="CK282" s="876"/>
      <c r="CL282" s="876"/>
      <c r="CM282" s="876"/>
      <c r="CN282" s="876">
        <v>26200</v>
      </c>
      <c r="CO282" s="876"/>
      <c r="CP282" s="876"/>
      <c r="CQ282" s="876"/>
      <c r="CR282" s="876"/>
      <c r="CS282" s="876"/>
      <c r="CT282" s="876"/>
      <c r="CU282" s="876"/>
      <c r="CV282" s="880">
        <f t="shared" si="4"/>
        <v>229893.89666666667</v>
      </c>
      <c r="CW282" s="880"/>
      <c r="CX282" s="880"/>
      <c r="CY282" s="880"/>
      <c r="CZ282" s="880"/>
      <c r="DA282" s="880"/>
      <c r="DB282" s="880"/>
      <c r="DC282" s="880"/>
      <c r="DD282" s="880"/>
      <c r="DE282" s="881"/>
    </row>
    <row r="283" spans="1:109" s="3" customFormat="1" ht="23.25" customHeight="1" x14ac:dyDescent="0.2">
      <c r="A283" s="919" t="s">
        <v>1616</v>
      </c>
      <c r="B283" s="920"/>
      <c r="C283" s="920"/>
      <c r="D283" s="920"/>
      <c r="E283" s="920"/>
      <c r="F283" s="920"/>
      <c r="G283" s="920"/>
      <c r="H283" s="920"/>
      <c r="I283" s="920"/>
      <c r="J283" s="920"/>
      <c r="K283" s="920"/>
      <c r="L283" s="920"/>
      <c r="M283" s="920"/>
      <c r="N283" s="920"/>
      <c r="O283" s="921"/>
      <c r="P283" s="886" t="s">
        <v>1528</v>
      </c>
      <c r="Q283" s="886"/>
      <c r="R283" s="886"/>
      <c r="S283" s="886"/>
      <c r="T283" s="886"/>
      <c r="U283" s="886"/>
      <c r="V283" s="886"/>
      <c r="W283" s="886"/>
      <c r="X283" s="886"/>
      <c r="Y283" s="886"/>
      <c r="Z283" s="886"/>
      <c r="AA283" s="886"/>
      <c r="AB283" s="886"/>
      <c r="AC283" s="886"/>
      <c r="AD283" s="887"/>
      <c r="AE283" s="887"/>
      <c r="AF283" s="887"/>
      <c r="AG283" s="888">
        <v>1</v>
      </c>
      <c r="AH283" s="888"/>
      <c r="AI283" s="888"/>
      <c r="AJ283" s="888"/>
      <c r="AK283" s="889">
        <v>14724.86</v>
      </c>
      <c r="AL283" s="889"/>
      <c r="AM283" s="889"/>
      <c r="AN283" s="889"/>
      <c r="AO283" s="889"/>
      <c r="AP283" s="889"/>
      <c r="AQ283" s="880">
        <v>176698.32</v>
      </c>
      <c r="AR283" s="880"/>
      <c r="AS283" s="880"/>
      <c r="AT283" s="880"/>
      <c r="AU283" s="880"/>
      <c r="AV283" s="880"/>
      <c r="AW283" s="880"/>
      <c r="AX283" s="880"/>
      <c r="AY283" s="876">
        <v>0</v>
      </c>
      <c r="AZ283" s="876"/>
      <c r="BA283" s="876"/>
      <c r="BB283" s="876"/>
      <c r="BC283" s="876"/>
      <c r="BD283" s="876"/>
      <c r="BE283" s="876"/>
      <c r="BF283" s="876"/>
      <c r="BG283" s="876">
        <v>2454.1433333333334</v>
      </c>
      <c r="BH283" s="876"/>
      <c r="BI283" s="876"/>
      <c r="BJ283" s="876"/>
      <c r="BK283" s="876"/>
      <c r="BL283" s="876"/>
      <c r="BM283" s="876"/>
      <c r="BN283" s="876"/>
      <c r="BO283" s="877">
        <v>24541.433333333334</v>
      </c>
      <c r="BP283" s="878"/>
      <c r="BQ283" s="878"/>
      <c r="BR283" s="878"/>
      <c r="BS283" s="878"/>
      <c r="BT283" s="878"/>
      <c r="BU283" s="878"/>
      <c r="BV283" s="879"/>
      <c r="BW283" s="876">
        <v>0</v>
      </c>
      <c r="BX283" s="876"/>
      <c r="BY283" s="876"/>
      <c r="BZ283" s="876"/>
      <c r="CA283" s="876"/>
      <c r="CB283" s="876"/>
      <c r="CC283" s="876"/>
      <c r="CD283" s="876"/>
      <c r="CE283" s="876">
        <v>0</v>
      </c>
      <c r="CF283" s="876"/>
      <c r="CG283" s="876"/>
      <c r="CH283" s="876"/>
      <c r="CI283" s="876"/>
      <c r="CJ283" s="876"/>
      <c r="CK283" s="876"/>
      <c r="CL283" s="876"/>
      <c r="CM283" s="876"/>
      <c r="CN283" s="876">
        <v>16000</v>
      </c>
      <c r="CO283" s="876"/>
      <c r="CP283" s="876"/>
      <c r="CQ283" s="876"/>
      <c r="CR283" s="876"/>
      <c r="CS283" s="876"/>
      <c r="CT283" s="876"/>
      <c r="CU283" s="876"/>
      <c r="CV283" s="880">
        <f t="shared" si="4"/>
        <v>219693.89666666667</v>
      </c>
      <c r="CW283" s="880"/>
      <c r="CX283" s="880"/>
      <c r="CY283" s="880"/>
      <c r="CZ283" s="880"/>
      <c r="DA283" s="880"/>
      <c r="DB283" s="880"/>
      <c r="DC283" s="880"/>
      <c r="DD283" s="880"/>
      <c r="DE283" s="881"/>
    </row>
    <row r="284" spans="1:109" s="3" customFormat="1" ht="23.25" customHeight="1" x14ac:dyDescent="0.2">
      <c r="A284" s="919" t="s">
        <v>1616</v>
      </c>
      <c r="B284" s="920"/>
      <c r="C284" s="920"/>
      <c r="D284" s="920"/>
      <c r="E284" s="920"/>
      <c r="F284" s="920"/>
      <c r="G284" s="920"/>
      <c r="H284" s="920"/>
      <c r="I284" s="920"/>
      <c r="J284" s="920"/>
      <c r="K284" s="920"/>
      <c r="L284" s="920"/>
      <c r="M284" s="920"/>
      <c r="N284" s="920"/>
      <c r="O284" s="921"/>
      <c r="P284" s="886" t="s">
        <v>1529</v>
      </c>
      <c r="Q284" s="886"/>
      <c r="R284" s="886"/>
      <c r="S284" s="886"/>
      <c r="T284" s="886"/>
      <c r="U284" s="886"/>
      <c r="V284" s="886"/>
      <c r="W284" s="886"/>
      <c r="X284" s="886"/>
      <c r="Y284" s="886"/>
      <c r="Z284" s="886"/>
      <c r="AA284" s="886"/>
      <c r="AB284" s="886"/>
      <c r="AC284" s="886"/>
      <c r="AD284" s="887"/>
      <c r="AE284" s="887"/>
      <c r="AF284" s="887"/>
      <c r="AG284" s="888">
        <v>1</v>
      </c>
      <c r="AH284" s="888"/>
      <c r="AI284" s="888"/>
      <c r="AJ284" s="888"/>
      <c r="AK284" s="889">
        <v>17550</v>
      </c>
      <c r="AL284" s="889"/>
      <c r="AM284" s="889"/>
      <c r="AN284" s="889"/>
      <c r="AO284" s="889"/>
      <c r="AP284" s="889"/>
      <c r="AQ284" s="880">
        <v>210600</v>
      </c>
      <c r="AR284" s="880"/>
      <c r="AS284" s="880"/>
      <c r="AT284" s="880"/>
      <c r="AU284" s="880"/>
      <c r="AV284" s="880"/>
      <c r="AW284" s="880"/>
      <c r="AX284" s="880"/>
      <c r="AY284" s="876">
        <v>0</v>
      </c>
      <c r="AZ284" s="876"/>
      <c r="BA284" s="876"/>
      <c r="BB284" s="876"/>
      <c r="BC284" s="876"/>
      <c r="BD284" s="876"/>
      <c r="BE284" s="876"/>
      <c r="BF284" s="876"/>
      <c r="BG284" s="876">
        <v>2925</v>
      </c>
      <c r="BH284" s="876"/>
      <c r="BI284" s="876"/>
      <c r="BJ284" s="876"/>
      <c r="BK284" s="876"/>
      <c r="BL284" s="876"/>
      <c r="BM284" s="876"/>
      <c r="BN284" s="876"/>
      <c r="BO284" s="877">
        <v>29250</v>
      </c>
      <c r="BP284" s="878"/>
      <c r="BQ284" s="878"/>
      <c r="BR284" s="878"/>
      <c r="BS284" s="878"/>
      <c r="BT284" s="878"/>
      <c r="BU284" s="878"/>
      <c r="BV284" s="879"/>
      <c r="BW284" s="876">
        <v>0</v>
      </c>
      <c r="BX284" s="876"/>
      <c r="BY284" s="876"/>
      <c r="BZ284" s="876"/>
      <c r="CA284" s="876"/>
      <c r="CB284" s="876"/>
      <c r="CC284" s="876"/>
      <c r="CD284" s="876"/>
      <c r="CE284" s="876">
        <v>0</v>
      </c>
      <c r="CF284" s="876"/>
      <c r="CG284" s="876"/>
      <c r="CH284" s="876"/>
      <c r="CI284" s="876"/>
      <c r="CJ284" s="876"/>
      <c r="CK284" s="876"/>
      <c r="CL284" s="876"/>
      <c r="CM284" s="876"/>
      <c r="CN284" s="876">
        <v>0</v>
      </c>
      <c r="CO284" s="876"/>
      <c r="CP284" s="876"/>
      <c r="CQ284" s="876"/>
      <c r="CR284" s="876"/>
      <c r="CS284" s="876"/>
      <c r="CT284" s="876"/>
      <c r="CU284" s="876"/>
      <c r="CV284" s="880">
        <f t="shared" si="4"/>
        <v>242775</v>
      </c>
      <c r="CW284" s="880"/>
      <c r="CX284" s="880"/>
      <c r="CY284" s="880"/>
      <c r="CZ284" s="880"/>
      <c r="DA284" s="880"/>
      <c r="DB284" s="880"/>
      <c r="DC284" s="880"/>
      <c r="DD284" s="880"/>
      <c r="DE284" s="881"/>
    </row>
    <row r="285" spans="1:109" s="3" customFormat="1" ht="23.25" customHeight="1" x14ac:dyDescent="0.2">
      <c r="A285" s="919" t="s">
        <v>1616</v>
      </c>
      <c r="B285" s="920"/>
      <c r="C285" s="920"/>
      <c r="D285" s="920"/>
      <c r="E285" s="920"/>
      <c r="F285" s="920"/>
      <c r="G285" s="920"/>
      <c r="H285" s="920"/>
      <c r="I285" s="920"/>
      <c r="J285" s="920"/>
      <c r="K285" s="920"/>
      <c r="L285" s="920"/>
      <c r="M285" s="920"/>
      <c r="N285" s="920"/>
      <c r="O285" s="921"/>
      <c r="P285" s="886" t="s">
        <v>1530</v>
      </c>
      <c r="Q285" s="886"/>
      <c r="R285" s="886"/>
      <c r="S285" s="886"/>
      <c r="T285" s="886"/>
      <c r="U285" s="886"/>
      <c r="V285" s="886"/>
      <c r="W285" s="886"/>
      <c r="X285" s="886"/>
      <c r="Y285" s="886"/>
      <c r="Z285" s="886"/>
      <c r="AA285" s="886"/>
      <c r="AB285" s="886"/>
      <c r="AC285" s="886"/>
      <c r="AD285" s="887"/>
      <c r="AE285" s="887"/>
      <c r="AF285" s="887"/>
      <c r="AG285" s="888">
        <v>2</v>
      </c>
      <c r="AH285" s="888"/>
      <c r="AI285" s="888"/>
      <c r="AJ285" s="888"/>
      <c r="AK285" s="889">
        <v>29449.72</v>
      </c>
      <c r="AL285" s="889"/>
      <c r="AM285" s="889"/>
      <c r="AN285" s="889"/>
      <c r="AO285" s="889"/>
      <c r="AP285" s="889"/>
      <c r="AQ285" s="880">
        <v>353396.64</v>
      </c>
      <c r="AR285" s="880"/>
      <c r="AS285" s="880"/>
      <c r="AT285" s="880"/>
      <c r="AU285" s="880"/>
      <c r="AV285" s="880"/>
      <c r="AW285" s="880"/>
      <c r="AX285" s="880"/>
      <c r="AY285" s="876">
        <v>0</v>
      </c>
      <c r="AZ285" s="876"/>
      <c r="BA285" s="876"/>
      <c r="BB285" s="876"/>
      <c r="BC285" s="876"/>
      <c r="BD285" s="876"/>
      <c r="BE285" s="876"/>
      <c r="BF285" s="876"/>
      <c r="BG285" s="876">
        <v>4908.2866666666669</v>
      </c>
      <c r="BH285" s="876"/>
      <c r="BI285" s="876"/>
      <c r="BJ285" s="876"/>
      <c r="BK285" s="876"/>
      <c r="BL285" s="876"/>
      <c r="BM285" s="876"/>
      <c r="BN285" s="876"/>
      <c r="BO285" s="877">
        <v>49082.866666666669</v>
      </c>
      <c r="BP285" s="878"/>
      <c r="BQ285" s="878"/>
      <c r="BR285" s="878"/>
      <c r="BS285" s="878"/>
      <c r="BT285" s="878"/>
      <c r="BU285" s="878"/>
      <c r="BV285" s="879"/>
      <c r="BW285" s="876">
        <v>0</v>
      </c>
      <c r="BX285" s="876"/>
      <c r="BY285" s="876"/>
      <c r="BZ285" s="876"/>
      <c r="CA285" s="876"/>
      <c r="CB285" s="876"/>
      <c r="CC285" s="876"/>
      <c r="CD285" s="876"/>
      <c r="CE285" s="876">
        <v>0</v>
      </c>
      <c r="CF285" s="876"/>
      <c r="CG285" s="876"/>
      <c r="CH285" s="876"/>
      <c r="CI285" s="876"/>
      <c r="CJ285" s="876"/>
      <c r="CK285" s="876"/>
      <c r="CL285" s="876"/>
      <c r="CM285" s="876"/>
      <c r="CN285" s="876">
        <v>52400</v>
      </c>
      <c r="CO285" s="876"/>
      <c r="CP285" s="876"/>
      <c r="CQ285" s="876"/>
      <c r="CR285" s="876"/>
      <c r="CS285" s="876"/>
      <c r="CT285" s="876"/>
      <c r="CU285" s="876"/>
      <c r="CV285" s="880">
        <f t="shared" si="4"/>
        <v>459787.79333333333</v>
      </c>
      <c r="CW285" s="880"/>
      <c r="CX285" s="880"/>
      <c r="CY285" s="880"/>
      <c r="CZ285" s="880"/>
      <c r="DA285" s="880"/>
      <c r="DB285" s="880"/>
      <c r="DC285" s="880"/>
      <c r="DD285" s="880"/>
      <c r="DE285" s="881"/>
    </row>
    <row r="286" spans="1:109" s="3" customFormat="1" ht="23.25" customHeight="1" x14ac:dyDescent="0.2">
      <c r="A286" s="919" t="s">
        <v>1616</v>
      </c>
      <c r="B286" s="920"/>
      <c r="C286" s="920"/>
      <c r="D286" s="920"/>
      <c r="E286" s="920"/>
      <c r="F286" s="920"/>
      <c r="G286" s="920"/>
      <c r="H286" s="920"/>
      <c r="I286" s="920"/>
      <c r="J286" s="920"/>
      <c r="K286" s="920"/>
      <c r="L286" s="920"/>
      <c r="M286" s="920"/>
      <c r="N286" s="920"/>
      <c r="O286" s="921"/>
      <c r="P286" s="886" t="s">
        <v>1617</v>
      </c>
      <c r="Q286" s="886"/>
      <c r="R286" s="886"/>
      <c r="S286" s="886"/>
      <c r="T286" s="886"/>
      <c r="U286" s="886"/>
      <c r="V286" s="886"/>
      <c r="W286" s="886"/>
      <c r="X286" s="886"/>
      <c r="Y286" s="886"/>
      <c r="Z286" s="886"/>
      <c r="AA286" s="886"/>
      <c r="AB286" s="886"/>
      <c r="AC286" s="886"/>
      <c r="AD286" s="887"/>
      <c r="AE286" s="887"/>
      <c r="AF286" s="887"/>
      <c r="AG286" s="888">
        <v>2</v>
      </c>
      <c r="AH286" s="888"/>
      <c r="AI286" s="888"/>
      <c r="AJ286" s="888"/>
      <c r="AK286" s="889">
        <v>29770.84</v>
      </c>
      <c r="AL286" s="889"/>
      <c r="AM286" s="889"/>
      <c r="AN286" s="889"/>
      <c r="AO286" s="889"/>
      <c r="AP286" s="889"/>
      <c r="AQ286" s="880">
        <v>357250.08</v>
      </c>
      <c r="AR286" s="880"/>
      <c r="AS286" s="880"/>
      <c r="AT286" s="880"/>
      <c r="AU286" s="880"/>
      <c r="AV286" s="880"/>
      <c r="AW286" s="880"/>
      <c r="AX286" s="880"/>
      <c r="AY286" s="876">
        <v>0</v>
      </c>
      <c r="AZ286" s="876"/>
      <c r="BA286" s="876"/>
      <c r="BB286" s="876"/>
      <c r="BC286" s="876"/>
      <c r="BD286" s="876"/>
      <c r="BE286" s="876"/>
      <c r="BF286" s="876"/>
      <c r="BG286" s="876">
        <v>4961.8066666666673</v>
      </c>
      <c r="BH286" s="876"/>
      <c r="BI286" s="876"/>
      <c r="BJ286" s="876"/>
      <c r="BK286" s="876"/>
      <c r="BL286" s="876"/>
      <c r="BM286" s="876"/>
      <c r="BN286" s="876"/>
      <c r="BO286" s="877">
        <v>49618.066666666666</v>
      </c>
      <c r="BP286" s="878"/>
      <c r="BQ286" s="878"/>
      <c r="BR286" s="878"/>
      <c r="BS286" s="878"/>
      <c r="BT286" s="878"/>
      <c r="BU286" s="878"/>
      <c r="BV286" s="879"/>
      <c r="BW286" s="876">
        <v>0</v>
      </c>
      <c r="BX286" s="876"/>
      <c r="BY286" s="876"/>
      <c r="BZ286" s="876"/>
      <c r="CA286" s="876"/>
      <c r="CB286" s="876"/>
      <c r="CC286" s="876"/>
      <c r="CD286" s="876"/>
      <c r="CE286" s="876">
        <v>0</v>
      </c>
      <c r="CF286" s="876"/>
      <c r="CG286" s="876"/>
      <c r="CH286" s="876"/>
      <c r="CI286" s="876"/>
      <c r="CJ286" s="876"/>
      <c r="CK286" s="876"/>
      <c r="CL286" s="876"/>
      <c r="CM286" s="876"/>
      <c r="CN286" s="876">
        <v>28000</v>
      </c>
      <c r="CO286" s="876"/>
      <c r="CP286" s="876"/>
      <c r="CQ286" s="876"/>
      <c r="CR286" s="876"/>
      <c r="CS286" s="876"/>
      <c r="CT286" s="876"/>
      <c r="CU286" s="876"/>
      <c r="CV286" s="880">
        <f t="shared" si="4"/>
        <v>439829.95333333331</v>
      </c>
      <c r="CW286" s="880"/>
      <c r="CX286" s="880"/>
      <c r="CY286" s="880"/>
      <c r="CZ286" s="880"/>
      <c r="DA286" s="880"/>
      <c r="DB286" s="880"/>
      <c r="DC286" s="880"/>
      <c r="DD286" s="880"/>
      <c r="DE286" s="881"/>
    </row>
    <row r="287" spans="1:109" s="3" customFormat="1" ht="23.25" customHeight="1" x14ac:dyDescent="0.2">
      <c r="A287" s="919" t="s">
        <v>1616</v>
      </c>
      <c r="B287" s="920"/>
      <c r="C287" s="920"/>
      <c r="D287" s="920"/>
      <c r="E287" s="920"/>
      <c r="F287" s="920"/>
      <c r="G287" s="920"/>
      <c r="H287" s="920"/>
      <c r="I287" s="920"/>
      <c r="J287" s="920"/>
      <c r="K287" s="920"/>
      <c r="L287" s="920"/>
      <c r="M287" s="920"/>
      <c r="N287" s="920"/>
      <c r="O287" s="921"/>
      <c r="P287" s="886" t="s">
        <v>1531</v>
      </c>
      <c r="Q287" s="886"/>
      <c r="R287" s="886"/>
      <c r="S287" s="886"/>
      <c r="T287" s="886"/>
      <c r="U287" s="886"/>
      <c r="V287" s="886"/>
      <c r="W287" s="886"/>
      <c r="X287" s="886"/>
      <c r="Y287" s="886"/>
      <c r="Z287" s="886"/>
      <c r="AA287" s="886"/>
      <c r="AB287" s="886"/>
      <c r="AC287" s="886"/>
      <c r="AD287" s="887"/>
      <c r="AE287" s="887"/>
      <c r="AF287" s="887"/>
      <c r="AG287" s="888">
        <v>3</v>
      </c>
      <c r="AH287" s="888"/>
      <c r="AI287" s="888"/>
      <c r="AJ287" s="888"/>
      <c r="AK287" s="889">
        <v>44174.58</v>
      </c>
      <c r="AL287" s="889"/>
      <c r="AM287" s="889"/>
      <c r="AN287" s="889"/>
      <c r="AO287" s="889"/>
      <c r="AP287" s="889"/>
      <c r="AQ287" s="880">
        <v>530094.96</v>
      </c>
      <c r="AR287" s="880"/>
      <c r="AS287" s="880"/>
      <c r="AT287" s="880"/>
      <c r="AU287" s="880"/>
      <c r="AV287" s="880"/>
      <c r="AW287" s="880"/>
      <c r="AX287" s="880"/>
      <c r="AY287" s="876">
        <v>0</v>
      </c>
      <c r="AZ287" s="876"/>
      <c r="BA287" s="876"/>
      <c r="BB287" s="876"/>
      <c r="BC287" s="876"/>
      <c r="BD287" s="876"/>
      <c r="BE287" s="876"/>
      <c r="BF287" s="876"/>
      <c r="BG287" s="876">
        <v>7362.43</v>
      </c>
      <c r="BH287" s="876"/>
      <c r="BI287" s="876"/>
      <c r="BJ287" s="876"/>
      <c r="BK287" s="876"/>
      <c r="BL287" s="876"/>
      <c r="BM287" s="876"/>
      <c r="BN287" s="876"/>
      <c r="BO287" s="877">
        <v>73624.3</v>
      </c>
      <c r="BP287" s="878"/>
      <c r="BQ287" s="878"/>
      <c r="BR287" s="878"/>
      <c r="BS287" s="878"/>
      <c r="BT287" s="878"/>
      <c r="BU287" s="878"/>
      <c r="BV287" s="879"/>
      <c r="BW287" s="876">
        <v>0</v>
      </c>
      <c r="BX287" s="876"/>
      <c r="BY287" s="876"/>
      <c r="BZ287" s="876"/>
      <c r="CA287" s="876"/>
      <c r="CB287" s="876"/>
      <c r="CC287" s="876"/>
      <c r="CD287" s="876"/>
      <c r="CE287" s="876">
        <v>0</v>
      </c>
      <c r="CF287" s="876"/>
      <c r="CG287" s="876"/>
      <c r="CH287" s="876"/>
      <c r="CI287" s="876"/>
      <c r="CJ287" s="876"/>
      <c r="CK287" s="876"/>
      <c r="CL287" s="876"/>
      <c r="CM287" s="876"/>
      <c r="CN287" s="876">
        <v>68400</v>
      </c>
      <c r="CO287" s="876"/>
      <c r="CP287" s="876"/>
      <c r="CQ287" s="876"/>
      <c r="CR287" s="876"/>
      <c r="CS287" s="876"/>
      <c r="CT287" s="876"/>
      <c r="CU287" s="876"/>
      <c r="CV287" s="880">
        <f t="shared" si="4"/>
        <v>679481.69000000006</v>
      </c>
      <c r="CW287" s="880"/>
      <c r="CX287" s="880"/>
      <c r="CY287" s="880"/>
      <c r="CZ287" s="880"/>
      <c r="DA287" s="880"/>
      <c r="DB287" s="880"/>
      <c r="DC287" s="880"/>
      <c r="DD287" s="880"/>
      <c r="DE287" s="881"/>
    </row>
    <row r="288" spans="1:109" s="3" customFormat="1" ht="23.25" customHeight="1" x14ac:dyDescent="0.2">
      <c r="A288" s="919" t="s">
        <v>1616</v>
      </c>
      <c r="B288" s="920"/>
      <c r="C288" s="920"/>
      <c r="D288" s="920"/>
      <c r="E288" s="920"/>
      <c r="F288" s="920"/>
      <c r="G288" s="920"/>
      <c r="H288" s="920"/>
      <c r="I288" s="920"/>
      <c r="J288" s="920"/>
      <c r="K288" s="920"/>
      <c r="L288" s="920"/>
      <c r="M288" s="920"/>
      <c r="N288" s="920"/>
      <c r="O288" s="921"/>
      <c r="P288" s="886" t="s">
        <v>1571</v>
      </c>
      <c r="Q288" s="886"/>
      <c r="R288" s="886"/>
      <c r="S288" s="886"/>
      <c r="T288" s="886"/>
      <c r="U288" s="886"/>
      <c r="V288" s="886"/>
      <c r="W288" s="886"/>
      <c r="X288" s="886"/>
      <c r="Y288" s="886"/>
      <c r="Z288" s="886"/>
      <c r="AA288" s="886"/>
      <c r="AB288" s="886"/>
      <c r="AC288" s="886"/>
      <c r="AD288" s="887"/>
      <c r="AE288" s="887"/>
      <c r="AF288" s="887"/>
      <c r="AG288" s="888">
        <v>1</v>
      </c>
      <c r="AH288" s="888"/>
      <c r="AI288" s="888"/>
      <c r="AJ288" s="888"/>
      <c r="AK288" s="889">
        <v>14724.86</v>
      </c>
      <c r="AL288" s="889"/>
      <c r="AM288" s="889"/>
      <c r="AN288" s="889"/>
      <c r="AO288" s="889"/>
      <c r="AP288" s="889"/>
      <c r="AQ288" s="880">
        <v>176698.32</v>
      </c>
      <c r="AR288" s="880"/>
      <c r="AS288" s="880"/>
      <c r="AT288" s="880"/>
      <c r="AU288" s="880"/>
      <c r="AV288" s="880"/>
      <c r="AW288" s="880"/>
      <c r="AX288" s="880"/>
      <c r="AY288" s="876">
        <v>0</v>
      </c>
      <c r="AZ288" s="876"/>
      <c r="BA288" s="876"/>
      <c r="BB288" s="876"/>
      <c r="BC288" s="876"/>
      <c r="BD288" s="876"/>
      <c r="BE288" s="876"/>
      <c r="BF288" s="876"/>
      <c r="BG288" s="876">
        <v>2454.1433333333334</v>
      </c>
      <c r="BH288" s="876"/>
      <c r="BI288" s="876"/>
      <c r="BJ288" s="876"/>
      <c r="BK288" s="876"/>
      <c r="BL288" s="876"/>
      <c r="BM288" s="876"/>
      <c r="BN288" s="876"/>
      <c r="BO288" s="877">
        <v>24541.433333333334</v>
      </c>
      <c r="BP288" s="878"/>
      <c r="BQ288" s="878"/>
      <c r="BR288" s="878"/>
      <c r="BS288" s="878"/>
      <c r="BT288" s="878"/>
      <c r="BU288" s="878"/>
      <c r="BV288" s="879"/>
      <c r="BW288" s="876">
        <v>0</v>
      </c>
      <c r="BX288" s="876"/>
      <c r="BY288" s="876"/>
      <c r="BZ288" s="876"/>
      <c r="CA288" s="876"/>
      <c r="CB288" s="876"/>
      <c r="CC288" s="876"/>
      <c r="CD288" s="876"/>
      <c r="CE288" s="876">
        <v>0</v>
      </c>
      <c r="CF288" s="876"/>
      <c r="CG288" s="876"/>
      <c r="CH288" s="876"/>
      <c r="CI288" s="876"/>
      <c r="CJ288" s="876"/>
      <c r="CK288" s="876"/>
      <c r="CL288" s="876"/>
      <c r="CM288" s="876"/>
      <c r="CN288" s="876">
        <v>16000</v>
      </c>
      <c r="CO288" s="876"/>
      <c r="CP288" s="876"/>
      <c r="CQ288" s="876"/>
      <c r="CR288" s="876"/>
      <c r="CS288" s="876"/>
      <c r="CT288" s="876"/>
      <c r="CU288" s="876"/>
      <c r="CV288" s="880">
        <f t="shared" si="4"/>
        <v>219693.89666666667</v>
      </c>
      <c r="CW288" s="880"/>
      <c r="CX288" s="880"/>
      <c r="CY288" s="880"/>
      <c r="CZ288" s="880"/>
      <c r="DA288" s="880"/>
      <c r="DB288" s="880"/>
      <c r="DC288" s="880"/>
      <c r="DD288" s="880"/>
      <c r="DE288" s="881"/>
    </row>
    <row r="289" spans="1:109" s="3" customFormat="1" ht="23.25" customHeight="1" x14ac:dyDescent="0.2">
      <c r="A289" s="919" t="s">
        <v>1616</v>
      </c>
      <c r="B289" s="920"/>
      <c r="C289" s="920"/>
      <c r="D289" s="920"/>
      <c r="E289" s="920"/>
      <c r="F289" s="920"/>
      <c r="G289" s="920"/>
      <c r="H289" s="920"/>
      <c r="I289" s="920"/>
      <c r="J289" s="920"/>
      <c r="K289" s="920"/>
      <c r="L289" s="920"/>
      <c r="M289" s="920"/>
      <c r="N289" s="920"/>
      <c r="O289" s="921"/>
      <c r="P289" s="886" t="s">
        <v>1532</v>
      </c>
      <c r="Q289" s="886"/>
      <c r="R289" s="886"/>
      <c r="S289" s="886"/>
      <c r="T289" s="886"/>
      <c r="U289" s="886"/>
      <c r="V289" s="886"/>
      <c r="W289" s="886"/>
      <c r="X289" s="886"/>
      <c r="Y289" s="886"/>
      <c r="Z289" s="886"/>
      <c r="AA289" s="886"/>
      <c r="AB289" s="886"/>
      <c r="AC289" s="886"/>
      <c r="AD289" s="887"/>
      <c r="AE289" s="887"/>
      <c r="AF289" s="887"/>
      <c r="AG289" s="888">
        <v>6</v>
      </c>
      <c r="AH289" s="888"/>
      <c r="AI289" s="888"/>
      <c r="AJ289" s="888"/>
      <c r="AK289" s="889">
        <v>93164.322979999997</v>
      </c>
      <c r="AL289" s="889"/>
      <c r="AM289" s="889"/>
      <c r="AN289" s="889"/>
      <c r="AO289" s="889"/>
      <c r="AP289" s="889"/>
      <c r="AQ289" s="880">
        <v>1117971.87576</v>
      </c>
      <c r="AR289" s="880"/>
      <c r="AS289" s="880"/>
      <c r="AT289" s="880"/>
      <c r="AU289" s="880"/>
      <c r="AV289" s="880"/>
      <c r="AW289" s="880"/>
      <c r="AX289" s="880"/>
      <c r="AY289" s="876">
        <v>0</v>
      </c>
      <c r="AZ289" s="876"/>
      <c r="BA289" s="876"/>
      <c r="BB289" s="876"/>
      <c r="BC289" s="876"/>
      <c r="BD289" s="876"/>
      <c r="BE289" s="876"/>
      <c r="BF289" s="876"/>
      <c r="BG289" s="876">
        <v>15527.387163333333</v>
      </c>
      <c r="BH289" s="876"/>
      <c r="BI289" s="876"/>
      <c r="BJ289" s="876"/>
      <c r="BK289" s="876"/>
      <c r="BL289" s="876"/>
      <c r="BM289" s="876"/>
      <c r="BN289" s="876"/>
      <c r="BO289" s="877">
        <v>155273.87163333333</v>
      </c>
      <c r="BP289" s="878"/>
      <c r="BQ289" s="878"/>
      <c r="BR289" s="878"/>
      <c r="BS289" s="878"/>
      <c r="BT289" s="878"/>
      <c r="BU289" s="878"/>
      <c r="BV289" s="879"/>
      <c r="BW289" s="876">
        <v>0</v>
      </c>
      <c r="BX289" s="876"/>
      <c r="BY289" s="876"/>
      <c r="BZ289" s="876"/>
      <c r="CA289" s="876"/>
      <c r="CB289" s="876"/>
      <c r="CC289" s="876"/>
      <c r="CD289" s="876"/>
      <c r="CE289" s="876">
        <v>0</v>
      </c>
      <c r="CF289" s="876"/>
      <c r="CG289" s="876"/>
      <c r="CH289" s="876"/>
      <c r="CI289" s="876"/>
      <c r="CJ289" s="876"/>
      <c r="CK289" s="876"/>
      <c r="CL289" s="876"/>
      <c r="CM289" s="876"/>
      <c r="CN289" s="876">
        <v>101605.96149</v>
      </c>
      <c r="CO289" s="876"/>
      <c r="CP289" s="876"/>
      <c r="CQ289" s="876"/>
      <c r="CR289" s="876"/>
      <c r="CS289" s="876"/>
      <c r="CT289" s="876"/>
      <c r="CU289" s="876"/>
      <c r="CV289" s="880">
        <f t="shared" si="4"/>
        <v>1390379.0960466666</v>
      </c>
      <c r="CW289" s="880"/>
      <c r="CX289" s="880"/>
      <c r="CY289" s="880"/>
      <c r="CZ289" s="880"/>
      <c r="DA289" s="880"/>
      <c r="DB289" s="880"/>
      <c r="DC289" s="880"/>
      <c r="DD289" s="880"/>
      <c r="DE289" s="881"/>
    </row>
    <row r="290" spans="1:109" s="3" customFormat="1" ht="23.25" customHeight="1" x14ac:dyDescent="0.2">
      <c r="A290" s="919" t="s">
        <v>1616</v>
      </c>
      <c r="B290" s="920"/>
      <c r="C290" s="920"/>
      <c r="D290" s="920"/>
      <c r="E290" s="920"/>
      <c r="F290" s="920"/>
      <c r="G290" s="920"/>
      <c r="H290" s="920"/>
      <c r="I290" s="920"/>
      <c r="J290" s="920"/>
      <c r="K290" s="920"/>
      <c r="L290" s="920"/>
      <c r="M290" s="920"/>
      <c r="N290" s="920"/>
      <c r="O290" s="921"/>
      <c r="P290" s="886" t="s">
        <v>1499</v>
      </c>
      <c r="Q290" s="886"/>
      <c r="R290" s="886"/>
      <c r="S290" s="886"/>
      <c r="T290" s="886"/>
      <c r="U290" s="886"/>
      <c r="V290" s="886"/>
      <c r="W290" s="886"/>
      <c r="X290" s="886"/>
      <c r="Y290" s="886"/>
      <c r="Z290" s="886"/>
      <c r="AA290" s="886"/>
      <c r="AB290" s="886"/>
      <c r="AC290" s="886"/>
      <c r="AD290" s="887"/>
      <c r="AE290" s="887"/>
      <c r="AF290" s="887"/>
      <c r="AG290" s="888">
        <v>5</v>
      </c>
      <c r="AH290" s="888"/>
      <c r="AI290" s="888"/>
      <c r="AJ290" s="888"/>
      <c r="AK290" s="889">
        <v>76473.22</v>
      </c>
      <c r="AL290" s="889"/>
      <c r="AM290" s="889"/>
      <c r="AN290" s="889"/>
      <c r="AO290" s="889"/>
      <c r="AP290" s="889"/>
      <c r="AQ290" s="880">
        <v>917678.6399999999</v>
      </c>
      <c r="AR290" s="880"/>
      <c r="AS290" s="880"/>
      <c r="AT290" s="880"/>
      <c r="AU290" s="880"/>
      <c r="AV290" s="880"/>
      <c r="AW290" s="880"/>
      <c r="AX290" s="880"/>
      <c r="AY290" s="876">
        <v>0</v>
      </c>
      <c r="AZ290" s="876"/>
      <c r="BA290" s="876"/>
      <c r="BB290" s="876"/>
      <c r="BC290" s="876"/>
      <c r="BD290" s="876"/>
      <c r="BE290" s="876"/>
      <c r="BF290" s="876"/>
      <c r="BG290" s="876">
        <v>12745.536666666667</v>
      </c>
      <c r="BH290" s="876"/>
      <c r="BI290" s="876"/>
      <c r="BJ290" s="876"/>
      <c r="BK290" s="876"/>
      <c r="BL290" s="876"/>
      <c r="BM290" s="876"/>
      <c r="BN290" s="876"/>
      <c r="BO290" s="877">
        <v>127455.36666666667</v>
      </c>
      <c r="BP290" s="878"/>
      <c r="BQ290" s="878"/>
      <c r="BR290" s="878"/>
      <c r="BS290" s="878"/>
      <c r="BT290" s="878"/>
      <c r="BU290" s="878"/>
      <c r="BV290" s="879"/>
      <c r="BW290" s="876">
        <v>0</v>
      </c>
      <c r="BX290" s="876"/>
      <c r="BY290" s="876"/>
      <c r="BZ290" s="876"/>
      <c r="CA290" s="876"/>
      <c r="CB290" s="876"/>
      <c r="CC290" s="876"/>
      <c r="CD290" s="876"/>
      <c r="CE290" s="876">
        <v>0</v>
      </c>
      <c r="CF290" s="876"/>
      <c r="CG290" s="876"/>
      <c r="CH290" s="876"/>
      <c r="CI290" s="876"/>
      <c r="CJ290" s="876"/>
      <c r="CK290" s="876"/>
      <c r="CL290" s="876"/>
      <c r="CM290" s="876"/>
      <c r="CN290" s="876">
        <v>52400</v>
      </c>
      <c r="CO290" s="876"/>
      <c r="CP290" s="876"/>
      <c r="CQ290" s="876"/>
      <c r="CR290" s="876"/>
      <c r="CS290" s="876"/>
      <c r="CT290" s="876"/>
      <c r="CU290" s="876"/>
      <c r="CV290" s="880">
        <f t="shared" si="4"/>
        <v>1110279.5433333332</v>
      </c>
      <c r="CW290" s="880"/>
      <c r="CX290" s="880"/>
      <c r="CY290" s="880"/>
      <c r="CZ290" s="880"/>
      <c r="DA290" s="880"/>
      <c r="DB290" s="880"/>
      <c r="DC290" s="880"/>
      <c r="DD290" s="880"/>
      <c r="DE290" s="881"/>
    </row>
    <row r="291" spans="1:109" s="3" customFormat="1" ht="23.25" customHeight="1" x14ac:dyDescent="0.2">
      <c r="A291" s="919" t="s">
        <v>1616</v>
      </c>
      <c r="B291" s="920"/>
      <c r="C291" s="920"/>
      <c r="D291" s="920"/>
      <c r="E291" s="920"/>
      <c r="F291" s="920"/>
      <c r="G291" s="920"/>
      <c r="H291" s="920"/>
      <c r="I291" s="920"/>
      <c r="J291" s="920"/>
      <c r="K291" s="920"/>
      <c r="L291" s="920"/>
      <c r="M291" s="920"/>
      <c r="N291" s="920"/>
      <c r="O291" s="921"/>
      <c r="P291" s="886" t="s">
        <v>1572</v>
      </c>
      <c r="Q291" s="886"/>
      <c r="R291" s="886"/>
      <c r="S291" s="886"/>
      <c r="T291" s="886"/>
      <c r="U291" s="886"/>
      <c r="V291" s="886"/>
      <c r="W291" s="886"/>
      <c r="X291" s="886"/>
      <c r="Y291" s="886"/>
      <c r="Z291" s="886"/>
      <c r="AA291" s="886"/>
      <c r="AB291" s="886"/>
      <c r="AC291" s="886"/>
      <c r="AD291" s="887"/>
      <c r="AE291" s="887"/>
      <c r="AF291" s="887"/>
      <c r="AG291" s="888">
        <v>5</v>
      </c>
      <c r="AH291" s="888"/>
      <c r="AI291" s="888"/>
      <c r="AJ291" s="888"/>
      <c r="AK291" s="889">
        <v>73624.3</v>
      </c>
      <c r="AL291" s="889"/>
      <c r="AM291" s="889"/>
      <c r="AN291" s="889"/>
      <c r="AO291" s="889"/>
      <c r="AP291" s="889"/>
      <c r="AQ291" s="880">
        <v>883491.60000000009</v>
      </c>
      <c r="AR291" s="880"/>
      <c r="AS291" s="880"/>
      <c r="AT291" s="880"/>
      <c r="AU291" s="880"/>
      <c r="AV291" s="880"/>
      <c r="AW291" s="880"/>
      <c r="AX291" s="880"/>
      <c r="AY291" s="876">
        <v>0</v>
      </c>
      <c r="AZ291" s="876"/>
      <c r="BA291" s="876"/>
      <c r="BB291" s="876"/>
      <c r="BC291" s="876"/>
      <c r="BD291" s="876"/>
      <c r="BE291" s="876"/>
      <c r="BF291" s="876"/>
      <c r="BG291" s="876">
        <v>12270.716666666667</v>
      </c>
      <c r="BH291" s="876"/>
      <c r="BI291" s="876"/>
      <c r="BJ291" s="876"/>
      <c r="BK291" s="876"/>
      <c r="BL291" s="876"/>
      <c r="BM291" s="876"/>
      <c r="BN291" s="876"/>
      <c r="BO291" s="877">
        <v>122707.16666666667</v>
      </c>
      <c r="BP291" s="878"/>
      <c r="BQ291" s="878"/>
      <c r="BR291" s="878"/>
      <c r="BS291" s="878"/>
      <c r="BT291" s="878"/>
      <c r="BU291" s="878"/>
      <c r="BV291" s="879"/>
      <c r="BW291" s="876">
        <v>0</v>
      </c>
      <c r="BX291" s="876"/>
      <c r="BY291" s="876"/>
      <c r="BZ291" s="876"/>
      <c r="CA291" s="876"/>
      <c r="CB291" s="876"/>
      <c r="CC291" s="876"/>
      <c r="CD291" s="876"/>
      <c r="CE291" s="876">
        <v>0</v>
      </c>
      <c r="CF291" s="876"/>
      <c r="CG291" s="876"/>
      <c r="CH291" s="876"/>
      <c r="CI291" s="876"/>
      <c r="CJ291" s="876"/>
      <c r="CK291" s="876"/>
      <c r="CL291" s="876"/>
      <c r="CM291" s="876"/>
      <c r="CN291" s="876">
        <v>80000</v>
      </c>
      <c r="CO291" s="876"/>
      <c r="CP291" s="876"/>
      <c r="CQ291" s="876"/>
      <c r="CR291" s="876"/>
      <c r="CS291" s="876"/>
      <c r="CT291" s="876"/>
      <c r="CU291" s="876"/>
      <c r="CV291" s="880">
        <f t="shared" si="4"/>
        <v>1098469.4833333334</v>
      </c>
      <c r="CW291" s="880"/>
      <c r="CX291" s="880"/>
      <c r="CY291" s="880"/>
      <c r="CZ291" s="880"/>
      <c r="DA291" s="880"/>
      <c r="DB291" s="880"/>
      <c r="DC291" s="880"/>
      <c r="DD291" s="880"/>
      <c r="DE291" s="881"/>
    </row>
    <row r="292" spans="1:109" s="3" customFormat="1" ht="23.25" customHeight="1" x14ac:dyDescent="0.2">
      <c r="A292" s="919" t="s">
        <v>1616</v>
      </c>
      <c r="B292" s="920"/>
      <c r="C292" s="920"/>
      <c r="D292" s="920"/>
      <c r="E292" s="920"/>
      <c r="F292" s="920"/>
      <c r="G292" s="920"/>
      <c r="H292" s="920"/>
      <c r="I292" s="920"/>
      <c r="J292" s="920"/>
      <c r="K292" s="920"/>
      <c r="L292" s="920"/>
      <c r="M292" s="920"/>
      <c r="N292" s="920"/>
      <c r="O292" s="921"/>
      <c r="P292" s="886" t="s">
        <v>1535</v>
      </c>
      <c r="Q292" s="886"/>
      <c r="R292" s="886"/>
      <c r="S292" s="886"/>
      <c r="T292" s="886"/>
      <c r="U292" s="886"/>
      <c r="V292" s="886"/>
      <c r="W292" s="886"/>
      <c r="X292" s="886"/>
      <c r="Y292" s="886"/>
      <c r="Z292" s="886"/>
      <c r="AA292" s="886"/>
      <c r="AB292" s="886"/>
      <c r="AC292" s="886"/>
      <c r="AD292" s="887"/>
      <c r="AE292" s="887"/>
      <c r="AF292" s="887"/>
      <c r="AG292" s="888">
        <v>2</v>
      </c>
      <c r="AH292" s="888"/>
      <c r="AI292" s="888"/>
      <c r="AJ292" s="888"/>
      <c r="AK292" s="889">
        <v>31983.360000000001</v>
      </c>
      <c r="AL292" s="889"/>
      <c r="AM292" s="889"/>
      <c r="AN292" s="889"/>
      <c r="AO292" s="889"/>
      <c r="AP292" s="889"/>
      <c r="AQ292" s="880">
        <v>383800.32000000001</v>
      </c>
      <c r="AR292" s="880"/>
      <c r="AS292" s="880"/>
      <c r="AT292" s="880"/>
      <c r="AU292" s="880"/>
      <c r="AV292" s="880"/>
      <c r="AW292" s="880"/>
      <c r="AX292" s="880"/>
      <c r="AY292" s="876">
        <v>0</v>
      </c>
      <c r="AZ292" s="876"/>
      <c r="BA292" s="876"/>
      <c r="BB292" s="876"/>
      <c r="BC292" s="876"/>
      <c r="BD292" s="876"/>
      <c r="BE292" s="876"/>
      <c r="BF292" s="876"/>
      <c r="BG292" s="876">
        <v>5330.5599999999995</v>
      </c>
      <c r="BH292" s="876"/>
      <c r="BI292" s="876"/>
      <c r="BJ292" s="876"/>
      <c r="BK292" s="876"/>
      <c r="BL292" s="876"/>
      <c r="BM292" s="876"/>
      <c r="BN292" s="876"/>
      <c r="BO292" s="877">
        <v>53305.599999999999</v>
      </c>
      <c r="BP292" s="878"/>
      <c r="BQ292" s="878"/>
      <c r="BR292" s="878"/>
      <c r="BS292" s="878"/>
      <c r="BT292" s="878"/>
      <c r="BU292" s="878"/>
      <c r="BV292" s="879"/>
      <c r="BW292" s="876">
        <v>0</v>
      </c>
      <c r="BX292" s="876"/>
      <c r="BY292" s="876"/>
      <c r="BZ292" s="876"/>
      <c r="CA292" s="876"/>
      <c r="CB292" s="876"/>
      <c r="CC292" s="876"/>
      <c r="CD292" s="876"/>
      <c r="CE292" s="876">
        <v>0</v>
      </c>
      <c r="CF292" s="876"/>
      <c r="CG292" s="876"/>
      <c r="CH292" s="876"/>
      <c r="CI292" s="876"/>
      <c r="CJ292" s="876"/>
      <c r="CK292" s="876"/>
      <c r="CL292" s="876"/>
      <c r="CM292" s="876"/>
      <c r="CN292" s="876">
        <v>26200</v>
      </c>
      <c r="CO292" s="876"/>
      <c r="CP292" s="876"/>
      <c r="CQ292" s="876"/>
      <c r="CR292" s="876"/>
      <c r="CS292" s="876"/>
      <c r="CT292" s="876"/>
      <c r="CU292" s="876"/>
      <c r="CV292" s="880">
        <f t="shared" si="4"/>
        <v>468636.48</v>
      </c>
      <c r="CW292" s="880"/>
      <c r="CX292" s="880"/>
      <c r="CY292" s="880"/>
      <c r="CZ292" s="880"/>
      <c r="DA292" s="880"/>
      <c r="DB292" s="880"/>
      <c r="DC292" s="880"/>
      <c r="DD292" s="880"/>
      <c r="DE292" s="881"/>
    </row>
    <row r="293" spans="1:109" s="3" customFormat="1" ht="23.25" customHeight="1" x14ac:dyDescent="0.2">
      <c r="A293" s="919" t="s">
        <v>1616</v>
      </c>
      <c r="B293" s="920"/>
      <c r="C293" s="920"/>
      <c r="D293" s="920"/>
      <c r="E293" s="920"/>
      <c r="F293" s="920"/>
      <c r="G293" s="920"/>
      <c r="H293" s="920"/>
      <c r="I293" s="920"/>
      <c r="J293" s="920"/>
      <c r="K293" s="920"/>
      <c r="L293" s="920"/>
      <c r="M293" s="920"/>
      <c r="N293" s="920"/>
      <c r="O293" s="921"/>
      <c r="P293" s="886" t="s">
        <v>1536</v>
      </c>
      <c r="Q293" s="886"/>
      <c r="R293" s="886"/>
      <c r="S293" s="886"/>
      <c r="T293" s="886"/>
      <c r="U293" s="886"/>
      <c r="V293" s="886"/>
      <c r="W293" s="886"/>
      <c r="X293" s="886"/>
      <c r="Y293" s="886"/>
      <c r="Z293" s="886"/>
      <c r="AA293" s="886"/>
      <c r="AB293" s="886"/>
      <c r="AC293" s="886"/>
      <c r="AD293" s="887"/>
      <c r="AE293" s="887"/>
      <c r="AF293" s="887"/>
      <c r="AG293" s="888">
        <v>1</v>
      </c>
      <c r="AH293" s="888"/>
      <c r="AI293" s="888"/>
      <c r="AJ293" s="888"/>
      <c r="AK293" s="889">
        <v>14724.86</v>
      </c>
      <c r="AL293" s="889"/>
      <c r="AM293" s="889"/>
      <c r="AN293" s="889"/>
      <c r="AO293" s="889"/>
      <c r="AP293" s="889"/>
      <c r="AQ293" s="880">
        <v>176698.32</v>
      </c>
      <c r="AR293" s="880"/>
      <c r="AS293" s="880"/>
      <c r="AT293" s="880"/>
      <c r="AU293" s="880"/>
      <c r="AV293" s="880"/>
      <c r="AW293" s="880"/>
      <c r="AX293" s="880"/>
      <c r="AY293" s="876">
        <v>0</v>
      </c>
      <c r="AZ293" s="876"/>
      <c r="BA293" s="876"/>
      <c r="BB293" s="876"/>
      <c r="BC293" s="876"/>
      <c r="BD293" s="876"/>
      <c r="BE293" s="876"/>
      <c r="BF293" s="876"/>
      <c r="BG293" s="876">
        <v>2454.1433333333334</v>
      </c>
      <c r="BH293" s="876"/>
      <c r="BI293" s="876"/>
      <c r="BJ293" s="876"/>
      <c r="BK293" s="876"/>
      <c r="BL293" s="876"/>
      <c r="BM293" s="876"/>
      <c r="BN293" s="876"/>
      <c r="BO293" s="877">
        <v>24541.433333333334</v>
      </c>
      <c r="BP293" s="878"/>
      <c r="BQ293" s="878"/>
      <c r="BR293" s="878"/>
      <c r="BS293" s="878"/>
      <c r="BT293" s="878"/>
      <c r="BU293" s="878"/>
      <c r="BV293" s="879"/>
      <c r="BW293" s="876">
        <v>0</v>
      </c>
      <c r="BX293" s="876"/>
      <c r="BY293" s="876"/>
      <c r="BZ293" s="876"/>
      <c r="CA293" s="876"/>
      <c r="CB293" s="876"/>
      <c r="CC293" s="876"/>
      <c r="CD293" s="876"/>
      <c r="CE293" s="876">
        <v>0</v>
      </c>
      <c r="CF293" s="876"/>
      <c r="CG293" s="876"/>
      <c r="CH293" s="876"/>
      <c r="CI293" s="876"/>
      <c r="CJ293" s="876"/>
      <c r="CK293" s="876"/>
      <c r="CL293" s="876"/>
      <c r="CM293" s="876"/>
      <c r="CN293" s="876">
        <v>26200</v>
      </c>
      <c r="CO293" s="876"/>
      <c r="CP293" s="876"/>
      <c r="CQ293" s="876"/>
      <c r="CR293" s="876"/>
      <c r="CS293" s="876"/>
      <c r="CT293" s="876"/>
      <c r="CU293" s="876"/>
      <c r="CV293" s="880">
        <f t="shared" si="4"/>
        <v>229893.89666666667</v>
      </c>
      <c r="CW293" s="880"/>
      <c r="CX293" s="880"/>
      <c r="CY293" s="880"/>
      <c r="CZ293" s="880"/>
      <c r="DA293" s="880"/>
      <c r="DB293" s="880"/>
      <c r="DC293" s="880"/>
      <c r="DD293" s="880"/>
      <c r="DE293" s="881"/>
    </row>
    <row r="294" spans="1:109" s="3" customFormat="1" ht="23.25" customHeight="1" x14ac:dyDescent="0.2">
      <c r="A294" s="919" t="s">
        <v>1616</v>
      </c>
      <c r="B294" s="920"/>
      <c r="C294" s="920"/>
      <c r="D294" s="920"/>
      <c r="E294" s="920"/>
      <c r="F294" s="920"/>
      <c r="G294" s="920"/>
      <c r="H294" s="920"/>
      <c r="I294" s="920"/>
      <c r="J294" s="920"/>
      <c r="K294" s="920"/>
      <c r="L294" s="920"/>
      <c r="M294" s="920"/>
      <c r="N294" s="920"/>
      <c r="O294" s="921"/>
      <c r="P294" s="886" t="s">
        <v>1509</v>
      </c>
      <c r="Q294" s="886"/>
      <c r="R294" s="886"/>
      <c r="S294" s="886"/>
      <c r="T294" s="886"/>
      <c r="U294" s="886"/>
      <c r="V294" s="886"/>
      <c r="W294" s="886"/>
      <c r="X294" s="886"/>
      <c r="Y294" s="886"/>
      <c r="Z294" s="886"/>
      <c r="AA294" s="886"/>
      <c r="AB294" s="886"/>
      <c r="AC294" s="886"/>
      <c r="AD294" s="887"/>
      <c r="AE294" s="887"/>
      <c r="AF294" s="887"/>
      <c r="AG294" s="888">
        <v>12</v>
      </c>
      <c r="AH294" s="888"/>
      <c r="AI294" s="888"/>
      <c r="AJ294" s="888"/>
      <c r="AK294" s="889">
        <v>176698.31999999995</v>
      </c>
      <c r="AL294" s="889"/>
      <c r="AM294" s="889"/>
      <c r="AN294" s="889"/>
      <c r="AO294" s="889"/>
      <c r="AP294" s="889"/>
      <c r="AQ294" s="880">
        <v>2120379.8400000003</v>
      </c>
      <c r="AR294" s="880"/>
      <c r="AS294" s="880"/>
      <c r="AT294" s="880"/>
      <c r="AU294" s="880"/>
      <c r="AV294" s="880"/>
      <c r="AW294" s="880"/>
      <c r="AX294" s="880"/>
      <c r="AY294" s="876">
        <v>0</v>
      </c>
      <c r="AZ294" s="876"/>
      <c r="BA294" s="876"/>
      <c r="BB294" s="876"/>
      <c r="BC294" s="876"/>
      <c r="BD294" s="876"/>
      <c r="BE294" s="876"/>
      <c r="BF294" s="876"/>
      <c r="BG294" s="876">
        <v>29449.72</v>
      </c>
      <c r="BH294" s="876"/>
      <c r="BI294" s="876"/>
      <c r="BJ294" s="876"/>
      <c r="BK294" s="876"/>
      <c r="BL294" s="876"/>
      <c r="BM294" s="876"/>
      <c r="BN294" s="876"/>
      <c r="BO294" s="877">
        <v>294497.20000000007</v>
      </c>
      <c r="BP294" s="878"/>
      <c r="BQ294" s="878"/>
      <c r="BR294" s="878"/>
      <c r="BS294" s="878"/>
      <c r="BT294" s="878"/>
      <c r="BU294" s="878"/>
      <c r="BV294" s="879"/>
      <c r="BW294" s="876">
        <v>0</v>
      </c>
      <c r="BX294" s="876"/>
      <c r="BY294" s="876"/>
      <c r="BZ294" s="876"/>
      <c r="CA294" s="876"/>
      <c r="CB294" s="876"/>
      <c r="CC294" s="876"/>
      <c r="CD294" s="876"/>
      <c r="CE294" s="876">
        <v>0</v>
      </c>
      <c r="CF294" s="876"/>
      <c r="CG294" s="876"/>
      <c r="CH294" s="876"/>
      <c r="CI294" s="876"/>
      <c r="CJ294" s="876"/>
      <c r="CK294" s="876"/>
      <c r="CL294" s="876"/>
      <c r="CM294" s="876"/>
      <c r="CN294" s="876">
        <v>202200</v>
      </c>
      <c r="CO294" s="876"/>
      <c r="CP294" s="876"/>
      <c r="CQ294" s="876"/>
      <c r="CR294" s="876"/>
      <c r="CS294" s="876"/>
      <c r="CT294" s="876"/>
      <c r="CU294" s="876"/>
      <c r="CV294" s="880">
        <f t="shared" si="4"/>
        <v>2646526.7600000007</v>
      </c>
      <c r="CW294" s="880"/>
      <c r="CX294" s="880"/>
      <c r="CY294" s="880"/>
      <c r="CZ294" s="880"/>
      <c r="DA294" s="880"/>
      <c r="DB294" s="880"/>
      <c r="DC294" s="880"/>
      <c r="DD294" s="880"/>
      <c r="DE294" s="881"/>
    </row>
    <row r="295" spans="1:109" s="3" customFormat="1" ht="23.25" customHeight="1" x14ac:dyDescent="0.2">
      <c r="A295" s="919" t="s">
        <v>1616</v>
      </c>
      <c r="B295" s="920"/>
      <c r="C295" s="920"/>
      <c r="D295" s="920"/>
      <c r="E295" s="920"/>
      <c r="F295" s="920"/>
      <c r="G295" s="920"/>
      <c r="H295" s="920"/>
      <c r="I295" s="920"/>
      <c r="J295" s="920"/>
      <c r="K295" s="920"/>
      <c r="L295" s="920"/>
      <c r="M295" s="920"/>
      <c r="N295" s="920"/>
      <c r="O295" s="921"/>
      <c r="P295" s="886" t="s">
        <v>1538</v>
      </c>
      <c r="Q295" s="886"/>
      <c r="R295" s="886"/>
      <c r="S295" s="886"/>
      <c r="T295" s="886"/>
      <c r="U295" s="886"/>
      <c r="V295" s="886"/>
      <c r="W295" s="886"/>
      <c r="X295" s="886"/>
      <c r="Y295" s="886"/>
      <c r="Z295" s="886"/>
      <c r="AA295" s="886"/>
      <c r="AB295" s="886"/>
      <c r="AC295" s="886"/>
      <c r="AD295" s="887"/>
      <c r="AE295" s="887"/>
      <c r="AF295" s="887"/>
      <c r="AG295" s="888">
        <v>19</v>
      </c>
      <c r="AH295" s="888"/>
      <c r="AI295" s="888"/>
      <c r="AJ295" s="888"/>
      <c r="AK295" s="889">
        <v>280547.47999999986</v>
      </c>
      <c r="AL295" s="889"/>
      <c r="AM295" s="889"/>
      <c r="AN295" s="889"/>
      <c r="AO295" s="889"/>
      <c r="AP295" s="889"/>
      <c r="AQ295" s="880">
        <v>3366569.7599999993</v>
      </c>
      <c r="AR295" s="880"/>
      <c r="AS295" s="880"/>
      <c r="AT295" s="880"/>
      <c r="AU295" s="880"/>
      <c r="AV295" s="880"/>
      <c r="AW295" s="880"/>
      <c r="AX295" s="880"/>
      <c r="AY295" s="876">
        <v>0</v>
      </c>
      <c r="AZ295" s="876"/>
      <c r="BA295" s="876"/>
      <c r="BB295" s="876"/>
      <c r="BC295" s="876"/>
      <c r="BD295" s="876"/>
      <c r="BE295" s="876"/>
      <c r="BF295" s="876"/>
      <c r="BG295" s="876">
        <v>46757.913333333338</v>
      </c>
      <c r="BH295" s="876"/>
      <c r="BI295" s="876"/>
      <c r="BJ295" s="876"/>
      <c r="BK295" s="876"/>
      <c r="BL295" s="876"/>
      <c r="BM295" s="876"/>
      <c r="BN295" s="876"/>
      <c r="BO295" s="877">
        <v>467579.13333333354</v>
      </c>
      <c r="BP295" s="878"/>
      <c r="BQ295" s="878"/>
      <c r="BR295" s="878"/>
      <c r="BS295" s="878"/>
      <c r="BT295" s="878"/>
      <c r="BU295" s="878"/>
      <c r="BV295" s="879"/>
      <c r="BW295" s="876">
        <v>0</v>
      </c>
      <c r="BX295" s="876"/>
      <c r="BY295" s="876"/>
      <c r="BZ295" s="876"/>
      <c r="CA295" s="876"/>
      <c r="CB295" s="876"/>
      <c r="CC295" s="876"/>
      <c r="CD295" s="876"/>
      <c r="CE295" s="876">
        <v>0</v>
      </c>
      <c r="CF295" s="876"/>
      <c r="CG295" s="876"/>
      <c r="CH295" s="876"/>
      <c r="CI295" s="876"/>
      <c r="CJ295" s="876"/>
      <c r="CK295" s="876"/>
      <c r="CL295" s="876"/>
      <c r="CM295" s="876"/>
      <c r="CN295" s="876">
        <v>330600</v>
      </c>
      <c r="CO295" s="876"/>
      <c r="CP295" s="876"/>
      <c r="CQ295" s="876"/>
      <c r="CR295" s="876"/>
      <c r="CS295" s="876"/>
      <c r="CT295" s="876"/>
      <c r="CU295" s="876"/>
      <c r="CV295" s="880">
        <f t="shared" si="4"/>
        <v>4211506.8066666666</v>
      </c>
      <c r="CW295" s="880"/>
      <c r="CX295" s="880"/>
      <c r="CY295" s="880"/>
      <c r="CZ295" s="880"/>
      <c r="DA295" s="880"/>
      <c r="DB295" s="880"/>
      <c r="DC295" s="880"/>
      <c r="DD295" s="880"/>
      <c r="DE295" s="881"/>
    </row>
    <row r="296" spans="1:109" s="3" customFormat="1" ht="23.25" customHeight="1" x14ac:dyDescent="0.2">
      <c r="A296" s="919" t="s">
        <v>1616</v>
      </c>
      <c r="B296" s="920"/>
      <c r="C296" s="920"/>
      <c r="D296" s="920"/>
      <c r="E296" s="920"/>
      <c r="F296" s="920"/>
      <c r="G296" s="920"/>
      <c r="H296" s="920"/>
      <c r="I296" s="920"/>
      <c r="J296" s="920"/>
      <c r="K296" s="920"/>
      <c r="L296" s="920"/>
      <c r="M296" s="920"/>
      <c r="N296" s="920"/>
      <c r="O296" s="921"/>
      <c r="P296" s="886" t="s">
        <v>1574</v>
      </c>
      <c r="Q296" s="886"/>
      <c r="R296" s="886"/>
      <c r="S296" s="886"/>
      <c r="T296" s="886"/>
      <c r="U296" s="886"/>
      <c r="V296" s="886"/>
      <c r="W296" s="886"/>
      <c r="X296" s="886"/>
      <c r="Y296" s="886"/>
      <c r="Z296" s="886"/>
      <c r="AA296" s="886"/>
      <c r="AB296" s="886"/>
      <c r="AC296" s="886"/>
      <c r="AD296" s="887"/>
      <c r="AE296" s="887"/>
      <c r="AF296" s="887"/>
      <c r="AG296" s="888">
        <v>9</v>
      </c>
      <c r="AH296" s="888"/>
      <c r="AI296" s="888"/>
      <c r="AJ296" s="888"/>
      <c r="AK296" s="889">
        <v>132610.80298000001</v>
      </c>
      <c r="AL296" s="889"/>
      <c r="AM296" s="889"/>
      <c r="AN296" s="889"/>
      <c r="AO296" s="889"/>
      <c r="AP296" s="889"/>
      <c r="AQ296" s="880">
        <v>1591329.6357600002</v>
      </c>
      <c r="AR296" s="880"/>
      <c r="AS296" s="880"/>
      <c r="AT296" s="880"/>
      <c r="AU296" s="880"/>
      <c r="AV296" s="880"/>
      <c r="AW296" s="880"/>
      <c r="AX296" s="880"/>
      <c r="AY296" s="876">
        <v>0</v>
      </c>
      <c r="AZ296" s="876"/>
      <c r="BA296" s="876"/>
      <c r="BB296" s="876"/>
      <c r="BC296" s="876"/>
      <c r="BD296" s="876"/>
      <c r="BE296" s="876"/>
      <c r="BF296" s="876"/>
      <c r="BG296" s="876">
        <v>22101.800496666667</v>
      </c>
      <c r="BH296" s="876"/>
      <c r="BI296" s="876"/>
      <c r="BJ296" s="876"/>
      <c r="BK296" s="876"/>
      <c r="BL296" s="876"/>
      <c r="BM296" s="876"/>
      <c r="BN296" s="876"/>
      <c r="BO296" s="877">
        <v>221018.00496666666</v>
      </c>
      <c r="BP296" s="878"/>
      <c r="BQ296" s="878"/>
      <c r="BR296" s="878"/>
      <c r="BS296" s="878"/>
      <c r="BT296" s="878"/>
      <c r="BU296" s="878"/>
      <c r="BV296" s="879"/>
      <c r="BW296" s="876">
        <v>0</v>
      </c>
      <c r="BX296" s="876"/>
      <c r="BY296" s="876"/>
      <c r="BZ296" s="876"/>
      <c r="CA296" s="876"/>
      <c r="CB296" s="876"/>
      <c r="CC296" s="876"/>
      <c r="CD296" s="876"/>
      <c r="CE296" s="876">
        <v>0</v>
      </c>
      <c r="CF296" s="876"/>
      <c r="CG296" s="876"/>
      <c r="CH296" s="876"/>
      <c r="CI296" s="876"/>
      <c r="CJ296" s="876"/>
      <c r="CK296" s="876"/>
      <c r="CL296" s="876"/>
      <c r="CM296" s="876"/>
      <c r="CN296" s="876">
        <v>140000</v>
      </c>
      <c r="CO296" s="876"/>
      <c r="CP296" s="876"/>
      <c r="CQ296" s="876"/>
      <c r="CR296" s="876"/>
      <c r="CS296" s="876"/>
      <c r="CT296" s="876"/>
      <c r="CU296" s="876"/>
      <c r="CV296" s="880">
        <f t="shared" si="4"/>
        <v>1974449.4412233336</v>
      </c>
      <c r="CW296" s="880"/>
      <c r="CX296" s="880"/>
      <c r="CY296" s="880"/>
      <c r="CZ296" s="880"/>
      <c r="DA296" s="880"/>
      <c r="DB296" s="880"/>
      <c r="DC296" s="880"/>
      <c r="DD296" s="880"/>
      <c r="DE296" s="881"/>
    </row>
    <row r="297" spans="1:109" s="3" customFormat="1" ht="23.25" customHeight="1" x14ac:dyDescent="0.2">
      <c r="A297" s="919" t="s">
        <v>1616</v>
      </c>
      <c r="B297" s="920"/>
      <c r="C297" s="920"/>
      <c r="D297" s="920"/>
      <c r="E297" s="920"/>
      <c r="F297" s="920"/>
      <c r="G297" s="920"/>
      <c r="H297" s="920"/>
      <c r="I297" s="920"/>
      <c r="J297" s="920"/>
      <c r="K297" s="920"/>
      <c r="L297" s="920"/>
      <c r="M297" s="920"/>
      <c r="N297" s="920"/>
      <c r="O297" s="921"/>
      <c r="P297" s="886" t="s">
        <v>1539</v>
      </c>
      <c r="Q297" s="886"/>
      <c r="R297" s="886"/>
      <c r="S297" s="886"/>
      <c r="T297" s="886"/>
      <c r="U297" s="886"/>
      <c r="V297" s="886"/>
      <c r="W297" s="886"/>
      <c r="X297" s="886"/>
      <c r="Y297" s="886"/>
      <c r="Z297" s="886"/>
      <c r="AA297" s="886"/>
      <c r="AB297" s="886"/>
      <c r="AC297" s="886"/>
      <c r="AD297" s="887"/>
      <c r="AE297" s="887"/>
      <c r="AF297" s="887"/>
      <c r="AG297" s="888">
        <v>3</v>
      </c>
      <c r="AH297" s="888"/>
      <c r="AI297" s="888"/>
      <c r="AJ297" s="888"/>
      <c r="AK297" s="889">
        <v>44174.58</v>
      </c>
      <c r="AL297" s="889"/>
      <c r="AM297" s="889"/>
      <c r="AN297" s="889"/>
      <c r="AO297" s="889"/>
      <c r="AP297" s="889"/>
      <c r="AQ297" s="880">
        <v>530094.96</v>
      </c>
      <c r="AR297" s="880"/>
      <c r="AS297" s="880"/>
      <c r="AT297" s="880"/>
      <c r="AU297" s="880"/>
      <c r="AV297" s="880"/>
      <c r="AW297" s="880"/>
      <c r="AX297" s="880"/>
      <c r="AY297" s="876">
        <v>0</v>
      </c>
      <c r="AZ297" s="876"/>
      <c r="BA297" s="876"/>
      <c r="BB297" s="876"/>
      <c r="BC297" s="876"/>
      <c r="BD297" s="876"/>
      <c r="BE297" s="876"/>
      <c r="BF297" s="876"/>
      <c r="BG297" s="876">
        <v>7362.43</v>
      </c>
      <c r="BH297" s="876"/>
      <c r="BI297" s="876"/>
      <c r="BJ297" s="876"/>
      <c r="BK297" s="876"/>
      <c r="BL297" s="876"/>
      <c r="BM297" s="876"/>
      <c r="BN297" s="876"/>
      <c r="BO297" s="877">
        <v>73624.3</v>
      </c>
      <c r="BP297" s="878"/>
      <c r="BQ297" s="878"/>
      <c r="BR297" s="878"/>
      <c r="BS297" s="878"/>
      <c r="BT297" s="878"/>
      <c r="BU297" s="878"/>
      <c r="BV297" s="879"/>
      <c r="BW297" s="876">
        <v>0</v>
      </c>
      <c r="BX297" s="876"/>
      <c r="BY297" s="876"/>
      <c r="BZ297" s="876"/>
      <c r="CA297" s="876"/>
      <c r="CB297" s="876"/>
      <c r="CC297" s="876"/>
      <c r="CD297" s="876"/>
      <c r="CE297" s="876">
        <v>0</v>
      </c>
      <c r="CF297" s="876"/>
      <c r="CG297" s="876"/>
      <c r="CH297" s="876"/>
      <c r="CI297" s="876"/>
      <c r="CJ297" s="876"/>
      <c r="CK297" s="876"/>
      <c r="CL297" s="876"/>
      <c r="CM297" s="876"/>
      <c r="CN297" s="876">
        <v>48000</v>
      </c>
      <c r="CO297" s="876"/>
      <c r="CP297" s="876"/>
      <c r="CQ297" s="876"/>
      <c r="CR297" s="876"/>
      <c r="CS297" s="876"/>
      <c r="CT297" s="876"/>
      <c r="CU297" s="876"/>
      <c r="CV297" s="880">
        <f t="shared" si="4"/>
        <v>659081.69000000006</v>
      </c>
      <c r="CW297" s="880"/>
      <c r="CX297" s="880"/>
      <c r="CY297" s="880"/>
      <c r="CZ297" s="880"/>
      <c r="DA297" s="880"/>
      <c r="DB297" s="880"/>
      <c r="DC297" s="880"/>
      <c r="DD297" s="880"/>
      <c r="DE297" s="881"/>
    </row>
    <row r="298" spans="1:109" s="3" customFormat="1" ht="23.25" customHeight="1" x14ac:dyDescent="0.2">
      <c r="A298" s="919" t="s">
        <v>1616</v>
      </c>
      <c r="B298" s="920"/>
      <c r="C298" s="920"/>
      <c r="D298" s="920"/>
      <c r="E298" s="920"/>
      <c r="F298" s="920"/>
      <c r="G298" s="920"/>
      <c r="H298" s="920"/>
      <c r="I298" s="920"/>
      <c r="J298" s="920"/>
      <c r="K298" s="920"/>
      <c r="L298" s="920"/>
      <c r="M298" s="920"/>
      <c r="N298" s="920"/>
      <c r="O298" s="921"/>
      <c r="P298" s="886" t="s">
        <v>1726</v>
      </c>
      <c r="Q298" s="886"/>
      <c r="R298" s="886"/>
      <c r="S298" s="886"/>
      <c r="T298" s="886"/>
      <c r="U298" s="886"/>
      <c r="V298" s="886"/>
      <c r="W298" s="886"/>
      <c r="X298" s="886"/>
      <c r="Y298" s="886"/>
      <c r="Z298" s="886"/>
      <c r="AA298" s="886"/>
      <c r="AB298" s="886"/>
      <c r="AC298" s="886"/>
      <c r="AD298" s="887"/>
      <c r="AE298" s="887"/>
      <c r="AF298" s="887"/>
      <c r="AG298" s="888">
        <v>1</v>
      </c>
      <c r="AH298" s="888"/>
      <c r="AI298" s="888"/>
      <c r="AJ298" s="888"/>
      <c r="AK298" s="889">
        <v>14724.86</v>
      </c>
      <c r="AL298" s="889"/>
      <c r="AM298" s="889"/>
      <c r="AN298" s="889"/>
      <c r="AO298" s="889"/>
      <c r="AP298" s="889"/>
      <c r="AQ298" s="880">
        <v>176698.32</v>
      </c>
      <c r="AR298" s="880"/>
      <c r="AS298" s="880"/>
      <c r="AT298" s="880"/>
      <c r="AU298" s="880"/>
      <c r="AV298" s="880"/>
      <c r="AW298" s="880"/>
      <c r="AX298" s="880"/>
      <c r="AY298" s="876">
        <v>0</v>
      </c>
      <c r="AZ298" s="876"/>
      <c r="BA298" s="876"/>
      <c r="BB298" s="876"/>
      <c r="BC298" s="876"/>
      <c r="BD298" s="876"/>
      <c r="BE298" s="876"/>
      <c r="BF298" s="876"/>
      <c r="BG298" s="876">
        <v>2454.1433333333334</v>
      </c>
      <c r="BH298" s="876"/>
      <c r="BI298" s="876"/>
      <c r="BJ298" s="876"/>
      <c r="BK298" s="876"/>
      <c r="BL298" s="876"/>
      <c r="BM298" s="876"/>
      <c r="BN298" s="876"/>
      <c r="BO298" s="877">
        <v>24541.433333333334</v>
      </c>
      <c r="BP298" s="878"/>
      <c r="BQ298" s="878"/>
      <c r="BR298" s="878"/>
      <c r="BS298" s="878"/>
      <c r="BT298" s="878"/>
      <c r="BU298" s="878"/>
      <c r="BV298" s="879"/>
      <c r="BW298" s="876">
        <v>0</v>
      </c>
      <c r="BX298" s="876"/>
      <c r="BY298" s="876"/>
      <c r="BZ298" s="876"/>
      <c r="CA298" s="876"/>
      <c r="CB298" s="876"/>
      <c r="CC298" s="876"/>
      <c r="CD298" s="876"/>
      <c r="CE298" s="876">
        <v>0</v>
      </c>
      <c r="CF298" s="876"/>
      <c r="CG298" s="876"/>
      <c r="CH298" s="876"/>
      <c r="CI298" s="876"/>
      <c r="CJ298" s="876"/>
      <c r="CK298" s="876"/>
      <c r="CL298" s="876"/>
      <c r="CM298" s="876"/>
      <c r="CN298" s="876">
        <v>16000</v>
      </c>
      <c r="CO298" s="876"/>
      <c r="CP298" s="876"/>
      <c r="CQ298" s="876"/>
      <c r="CR298" s="876"/>
      <c r="CS298" s="876"/>
      <c r="CT298" s="876"/>
      <c r="CU298" s="876"/>
      <c r="CV298" s="880">
        <f t="shared" si="4"/>
        <v>219693.89666666667</v>
      </c>
      <c r="CW298" s="880"/>
      <c r="CX298" s="880"/>
      <c r="CY298" s="880"/>
      <c r="CZ298" s="880"/>
      <c r="DA298" s="880"/>
      <c r="DB298" s="880"/>
      <c r="DC298" s="880"/>
      <c r="DD298" s="880"/>
      <c r="DE298" s="881"/>
    </row>
    <row r="299" spans="1:109" s="3" customFormat="1" ht="23.25" customHeight="1" x14ac:dyDescent="0.2">
      <c r="A299" s="919" t="s">
        <v>1616</v>
      </c>
      <c r="B299" s="920"/>
      <c r="C299" s="920"/>
      <c r="D299" s="920"/>
      <c r="E299" s="920"/>
      <c r="F299" s="920"/>
      <c r="G299" s="920"/>
      <c r="H299" s="920"/>
      <c r="I299" s="920"/>
      <c r="J299" s="920"/>
      <c r="K299" s="920"/>
      <c r="L299" s="920"/>
      <c r="M299" s="920"/>
      <c r="N299" s="920"/>
      <c r="O299" s="921"/>
      <c r="P299" s="886" t="s">
        <v>1575</v>
      </c>
      <c r="Q299" s="886"/>
      <c r="R299" s="886"/>
      <c r="S299" s="886"/>
      <c r="T299" s="886"/>
      <c r="U299" s="886"/>
      <c r="V299" s="886"/>
      <c r="W299" s="886"/>
      <c r="X299" s="886"/>
      <c r="Y299" s="886"/>
      <c r="Z299" s="886"/>
      <c r="AA299" s="886"/>
      <c r="AB299" s="886"/>
      <c r="AC299" s="886"/>
      <c r="AD299" s="887"/>
      <c r="AE299" s="887"/>
      <c r="AF299" s="887"/>
      <c r="AG299" s="888">
        <v>3</v>
      </c>
      <c r="AH299" s="888"/>
      <c r="AI299" s="888"/>
      <c r="AJ299" s="888"/>
      <c r="AK299" s="889">
        <v>46149.72</v>
      </c>
      <c r="AL299" s="889"/>
      <c r="AM299" s="889"/>
      <c r="AN299" s="889"/>
      <c r="AO299" s="889"/>
      <c r="AP299" s="889"/>
      <c r="AQ299" s="880">
        <v>553796.64</v>
      </c>
      <c r="AR299" s="880"/>
      <c r="AS299" s="880"/>
      <c r="AT299" s="880"/>
      <c r="AU299" s="880"/>
      <c r="AV299" s="880"/>
      <c r="AW299" s="880"/>
      <c r="AX299" s="880"/>
      <c r="AY299" s="876">
        <v>0</v>
      </c>
      <c r="AZ299" s="876"/>
      <c r="BA299" s="876"/>
      <c r="BB299" s="876"/>
      <c r="BC299" s="876"/>
      <c r="BD299" s="876"/>
      <c r="BE299" s="876"/>
      <c r="BF299" s="876"/>
      <c r="BG299" s="876">
        <v>7691.62</v>
      </c>
      <c r="BH299" s="876"/>
      <c r="BI299" s="876"/>
      <c r="BJ299" s="876"/>
      <c r="BK299" s="876"/>
      <c r="BL299" s="876"/>
      <c r="BM299" s="876"/>
      <c r="BN299" s="876"/>
      <c r="BO299" s="877">
        <v>76916.2</v>
      </c>
      <c r="BP299" s="878"/>
      <c r="BQ299" s="878"/>
      <c r="BR299" s="878"/>
      <c r="BS299" s="878"/>
      <c r="BT299" s="878"/>
      <c r="BU299" s="878"/>
      <c r="BV299" s="879"/>
      <c r="BW299" s="876">
        <v>0</v>
      </c>
      <c r="BX299" s="876"/>
      <c r="BY299" s="876"/>
      <c r="BZ299" s="876"/>
      <c r="CA299" s="876"/>
      <c r="CB299" s="876"/>
      <c r="CC299" s="876"/>
      <c r="CD299" s="876"/>
      <c r="CE299" s="876">
        <v>0</v>
      </c>
      <c r="CF299" s="876"/>
      <c r="CG299" s="876"/>
      <c r="CH299" s="876"/>
      <c r="CI299" s="876"/>
      <c r="CJ299" s="876"/>
      <c r="CK299" s="876"/>
      <c r="CL299" s="876"/>
      <c r="CM299" s="876"/>
      <c r="CN299" s="876">
        <v>47074.86</v>
      </c>
      <c r="CO299" s="876"/>
      <c r="CP299" s="876"/>
      <c r="CQ299" s="876"/>
      <c r="CR299" s="876"/>
      <c r="CS299" s="876"/>
      <c r="CT299" s="876"/>
      <c r="CU299" s="876"/>
      <c r="CV299" s="880">
        <f t="shared" si="4"/>
        <v>685479.32</v>
      </c>
      <c r="CW299" s="880"/>
      <c r="CX299" s="880"/>
      <c r="CY299" s="880"/>
      <c r="CZ299" s="880"/>
      <c r="DA299" s="880"/>
      <c r="DB299" s="880"/>
      <c r="DC299" s="880"/>
      <c r="DD299" s="880"/>
      <c r="DE299" s="881"/>
    </row>
    <row r="300" spans="1:109" s="3" customFormat="1" ht="23.25" customHeight="1" x14ac:dyDescent="0.2">
      <c r="A300" s="919" t="s">
        <v>1616</v>
      </c>
      <c r="B300" s="920"/>
      <c r="C300" s="920"/>
      <c r="D300" s="920"/>
      <c r="E300" s="920"/>
      <c r="F300" s="920"/>
      <c r="G300" s="920"/>
      <c r="H300" s="920"/>
      <c r="I300" s="920"/>
      <c r="J300" s="920"/>
      <c r="K300" s="920"/>
      <c r="L300" s="920"/>
      <c r="M300" s="920"/>
      <c r="N300" s="920"/>
      <c r="O300" s="921"/>
      <c r="P300" s="886" t="s">
        <v>1540</v>
      </c>
      <c r="Q300" s="886"/>
      <c r="R300" s="886"/>
      <c r="S300" s="886"/>
      <c r="T300" s="886"/>
      <c r="U300" s="886"/>
      <c r="V300" s="886"/>
      <c r="W300" s="886"/>
      <c r="X300" s="886"/>
      <c r="Y300" s="886"/>
      <c r="Z300" s="886"/>
      <c r="AA300" s="886"/>
      <c r="AB300" s="886"/>
      <c r="AC300" s="886"/>
      <c r="AD300" s="887"/>
      <c r="AE300" s="887"/>
      <c r="AF300" s="887"/>
      <c r="AG300" s="888">
        <v>8</v>
      </c>
      <c r="AH300" s="888"/>
      <c r="AI300" s="888"/>
      <c r="AJ300" s="888"/>
      <c r="AK300" s="889">
        <v>117973.00596000001</v>
      </c>
      <c r="AL300" s="889"/>
      <c r="AM300" s="889"/>
      <c r="AN300" s="889"/>
      <c r="AO300" s="889"/>
      <c r="AP300" s="889"/>
      <c r="AQ300" s="880">
        <v>1415676.07152</v>
      </c>
      <c r="AR300" s="880"/>
      <c r="AS300" s="880"/>
      <c r="AT300" s="880"/>
      <c r="AU300" s="880"/>
      <c r="AV300" s="880"/>
      <c r="AW300" s="880"/>
      <c r="AX300" s="880"/>
      <c r="AY300" s="876">
        <v>0</v>
      </c>
      <c r="AZ300" s="876"/>
      <c r="BA300" s="876"/>
      <c r="BB300" s="876"/>
      <c r="BC300" s="876"/>
      <c r="BD300" s="876"/>
      <c r="BE300" s="876"/>
      <c r="BF300" s="876"/>
      <c r="BG300" s="876">
        <v>19662.167659999999</v>
      </c>
      <c r="BH300" s="876"/>
      <c r="BI300" s="876"/>
      <c r="BJ300" s="876"/>
      <c r="BK300" s="876"/>
      <c r="BL300" s="876"/>
      <c r="BM300" s="876"/>
      <c r="BN300" s="876"/>
      <c r="BO300" s="877">
        <v>196621.67659999998</v>
      </c>
      <c r="BP300" s="878"/>
      <c r="BQ300" s="878"/>
      <c r="BR300" s="878"/>
      <c r="BS300" s="878"/>
      <c r="BT300" s="878"/>
      <c r="BU300" s="878"/>
      <c r="BV300" s="879"/>
      <c r="BW300" s="876">
        <v>0</v>
      </c>
      <c r="BX300" s="876"/>
      <c r="BY300" s="876"/>
      <c r="BZ300" s="876"/>
      <c r="CA300" s="876"/>
      <c r="CB300" s="876"/>
      <c r="CC300" s="876"/>
      <c r="CD300" s="876"/>
      <c r="CE300" s="876">
        <v>0</v>
      </c>
      <c r="CF300" s="876"/>
      <c r="CG300" s="876"/>
      <c r="CH300" s="876"/>
      <c r="CI300" s="876"/>
      <c r="CJ300" s="876"/>
      <c r="CK300" s="876"/>
      <c r="CL300" s="876"/>
      <c r="CM300" s="876"/>
      <c r="CN300" s="876">
        <v>140400</v>
      </c>
      <c r="CO300" s="876"/>
      <c r="CP300" s="876"/>
      <c r="CQ300" s="876"/>
      <c r="CR300" s="876"/>
      <c r="CS300" s="876"/>
      <c r="CT300" s="876"/>
      <c r="CU300" s="876"/>
      <c r="CV300" s="880">
        <f t="shared" si="4"/>
        <v>1772359.9157799999</v>
      </c>
      <c r="CW300" s="880"/>
      <c r="CX300" s="880"/>
      <c r="CY300" s="880"/>
      <c r="CZ300" s="880"/>
      <c r="DA300" s="880"/>
      <c r="DB300" s="880"/>
      <c r="DC300" s="880"/>
      <c r="DD300" s="880"/>
      <c r="DE300" s="881"/>
    </row>
    <row r="301" spans="1:109" s="3" customFormat="1" ht="23.25" customHeight="1" x14ac:dyDescent="0.2">
      <c r="A301" s="919" t="s">
        <v>1616</v>
      </c>
      <c r="B301" s="920"/>
      <c r="C301" s="920"/>
      <c r="D301" s="920"/>
      <c r="E301" s="920"/>
      <c r="F301" s="920"/>
      <c r="G301" s="920"/>
      <c r="H301" s="920"/>
      <c r="I301" s="920"/>
      <c r="J301" s="920"/>
      <c r="K301" s="920"/>
      <c r="L301" s="920"/>
      <c r="M301" s="920"/>
      <c r="N301" s="920"/>
      <c r="O301" s="921"/>
      <c r="P301" s="886" t="s">
        <v>1502</v>
      </c>
      <c r="Q301" s="886"/>
      <c r="R301" s="886"/>
      <c r="S301" s="886"/>
      <c r="T301" s="886"/>
      <c r="U301" s="886"/>
      <c r="V301" s="886"/>
      <c r="W301" s="886"/>
      <c r="X301" s="886"/>
      <c r="Y301" s="886"/>
      <c r="Z301" s="886"/>
      <c r="AA301" s="886"/>
      <c r="AB301" s="886"/>
      <c r="AC301" s="886"/>
      <c r="AD301" s="887"/>
      <c r="AE301" s="887"/>
      <c r="AF301" s="887"/>
      <c r="AG301" s="888">
        <v>1</v>
      </c>
      <c r="AH301" s="888"/>
      <c r="AI301" s="888"/>
      <c r="AJ301" s="888"/>
      <c r="AK301" s="889">
        <v>14724.86</v>
      </c>
      <c r="AL301" s="889"/>
      <c r="AM301" s="889"/>
      <c r="AN301" s="889"/>
      <c r="AO301" s="889"/>
      <c r="AP301" s="889"/>
      <c r="AQ301" s="880">
        <v>176698.32</v>
      </c>
      <c r="AR301" s="880"/>
      <c r="AS301" s="880"/>
      <c r="AT301" s="880"/>
      <c r="AU301" s="880"/>
      <c r="AV301" s="880"/>
      <c r="AW301" s="880"/>
      <c r="AX301" s="880"/>
      <c r="AY301" s="876">
        <v>0</v>
      </c>
      <c r="AZ301" s="876"/>
      <c r="BA301" s="876"/>
      <c r="BB301" s="876"/>
      <c r="BC301" s="876"/>
      <c r="BD301" s="876"/>
      <c r="BE301" s="876"/>
      <c r="BF301" s="876"/>
      <c r="BG301" s="876">
        <v>2454.1433333333334</v>
      </c>
      <c r="BH301" s="876"/>
      <c r="BI301" s="876"/>
      <c r="BJ301" s="876"/>
      <c r="BK301" s="876"/>
      <c r="BL301" s="876"/>
      <c r="BM301" s="876"/>
      <c r="BN301" s="876"/>
      <c r="BO301" s="877">
        <v>24541.433333333334</v>
      </c>
      <c r="BP301" s="878"/>
      <c r="BQ301" s="878"/>
      <c r="BR301" s="878"/>
      <c r="BS301" s="878"/>
      <c r="BT301" s="878"/>
      <c r="BU301" s="878"/>
      <c r="BV301" s="879"/>
      <c r="BW301" s="876">
        <v>0</v>
      </c>
      <c r="BX301" s="876"/>
      <c r="BY301" s="876"/>
      <c r="BZ301" s="876"/>
      <c r="CA301" s="876"/>
      <c r="CB301" s="876"/>
      <c r="CC301" s="876"/>
      <c r="CD301" s="876"/>
      <c r="CE301" s="876">
        <v>0</v>
      </c>
      <c r="CF301" s="876"/>
      <c r="CG301" s="876"/>
      <c r="CH301" s="876"/>
      <c r="CI301" s="876"/>
      <c r="CJ301" s="876"/>
      <c r="CK301" s="876"/>
      <c r="CL301" s="876"/>
      <c r="CM301" s="876"/>
      <c r="CN301" s="876">
        <v>26200</v>
      </c>
      <c r="CO301" s="876"/>
      <c r="CP301" s="876"/>
      <c r="CQ301" s="876"/>
      <c r="CR301" s="876"/>
      <c r="CS301" s="876"/>
      <c r="CT301" s="876"/>
      <c r="CU301" s="876"/>
      <c r="CV301" s="880">
        <f t="shared" si="4"/>
        <v>229893.89666666667</v>
      </c>
      <c r="CW301" s="880"/>
      <c r="CX301" s="880"/>
      <c r="CY301" s="880"/>
      <c r="CZ301" s="880"/>
      <c r="DA301" s="880"/>
      <c r="DB301" s="880"/>
      <c r="DC301" s="880"/>
      <c r="DD301" s="880"/>
      <c r="DE301" s="881"/>
    </row>
    <row r="302" spans="1:109" s="3" customFormat="1" ht="23.25" customHeight="1" x14ac:dyDescent="0.2">
      <c r="A302" s="919" t="s">
        <v>1616</v>
      </c>
      <c r="B302" s="920"/>
      <c r="C302" s="920"/>
      <c r="D302" s="920"/>
      <c r="E302" s="920"/>
      <c r="F302" s="920"/>
      <c r="G302" s="920"/>
      <c r="H302" s="920"/>
      <c r="I302" s="920"/>
      <c r="J302" s="920"/>
      <c r="K302" s="920"/>
      <c r="L302" s="920"/>
      <c r="M302" s="920"/>
      <c r="N302" s="920"/>
      <c r="O302" s="921"/>
      <c r="P302" s="886" t="s">
        <v>1596</v>
      </c>
      <c r="Q302" s="886"/>
      <c r="R302" s="886"/>
      <c r="S302" s="886"/>
      <c r="T302" s="886"/>
      <c r="U302" s="886"/>
      <c r="V302" s="886"/>
      <c r="W302" s="886"/>
      <c r="X302" s="886"/>
      <c r="Y302" s="886"/>
      <c r="Z302" s="886"/>
      <c r="AA302" s="886"/>
      <c r="AB302" s="886"/>
      <c r="AC302" s="886"/>
      <c r="AD302" s="887"/>
      <c r="AE302" s="887"/>
      <c r="AF302" s="887"/>
      <c r="AG302" s="888">
        <v>1</v>
      </c>
      <c r="AH302" s="888"/>
      <c r="AI302" s="888"/>
      <c r="AJ302" s="888"/>
      <c r="AK302" s="889">
        <v>14724.86</v>
      </c>
      <c r="AL302" s="889"/>
      <c r="AM302" s="889"/>
      <c r="AN302" s="889"/>
      <c r="AO302" s="889"/>
      <c r="AP302" s="889"/>
      <c r="AQ302" s="880">
        <v>176698.32</v>
      </c>
      <c r="AR302" s="880"/>
      <c r="AS302" s="880"/>
      <c r="AT302" s="880"/>
      <c r="AU302" s="880"/>
      <c r="AV302" s="880"/>
      <c r="AW302" s="880"/>
      <c r="AX302" s="880"/>
      <c r="AY302" s="876">
        <v>0</v>
      </c>
      <c r="AZ302" s="876"/>
      <c r="BA302" s="876"/>
      <c r="BB302" s="876"/>
      <c r="BC302" s="876"/>
      <c r="BD302" s="876"/>
      <c r="BE302" s="876"/>
      <c r="BF302" s="876"/>
      <c r="BG302" s="876">
        <v>2454.1433333333334</v>
      </c>
      <c r="BH302" s="876"/>
      <c r="BI302" s="876"/>
      <c r="BJ302" s="876"/>
      <c r="BK302" s="876"/>
      <c r="BL302" s="876"/>
      <c r="BM302" s="876"/>
      <c r="BN302" s="876"/>
      <c r="BO302" s="877">
        <v>24541.433333333334</v>
      </c>
      <c r="BP302" s="878"/>
      <c r="BQ302" s="878"/>
      <c r="BR302" s="878"/>
      <c r="BS302" s="878"/>
      <c r="BT302" s="878"/>
      <c r="BU302" s="878"/>
      <c r="BV302" s="879"/>
      <c r="BW302" s="876">
        <v>0</v>
      </c>
      <c r="BX302" s="876"/>
      <c r="BY302" s="876"/>
      <c r="BZ302" s="876"/>
      <c r="CA302" s="876"/>
      <c r="CB302" s="876"/>
      <c r="CC302" s="876"/>
      <c r="CD302" s="876"/>
      <c r="CE302" s="876">
        <v>0</v>
      </c>
      <c r="CF302" s="876"/>
      <c r="CG302" s="876"/>
      <c r="CH302" s="876"/>
      <c r="CI302" s="876"/>
      <c r="CJ302" s="876"/>
      <c r="CK302" s="876"/>
      <c r="CL302" s="876"/>
      <c r="CM302" s="876"/>
      <c r="CN302" s="876">
        <v>26200</v>
      </c>
      <c r="CO302" s="876"/>
      <c r="CP302" s="876"/>
      <c r="CQ302" s="876"/>
      <c r="CR302" s="876"/>
      <c r="CS302" s="876"/>
      <c r="CT302" s="876"/>
      <c r="CU302" s="876"/>
      <c r="CV302" s="880">
        <f t="shared" si="4"/>
        <v>229893.89666666667</v>
      </c>
      <c r="CW302" s="880"/>
      <c r="CX302" s="880"/>
      <c r="CY302" s="880"/>
      <c r="CZ302" s="880"/>
      <c r="DA302" s="880"/>
      <c r="DB302" s="880"/>
      <c r="DC302" s="880"/>
      <c r="DD302" s="880"/>
      <c r="DE302" s="881"/>
    </row>
    <row r="303" spans="1:109" s="3" customFormat="1" ht="23.25" customHeight="1" x14ac:dyDescent="0.2">
      <c r="A303" s="919" t="s">
        <v>1616</v>
      </c>
      <c r="B303" s="920"/>
      <c r="C303" s="920"/>
      <c r="D303" s="920"/>
      <c r="E303" s="920"/>
      <c r="F303" s="920"/>
      <c r="G303" s="920"/>
      <c r="H303" s="920"/>
      <c r="I303" s="920"/>
      <c r="J303" s="920"/>
      <c r="K303" s="920"/>
      <c r="L303" s="920"/>
      <c r="M303" s="920"/>
      <c r="N303" s="920"/>
      <c r="O303" s="921"/>
      <c r="P303" s="886" t="s">
        <v>1578</v>
      </c>
      <c r="Q303" s="886"/>
      <c r="R303" s="886"/>
      <c r="S303" s="886"/>
      <c r="T303" s="886"/>
      <c r="U303" s="886"/>
      <c r="V303" s="886"/>
      <c r="W303" s="886"/>
      <c r="X303" s="886"/>
      <c r="Y303" s="886"/>
      <c r="Z303" s="886"/>
      <c r="AA303" s="886"/>
      <c r="AB303" s="886"/>
      <c r="AC303" s="886"/>
      <c r="AD303" s="887"/>
      <c r="AE303" s="887"/>
      <c r="AF303" s="887"/>
      <c r="AG303" s="888">
        <v>1</v>
      </c>
      <c r="AH303" s="888"/>
      <c r="AI303" s="888"/>
      <c r="AJ303" s="888"/>
      <c r="AK303" s="889">
        <v>14724.86</v>
      </c>
      <c r="AL303" s="889"/>
      <c r="AM303" s="889"/>
      <c r="AN303" s="889"/>
      <c r="AO303" s="889"/>
      <c r="AP303" s="889"/>
      <c r="AQ303" s="880">
        <v>176698.32</v>
      </c>
      <c r="AR303" s="880"/>
      <c r="AS303" s="880"/>
      <c r="AT303" s="880"/>
      <c r="AU303" s="880"/>
      <c r="AV303" s="880"/>
      <c r="AW303" s="880"/>
      <c r="AX303" s="880"/>
      <c r="AY303" s="876">
        <v>0</v>
      </c>
      <c r="AZ303" s="876"/>
      <c r="BA303" s="876"/>
      <c r="BB303" s="876"/>
      <c r="BC303" s="876"/>
      <c r="BD303" s="876"/>
      <c r="BE303" s="876"/>
      <c r="BF303" s="876"/>
      <c r="BG303" s="876">
        <v>2454.1433333333334</v>
      </c>
      <c r="BH303" s="876"/>
      <c r="BI303" s="876"/>
      <c r="BJ303" s="876"/>
      <c r="BK303" s="876"/>
      <c r="BL303" s="876"/>
      <c r="BM303" s="876"/>
      <c r="BN303" s="876"/>
      <c r="BO303" s="877">
        <v>24541.433333333334</v>
      </c>
      <c r="BP303" s="878"/>
      <c r="BQ303" s="878"/>
      <c r="BR303" s="878"/>
      <c r="BS303" s="878"/>
      <c r="BT303" s="878"/>
      <c r="BU303" s="878"/>
      <c r="BV303" s="879"/>
      <c r="BW303" s="876">
        <v>0</v>
      </c>
      <c r="BX303" s="876"/>
      <c r="BY303" s="876"/>
      <c r="BZ303" s="876"/>
      <c r="CA303" s="876"/>
      <c r="CB303" s="876"/>
      <c r="CC303" s="876"/>
      <c r="CD303" s="876"/>
      <c r="CE303" s="876">
        <v>0</v>
      </c>
      <c r="CF303" s="876"/>
      <c r="CG303" s="876"/>
      <c r="CH303" s="876"/>
      <c r="CI303" s="876"/>
      <c r="CJ303" s="876"/>
      <c r="CK303" s="876"/>
      <c r="CL303" s="876"/>
      <c r="CM303" s="876"/>
      <c r="CN303" s="876">
        <v>16000</v>
      </c>
      <c r="CO303" s="876"/>
      <c r="CP303" s="876"/>
      <c r="CQ303" s="876"/>
      <c r="CR303" s="876"/>
      <c r="CS303" s="876"/>
      <c r="CT303" s="876"/>
      <c r="CU303" s="876"/>
      <c r="CV303" s="880">
        <f t="shared" si="4"/>
        <v>219693.89666666667</v>
      </c>
      <c r="CW303" s="880"/>
      <c r="CX303" s="880"/>
      <c r="CY303" s="880"/>
      <c r="CZ303" s="880"/>
      <c r="DA303" s="880"/>
      <c r="DB303" s="880"/>
      <c r="DC303" s="880"/>
      <c r="DD303" s="880"/>
      <c r="DE303" s="881"/>
    </row>
    <row r="304" spans="1:109" s="3" customFormat="1" ht="23.25" customHeight="1" x14ac:dyDescent="0.2">
      <c r="A304" s="919" t="s">
        <v>1616</v>
      </c>
      <c r="B304" s="920"/>
      <c r="C304" s="920"/>
      <c r="D304" s="920"/>
      <c r="E304" s="920"/>
      <c r="F304" s="920"/>
      <c r="G304" s="920"/>
      <c r="H304" s="920"/>
      <c r="I304" s="920"/>
      <c r="J304" s="920"/>
      <c r="K304" s="920"/>
      <c r="L304" s="920"/>
      <c r="M304" s="920"/>
      <c r="N304" s="920"/>
      <c r="O304" s="921"/>
      <c r="P304" s="886" t="s">
        <v>1580</v>
      </c>
      <c r="Q304" s="886"/>
      <c r="R304" s="886"/>
      <c r="S304" s="886"/>
      <c r="T304" s="886"/>
      <c r="U304" s="886"/>
      <c r="V304" s="886"/>
      <c r="W304" s="886"/>
      <c r="X304" s="886"/>
      <c r="Y304" s="886"/>
      <c r="Z304" s="886"/>
      <c r="AA304" s="886"/>
      <c r="AB304" s="886"/>
      <c r="AC304" s="886"/>
      <c r="AD304" s="887"/>
      <c r="AE304" s="887"/>
      <c r="AF304" s="887"/>
      <c r="AG304" s="888">
        <v>1</v>
      </c>
      <c r="AH304" s="888"/>
      <c r="AI304" s="888"/>
      <c r="AJ304" s="888"/>
      <c r="AK304" s="889">
        <v>14724.86</v>
      </c>
      <c r="AL304" s="889"/>
      <c r="AM304" s="889"/>
      <c r="AN304" s="889"/>
      <c r="AO304" s="889"/>
      <c r="AP304" s="889"/>
      <c r="AQ304" s="880">
        <v>176698.32</v>
      </c>
      <c r="AR304" s="880"/>
      <c r="AS304" s="880"/>
      <c r="AT304" s="880"/>
      <c r="AU304" s="880"/>
      <c r="AV304" s="880"/>
      <c r="AW304" s="880"/>
      <c r="AX304" s="880"/>
      <c r="AY304" s="876">
        <v>0</v>
      </c>
      <c r="AZ304" s="876"/>
      <c r="BA304" s="876"/>
      <c r="BB304" s="876"/>
      <c r="BC304" s="876"/>
      <c r="BD304" s="876"/>
      <c r="BE304" s="876"/>
      <c r="BF304" s="876"/>
      <c r="BG304" s="876">
        <v>2454.1433333333334</v>
      </c>
      <c r="BH304" s="876"/>
      <c r="BI304" s="876"/>
      <c r="BJ304" s="876"/>
      <c r="BK304" s="876"/>
      <c r="BL304" s="876"/>
      <c r="BM304" s="876"/>
      <c r="BN304" s="876"/>
      <c r="BO304" s="877">
        <v>24541.433333333334</v>
      </c>
      <c r="BP304" s="878"/>
      <c r="BQ304" s="878"/>
      <c r="BR304" s="878"/>
      <c r="BS304" s="878"/>
      <c r="BT304" s="878"/>
      <c r="BU304" s="878"/>
      <c r="BV304" s="879"/>
      <c r="BW304" s="876">
        <v>0</v>
      </c>
      <c r="BX304" s="876"/>
      <c r="BY304" s="876"/>
      <c r="BZ304" s="876"/>
      <c r="CA304" s="876"/>
      <c r="CB304" s="876"/>
      <c r="CC304" s="876"/>
      <c r="CD304" s="876"/>
      <c r="CE304" s="876">
        <v>0</v>
      </c>
      <c r="CF304" s="876"/>
      <c r="CG304" s="876"/>
      <c r="CH304" s="876"/>
      <c r="CI304" s="876"/>
      <c r="CJ304" s="876"/>
      <c r="CK304" s="876"/>
      <c r="CL304" s="876"/>
      <c r="CM304" s="876"/>
      <c r="CN304" s="876">
        <v>16000</v>
      </c>
      <c r="CO304" s="876"/>
      <c r="CP304" s="876"/>
      <c r="CQ304" s="876"/>
      <c r="CR304" s="876"/>
      <c r="CS304" s="876"/>
      <c r="CT304" s="876"/>
      <c r="CU304" s="876"/>
      <c r="CV304" s="880">
        <f t="shared" si="4"/>
        <v>219693.89666666667</v>
      </c>
      <c r="CW304" s="880"/>
      <c r="CX304" s="880"/>
      <c r="CY304" s="880"/>
      <c r="CZ304" s="880"/>
      <c r="DA304" s="880"/>
      <c r="DB304" s="880"/>
      <c r="DC304" s="880"/>
      <c r="DD304" s="880"/>
      <c r="DE304" s="881"/>
    </row>
    <row r="305" spans="1:109" s="3" customFormat="1" ht="23.25" customHeight="1" x14ac:dyDescent="0.2">
      <c r="A305" s="919" t="s">
        <v>1616</v>
      </c>
      <c r="B305" s="920"/>
      <c r="C305" s="920"/>
      <c r="D305" s="920"/>
      <c r="E305" s="920"/>
      <c r="F305" s="920"/>
      <c r="G305" s="920"/>
      <c r="H305" s="920"/>
      <c r="I305" s="920"/>
      <c r="J305" s="920"/>
      <c r="K305" s="920"/>
      <c r="L305" s="920"/>
      <c r="M305" s="920"/>
      <c r="N305" s="920"/>
      <c r="O305" s="921"/>
      <c r="P305" s="886" t="s">
        <v>1603</v>
      </c>
      <c r="Q305" s="886"/>
      <c r="R305" s="886"/>
      <c r="S305" s="886"/>
      <c r="T305" s="886"/>
      <c r="U305" s="886"/>
      <c r="V305" s="886"/>
      <c r="W305" s="886"/>
      <c r="X305" s="886"/>
      <c r="Y305" s="886"/>
      <c r="Z305" s="886"/>
      <c r="AA305" s="886"/>
      <c r="AB305" s="886"/>
      <c r="AC305" s="886"/>
      <c r="AD305" s="887"/>
      <c r="AE305" s="887"/>
      <c r="AF305" s="887"/>
      <c r="AG305" s="888">
        <v>2</v>
      </c>
      <c r="AH305" s="888"/>
      <c r="AI305" s="888"/>
      <c r="AJ305" s="888"/>
      <c r="AK305" s="889">
        <v>29770.989999999998</v>
      </c>
      <c r="AL305" s="889"/>
      <c r="AM305" s="889"/>
      <c r="AN305" s="889"/>
      <c r="AO305" s="889"/>
      <c r="AP305" s="889"/>
      <c r="AQ305" s="880">
        <v>357251.88</v>
      </c>
      <c r="AR305" s="880"/>
      <c r="AS305" s="880"/>
      <c r="AT305" s="880"/>
      <c r="AU305" s="880"/>
      <c r="AV305" s="880"/>
      <c r="AW305" s="880"/>
      <c r="AX305" s="880"/>
      <c r="AY305" s="876">
        <v>0</v>
      </c>
      <c r="AZ305" s="876"/>
      <c r="BA305" s="876"/>
      <c r="BB305" s="876"/>
      <c r="BC305" s="876"/>
      <c r="BD305" s="876"/>
      <c r="BE305" s="876"/>
      <c r="BF305" s="876"/>
      <c r="BG305" s="876">
        <v>4961.8316666666669</v>
      </c>
      <c r="BH305" s="876"/>
      <c r="BI305" s="876"/>
      <c r="BJ305" s="876"/>
      <c r="BK305" s="876"/>
      <c r="BL305" s="876"/>
      <c r="BM305" s="876"/>
      <c r="BN305" s="876"/>
      <c r="BO305" s="877">
        <v>49618.316666666666</v>
      </c>
      <c r="BP305" s="878"/>
      <c r="BQ305" s="878"/>
      <c r="BR305" s="878"/>
      <c r="BS305" s="878"/>
      <c r="BT305" s="878"/>
      <c r="BU305" s="878"/>
      <c r="BV305" s="879"/>
      <c r="BW305" s="876">
        <v>0</v>
      </c>
      <c r="BX305" s="876"/>
      <c r="BY305" s="876"/>
      <c r="BZ305" s="876"/>
      <c r="CA305" s="876"/>
      <c r="CB305" s="876"/>
      <c r="CC305" s="876"/>
      <c r="CD305" s="876"/>
      <c r="CE305" s="876">
        <v>0</v>
      </c>
      <c r="CF305" s="876"/>
      <c r="CG305" s="876"/>
      <c r="CH305" s="876"/>
      <c r="CI305" s="876"/>
      <c r="CJ305" s="876"/>
      <c r="CK305" s="876"/>
      <c r="CL305" s="876"/>
      <c r="CM305" s="876"/>
      <c r="CN305" s="876">
        <v>38200</v>
      </c>
      <c r="CO305" s="876"/>
      <c r="CP305" s="876"/>
      <c r="CQ305" s="876"/>
      <c r="CR305" s="876"/>
      <c r="CS305" s="876"/>
      <c r="CT305" s="876"/>
      <c r="CU305" s="876"/>
      <c r="CV305" s="880">
        <f t="shared" si="4"/>
        <v>450032.02833333332</v>
      </c>
      <c r="CW305" s="880"/>
      <c r="CX305" s="880"/>
      <c r="CY305" s="880"/>
      <c r="CZ305" s="880"/>
      <c r="DA305" s="880"/>
      <c r="DB305" s="880"/>
      <c r="DC305" s="880"/>
      <c r="DD305" s="880"/>
      <c r="DE305" s="881"/>
    </row>
    <row r="306" spans="1:109" s="3" customFormat="1" ht="23.25" customHeight="1" x14ac:dyDescent="0.2">
      <c r="A306" s="919" t="s">
        <v>1616</v>
      </c>
      <c r="B306" s="920"/>
      <c r="C306" s="920"/>
      <c r="D306" s="920"/>
      <c r="E306" s="920"/>
      <c r="F306" s="920"/>
      <c r="G306" s="920"/>
      <c r="H306" s="920"/>
      <c r="I306" s="920"/>
      <c r="J306" s="920"/>
      <c r="K306" s="920"/>
      <c r="L306" s="920"/>
      <c r="M306" s="920"/>
      <c r="N306" s="920"/>
      <c r="O306" s="921"/>
      <c r="P306" s="886" t="s">
        <v>1541</v>
      </c>
      <c r="Q306" s="886"/>
      <c r="R306" s="886"/>
      <c r="S306" s="886"/>
      <c r="T306" s="886"/>
      <c r="U306" s="886"/>
      <c r="V306" s="886"/>
      <c r="W306" s="886"/>
      <c r="X306" s="886"/>
      <c r="Y306" s="886"/>
      <c r="Z306" s="886"/>
      <c r="AA306" s="886"/>
      <c r="AB306" s="886"/>
      <c r="AC306" s="886"/>
      <c r="AD306" s="887"/>
      <c r="AE306" s="887"/>
      <c r="AF306" s="887"/>
      <c r="AG306" s="888">
        <v>1</v>
      </c>
      <c r="AH306" s="888"/>
      <c r="AI306" s="888"/>
      <c r="AJ306" s="888"/>
      <c r="AK306" s="889">
        <v>14724.86</v>
      </c>
      <c r="AL306" s="889"/>
      <c r="AM306" s="889"/>
      <c r="AN306" s="889"/>
      <c r="AO306" s="889"/>
      <c r="AP306" s="889"/>
      <c r="AQ306" s="880">
        <v>176698.32</v>
      </c>
      <c r="AR306" s="880"/>
      <c r="AS306" s="880"/>
      <c r="AT306" s="880"/>
      <c r="AU306" s="880"/>
      <c r="AV306" s="880"/>
      <c r="AW306" s="880"/>
      <c r="AX306" s="880"/>
      <c r="AY306" s="876">
        <v>0</v>
      </c>
      <c r="AZ306" s="876"/>
      <c r="BA306" s="876"/>
      <c r="BB306" s="876"/>
      <c r="BC306" s="876"/>
      <c r="BD306" s="876"/>
      <c r="BE306" s="876"/>
      <c r="BF306" s="876"/>
      <c r="BG306" s="876">
        <v>2454.1433333333334</v>
      </c>
      <c r="BH306" s="876"/>
      <c r="BI306" s="876"/>
      <c r="BJ306" s="876"/>
      <c r="BK306" s="876"/>
      <c r="BL306" s="876"/>
      <c r="BM306" s="876"/>
      <c r="BN306" s="876"/>
      <c r="BO306" s="877">
        <v>24541.433333333334</v>
      </c>
      <c r="BP306" s="878"/>
      <c r="BQ306" s="878"/>
      <c r="BR306" s="878"/>
      <c r="BS306" s="878"/>
      <c r="BT306" s="878"/>
      <c r="BU306" s="878"/>
      <c r="BV306" s="879"/>
      <c r="BW306" s="876">
        <v>0</v>
      </c>
      <c r="BX306" s="876"/>
      <c r="BY306" s="876"/>
      <c r="BZ306" s="876"/>
      <c r="CA306" s="876"/>
      <c r="CB306" s="876"/>
      <c r="CC306" s="876"/>
      <c r="CD306" s="876"/>
      <c r="CE306" s="876">
        <v>0</v>
      </c>
      <c r="CF306" s="876"/>
      <c r="CG306" s="876"/>
      <c r="CH306" s="876"/>
      <c r="CI306" s="876"/>
      <c r="CJ306" s="876"/>
      <c r="CK306" s="876"/>
      <c r="CL306" s="876"/>
      <c r="CM306" s="876"/>
      <c r="CN306" s="876">
        <v>16000</v>
      </c>
      <c r="CO306" s="876"/>
      <c r="CP306" s="876"/>
      <c r="CQ306" s="876"/>
      <c r="CR306" s="876"/>
      <c r="CS306" s="876"/>
      <c r="CT306" s="876"/>
      <c r="CU306" s="876"/>
      <c r="CV306" s="880">
        <f t="shared" si="4"/>
        <v>219693.89666666667</v>
      </c>
      <c r="CW306" s="880"/>
      <c r="CX306" s="880"/>
      <c r="CY306" s="880"/>
      <c r="CZ306" s="880"/>
      <c r="DA306" s="880"/>
      <c r="DB306" s="880"/>
      <c r="DC306" s="880"/>
      <c r="DD306" s="880"/>
      <c r="DE306" s="881"/>
    </row>
    <row r="307" spans="1:109" s="3" customFormat="1" ht="23.25" customHeight="1" x14ac:dyDescent="0.2">
      <c r="A307" s="919" t="s">
        <v>1616</v>
      </c>
      <c r="B307" s="920"/>
      <c r="C307" s="920"/>
      <c r="D307" s="920"/>
      <c r="E307" s="920"/>
      <c r="F307" s="920"/>
      <c r="G307" s="920"/>
      <c r="H307" s="920"/>
      <c r="I307" s="920"/>
      <c r="J307" s="920"/>
      <c r="K307" s="920"/>
      <c r="L307" s="920"/>
      <c r="M307" s="920"/>
      <c r="N307" s="920"/>
      <c r="O307" s="921"/>
      <c r="P307" s="886" t="s">
        <v>1503</v>
      </c>
      <c r="Q307" s="886"/>
      <c r="R307" s="886"/>
      <c r="S307" s="886"/>
      <c r="T307" s="886"/>
      <c r="U307" s="886"/>
      <c r="V307" s="886"/>
      <c r="W307" s="886"/>
      <c r="X307" s="886"/>
      <c r="Y307" s="886"/>
      <c r="Z307" s="886"/>
      <c r="AA307" s="886"/>
      <c r="AB307" s="886"/>
      <c r="AC307" s="886"/>
      <c r="AD307" s="887"/>
      <c r="AE307" s="887"/>
      <c r="AF307" s="887"/>
      <c r="AG307" s="888">
        <v>1</v>
      </c>
      <c r="AH307" s="888"/>
      <c r="AI307" s="888"/>
      <c r="AJ307" s="888"/>
      <c r="AK307" s="889">
        <v>14724.86</v>
      </c>
      <c r="AL307" s="889"/>
      <c r="AM307" s="889"/>
      <c r="AN307" s="889"/>
      <c r="AO307" s="889"/>
      <c r="AP307" s="889"/>
      <c r="AQ307" s="880">
        <v>176698.32</v>
      </c>
      <c r="AR307" s="880"/>
      <c r="AS307" s="880"/>
      <c r="AT307" s="880"/>
      <c r="AU307" s="880"/>
      <c r="AV307" s="880"/>
      <c r="AW307" s="880"/>
      <c r="AX307" s="880"/>
      <c r="AY307" s="876">
        <v>0</v>
      </c>
      <c r="AZ307" s="876"/>
      <c r="BA307" s="876"/>
      <c r="BB307" s="876"/>
      <c r="BC307" s="876"/>
      <c r="BD307" s="876"/>
      <c r="BE307" s="876"/>
      <c r="BF307" s="876"/>
      <c r="BG307" s="876">
        <v>2454.1433333333334</v>
      </c>
      <c r="BH307" s="876"/>
      <c r="BI307" s="876"/>
      <c r="BJ307" s="876"/>
      <c r="BK307" s="876"/>
      <c r="BL307" s="876"/>
      <c r="BM307" s="876"/>
      <c r="BN307" s="876"/>
      <c r="BO307" s="877">
        <v>24541.433333333334</v>
      </c>
      <c r="BP307" s="878"/>
      <c r="BQ307" s="878"/>
      <c r="BR307" s="878"/>
      <c r="BS307" s="878"/>
      <c r="BT307" s="878"/>
      <c r="BU307" s="878"/>
      <c r="BV307" s="879"/>
      <c r="BW307" s="876">
        <v>0</v>
      </c>
      <c r="BX307" s="876"/>
      <c r="BY307" s="876"/>
      <c r="BZ307" s="876"/>
      <c r="CA307" s="876"/>
      <c r="CB307" s="876"/>
      <c r="CC307" s="876"/>
      <c r="CD307" s="876"/>
      <c r="CE307" s="876">
        <v>0</v>
      </c>
      <c r="CF307" s="876"/>
      <c r="CG307" s="876"/>
      <c r="CH307" s="876"/>
      <c r="CI307" s="876"/>
      <c r="CJ307" s="876"/>
      <c r="CK307" s="876"/>
      <c r="CL307" s="876"/>
      <c r="CM307" s="876"/>
      <c r="CN307" s="876">
        <v>16000</v>
      </c>
      <c r="CO307" s="876"/>
      <c r="CP307" s="876"/>
      <c r="CQ307" s="876"/>
      <c r="CR307" s="876"/>
      <c r="CS307" s="876"/>
      <c r="CT307" s="876"/>
      <c r="CU307" s="876"/>
      <c r="CV307" s="880">
        <f t="shared" si="4"/>
        <v>219693.89666666667</v>
      </c>
      <c r="CW307" s="880"/>
      <c r="CX307" s="880"/>
      <c r="CY307" s="880"/>
      <c r="CZ307" s="880"/>
      <c r="DA307" s="880"/>
      <c r="DB307" s="880"/>
      <c r="DC307" s="880"/>
      <c r="DD307" s="880"/>
      <c r="DE307" s="881"/>
    </row>
    <row r="308" spans="1:109" s="3" customFormat="1" ht="23.25" customHeight="1" x14ac:dyDescent="0.2">
      <c r="A308" s="919" t="s">
        <v>1616</v>
      </c>
      <c r="B308" s="920"/>
      <c r="C308" s="920"/>
      <c r="D308" s="920"/>
      <c r="E308" s="920"/>
      <c r="F308" s="920"/>
      <c r="G308" s="920"/>
      <c r="H308" s="920"/>
      <c r="I308" s="920"/>
      <c r="J308" s="920"/>
      <c r="K308" s="920"/>
      <c r="L308" s="920"/>
      <c r="M308" s="920"/>
      <c r="N308" s="920"/>
      <c r="O308" s="921"/>
      <c r="P308" s="886" t="s">
        <v>1542</v>
      </c>
      <c r="Q308" s="886"/>
      <c r="R308" s="886"/>
      <c r="S308" s="886"/>
      <c r="T308" s="886"/>
      <c r="U308" s="886"/>
      <c r="V308" s="886"/>
      <c r="W308" s="886"/>
      <c r="X308" s="886"/>
      <c r="Y308" s="886"/>
      <c r="Z308" s="886"/>
      <c r="AA308" s="886"/>
      <c r="AB308" s="886"/>
      <c r="AC308" s="886"/>
      <c r="AD308" s="887"/>
      <c r="AE308" s="887"/>
      <c r="AF308" s="887"/>
      <c r="AG308" s="888">
        <v>1</v>
      </c>
      <c r="AH308" s="888"/>
      <c r="AI308" s="888"/>
      <c r="AJ308" s="888"/>
      <c r="AK308" s="889">
        <v>16700</v>
      </c>
      <c r="AL308" s="889"/>
      <c r="AM308" s="889"/>
      <c r="AN308" s="889"/>
      <c r="AO308" s="889"/>
      <c r="AP308" s="889"/>
      <c r="AQ308" s="880">
        <v>200400</v>
      </c>
      <c r="AR308" s="880"/>
      <c r="AS308" s="880"/>
      <c r="AT308" s="880"/>
      <c r="AU308" s="880"/>
      <c r="AV308" s="880"/>
      <c r="AW308" s="880"/>
      <c r="AX308" s="880"/>
      <c r="AY308" s="876">
        <v>0</v>
      </c>
      <c r="AZ308" s="876"/>
      <c r="BA308" s="876"/>
      <c r="BB308" s="876"/>
      <c r="BC308" s="876"/>
      <c r="BD308" s="876"/>
      <c r="BE308" s="876"/>
      <c r="BF308" s="876"/>
      <c r="BG308" s="876">
        <v>2783.333333333333</v>
      </c>
      <c r="BH308" s="876"/>
      <c r="BI308" s="876"/>
      <c r="BJ308" s="876"/>
      <c r="BK308" s="876"/>
      <c r="BL308" s="876"/>
      <c r="BM308" s="876"/>
      <c r="BN308" s="876"/>
      <c r="BO308" s="877">
        <v>27833.333333333332</v>
      </c>
      <c r="BP308" s="878"/>
      <c r="BQ308" s="878"/>
      <c r="BR308" s="878"/>
      <c r="BS308" s="878"/>
      <c r="BT308" s="878"/>
      <c r="BU308" s="878"/>
      <c r="BV308" s="879"/>
      <c r="BW308" s="876">
        <v>0</v>
      </c>
      <c r="BX308" s="876"/>
      <c r="BY308" s="876"/>
      <c r="BZ308" s="876"/>
      <c r="CA308" s="876"/>
      <c r="CB308" s="876"/>
      <c r="CC308" s="876"/>
      <c r="CD308" s="876"/>
      <c r="CE308" s="876">
        <v>0</v>
      </c>
      <c r="CF308" s="876"/>
      <c r="CG308" s="876"/>
      <c r="CH308" s="876"/>
      <c r="CI308" s="876"/>
      <c r="CJ308" s="876"/>
      <c r="CK308" s="876"/>
      <c r="CL308" s="876"/>
      <c r="CM308" s="876"/>
      <c r="CN308" s="876">
        <v>0</v>
      </c>
      <c r="CO308" s="876"/>
      <c r="CP308" s="876"/>
      <c r="CQ308" s="876"/>
      <c r="CR308" s="876"/>
      <c r="CS308" s="876"/>
      <c r="CT308" s="876"/>
      <c r="CU308" s="876"/>
      <c r="CV308" s="880">
        <f t="shared" si="4"/>
        <v>231016.66666666669</v>
      </c>
      <c r="CW308" s="880"/>
      <c r="CX308" s="880"/>
      <c r="CY308" s="880"/>
      <c r="CZ308" s="880"/>
      <c r="DA308" s="880"/>
      <c r="DB308" s="880"/>
      <c r="DC308" s="880"/>
      <c r="DD308" s="880"/>
      <c r="DE308" s="881"/>
    </row>
    <row r="309" spans="1:109" s="3" customFormat="1" ht="23.25" customHeight="1" x14ac:dyDescent="0.2">
      <c r="A309" s="919" t="s">
        <v>1616</v>
      </c>
      <c r="B309" s="920"/>
      <c r="C309" s="920"/>
      <c r="D309" s="920"/>
      <c r="E309" s="920"/>
      <c r="F309" s="920"/>
      <c r="G309" s="920"/>
      <c r="H309" s="920"/>
      <c r="I309" s="920"/>
      <c r="J309" s="920"/>
      <c r="K309" s="920"/>
      <c r="L309" s="920"/>
      <c r="M309" s="920"/>
      <c r="N309" s="920"/>
      <c r="O309" s="921"/>
      <c r="P309" s="886" t="s">
        <v>1505</v>
      </c>
      <c r="Q309" s="886"/>
      <c r="R309" s="886"/>
      <c r="S309" s="886"/>
      <c r="T309" s="886"/>
      <c r="U309" s="886"/>
      <c r="V309" s="886"/>
      <c r="W309" s="886"/>
      <c r="X309" s="886"/>
      <c r="Y309" s="886"/>
      <c r="Z309" s="886"/>
      <c r="AA309" s="886"/>
      <c r="AB309" s="886"/>
      <c r="AC309" s="886"/>
      <c r="AD309" s="887"/>
      <c r="AE309" s="887"/>
      <c r="AF309" s="887"/>
      <c r="AG309" s="888">
        <v>1</v>
      </c>
      <c r="AH309" s="888"/>
      <c r="AI309" s="888"/>
      <c r="AJ309" s="888"/>
      <c r="AK309" s="889">
        <v>15295.98</v>
      </c>
      <c r="AL309" s="889"/>
      <c r="AM309" s="889"/>
      <c r="AN309" s="889"/>
      <c r="AO309" s="889"/>
      <c r="AP309" s="889"/>
      <c r="AQ309" s="880">
        <v>183551.76</v>
      </c>
      <c r="AR309" s="880"/>
      <c r="AS309" s="880"/>
      <c r="AT309" s="880"/>
      <c r="AU309" s="880"/>
      <c r="AV309" s="880"/>
      <c r="AW309" s="880"/>
      <c r="AX309" s="880"/>
      <c r="AY309" s="876">
        <v>0</v>
      </c>
      <c r="AZ309" s="876"/>
      <c r="BA309" s="876"/>
      <c r="BB309" s="876"/>
      <c r="BC309" s="876"/>
      <c r="BD309" s="876"/>
      <c r="BE309" s="876"/>
      <c r="BF309" s="876"/>
      <c r="BG309" s="876">
        <v>2549.33</v>
      </c>
      <c r="BH309" s="876"/>
      <c r="BI309" s="876"/>
      <c r="BJ309" s="876"/>
      <c r="BK309" s="876"/>
      <c r="BL309" s="876"/>
      <c r="BM309" s="876"/>
      <c r="BN309" s="876"/>
      <c r="BO309" s="877">
        <v>25493.3</v>
      </c>
      <c r="BP309" s="878"/>
      <c r="BQ309" s="878"/>
      <c r="BR309" s="878"/>
      <c r="BS309" s="878"/>
      <c r="BT309" s="878"/>
      <c r="BU309" s="878"/>
      <c r="BV309" s="879"/>
      <c r="BW309" s="876">
        <v>0</v>
      </c>
      <c r="BX309" s="876"/>
      <c r="BY309" s="876"/>
      <c r="BZ309" s="876"/>
      <c r="CA309" s="876"/>
      <c r="CB309" s="876"/>
      <c r="CC309" s="876"/>
      <c r="CD309" s="876"/>
      <c r="CE309" s="876">
        <v>0</v>
      </c>
      <c r="CF309" s="876"/>
      <c r="CG309" s="876"/>
      <c r="CH309" s="876"/>
      <c r="CI309" s="876"/>
      <c r="CJ309" s="876"/>
      <c r="CK309" s="876"/>
      <c r="CL309" s="876"/>
      <c r="CM309" s="876"/>
      <c r="CN309" s="876">
        <v>12000</v>
      </c>
      <c r="CO309" s="876"/>
      <c r="CP309" s="876"/>
      <c r="CQ309" s="876"/>
      <c r="CR309" s="876"/>
      <c r="CS309" s="876"/>
      <c r="CT309" s="876"/>
      <c r="CU309" s="876"/>
      <c r="CV309" s="880">
        <f t="shared" si="4"/>
        <v>223594.38999999998</v>
      </c>
      <c r="CW309" s="880"/>
      <c r="CX309" s="880"/>
      <c r="CY309" s="880"/>
      <c r="CZ309" s="880"/>
      <c r="DA309" s="880"/>
      <c r="DB309" s="880"/>
      <c r="DC309" s="880"/>
      <c r="DD309" s="880"/>
      <c r="DE309" s="881"/>
    </row>
    <row r="310" spans="1:109" s="3" customFormat="1" ht="23.25" customHeight="1" x14ac:dyDescent="0.2">
      <c r="A310" s="919" t="s">
        <v>1616</v>
      </c>
      <c r="B310" s="920"/>
      <c r="C310" s="920"/>
      <c r="D310" s="920"/>
      <c r="E310" s="920"/>
      <c r="F310" s="920"/>
      <c r="G310" s="920"/>
      <c r="H310" s="920"/>
      <c r="I310" s="920"/>
      <c r="J310" s="920"/>
      <c r="K310" s="920"/>
      <c r="L310" s="920"/>
      <c r="M310" s="920"/>
      <c r="N310" s="920"/>
      <c r="O310" s="921"/>
      <c r="P310" s="886" t="s">
        <v>1618</v>
      </c>
      <c r="Q310" s="886"/>
      <c r="R310" s="886"/>
      <c r="S310" s="886"/>
      <c r="T310" s="886"/>
      <c r="U310" s="886"/>
      <c r="V310" s="886"/>
      <c r="W310" s="886"/>
      <c r="X310" s="886"/>
      <c r="Y310" s="886"/>
      <c r="Z310" s="886"/>
      <c r="AA310" s="886"/>
      <c r="AB310" s="886"/>
      <c r="AC310" s="886"/>
      <c r="AD310" s="887"/>
      <c r="AE310" s="887"/>
      <c r="AF310" s="887"/>
      <c r="AG310" s="888">
        <v>1</v>
      </c>
      <c r="AH310" s="888"/>
      <c r="AI310" s="888"/>
      <c r="AJ310" s="888"/>
      <c r="AK310" s="889">
        <v>14724.86</v>
      </c>
      <c r="AL310" s="889"/>
      <c r="AM310" s="889"/>
      <c r="AN310" s="889"/>
      <c r="AO310" s="889"/>
      <c r="AP310" s="889"/>
      <c r="AQ310" s="880">
        <v>176698.32</v>
      </c>
      <c r="AR310" s="880"/>
      <c r="AS310" s="880"/>
      <c r="AT310" s="880"/>
      <c r="AU310" s="880"/>
      <c r="AV310" s="880"/>
      <c r="AW310" s="880"/>
      <c r="AX310" s="880"/>
      <c r="AY310" s="876">
        <v>0</v>
      </c>
      <c r="AZ310" s="876"/>
      <c r="BA310" s="876"/>
      <c r="BB310" s="876"/>
      <c r="BC310" s="876"/>
      <c r="BD310" s="876"/>
      <c r="BE310" s="876"/>
      <c r="BF310" s="876"/>
      <c r="BG310" s="876">
        <v>2454.1433333333334</v>
      </c>
      <c r="BH310" s="876"/>
      <c r="BI310" s="876"/>
      <c r="BJ310" s="876"/>
      <c r="BK310" s="876"/>
      <c r="BL310" s="876"/>
      <c r="BM310" s="876"/>
      <c r="BN310" s="876"/>
      <c r="BO310" s="877">
        <v>24541.433333333334</v>
      </c>
      <c r="BP310" s="878"/>
      <c r="BQ310" s="878"/>
      <c r="BR310" s="878"/>
      <c r="BS310" s="878"/>
      <c r="BT310" s="878"/>
      <c r="BU310" s="878"/>
      <c r="BV310" s="879"/>
      <c r="BW310" s="876">
        <v>0</v>
      </c>
      <c r="BX310" s="876"/>
      <c r="BY310" s="876"/>
      <c r="BZ310" s="876"/>
      <c r="CA310" s="876"/>
      <c r="CB310" s="876"/>
      <c r="CC310" s="876"/>
      <c r="CD310" s="876"/>
      <c r="CE310" s="876">
        <v>0</v>
      </c>
      <c r="CF310" s="876"/>
      <c r="CG310" s="876"/>
      <c r="CH310" s="876"/>
      <c r="CI310" s="876"/>
      <c r="CJ310" s="876"/>
      <c r="CK310" s="876"/>
      <c r="CL310" s="876"/>
      <c r="CM310" s="876"/>
      <c r="CN310" s="876">
        <v>26200</v>
      </c>
      <c r="CO310" s="876"/>
      <c r="CP310" s="876"/>
      <c r="CQ310" s="876"/>
      <c r="CR310" s="876"/>
      <c r="CS310" s="876"/>
      <c r="CT310" s="876"/>
      <c r="CU310" s="876"/>
      <c r="CV310" s="880">
        <f t="shared" si="4"/>
        <v>229893.89666666667</v>
      </c>
      <c r="CW310" s="880"/>
      <c r="CX310" s="880"/>
      <c r="CY310" s="880"/>
      <c r="CZ310" s="880"/>
      <c r="DA310" s="880"/>
      <c r="DB310" s="880"/>
      <c r="DC310" s="880"/>
      <c r="DD310" s="880"/>
      <c r="DE310" s="881"/>
    </row>
    <row r="311" spans="1:109" s="3" customFormat="1" ht="23.25" customHeight="1" x14ac:dyDescent="0.2">
      <c r="A311" s="919" t="s">
        <v>1619</v>
      </c>
      <c r="B311" s="920"/>
      <c r="C311" s="920"/>
      <c r="D311" s="920"/>
      <c r="E311" s="920"/>
      <c r="F311" s="920"/>
      <c r="G311" s="920"/>
      <c r="H311" s="920"/>
      <c r="I311" s="920"/>
      <c r="J311" s="920"/>
      <c r="K311" s="920"/>
      <c r="L311" s="920"/>
      <c r="M311" s="920"/>
      <c r="N311" s="920"/>
      <c r="O311" s="921"/>
      <c r="P311" s="886" t="s">
        <v>1572</v>
      </c>
      <c r="Q311" s="886"/>
      <c r="R311" s="886"/>
      <c r="S311" s="886"/>
      <c r="T311" s="886"/>
      <c r="U311" s="886"/>
      <c r="V311" s="886"/>
      <c r="W311" s="886"/>
      <c r="X311" s="886"/>
      <c r="Y311" s="886"/>
      <c r="Z311" s="886"/>
      <c r="AA311" s="886"/>
      <c r="AB311" s="886"/>
      <c r="AC311" s="886"/>
      <c r="AD311" s="887"/>
      <c r="AE311" s="887"/>
      <c r="AF311" s="887"/>
      <c r="AG311" s="888">
        <v>1</v>
      </c>
      <c r="AH311" s="888"/>
      <c r="AI311" s="888"/>
      <c r="AJ311" s="888"/>
      <c r="AK311" s="889">
        <v>14724.86</v>
      </c>
      <c r="AL311" s="889"/>
      <c r="AM311" s="889"/>
      <c r="AN311" s="889"/>
      <c r="AO311" s="889"/>
      <c r="AP311" s="889"/>
      <c r="AQ311" s="880">
        <v>176698.32</v>
      </c>
      <c r="AR311" s="880"/>
      <c r="AS311" s="880"/>
      <c r="AT311" s="880"/>
      <c r="AU311" s="880"/>
      <c r="AV311" s="880"/>
      <c r="AW311" s="880"/>
      <c r="AX311" s="880"/>
      <c r="AY311" s="876">
        <v>0</v>
      </c>
      <c r="AZ311" s="876"/>
      <c r="BA311" s="876"/>
      <c r="BB311" s="876"/>
      <c r="BC311" s="876"/>
      <c r="BD311" s="876"/>
      <c r="BE311" s="876"/>
      <c r="BF311" s="876"/>
      <c r="BG311" s="876">
        <v>2454.1433333333334</v>
      </c>
      <c r="BH311" s="876"/>
      <c r="BI311" s="876"/>
      <c r="BJ311" s="876"/>
      <c r="BK311" s="876"/>
      <c r="BL311" s="876"/>
      <c r="BM311" s="876"/>
      <c r="BN311" s="876"/>
      <c r="BO311" s="877">
        <v>24541.433333333334</v>
      </c>
      <c r="BP311" s="878"/>
      <c r="BQ311" s="878"/>
      <c r="BR311" s="878"/>
      <c r="BS311" s="878"/>
      <c r="BT311" s="878"/>
      <c r="BU311" s="878"/>
      <c r="BV311" s="879"/>
      <c r="BW311" s="876">
        <v>0</v>
      </c>
      <c r="BX311" s="876"/>
      <c r="BY311" s="876"/>
      <c r="BZ311" s="876"/>
      <c r="CA311" s="876"/>
      <c r="CB311" s="876"/>
      <c r="CC311" s="876"/>
      <c r="CD311" s="876"/>
      <c r="CE311" s="876">
        <v>0</v>
      </c>
      <c r="CF311" s="876"/>
      <c r="CG311" s="876"/>
      <c r="CH311" s="876"/>
      <c r="CI311" s="876"/>
      <c r="CJ311" s="876"/>
      <c r="CK311" s="876"/>
      <c r="CL311" s="876"/>
      <c r="CM311" s="876"/>
      <c r="CN311" s="876">
        <v>16000</v>
      </c>
      <c r="CO311" s="876"/>
      <c r="CP311" s="876"/>
      <c r="CQ311" s="876"/>
      <c r="CR311" s="876"/>
      <c r="CS311" s="876"/>
      <c r="CT311" s="876"/>
      <c r="CU311" s="876"/>
      <c r="CV311" s="880">
        <f t="shared" si="4"/>
        <v>219693.89666666667</v>
      </c>
      <c r="CW311" s="880"/>
      <c r="CX311" s="880"/>
      <c r="CY311" s="880"/>
      <c r="CZ311" s="880"/>
      <c r="DA311" s="880"/>
      <c r="DB311" s="880"/>
      <c r="DC311" s="880"/>
      <c r="DD311" s="880"/>
      <c r="DE311" s="881"/>
    </row>
    <row r="312" spans="1:109" s="3" customFormat="1" ht="23.25" customHeight="1" x14ac:dyDescent="0.2">
      <c r="A312" s="919" t="s">
        <v>1619</v>
      </c>
      <c r="B312" s="920"/>
      <c r="C312" s="920"/>
      <c r="D312" s="920"/>
      <c r="E312" s="920"/>
      <c r="F312" s="920"/>
      <c r="G312" s="920"/>
      <c r="H312" s="920"/>
      <c r="I312" s="920"/>
      <c r="J312" s="920"/>
      <c r="K312" s="920"/>
      <c r="L312" s="920"/>
      <c r="M312" s="920"/>
      <c r="N312" s="920"/>
      <c r="O312" s="921"/>
      <c r="P312" s="886" t="s">
        <v>1576</v>
      </c>
      <c r="Q312" s="886"/>
      <c r="R312" s="886"/>
      <c r="S312" s="886"/>
      <c r="T312" s="886"/>
      <c r="U312" s="886"/>
      <c r="V312" s="886"/>
      <c r="W312" s="886"/>
      <c r="X312" s="886"/>
      <c r="Y312" s="886"/>
      <c r="Z312" s="886"/>
      <c r="AA312" s="886"/>
      <c r="AB312" s="886"/>
      <c r="AC312" s="886"/>
      <c r="AD312" s="887"/>
      <c r="AE312" s="887"/>
      <c r="AF312" s="887"/>
      <c r="AG312" s="888">
        <v>1</v>
      </c>
      <c r="AH312" s="888"/>
      <c r="AI312" s="888"/>
      <c r="AJ312" s="888"/>
      <c r="AK312" s="889">
        <v>14724.86</v>
      </c>
      <c r="AL312" s="889"/>
      <c r="AM312" s="889"/>
      <c r="AN312" s="889"/>
      <c r="AO312" s="889"/>
      <c r="AP312" s="889"/>
      <c r="AQ312" s="880">
        <v>176698.32</v>
      </c>
      <c r="AR312" s="880"/>
      <c r="AS312" s="880"/>
      <c r="AT312" s="880"/>
      <c r="AU312" s="880"/>
      <c r="AV312" s="880"/>
      <c r="AW312" s="880"/>
      <c r="AX312" s="880"/>
      <c r="AY312" s="876">
        <v>0</v>
      </c>
      <c r="AZ312" s="876"/>
      <c r="BA312" s="876"/>
      <c r="BB312" s="876"/>
      <c r="BC312" s="876"/>
      <c r="BD312" s="876"/>
      <c r="BE312" s="876"/>
      <c r="BF312" s="876"/>
      <c r="BG312" s="876">
        <v>2454.1433333333334</v>
      </c>
      <c r="BH312" s="876"/>
      <c r="BI312" s="876"/>
      <c r="BJ312" s="876"/>
      <c r="BK312" s="876"/>
      <c r="BL312" s="876"/>
      <c r="BM312" s="876"/>
      <c r="BN312" s="876"/>
      <c r="BO312" s="877">
        <v>24541.433333333334</v>
      </c>
      <c r="BP312" s="878"/>
      <c r="BQ312" s="878"/>
      <c r="BR312" s="878"/>
      <c r="BS312" s="878"/>
      <c r="BT312" s="878"/>
      <c r="BU312" s="878"/>
      <c r="BV312" s="879"/>
      <c r="BW312" s="876">
        <v>0</v>
      </c>
      <c r="BX312" s="876"/>
      <c r="BY312" s="876"/>
      <c r="BZ312" s="876"/>
      <c r="CA312" s="876"/>
      <c r="CB312" s="876"/>
      <c r="CC312" s="876"/>
      <c r="CD312" s="876"/>
      <c r="CE312" s="876">
        <v>0</v>
      </c>
      <c r="CF312" s="876"/>
      <c r="CG312" s="876"/>
      <c r="CH312" s="876"/>
      <c r="CI312" s="876"/>
      <c r="CJ312" s="876"/>
      <c r="CK312" s="876"/>
      <c r="CL312" s="876"/>
      <c r="CM312" s="876"/>
      <c r="CN312" s="876">
        <v>16000</v>
      </c>
      <c r="CO312" s="876"/>
      <c r="CP312" s="876"/>
      <c r="CQ312" s="876"/>
      <c r="CR312" s="876"/>
      <c r="CS312" s="876"/>
      <c r="CT312" s="876"/>
      <c r="CU312" s="876"/>
      <c r="CV312" s="880">
        <f t="shared" si="4"/>
        <v>219693.89666666667</v>
      </c>
      <c r="CW312" s="880"/>
      <c r="CX312" s="880"/>
      <c r="CY312" s="880"/>
      <c r="CZ312" s="880"/>
      <c r="DA312" s="880"/>
      <c r="DB312" s="880"/>
      <c r="DC312" s="880"/>
      <c r="DD312" s="880"/>
      <c r="DE312" s="881"/>
    </row>
    <row r="313" spans="1:109" s="3" customFormat="1" ht="23.25" customHeight="1" x14ac:dyDescent="0.2">
      <c r="A313" s="919" t="s">
        <v>1620</v>
      </c>
      <c r="B313" s="920"/>
      <c r="C313" s="920"/>
      <c r="D313" s="920"/>
      <c r="E313" s="920"/>
      <c r="F313" s="920"/>
      <c r="G313" s="920"/>
      <c r="H313" s="920"/>
      <c r="I313" s="920"/>
      <c r="J313" s="920"/>
      <c r="K313" s="920"/>
      <c r="L313" s="920"/>
      <c r="M313" s="920"/>
      <c r="N313" s="920"/>
      <c r="O313" s="921"/>
      <c r="P313" s="886" t="s">
        <v>1511</v>
      </c>
      <c r="Q313" s="886"/>
      <c r="R313" s="886"/>
      <c r="S313" s="886"/>
      <c r="T313" s="886"/>
      <c r="U313" s="886"/>
      <c r="V313" s="886"/>
      <c r="W313" s="886"/>
      <c r="X313" s="886"/>
      <c r="Y313" s="886"/>
      <c r="Z313" s="886"/>
      <c r="AA313" s="886"/>
      <c r="AB313" s="886"/>
      <c r="AC313" s="886"/>
      <c r="AD313" s="887"/>
      <c r="AE313" s="887"/>
      <c r="AF313" s="887"/>
      <c r="AG313" s="888">
        <v>1</v>
      </c>
      <c r="AH313" s="888"/>
      <c r="AI313" s="888"/>
      <c r="AJ313" s="888"/>
      <c r="AK313" s="889">
        <v>17550</v>
      </c>
      <c r="AL313" s="889"/>
      <c r="AM313" s="889"/>
      <c r="AN313" s="889"/>
      <c r="AO313" s="889"/>
      <c r="AP313" s="889"/>
      <c r="AQ313" s="880">
        <v>210600</v>
      </c>
      <c r="AR313" s="880"/>
      <c r="AS313" s="880"/>
      <c r="AT313" s="880"/>
      <c r="AU313" s="880"/>
      <c r="AV313" s="880"/>
      <c r="AW313" s="880"/>
      <c r="AX313" s="880"/>
      <c r="AY313" s="876">
        <v>0</v>
      </c>
      <c r="AZ313" s="876"/>
      <c r="BA313" s="876"/>
      <c r="BB313" s="876"/>
      <c r="BC313" s="876"/>
      <c r="BD313" s="876"/>
      <c r="BE313" s="876"/>
      <c r="BF313" s="876"/>
      <c r="BG313" s="876">
        <v>2925</v>
      </c>
      <c r="BH313" s="876"/>
      <c r="BI313" s="876"/>
      <c r="BJ313" s="876"/>
      <c r="BK313" s="876"/>
      <c r="BL313" s="876"/>
      <c r="BM313" s="876"/>
      <c r="BN313" s="876"/>
      <c r="BO313" s="877">
        <v>29250</v>
      </c>
      <c r="BP313" s="878"/>
      <c r="BQ313" s="878"/>
      <c r="BR313" s="878"/>
      <c r="BS313" s="878"/>
      <c r="BT313" s="878"/>
      <c r="BU313" s="878"/>
      <c r="BV313" s="879"/>
      <c r="BW313" s="876">
        <v>0</v>
      </c>
      <c r="BX313" s="876"/>
      <c r="BY313" s="876"/>
      <c r="BZ313" s="876"/>
      <c r="CA313" s="876"/>
      <c r="CB313" s="876"/>
      <c r="CC313" s="876"/>
      <c r="CD313" s="876"/>
      <c r="CE313" s="876">
        <v>0</v>
      </c>
      <c r="CF313" s="876"/>
      <c r="CG313" s="876"/>
      <c r="CH313" s="876"/>
      <c r="CI313" s="876"/>
      <c r="CJ313" s="876"/>
      <c r="CK313" s="876"/>
      <c r="CL313" s="876"/>
      <c r="CM313" s="876"/>
      <c r="CN313" s="876">
        <v>0</v>
      </c>
      <c r="CO313" s="876"/>
      <c r="CP313" s="876"/>
      <c r="CQ313" s="876"/>
      <c r="CR313" s="876"/>
      <c r="CS313" s="876"/>
      <c r="CT313" s="876"/>
      <c r="CU313" s="876"/>
      <c r="CV313" s="880">
        <f t="shared" si="4"/>
        <v>242775</v>
      </c>
      <c r="CW313" s="880"/>
      <c r="CX313" s="880"/>
      <c r="CY313" s="880"/>
      <c r="CZ313" s="880"/>
      <c r="DA313" s="880"/>
      <c r="DB313" s="880"/>
      <c r="DC313" s="880"/>
      <c r="DD313" s="880"/>
      <c r="DE313" s="881"/>
    </row>
    <row r="314" spans="1:109" s="3" customFormat="1" ht="23.25" customHeight="1" x14ac:dyDescent="0.2">
      <c r="A314" s="919" t="s">
        <v>1621</v>
      </c>
      <c r="B314" s="920"/>
      <c r="C314" s="920"/>
      <c r="D314" s="920"/>
      <c r="E314" s="920"/>
      <c r="F314" s="920"/>
      <c r="G314" s="920"/>
      <c r="H314" s="920"/>
      <c r="I314" s="920"/>
      <c r="J314" s="920"/>
      <c r="K314" s="920"/>
      <c r="L314" s="920"/>
      <c r="M314" s="920"/>
      <c r="N314" s="920"/>
      <c r="O314" s="921"/>
      <c r="P314" s="886" t="s">
        <v>1511</v>
      </c>
      <c r="Q314" s="886"/>
      <c r="R314" s="886"/>
      <c r="S314" s="886"/>
      <c r="T314" s="886"/>
      <c r="U314" s="886"/>
      <c r="V314" s="886"/>
      <c r="W314" s="886"/>
      <c r="X314" s="886"/>
      <c r="Y314" s="886"/>
      <c r="Z314" s="886"/>
      <c r="AA314" s="886"/>
      <c r="AB314" s="886"/>
      <c r="AC314" s="886"/>
      <c r="AD314" s="887"/>
      <c r="AE314" s="887"/>
      <c r="AF314" s="887"/>
      <c r="AG314" s="888">
        <v>1</v>
      </c>
      <c r="AH314" s="888"/>
      <c r="AI314" s="888"/>
      <c r="AJ314" s="888"/>
      <c r="AK314" s="889">
        <v>17550</v>
      </c>
      <c r="AL314" s="889"/>
      <c r="AM314" s="889"/>
      <c r="AN314" s="889"/>
      <c r="AO314" s="889"/>
      <c r="AP314" s="889"/>
      <c r="AQ314" s="880">
        <v>210600</v>
      </c>
      <c r="AR314" s="880"/>
      <c r="AS314" s="880"/>
      <c r="AT314" s="880"/>
      <c r="AU314" s="880"/>
      <c r="AV314" s="880"/>
      <c r="AW314" s="880"/>
      <c r="AX314" s="880"/>
      <c r="AY314" s="876">
        <v>0</v>
      </c>
      <c r="AZ314" s="876"/>
      <c r="BA314" s="876"/>
      <c r="BB314" s="876"/>
      <c r="BC314" s="876"/>
      <c r="BD314" s="876"/>
      <c r="BE314" s="876"/>
      <c r="BF314" s="876"/>
      <c r="BG314" s="876">
        <v>2925</v>
      </c>
      <c r="BH314" s="876"/>
      <c r="BI314" s="876"/>
      <c r="BJ314" s="876"/>
      <c r="BK314" s="876"/>
      <c r="BL314" s="876"/>
      <c r="BM314" s="876"/>
      <c r="BN314" s="876"/>
      <c r="BO314" s="877">
        <v>29250</v>
      </c>
      <c r="BP314" s="878"/>
      <c r="BQ314" s="878"/>
      <c r="BR314" s="878"/>
      <c r="BS314" s="878"/>
      <c r="BT314" s="878"/>
      <c r="BU314" s="878"/>
      <c r="BV314" s="879"/>
      <c r="BW314" s="876">
        <v>0</v>
      </c>
      <c r="BX314" s="876"/>
      <c r="BY314" s="876"/>
      <c r="BZ314" s="876"/>
      <c r="CA314" s="876"/>
      <c r="CB314" s="876"/>
      <c r="CC314" s="876"/>
      <c r="CD314" s="876"/>
      <c r="CE314" s="876">
        <v>0</v>
      </c>
      <c r="CF314" s="876"/>
      <c r="CG314" s="876"/>
      <c r="CH314" s="876"/>
      <c r="CI314" s="876"/>
      <c r="CJ314" s="876"/>
      <c r="CK314" s="876"/>
      <c r="CL314" s="876"/>
      <c r="CM314" s="876"/>
      <c r="CN314" s="876">
        <v>0</v>
      </c>
      <c r="CO314" s="876"/>
      <c r="CP314" s="876"/>
      <c r="CQ314" s="876"/>
      <c r="CR314" s="876"/>
      <c r="CS314" s="876"/>
      <c r="CT314" s="876"/>
      <c r="CU314" s="876"/>
      <c r="CV314" s="880">
        <f t="shared" si="4"/>
        <v>242775</v>
      </c>
      <c r="CW314" s="880"/>
      <c r="CX314" s="880"/>
      <c r="CY314" s="880"/>
      <c r="CZ314" s="880"/>
      <c r="DA314" s="880"/>
      <c r="DB314" s="880"/>
      <c r="DC314" s="880"/>
      <c r="DD314" s="880"/>
      <c r="DE314" s="881"/>
    </row>
    <row r="315" spans="1:109" s="3" customFormat="1" ht="23.25" customHeight="1" x14ac:dyDescent="0.2">
      <c r="A315" s="919" t="s">
        <v>1622</v>
      </c>
      <c r="B315" s="920"/>
      <c r="C315" s="920"/>
      <c r="D315" s="920"/>
      <c r="E315" s="920"/>
      <c r="F315" s="920"/>
      <c r="G315" s="920"/>
      <c r="H315" s="920"/>
      <c r="I315" s="920"/>
      <c r="J315" s="920"/>
      <c r="K315" s="920"/>
      <c r="L315" s="920"/>
      <c r="M315" s="920"/>
      <c r="N315" s="920"/>
      <c r="O315" s="921"/>
      <c r="P315" s="886" t="s">
        <v>1511</v>
      </c>
      <c r="Q315" s="886"/>
      <c r="R315" s="886"/>
      <c r="S315" s="886"/>
      <c r="T315" s="886"/>
      <c r="U315" s="886"/>
      <c r="V315" s="886"/>
      <c r="W315" s="886"/>
      <c r="X315" s="886"/>
      <c r="Y315" s="886"/>
      <c r="Z315" s="886"/>
      <c r="AA315" s="886"/>
      <c r="AB315" s="886"/>
      <c r="AC315" s="886"/>
      <c r="AD315" s="887"/>
      <c r="AE315" s="887"/>
      <c r="AF315" s="887"/>
      <c r="AG315" s="888">
        <v>1</v>
      </c>
      <c r="AH315" s="888"/>
      <c r="AI315" s="888"/>
      <c r="AJ315" s="888"/>
      <c r="AK315" s="889">
        <v>17550</v>
      </c>
      <c r="AL315" s="889"/>
      <c r="AM315" s="889"/>
      <c r="AN315" s="889"/>
      <c r="AO315" s="889"/>
      <c r="AP315" s="889"/>
      <c r="AQ315" s="880">
        <v>210600</v>
      </c>
      <c r="AR315" s="880"/>
      <c r="AS315" s="880"/>
      <c r="AT315" s="880"/>
      <c r="AU315" s="880"/>
      <c r="AV315" s="880"/>
      <c r="AW315" s="880"/>
      <c r="AX315" s="880"/>
      <c r="AY315" s="876">
        <v>0</v>
      </c>
      <c r="AZ315" s="876"/>
      <c r="BA315" s="876"/>
      <c r="BB315" s="876"/>
      <c r="BC315" s="876"/>
      <c r="BD315" s="876"/>
      <c r="BE315" s="876"/>
      <c r="BF315" s="876"/>
      <c r="BG315" s="876">
        <v>2925</v>
      </c>
      <c r="BH315" s="876"/>
      <c r="BI315" s="876"/>
      <c r="BJ315" s="876"/>
      <c r="BK315" s="876"/>
      <c r="BL315" s="876"/>
      <c r="BM315" s="876"/>
      <c r="BN315" s="876"/>
      <c r="BO315" s="877">
        <v>29250</v>
      </c>
      <c r="BP315" s="878"/>
      <c r="BQ315" s="878"/>
      <c r="BR315" s="878"/>
      <c r="BS315" s="878"/>
      <c r="BT315" s="878"/>
      <c r="BU315" s="878"/>
      <c r="BV315" s="879"/>
      <c r="BW315" s="876">
        <v>0</v>
      </c>
      <c r="BX315" s="876"/>
      <c r="BY315" s="876"/>
      <c r="BZ315" s="876"/>
      <c r="CA315" s="876"/>
      <c r="CB315" s="876"/>
      <c r="CC315" s="876"/>
      <c r="CD315" s="876"/>
      <c r="CE315" s="876">
        <v>0</v>
      </c>
      <c r="CF315" s="876"/>
      <c r="CG315" s="876"/>
      <c r="CH315" s="876"/>
      <c r="CI315" s="876"/>
      <c r="CJ315" s="876"/>
      <c r="CK315" s="876"/>
      <c r="CL315" s="876"/>
      <c r="CM315" s="876"/>
      <c r="CN315" s="876">
        <v>0</v>
      </c>
      <c r="CO315" s="876"/>
      <c r="CP315" s="876"/>
      <c r="CQ315" s="876"/>
      <c r="CR315" s="876"/>
      <c r="CS315" s="876"/>
      <c r="CT315" s="876"/>
      <c r="CU315" s="876"/>
      <c r="CV315" s="880">
        <f t="shared" si="4"/>
        <v>242775</v>
      </c>
      <c r="CW315" s="880"/>
      <c r="CX315" s="880"/>
      <c r="CY315" s="880"/>
      <c r="CZ315" s="880"/>
      <c r="DA315" s="880"/>
      <c r="DB315" s="880"/>
      <c r="DC315" s="880"/>
      <c r="DD315" s="880"/>
      <c r="DE315" s="881"/>
    </row>
    <row r="316" spans="1:109" s="3" customFormat="1" ht="23.25" customHeight="1" x14ac:dyDescent="0.2">
      <c r="A316" s="919" t="s">
        <v>1623</v>
      </c>
      <c r="B316" s="920"/>
      <c r="C316" s="920"/>
      <c r="D316" s="920"/>
      <c r="E316" s="920"/>
      <c r="F316" s="920"/>
      <c r="G316" s="920"/>
      <c r="H316" s="920"/>
      <c r="I316" s="920"/>
      <c r="J316" s="920"/>
      <c r="K316" s="920"/>
      <c r="L316" s="920"/>
      <c r="M316" s="920"/>
      <c r="N316" s="920"/>
      <c r="O316" s="921"/>
      <c r="P316" s="886" t="s">
        <v>1511</v>
      </c>
      <c r="Q316" s="886"/>
      <c r="R316" s="886"/>
      <c r="S316" s="886"/>
      <c r="T316" s="886"/>
      <c r="U316" s="886"/>
      <c r="V316" s="886"/>
      <c r="W316" s="886"/>
      <c r="X316" s="886"/>
      <c r="Y316" s="886"/>
      <c r="Z316" s="886"/>
      <c r="AA316" s="886"/>
      <c r="AB316" s="886"/>
      <c r="AC316" s="886"/>
      <c r="AD316" s="887"/>
      <c r="AE316" s="887"/>
      <c r="AF316" s="887"/>
      <c r="AG316" s="888">
        <v>1</v>
      </c>
      <c r="AH316" s="888"/>
      <c r="AI316" s="888"/>
      <c r="AJ316" s="888"/>
      <c r="AK316" s="889">
        <v>17550</v>
      </c>
      <c r="AL316" s="889"/>
      <c r="AM316" s="889"/>
      <c r="AN316" s="889"/>
      <c r="AO316" s="889"/>
      <c r="AP316" s="889"/>
      <c r="AQ316" s="880">
        <v>210600</v>
      </c>
      <c r="AR316" s="880"/>
      <c r="AS316" s="880"/>
      <c r="AT316" s="880"/>
      <c r="AU316" s="880"/>
      <c r="AV316" s="880"/>
      <c r="AW316" s="880"/>
      <c r="AX316" s="880"/>
      <c r="AY316" s="876">
        <v>0</v>
      </c>
      <c r="AZ316" s="876"/>
      <c r="BA316" s="876"/>
      <c r="BB316" s="876"/>
      <c r="BC316" s="876"/>
      <c r="BD316" s="876"/>
      <c r="BE316" s="876"/>
      <c r="BF316" s="876"/>
      <c r="BG316" s="876">
        <v>2925</v>
      </c>
      <c r="BH316" s="876"/>
      <c r="BI316" s="876"/>
      <c r="BJ316" s="876"/>
      <c r="BK316" s="876"/>
      <c r="BL316" s="876"/>
      <c r="BM316" s="876"/>
      <c r="BN316" s="876"/>
      <c r="BO316" s="877">
        <v>29250</v>
      </c>
      <c r="BP316" s="878"/>
      <c r="BQ316" s="878"/>
      <c r="BR316" s="878"/>
      <c r="BS316" s="878"/>
      <c r="BT316" s="878"/>
      <c r="BU316" s="878"/>
      <c r="BV316" s="879"/>
      <c r="BW316" s="876">
        <v>0</v>
      </c>
      <c r="BX316" s="876"/>
      <c r="BY316" s="876"/>
      <c r="BZ316" s="876"/>
      <c r="CA316" s="876"/>
      <c r="CB316" s="876"/>
      <c r="CC316" s="876"/>
      <c r="CD316" s="876"/>
      <c r="CE316" s="876">
        <v>0</v>
      </c>
      <c r="CF316" s="876"/>
      <c r="CG316" s="876"/>
      <c r="CH316" s="876"/>
      <c r="CI316" s="876"/>
      <c r="CJ316" s="876"/>
      <c r="CK316" s="876"/>
      <c r="CL316" s="876"/>
      <c r="CM316" s="876"/>
      <c r="CN316" s="876">
        <v>0</v>
      </c>
      <c r="CO316" s="876"/>
      <c r="CP316" s="876"/>
      <c r="CQ316" s="876"/>
      <c r="CR316" s="876"/>
      <c r="CS316" s="876"/>
      <c r="CT316" s="876"/>
      <c r="CU316" s="876"/>
      <c r="CV316" s="880">
        <f t="shared" si="4"/>
        <v>242775</v>
      </c>
      <c r="CW316" s="880"/>
      <c r="CX316" s="880"/>
      <c r="CY316" s="880"/>
      <c r="CZ316" s="880"/>
      <c r="DA316" s="880"/>
      <c r="DB316" s="880"/>
      <c r="DC316" s="880"/>
      <c r="DD316" s="880"/>
      <c r="DE316" s="881"/>
    </row>
    <row r="317" spans="1:109" s="3" customFormat="1" ht="23.25" customHeight="1" x14ac:dyDescent="0.2">
      <c r="A317" s="919" t="s">
        <v>1624</v>
      </c>
      <c r="B317" s="920"/>
      <c r="C317" s="920"/>
      <c r="D317" s="920"/>
      <c r="E317" s="920"/>
      <c r="F317" s="920"/>
      <c r="G317" s="920"/>
      <c r="H317" s="920"/>
      <c r="I317" s="920"/>
      <c r="J317" s="920"/>
      <c r="K317" s="920"/>
      <c r="L317" s="920"/>
      <c r="M317" s="920"/>
      <c r="N317" s="920"/>
      <c r="O317" s="921"/>
      <c r="P317" s="886" t="s">
        <v>1499</v>
      </c>
      <c r="Q317" s="886"/>
      <c r="R317" s="886"/>
      <c r="S317" s="886"/>
      <c r="T317" s="886"/>
      <c r="U317" s="886"/>
      <c r="V317" s="886"/>
      <c r="W317" s="886"/>
      <c r="X317" s="886"/>
      <c r="Y317" s="886"/>
      <c r="Z317" s="886"/>
      <c r="AA317" s="886"/>
      <c r="AB317" s="886"/>
      <c r="AC317" s="886"/>
      <c r="AD317" s="887"/>
      <c r="AE317" s="887"/>
      <c r="AF317" s="887"/>
      <c r="AG317" s="888">
        <v>8</v>
      </c>
      <c r="AH317" s="888"/>
      <c r="AI317" s="888"/>
      <c r="AJ317" s="888"/>
      <c r="AK317" s="889">
        <v>117798.88</v>
      </c>
      <c r="AL317" s="889"/>
      <c r="AM317" s="889"/>
      <c r="AN317" s="889"/>
      <c r="AO317" s="889"/>
      <c r="AP317" s="889"/>
      <c r="AQ317" s="880">
        <v>1413586.5600000003</v>
      </c>
      <c r="AR317" s="880"/>
      <c r="AS317" s="880"/>
      <c r="AT317" s="880"/>
      <c r="AU317" s="880"/>
      <c r="AV317" s="880"/>
      <c r="AW317" s="880"/>
      <c r="AX317" s="880"/>
      <c r="AY317" s="876">
        <v>0</v>
      </c>
      <c r="AZ317" s="876"/>
      <c r="BA317" s="876"/>
      <c r="BB317" s="876"/>
      <c r="BC317" s="876"/>
      <c r="BD317" s="876"/>
      <c r="BE317" s="876"/>
      <c r="BF317" s="876"/>
      <c r="BG317" s="876">
        <v>19633.146666666667</v>
      </c>
      <c r="BH317" s="876"/>
      <c r="BI317" s="876"/>
      <c r="BJ317" s="876"/>
      <c r="BK317" s="876"/>
      <c r="BL317" s="876"/>
      <c r="BM317" s="876"/>
      <c r="BN317" s="876"/>
      <c r="BO317" s="877">
        <v>196331.46666666667</v>
      </c>
      <c r="BP317" s="878"/>
      <c r="BQ317" s="878"/>
      <c r="BR317" s="878"/>
      <c r="BS317" s="878"/>
      <c r="BT317" s="878"/>
      <c r="BU317" s="878"/>
      <c r="BV317" s="879"/>
      <c r="BW317" s="876">
        <v>0</v>
      </c>
      <c r="BX317" s="876"/>
      <c r="BY317" s="876"/>
      <c r="BZ317" s="876"/>
      <c r="CA317" s="876"/>
      <c r="CB317" s="876"/>
      <c r="CC317" s="876"/>
      <c r="CD317" s="876"/>
      <c r="CE317" s="876">
        <v>0</v>
      </c>
      <c r="CF317" s="876"/>
      <c r="CG317" s="876"/>
      <c r="CH317" s="876"/>
      <c r="CI317" s="876"/>
      <c r="CJ317" s="876"/>
      <c r="CK317" s="876"/>
      <c r="CL317" s="876"/>
      <c r="CM317" s="876"/>
      <c r="CN317" s="876">
        <v>209600</v>
      </c>
      <c r="CO317" s="876"/>
      <c r="CP317" s="876"/>
      <c r="CQ317" s="876"/>
      <c r="CR317" s="876"/>
      <c r="CS317" s="876"/>
      <c r="CT317" s="876"/>
      <c r="CU317" s="876"/>
      <c r="CV317" s="880">
        <f t="shared" si="4"/>
        <v>1839151.1733333338</v>
      </c>
      <c r="CW317" s="880"/>
      <c r="CX317" s="880"/>
      <c r="CY317" s="880"/>
      <c r="CZ317" s="880"/>
      <c r="DA317" s="880"/>
      <c r="DB317" s="880"/>
      <c r="DC317" s="880"/>
      <c r="DD317" s="880"/>
      <c r="DE317" s="881"/>
    </row>
    <row r="318" spans="1:109" s="3" customFormat="1" ht="23.25" customHeight="1" x14ac:dyDescent="0.2">
      <c r="A318" s="919" t="s">
        <v>1624</v>
      </c>
      <c r="B318" s="920"/>
      <c r="C318" s="920"/>
      <c r="D318" s="920"/>
      <c r="E318" s="920"/>
      <c r="F318" s="920"/>
      <c r="G318" s="920"/>
      <c r="H318" s="920"/>
      <c r="I318" s="920"/>
      <c r="J318" s="920"/>
      <c r="K318" s="920"/>
      <c r="L318" s="920"/>
      <c r="M318" s="920"/>
      <c r="N318" s="920"/>
      <c r="O318" s="921"/>
      <c r="P318" s="886" t="s">
        <v>1542</v>
      </c>
      <c r="Q318" s="886"/>
      <c r="R318" s="886"/>
      <c r="S318" s="886"/>
      <c r="T318" s="886"/>
      <c r="U318" s="886"/>
      <c r="V318" s="886"/>
      <c r="W318" s="886"/>
      <c r="X318" s="886"/>
      <c r="Y318" s="886"/>
      <c r="Z318" s="886"/>
      <c r="AA318" s="886"/>
      <c r="AB318" s="886"/>
      <c r="AC318" s="886"/>
      <c r="AD318" s="887"/>
      <c r="AE318" s="887"/>
      <c r="AF318" s="887"/>
      <c r="AG318" s="888">
        <v>2</v>
      </c>
      <c r="AH318" s="888"/>
      <c r="AI318" s="888"/>
      <c r="AJ318" s="888"/>
      <c r="AK318" s="889">
        <v>32274.86</v>
      </c>
      <c r="AL318" s="889"/>
      <c r="AM318" s="889"/>
      <c r="AN318" s="889"/>
      <c r="AO318" s="889"/>
      <c r="AP318" s="889"/>
      <c r="AQ318" s="880">
        <v>387298.32</v>
      </c>
      <c r="AR318" s="880"/>
      <c r="AS318" s="880"/>
      <c r="AT318" s="880"/>
      <c r="AU318" s="880"/>
      <c r="AV318" s="880"/>
      <c r="AW318" s="880"/>
      <c r="AX318" s="880"/>
      <c r="AY318" s="876">
        <v>0</v>
      </c>
      <c r="AZ318" s="876"/>
      <c r="BA318" s="876"/>
      <c r="BB318" s="876"/>
      <c r="BC318" s="876"/>
      <c r="BD318" s="876"/>
      <c r="BE318" s="876"/>
      <c r="BF318" s="876"/>
      <c r="BG318" s="876">
        <v>5379.1433333333334</v>
      </c>
      <c r="BH318" s="876"/>
      <c r="BI318" s="876"/>
      <c r="BJ318" s="876"/>
      <c r="BK318" s="876"/>
      <c r="BL318" s="876"/>
      <c r="BM318" s="876"/>
      <c r="BN318" s="876"/>
      <c r="BO318" s="877">
        <v>53791.433333333334</v>
      </c>
      <c r="BP318" s="878"/>
      <c r="BQ318" s="878"/>
      <c r="BR318" s="878"/>
      <c r="BS318" s="878"/>
      <c r="BT318" s="878"/>
      <c r="BU318" s="878"/>
      <c r="BV318" s="879"/>
      <c r="BW318" s="876">
        <v>0</v>
      </c>
      <c r="BX318" s="876"/>
      <c r="BY318" s="876"/>
      <c r="BZ318" s="876"/>
      <c r="CA318" s="876"/>
      <c r="CB318" s="876"/>
      <c r="CC318" s="876"/>
      <c r="CD318" s="876"/>
      <c r="CE318" s="876">
        <v>0</v>
      </c>
      <c r="CF318" s="876"/>
      <c r="CG318" s="876"/>
      <c r="CH318" s="876"/>
      <c r="CI318" s="876"/>
      <c r="CJ318" s="876"/>
      <c r="CK318" s="876"/>
      <c r="CL318" s="876"/>
      <c r="CM318" s="876"/>
      <c r="CN318" s="876">
        <v>26200</v>
      </c>
      <c r="CO318" s="876"/>
      <c r="CP318" s="876"/>
      <c r="CQ318" s="876"/>
      <c r="CR318" s="876"/>
      <c r="CS318" s="876"/>
      <c r="CT318" s="876"/>
      <c r="CU318" s="876"/>
      <c r="CV318" s="880">
        <f t="shared" si="4"/>
        <v>472668.89666666667</v>
      </c>
      <c r="CW318" s="880"/>
      <c r="CX318" s="880"/>
      <c r="CY318" s="880"/>
      <c r="CZ318" s="880"/>
      <c r="DA318" s="880"/>
      <c r="DB318" s="880"/>
      <c r="DC318" s="880"/>
      <c r="DD318" s="880"/>
      <c r="DE318" s="881"/>
    </row>
    <row r="319" spans="1:109" s="3" customFormat="1" ht="23.25" customHeight="1" x14ac:dyDescent="0.2">
      <c r="A319" s="919" t="s">
        <v>1625</v>
      </c>
      <c r="B319" s="920"/>
      <c r="C319" s="920"/>
      <c r="D319" s="920"/>
      <c r="E319" s="920"/>
      <c r="F319" s="920"/>
      <c r="G319" s="920"/>
      <c r="H319" s="920"/>
      <c r="I319" s="920"/>
      <c r="J319" s="920"/>
      <c r="K319" s="920"/>
      <c r="L319" s="920"/>
      <c r="M319" s="920"/>
      <c r="N319" s="920"/>
      <c r="O319" s="921"/>
      <c r="P319" s="886" t="s">
        <v>1516</v>
      </c>
      <c r="Q319" s="886"/>
      <c r="R319" s="886"/>
      <c r="S319" s="886"/>
      <c r="T319" s="886"/>
      <c r="U319" s="886"/>
      <c r="V319" s="886"/>
      <c r="W319" s="886"/>
      <c r="X319" s="886"/>
      <c r="Y319" s="886"/>
      <c r="Z319" s="886"/>
      <c r="AA319" s="886"/>
      <c r="AB319" s="886"/>
      <c r="AC319" s="886"/>
      <c r="AD319" s="887"/>
      <c r="AE319" s="887"/>
      <c r="AF319" s="887"/>
      <c r="AG319" s="888">
        <v>2</v>
      </c>
      <c r="AH319" s="888"/>
      <c r="AI319" s="888"/>
      <c r="AJ319" s="888"/>
      <c r="AK319" s="889">
        <v>35100</v>
      </c>
      <c r="AL319" s="889"/>
      <c r="AM319" s="889"/>
      <c r="AN319" s="889"/>
      <c r="AO319" s="889"/>
      <c r="AP319" s="889"/>
      <c r="AQ319" s="880">
        <v>421200</v>
      </c>
      <c r="AR319" s="880"/>
      <c r="AS319" s="880"/>
      <c r="AT319" s="880"/>
      <c r="AU319" s="880"/>
      <c r="AV319" s="880"/>
      <c r="AW319" s="880"/>
      <c r="AX319" s="880"/>
      <c r="AY319" s="876">
        <v>0</v>
      </c>
      <c r="AZ319" s="876"/>
      <c r="BA319" s="876"/>
      <c r="BB319" s="876"/>
      <c r="BC319" s="876"/>
      <c r="BD319" s="876"/>
      <c r="BE319" s="876"/>
      <c r="BF319" s="876"/>
      <c r="BG319" s="876">
        <v>5850</v>
      </c>
      <c r="BH319" s="876"/>
      <c r="BI319" s="876"/>
      <c r="BJ319" s="876"/>
      <c r="BK319" s="876"/>
      <c r="BL319" s="876"/>
      <c r="BM319" s="876"/>
      <c r="BN319" s="876"/>
      <c r="BO319" s="877">
        <v>58500</v>
      </c>
      <c r="BP319" s="878"/>
      <c r="BQ319" s="878"/>
      <c r="BR319" s="878"/>
      <c r="BS319" s="878"/>
      <c r="BT319" s="878"/>
      <c r="BU319" s="878"/>
      <c r="BV319" s="879"/>
      <c r="BW319" s="876">
        <v>0</v>
      </c>
      <c r="BX319" s="876"/>
      <c r="BY319" s="876"/>
      <c r="BZ319" s="876"/>
      <c r="CA319" s="876"/>
      <c r="CB319" s="876"/>
      <c r="CC319" s="876"/>
      <c r="CD319" s="876"/>
      <c r="CE319" s="876">
        <v>0</v>
      </c>
      <c r="CF319" s="876"/>
      <c r="CG319" s="876"/>
      <c r="CH319" s="876"/>
      <c r="CI319" s="876"/>
      <c r="CJ319" s="876"/>
      <c r="CK319" s="876"/>
      <c r="CL319" s="876"/>
      <c r="CM319" s="876"/>
      <c r="CN319" s="876">
        <v>0</v>
      </c>
      <c r="CO319" s="876"/>
      <c r="CP319" s="876"/>
      <c r="CQ319" s="876"/>
      <c r="CR319" s="876"/>
      <c r="CS319" s="876"/>
      <c r="CT319" s="876"/>
      <c r="CU319" s="876"/>
      <c r="CV319" s="880">
        <f t="shared" si="4"/>
        <v>485550</v>
      </c>
      <c r="CW319" s="880"/>
      <c r="CX319" s="880"/>
      <c r="CY319" s="880"/>
      <c r="CZ319" s="880"/>
      <c r="DA319" s="880"/>
      <c r="DB319" s="880"/>
      <c r="DC319" s="880"/>
      <c r="DD319" s="880"/>
      <c r="DE319" s="881"/>
    </row>
    <row r="320" spans="1:109" s="3" customFormat="1" ht="23.25" customHeight="1" x14ac:dyDescent="0.2">
      <c r="A320" s="919" t="s">
        <v>1625</v>
      </c>
      <c r="B320" s="920"/>
      <c r="C320" s="920"/>
      <c r="D320" s="920"/>
      <c r="E320" s="920"/>
      <c r="F320" s="920"/>
      <c r="G320" s="920"/>
      <c r="H320" s="920"/>
      <c r="I320" s="920"/>
      <c r="J320" s="920"/>
      <c r="K320" s="920"/>
      <c r="L320" s="920"/>
      <c r="M320" s="920"/>
      <c r="N320" s="920"/>
      <c r="O320" s="921"/>
      <c r="P320" s="886" t="s">
        <v>1576</v>
      </c>
      <c r="Q320" s="886"/>
      <c r="R320" s="886"/>
      <c r="S320" s="886"/>
      <c r="T320" s="886"/>
      <c r="U320" s="886"/>
      <c r="V320" s="886"/>
      <c r="W320" s="886"/>
      <c r="X320" s="886"/>
      <c r="Y320" s="886"/>
      <c r="Z320" s="886"/>
      <c r="AA320" s="886"/>
      <c r="AB320" s="886"/>
      <c r="AC320" s="886"/>
      <c r="AD320" s="887"/>
      <c r="AE320" s="887"/>
      <c r="AF320" s="887"/>
      <c r="AG320" s="888">
        <v>21</v>
      </c>
      <c r="AH320" s="888"/>
      <c r="AI320" s="888"/>
      <c r="AJ320" s="888"/>
      <c r="AK320" s="889">
        <v>349050</v>
      </c>
      <c r="AL320" s="889"/>
      <c r="AM320" s="889"/>
      <c r="AN320" s="889"/>
      <c r="AO320" s="889"/>
      <c r="AP320" s="889"/>
      <c r="AQ320" s="880">
        <v>4188600</v>
      </c>
      <c r="AR320" s="880"/>
      <c r="AS320" s="880"/>
      <c r="AT320" s="880"/>
      <c r="AU320" s="880"/>
      <c r="AV320" s="880"/>
      <c r="AW320" s="880"/>
      <c r="AX320" s="880"/>
      <c r="AY320" s="876">
        <v>0</v>
      </c>
      <c r="AZ320" s="876"/>
      <c r="BA320" s="876"/>
      <c r="BB320" s="876"/>
      <c r="BC320" s="876"/>
      <c r="BD320" s="876"/>
      <c r="BE320" s="876"/>
      <c r="BF320" s="876"/>
      <c r="BG320" s="876">
        <v>58175</v>
      </c>
      <c r="BH320" s="876"/>
      <c r="BI320" s="876"/>
      <c r="BJ320" s="876"/>
      <c r="BK320" s="876"/>
      <c r="BL320" s="876"/>
      <c r="BM320" s="876"/>
      <c r="BN320" s="876"/>
      <c r="BO320" s="877">
        <v>581750</v>
      </c>
      <c r="BP320" s="878"/>
      <c r="BQ320" s="878"/>
      <c r="BR320" s="878"/>
      <c r="BS320" s="878"/>
      <c r="BT320" s="878"/>
      <c r="BU320" s="878"/>
      <c r="BV320" s="879"/>
      <c r="BW320" s="876">
        <v>0</v>
      </c>
      <c r="BX320" s="876"/>
      <c r="BY320" s="876"/>
      <c r="BZ320" s="876"/>
      <c r="CA320" s="876"/>
      <c r="CB320" s="876"/>
      <c r="CC320" s="876"/>
      <c r="CD320" s="876"/>
      <c r="CE320" s="876">
        <v>0</v>
      </c>
      <c r="CF320" s="876"/>
      <c r="CG320" s="876"/>
      <c r="CH320" s="876"/>
      <c r="CI320" s="876"/>
      <c r="CJ320" s="876"/>
      <c r="CK320" s="876"/>
      <c r="CL320" s="876"/>
      <c r="CM320" s="876"/>
      <c r="CN320" s="876">
        <v>325200</v>
      </c>
      <c r="CO320" s="876"/>
      <c r="CP320" s="876"/>
      <c r="CQ320" s="876"/>
      <c r="CR320" s="876"/>
      <c r="CS320" s="876"/>
      <c r="CT320" s="876"/>
      <c r="CU320" s="876"/>
      <c r="CV320" s="880">
        <f t="shared" si="4"/>
        <v>5153725</v>
      </c>
      <c r="CW320" s="880"/>
      <c r="CX320" s="880"/>
      <c r="CY320" s="880"/>
      <c r="CZ320" s="880"/>
      <c r="DA320" s="880"/>
      <c r="DB320" s="880"/>
      <c r="DC320" s="880"/>
      <c r="DD320" s="880"/>
      <c r="DE320" s="881"/>
    </row>
    <row r="321" spans="1:109" s="3" customFormat="1" ht="23.25" customHeight="1" x14ac:dyDescent="0.2">
      <c r="A321" s="919" t="s">
        <v>1626</v>
      </c>
      <c r="B321" s="920"/>
      <c r="C321" s="920"/>
      <c r="D321" s="920"/>
      <c r="E321" s="920"/>
      <c r="F321" s="920"/>
      <c r="G321" s="920"/>
      <c r="H321" s="920"/>
      <c r="I321" s="920"/>
      <c r="J321" s="920"/>
      <c r="K321" s="920"/>
      <c r="L321" s="920"/>
      <c r="M321" s="920"/>
      <c r="N321" s="920"/>
      <c r="O321" s="921"/>
      <c r="P321" s="886" t="s">
        <v>1576</v>
      </c>
      <c r="Q321" s="886"/>
      <c r="R321" s="886"/>
      <c r="S321" s="886"/>
      <c r="T321" s="886"/>
      <c r="U321" s="886"/>
      <c r="V321" s="886"/>
      <c r="W321" s="886"/>
      <c r="X321" s="886"/>
      <c r="Y321" s="886"/>
      <c r="Z321" s="886"/>
      <c r="AA321" s="886"/>
      <c r="AB321" s="886"/>
      <c r="AC321" s="886"/>
      <c r="AD321" s="887"/>
      <c r="AE321" s="887"/>
      <c r="AF321" s="887"/>
      <c r="AG321" s="888">
        <v>4</v>
      </c>
      <c r="AH321" s="888"/>
      <c r="AI321" s="888"/>
      <c r="AJ321" s="888"/>
      <c r="AK321" s="889">
        <v>58899.44</v>
      </c>
      <c r="AL321" s="889"/>
      <c r="AM321" s="889"/>
      <c r="AN321" s="889"/>
      <c r="AO321" s="889"/>
      <c r="AP321" s="889"/>
      <c r="AQ321" s="880">
        <v>706793.28</v>
      </c>
      <c r="AR321" s="880"/>
      <c r="AS321" s="880"/>
      <c r="AT321" s="880"/>
      <c r="AU321" s="880"/>
      <c r="AV321" s="880"/>
      <c r="AW321" s="880"/>
      <c r="AX321" s="880"/>
      <c r="AY321" s="876">
        <v>0</v>
      </c>
      <c r="AZ321" s="876"/>
      <c r="BA321" s="876"/>
      <c r="BB321" s="876"/>
      <c r="BC321" s="876"/>
      <c r="BD321" s="876"/>
      <c r="BE321" s="876"/>
      <c r="BF321" s="876"/>
      <c r="BG321" s="876">
        <v>9816.5733333333337</v>
      </c>
      <c r="BH321" s="876"/>
      <c r="BI321" s="876"/>
      <c r="BJ321" s="876"/>
      <c r="BK321" s="876"/>
      <c r="BL321" s="876"/>
      <c r="BM321" s="876"/>
      <c r="BN321" s="876"/>
      <c r="BO321" s="877">
        <v>98165.733333333337</v>
      </c>
      <c r="BP321" s="878"/>
      <c r="BQ321" s="878"/>
      <c r="BR321" s="878"/>
      <c r="BS321" s="878"/>
      <c r="BT321" s="878"/>
      <c r="BU321" s="878"/>
      <c r="BV321" s="879"/>
      <c r="BW321" s="876">
        <v>0</v>
      </c>
      <c r="BX321" s="876"/>
      <c r="BY321" s="876"/>
      <c r="BZ321" s="876"/>
      <c r="CA321" s="876"/>
      <c r="CB321" s="876"/>
      <c r="CC321" s="876"/>
      <c r="CD321" s="876"/>
      <c r="CE321" s="876">
        <v>0</v>
      </c>
      <c r="CF321" s="876"/>
      <c r="CG321" s="876"/>
      <c r="CH321" s="876"/>
      <c r="CI321" s="876"/>
      <c r="CJ321" s="876"/>
      <c r="CK321" s="876"/>
      <c r="CL321" s="876"/>
      <c r="CM321" s="876"/>
      <c r="CN321" s="876">
        <v>64000</v>
      </c>
      <c r="CO321" s="876"/>
      <c r="CP321" s="876"/>
      <c r="CQ321" s="876"/>
      <c r="CR321" s="876"/>
      <c r="CS321" s="876"/>
      <c r="CT321" s="876"/>
      <c r="CU321" s="876"/>
      <c r="CV321" s="880">
        <f t="shared" si="4"/>
        <v>878775.58666666667</v>
      </c>
      <c r="CW321" s="880"/>
      <c r="CX321" s="880"/>
      <c r="CY321" s="880"/>
      <c r="CZ321" s="880"/>
      <c r="DA321" s="880"/>
      <c r="DB321" s="880"/>
      <c r="DC321" s="880"/>
      <c r="DD321" s="880"/>
      <c r="DE321" s="881"/>
    </row>
    <row r="322" spans="1:109" s="3" customFormat="1" ht="23.25" customHeight="1" x14ac:dyDescent="0.2">
      <c r="A322" s="919" t="s">
        <v>1627</v>
      </c>
      <c r="B322" s="920"/>
      <c r="C322" s="920"/>
      <c r="D322" s="920"/>
      <c r="E322" s="920"/>
      <c r="F322" s="920"/>
      <c r="G322" s="920"/>
      <c r="H322" s="920"/>
      <c r="I322" s="920"/>
      <c r="J322" s="920"/>
      <c r="K322" s="920"/>
      <c r="L322" s="920"/>
      <c r="M322" s="920"/>
      <c r="N322" s="920"/>
      <c r="O322" s="921"/>
      <c r="P322" s="886" t="s">
        <v>1496</v>
      </c>
      <c r="Q322" s="886"/>
      <c r="R322" s="886"/>
      <c r="S322" s="886"/>
      <c r="T322" s="886"/>
      <c r="U322" s="886"/>
      <c r="V322" s="886"/>
      <c r="W322" s="886"/>
      <c r="X322" s="886"/>
      <c r="Y322" s="886"/>
      <c r="Z322" s="886"/>
      <c r="AA322" s="886"/>
      <c r="AB322" s="886"/>
      <c r="AC322" s="886"/>
      <c r="AD322" s="887"/>
      <c r="AE322" s="887"/>
      <c r="AF322" s="887"/>
      <c r="AG322" s="888">
        <v>1</v>
      </c>
      <c r="AH322" s="888"/>
      <c r="AI322" s="888"/>
      <c r="AJ322" s="888"/>
      <c r="AK322" s="889">
        <v>54815</v>
      </c>
      <c r="AL322" s="889"/>
      <c r="AM322" s="889"/>
      <c r="AN322" s="889"/>
      <c r="AO322" s="889"/>
      <c r="AP322" s="889"/>
      <c r="AQ322" s="880">
        <v>657780</v>
      </c>
      <c r="AR322" s="880"/>
      <c r="AS322" s="880"/>
      <c r="AT322" s="880"/>
      <c r="AU322" s="880"/>
      <c r="AV322" s="880"/>
      <c r="AW322" s="880"/>
      <c r="AX322" s="880"/>
      <c r="AY322" s="876">
        <v>0</v>
      </c>
      <c r="AZ322" s="876"/>
      <c r="BA322" s="876"/>
      <c r="BB322" s="876"/>
      <c r="BC322" s="876"/>
      <c r="BD322" s="876"/>
      <c r="BE322" s="876"/>
      <c r="BF322" s="876"/>
      <c r="BG322" s="876">
        <v>9135.8333333333339</v>
      </c>
      <c r="BH322" s="876"/>
      <c r="BI322" s="876"/>
      <c r="BJ322" s="876"/>
      <c r="BK322" s="876"/>
      <c r="BL322" s="876"/>
      <c r="BM322" s="876"/>
      <c r="BN322" s="876"/>
      <c r="BO322" s="877">
        <v>91358.333333333343</v>
      </c>
      <c r="BP322" s="878"/>
      <c r="BQ322" s="878"/>
      <c r="BR322" s="878"/>
      <c r="BS322" s="878"/>
      <c r="BT322" s="878"/>
      <c r="BU322" s="878"/>
      <c r="BV322" s="879"/>
      <c r="BW322" s="876">
        <v>0</v>
      </c>
      <c r="BX322" s="876"/>
      <c r="BY322" s="876"/>
      <c r="BZ322" s="876"/>
      <c r="CA322" s="876"/>
      <c r="CB322" s="876"/>
      <c r="CC322" s="876"/>
      <c r="CD322" s="876"/>
      <c r="CE322" s="876">
        <v>0</v>
      </c>
      <c r="CF322" s="876"/>
      <c r="CG322" s="876"/>
      <c r="CH322" s="876"/>
      <c r="CI322" s="876"/>
      <c r="CJ322" s="876"/>
      <c r="CK322" s="876"/>
      <c r="CL322" s="876"/>
      <c r="CM322" s="876"/>
      <c r="CN322" s="876">
        <v>0</v>
      </c>
      <c r="CO322" s="876"/>
      <c r="CP322" s="876"/>
      <c r="CQ322" s="876"/>
      <c r="CR322" s="876"/>
      <c r="CS322" s="876"/>
      <c r="CT322" s="876"/>
      <c r="CU322" s="876"/>
      <c r="CV322" s="880">
        <f t="shared" si="4"/>
        <v>758274.16666666674</v>
      </c>
      <c r="CW322" s="880"/>
      <c r="CX322" s="880"/>
      <c r="CY322" s="880"/>
      <c r="CZ322" s="880"/>
      <c r="DA322" s="880"/>
      <c r="DB322" s="880"/>
      <c r="DC322" s="880"/>
      <c r="DD322" s="880"/>
      <c r="DE322" s="881"/>
    </row>
    <row r="323" spans="1:109" s="3" customFormat="1" ht="23.25" customHeight="1" x14ac:dyDescent="0.2">
      <c r="A323" s="919" t="s">
        <v>1628</v>
      </c>
      <c r="B323" s="920"/>
      <c r="C323" s="920"/>
      <c r="D323" s="920"/>
      <c r="E323" s="920"/>
      <c r="F323" s="920"/>
      <c r="G323" s="920"/>
      <c r="H323" s="920"/>
      <c r="I323" s="920"/>
      <c r="J323" s="920"/>
      <c r="K323" s="920"/>
      <c r="L323" s="920"/>
      <c r="M323" s="920"/>
      <c r="N323" s="920"/>
      <c r="O323" s="921"/>
      <c r="P323" s="886" t="s">
        <v>1561</v>
      </c>
      <c r="Q323" s="886"/>
      <c r="R323" s="886"/>
      <c r="S323" s="886"/>
      <c r="T323" s="886"/>
      <c r="U323" s="886"/>
      <c r="V323" s="886"/>
      <c r="W323" s="886"/>
      <c r="X323" s="886"/>
      <c r="Y323" s="886"/>
      <c r="Z323" s="886"/>
      <c r="AA323" s="886"/>
      <c r="AB323" s="886"/>
      <c r="AC323" s="886"/>
      <c r="AD323" s="887"/>
      <c r="AE323" s="887"/>
      <c r="AF323" s="887"/>
      <c r="AG323" s="888">
        <v>1</v>
      </c>
      <c r="AH323" s="888"/>
      <c r="AI323" s="888"/>
      <c r="AJ323" s="888"/>
      <c r="AK323" s="889">
        <v>54815</v>
      </c>
      <c r="AL323" s="889"/>
      <c r="AM323" s="889"/>
      <c r="AN323" s="889"/>
      <c r="AO323" s="889"/>
      <c r="AP323" s="889"/>
      <c r="AQ323" s="880">
        <v>657780</v>
      </c>
      <c r="AR323" s="880"/>
      <c r="AS323" s="880"/>
      <c r="AT323" s="880"/>
      <c r="AU323" s="880"/>
      <c r="AV323" s="880"/>
      <c r="AW323" s="880"/>
      <c r="AX323" s="880"/>
      <c r="AY323" s="876">
        <v>0</v>
      </c>
      <c r="AZ323" s="876"/>
      <c r="BA323" s="876"/>
      <c r="BB323" s="876"/>
      <c r="BC323" s="876"/>
      <c r="BD323" s="876"/>
      <c r="BE323" s="876"/>
      <c r="BF323" s="876"/>
      <c r="BG323" s="876">
        <v>9135.8333333333339</v>
      </c>
      <c r="BH323" s="876"/>
      <c r="BI323" s="876"/>
      <c r="BJ323" s="876"/>
      <c r="BK323" s="876"/>
      <c r="BL323" s="876"/>
      <c r="BM323" s="876"/>
      <c r="BN323" s="876"/>
      <c r="BO323" s="877">
        <v>91358.333333333343</v>
      </c>
      <c r="BP323" s="878"/>
      <c r="BQ323" s="878"/>
      <c r="BR323" s="878"/>
      <c r="BS323" s="878"/>
      <c r="BT323" s="878"/>
      <c r="BU323" s="878"/>
      <c r="BV323" s="879"/>
      <c r="BW323" s="876">
        <v>0</v>
      </c>
      <c r="BX323" s="876"/>
      <c r="BY323" s="876"/>
      <c r="BZ323" s="876"/>
      <c r="CA323" s="876"/>
      <c r="CB323" s="876"/>
      <c r="CC323" s="876"/>
      <c r="CD323" s="876"/>
      <c r="CE323" s="876">
        <v>0</v>
      </c>
      <c r="CF323" s="876"/>
      <c r="CG323" s="876"/>
      <c r="CH323" s="876"/>
      <c r="CI323" s="876"/>
      <c r="CJ323" s="876"/>
      <c r="CK323" s="876"/>
      <c r="CL323" s="876"/>
      <c r="CM323" s="876"/>
      <c r="CN323" s="876">
        <v>0</v>
      </c>
      <c r="CO323" s="876"/>
      <c r="CP323" s="876"/>
      <c r="CQ323" s="876"/>
      <c r="CR323" s="876"/>
      <c r="CS323" s="876"/>
      <c r="CT323" s="876"/>
      <c r="CU323" s="876"/>
      <c r="CV323" s="880">
        <f t="shared" si="4"/>
        <v>758274.16666666674</v>
      </c>
      <c r="CW323" s="880"/>
      <c r="CX323" s="880"/>
      <c r="CY323" s="880"/>
      <c r="CZ323" s="880"/>
      <c r="DA323" s="880"/>
      <c r="DB323" s="880"/>
      <c r="DC323" s="880"/>
      <c r="DD323" s="880"/>
      <c r="DE323" s="881"/>
    </row>
    <row r="324" spans="1:109" s="3" customFormat="1" ht="23.25" customHeight="1" x14ac:dyDescent="0.2">
      <c r="A324" s="919" t="s">
        <v>1629</v>
      </c>
      <c r="B324" s="920"/>
      <c r="C324" s="920"/>
      <c r="D324" s="920"/>
      <c r="E324" s="920"/>
      <c r="F324" s="920"/>
      <c r="G324" s="920"/>
      <c r="H324" s="920"/>
      <c r="I324" s="920"/>
      <c r="J324" s="920"/>
      <c r="K324" s="920"/>
      <c r="L324" s="920"/>
      <c r="M324" s="920"/>
      <c r="N324" s="920"/>
      <c r="O324" s="921"/>
      <c r="P324" s="886" t="s">
        <v>1516</v>
      </c>
      <c r="Q324" s="886"/>
      <c r="R324" s="886"/>
      <c r="S324" s="886"/>
      <c r="T324" s="886"/>
      <c r="U324" s="886"/>
      <c r="V324" s="886"/>
      <c r="W324" s="886"/>
      <c r="X324" s="886"/>
      <c r="Y324" s="886"/>
      <c r="Z324" s="886"/>
      <c r="AA324" s="886"/>
      <c r="AB324" s="886"/>
      <c r="AC324" s="886"/>
      <c r="AD324" s="887"/>
      <c r="AE324" s="887"/>
      <c r="AF324" s="887"/>
      <c r="AG324" s="888">
        <v>1</v>
      </c>
      <c r="AH324" s="888"/>
      <c r="AI324" s="888"/>
      <c r="AJ324" s="888"/>
      <c r="AK324" s="889">
        <v>54815</v>
      </c>
      <c r="AL324" s="889"/>
      <c r="AM324" s="889"/>
      <c r="AN324" s="889"/>
      <c r="AO324" s="889"/>
      <c r="AP324" s="889"/>
      <c r="AQ324" s="880">
        <v>657780</v>
      </c>
      <c r="AR324" s="880"/>
      <c r="AS324" s="880"/>
      <c r="AT324" s="880"/>
      <c r="AU324" s="880"/>
      <c r="AV324" s="880"/>
      <c r="AW324" s="880"/>
      <c r="AX324" s="880"/>
      <c r="AY324" s="876">
        <v>0</v>
      </c>
      <c r="AZ324" s="876"/>
      <c r="BA324" s="876"/>
      <c r="BB324" s="876"/>
      <c r="BC324" s="876"/>
      <c r="BD324" s="876"/>
      <c r="BE324" s="876"/>
      <c r="BF324" s="876"/>
      <c r="BG324" s="876">
        <v>9135.8333333333339</v>
      </c>
      <c r="BH324" s="876"/>
      <c r="BI324" s="876"/>
      <c r="BJ324" s="876"/>
      <c r="BK324" s="876"/>
      <c r="BL324" s="876"/>
      <c r="BM324" s="876"/>
      <c r="BN324" s="876"/>
      <c r="BO324" s="877">
        <v>91358.333333333343</v>
      </c>
      <c r="BP324" s="878"/>
      <c r="BQ324" s="878"/>
      <c r="BR324" s="878"/>
      <c r="BS324" s="878"/>
      <c r="BT324" s="878"/>
      <c r="BU324" s="878"/>
      <c r="BV324" s="879"/>
      <c r="BW324" s="876">
        <v>0</v>
      </c>
      <c r="BX324" s="876"/>
      <c r="BY324" s="876"/>
      <c r="BZ324" s="876"/>
      <c r="CA324" s="876"/>
      <c r="CB324" s="876"/>
      <c r="CC324" s="876"/>
      <c r="CD324" s="876"/>
      <c r="CE324" s="876">
        <v>0</v>
      </c>
      <c r="CF324" s="876"/>
      <c r="CG324" s="876"/>
      <c r="CH324" s="876"/>
      <c r="CI324" s="876"/>
      <c r="CJ324" s="876"/>
      <c r="CK324" s="876"/>
      <c r="CL324" s="876"/>
      <c r="CM324" s="876"/>
      <c r="CN324" s="876">
        <v>0</v>
      </c>
      <c r="CO324" s="876"/>
      <c r="CP324" s="876"/>
      <c r="CQ324" s="876"/>
      <c r="CR324" s="876"/>
      <c r="CS324" s="876"/>
      <c r="CT324" s="876"/>
      <c r="CU324" s="876"/>
      <c r="CV324" s="880">
        <f t="shared" si="4"/>
        <v>758274.16666666674</v>
      </c>
      <c r="CW324" s="880"/>
      <c r="CX324" s="880"/>
      <c r="CY324" s="880"/>
      <c r="CZ324" s="880"/>
      <c r="DA324" s="880"/>
      <c r="DB324" s="880"/>
      <c r="DC324" s="880"/>
      <c r="DD324" s="880"/>
      <c r="DE324" s="881"/>
    </row>
    <row r="325" spans="1:109" s="3" customFormat="1" ht="23.25" customHeight="1" x14ac:dyDescent="0.2">
      <c r="A325" s="919" t="s">
        <v>1630</v>
      </c>
      <c r="B325" s="920"/>
      <c r="C325" s="920"/>
      <c r="D325" s="920"/>
      <c r="E325" s="920"/>
      <c r="F325" s="920"/>
      <c r="G325" s="920"/>
      <c r="H325" s="920"/>
      <c r="I325" s="920"/>
      <c r="J325" s="920"/>
      <c r="K325" s="920"/>
      <c r="L325" s="920"/>
      <c r="M325" s="920"/>
      <c r="N325" s="920"/>
      <c r="O325" s="921"/>
      <c r="P325" s="886" t="s">
        <v>1517</v>
      </c>
      <c r="Q325" s="886"/>
      <c r="R325" s="886"/>
      <c r="S325" s="886"/>
      <c r="T325" s="886"/>
      <c r="U325" s="886"/>
      <c r="V325" s="886"/>
      <c r="W325" s="886"/>
      <c r="X325" s="886"/>
      <c r="Y325" s="886"/>
      <c r="Z325" s="886"/>
      <c r="AA325" s="886"/>
      <c r="AB325" s="886"/>
      <c r="AC325" s="886"/>
      <c r="AD325" s="887"/>
      <c r="AE325" s="887"/>
      <c r="AF325" s="887"/>
      <c r="AG325" s="888">
        <v>1</v>
      </c>
      <c r="AH325" s="888"/>
      <c r="AI325" s="888"/>
      <c r="AJ325" s="888"/>
      <c r="AK325" s="889">
        <v>54815</v>
      </c>
      <c r="AL325" s="889"/>
      <c r="AM325" s="889"/>
      <c r="AN325" s="889"/>
      <c r="AO325" s="889"/>
      <c r="AP325" s="889"/>
      <c r="AQ325" s="880">
        <v>657780</v>
      </c>
      <c r="AR325" s="880"/>
      <c r="AS325" s="880"/>
      <c r="AT325" s="880"/>
      <c r="AU325" s="880"/>
      <c r="AV325" s="880"/>
      <c r="AW325" s="880"/>
      <c r="AX325" s="880"/>
      <c r="AY325" s="876">
        <v>0</v>
      </c>
      <c r="AZ325" s="876"/>
      <c r="BA325" s="876"/>
      <c r="BB325" s="876"/>
      <c r="BC325" s="876"/>
      <c r="BD325" s="876"/>
      <c r="BE325" s="876"/>
      <c r="BF325" s="876"/>
      <c r="BG325" s="876">
        <v>9135.8333333333339</v>
      </c>
      <c r="BH325" s="876"/>
      <c r="BI325" s="876"/>
      <c r="BJ325" s="876"/>
      <c r="BK325" s="876"/>
      <c r="BL325" s="876"/>
      <c r="BM325" s="876"/>
      <c r="BN325" s="876"/>
      <c r="BO325" s="877">
        <v>91358.333333333343</v>
      </c>
      <c r="BP325" s="878"/>
      <c r="BQ325" s="878"/>
      <c r="BR325" s="878"/>
      <c r="BS325" s="878"/>
      <c r="BT325" s="878"/>
      <c r="BU325" s="878"/>
      <c r="BV325" s="879"/>
      <c r="BW325" s="876">
        <v>0</v>
      </c>
      <c r="BX325" s="876"/>
      <c r="BY325" s="876"/>
      <c r="BZ325" s="876"/>
      <c r="CA325" s="876"/>
      <c r="CB325" s="876"/>
      <c r="CC325" s="876"/>
      <c r="CD325" s="876"/>
      <c r="CE325" s="876">
        <v>0</v>
      </c>
      <c r="CF325" s="876"/>
      <c r="CG325" s="876"/>
      <c r="CH325" s="876"/>
      <c r="CI325" s="876"/>
      <c r="CJ325" s="876"/>
      <c r="CK325" s="876"/>
      <c r="CL325" s="876"/>
      <c r="CM325" s="876"/>
      <c r="CN325" s="876">
        <v>0</v>
      </c>
      <c r="CO325" s="876"/>
      <c r="CP325" s="876"/>
      <c r="CQ325" s="876"/>
      <c r="CR325" s="876"/>
      <c r="CS325" s="876"/>
      <c r="CT325" s="876"/>
      <c r="CU325" s="876"/>
      <c r="CV325" s="880">
        <f t="shared" si="4"/>
        <v>758274.16666666674</v>
      </c>
      <c r="CW325" s="880"/>
      <c r="CX325" s="880"/>
      <c r="CY325" s="880"/>
      <c r="CZ325" s="880"/>
      <c r="DA325" s="880"/>
      <c r="DB325" s="880"/>
      <c r="DC325" s="880"/>
      <c r="DD325" s="880"/>
      <c r="DE325" s="881"/>
    </row>
    <row r="326" spans="1:109" s="3" customFormat="1" ht="23.25" customHeight="1" x14ac:dyDescent="0.2">
      <c r="A326" s="919" t="s">
        <v>1631</v>
      </c>
      <c r="B326" s="920"/>
      <c r="C326" s="920"/>
      <c r="D326" s="920"/>
      <c r="E326" s="920"/>
      <c r="F326" s="920"/>
      <c r="G326" s="920"/>
      <c r="H326" s="920"/>
      <c r="I326" s="920"/>
      <c r="J326" s="920"/>
      <c r="K326" s="920"/>
      <c r="L326" s="920"/>
      <c r="M326" s="920"/>
      <c r="N326" s="920"/>
      <c r="O326" s="921"/>
      <c r="P326" s="886" t="s">
        <v>1507</v>
      </c>
      <c r="Q326" s="886"/>
      <c r="R326" s="886"/>
      <c r="S326" s="886"/>
      <c r="T326" s="886"/>
      <c r="U326" s="886"/>
      <c r="V326" s="886"/>
      <c r="W326" s="886"/>
      <c r="X326" s="886"/>
      <c r="Y326" s="886"/>
      <c r="Z326" s="886"/>
      <c r="AA326" s="886"/>
      <c r="AB326" s="886"/>
      <c r="AC326" s="886"/>
      <c r="AD326" s="887"/>
      <c r="AE326" s="887"/>
      <c r="AF326" s="887"/>
      <c r="AG326" s="888">
        <v>2</v>
      </c>
      <c r="AH326" s="888"/>
      <c r="AI326" s="888"/>
      <c r="AJ326" s="888"/>
      <c r="AK326" s="889">
        <v>29623.845959999999</v>
      </c>
      <c r="AL326" s="889"/>
      <c r="AM326" s="889"/>
      <c r="AN326" s="889"/>
      <c r="AO326" s="889"/>
      <c r="AP326" s="889"/>
      <c r="AQ326" s="880">
        <v>355486.15151999996</v>
      </c>
      <c r="AR326" s="880"/>
      <c r="AS326" s="880"/>
      <c r="AT326" s="880"/>
      <c r="AU326" s="880"/>
      <c r="AV326" s="880"/>
      <c r="AW326" s="880"/>
      <c r="AX326" s="880"/>
      <c r="AY326" s="876">
        <v>0</v>
      </c>
      <c r="AZ326" s="876"/>
      <c r="BA326" s="876"/>
      <c r="BB326" s="876"/>
      <c r="BC326" s="876"/>
      <c r="BD326" s="876"/>
      <c r="BE326" s="876"/>
      <c r="BF326" s="876"/>
      <c r="BG326" s="876">
        <v>4937.3076599999995</v>
      </c>
      <c r="BH326" s="876"/>
      <c r="BI326" s="876"/>
      <c r="BJ326" s="876"/>
      <c r="BK326" s="876"/>
      <c r="BL326" s="876"/>
      <c r="BM326" s="876"/>
      <c r="BN326" s="876"/>
      <c r="BO326" s="877">
        <v>49373.076599999993</v>
      </c>
      <c r="BP326" s="878"/>
      <c r="BQ326" s="878"/>
      <c r="BR326" s="878"/>
      <c r="BS326" s="878"/>
      <c r="BT326" s="878"/>
      <c r="BU326" s="878"/>
      <c r="BV326" s="879"/>
      <c r="BW326" s="876">
        <v>0</v>
      </c>
      <c r="BX326" s="876"/>
      <c r="BY326" s="876"/>
      <c r="BZ326" s="876"/>
      <c r="CA326" s="876"/>
      <c r="CB326" s="876"/>
      <c r="CC326" s="876"/>
      <c r="CD326" s="876"/>
      <c r="CE326" s="876">
        <v>0</v>
      </c>
      <c r="CF326" s="876"/>
      <c r="CG326" s="876"/>
      <c r="CH326" s="876"/>
      <c r="CI326" s="876"/>
      <c r="CJ326" s="876"/>
      <c r="CK326" s="876"/>
      <c r="CL326" s="876"/>
      <c r="CM326" s="876"/>
      <c r="CN326" s="876">
        <v>38811.922980000003</v>
      </c>
      <c r="CO326" s="876"/>
      <c r="CP326" s="876"/>
      <c r="CQ326" s="876"/>
      <c r="CR326" s="876"/>
      <c r="CS326" s="876"/>
      <c r="CT326" s="876"/>
      <c r="CU326" s="876"/>
      <c r="CV326" s="880">
        <f t="shared" si="4"/>
        <v>448608.45875999995</v>
      </c>
      <c r="CW326" s="880"/>
      <c r="CX326" s="880"/>
      <c r="CY326" s="880"/>
      <c r="CZ326" s="880"/>
      <c r="DA326" s="880"/>
      <c r="DB326" s="880"/>
      <c r="DC326" s="880"/>
      <c r="DD326" s="880"/>
      <c r="DE326" s="881"/>
    </row>
    <row r="327" spans="1:109" s="3" customFormat="1" ht="23.25" customHeight="1" x14ac:dyDescent="0.2">
      <c r="A327" s="919" t="s">
        <v>1632</v>
      </c>
      <c r="B327" s="920"/>
      <c r="C327" s="920"/>
      <c r="D327" s="920"/>
      <c r="E327" s="920"/>
      <c r="F327" s="920"/>
      <c r="G327" s="920"/>
      <c r="H327" s="920"/>
      <c r="I327" s="920"/>
      <c r="J327" s="920"/>
      <c r="K327" s="920"/>
      <c r="L327" s="920"/>
      <c r="M327" s="920"/>
      <c r="N327" s="920"/>
      <c r="O327" s="921"/>
      <c r="P327" s="886" t="s">
        <v>1570</v>
      </c>
      <c r="Q327" s="886"/>
      <c r="R327" s="886"/>
      <c r="S327" s="886"/>
      <c r="T327" s="886"/>
      <c r="U327" s="886"/>
      <c r="V327" s="886"/>
      <c r="W327" s="886"/>
      <c r="X327" s="886"/>
      <c r="Y327" s="886"/>
      <c r="Z327" s="886"/>
      <c r="AA327" s="886"/>
      <c r="AB327" s="886"/>
      <c r="AC327" s="886"/>
      <c r="AD327" s="887"/>
      <c r="AE327" s="887"/>
      <c r="AF327" s="887"/>
      <c r="AG327" s="888">
        <v>5</v>
      </c>
      <c r="AH327" s="888"/>
      <c r="AI327" s="888"/>
      <c r="AJ327" s="888"/>
      <c r="AK327" s="889">
        <v>69241.899999999994</v>
      </c>
      <c r="AL327" s="889"/>
      <c r="AM327" s="889"/>
      <c r="AN327" s="889"/>
      <c r="AO327" s="889"/>
      <c r="AP327" s="889"/>
      <c r="AQ327" s="880">
        <v>830902.8</v>
      </c>
      <c r="AR327" s="880"/>
      <c r="AS327" s="880"/>
      <c r="AT327" s="880"/>
      <c r="AU327" s="880"/>
      <c r="AV327" s="880"/>
      <c r="AW327" s="880"/>
      <c r="AX327" s="880"/>
      <c r="AY327" s="876">
        <v>0</v>
      </c>
      <c r="AZ327" s="876"/>
      <c r="BA327" s="876"/>
      <c r="BB327" s="876"/>
      <c r="BC327" s="876"/>
      <c r="BD327" s="876"/>
      <c r="BE327" s="876"/>
      <c r="BF327" s="876"/>
      <c r="BG327" s="876">
        <v>11540.316666666668</v>
      </c>
      <c r="BH327" s="876"/>
      <c r="BI327" s="876"/>
      <c r="BJ327" s="876"/>
      <c r="BK327" s="876"/>
      <c r="BL327" s="876"/>
      <c r="BM327" s="876"/>
      <c r="BN327" s="876"/>
      <c r="BO327" s="877">
        <v>115403.16666666666</v>
      </c>
      <c r="BP327" s="878"/>
      <c r="BQ327" s="878"/>
      <c r="BR327" s="878"/>
      <c r="BS327" s="878"/>
      <c r="BT327" s="878"/>
      <c r="BU327" s="878"/>
      <c r="BV327" s="879"/>
      <c r="BW327" s="876">
        <v>0</v>
      </c>
      <c r="BX327" s="876"/>
      <c r="BY327" s="876"/>
      <c r="BZ327" s="876"/>
      <c r="CA327" s="876"/>
      <c r="CB327" s="876"/>
      <c r="CC327" s="876"/>
      <c r="CD327" s="876"/>
      <c r="CE327" s="876">
        <v>0</v>
      </c>
      <c r="CF327" s="876"/>
      <c r="CG327" s="876"/>
      <c r="CH327" s="876"/>
      <c r="CI327" s="876"/>
      <c r="CJ327" s="876"/>
      <c r="CK327" s="876"/>
      <c r="CL327" s="876"/>
      <c r="CM327" s="876"/>
      <c r="CN327" s="876">
        <v>131000</v>
      </c>
      <c r="CO327" s="876"/>
      <c r="CP327" s="876"/>
      <c r="CQ327" s="876"/>
      <c r="CR327" s="876"/>
      <c r="CS327" s="876"/>
      <c r="CT327" s="876"/>
      <c r="CU327" s="876"/>
      <c r="CV327" s="880">
        <f t="shared" si="4"/>
        <v>1088846.2833333332</v>
      </c>
      <c r="CW327" s="880"/>
      <c r="CX327" s="880"/>
      <c r="CY327" s="880"/>
      <c r="CZ327" s="880"/>
      <c r="DA327" s="880"/>
      <c r="DB327" s="880"/>
      <c r="DC327" s="880"/>
      <c r="DD327" s="880"/>
      <c r="DE327" s="881"/>
    </row>
    <row r="328" spans="1:109" s="3" customFormat="1" ht="23.25" customHeight="1" x14ac:dyDescent="0.2">
      <c r="A328" s="919" t="s">
        <v>1633</v>
      </c>
      <c r="B328" s="920"/>
      <c r="C328" s="920"/>
      <c r="D328" s="920"/>
      <c r="E328" s="920"/>
      <c r="F328" s="920"/>
      <c r="G328" s="920"/>
      <c r="H328" s="920"/>
      <c r="I328" s="920"/>
      <c r="J328" s="920"/>
      <c r="K328" s="920"/>
      <c r="L328" s="920"/>
      <c r="M328" s="920"/>
      <c r="N328" s="920"/>
      <c r="O328" s="921"/>
      <c r="P328" s="886" t="s">
        <v>1511</v>
      </c>
      <c r="Q328" s="886"/>
      <c r="R328" s="886"/>
      <c r="S328" s="886"/>
      <c r="T328" s="886"/>
      <c r="U328" s="886"/>
      <c r="V328" s="886"/>
      <c r="W328" s="886"/>
      <c r="X328" s="886"/>
      <c r="Y328" s="886"/>
      <c r="Z328" s="886"/>
      <c r="AA328" s="886"/>
      <c r="AB328" s="886"/>
      <c r="AC328" s="886"/>
      <c r="AD328" s="887"/>
      <c r="AE328" s="887"/>
      <c r="AF328" s="887"/>
      <c r="AG328" s="888">
        <v>12</v>
      </c>
      <c r="AH328" s="888"/>
      <c r="AI328" s="888"/>
      <c r="AJ328" s="888"/>
      <c r="AK328" s="889">
        <v>176698.31999999995</v>
      </c>
      <c r="AL328" s="889"/>
      <c r="AM328" s="889"/>
      <c r="AN328" s="889"/>
      <c r="AO328" s="889"/>
      <c r="AP328" s="889"/>
      <c r="AQ328" s="880">
        <v>2120379.8400000003</v>
      </c>
      <c r="AR328" s="880"/>
      <c r="AS328" s="880"/>
      <c r="AT328" s="880"/>
      <c r="AU328" s="880"/>
      <c r="AV328" s="880"/>
      <c r="AW328" s="880"/>
      <c r="AX328" s="880"/>
      <c r="AY328" s="876">
        <v>0</v>
      </c>
      <c r="AZ328" s="876"/>
      <c r="BA328" s="876"/>
      <c r="BB328" s="876"/>
      <c r="BC328" s="876"/>
      <c r="BD328" s="876"/>
      <c r="BE328" s="876"/>
      <c r="BF328" s="876"/>
      <c r="BG328" s="876">
        <v>29449.72</v>
      </c>
      <c r="BH328" s="876"/>
      <c r="BI328" s="876"/>
      <c r="BJ328" s="876"/>
      <c r="BK328" s="876"/>
      <c r="BL328" s="876"/>
      <c r="BM328" s="876"/>
      <c r="BN328" s="876"/>
      <c r="BO328" s="877">
        <v>294497.20000000007</v>
      </c>
      <c r="BP328" s="878"/>
      <c r="BQ328" s="878"/>
      <c r="BR328" s="878"/>
      <c r="BS328" s="878"/>
      <c r="BT328" s="878"/>
      <c r="BU328" s="878"/>
      <c r="BV328" s="879"/>
      <c r="BW328" s="876">
        <v>0</v>
      </c>
      <c r="BX328" s="876"/>
      <c r="BY328" s="876"/>
      <c r="BZ328" s="876"/>
      <c r="CA328" s="876"/>
      <c r="CB328" s="876"/>
      <c r="CC328" s="876"/>
      <c r="CD328" s="876"/>
      <c r="CE328" s="876">
        <v>0</v>
      </c>
      <c r="CF328" s="876"/>
      <c r="CG328" s="876"/>
      <c r="CH328" s="876"/>
      <c r="CI328" s="876"/>
      <c r="CJ328" s="876"/>
      <c r="CK328" s="876"/>
      <c r="CL328" s="876"/>
      <c r="CM328" s="876"/>
      <c r="CN328" s="876">
        <v>192000</v>
      </c>
      <c r="CO328" s="876"/>
      <c r="CP328" s="876"/>
      <c r="CQ328" s="876"/>
      <c r="CR328" s="876"/>
      <c r="CS328" s="876"/>
      <c r="CT328" s="876"/>
      <c r="CU328" s="876"/>
      <c r="CV328" s="880">
        <f t="shared" ref="CV328:CV391" si="5">SUM(AQ328:CU328)</f>
        <v>2636326.7600000007</v>
      </c>
      <c r="CW328" s="880"/>
      <c r="CX328" s="880"/>
      <c r="CY328" s="880"/>
      <c r="CZ328" s="880"/>
      <c r="DA328" s="880"/>
      <c r="DB328" s="880"/>
      <c r="DC328" s="880"/>
      <c r="DD328" s="880"/>
      <c r="DE328" s="881"/>
    </row>
    <row r="329" spans="1:109" s="3" customFormat="1" ht="23.25" customHeight="1" x14ac:dyDescent="0.2">
      <c r="A329" s="919" t="s">
        <v>1634</v>
      </c>
      <c r="B329" s="920"/>
      <c r="C329" s="920"/>
      <c r="D329" s="920"/>
      <c r="E329" s="920"/>
      <c r="F329" s="920"/>
      <c r="G329" s="920"/>
      <c r="H329" s="920"/>
      <c r="I329" s="920"/>
      <c r="J329" s="920"/>
      <c r="K329" s="920"/>
      <c r="L329" s="920"/>
      <c r="M329" s="920"/>
      <c r="N329" s="920"/>
      <c r="O329" s="921"/>
      <c r="P329" s="886" t="s">
        <v>1523</v>
      </c>
      <c r="Q329" s="886"/>
      <c r="R329" s="886"/>
      <c r="S329" s="886"/>
      <c r="T329" s="886"/>
      <c r="U329" s="886"/>
      <c r="V329" s="886"/>
      <c r="W329" s="886"/>
      <c r="X329" s="886"/>
      <c r="Y329" s="886"/>
      <c r="Z329" s="886"/>
      <c r="AA329" s="886"/>
      <c r="AB329" s="886"/>
      <c r="AC329" s="886"/>
      <c r="AD329" s="887"/>
      <c r="AE329" s="887"/>
      <c r="AF329" s="887"/>
      <c r="AG329" s="888">
        <v>4</v>
      </c>
      <c r="AH329" s="888"/>
      <c r="AI329" s="888"/>
      <c r="AJ329" s="888"/>
      <c r="AK329" s="889">
        <v>63600</v>
      </c>
      <c r="AL329" s="889"/>
      <c r="AM329" s="889"/>
      <c r="AN329" s="889"/>
      <c r="AO329" s="889"/>
      <c r="AP329" s="889"/>
      <c r="AQ329" s="880">
        <v>763200</v>
      </c>
      <c r="AR329" s="880"/>
      <c r="AS329" s="880"/>
      <c r="AT329" s="880"/>
      <c r="AU329" s="880"/>
      <c r="AV329" s="880"/>
      <c r="AW329" s="880"/>
      <c r="AX329" s="880"/>
      <c r="AY329" s="876">
        <v>0</v>
      </c>
      <c r="AZ329" s="876"/>
      <c r="BA329" s="876"/>
      <c r="BB329" s="876"/>
      <c r="BC329" s="876"/>
      <c r="BD329" s="876"/>
      <c r="BE329" s="876"/>
      <c r="BF329" s="876"/>
      <c r="BG329" s="876">
        <v>10600</v>
      </c>
      <c r="BH329" s="876"/>
      <c r="BI329" s="876"/>
      <c r="BJ329" s="876"/>
      <c r="BK329" s="876"/>
      <c r="BL329" s="876"/>
      <c r="BM329" s="876"/>
      <c r="BN329" s="876"/>
      <c r="BO329" s="877">
        <v>106000</v>
      </c>
      <c r="BP329" s="878"/>
      <c r="BQ329" s="878"/>
      <c r="BR329" s="878"/>
      <c r="BS329" s="878"/>
      <c r="BT329" s="878"/>
      <c r="BU329" s="878"/>
      <c r="BV329" s="879"/>
      <c r="BW329" s="876">
        <v>0</v>
      </c>
      <c r="BX329" s="876"/>
      <c r="BY329" s="876"/>
      <c r="BZ329" s="876"/>
      <c r="CA329" s="876"/>
      <c r="CB329" s="876"/>
      <c r="CC329" s="876"/>
      <c r="CD329" s="876"/>
      <c r="CE329" s="876">
        <v>0</v>
      </c>
      <c r="CF329" s="876"/>
      <c r="CG329" s="876"/>
      <c r="CH329" s="876"/>
      <c r="CI329" s="876"/>
      <c r="CJ329" s="876"/>
      <c r="CK329" s="876"/>
      <c r="CL329" s="876"/>
      <c r="CM329" s="876"/>
      <c r="CN329" s="876">
        <v>48000</v>
      </c>
      <c r="CO329" s="876"/>
      <c r="CP329" s="876"/>
      <c r="CQ329" s="876"/>
      <c r="CR329" s="876"/>
      <c r="CS329" s="876"/>
      <c r="CT329" s="876"/>
      <c r="CU329" s="876"/>
      <c r="CV329" s="880">
        <f t="shared" si="5"/>
        <v>927800</v>
      </c>
      <c r="CW329" s="880"/>
      <c r="CX329" s="880"/>
      <c r="CY329" s="880"/>
      <c r="CZ329" s="880"/>
      <c r="DA329" s="880"/>
      <c r="DB329" s="880"/>
      <c r="DC329" s="880"/>
      <c r="DD329" s="880"/>
      <c r="DE329" s="881"/>
    </row>
    <row r="330" spans="1:109" s="3" customFormat="1" ht="23.25" customHeight="1" x14ac:dyDescent="0.2">
      <c r="A330" s="919" t="s">
        <v>1635</v>
      </c>
      <c r="B330" s="920"/>
      <c r="C330" s="920"/>
      <c r="D330" s="920"/>
      <c r="E330" s="920"/>
      <c r="F330" s="920"/>
      <c r="G330" s="920"/>
      <c r="H330" s="920"/>
      <c r="I330" s="920"/>
      <c r="J330" s="920"/>
      <c r="K330" s="920"/>
      <c r="L330" s="920"/>
      <c r="M330" s="920"/>
      <c r="N330" s="920"/>
      <c r="O330" s="921"/>
      <c r="P330" s="886" t="s">
        <v>1509</v>
      </c>
      <c r="Q330" s="886"/>
      <c r="R330" s="886"/>
      <c r="S330" s="886"/>
      <c r="T330" s="886"/>
      <c r="U330" s="886"/>
      <c r="V330" s="886"/>
      <c r="W330" s="886"/>
      <c r="X330" s="886"/>
      <c r="Y330" s="886"/>
      <c r="Z330" s="886"/>
      <c r="AA330" s="886"/>
      <c r="AB330" s="886"/>
      <c r="AC330" s="886"/>
      <c r="AD330" s="887"/>
      <c r="AE330" s="887"/>
      <c r="AF330" s="887"/>
      <c r="AG330" s="888">
        <v>1</v>
      </c>
      <c r="AH330" s="888"/>
      <c r="AI330" s="888"/>
      <c r="AJ330" s="888"/>
      <c r="AK330" s="889">
        <v>29550.68</v>
      </c>
      <c r="AL330" s="889"/>
      <c r="AM330" s="889"/>
      <c r="AN330" s="889"/>
      <c r="AO330" s="889"/>
      <c r="AP330" s="889"/>
      <c r="AQ330" s="880">
        <v>354608.16000000003</v>
      </c>
      <c r="AR330" s="880"/>
      <c r="AS330" s="880"/>
      <c r="AT330" s="880"/>
      <c r="AU330" s="880"/>
      <c r="AV330" s="880"/>
      <c r="AW330" s="880"/>
      <c r="AX330" s="880"/>
      <c r="AY330" s="876">
        <v>0</v>
      </c>
      <c r="AZ330" s="876"/>
      <c r="BA330" s="876"/>
      <c r="BB330" s="876"/>
      <c r="BC330" s="876"/>
      <c r="BD330" s="876"/>
      <c r="BE330" s="876"/>
      <c r="BF330" s="876"/>
      <c r="BG330" s="876">
        <v>4925.1133333333328</v>
      </c>
      <c r="BH330" s="876"/>
      <c r="BI330" s="876"/>
      <c r="BJ330" s="876"/>
      <c r="BK330" s="876"/>
      <c r="BL330" s="876"/>
      <c r="BM330" s="876"/>
      <c r="BN330" s="876"/>
      <c r="BO330" s="877">
        <v>49251.133333333331</v>
      </c>
      <c r="BP330" s="878"/>
      <c r="BQ330" s="878"/>
      <c r="BR330" s="878"/>
      <c r="BS330" s="878"/>
      <c r="BT330" s="878"/>
      <c r="BU330" s="878"/>
      <c r="BV330" s="879"/>
      <c r="BW330" s="876">
        <v>0</v>
      </c>
      <c r="BX330" s="876"/>
      <c r="BY330" s="876"/>
      <c r="BZ330" s="876"/>
      <c r="CA330" s="876"/>
      <c r="CB330" s="876"/>
      <c r="CC330" s="876"/>
      <c r="CD330" s="876"/>
      <c r="CE330" s="876">
        <v>0</v>
      </c>
      <c r="CF330" s="876"/>
      <c r="CG330" s="876"/>
      <c r="CH330" s="876"/>
      <c r="CI330" s="876"/>
      <c r="CJ330" s="876"/>
      <c r="CK330" s="876"/>
      <c r="CL330" s="876"/>
      <c r="CM330" s="876"/>
      <c r="CN330" s="876">
        <v>0</v>
      </c>
      <c r="CO330" s="876"/>
      <c r="CP330" s="876"/>
      <c r="CQ330" s="876"/>
      <c r="CR330" s="876"/>
      <c r="CS330" s="876"/>
      <c r="CT330" s="876"/>
      <c r="CU330" s="876"/>
      <c r="CV330" s="880">
        <f t="shared" si="5"/>
        <v>408784.40666666673</v>
      </c>
      <c r="CW330" s="880"/>
      <c r="CX330" s="880"/>
      <c r="CY330" s="880"/>
      <c r="CZ330" s="880"/>
      <c r="DA330" s="880"/>
      <c r="DB330" s="880"/>
      <c r="DC330" s="880"/>
      <c r="DD330" s="880"/>
      <c r="DE330" s="881"/>
    </row>
    <row r="331" spans="1:109" s="3" customFormat="1" ht="23.25" customHeight="1" x14ac:dyDescent="0.2">
      <c r="A331" s="919" t="s">
        <v>1635</v>
      </c>
      <c r="B331" s="920"/>
      <c r="C331" s="920"/>
      <c r="D331" s="920"/>
      <c r="E331" s="920"/>
      <c r="F331" s="920"/>
      <c r="G331" s="920"/>
      <c r="H331" s="920"/>
      <c r="I331" s="920"/>
      <c r="J331" s="920"/>
      <c r="K331" s="920"/>
      <c r="L331" s="920"/>
      <c r="M331" s="920"/>
      <c r="N331" s="920"/>
      <c r="O331" s="921"/>
      <c r="P331" s="886" t="s">
        <v>1543</v>
      </c>
      <c r="Q331" s="886"/>
      <c r="R331" s="886"/>
      <c r="S331" s="886"/>
      <c r="T331" s="886"/>
      <c r="U331" s="886"/>
      <c r="V331" s="886"/>
      <c r="W331" s="886"/>
      <c r="X331" s="886"/>
      <c r="Y331" s="886"/>
      <c r="Z331" s="886"/>
      <c r="AA331" s="886"/>
      <c r="AB331" s="886"/>
      <c r="AC331" s="886"/>
      <c r="AD331" s="887"/>
      <c r="AE331" s="887"/>
      <c r="AF331" s="887"/>
      <c r="AG331" s="888">
        <v>1</v>
      </c>
      <c r="AH331" s="888"/>
      <c r="AI331" s="888"/>
      <c r="AJ331" s="888"/>
      <c r="AK331" s="889">
        <v>34636.089999999997</v>
      </c>
      <c r="AL331" s="889"/>
      <c r="AM331" s="889"/>
      <c r="AN331" s="889"/>
      <c r="AO331" s="889"/>
      <c r="AP331" s="889"/>
      <c r="AQ331" s="880">
        <v>415633.07999999996</v>
      </c>
      <c r="AR331" s="880"/>
      <c r="AS331" s="880"/>
      <c r="AT331" s="880"/>
      <c r="AU331" s="880"/>
      <c r="AV331" s="880"/>
      <c r="AW331" s="880"/>
      <c r="AX331" s="880"/>
      <c r="AY331" s="876">
        <v>0</v>
      </c>
      <c r="AZ331" s="876"/>
      <c r="BA331" s="876"/>
      <c r="BB331" s="876"/>
      <c r="BC331" s="876"/>
      <c r="BD331" s="876"/>
      <c r="BE331" s="876"/>
      <c r="BF331" s="876"/>
      <c r="BG331" s="876">
        <v>5772.6816666666664</v>
      </c>
      <c r="BH331" s="876"/>
      <c r="BI331" s="876"/>
      <c r="BJ331" s="876"/>
      <c r="BK331" s="876"/>
      <c r="BL331" s="876"/>
      <c r="BM331" s="876"/>
      <c r="BN331" s="876"/>
      <c r="BO331" s="877">
        <v>57726.816666666658</v>
      </c>
      <c r="BP331" s="878"/>
      <c r="BQ331" s="878"/>
      <c r="BR331" s="878"/>
      <c r="BS331" s="878"/>
      <c r="BT331" s="878"/>
      <c r="BU331" s="878"/>
      <c r="BV331" s="879"/>
      <c r="BW331" s="876">
        <v>0</v>
      </c>
      <c r="BX331" s="876"/>
      <c r="BY331" s="876"/>
      <c r="BZ331" s="876"/>
      <c r="CA331" s="876"/>
      <c r="CB331" s="876"/>
      <c r="CC331" s="876"/>
      <c r="CD331" s="876"/>
      <c r="CE331" s="876">
        <v>0</v>
      </c>
      <c r="CF331" s="876"/>
      <c r="CG331" s="876"/>
      <c r="CH331" s="876"/>
      <c r="CI331" s="876"/>
      <c r="CJ331" s="876"/>
      <c r="CK331" s="876"/>
      <c r="CL331" s="876"/>
      <c r="CM331" s="876"/>
      <c r="CN331" s="876">
        <v>0</v>
      </c>
      <c r="CO331" s="876"/>
      <c r="CP331" s="876"/>
      <c r="CQ331" s="876"/>
      <c r="CR331" s="876"/>
      <c r="CS331" s="876"/>
      <c r="CT331" s="876"/>
      <c r="CU331" s="876"/>
      <c r="CV331" s="880">
        <f t="shared" si="5"/>
        <v>479132.57833333325</v>
      </c>
      <c r="CW331" s="880"/>
      <c r="CX331" s="880"/>
      <c r="CY331" s="880"/>
      <c r="CZ331" s="880"/>
      <c r="DA331" s="880"/>
      <c r="DB331" s="880"/>
      <c r="DC331" s="880"/>
      <c r="DD331" s="880"/>
      <c r="DE331" s="881"/>
    </row>
    <row r="332" spans="1:109" s="3" customFormat="1" ht="23.25" customHeight="1" x14ac:dyDescent="0.2">
      <c r="A332" s="919" t="s">
        <v>1636</v>
      </c>
      <c r="B332" s="920"/>
      <c r="C332" s="920"/>
      <c r="D332" s="920"/>
      <c r="E332" s="920"/>
      <c r="F332" s="920"/>
      <c r="G332" s="920"/>
      <c r="H332" s="920"/>
      <c r="I332" s="920"/>
      <c r="J332" s="920"/>
      <c r="K332" s="920"/>
      <c r="L332" s="920"/>
      <c r="M332" s="920"/>
      <c r="N332" s="920"/>
      <c r="O332" s="921"/>
      <c r="P332" s="886" t="s">
        <v>1507</v>
      </c>
      <c r="Q332" s="886"/>
      <c r="R332" s="886"/>
      <c r="S332" s="886"/>
      <c r="T332" s="886"/>
      <c r="U332" s="886"/>
      <c r="V332" s="886"/>
      <c r="W332" s="886"/>
      <c r="X332" s="886"/>
      <c r="Y332" s="886"/>
      <c r="Z332" s="886"/>
      <c r="AA332" s="886"/>
      <c r="AB332" s="886"/>
      <c r="AC332" s="886"/>
      <c r="AD332" s="887"/>
      <c r="AE332" s="887"/>
      <c r="AF332" s="887"/>
      <c r="AG332" s="888">
        <v>1</v>
      </c>
      <c r="AH332" s="888"/>
      <c r="AI332" s="888"/>
      <c r="AJ332" s="888"/>
      <c r="AK332" s="889">
        <v>30550</v>
      </c>
      <c r="AL332" s="889"/>
      <c r="AM332" s="889"/>
      <c r="AN332" s="889"/>
      <c r="AO332" s="889"/>
      <c r="AP332" s="889"/>
      <c r="AQ332" s="880">
        <v>366600</v>
      </c>
      <c r="AR332" s="880"/>
      <c r="AS332" s="880"/>
      <c r="AT332" s="880"/>
      <c r="AU332" s="880"/>
      <c r="AV332" s="880"/>
      <c r="AW332" s="880"/>
      <c r="AX332" s="880"/>
      <c r="AY332" s="876">
        <v>0</v>
      </c>
      <c r="AZ332" s="876"/>
      <c r="BA332" s="876"/>
      <c r="BB332" s="876"/>
      <c r="BC332" s="876"/>
      <c r="BD332" s="876"/>
      <c r="BE332" s="876"/>
      <c r="BF332" s="876"/>
      <c r="BG332" s="876">
        <v>5091.666666666667</v>
      </c>
      <c r="BH332" s="876"/>
      <c r="BI332" s="876"/>
      <c r="BJ332" s="876"/>
      <c r="BK332" s="876"/>
      <c r="BL332" s="876"/>
      <c r="BM332" s="876"/>
      <c r="BN332" s="876"/>
      <c r="BO332" s="877">
        <v>50916.666666666672</v>
      </c>
      <c r="BP332" s="878"/>
      <c r="BQ332" s="878"/>
      <c r="BR332" s="878"/>
      <c r="BS332" s="878"/>
      <c r="BT332" s="878"/>
      <c r="BU332" s="878"/>
      <c r="BV332" s="879"/>
      <c r="BW332" s="876">
        <v>0</v>
      </c>
      <c r="BX332" s="876"/>
      <c r="BY332" s="876"/>
      <c r="BZ332" s="876"/>
      <c r="CA332" s="876"/>
      <c r="CB332" s="876"/>
      <c r="CC332" s="876"/>
      <c r="CD332" s="876"/>
      <c r="CE332" s="876">
        <v>0</v>
      </c>
      <c r="CF332" s="876"/>
      <c r="CG332" s="876"/>
      <c r="CH332" s="876"/>
      <c r="CI332" s="876"/>
      <c r="CJ332" s="876"/>
      <c r="CK332" s="876"/>
      <c r="CL332" s="876"/>
      <c r="CM332" s="876"/>
      <c r="CN332" s="876">
        <v>0</v>
      </c>
      <c r="CO332" s="876"/>
      <c r="CP332" s="876"/>
      <c r="CQ332" s="876"/>
      <c r="CR332" s="876"/>
      <c r="CS332" s="876"/>
      <c r="CT332" s="876"/>
      <c r="CU332" s="876"/>
      <c r="CV332" s="880">
        <f t="shared" si="5"/>
        <v>422608.33333333337</v>
      </c>
      <c r="CW332" s="880"/>
      <c r="CX332" s="880"/>
      <c r="CY332" s="880"/>
      <c r="CZ332" s="880"/>
      <c r="DA332" s="880"/>
      <c r="DB332" s="880"/>
      <c r="DC332" s="880"/>
      <c r="DD332" s="880"/>
      <c r="DE332" s="881"/>
    </row>
    <row r="333" spans="1:109" s="3" customFormat="1" ht="23.25" customHeight="1" x14ac:dyDescent="0.2">
      <c r="A333" s="919" t="s">
        <v>1637</v>
      </c>
      <c r="B333" s="920"/>
      <c r="C333" s="920"/>
      <c r="D333" s="920"/>
      <c r="E333" s="920"/>
      <c r="F333" s="920"/>
      <c r="G333" s="920"/>
      <c r="H333" s="920"/>
      <c r="I333" s="920"/>
      <c r="J333" s="920"/>
      <c r="K333" s="920"/>
      <c r="L333" s="920"/>
      <c r="M333" s="920"/>
      <c r="N333" s="920"/>
      <c r="O333" s="921"/>
      <c r="P333" s="886" t="s">
        <v>1518</v>
      </c>
      <c r="Q333" s="886"/>
      <c r="R333" s="886"/>
      <c r="S333" s="886"/>
      <c r="T333" s="886"/>
      <c r="U333" s="886"/>
      <c r="V333" s="886"/>
      <c r="W333" s="886"/>
      <c r="X333" s="886"/>
      <c r="Y333" s="886"/>
      <c r="Z333" s="886"/>
      <c r="AA333" s="886"/>
      <c r="AB333" s="886"/>
      <c r="AC333" s="886"/>
      <c r="AD333" s="887"/>
      <c r="AE333" s="887"/>
      <c r="AF333" s="887"/>
      <c r="AG333" s="888">
        <v>1</v>
      </c>
      <c r="AH333" s="888"/>
      <c r="AI333" s="888"/>
      <c r="AJ333" s="888"/>
      <c r="AK333" s="889">
        <v>33500</v>
      </c>
      <c r="AL333" s="889"/>
      <c r="AM333" s="889"/>
      <c r="AN333" s="889"/>
      <c r="AO333" s="889"/>
      <c r="AP333" s="889"/>
      <c r="AQ333" s="880">
        <v>402000</v>
      </c>
      <c r="AR333" s="880"/>
      <c r="AS333" s="880"/>
      <c r="AT333" s="880"/>
      <c r="AU333" s="880"/>
      <c r="AV333" s="880"/>
      <c r="AW333" s="880"/>
      <c r="AX333" s="880"/>
      <c r="AY333" s="876">
        <v>0</v>
      </c>
      <c r="AZ333" s="876"/>
      <c r="BA333" s="876"/>
      <c r="BB333" s="876"/>
      <c r="BC333" s="876"/>
      <c r="BD333" s="876"/>
      <c r="BE333" s="876"/>
      <c r="BF333" s="876"/>
      <c r="BG333" s="876">
        <v>5583.3333333333339</v>
      </c>
      <c r="BH333" s="876"/>
      <c r="BI333" s="876"/>
      <c r="BJ333" s="876"/>
      <c r="BK333" s="876"/>
      <c r="BL333" s="876"/>
      <c r="BM333" s="876"/>
      <c r="BN333" s="876"/>
      <c r="BO333" s="877">
        <v>55833.333333333336</v>
      </c>
      <c r="BP333" s="878"/>
      <c r="BQ333" s="878"/>
      <c r="BR333" s="878"/>
      <c r="BS333" s="878"/>
      <c r="BT333" s="878"/>
      <c r="BU333" s="878"/>
      <c r="BV333" s="879"/>
      <c r="BW333" s="876">
        <v>0</v>
      </c>
      <c r="BX333" s="876"/>
      <c r="BY333" s="876"/>
      <c r="BZ333" s="876"/>
      <c r="CA333" s="876"/>
      <c r="CB333" s="876"/>
      <c r="CC333" s="876"/>
      <c r="CD333" s="876"/>
      <c r="CE333" s="876">
        <v>0</v>
      </c>
      <c r="CF333" s="876"/>
      <c r="CG333" s="876"/>
      <c r="CH333" s="876"/>
      <c r="CI333" s="876"/>
      <c r="CJ333" s="876"/>
      <c r="CK333" s="876"/>
      <c r="CL333" s="876"/>
      <c r="CM333" s="876"/>
      <c r="CN333" s="876">
        <v>24000</v>
      </c>
      <c r="CO333" s="876"/>
      <c r="CP333" s="876"/>
      <c r="CQ333" s="876"/>
      <c r="CR333" s="876"/>
      <c r="CS333" s="876"/>
      <c r="CT333" s="876"/>
      <c r="CU333" s="876"/>
      <c r="CV333" s="880">
        <f t="shared" si="5"/>
        <v>487416.66666666663</v>
      </c>
      <c r="CW333" s="880"/>
      <c r="CX333" s="880"/>
      <c r="CY333" s="880"/>
      <c r="CZ333" s="880"/>
      <c r="DA333" s="880"/>
      <c r="DB333" s="880"/>
      <c r="DC333" s="880"/>
      <c r="DD333" s="880"/>
      <c r="DE333" s="881"/>
    </row>
    <row r="334" spans="1:109" s="3" customFormat="1" ht="23.25" customHeight="1" x14ac:dyDescent="0.2">
      <c r="A334" s="919" t="s">
        <v>1638</v>
      </c>
      <c r="B334" s="920"/>
      <c r="C334" s="920"/>
      <c r="D334" s="920"/>
      <c r="E334" s="920"/>
      <c r="F334" s="920"/>
      <c r="G334" s="920"/>
      <c r="H334" s="920"/>
      <c r="I334" s="920"/>
      <c r="J334" s="920"/>
      <c r="K334" s="920"/>
      <c r="L334" s="920"/>
      <c r="M334" s="920"/>
      <c r="N334" s="920"/>
      <c r="O334" s="921"/>
      <c r="P334" s="886" t="s">
        <v>1526</v>
      </c>
      <c r="Q334" s="886"/>
      <c r="R334" s="886"/>
      <c r="S334" s="886"/>
      <c r="T334" s="886"/>
      <c r="U334" s="886"/>
      <c r="V334" s="886"/>
      <c r="W334" s="886"/>
      <c r="X334" s="886"/>
      <c r="Y334" s="886"/>
      <c r="Z334" s="886"/>
      <c r="AA334" s="886"/>
      <c r="AB334" s="886"/>
      <c r="AC334" s="886"/>
      <c r="AD334" s="887"/>
      <c r="AE334" s="887"/>
      <c r="AF334" s="887"/>
      <c r="AG334" s="888">
        <v>1</v>
      </c>
      <c r="AH334" s="888"/>
      <c r="AI334" s="888"/>
      <c r="AJ334" s="888"/>
      <c r="AK334" s="889">
        <v>28500</v>
      </c>
      <c r="AL334" s="889"/>
      <c r="AM334" s="889"/>
      <c r="AN334" s="889"/>
      <c r="AO334" s="889"/>
      <c r="AP334" s="889"/>
      <c r="AQ334" s="880">
        <v>342000</v>
      </c>
      <c r="AR334" s="880"/>
      <c r="AS334" s="880"/>
      <c r="AT334" s="880"/>
      <c r="AU334" s="880"/>
      <c r="AV334" s="880"/>
      <c r="AW334" s="880"/>
      <c r="AX334" s="880"/>
      <c r="AY334" s="876">
        <v>0</v>
      </c>
      <c r="AZ334" s="876"/>
      <c r="BA334" s="876"/>
      <c r="BB334" s="876"/>
      <c r="BC334" s="876"/>
      <c r="BD334" s="876"/>
      <c r="BE334" s="876"/>
      <c r="BF334" s="876"/>
      <c r="BG334" s="876">
        <v>4750</v>
      </c>
      <c r="BH334" s="876"/>
      <c r="BI334" s="876"/>
      <c r="BJ334" s="876"/>
      <c r="BK334" s="876"/>
      <c r="BL334" s="876"/>
      <c r="BM334" s="876"/>
      <c r="BN334" s="876"/>
      <c r="BO334" s="877">
        <v>47500</v>
      </c>
      <c r="BP334" s="878"/>
      <c r="BQ334" s="878"/>
      <c r="BR334" s="878"/>
      <c r="BS334" s="878"/>
      <c r="BT334" s="878"/>
      <c r="BU334" s="878"/>
      <c r="BV334" s="879"/>
      <c r="BW334" s="876">
        <v>0</v>
      </c>
      <c r="BX334" s="876"/>
      <c r="BY334" s="876"/>
      <c r="BZ334" s="876"/>
      <c r="CA334" s="876"/>
      <c r="CB334" s="876"/>
      <c r="CC334" s="876"/>
      <c r="CD334" s="876"/>
      <c r="CE334" s="876">
        <v>0</v>
      </c>
      <c r="CF334" s="876"/>
      <c r="CG334" s="876"/>
      <c r="CH334" s="876"/>
      <c r="CI334" s="876"/>
      <c r="CJ334" s="876"/>
      <c r="CK334" s="876"/>
      <c r="CL334" s="876"/>
      <c r="CM334" s="876"/>
      <c r="CN334" s="876">
        <v>24000</v>
      </c>
      <c r="CO334" s="876"/>
      <c r="CP334" s="876"/>
      <c r="CQ334" s="876"/>
      <c r="CR334" s="876"/>
      <c r="CS334" s="876"/>
      <c r="CT334" s="876"/>
      <c r="CU334" s="876"/>
      <c r="CV334" s="880">
        <f t="shared" si="5"/>
        <v>418250</v>
      </c>
      <c r="CW334" s="880"/>
      <c r="CX334" s="880"/>
      <c r="CY334" s="880"/>
      <c r="CZ334" s="880"/>
      <c r="DA334" s="880"/>
      <c r="DB334" s="880"/>
      <c r="DC334" s="880"/>
      <c r="DD334" s="880"/>
      <c r="DE334" s="881"/>
    </row>
    <row r="335" spans="1:109" s="3" customFormat="1" ht="23.25" customHeight="1" x14ac:dyDescent="0.2">
      <c r="A335" s="919" t="s">
        <v>1639</v>
      </c>
      <c r="B335" s="920"/>
      <c r="C335" s="920"/>
      <c r="D335" s="920"/>
      <c r="E335" s="920"/>
      <c r="F335" s="920"/>
      <c r="G335" s="920"/>
      <c r="H335" s="920"/>
      <c r="I335" s="920"/>
      <c r="J335" s="920"/>
      <c r="K335" s="920"/>
      <c r="L335" s="920"/>
      <c r="M335" s="920"/>
      <c r="N335" s="920"/>
      <c r="O335" s="921"/>
      <c r="P335" s="886" t="s">
        <v>1574</v>
      </c>
      <c r="Q335" s="886"/>
      <c r="R335" s="886"/>
      <c r="S335" s="886"/>
      <c r="T335" s="886"/>
      <c r="U335" s="886"/>
      <c r="V335" s="886"/>
      <c r="W335" s="886"/>
      <c r="X335" s="886"/>
      <c r="Y335" s="886"/>
      <c r="Z335" s="886"/>
      <c r="AA335" s="886"/>
      <c r="AB335" s="886"/>
      <c r="AC335" s="886"/>
      <c r="AD335" s="887"/>
      <c r="AE335" s="887"/>
      <c r="AF335" s="887"/>
      <c r="AG335" s="888">
        <v>1</v>
      </c>
      <c r="AH335" s="888"/>
      <c r="AI335" s="888"/>
      <c r="AJ335" s="888"/>
      <c r="AK335" s="889">
        <v>28500</v>
      </c>
      <c r="AL335" s="889"/>
      <c r="AM335" s="889"/>
      <c r="AN335" s="889"/>
      <c r="AO335" s="889"/>
      <c r="AP335" s="889"/>
      <c r="AQ335" s="880">
        <v>342000</v>
      </c>
      <c r="AR335" s="880"/>
      <c r="AS335" s="880"/>
      <c r="AT335" s="880"/>
      <c r="AU335" s="880"/>
      <c r="AV335" s="880"/>
      <c r="AW335" s="880"/>
      <c r="AX335" s="880"/>
      <c r="AY335" s="876">
        <v>0</v>
      </c>
      <c r="AZ335" s="876"/>
      <c r="BA335" s="876"/>
      <c r="BB335" s="876"/>
      <c r="BC335" s="876"/>
      <c r="BD335" s="876"/>
      <c r="BE335" s="876"/>
      <c r="BF335" s="876"/>
      <c r="BG335" s="876">
        <v>4750</v>
      </c>
      <c r="BH335" s="876"/>
      <c r="BI335" s="876"/>
      <c r="BJ335" s="876"/>
      <c r="BK335" s="876"/>
      <c r="BL335" s="876"/>
      <c r="BM335" s="876"/>
      <c r="BN335" s="876"/>
      <c r="BO335" s="877">
        <v>47500</v>
      </c>
      <c r="BP335" s="878"/>
      <c r="BQ335" s="878"/>
      <c r="BR335" s="878"/>
      <c r="BS335" s="878"/>
      <c r="BT335" s="878"/>
      <c r="BU335" s="878"/>
      <c r="BV335" s="879"/>
      <c r="BW335" s="876">
        <v>0</v>
      </c>
      <c r="BX335" s="876"/>
      <c r="BY335" s="876"/>
      <c r="BZ335" s="876"/>
      <c r="CA335" s="876"/>
      <c r="CB335" s="876"/>
      <c r="CC335" s="876"/>
      <c r="CD335" s="876"/>
      <c r="CE335" s="876">
        <v>0</v>
      </c>
      <c r="CF335" s="876"/>
      <c r="CG335" s="876"/>
      <c r="CH335" s="876"/>
      <c r="CI335" s="876"/>
      <c r="CJ335" s="876"/>
      <c r="CK335" s="876"/>
      <c r="CL335" s="876"/>
      <c r="CM335" s="876"/>
      <c r="CN335" s="876">
        <v>24000</v>
      </c>
      <c r="CO335" s="876"/>
      <c r="CP335" s="876"/>
      <c r="CQ335" s="876"/>
      <c r="CR335" s="876"/>
      <c r="CS335" s="876"/>
      <c r="CT335" s="876"/>
      <c r="CU335" s="876"/>
      <c r="CV335" s="880">
        <f t="shared" si="5"/>
        <v>418250</v>
      </c>
      <c r="CW335" s="880"/>
      <c r="CX335" s="880"/>
      <c r="CY335" s="880"/>
      <c r="CZ335" s="880"/>
      <c r="DA335" s="880"/>
      <c r="DB335" s="880"/>
      <c r="DC335" s="880"/>
      <c r="DD335" s="880"/>
      <c r="DE335" s="881"/>
    </row>
    <row r="336" spans="1:109" s="3" customFormat="1" ht="23.25" customHeight="1" x14ac:dyDescent="0.2">
      <c r="A336" s="919" t="s">
        <v>1640</v>
      </c>
      <c r="B336" s="920"/>
      <c r="C336" s="920"/>
      <c r="D336" s="920"/>
      <c r="E336" s="920"/>
      <c r="F336" s="920"/>
      <c r="G336" s="920"/>
      <c r="H336" s="920"/>
      <c r="I336" s="920"/>
      <c r="J336" s="920"/>
      <c r="K336" s="920"/>
      <c r="L336" s="920"/>
      <c r="M336" s="920"/>
      <c r="N336" s="920"/>
      <c r="O336" s="921"/>
      <c r="P336" s="886" t="s">
        <v>1511</v>
      </c>
      <c r="Q336" s="886"/>
      <c r="R336" s="886"/>
      <c r="S336" s="886"/>
      <c r="T336" s="886"/>
      <c r="U336" s="886"/>
      <c r="V336" s="886"/>
      <c r="W336" s="886"/>
      <c r="X336" s="886"/>
      <c r="Y336" s="886"/>
      <c r="Z336" s="886"/>
      <c r="AA336" s="886"/>
      <c r="AB336" s="886"/>
      <c r="AC336" s="886"/>
      <c r="AD336" s="887"/>
      <c r="AE336" s="887"/>
      <c r="AF336" s="887"/>
      <c r="AG336" s="888">
        <v>1</v>
      </c>
      <c r="AH336" s="888"/>
      <c r="AI336" s="888"/>
      <c r="AJ336" s="888"/>
      <c r="AK336" s="889">
        <v>33500</v>
      </c>
      <c r="AL336" s="889"/>
      <c r="AM336" s="889"/>
      <c r="AN336" s="889"/>
      <c r="AO336" s="889"/>
      <c r="AP336" s="889"/>
      <c r="AQ336" s="880">
        <v>402000</v>
      </c>
      <c r="AR336" s="880"/>
      <c r="AS336" s="880"/>
      <c r="AT336" s="880"/>
      <c r="AU336" s="880"/>
      <c r="AV336" s="880"/>
      <c r="AW336" s="880"/>
      <c r="AX336" s="880"/>
      <c r="AY336" s="876">
        <v>0</v>
      </c>
      <c r="AZ336" s="876"/>
      <c r="BA336" s="876"/>
      <c r="BB336" s="876"/>
      <c r="BC336" s="876"/>
      <c r="BD336" s="876"/>
      <c r="BE336" s="876"/>
      <c r="BF336" s="876"/>
      <c r="BG336" s="876">
        <v>5583.3333333333339</v>
      </c>
      <c r="BH336" s="876"/>
      <c r="BI336" s="876"/>
      <c r="BJ336" s="876"/>
      <c r="BK336" s="876"/>
      <c r="BL336" s="876"/>
      <c r="BM336" s="876"/>
      <c r="BN336" s="876"/>
      <c r="BO336" s="877">
        <v>55833.333333333336</v>
      </c>
      <c r="BP336" s="878"/>
      <c r="BQ336" s="878"/>
      <c r="BR336" s="878"/>
      <c r="BS336" s="878"/>
      <c r="BT336" s="878"/>
      <c r="BU336" s="878"/>
      <c r="BV336" s="879"/>
      <c r="BW336" s="876">
        <v>0</v>
      </c>
      <c r="BX336" s="876"/>
      <c r="BY336" s="876"/>
      <c r="BZ336" s="876"/>
      <c r="CA336" s="876"/>
      <c r="CB336" s="876"/>
      <c r="CC336" s="876"/>
      <c r="CD336" s="876"/>
      <c r="CE336" s="876">
        <v>0</v>
      </c>
      <c r="CF336" s="876"/>
      <c r="CG336" s="876"/>
      <c r="CH336" s="876"/>
      <c r="CI336" s="876"/>
      <c r="CJ336" s="876"/>
      <c r="CK336" s="876"/>
      <c r="CL336" s="876"/>
      <c r="CM336" s="876"/>
      <c r="CN336" s="876">
        <v>24000</v>
      </c>
      <c r="CO336" s="876"/>
      <c r="CP336" s="876"/>
      <c r="CQ336" s="876"/>
      <c r="CR336" s="876"/>
      <c r="CS336" s="876"/>
      <c r="CT336" s="876"/>
      <c r="CU336" s="876"/>
      <c r="CV336" s="880">
        <f t="shared" si="5"/>
        <v>487416.66666666663</v>
      </c>
      <c r="CW336" s="880"/>
      <c r="CX336" s="880"/>
      <c r="CY336" s="880"/>
      <c r="CZ336" s="880"/>
      <c r="DA336" s="880"/>
      <c r="DB336" s="880"/>
      <c r="DC336" s="880"/>
      <c r="DD336" s="880"/>
      <c r="DE336" s="881"/>
    </row>
    <row r="337" spans="1:109" s="3" customFormat="1" ht="23.25" customHeight="1" x14ac:dyDescent="0.2">
      <c r="A337" s="919" t="s">
        <v>1641</v>
      </c>
      <c r="B337" s="920"/>
      <c r="C337" s="920"/>
      <c r="D337" s="920"/>
      <c r="E337" s="920"/>
      <c r="F337" s="920"/>
      <c r="G337" s="920"/>
      <c r="H337" s="920"/>
      <c r="I337" s="920"/>
      <c r="J337" s="920"/>
      <c r="K337" s="920"/>
      <c r="L337" s="920"/>
      <c r="M337" s="920"/>
      <c r="N337" s="920"/>
      <c r="O337" s="921"/>
      <c r="P337" s="886" t="s">
        <v>1513</v>
      </c>
      <c r="Q337" s="886"/>
      <c r="R337" s="886"/>
      <c r="S337" s="886"/>
      <c r="T337" s="886"/>
      <c r="U337" s="886"/>
      <c r="V337" s="886"/>
      <c r="W337" s="886"/>
      <c r="X337" s="886"/>
      <c r="Y337" s="886"/>
      <c r="Z337" s="886"/>
      <c r="AA337" s="886"/>
      <c r="AB337" s="886"/>
      <c r="AC337" s="886"/>
      <c r="AD337" s="887"/>
      <c r="AE337" s="887"/>
      <c r="AF337" s="887"/>
      <c r="AG337" s="888">
        <v>1</v>
      </c>
      <c r="AH337" s="888"/>
      <c r="AI337" s="888"/>
      <c r="AJ337" s="888"/>
      <c r="AK337" s="889">
        <v>28500</v>
      </c>
      <c r="AL337" s="889"/>
      <c r="AM337" s="889"/>
      <c r="AN337" s="889"/>
      <c r="AO337" s="889"/>
      <c r="AP337" s="889"/>
      <c r="AQ337" s="880">
        <v>342000</v>
      </c>
      <c r="AR337" s="880"/>
      <c r="AS337" s="880"/>
      <c r="AT337" s="880"/>
      <c r="AU337" s="880"/>
      <c r="AV337" s="880"/>
      <c r="AW337" s="880"/>
      <c r="AX337" s="880"/>
      <c r="AY337" s="876">
        <v>0</v>
      </c>
      <c r="AZ337" s="876"/>
      <c r="BA337" s="876"/>
      <c r="BB337" s="876"/>
      <c r="BC337" s="876"/>
      <c r="BD337" s="876"/>
      <c r="BE337" s="876"/>
      <c r="BF337" s="876"/>
      <c r="BG337" s="876">
        <v>4750</v>
      </c>
      <c r="BH337" s="876"/>
      <c r="BI337" s="876"/>
      <c r="BJ337" s="876"/>
      <c r="BK337" s="876"/>
      <c r="BL337" s="876"/>
      <c r="BM337" s="876"/>
      <c r="BN337" s="876"/>
      <c r="BO337" s="877">
        <v>47500</v>
      </c>
      <c r="BP337" s="878"/>
      <c r="BQ337" s="878"/>
      <c r="BR337" s="878"/>
      <c r="BS337" s="878"/>
      <c r="BT337" s="878"/>
      <c r="BU337" s="878"/>
      <c r="BV337" s="879"/>
      <c r="BW337" s="876">
        <v>0</v>
      </c>
      <c r="BX337" s="876"/>
      <c r="BY337" s="876"/>
      <c r="BZ337" s="876"/>
      <c r="CA337" s="876"/>
      <c r="CB337" s="876"/>
      <c r="CC337" s="876"/>
      <c r="CD337" s="876"/>
      <c r="CE337" s="876">
        <v>0</v>
      </c>
      <c r="CF337" s="876"/>
      <c r="CG337" s="876"/>
      <c r="CH337" s="876"/>
      <c r="CI337" s="876"/>
      <c r="CJ337" s="876"/>
      <c r="CK337" s="876"/>
      <c r="CL337" s="876"/>
      <c r="CM337" s="876"/>
      <c r="CN337" s="876">
        <v>24000</v>
      </c>
      <c r="CO337" s="876"/>
      <c r="CP337" s="876"/>
      <c r="CQ337" s="876"/>
      <c r="CR337" s="876"/>
      <c r="CS337" s="876"/>
      <c r="CT337" s="876"/>
      <c r="CU337" s="876"/>
      <c r="CV337" s="880">
        <f t="shared" si="5"/>
        <v>418250</v>
      </c>
      <c r="CW337" s="880"/>
      <c r="CX337" s="880"/>
      <c r="CY337" s="880"/>
      <c r="CZ337" s="880"/>
      <c r="DA337" s="880"/>
      <c r="DB337" s="880"/>
      <c r="DC337" s="880"/>
      <c r="DD337" s="880"/>
      <c r="DE337" s="881"/>
    </row>
    <row r="338" spans="1:109" s="3" customFormat="1" ht="23.25" customHeight="1" x14ac:dyDescent="0.2">
      <c r="A338" s="919" t="s">
        <v>1642</v>
      </c>
      <c r="B338" s="920"/>
      <c r="C338" s="920"/>
      <c r="D338" s="920"/>
      <c r="E338" s="920"/>
      <c r="F338" s="920"/>
      <c r="G338" s="920"/>
      <c r="H338" s="920"/>
      <c r="I338" s="920"/>
      <c r="J338" s="920"/>
      <c r="K338" s="920"/>
      <c r="L338" s="920"/>
      <c r="M338" s="920"/>
      <c r="N338" s="920"/>
      <c r="O338" s="921"/>
      <c r="P338" s="886" t="s">
        <v>1496</v>
      </c>
      <c r="Q338" s="886"/>
      <c r="R338" s="886"/>
      <c r="S338" s="886"/>
      <c r="T338" s="886"/>
      <c r="U338" s="886"/>
      <c r="V338" s="886"/>
      <c r="W338" s="886"/>
      <c r="X338" s="886"/>
      <c r="Y338" s="886"/>
      <c r="Z338" s="886"/>
      <c r="AA338" s="886"/>
      <c r="AB338" s="886"/>
      <c r="AC338" s="886"/>
      <c r="AD338" s="887"/>
      <c r="AE338" s="887"/>
      <c r="AF338" s="887"/>
      <c r="AG338" s="888">
        <v>7</v>
      </c>
      <c r="AH338" s="888"/>
      <c r="AI338" s="888"/>
      <c r="AJ338" s="888"/>
      <c r="AK338" s="889">
        <v>212609.16</v>
      </c>
      <c r="AL338" s="889"/>
      <c r="AM338" s="889"/>
      <c r="AN338" s="889"/>
      <c r="AO338" s="889"/>
      <c r="AP338" s="889"/>
      <c r="AQ338" s="880">
        <v>2551309.92</v>
      </c>
      <c r="AR338" s="880"/>
      <c r="AS338" s="880"/>
      <c r="AT338" s="880"/>
      <c r="AU338" s="880"/>
      <c r="AV338" s="880"/>
      <c r="AW338" s="880"/>
      <c r="AX338" s="880"/>
      <c r="AY338" s="876">
        <v>0</v>
      </c>
      <c r="AZ338" s="876"/>
      <c r="BA338" s="876"/>
      <c r="BB338" s="876"/>
      <c r="BC338" s="876"/>
      <c r="BD338" s="876"/>
      <c r="BE338" s="876"/>
      <c r="BF338" s="876"/>
      <c r="BG338" s="876">
        <v>35434.86</v>
      </c>
      <c r="BH338" s="876"/>
      <c r="BI338" s="876"/>
      <c r="BJ338" s="876"/>
      <c r="BK338" s="876"/>
      <c r="BL338" s="876"/>
      <c r="BM338" s="876"/>
      <c r="BN338" s="876"/>
      <c r="BO338" s="877">
        <v>354348.60000000003</v>
      </c>
      <c r="BP338" s="878"/>
      <c r="BQ338" s="878"/>
      <c r="BR338" s="878"/>
      <c r="BS338" s="878"/>
      <c r="BT338" s="878"/>
      <c r="BU338" s="878"/>
      <c r="BV338" s="879"/>
      <c r="BW338" s="876">
        <v>0</v>
      </c>
      <c r="BX338" s="876"/>
      <c r="BY338" s="876"/>
      <c r="BZ338" s="876"/>
      <c r="CA338" s="876"/>
      <c r="CB338" s="876"/>
      <c r="CC338" s="876"/>
      <c r="CD338" s="876"/>
      <c r="CE338" s="876">
        <v>0</v>
      </c>
      <c r="CF338" s="876"/>
      <c r="CG338" s="876"/>
      <c r="CH338" s="876"/>
      <c r="CI338" s="876"/>
      <c r="CJ338" s="876"/>
      <c r="CK338" s="876"/>
      <c r="CL338" s="876"/>
      <c r="CM338" s="876"/>
      <c r="CN338" s="876">
        <v>0</v>
      </c>
      <c r="CO338" s="876"/>
      <c r="CP338" s="876"/>
      <c r="CQ338" s="876"/>
      <c r="CR338" s="876"/>
      <c r="CS338" s="876"/>
      <c r="CT338" s="876"/>
      <c r="CU338" s="876"/>
      <c r="CV338" s="880">
        <f t="shared" si="5"/>
        <v>2941093.38</v>
      </c>
      <c r="CW338" s="880"/>
      <c r="CX338" s="880"/>
      <c r="CY338" s="880"/>
      <c r="CZ338" s="880"/>
      <c r="DA338" s="880"/>
      <c r="DB338" s="880"/>
      <c r="DC338" s="880"/>
      <c r="DD338" s="880"/>
      <c r="DE338" s="881"/>
    </row>
    <row r="339" spans="1:109" s="3" customFormat="1" ht="23.25" customHeight="1" x14ac:dyDescent="0.2">
      <c r="A339" s="919" t="s">
        <v>1642</v>
      </c>
      <c r="B339" s="920"/>
      <c r="C339" s="920"/>
      <c r="D339" s="920"/>
      <c r="E339" s="920"/>
      <c r="F339" s="920"/>
      <c r="G339" s="920"/>
      <c r="H339" s="920"/>
      <c r="I339" s="920"/>
      <c r="J339" s="920"/>
      <c r="K339" s="920"/>
      <c r="L339" s="920"/>
      <c r="M339" s="920"/>
      <c r="N339" s="920"/>
      <c r="O339" s="921"/>
      <c r="P339" s="886" t="s">
        <v>1513</v>
      </c>
      <c r="Q339" s="886"/>
      <c r="R339" s="886"/>
      <c r="S339" s="886"/>
      <c r="T339" s="886"/>
      <c r="U339" s="886"/>
      <c r="V339" s="886"/>
      <c r="W339" s="886"/>
      <c r="X339" s="886"/>
      <c r="Y339" s="886"/>
      <c r="Z339" s="886"/>
      <c r="AA339" s="886"/>
      <c r="AB339" s="886"/>
      <c r="AC339" s="886"/>
      <c r="AD339" s="887"/>
      <c r="AE339" s="887"/>
      <c r="AF339" s="887"/>
      <c r="AG339" s="888">
        <v>1</v>
      </c>
      <c r="AH339" s="888"/>
      <c r="AI339" s="888"/>
      <c r="AJ339" s="888"/>
      <c r="AK339" s="889">
        <v>37636.199999999997</v>
      </c>
      <c r="AL339" s="889"/>
      <c r="AM339" s="889"/>
      <c r="AN339" s="889"/>
      <c r="AO339" s="889"/>
      <c r="AP339" s="889"/>
      <c r="AQ339" s="880">
        <v>451634.39999999997</v>
      </c>
      <c r="AR339" s="880"/>
      <c r="AS339" s="880"/>
      <c r="AT339" s="880"/>
      <c r="AU339" s="880"/>
      <c r="AV339" s="880"/>
      <c r="AW339" s="880"/>
      <c r="AX339" s="880"/>
      <c r="AY339" s="876">
        <v>0</v>
      </c>
      <c r="AZ339" s="876"/>
      <c r="BA339" s="876"/>
      <c r="BB339" s="876"/>
      <c r="BC339" s="876"/>
      <c r="BD339" s="876"/>
      <c r="BE339" s="876"/>
      <c r="BF339" s="876"/>
      <c r="BG339" s="876">
        <v>6272.7</v>
      </c>
      <c r="BH339" s="876"/>
      <c r="BI339" s="876"/>
      <c r="BJ339" s="876"/>
      <c r="BK339" s="876"/>
      <c r="BL339" s="876"/>
      <c r="BM339" s="876"/>
      <c r="BN339" s="876"/>
      <c r="BO339" s="877">
        <v>62727</v>
      </c>
      <c r="BP339" s="878"/>
      <c r="BQ339" s="878"/>
      <c r="BR339" s="878"/>
      <c r="BS339" s="878"/>
      <c r="BT339" s="878"/>
      <c r="BU339" s="878"/>
      <c r="BV339" s="879"/>
      <c r="BW339" s="876">
        <v>0</v>
      </c>
      <c r="BX339" s="876"/>
      <c r="BY339" s="876"/>
      <c r="BZ339" s="876"/>
      <c r="CA339" s="876"/>
      <c r="CB339" s="876"/>
      <c r="CC339" s="876"/>
      <c r="CD339" s="876"/>
      <c r="CE339" s="876">
        <v>0</v>
      </c>
      <c r="CF339" s="876"/>
      <c r="CG339" s="876"/>
      <c r="CH339" s="876"/>
      <c r="CI339" s="876"/>
      <c r="CJ339" s="876"/>
      <c r="CK339" s="876"/>
      <c r="CL339" s="876"/>
      <c r="CM339" s="876"/>
      <c r="CN339" s="876">
        <v>0</v>
      </c>
      <c r="CO339" s="876"/>
      <c r="CP339" s="876"/>
      <c r="CQ339" s="876"/>
      <c r="CR339" s="876"/>
      <c r="CS339" s="876"/>
      <c r="CT339" s="876"/>
      <c r="CU339" s="876"/>
      <c r="CV339" s="880">
        <f t="shared" si="5"/>
        <v>520634.1</v>
      </c>
      <c r="CW339" s="880"/>
      <c r="CX339" s="880"/>
      <c r="CY339" s="880"/>
      <c r="CZ339" s="880"/>
      <c r="DA339" s="880"/>
      <c r="DB339" s="880"/>
      <c r="DC339" s="880"/>
      <c r="DD339" s="880"/>
      <c r="DE339" s="881"/>
    </row>
    <row r="340" spans="1:109" s="3" customFormat="1" ht="23.25" customHeight="1" x14ac:dyDescent="0.2">
      <c r="A340" s="919" t="s">
        <v>1642</v>
      </c>
      <c r="B340" s="920"/>
      <c r="C340" s="920"/>
      <c r="D340" s="920"/>
      <c r="E340" s="920"/>
      <c r="F340" s="920"/>
      <c r="G340" s="920"/>
      <c r="H340" s="920"/>
      <c r="I340" s="920"/>
      <c r="J340" s="920"/>
      <c r="K340" s="920"/>
      <c r="L340" s="920"/>
      <c r="M340" s="920"/>
      <c r="N340" s="920"/>
      <c r="O340" s="921"/>
      <c r="P340" s="886" t="s">
        <v>1538</v>
      </c>
      <c r="Q340" s="886"/>
      <c r="R340" s="886"/>
      <c r="S340" s="886"/>
      <c r="T340" s="886"/>
      <c r="U340" s="886"/>
      <c r="V340" s="886"/>
      <c r="W340" s="886"/>
      <c r="X340" s="886"/>
      <c r="Y340" s="886"/>
      <c r="Z340" s="886"/>
      <c r="AA340" s="886"/>
      <c r="AB340" s="886"/>
      <c r="AC340" s="886"/>
      <c r="AD340" s="887"/>
      <c r="AE340" s="887"/>
      <c r="AF340" s="887"/>
      <c r="AG340" s="888">
        <v>1</v>
      </c>
      <c r="AH340" s="888"/>
      <c r="AI340" s="888"/>
      <c r="AJ340" s="888"/>
      <c r="AK340" s="889">
        <v>29550</v>
      </c>
      <c r="AL340" s="889"/>
      <c r="AM340" s="889"/>
      <c r="AN340" s="889"/>
      <c r="AO340" s="889"/>
      <c r="AP340" s="889"/>
      <c r="AQ340" s="880">
        <v>354600</v>
      </c>
      <c r="AR340" s="880"/>
      <c r="AS340" s="880"/>
      <c r="AT340" s="880"/>
      <c r="AU340" s="880"/>
      <c r="AV340" s="880"/>
      <c r="AW340" s="880"/>
      <c r="AX340" s="880"/>
      <c r="AY340" s="876">
        <v>0</v>
      </c>
      <c r="AZ340" s="876"/>
      <c r="BA340" s="876"/>
      <c r="BB340" s="876"/>
      <c r="BC340" s="876"/>
      <c r="BD340" s="876"/>
      <c r="BE340" s="876"/>
      <c r="BF340" s="876"/>
      <c r="BG340" s="876">
        <v>4925</v>
      </c>
      <c r="BH340" s="876"/>
      <c r="BI340" s="876"/>
      <c r="BJ340" s="876"/>
      <c r="BK340" s="876"/>
      <c r="BL340" s="876"/>
      <c r="BM340" s="876"/>
      <c r="BN340" s="876"/>
      <c r="BO340" s="877">
        <v>49250</v>
      </c>
      <c r="BP340" s="878"/>
      <c r="BQ340" s="878"/>
      <c r="BR340" s="878"/>
      <c r="BS340" s="878"/>
      <c r="BT340" s="878"/>
      <c r="BU340" s="878"/>
      <c r="BV340" s="879"/>
      <c r="BW340" s="876">
        <v>0</v>
      </c>
      <c r="BX340" s="876"/>
      <c r="BY340" s="876"/>
      <c r="BZ340" s="876"/>
      <c r="CA340" s="876"/>
      <c r="CB340" s="876"/>
      <c r="CC340" s="876"/>
      <c r="CD340" s="876"/>
      <c r="CE340" s="876">
        <v>0</v>
      </c>
      <c r="CF340" s="876"/>
      <c r="CG340" s="876"/>
      <c r="CH340" s="876"/>
      <c r="CI340" s="876"/>
      <c r="CJ340" s="876"/>
      <c r="CK340" s="876"/>
      <c r="CL340" s="876"/>
      <c r="CM340" s="876"/>
      <c r="CN340" s="876">
        <v>0</v>
      </c>
      <c r="CO340" s="876"/>
      <c r="CP340" s="876"/>
      <c r="CQ340" s="876"/>
      <c r="CR340" s="876"/>
      <c r="CS340" s="876"/>
      <c r="CT340" s="876"/>
      <c r="CU340" s="876"/>
      <c r="CV340" s="880">
        <f t="shared" si="5"/>
        <v>408775</v>
      </c>
      <c r="CW340" s="880"/>
      <c r="CX340" s="880"/>
      <c r="CY340" s="880"/>
      <c r="CZ340" s="880"/>
      <c r="DA340" s="880"/>
      <c r="DB340" s="880"/>
      <c r="DC340" s="880"/>
      <c r="DD340" s="880"/>
      <c r="DE340" s="881"/>
    </row>
    <row r="341" spans="1:109" s="3" customFormat="1" ht="23.25" customHeight="1" x14ac:dyDescent="0.2">
      <c r="A341" s="919" t="s">
        <v>1643</v>
      </c>
      <c r="B341" s="920"/>
      <c r="C341" s="920"/>
      <c r="D341" s="920"/>
      <c r="E341" s="920"/>
      <c r="F341" s="920"/>
      <c r="G341" s="920"/>
      <c r="H341" s="920"/>
      <c r="I341" s="920"/>
      <c r="J341" s="920"/>
      <c r="K341" s="920"/>
      <c r="L341" s="920"/>
      <c r="M341" s="920"/>
      <c r="N341" s="920"/>
      <c r="O341" s="921"/>
      <c r="P341" s="886" t="s">
        <v>1563</v>
      </c>
      <c r="Q341" s="886"/>
      <c r="R341" s="886"/>
      <c r="S341" s="886"/>
      <c r="T341" s="886"/>
      <c r="U341" s="886"/>
      <c r="V341" s="886"/>
      <c r="W341" s="886"/>
      <c r="X341" s="886"/>
      <c r="Y341" s="886"/>
      <c r="Z341" s="886"/>
      <c r="AA341" s="886"/>
      <c r="AB341" s="886"/>
      <c r="AC341" s="886"/>
      <c r="AD341" s="887"/>
      <c r="AE341" s="887"/>
      <c r="AF341" s="887"/>
      <c r="AG341" s="888">
        <v>1</v>
      </c>
      <c r="AH341" s="888"/>
      <c r="AI341" s="888"/>
      <c r="AJ341" s="888"/>
      <c r="AK341" s="889">
        <v>33500</v>
      </c>
      <c r="AL341" s="889"/>
      <c r="AM341" s="889"/>
      <c r="AN341" s="889"/>
      <c r="AO341" s="889"/>
      <c r="AP341" s="889"/>
      <c r="AQ341" s="880">
        <v>402000</v>
      </c>
      <c r="AR341" s="880"/>
      <c r="AS341" s="880"/>
      <c r="AT341" s="880"/>
      <c r="AU341" s="880"/>
      <c r="AV341" s="880"/>
      <c r="AW341" s="880"/>
      <c r="AX341" s="880"/>
      <c r="AY341" s="876">
        <v>0</v>
      </c>
      <c r="AZ341" s="876"/>
      <c r="BA341" s="876"/>
      <c r="BB341" s="876"/>
      <c r="BC341" s="876"/>
      <c r="BD341" s="876"/>
      <c r="BE341" s="876"/>
      <c r="BF341" s="876"/>
      <c r="BG341" s="876">
        <v>5583.3333333333339</v>
      </c>
      <c r="BH341" s="876"/>
      <c r="BI341" s="876"/>
      <c r="BJ341" s="876"/>
      <c r="BK341" s="876"/>
      <c r="BL341" s="876"/>
      <c r="BM341" s="876"/>
      <c r="BN341" s="876"/>
      <c r="BO341" s="877">
        <v>55833.333333333336</v>
      </c>
      <c r="BP341" s="878"/>
      <c r="BQ341" s="878"/>
      <c r="BR341" s="878"/>
      <c r="BS341" s="878"/>
      <c r="BT341" s="878"/>
      <c r="BU341" s="878"/>
      <c r="BV341" s="879"/>
      <c r="BW341" s="876">
        <v>0</v>
      </c>
      <c r="BX341" s="876"/>
      <c r="BY341" s="876"/>
      <c r="BZ341" s="876"/>
      <c r="CA341" s="876"/>
      <c r="CB341" s="876"/>
      <c r="CC341" s="876"/>
      <c r="CD341" s="876"/>
      <c r="CE341" s="876">
        <v>0</v>
      </c>
      <c r="CF341" s="876"/>
      <c r="CG341" s="876"/>
      <c r="CH341" s="876"/>
      <c r="CI341" s="876"/>
      <c r="CJ341" s="876"/>
      <c r="CK341" s="876"/>
      <c r="CL341" s="876"/>
      <c r="CM341" s="876"/>
      <c r="CN341" s="876">
        <v>24000</v>
      </c>
      <c r="CO341" s="876"/>
      <c r="CP341" s="876"/>
      <c r="CQ341" s="876"/>
      <c r="CR341" s="876"/>
      <c r="CS341" s="876"/>
      <c r="CT341" s="876"/>
      <c r="CU341" s="876"/>
      <c r="CV341" s="880">
        <f t="shared" si="5"/>
        <v>487416.66666666663</v>
      </c>
      <c r="CW341" s="880"/>
      <c r="CX341" s="880"/>
      <c r="CY341" s="880"/>
      <c r="CZ341" s="880"/>
      <c r="DA341" s="880"/>
      <c r="DB341" s="880"/>
      <c r="DC341" s="880"/>
      <c r="DD341" s="880"/>
      <c r="DE341" s="881"/>
    </row>
    <row r="342" spans="1:109" s="3" customFormat="1" ht="23.25" customHeight="1" x14ac:dyDescent="0.2">
      <c r="A342" s="919" t="s">
        <v>1644</v>
      </c>
      <c r="B342" s="920"/>
      <c r="C342" s="920"/>
      <c r="D342" s="920"/>
      <c r="E342" s="920"/>
      <c r="F342" s="920"/>
      <c r="G342" s="920"/>
      <c r="H342" s="920"/>
      <c r="I342" s="920"/>
      <c r="J342" s="920"/>
      <c r="K342" s="920"/>
      <c r="L342" s="920"/>
      <c r="M342" s="920"/>
      <c r="N342" s="920"/>
      <c r="O342" s="921"/>
      <c r="P342" s="886" t="s">
        <v>1645</v>
      </c>
      <c r="Q342" s="886"/>
      <c r="R342" s="886"/>
      <c r="S342" s="886"/>
      <c r="T342" s="886"/>
      <c r="U342" s="886"/>
      <c r="V342" s="886"/>
      <c r="W342" s="886"/>
      <c r="X342" s="886"/>
      <c r="Y342" s="886"/>
      <c r="Z342" s="886"/>
      <c r="AA342" s="886"/>
      <c r="AB342" s="886"/>
      <c r="AC342" s="886"/>
      <c r="AD342" s="887"/>
      <c r="AE342" s="887"/>
      <c r="AF342" s="887"/>
      <c r="AG342" s="888">
        <v>1</v>
      </c>
      <c r="AH342" s="888"/>
      <c r="AI342" s="888"/>
      <c r="AJ342" s="888"/>
      <c r="AK342" s="889">
        <v>33500</v>
      </c>
      <c r="AL342" s="889"/>
      <c r="AM342" s="889"/>
      <c r="AN342" s="889"/>
      <c r="AO342" s="889"/>
      <c r="AP342" s="889"/>
      <c r="AQ342" s="880">
        <v>402000</v>
      </c>
      <c r="AR342" s="880"/>
      <c r="AS342" s="880"/>
      <c r="AT342" s="880"/>
      <c r="AU342" s="880"/>
      <c r="AV342" s="880"/>
      <c r="AW342" s="880"/>
      <c r="AX342" s="880"/>
      <c r="AY342" s="876">
        <v>0</v>
      </c>
      <c r="AZ342" s="876"/>
      <c r="BA342" s="876"/>
      <c r="BB342" s="876"/>
      <c r="BC342" s="876"/>
      <c r="BD342" s="876"/>
      <c r="BE342" s="876"/>
      <c r="BF342" s="876"/>
      <c r="BG342" s="876">
        <v>5583.3333333333339</v>
      </c>
      <c r="BH342" s="876"/>
      <c r="BI342" s="876"/>
      <c r="BJ342" s="876"/>
      <c r="BK342" s="876"/>
      <c r="BL342" s="876"/>
      <c r="BM342" s="876"/>
      <c r="BN342" s="876"/>
      <c r="BO342" s="877">
        <v>55833.333333333336</v>
      </c>
      <c r="BP342" s="878"/>
      <c r="BQ342" s="878"/>
      <c r="BR342" s="878"/>
      <c r="BS342" s="878"/>
      <c r="BT342" s="878"/>
      <c r="BU342" s="878"/>
      <c r="BV342" s="879"/>
      <c r="BW342" s="876">
        <v>0</v>
      </c>
      <c r="BX342" s="876"/>
      <c r="BY342" s="876"/>
      <c r="BZ342" s="876"/>
      <c r="CA342" s="876"/>
      <c r="CB342" s="876"/>
      <c r="CC342" s="876"/>
      <c r="CD342" s="876"/>
      <c r="CE342" s="876">
        <v>0</v>
      </c>
      <c r="CF342" s="876"/>
      <c r="CG342" s="876"/>
      <c r="CH342" s="876"/>
      <c r="CI342" s="876"/>
      <c r="CJ342" s="876"/>
      <c r="CK342" s="876"/>
      <c r="CL342" s="876"/>
      <c r="CM342" s="876"/>
      <c r="CN342" s="876">
        <v>24000</v>
      </c>
      <c r="CO342" s="876"/>
      <c r="CP342" s="876"/>
      <c r="CQ342" s="876"/>
      <c r="CR342" s="876"/>
      <c r="CS342" s="876"/>
      <c r="CT342" s="876"/>
      <c r="CU342" s="876"/>
      <c r="CV342" s="880">
        <f t="shared" si="5"/>
        <v>487416.66666666663</v>
      </c>
      <c r="CW342" s="880"/>
      <c r="CX342" s="880"/>
      <c r="CY342" s="880"/>
      <c r="CZ342" s="880"/>
      <c r="DA342" s="880"/>
      <c r="DB342" s="880"/>
      <c r="DC342" s="880"/>
      <c r="DD342" s="880"/>
      <c r="DE342" s="881"/>
    </row>
    <row r="343" spans="1:109" s="3" customFormat="1" ht="23.25" customHeight="1" x14ac:dyDescent="0.2">
      <c r="A343" s="919" t="s">
        <v>1646</v>
      </c>
      <c r="B343" s="920"/>
      <c r="C343" s="920"/>
      <c r="D343" s="920"/>
      <c r="E343" s="920"/>
      <c r="F343" s="920"/>
      <c r="G343" s="920"/>
      <c r="H343" s="920"/>
      <c r="I343" s="920"/>
      <c r="J343" s="920"/>
      <c r="K343" s="920"/>
      <c r="L343" s="920"/>
      <c r="M343" s="920"/>
      <c r="N343" s="920"/>
      <c r="O343" s="921"/>
      <c r="P343" s="886" t="s">
        <v>1519</v>
      </c>
      <c r="Q343" s="886"/>
      <c r="R343" s="886"/>
      <c r="S343" s="886"/>
      <c r="T343" s="886"/>
      <c r="U343" s="886"/>
      <c r="V343" s="886"/>
      <c r="W343" s="886"/>
      <c r="X343" s="886"/>
      <c r="Y343" s="886"/>
      <c r="Z343" s="886"/>
      <c r="AA343" s="886"/>
      <c r="AB343" s="886"/>
      <c r="AC343" s="886"/>
      <c r="AD343" s="887"/>
      <c r="AE343" s="887"/>
      <c r="AF343" s="887"/>
      <c r="AG343" s="888">
        <v>1</v>
      </c>
      <c r="AH343" s="888"/>
      <c r="AI343" s="888"/>
      <c r="AJ343" s="888"/>
      <c r="AK343" s="889">
        <v>33500</v>
      </c>
      <c r="AL343" s="889"/>
      <c r="AM343" s="889"/>
      <c r="AN343" s="889"/>
      <c r="AO343" s="889"/>
      <c r="AP343" s="889"/>
      <c r="AQ343" s="880">
        <v>402000</v>
      </c>
      <c r="AR343" s="880"/>
      <c r="AS343" s="880"/>
      <c r="AT343" s="880"/>
      <c r="AU343" s="880"/>
      <c r="AV343" s="880"/>
      <c r="AW343" s="880"/>
      <c r="AX343" s="880"/>
      <c r="AY343" s="876">
        <v>0</v>
      </c>
      <c r="AZ343" s="876"/>
      <c r="BA343" s="876"/>
      <c r="BB343" s="876"/>
      <c r="BC343" s="876"/>
      <c r="BD343" s="876"/>
      <c r="BE343" s="876"/>
      <c r="BF343" s="876"/>
      <c r="BG343" s="876">
        <v>5583.3333333333339</v>
      </c>
      <c r="BH343" s="876"/>
      <c r="BI343" s="876"/>
      <c r="BJ343" s="876"/>
      <c r="BK343" s="876"/>
      <c r="BL343" s="876"/>
      <c r="BM343" s="876"/>
      <c r="BN343" s="876"/>
      <c r="BO343" s="877">
        <v>55833.333333333336</v>
      </c>
      <c r="BP343" s="878"/>
      <c r="BQ343" s="878"/>
      <c r="BR343" s="878"/>
      <c r="BS343" s="878"/>
      <c r="BT343" s="878"/>
      <c r="BU343" s="878"/>
      <c r="BV343" s="879"/>
      <c r="BW343" s="876">
        <v>0</v>
      </c>
      <c r="BX343" s="876"/>
      <c r="BY343" s="876"/>
      <c r="BZ343" s="876"/>
      <c r="CA343" s="876"/>
      <c r="CB343" s="876"/>
      <c r="CC343" s="876"/>
      <c r="CD343" s="876"/>
      <c r="CE343" s="876">
        <v>0</v>
      </c>
      <c r="CF343" s="876"/>
      <c r="CG343" s="876"/>
      <c r="CH343" s="876"/>
      <c r="CI343" s="876"/>
      <c r="CJ343" s="876"/>
      <c r="CK343" s="876"/>
      <c r="CL343" s="876"/>
      <c r="CM343" s="876"/>
      <c r="CN343" s="876">
        <v>24000</v>
      </c>
      <c r="CO343" s="876"/>
      <c r="CP343" s="876"/>
      <c r="CQ343" s="876"/>
      <c r="CR343" s="876"/>
      <c r="CS343" s="876"/>
      <c r="CT343" s="876"/>
      <c r="CU343" s="876"/>
      <c r="CV343" s="880">
        <f t="shared" si="5"/>
        <v>487416.66666666663</v>
      </c>
      <c r="CW343" s="880"/>
      <c r="CX343" s="880"/>
      <c r="CY343" s="880"/>
      <c r="CZ343" s="880"/>
      <c r="DA343" s="880"/>
      <c r="DB343" s="880"/>
      <c r="DC343" s="880"/>
      <c r="DD343" s="880"/>
      <c r="DE343" s="881"/>
    </row>
    <row r="344" spans="1:109" s="3" customFormat="1" ht="23.25" customHeight="1" x14ac:dyDescent="0.2">
      <c r="A344" s="919" t="s">
        <v>1647</v>
      </c>
      <c r="B344" s="920"/>
      <c r="C344" s="920"/>
      <c r="D344" s="920"/>
      <c r="E344" s="920"/>
      <c r="F344" s="920"/>
      <c r="G344" s="920"/>
      <c r="H344" s="920"/>
      <c r="I344" s="920"/>
      <c r="J344" s="920"/>
      <c r="K344" s="920"/>
      <c r="L344" s="920"/>
      <c r="M344" s="920"/>
      <c r="N344" s="920"/>
      <c r="O344" s="921"/>
      <c r="P344" s="886" t="s">
        <v>1499</v>
      </c>
      <c r="Q344" s="886"/>
      <c r="R344" s="886"/>
      <c r="S344" s="886"/>
      <c r="T344" s="886"/>
      <c r="U344" s="886"/>
      <c r="V344" s="886"/>
      <c r="W344" s="886"/>
      <c r="X344" s="886"/>
      <c r="Y344" s="886"/>
      <c r="Z344" s="886"/>
      <c r="AA344" s="886"/>
      <c r="AB344" s="886"/>
      <c r="AC344" s="886"/>
      <c r="AD344" s="887"/>
      <c r="AE344" s="887"/>
      <c r="AF344" s="887"/>
      <c r="AG344" s="888">
        <v>1</v>
      </c>
      <c r="AH344" s="888"/>
      <c r="AI344" s="888"/>
      <c r="AJ344" s="888"/>
      <c r="AK344" s="889">
        <v>33500</v>
      </c>
      <c r="AL344" s="889"/>
      <c r="AM344" s="889"/>
      <c r="AN344" s="889"/>
      <c r="AO344" s="889"/>
      <c r="AP344" s="889"/>
      <c r="AQ344" s="880">
        <v>402000</v>
      </c>
      <c r="AR344" s="880"/>
      <c r="AS344" s="880"/>
      <c r="AT344" s="880"/>
      <c r="AU344" s="880"/>
      <c r="AV344" s="880"/>
      <c r="AW344" s="880"/>
      <c r="AX344" s="880"/>
      <c r="AY344" s="876">
        <v>0</v>
      </c>
      <c r="AZ344" s="876"/>
      <c r="BA344" s="876"/>
      <c r="BB344" s="876"/>
      <c r="BC344" s="876"/>
      <c r="BD344" s="876"/>
      <c r="BE344" s="876"/>
      <c r="BF344" s="876"/>
      <c r="BG344" s="876">
        <v>5583.3333333333339</v>
      </c>
      <c r="BH344" s="876"/>
      <c r="BI344" s="876"/>
      <c r="BJ344" s="876"/>
      <c r="BK344" s="876"/>
      <c r="BL344" s="876"/>
      <c r="BM344" s="876"/>
      <c r="BN344" s="876"/>
      <c r="BO344" s="877">
        <v>55833.333333333336</v>
      </c>
      <c r="BP344" s="878"/>
      <c r="BQ344" s="878"/>
      <c r="BR344" s="878"/>
      <c r="BS344" s="878"/>
      <c r="BT344" s="878"/>
      <c r="BU344" s="878"/>
      <c r="BV344" s="879"/>
      <c r="BW344" s="876">
        <v>0</v>
      </c>
      <c r="BX344" s="876"/>
      <c r="BY344" s="876"/>
      <c r="BZ344" s="876"/>
      <c r="CA344" s="876"/>
      <c r="CB344" s="876"/>
      <c r="CC344" s="876"/>
      <c r="CD344" s="876"/>
      <c r="CE344" s="876">
        <v>0</v>
      </c>
      <c r="CF344" s="876"/>
      <c r="CG344" s="876"/>
      <c r="CH344" s="876"/>
      <c r="CI344" s="876"/>
      <c r="CJ344" s="876"/>
      <c r="CK344" s="876"/>
      <c r="CL344" s="876"/>
      <c r="CM344" s="876"/>
      <c r="CN344" s="876">
        <v>24000</v>
      </c>
      <c r="CO344" s="876"/>
      <c r="CP344" s="876"/>
      <c r="CQ344" s="876"/>
      <c r="CR344" s="876"/>
      <c r="CS344" s="876"/>
      <c r="CT344" s="876"/>
      <c r="CU344" s="876"/>
      <c r="CV344" s="880">
        <f t="shared" si="5"/>
        <v>487416.66666666663</v>
      </c>
      <c r="CW344" s="880"/>
      <c r="CX344" s="880"/>
      <c r="CY344" s="880"/>
      <c r="CZ344" s="880"/>
      <c r="DA344" s="880"/>
      <c r="DB344" s="880"/>
      <c r="DC344" s="880"/>
      <c r="DD344" s="880"/>
      <c r="DE344" s="881"/>
    </row>
    <row r="345" spans="1:109" s="3" customFormat="1" ht="23.25" customHeight="1" x14ac:dyDescent="0.2">
      <c r="A345" s="919" t="s">
        <v>1648</v>
      </c>
      <c r="B345" s="920"/>
      <c r="C345" s="920"/>
      <c r="D345" s="920"/>
      <c r="E345" s="920"/>
      <c r="F345" s="920"/>
      <c r="G345" s="920"/>
      <c r="H345" s="920"/>
      <c r="I345" s="920"/>
      <c r="J345" s="920"/>
      <c r="K345" s="920"/>
      <c r="L345" s="920"/>
      <c r="M345" s="920"/>
      <c r="N345" s="920"/>
      <c r="O345" s="921"/>
      <c r="P345" s="886" t="s">
        <v>1591</v>
      </c>
      <c r="Q345" s="886"/>
      <c r="R345" s="886"/>
      <c r="S345" s="886"/>
      <c r="T345" s="886"/>
      <c r="U345" s="886"/>
      <c r="V345" s="886"/>
      <c r="W345" s="886"/>
      <c r="X345" s="886"/>
      <c r="Y345" s="886"/>
      <c r="Z345" s="886"/>
      <c r="AA345" s="886"/>
      <c r="AB345" s="886"/>
      <c r="AC345" s="886"/>
      <c r="AD345" s="887"/>
      <c r="AE345" s="887"/>
      <c r="AF345" s="887"/>
      <c r="AG345" s="888">
        <v>1</v>
      </c>
      <c r="AH345" s="888"/>
      <c r="AI345" s="888"/>
      <c r="AJ345" s="888"/>
      <c r="AK345" s="889">
        <v>28500</v>
      </c>
      <c r="AL345" s="889"/>
      <c r="AM345" s="889"/>
      <c r="AN345" s="889"/>
      <c r="AO345" s="889"/>
      <c r="AP345" s="889"/>
      <c r="AQ345" s="880">
        <v>342000</v>
      </c>
      <c r="AR345" s="880"/>
      <c r="AS345" s="880"/>
      <c r="AT345" s="880"/>
      <c r="AU345" s="880"/>
      <c r="AV345" s="880"/>
      <c r="AW345" s="880"/>
      <c r="AX345" s="880"/>
      <c r="AY345" s="876">
        <v>0</v>
      </c>
      <c r="AZ345" s="876"/>
      <c r="BA345" s="876"/>
      <c r="BB345" s="876"/>
      <c r="BC345" s="876"/>
      <c r="BD345" s="876"/>
      <c r="BE345" s="876"/>
      <c r="BF345" s="876"/>
      <c r="BG345" s="876">
        <v>4750</v>
      </c>
      <c r="BH345" s="876"/>
      <c r="BI345" s="876"/>
      <c r="BJ345" s="876"/>
      <c r="BK345" s="876"/>
      <c r="BL345" s="876"/>
      <c r="BM345" s="876"/>
      <c r="BN345" s="876"/>
      <c r="BO345" s="877">
        <v>47500</v>
      </c>
      <c r="BP345" s="878"/>
      <c r="BQ345" s="878"/>
      <c r="BR345" s="878"/>
      <c r="BS345" s="878"/>
      <c r="BT345" s="878"/>
      <c r="BU345" s="878"/>
      <c r="BV345" s="879"/>
      <c r="BW345" s="876">
        <v>0</v>
      </c>
      <c r="BX345" s="876"/>
      <c r="BY345" s="876"/>
      <c r="BZ345" s="876"/>
      <c r="CA345" s="876"/>
      <c r="CB345" s="876"/>
      <c r="CC345" s="876"/>
      <c r="CD345" s="876"/>
      <c r="CE345" s="876">
        <v>0</v>
      </c>
      <c r="CF345" s="876"/>
      <c r="CG345" s="876"/>
      <c r="CH345" s="876"/>
      <c r="CI345" s="876"/>
      <c r="CJ345" s="876"/>
      <c r="CK345" s="876"/>
      <c r="CL345" s="876"/>
      <c r="CM345" s="876"/>
      <c r="CN345" s="876">
        <v>24000</v>
      </c>
      <c r="CO345" s="876"/>
      <c r="CP345" s="876"/>
      <c r="CQ345" s="876"/>
      <c r="CR345" s="876"/>
      <c r="CS345" s="876"/>
      <c r="CT345" s="876"/>
      <c r="CU345" s="876"/>
      <c r="CV345" s="880">
        <f t="shared" si="5"/>
        <v>418250</v>
      </c>
      <c r="CW345" s="880"/>
      <c r="CX345" s="880"/>
      <c r="CY345" s="880"/>
      <c r="CZ345" s="880"/>
      <c r="DA345" s="880"/>
      <c r="DB345" s="880"/>
      <c r="DC345" s="880"/>
      <c r="DD345" s="880"/>
      <c r="DE345" s="881"/>
    </row>
    <row r="346" spans="1:109" s="3" customFormat="1" ht="23.25" customHeight="1" x14ac:dyDescent="0.2">
      <c r="A346" s="919" t="s">
        <v>1649</v>
      </c>
      <c r="B346" s="920"/>
      <c r="C346" s="920"/>
      <c r="D346" s="920"/>
      <c r="E346" s="920"/>
      <c r="F346" s="920"/>
      <c r="G346" s="920"/>
      <c r="H346" s="920"/>
      <c r="I346" s="920"/>
      <c r="J346" s="920"/>
      <c r="K346" s="920"/>
      <c r="L346" s="920"/>
      <c r="M346" s="920"/>
      <c r="N346" s="920"/>
      <c r="O346" s="921"/>
      <c r="P346" s="886" t="s">
        <v>1564</v>
      </c>
      <c r="Q346" s="886"/>
      <c r="R346" s="886"/>
      <c r="S346" s="886"/>
      <c r="T346" s="886"/>
      <c r="U346" s="886"/>
      <c r="V346" s="886"/>
      <c r="W346" s="886"/>
      <c r="X346" s="886"/>
      <c r="Y346" s="886"/>
      <c r="Z346" s="886"/>
      <c r="AA346" s="886"/>
      <c r="AB346" s="886"/>
      <c r="AC346" s="886"/>
      <c r="AD346" s="887"/>
      <c r="AE346" s="887"/>
      <c r="AF346" s="887"/>
      <c r="AG346" s="888">
        <v>1</v>
      </c>
      <c r="AH346" s="888"/>
      <c r="AI346" s="888"/>
      <c r="AJ346" s="888"/>
      <c r="AK346" s="889">
        <v>38500</v>
      </c>
      <c r="AL346" s="889"/>
      <c r="AM346" s="889"/>
      <c r="AN346" s="889"/>
      <c r="AO346" s="889"/>
      <c r="AP346" s="889"/>
      <c r="AQ346" s="880">
        <v>462000</v>
      </c>
      <c r="AR346" s="880"/>
      <c r="AS346" s="880"/>
      <c r="AT346" s="880"/>
      <c r="AU346" s="880"/>
      <c r="AV346" s="880"/>
      <c r="AW346" s="880"/>
      <c r="AX346" s="880"/>
      <c r="AY346" s="876">
        <v>0</v>
      </c>
      <c r="AZ346" s="876"/>
      <c r="BA346" s="876"/>
      <c r="BB346" s="876"/>
      <c r="BC346" s="876"/>
      <c r="BD346" s="876"/>
      <c r="BE346" s="876"/>
      <c r="BF346" s="876"/>
      <c r="BG346" s="876">
        <v>6416.6666666666661</v>
      </c>
      <c r="BH346" s="876"/>
      <c r="BI346" s="876"/>
      <c r="BJ346" s="876"/>
      <c r="BK346" s="876"/>
      <c r="BL346" s="876"/>
      <c r="BM346" s="876"/>
      <c r="BN346" s="876"/>
      <c r="BO346" s="877">
        <v>64166.666666666664</v>
      </c>
      <c r="BP346" s="878"/>
      <c r="BQ346" s="878"/>
      <c r="BR346" s="878"/>
      <c r="BS346" s="878"/>
      <c r="BT346" s="878"/>
      <c r="BU346" s="878"/>
      <c r="BV346" s="879"/>
      <c r="BW346" s="876">
        <v>0</v>
      </c>
      <c r="BX346" s="876"/>
      <c r="BY346" s="876"/>
      <c r="BZ346" s="876"/>
      <c r="CA346" s="876"/>
      <c r="CB346" s="876"/>
      <c r="CC346" s="876"/>
      <c r="CD346" s="876"/>
      <c r="CE346" s="876">
        <v>0</v>
      </c>
      <c r="CF346" s="876"/>
      <c r="CG346" s="876"/>
      <c r="CH346" s="876"/>
      <c r="CI346" s="876"/>
      <c r="CJ346" s="876"/>
      <c r="CK346" s="876"/>
      <c r="CL346" s="876"/>
      <c r="CM346" s="876"/>
      <c r="CN346" s="876">
        <v>24000</v>
      </c>
      <c r="CO346" s="876"/>
      <c r="CP346" s="876"/>
      <c r="CQ346" s="876"/>
      <c r="CR346" s="876"/>
      <c r="CS346" s="876"/>
      <c r="CT346" s="876"/>
      <c r="CU346" s="876"/>
      <c r="CV346" s="880">
        <f t="shared" si="5"/>
        <v>556583.33333333337</v>
      </c>
      <c r="CW346" s="880"/>
      <c r="CX346" s="880"/>
      <c r="CY346" s="880"/>
      <c r="CZ346" s="880"/>
      <c r="DA346" s="880"/>
      <c r="DB346" s="880"/>
      <c r="DC346" s="880"/>
      <c r="DD346" s="880"/>
      <c r="DE346" s="881"/>
    </row>
    <row r="347" spans="1:109" s="3" customFormat="1" ht="23.25" customHeight="1" x14ac:dyDescent="0.2">
      <c r="A347" s="919" t="s">
        <v>1650</v>
      </c>
      <c r="B347" s="920"/>
      <c r="C347" s="920"/>
      <c r="D347" s="920"/>
      <c r="E347" s="920"/>
      <c r="F347" s="920"/>
      <c r="G347" s="920"/>
      <c r="H347" s="920"/>
      <c r="I347" s="920"/>
      <c r="J347" s="920"/>
      <c r="K347" s="920"/>
      <c r="L347" s="920"/>
      <c r="M347" s="920"/>
      <c r="N347" s="920"/>
      <c r="O347" s="921"/>
      <c r="P347" s="886" t="s">
        <v>1565</v>
      </c>
      <c r="Q347" s="886"/>
      <c r="R347" s="886"/>
      <c r="S347" s="886"/>
      <c r="T347" s="886"/>
      <c r="U347" s="886"/>
      <c r="V347" s="886"/>
      <c r="W347" s="886"/>
      <c r="X347" s="886"/>
      <c r="Y347" s="886"/>
      <c r="Z347" s="886"/>
      <c r="AA347" s="886"/>
      <c r="AB347" s="886"/>
      <c r="AC347" s="886"/>
      <c r="AD347" s="887"/>
      <c r="AE347" s="887"/>
      <c r="AF347" s="887"/>
      <c r="AG347" s="888">
        <v>1</v>
      </c>
      <c r="AH347" s="888"/>
      <c r="AI347" s="888"/>
      <c r="AJ347" s="888"/>
      <c r="AK347" s="889">
        <v>28500</v>
      </c>
      <c r="AL347" s="889"/>
      <c r="AM347" s="889"/>
      <c r="AN347" s="889"/>
      <c r="AO347" s="889"/>
      <c r="AP347" s="889"/>
      <c r="AQ347" s="880">
        <v>342000</v>
      </c>
      <c r="AR347" s="880"/>
      <c r="AS347" s="880"/>
      <c r="AT347" s="880"/>
      <c r="AU347" s="880"/>
      <c r="AV347" s="880"/>
      <c r="AW347" s="880"/>
      <c r="AX347" s="880"/>
      <c r="AY347" s="876">
        <v>0</v>
      </c>
      <c r="AZ347" s="876"/>
      <c r="BA347" s="876"/>
      <c r="BB347" s="876"/>
      <c r="BC347" s="876"/>
      <c r="BD347" s="876"/>
      <c r="BE347" s="876"/>
      <c r="BF347" s="876"/>
      <c r="BG347" s="876">
        <v>4750</v>
      </c>
      <c r="BH347" s="876"/>
      <c r="BI347" s="876"/>
      <c r="BJ347" s="876"/>
      <c r="BK347" s="876"/>
      <c r="BL347" s="876"/>
      <c r="BM347" s="876"/>
      <c r="BN347" s="876"/>
      <c r="BO347" s="877">
        <v>47500</v>
      </c>
      <c r="BP347" s="878"/>
      <c r="BQ347" s="878"/>
      <c r="BR347" s="878"/>
      <c r="BS347" s="878"/>
      <c r="BT347" s="878"/>
      <c r="BU347" s="878"/>
      <c r="BV347" s="879"/>
      <c r="BW347" s="876">
        <v>0</v>
      </c>
      <c r="BX347" s="876"/>
      <c r="BY347" s="876"/>
      <c r="BZ347" s="876"/>
      <c r="CA347" s="876"/>
      <c r="CB347" s="876"/>
      <c r="CC347" s="876"/>
      <c r="CD347" s="876"/>
      <c r="CE347" s="876">
        <v>0</v>
      </c>
      <c r="CF347" s="876"/>
      <c r="CG347" s="876"/>
      <c r="CH347" s="876"/>
      <c r="CI347" s="876"/>
      <c r="CJ347" s="876"/>
      <c r="CK347" s="876"/>
      <c r="CL347" s="876"/>
      <c r="CM347" s="876"/>
      <c r="CN347" s="876">
        <v>24000</v>
      </c>
      <c r="CO347" s="876"/>
      <c r="CP347" s="876"/>
      <c r="CQ347" s="876"/>
      <c r="CR347" s="876"/>
      <c r="CS347" s="876"/>
      <c r="CT347" s="876"/>
      <c r="CU347" s="876"/>
      <c r="CV347" s="880">
        <f t="shared" si="5"/>
        <v>418250</v>
      </c>
      <c r="CW347" s="880"/>
      <c r="CX347" s="880"/>
      <c r="CY347" s="880"/>
      <c r="CZ347" s="880"/>
      <c r="DA347" s="880"/>
      <c r="DB347" s="880"/>
      <c r="DC347" s="880"/>
      <c r="DD347" s="880"/>
      <c r="DE347" s="881"/>
    </row>
    <row r="348" spans="1:109" s="3" customFormat="1" ht="23.25" customHeight="1" x14ac:dyDescent="0.2">
      <c r="A348" s="919" t="s">
        <v>1651</v>
      </c>
      <c r="B348" s="920"/>
      <c r="C348" s="920"/>
      <c r="D348" s="920"/>
      <c r="E348" s="920"/>
      <c r="F348" s="920"/>
      <c r="G348" s="920"/>
      <c r="H348" s="920"/>
      <c r="I348" s="920"/>
      <c r="J348" s="920"/>
      <c r="K348" s="920"/>
      <c r="L348" s="920"/>
      <c r="M348" s="920"/>
      <c r="N348" s="920"/>
      <c r="O348" s="921"/>
      <c r="P348" s="886" t="s">
        <v>1652</v>
      </c>
      <c r="Q348" s="886"/>
      <c r="R348" s="886"/>
      <c r="S348" s="886"/>
      <c r="T348" s="886"/>
      <c r="U348" s="886"/>
      <c r="V348" s="886"/>
      <c r="W348" s="886"/>
      <c r="X348" s="886"/>
      <c r="Y348" s="886"/>
      <c r="Z348" s="886"/>
      <c r="AA348" s="886"/>
      <c r="AB348" s="886"/>
      <c r="AC348" s="886"/>
      <c r="AD348" s="887"/>
      <c r="AE348" s="887"/>
      <c r="AF348" s="887"/>
      <c r="AG348" s="888">
        <v>1</v>
      </c>
      <c r="AH348" s="888"/>
      <c r="AI348" s="888"/>
      <c r="AJ348" s="888"/>
      <c r="AK348" s="889">
        <v>28500</v>
      </c>
      <c r="AL348" s="889"/>
      <c r="AM348" s="889"/>
      <c r="AN348" s="889"/>
      <c r="AO348" s="889"/>
      <c r="AP348" s="889"/>
      <c r="AQ348" s="880">
        <v>342000</v>
      </c>
      <c r="AR348" s="880"/>
      <c r="AS348" s="880"/>
      <c r="AT348" s="880"/>
      <c r="AU348" s="880"/>
      <c r="AV348" s="880"/>
      <c r="AW348" s="880"/>
      <c r="AX348" s="880"/>
      <c r="AY348" s="876">
        <v>0</v>
      </c>
      <c r="AZ348" s="876"/>
      <c r="BA348" s="876"/>
      <c r="BB348" s="876"/>
      <c r="BC348" s="876"/>
      <c r="BD348" s="876"/>
      <c r="BE348" s="876"/>
      <c r="BF348" s="876"/>
      <c r="BG348" s="876">
        <v>4750</v>
      </c>
      <c r="BH348" s="876"/>
      <c r="BI348" s="876"/>
      <c r="BJ348" s="876"/>
      <c r="BK348" s="876"/>
      <c r="BL348" s="876"/>
      <c r="BM348" s="876"/>
      <c r="BN348" s="876"/>
      <c r="BO348" s="877">
        <v>47500</v>
      </c>
      <c r="BP348" s="878"/>
      <c r="BQ348" s="878"/>
      <c r="BR348" s="878"/>
      <c r="BS348" s="878"/>
      <c r="BT348" s="878"/>
      <c r="BU348" s="878"/>
      <c r="BV348" s="879"/>
      <c r="BW348" s="876">
        <v>0</v>
      </c>
      <c r="BX348" s="876"/>
      <c r="BY348" s="876"/>
      <c r="BZ348" s="876"/>
      <c r="CA348" s="876"/>
      <c r="CB348" s="876"/>
      <c r="CC348" s="876"/>
      <c r="CD348" s="876"/>
      <c r="CE348" s="876">
        <v>0</v>
      </c>
      <c r="CF348" s="876"/>
      <c r="CG348" s="876"/>
      <c r="CH348" s="876"/>
      <c r="CI348" s="876"/>
      <c r="CJ348" s="876"/>
      <c r="CK348" s="876"/>
      <c r="CL348" s="876"/>
      <c r="CM348" s="876"/>
      <c r="CN348" s="876">
        <v>24000</v>
      </c>
      <c r="CO348" s="876"/>
      <c r="CP348" s="876"/>
      <c r="CQ348" s="876"/>
      <c r="CR348" s="876"/>
      <c r="CS348" s="876"/>
      <c r="CT348" s="876"/>
      <c r="CU348" s="876"/>
      <c r="CV348" s="880">
        <f t="shared" si="5"/>
        <v>418250</v>
      </c>
      <c r="CW348" s="880"/>
      <c r="CX348" s="880"/>
      <c r="CY348" s="880"/>
      <c r="CZ348" s="880"/>
      <c r="DA348" s="880"/>
      <c r="DB348" s="880"/>
      <c r="DC348" s="880"/>
      <c r="DD348" s="880"/>
      <c r="DE348" s="881"/>
    </row>
    <row r="349" spans="1:109" s="3" customFormat="1" ht="23.25" customHeight="1" x14ac:dyDescent="0.2">
      <c r="A349" s="919" t="s">
        <v>1653</v>
      </c>
      <c r="B349" s="920"/>
      <c r="C349" s="920"/>
      <c r="D349" s="920"/>
      <c r="E349" s="920"/>
      <c r="F349" s="920"/>
      <c r="G349" s="920"/>
      <c r="H349" s="920"/>
      <c r="I349" s="920"/>
      <c r="J349" s="920"/>
      <c r="K349" s="920"/>
      <c r="L349" s="920"/>
      <c r="M349" s="920"/>
      <c r="N349" s="920"/>
      <c r="O349" s="921"/>
      <c r="P349" s="886" t="s">
        <v>1566</v>
      </c>
      <c r="Q349" s="886"/>
      <c r="R349" s="886"/>
      <c r="S349" s="886"/>
      <c r="T349" s="886"/>
      <c r="U349" s="886"/>
      <c r="V349" s="886"/>
      <c r="W349" s="886"/>
      <c r="X349" s="886"/>
      <c r="Y349" s="886"/>
      <c r="Z349" s="886"/>
      <c r="AA349" s="886"/>
      <c r="AB349" s="886"/>
      <c r="AC349" s="886"/>
      <c r="AD349" s="887"/>
      <c r="AE349" s="887"/>
      <c r="AF349" s="887"/>
      <c r="AG349" s="888">
        <v>1</v>
      </c>
      <c r="AH349" s="888"/>
      <c r="AI349" s="888"/>
      <c r="AJ349" s="888"/>
      <c r="AK349" s="889">
        <v>33500</v>
      </c>
      <c r="AL349" s="889"/>
      <c r="AM349" s="889"/>
      <c r="AN349" s="889"/>
      <c r="AO349" s="889"/>
      <c r="AP349" s="889"/>
      <c r="AQ349" s="880">
        <v>402000</v>
      </c>
      <c r="AR349" s="880"/>
      <c r="AS349" s="880"/>
      <c r="AT349" s="880"/>
      <c r="AU349" s="880"/>
      <c r="AV349" s="880"/>
      <c r="AW349" s="880"/>
      <c r="AX349" s="880"/>
      <c r="AY349" s="876">
        <v>0</v>
      </c>
      <c r="AZ349" s="876"/>
      <c r="BA349" s="876"/>
      <c r="BB349" s="876"/>
      <c r="BC349" s="876"/>
      <c r="BD349" s="876"/>
      <c r="BE349" s="876"/>
      <c r="BF349" s="876"/>
      <c r="BG349" s="876">
        <v>5583.3333333333339</v>
      </c>
      <c r="BH349" s="876"/>
      <c r="BI349" s="876"/>
      <c r="BJ349" s="876"/>
      <c r="BK349" s="876"/>
      <c r="BL349" s="876"/>
      <c r="BM349" s="876"/>
      <c r="BN349" s="876"/>
      <c r="BO349" s="877">
        <v>55833.333333333336</v>
      </c>
      <c r="BP349" s="878"/>
      <c r="BQ349" s="878"/>
      <c r="BR349" s="878"/>
      <c r="BS349" s="878"/>
      <c r="BT349" s="878"/>
      <c r="BU349" s="878"/>
      <c r="BV349" s="879"/>
      <c r="BW349" s="876">
        <v>0</v>
      </c>
      <c r="BX349" s="876"/>
      <c r="BY349" s="876"/>
      <c r="BZ349" s="876"/>
      <c r="CA349" s="876"/>
      <c r="CB349" s="876"/>
      <c r="CC349" s="876"/>
      <c r="CD349" s="876"/>
      <c r="CE349" s="876">
        <v>0</v>
      </c>
      <c r="CF349" s="876"/>
      <c r="CG349" s="876"/>
      <c r="CH349" s="876"/>
      <c r="CI349" s="876"/>
      <c r="CJ349" s="876"/>
      <c r="CK349" s="876"/>
      <c r="CL349" s="876"/>
      <c r="CM349" s="876"/>
      <c r="CN349" s="876">
        <v>24000</v>
      </c>
      <c r="CO349" s="876"/>
      <c r="CP349" s="876"/>
      <c r="CQ349" s="876"/>
      <c r="CR349" s="876"/>
      <c r="CS349" s="876"/>
      <c r="CT349" s="876"/>
      <c r="CU349" s="876"/>
      <c r="CV349" s="880">
        <f t="shared" si="5"/>
        <v>487416.66666666663</v>
      </c>
      <c r="CW349" s="880"/>
      <c r="CX349" s="880"/>
      <c r="CY349" s="880"/>
      <c r="CZ349" s="880"/>
      <c r="DA349" s="880"/>
      <c r="DB349" s="880"/>
      <c r="DC349" s="880"/>
      <c r="DD349" s="880"/>
      <c r="DE349" s="881"/>
    </row>
    <row r="350" spans="1:109" s="3" customFormat="1" ht="23.25" customHeight="1" x14ac:dyDescent="0.2">
      <c r="A350" s="919" t="s">
        <v>1654</v>
      </c>
      <c r="B350" s="920"/>
      <c r="C350" s="920"/>
      <c r="D350" s="920"/>
      <c r="E350" s="920"/>
      <c r="F350" s="920"/>
      <c r="G350" s="920"/>
      <c r="H350" s="920"/>
      <c r="I350" s="920"/>
      <c r="J350" s="920"/>
      <c r="K350" s="920"/>
      <c r="L350" s="920"/>
      <c r="M350" s="920"/>
      <c r="N350" s="920"/>
      <c r="O350" s="921"/>
      <c r="P350" s="886" t="s">
        <v>1655</v>
      </c>
      <c r="Q350" s="886"/>
      <c r="R350" s="886"/>
      <c r="S350" s="886"/>
      <c r="T350" s="886"/>
      <c r="U350" s="886"/>
      <c r="V350" s="886"/>
      <c r="W350" s="886"/>
      <c r="X350" s="886"/>
      <c r="Y350" s="886"/>
      <c r="Z350" s="886"/>
      <c r="AA350" s="886"/>
      <c r="AB350" s="886"/>
      <c r="AC350" s="886"/>
      <c r="AD350" s="887"/>
      <c r="AE350" s="887"/>
      <c r="AF350" s="887"/>
      <c r="AG350" s="888">
        <v>1</v>
      </c>
      <c r="AH350" s="888"/>
      <c r="AI350" s="888"/>
      <c r="AJ350" s="888"/>
      <c r="AK350" s="889">
        <v>33500</v>
      </c>
      <c r="AL350" s="889"/>
      <c r="AM350" s="889"/>
      <c r="AN350" s="889"/>
      <c r="AO350" s="889"/>
      <c r="AP350" s="889"/>
      <c r="AQ350" s="880">
        <v>402000</v>
      </c>
      <c r="AR350" s="880"/>
      <c r="AS350" s="880"/>
      <c r="AT350" s="880"/>
      <c r="AU350" s="880"/>
      <c r="AV350" s="880"/>
      <c r="AW350" s="880"/>
      <c r="AX350" s="880"/>
      <c r="AY350" s="876">
        <v>0</v>
      </c>
      <c r="AZ350" s="876"/>
      <c r="BA350" s="876"/>
      <c r="BB350" s="876"/>
      <c r="BC350" s="876"/>
      <c r="BD350" s="876"/>
      <c r="BE350" s="876"/>
      <c r="BF350" s="876"/>
      <c r="BG350" s="876">
        <v>5583.3333333333339</v>
      </c>
      <c r="BH350" s="876"/>
      <c r="BI350" s="876"/>
      <c r="BJ350" s="876"/>
      <c r="BK350" s="876"/>
      <c r="BL350" s="876"/>
      <c r="BM350" s="876"/>
      <c r="BN350" s="876"/>
      <c r="BO350" s="877">
        <v>55833.333333333336</v>
      </c>
      <c r="BP350" s="878"/>
      <c r="BQ350" s="878"/>
      <c r="BR350" s="878"/>
      <c r="BS350" s="878"/>
      <c r="BT350" s="878"/>
      <c r="BU350" s="878"/>
      <c r="BV350" s="879"/>
      <c r="BW350" s="876">
        <v>0</v>
      </c>
      <c r="BX350" s="876"/>
      <c r="BY350" s="876"/>
      <c r="BZ350" s="876"/>
      <c r="CA350" s="876"/>
      <c r="CB350" s="876"/>
      <c r="CC350" s="876"/>
      <c r="CD350" s="876"/>
      <c r="CE350" s="876">
        <v>0</v>
      </c>
      <c r="CF350" s="876"/>
      <c r="CG350" s="876"/>
      <c r="CH350" s="876"/>
      <c r="CI350" s="876"/>
      <c r="CJ350" s="876"/>
      <c r="CK350" s="876"/>
      <c r="CL350" s="876"/>
      <c r="CM350" s="876"/>
      <c r="CN350" s="876">
        <v>24000</v>
      </c>
      <c r="CO350" s="876"/>
      <c r="CP350" s="876"/>
      <c r="CQ350" s="876"/>
      <c r="CR350" s="876"/>
      <c r="CS350" s="876"/>
      <c r="CT350" s="876"/>
      <c r="CU350" s="876"/>
      <c r="CV350" s="880">
        <f t="shared" si="5"/>
        <v>487416.66666666663</v>
      </c>
      <c r="CW350" s="880"/>
      <c r="CX350" s="880"/>
      <c r="CY350" s="880"/>
      <c r="CZ350" s="880"/>
      <c r="DA350" s="880"/>
      <c r="DB350" s="880"/>
      <c r="DC350" s="880"/>
      <c r="DD350" s="880"/>
      <c r="DE350" s="881"/>
    </row>
    <row r="351" spans="1:109" s="3" customFormat="1" ht="23.25" customHeight="1" x14ac:dyDescent="0.2">
      <c r="A351" s="919" t="s">
        <v>1656</v>
      </c>
      <c r="B351" s="920"/>
      <c r="C351" s="920"/>
      <c r="D351" s="920"/>
      <c r="E351" s="920"/>
      <c r="F351" s="920"/>
      <c r="G351" s="920"/>
      <c r="H351" s="920"/>
      <c r="I351" s="920"/>
      <c r="J351" s="920"/>
      <c r="K351" s="920"/>
      <c r="L351" s="920"/>
      <c r="M351" s="920"/>
      <c r="N351" s="920"/>
      <c r="O351" s="921"/>
      <c r="P351" s="886" t="s">
        <v>1520</v>
      </c>
      <c r="Q351" s="886"/>
      <c r="R351" s="886"/>
      <c r="S351" s="886"/>
      <c r="T351" s="886"/>
      <c r="U351" s="886"/>
      <c r="V351" s="886"/>
      <c r="W351" s="886"/>
      <c r="X351" s="886"/>
      <c r="Y351" s="886"/>
      <c r="Z351" s="886"/>
      <c r="AA351" s="886"/>
      <c r="AB351" s="886"/>
      <c r="AC351" s="886"/>
      <c r="AD351" s="887"/>
      <c r="AE351" s="887"/>
      <c r="AF351" s="887"/>
      <c r="AG351" s="888">
        <v>1</v>
      </c>
      <c r="AH351" s="888"/>
      <c r="AI351" s="888"/>
      <c r="AJ351" s="888"/>
      <c r="AK351" s="889">
        <v>38500</v>
      </c>
      <c r="AL351" s="889"/>
      <c r="AM351" s="889"/>
      <c r="AN351" s="889"/>
      <c r="AO351" s="889"/>
      <c r="AP351" s="889"/>
      <c r="AQ351" s="880">
        <v>462000</v>
      </c>
      <c r="AR351" s="880"/>
      <c r="AS351" s="880"/>
      <c r="AT351" s="880"/>
      <c r="AU351" s="880"/>
      <c r="AV351" s="880"/>
      <c r="AW351" s="880"/>
      <c r="AX351" s="880"/>
      <c r="AY351" s="876">
        <v>0</v>
      </c>
      <c r="AZ351" s="876"/>
      <c r="BA351" s="876"/>
      <c r="BB351" s="876"/>
      <c r="BC351" s="876"/>
      <c r="BD351" s="876"/>
      <c r="BE351" s="876"/>
      <c r="BF351" s="876"/>
      <c r="BG351" s="876">
        <v>6416.6666666666661</v>
      </c>
      <c r="BH351" s="876"/>
      <c r="BI351" s="876"/>
      <c r="BJ351" s="876"/>
      <c r="BK351" s="876"/>
      <c r="BL351" s="876"/>
      <c r="BM351" s="876"/>
      <c r="BN351" s="876"/>
      <c r="BO351" s="877">
        <v>64166.666666666664</v>
      </c>
      <c r="BP351" s="878"/>
      <c r="BQ351" s="878"/>
      <c r="BR351" s="878"/>
      <c r="BS351" s="878"/>
      <c r="BT351" s="878"/>
      <c r="BU351" s="878"/>
      <c r="BV351" s="879"/>
      <c r="BW351" s="876">
        <v>0</v>
      </c>
      <c r="BX351" s="876"/>
      <c r="BY351" s="876"/>
      <c r="BZ351" s="876"/>
      <c r="CA351" s="876"/>
      <c r="CB351" s="876"/>
      <c r="CC351" s="876"/>
      <c r="CD351" s="876"/>
      <c r="CE351" s="876">
        <v>0</v>
      </c>
      <c r="CF351" s="876"/>
      <c r="CG351" s="876"/>
      <c r="CH351" s="876"/>
      <c r="CI351" s="876"/>
      <c r="CJ351" s="876"/>
      <c r="CK351" s="876"/>
      <c r="CL351" s="876"/>
      <c r="CM351" s="876"/>
      <c r="CN351" s="876">
        <v>24000</v>
      </c>
      <c r="CO351" s="876"/>
      <c r="CP351" s="876"/>
      <c r="CQ351" s="876"/>
      <c r="CR351" s="876"/>
      <c r="CS351" s="876"/>
      <c r="CT351" s="876"/>
      <c r="CU351" s="876"/>
      <c r="CV351" s="880">
        <f t="shared" si="5"/>
        <v>556583.33333333337</v>
      </c>
      <c r="CW351" s="880"/>
      <c r="CX351" s="880"/>
      <c r="CY351" s="880"/>
      <c r="CZ351" s="880"/>
      <c r="DA351" s="880"/>
      <c r="DB351" s="880"/>
      <c r="DC351" s="880"/>
      <c r="DD351" s="880"/>
      <c r="DE351" s="881"/>
    </row>
    <row r="352" spans="1:109" s="3" customFormat="1" ht="23.25" customHeight="1" x14ac:dyDescent="0.2">
      <c r="A352" s="919" t="s">
        <v>1657</v>
      </c>
      <c r="B352" s="920"/>
      <c r="C352" s="920"/>
      <c r="D352" s="920"/>
      <c r="E352" s="920"/>
      <c r="F352" s="920"/>
      <c r="G352" s="920"/>
      <c r="H352" s="920"/>
      <c r="I352" s="920"/>
      <c r="J352" s="920"/>
      <c r="K352" s="920"/>
      <c r="L352" s="920"/>
      <c r="M352" s="920"/>
      <c r="N352" s="920"/>
      <c r="O352" s="921"/>
      <c r="P352" s="886" t="s">
        <v>1586</v>
      </c>
      <c r="Q352" s="886"/>
      <c r="R352" s="886"/>
      <c r="S352" s="886"/>
      <c r="T352" s="886"/>
      <c r="U352" s="886"/>
      <c r="V352" s="886"/>
      <c r="W352" s="886"/>
      <c r="X352" s="886"/>
      <c r="Y352" s="886"/>
      <c r="Z352" s="886"/>
      <c r="AA352" s="886"/>
      <c r="AB352" s="886"/>
      <c r="AC352" s="886"/>
      <c r="AD352" s="887"/>
      <c r="AE352" s="887"/>
      <c r="AF352" s="887"/>
      <c r="AG352" s="888">
        <v>1</v>
      </c>
      <c r="AH352" s="888"/>
      <c r="AI352" s="888"/>
      <c r="AJ352" s="888"/>
      <c r="AK352" s="889">
        <v>28500</v>
      </c>
      <c r="AL352" s="889"/>
      <c r="AM352" s="889"/>
      <c r="AN352" s="889"/>
      <c r="AO352" s="889"/>
      <c r="AP352" s="889"/>
      <c r="AQ352" s="880">
        <v>342000</v>
      </c>
      <c r="AR352" s="880"/>
      <c r="AS352" s="880"/>
      <c r="AT352" s="880"/>
      <c r="AU352" s="880"/>
      <c r="AV352" s="880"/>
      <c r="AW352" s="880"/>
      <c r="AX352" s="880"/>
      <c r="AY352" s="876">
        <v>0</v>
      </c>
      <c r="AZ352" s="876"/>
      <c r="BA352" s="876"/>
      <c r="BB352" s="876"/>
      <c r="BC352" s="876"/>
      <c r="BD352" s="876"/>
      <c r="BE352" s="876"/>
      <c r="BF352" s="876"/>
      <c r="BG352" s="876">
        <v>4750</v>
      </c>
      <c r="BH352" s="876"/>
      <c r="BI352" s="876"/>
      <c r="BJ352" s="876"/>
      <c r="BK352" s="876"/>
      <c r="BL352" s="876"/>
      <c r="BM352" s="876"/>
      <c r="BN352" s="876"/>
      <c r="BO352" s="877">
        <v>47500</v>
      </c>
      <c r="BP352" s="878"/>
      <c r="BQ352" s="878"/>
      <c r="BR352" s="878"/>
      <c r="BS352" s="878"/>
      <c r="BT352" s="878"/>
      <c r="BU352" s="878"/>
      <c r="BV352" s="879"/>
      <c r="BW352" s="876">
        <v>0</v>
      </c>
      <c r="BX352" s="876"/>
      <c r="BY352" s="876"/>
      <c r="BZ352" s="876"/>
      <c r="CA352" s="876"/>
      <c r="CB352" s="876"/>
      <c r="CC352" s="876"/>
      <c r="CD352" s="876"/>
      <c r="CE352" s="876">
        <v>0</v>
      </c>
      <c r="CF352" s="876"/>
      <c r="CG352" s="876"/>
      <c r="CH352" s="876"/>
      <c r="CI352" s="876"/>
      <c r="CJ352" s="876"/>
      <c r="CK352" s="876"/>
      <c r="CL352" s="876"/>
      <c r="CM352" s="876"/>
      <c r="CN352" s="876">
        <v>24000</v>
      </c>
      <c r="CO352" s="876"/>
      <c r="CP352" s="876"/>
      <c r="CQ352" s="876"/>
      <c r="CR352" s="876"/>
      <c r="CS352" s="876"/>
      <c r="CT352" s="876"/>
      <c r="CU352" s="876"/>
      <c r="CV352" s="880">
        <f t="shared" si="5"/>
        <v>418250</v>
      </c>
      <c r="CW352" s="880"/>
      <c r="CX352" s="880"/>
      <c r="CY352" s="880"/>
      <c r="CZ352" s="880"/>
      <c r="DA352" s="880"/>
      <c r="DB352" s="880"/>
      <c r="DC352" s="880"/>
      <c r="DD352" s="880"/>
      <c r="DE352" s="881"/>
    </row>
    <row r="353" spans="1:109" s="3" customFormat="1" ht="23.25" customHeight="1" x14ac:dyDescent="0.2">
      <c r="A353" s="919" t="s">
        <v>1658</v>
      </c>
      <c r="B353" s="920"/>
      <c r="C353" s="920"/>
      <c r="D353" s="920"/>
      <c r="E353" s="920"/>
      <c r="F353" s="920"/>
      <c r="G353" s="920"/>
      <c r="H353" s="920"/>
      <c r="I353" s="920"/>
      <c r="J353" s="920"/>
      <c r="K353" s="920"/>
      <c r="L353" s="920"/>
      <c r="M353" s="920"/>
      <c r="N353" s="920"/>
      <c r="O353" s="921"/>
      <c r="P353" s="886" t="s">
        <v>1567</v>
      </c>
      <c r="Q353" s="886"/>
      <c r="R353" s="886"/>
      <c r="S353" s="886"/>
      <c r="T353" s="886"/>
      <c r="U353" s="886"/>
      <c r="V353" s="886"/>
      <c r="W353" s="886"/>
      <c r="X353" s="886"/>
      <c r="Y353" s="886"/>
      <c r="Z353" s="886"/>
      <c r="AA353" s="886"/>
      <c r="AB353" s="886"/>
      <c r="AC353" s="886"/>
      <c r="AD353" s="887"/>
      <c r="AE353" s="887"/>
      <c r="AF353" s="887"/>
      <c r="AG353" s="888">
        <v>1</v>
      </c>
      <c r="AH353" s="888"/>
      <c r="AI353" s="888"/>
      <c r="AJ353" s="888"/>
      <c r="AK353" s="889">
        <v>33500</v>
      </c>
      <c r="AL353" s="889"/>
      <c r="AM353" s="889"/>
      <c r="AN353" s="889"/>
      <c r="AO353" s="889"/>
      <c r="AP353" s="889"/>
      <c r="AQ353" s="880">
        <v>402000</v>
      </c>
      <c r="AR353" s="880"/>
      <c r="AS353" s="880"/>
      <c r="AT353" s="880"/>
      <c r="AU353" s="880"/>
      <c r="AV353" s="880"/>
      <c r="AW353" s="880"/>
      <c r="AX353" s="880"/>
      <c r="AY353" s="876">
        <v>0</v>
      </c>
      <c r="AZ353" s="876"/>
      <c r="BA353" s="876"/>
      <c r="BB353" s="876"/>
      <c r="BC353" s="876"/>
      <c r="BD353" s="876"/>
      <c r="BE353" s="876"/>
      <c r="BF353" s="876"/>
      <c r="BG353" s="876">
        <v>5583.3333333333339</v>
      </c>
      <c r="BH353" s="876"/>
      <c r="BI353" s="876"/>
      <c r="BJ353" s="876"/>
      <c r="BK353" s="876"/>
      <c r="BL353" s="876"/>
      <c r="BM353" s="876"/>
      <c r="BN353" s="876"/>
      <c r="BO353" s="877">
        <v>55833.333333333336</v>
      </c>
      <c r="BP353" s="878"/>
      <c r="BQ353" s="878"/>
      <c r="BR353" s="878"/>
      <c r="BS353" s="878"/>
      <c r="BT353" s="878"/>
      <c r="BU353" s="878"/>
      <c r="BV353" s="879"/>
      <c r="BW353" s="876">
        <v>0</v>
      </c>
      <c r="BX353" s="876"/>
      <c r="BY353" s="876"/>
      <c r="BZ353" s="876"/>
      <c r="CA353" s="876"/>
      <c r="CB353" s="876"/>
      <c r="CC353" s="876"/>
      <c r="CD353" s="876"/>
      <c r="CE353" s="876">
        <v>0</v>
      </c>
      <c r="CF353" s="876"/>
      <c r="CG353" s="876"/>
      <c r="CH353" s="876"/>
      <c r="CI353" s="876"/>
      <c r="CJ353" s="876"/>
      <c r="CK353" s="876"/>
      <c r="CL353" s="876"/>
      <c r="CM353" s="876"/>
      <c r="CN353" s="876">
        <v>24000</v>
      </c>
      <c r="CO353" s="876"/>
      <c r="CP353" s="876"/>
      <c r="CQ353" s="876"/>
      <c r="CR353" s="876"/>
      <c r="CS353" s="876"/>
      <c r="CT353" s="876"/>
      <c r="CU353" s="876"/>
      <c r="CV353" s="880">
        <f t="shared" si="5"/>
        <v>487416.66666666663</v>
      </c>
      <c r="CW353" s="880"/>
      <c r="CX353" s="880"/>
      <c r="CY353" s="880"/>
      <c r="CZ353" s="880"/>
      <c r="DA353" s="880"/>
      <c r="DB353" s="880"/>
      <c r="DC353" s="880"/>
      <c r="DD353" s="880"/>
      <c r="DE353" s="881"/>
    </row>
    <row r="354" spans="1:109" s="3" customFormat="1" ht="23.25" customHeight="1" x14ac:dyDescent="0.2">
      <c r="A354" s="919" t="s">
        <v>1659</v>
      </c>
      <c r="B354" s="920"/>
      <c r="C354" s="920"/>
      <c r="D354" s="920"/>
      <c r="E354" s="920"/>
      <c r="F354" s="920"/>
      <c r="G354" s="920"/>
      <c r="H354" s="920"/>
      <c r="I354" s="920"/>
      <c r="J354" s="920"/>
      <c r="K354" s="920"/>
      <c r="L354" s="920"/>
      <c r="M354" s="920"/>
      <c r="N354" s="920"/>
      <c r="O354" s="921"/>
      <c r="P354" s="886" t="s">
        <v>1592</v>
      </c>
      <c r="Q354" s="886"/>
      <c r="R354" s="886"/>
      <c r="S354" s="886"/>
      <c r="T354" s="886"/>
      <c r="U354" s="886"/>
      <c r="V354" s="886"/>
      <c r="W354" s="886"/>
      <c r="X354" s="886"/>
      <c r="Y354" s="886"/>
      <c r="Z354" s="886"/>
      <c r="AA354" s="886"/>
      <c r="AB354" s="886"/>
      <c r="AC354" s="886"/>
      <c r="AD354" s="887"/>
      <c r="AE354" s="887"/>
      <c r="AF354" s="887"/>
      <c r="AG354" s="888">
        <v>1</v>
      </c>
      <c r="AH354" s="888"/>
      <c r="AI354" s="888"/>
      <c r="AJ354" s="888"/>
      <c r="AK354" s="889">
        <v>28500</v>
      </c>
      <c r="AL354" s="889"/>
      <c r="AM354" s="889"/>
      <c r="AN354" s="889"/>
      <c r="AO354" s="889"/>
      <c r="AP354" s="889"/>
      <c r="AQ354" s="880">
        <v>342000</v>
      </c>
      <c r="AR354" s="880"/>
      <c r="AS354" s="880"/>
      <c r="AT354" s="880"/>
      <c r="AU354" s="880"/>
      <c r="AV354" s="880"/>
      <c r="AW354" s="880"/>
      <c r="AX354" s="880"/>
      <c r="AY354" s="876">
        <v>0</v>
      </c>
      <c r="AZ354" s="876"/>
      <c r="BA354" s="876"/>
      <c r="BB354" s="876"/>
      <c r="BC354" s="876"/>
      <c r="BD354" s="876"/>
      <c r="BE354" s="876"/>
      <c r="BF354" s="876"/>
      <c r="BG354" s="876">
        <v>4750</v>
      </c>
      <c r="BH354" s="876"/>
      <c r="BI354" s="876"/>
      <c r="BJ354" s="876"/>
      <c r="BK354" s="876"/>
      <c r="BL354" s="876"/>
      <c r="BM354" s="876"/>
      <c r="BN354" s="876"/>
      <c r="BO354" s="877">
        <v>47500</v>
      </c>
      <c r="BP354" s="878"/>
      <c r="BQ354" s="878"/>
      <c r="BR354" s="878"/>
      <c r="BS354" s="878"/>
      <c r="BT354" s="878"/>
      <c r="BU354" s="878"/>
      <c r="BV354" s="879"/>
      <c r="BW354" s="876">
        <v>0</v>
      </c>
      <c r="BX354" s="876"/>
      <c r="BY354" s="876"/>
      <c r="BZ354" s="876"/>
      <c r="CA354" s="876"/>
      <c r="CB354" s="876"/>
      <c r="CC354" s="876"/>
      <c r="CD354" s="876"/>
      <c r="CE354" s="876">
        <v>0</v>
      </c>
      <c r="CF354" s="876"/>
      <c r="CG354" s="876"/>
      <c r="CH354" s="876"/>
      <c r="CI354" s="876"/>
      <c r="CJ354" s="876"/>
      <c r="CK354" s="876"/>
      <c r="CL354" s="876"/>
      <c r="CM354" s="876"/>
      <c r="CN354" s="876">
        <v>24000</v>
      </c>
      <c r="CO354" s="876"/>
      <c r="CP354" s="876"/>
      <c r="CQ354" s="876"/>
      <c r="CR354" s="876"/>
      <c r="CS354" s="876"/>
      <c r="CT354" s="876"/>
      <c r="CU354" s="876"/>
      <c r="CV354" s="880">
        <f t="shared" si="5"/>
        <v>418250</v>
      </c>
      <c r="CW354" s="880"/>
      <c r="CX354" s="880"/>
      <c r="CY354" s="880"/>
      <c r="CZ354" s="880"/>
      <c r="DA354" s="880"/>
      <c r="DB354" s="880"/>
      <c r="DC354" s="880"/>
      <c r="DD354" s="880"/>
      <c r="DE354" s="881"/>
    </row>
    <row r="355" spans="1:109" s="3" customFormat="1" ht="23.25" customHeight="1" x14ac:dyDescent="0.2">
      <c r="A355" s="919" t="s">
        <v>1660</v>
      </c>
      <c r="B355" s="920"/>
      <c r="C355" s="920"/>
      <c r="D355" s="920"/>
      <c r="E355" s="920"/>
      <c r="F355" s="920"/>
      <c r="G355" s="920"/>
      <c r="H355" s="920"/>
      <c r="I355" s="920"/>
      <c r="J355" s="920"/>
      <c r="K355" s="920"/>
      <c r="L355" s="920"/>
      <c r="M355" s="920"/>
      <c r="N355" s="920"/>
      <c r="O355" s="921"/>
      <c r="P355" s="886" t="s">
        <v>1507</v>
      </c>
      <c r="Q355" s="886"/>
      <c r="R355" s="886"/>
      <c r="S355" s="886"/>
      <c r="T355" s="886"/>
      <c r="U355" s="886"/>
      <c r="V355" s="886"/>
      <c r="W355" s="886"/>
      <c r="X355" s="886"/>
      <c r="Y355" s="886"/>
      <c r="Z355" s="886"/>
      <c r="AA355" s="886"/>
      <c r="AB355" s="886"/>
      <c r="AC355" s="886"/>
      <c r="AD355" s="887"/>
      <c r="AE355" s="887"/>
      <c r="AF355" s="887"/>
      <c r="AG355" s="888">
        <v>1</v>
      </c>
      <c r="AH355" s="888"/>
      <c r="AI355" s="888"/>
      <c r="AJ355" s="888"/>
      <c r="AK355" s="889">
        <v>38520.368000000002</v>
      </c>
      <c r="AL355" s="889"/>
      <c r="AM355" s="889"/>
      <c r="AN355" s="889"/>
      <c r="AO355" s="889"/>
      <c r="AP355" s="889"/>
      <c r="AQ355" s="880">
        <v>462244.41600000003</v>
      </c>
      <c r="AR355" s="880"/>
      <c r="AS355" s="880"/>
      <c r="AT355" s="880"/>
      <c r="AU355" s="880"/>
      <c r="AV355" s="880"/>
      <c r="AW355" s="880"/>
      <c r="AX355" s="880"/>
      <c r="AY355" s="876">
        <v>0</v>
      </c>
      <c r="AZ355" s="876"/>
      <c r="BA355" s="876"/>
      <c r="BB355" s="876"/>
      <c r="BC355" s="876"/>
      <c r="BD355" s="876"/>
      <c r="BE355" s="876"/>
      <c r="BF355" s="876"/>
      <c r="BG355" s="876">
        <v>6420.061333333334</v>
      </c>
      <c r="BH355" s="876"/>
      <c r="BI355" s="876"/>
      <c r="BJ355" s="876"/>
      <c r="BK355" s="876"/>
      <c r="BL355" s="876"/>
      <c r="BM355" s="876"/>
      <c r="BN355" s="876"/>
      <c r="BO355" s="877">
        <v>64200.613333333342</v>
      </c>
      <c r="BP355" s="878"/>
      <c r="BQ355" s="878"/>
      <c r="BR355" s="878"/>
      <c r="BS355" s="878"/>
      <c r="BT355" s="878"/>
      <c r="BU355" s="878"/>
      <c r="BV355" s="879"/>
      <c r="BW355" s="876">
        <v>0</v>
      </c>
      <c r="BX355" s="876"/>
      <c r="BY355" s="876"/>
      <c r="BZ355" s="876"/>
      <c r="CA355" s="876"/>
      <c r="CB355" s="876"/>
      <c r="CC355" s="876"/>
      <c r="CD355" s="876"/>
      <c r="CE355" s="876">
        <v>0</v>
      </c>
      <c r="CF355" s="876"/>
      <c r="CG355" s="876"/>
      <c r="CH355" s="876"/>
      <c r="CI355" s="876"/>
      <c r="CJ355" s="876"/>
      <c r="CK355" s="876"/>
      <c r="CL355" s="876"/>
      <c r="CM355" s="876"/>
      <c r="CN355" s="876">
        <v>19260.184000000001</v>
      </c>
      <c r="CO355" s="876"/>
      <c r="CP355" s="876"/>
      <c r="CQ355" s="876"/>
      <c r="CR355" s="876"/>
      <c r="CS355" s="876"/>
      <c r="CT355" s="876"/>
      <c r="CU355" s="876"/>
      <c r="CV355" s="880">
        <f t="shared" si="5"/>
        <v>552125.27466666664</v>
      </c>
      <c r="CW355" s="880"/>
      <c r="CX355" s="880"/>
      <c r="CY355" s="880"/>
      <c r="CZ355" s="880"/>
      <c r="DA355" s="880"/>
      <c r="DB355" s="880"/>
      <c r="DC355" s="880"/>
      <c r="DD355" s="880"/>
      <c r="DE355" s="881"/>
    </row>
    <row r="356" spans="1:109" s="3" customFormat="1" ht="23.25" customHeight="1" x14ac:dyDescent="0.2">
      <c r="A356" s="919" t="s">
        <v>1661</v>
      </c>
      <c r="B356" s="920"/>
      <c r="C356" s="920"/>
      <c r="D356" s="920"/>
      <c r="E356" s="920"/>
      <c r="F356" s="920"/>
      <c r="G356" s="920"/>
      <c r="H356" s="920"/>
      <c r="I356" s="920"/>
      <c r="J356" s="920"/>
      <c r="K356" s="920"/>
      <c r="L356" s="920"/>
      <c r="M356" s="920"/>
      <c r="N356" s="920"/>
      <c r="O356" s="921"/>
      <c r="P356" s="886" t="s">
        <v>1521</v>
      </c>
      <c r="Q356" s="886"/>
      <c r="R356" s="886"/>
      <c r="S356" s="886"/>
      <c r="T356" s="886"/>
      <c r="U356" s="886"/>
      <c r="V356" s="886"/>
      <c r="W356" s="886"/>
      <c r="X356" s="886"/>
      <c r="Y356" s="886"/>
      <c r="Z356" s="886"/>
      <c r="AA356" s="886"/>
      <c r="AB356" s="886"/>
      <c r="AC356" s="886"/>
      <c r="AD356" s="887"/>
      <c r="AE356" s="887"/>
      <c r="AF356" s="887"/>
      <c r="AG356" s="888">
        <v>1</v>
      </c>
      <c r="AH356" s="888"/>
      <c r="AI356" s="888"/>
      <c r="AJ356" s="888"/>
      <c r="AK356" s="889">
        <v>33500</v>
      </c>
      <c r="AL356" s="889"/>
      <c r="AM356" s="889"/>
      <c r="AN356" s="889"/>
      <c r="AO356" s="889"/>
      <c r="AP356" s="889"/>
      <c r="AQ356" s="880">
        <v>402000</v>
      </c>
      <c r="AR356" s="880"/>
      <c r="AS356" s="880"/>
      <c r="AT356" s="880"/>
      <c r="AU356" s="880"/>
      <c r="AV356" s="880"/>
      <c r="AW356" s="880"/>
      <c r="AX356" s="880"/>
      <c r="AY356" s="876">
        <v>0</v>
      </c>
      <c r="AZ356" s="876"/>
      <c r="BA356" s="876"/>
      <c r="BB356" s="876"/>
      <c r="BC356" s="876"/>
      <c r="BD356" s="876"/>
      <c r="BE356" s="876"/>
      <c r="BF356" s="876"/>
      <c r="BG356" s="876">
        <v>5583.3333333333339</v>
      </c>
      <c r="BH356" s="876"/>
      <c r="BI356" s="876"/>
      <c r="BJ356" s="876"/>
      <c r="BK356" s="876"/>
      <c r="BL356" s="876"/>
      <c r="BM356" s="876"/>
      <c r="BN356" s="876"/>
      <c r="BO356" s="877">
        <v>55833.333333333336</v>
      </c>
      <c r="BP356" s="878"/>
      <c r="BQ356" s="878"/>
      <c r="BR356" s="878"/>
      <c r="BS356" s="878"/>
      <c r="BT356" s="878"/>
      <c r="BU356" s="878"/>
      <c r="BV356" s="879"/>
      <c r="BW356" s="876">
        <v>0</v>
      </c>
      <c r="BX356" s="876"/>
      <c r="BY356" s="876"/>
      <c r="BZ356" s="876"/>
      <c r="CA356" s="876"/>
      <c r="CB356" s="876"/>
      <c r="CC356" s="876"/>
      <c r="CD356" s="876"/>
      <c r="CE356" s="876">
        <v>0</v>
      </c>
      <c r="CF356" s="876"/>
      <c r="CG356" s="876"/>
      <c r="CH356" s="876"/>
      <c r="CI356" s="876"/>
      <c r="CJ356" s="876"/>
      <c r="CK356" s="876"/>
      <c r="CL356" s="876"/>
      <c r="CM356" s="876"/>
      <c r="CN356" s="876">
        <v>24000</v>
      </c>
      <c r="CO356" s="876"/>
      <c r="CP356" s="876"/>
      <c r="CQ356" s="876"/>
      <c r="CR356" s="876"/>
      <c r="CS356" s="876"/>
      <c r="CT356" s="876"/>
      <c r="CU356" s="876"/>
      <c r="CV356" s="880">
        <f t="shared" si="5"/>
        <v>487416.66666666663</v>
      </c>
      <c r="CW356" s="880"/>
      <c r="CX356" s="880"/>
      <c r="CY356" s="880"/>
      <c r="CZ356" s="880"/>
      <c r="DA356" s="880"/>
      <c r="DB356" s="880"/>
      <c r="DC356" s="880"/>
      <c r="DD356" s="880"/>
      <c r="DE356" s="881"/>
    </row>
    <row r="357" spans="1:109" s="3" customFormat="1" ht="23.25" customHeight="1" x14ac:dyDescent="0.2">
      <c r="A357" s="919" t="s">
        <v>1662</v>
      </c>
      <c r="B357" s="920"/>
      <c r="C357" s="920"/>
      <c r="D357" s="920"/>
      <c r="E357" s="920"/>
      <c r="F357" s="920"/>
      <c r="G357" s="920"/>
      <c r="H357" s="920"/>
      <c r="I357" s="920"/>
      <c r="J357" s="920"/>
      <c r="K357" s="920"/>
      <c r="L357" s="920"/>
      <c r="M357" s="920"/>
      <c r="N357" s="920"/>
      <c r="O357" s="921"/>
      <c r="P357" s="886" t="s">
        <v>1522</v>
      </c>
      <c r="Q357" s="886"/>
      <c r="R357" s="886"/>
      <c r="S357" s="886"/>
      <c r="T357" s="886"/>
      <c r="U357" s="886"/>
      <c r="V357" s="886"/>
      <c r="W357" s="886"/>
      <c r="X357" s="886"/>
      <c r="Y357" s="886"/>
      <c r="Z357" s="886"/>
      <c r="AA357" s="886"/>
      <c r="AB357" s="886"/>
      <c r="AC357" s="886"/>
      <c r="AD357" s="887"/>
      <c r="AE357" s="887"/>
      <c r="AF357" s="887"/>
      <c r="AG357" s="888">
        <v>1</v>
      </c>
      <c r="AH357" s="888"/>
      <c r="AI357" s="888"/>
      <c r="AJ357" s="888"/>
      <c r="AK357" s="889">
        <v>28500</v>
      </c>
      <c r="AL357" s="889"/>
      <c r="AM357" s="889"/>
      <c r="AN357" s="889"/>
      <c r="AO357" s="889"/>
      <c r="AP357" s="889"/>
      <c r="AQ357" s="880">
        <v>342000</v>
      </c>
      <c r="AR357" s="880"/>
      <c r="AS357" s="880"/>
      <c r="AT357" s="880"/>
      <c r="AU357" s="880"/>
      <c r="AV357" s="880"/>
      <c r="AW357" s="880"/>
      <c r="AX357" s="880"/>
      <c r="AY357" s="876">
        <v>0</v>
      </c>
      <c r="AZ357" s="876"/>
      <c r="BA357" s="876"/>
      <c r="BB357" s="876"/>
      <c r="BC357" s="876"/>
      <c r="BD357" s="876"/>
      <c r="BE357" s="876"/>
      <c r="BF357" s="876"/>
      <c r="BG357" s="876">
        <v>4750</v>
      </c>
      <c r="BH357" s="876"/>
      <c r="BI357" s="876"/>
      <c r="BJ357" s="876"/>
      <c r="BK357" s="876"/>
      <c r="BL357" s="876"/>
      <c r="BM357" s="876"/>
      <c r="BN357" s="876"/>
      <c r="BO357" s="877">
        <v>47500</v>
      </c>
      <c r="BP357" s="878"/>
      <c r="BQ357" s="878"/>
      <c r="BR357" s="878"/>
      <c r="BS357" s="878"/>
      <c r="BT357" s="878"/>
      <c r="BU357" s="878"/>
      <c r="BV357" s="879"/>
      <c r="BW357" s="876">
        <v>0</v>
      </c>
      <c r="BX357" s="876"/>
      <c r="BY357" s="876"/>
      <c r="BZ357" s="876"/>
      <c r="CA357" s="876"/>
      <c r="CB357" s="876"/>
      <c r="CC357" s="876"/>
      <c r="CD357" s="876"/>
      <c r="CE357" s="876">
        <v>0</v>
      </c>
      <c r="CF357" s="876"/>
      <c r="CG357" s="876"/>
      <c r="CH357" s="876"/>
      <c r="CI357" s="876"/>
      <c r="CJ357" s="876"/>
      <c r="CK357" s="876"/>
      <c r="CL357" s="876"/>
      <c r="CM357" s="876"/>
      <c r="CN357" s="876">
        <v>24000</v>
      </c>
      <c r="CO357" s="876"/>
      <c r="CP357" s="876"/>
      <c r="CQ357" s="876"/>
      <c r="CR357" s="876"/>
      <c r="CS357" s="876"/>
      <c r="CT357" s="876"/>
      <c r="CU357" s="876"/>
      <c r="CV357" s="880">
        <f t="shared" si="5"/>
        <v>418250</v>
      </c>
      <c r="CW357" s="880"/>
      <c r="CX357" s="880"/>
      <c r="CY357" s="880"/>
      <c r="CZ357" s="880"/>
      <c r="DA357" s="880"/>
      <c r="DB357" s="880"/>
      <c r="DC357" s="880"/>
      <c r="DD357" s="880"/>
      <c r="DE357" s="881"/>
    </row>
    <row r="358" spans="1:109" s="3" customFormat="1" ht="23.25" customHeight="1" x14ac:dyDescent="0.2">
      <c r="A358" s="919" t="s">
        <v>1663</v>
      </c>
      <c r="B358" s="920"/>
      <c r="C358" s="920"/>
      <c r="D358" s="920"/>
      <c r="E358" s="920"/>
      <c r="F358" s="920"/>
      <c r="G358" s="920"/>
      <c r="H358" s="920"/>
      <c r="I358" s="920"/>
      <c r="J358" s="920"/>
      <c r="K358" s="920"/>
      <c r="L358" s="920"/>
      <c r="M358" s="920"/>
      <c r="N358" s="920"/>
      <c r="O358" s="921"/>
      <c r="P358" s="886" t="s">
        <v>1534</v>
      </c>
      <c r="Q358" s="886"/>
      <c r="R358" s="886"/>
      <c r="S358" s="886"/>
      <c r="T358" s="886"/>
      <c r="U358" s="886"/>
      <c r="V358" s="886"/>
      <c r="W358" s="886"/>
      <c r="X358" s="886"/>
      <c r="Y358" s="886"/>
      <c r="Z358" s="886"/>
      <c r="AA358" s="886"/>
      <c r="AB358" s="886"/>
      <c r="AC358" s="886"/>
      <c r="AD358" s="887"/>
      <c r="AE358" s="887"/>
      <c r="AF358" s="887"/>
      <c r="AG358" s="888">
        <v>1</v>
      </c>
      <c r="AH358" s="888"/>
      <c r="AI358" s="888"/>
      <c r="AJ358" s="888"/>
      <c r="AK358" s="889">
        <v>28500</v>
      </c>
      <c r="AL358" s="889"/>
      <c r="AM358" s="889"/>
      <c r="AN358" s="889"/>
      <c r="AO358" s="889"/>
      <c r="AP358" s="889"/>
      <c r="AQ358" s="880">
        <v>342000</v>
      </c>
      <c r="AR358" s="880"/>
      <c r="AS358" s="880"/>
      <c r="AT358" s="880"/>
      <c r="AU358" s="880"/>
      <c r="AV358" s="880"/>
      <c r="AW358" s="880"/>
      <c r="AX358" s="880"/>
      <c r="AY358" s="876">
        <v>0</v>
      </c>
      <c r="AZ358" s="876"/>
      <c r="BA358" s="876"/>
      <c r="BB358" s="876"/>
      <c r="BC358" s="876"/>
      <c r="BD358" s="876"/>
      <c r="BE358" s="876"/>
      <c r="BF358" s="876"/>
      <c r="BG358" s="876">
        <v>4750</v>
      </c>
      <c r="BH358" s="876"/>
      <c r="BI358" s="876"/>
      <c r="BJ358" s="876"/>
      <c r="BK358" s="876"/>
      <c r="BL358" s="876"/>
      <c r="BM358" s="876"/>
      <c r="BN358" s="876"/>
      <c r="BO358" s="877">
        <v>47500</v>
      </c>
      <c r="BP358" s="878"/>
      <c r="BQ358" s="878"/>
      <c r="BR358" s="878"/>
      <c r="BS358" s="878"/>
      <c r="BT358" s="878"/>
      <c r="BU358" s="878"/>
      <c r="BV358" s="879"/>
      <c r="BW358" s="876">
        <v>0</v>
      </c>
      <c r="BX358" s="876"/>
      <c r="BY358" s="876"/>
      <c r="BZ358" s="876"/>
      <c r="CA358" s="876"/>
      <c r="CB358" s="876"/>
      <c r="CC358" s="876"/>
      <c r="CD358" s="876"/>
      <c r="CE358" s="876">
        <v>0</v>
      </c>
      <c r="CF358" s="876"/>
      <c r="CG358" s="876"/>
      <c r="CH358" s="876"/>
      <c r="CI358" s="876"/>
      <c r="CJ358" s="876"/>
      <c r="CK358" s="876"/>
      <c r="CL358" s="876"/>
      <c r="CM358" s="876"/>
      <c r="CN358" s="876">
        <v>24000</v>
      </c>
      <c r="CO358" s="876"/>
      <c r="CP358" s="876"/>
      <c r="CQ358" s="876"/>
      <c r="CR358" s="876"/>
      <c r="CS358" s="876"/>
      <c r="CT358" s="876"/>
      <c r="CU358" s="876"/>
      <c r="CV358" s="880">
        <f t="shared" si="5"/>
        <v>418250</v>
      </c>
      <c r="CW358" s="880"/>
      <c r="CX358" s="880"/>
      <c r="CY358" s="880"/>
      <c r="CZ358" s="880"/>
      <c r="DA358" s="880"/>
      <c r="DB358" s="880"/>
      <c r="DC358" s="880"/>
      <c r="DD358" s="880"/>
      <c r="DE358" s="881"/>
    </row>
    <row r="359" spans="1:109" s="3" customFormat="1" ht="23.25" customHeight="1" x14ac:dyDescent="0.2">
      <c r="A359" s="919" t="s">
        <v>1664</v>
      </c>
      <c r="B359" s="920"/>
      <c r="C359" s="920"/>
      <c r="D359" s="920"/>
      <c r="E359" s="920"/>
      <c r="F359" s="920"/>
      <c r="G359" s="920"/>
      <c r="H359" s="920"/>
      <c r="I359" s="920"/>
      <c r="J359" s="920"/>
      <c r="K359" s="920"/>
      <c r="L359" s="920"/>
      <c r="M359" s="920"/>
      <c r="N359" s="920"/>
      <c r="O359" s="921"/>
      <c r="P359" s="886" t="s">
        <v>1665</v>
      </c>
      <c r="Q359" s="886"/>
      <c r="R359" s="886"/>
      <c r="S359" s="886"/>
      <c r="T359" s="886"/>
      <c r="U359" s="886"/>
      <c r="V359" s="886"/>
      <c r="W359" s="886"/>
      <c r="X359" s="886"/>
      <c r="Y359" s="886"/>
      <c r="Z359" s="886"/>
      <c r="AA359" s="886"/>
      <c r="AB359" s="886"/>
      <c r="AC359" s="886"/>
      <c r="AD359" s="887"/>
      <c r="AE359" s="887"/>
      <c r="AF359" s="887"/>
      <c r="AG359" s="888">
        <v>1</v>
      </c>
      <c r="AH359" s="888"/>
      <c r="AI359" s="888"/>
      <c r="AJ359" s="888"/>
      <c r="AK359" s="889">
        <v>28500</v>
      </c>
      <c r="AL359" s="889"/>
      <c r="AM359" s="889"/>
      <c r="AN359" s="889"/>
      <c r="AO359" s="889"/>
      <c r="AP359" s="889"/>
      <c r="AQ359" s="880">
        <v>342000</v>
      </c>
      <c r="AR359" s="880"/>
      <c r="AS359" s="880"/>
      <c r="AT359" s="880"/>
      <c r="AU359" s="880"/>
      <c r="AV359" s="880"/>
      <c r="AW359" s="880"/>
      <c r="AX359" s="880"/>
      <c r="AY359" s="876">
        <v>0</v>
      </c>
      <c r="AZ359" s="876"/>
      <c r="BA359" s="876"/>
      <c r="BB359" s="876"/>
      <c r="BC359" s="876"/>
      <c r="BD359" s="876"/>
      <c r="BE359" s="876"/>
      <c r="BF359" s="876"/>
      <c r="BG359" s="876">
        <v>4750</v>
      </c>
      <c r="BH359" s="876"/>
      <c r="BI359" s="876"/>
      <c r="BJ359" s="876"/>
      <c r="BK359" s="876"/>
      <c r="BL359" s="876"/>
      <c r="BM359" s="876"/>
      <c r="BN359" s="876"/>
      <c r="BO359" s="877">
        <v>47500</v>
      </c>
      <c r="BP359" s="878"/>
      <c r="BQ359" s="878"/>
      <c r="BR359" s="878"/>
      <c r="BS359" s="878"/>
      <c r="BT359" s="878"/>
      <c r="BU359" s="878"/>
      <c r="BV359" s="879"/>
      <c r="BW359" s="876">
        <v>0</v>
      </c>
      <c r="BX359" s="876"/>
      <c r="BY359" s="876"/>
      <c r="BZ359" s="876"/>
      <c r="CA359" s="876"/>
      <c r="CB359" s="876"/>
      <c r="CC359" s="876"/>
      <c r="CD359" s="876"/>
      <c r="CE359" s="876">
        <v>0</v>
      </c>
      <c r="CF359" s="876"/>
      <c r="CG359" s="876"/>
      <c r="CH359" s="876"/>
      <c r="CI359" s="876"/>
      <c r="CJ359" s="876"/>
      <c r="CK359" s="876"/>
      <c r="CL359" s="876"/>
      <c r="CM359" s="876"/>
      <c r="CN359" s="876">
        <v>24000</v>
      </c>
      <c r="CO359" s="876"/>
      <c r="CP359" s="876"/>
      <c r="CQ359" s="876"/>
      <c r="CR359" s="876"/>
      <c r="CS359" s="876"/>
      <c r="CT359" s="876"/>
      <c r="CU359" s="876"/>
      <c r="CV359" s="880">
        <f t="shared" si="5"/>
        <v>418250</v>
      </c>
      <c r="CW359" s="880"/>
      <c r="CX359" s="880"/>
      <c r="CY359" s="880"/>
      <c r="CZ359" s="880"/>
      <c r="DA359" s="880"/>
      <c r="DB359" s="880"/>
      <c r="DC359" s="880"/>
      <c r="DD359" s="880"/>
      <c r="DE359" s="881"/>
    </row>
    <row r="360" spans="1:109" s="3" customFormat="1" ht="23.25" customHeight="1" x14ac:dyDescent="0.2">
      <c r="A360" s="919" t="s">
        <v>1666</v>
      </c>
      <c r="B360" s="920"/>
      <c r="C360" s="920"/>
      <c r="D360" s="920"/>
      <c r="E360" s="920"/>
      <c r="F360" s="920"/>
      <c r="G360" s="920"/>
      <c r="H360" s="920"/>
      <c r="I360" s="920"/>
      <c r="J360" s="920"/>
      <c r="K360" s="920"/>
      <c r="L360" s="920"/>
      <c r="M360" s="920"/>
      <c r="N360" s="920"/>
      <c r="O360" s="921"/>
      <c r="P360" s="886" t="s">
        <v>1667</v>
      </c>
      <c r="Q360" s="886"/>
      <c r="R360" s="886"/>
      <c r="S360" s="886"/>
      <c r="T360" s="886"/>
      <c r="U360" s="886"/>
      <c r="V360" s="886"/>
      <c r="W360" s="886"/>
      <c r="X360" s="886"/>
      <c r="Y360" s="886"/>
      <c r="Z360" s="886"/>
      <c r="AA360" s="886"/>
      <c r="AB360" s="886"/>
      <c r="AC360" s="886"/>
      <c r="AD360" s="887"/>
      <c r="AE360" s="887"/>
      <c r="AF360" s="887"/>
      <c r="AG360" s="888">
        <v>1</v>
      </c>
      <c r="AH360" s="888"/>
      <c r="AI360" s="888"/>
      <c r="AJ360" s="888"/>
      <c r="AK360" s="889">
        <v>33500</v>
      </c>
      <c r="AL360" s="889"/>
      <c r="AM360" s="889"/>
      <c r="AN360" s="889"/>
      <c r="AO360" s="889"/>
      <c r="AP360" s="889"/>
      <c r="AQ360" s="880">
        <v>402000</v>
      </c>
      <c r="AR360" s="880"/>
      <c r="AS360" s="880"/>
      <c r="AT360" s="880"/>
      <c r="AU360" s="880"/>
      <c r="AV360" s="880"/>
      <c r="AW360" s="880"/>
      <c r="AX360" s="880"/>
      <c r="AY360" s="876">
        <v>0</v>
      </c>
      <c r="AZ360" s="876"/>
      <c r="BA360" s="876"/>
      <c r="BB360" s="876"/>
      <c r="BC360" s="876"/>
      <c r="BD360" s="876"/>
      <c r="BE360" s="876"/>
      <c r="BF360" s="876"/>
      <c r="BG360" s="876">
        <v>5583.3333333333339</v>
      </c>
      <c r="BH360" s="876"/>
      <c r="BI360" s="876"/>
      <c r="BJ360" s="876"/>
      <c r="BK360" s="876"/>
      <c r="BL360" s="876"/>
      <c r="BM360" s="876"/>
      <c r="BN360" s="876"/>
      <c r="BO360" s="877">
        <v>55833.333333333336</v>
      </c>
      <c r="BP360" s="878"/>
      <c r="BQ360" s="878"/>
      <c r="BR360" s="878"/>
      <c r="BS360" s="878"/>
      <c r="BT360" s="878"/>
      <c r="BU360" s="878"/>
      <c r="BV360" s="879"/>
      <c r="BW360" s="876">
        <v>0</v>
      </c>
      <c r="BX360" s="876"/>
      <c r="BY360" s="876"/>
      <c r="BZ360" s="876"/>
      <c r="CA360" s="876"/>
      <c r="CB360" s="876"/>
      <c r="CC360" s="876"/>
      <c r="CD360" s="876"/>
      <c r="CE360" s="876">
        <v>0</v>
      </c>
      <c r="CF360" s="876"/>
      <c r="CG360" s="876"/>
      <c r="CH360" s="876"/>
      <c r="CI360" s="876"/>
      <c r="CJ360" s="876"/>
      <c r="CK360" s="876"/>
      <c r="CL360" s="876"/>
      <c r="CM360" s="876"/>
      <c r="CN360" s="876">
        <v>24000</v>
      </c>
      <c r="CO360" s="876"/>
      <c r="CP360" s="876"/>
      <c r="CQ360" s="876"/>
      <c r="CR360" s="876"/>
      <c r="CS360" s="876"/>
      <c r="CT360" s="876"/>
      <c r="CU360" s="876"/>
      <c r="CV360" s="880">
        <f t="shared" si="5"/>
        <v>487416.66666666663</v>
      </c>
      <c r="CW360" s="880"/>
      <c r="CX360" s="880"/>
      <c r="CY360" s="880"/>
      <c r="CZ360" s="880"/>
      <c r="DA360" s="880"/>
      <c r="DB360" s="880"/>
      <c r="DC360" s="880"/>
      <c r="DD360" s="880"/>
      <c r="DE360" s="881"/>
    </row>
    <row r="361" spans="1:109" s="3" customFormat="1" ht="23.25" customHeight="1" x14ac:dyDescent="0.2">
      <c r="A361" s="919" t="s">
        <v>1668</v>
      </c>
      <c r="B361" s="920"/>
      <c r="C361" s="920"/>
      <c r="D361" s="920"/>
      <c r="E361" s="920"/>
      <c r="F361" s="920"/>
      <c r="G361" s="920"/>
      <c r="H361" s="920"/>
      <c r="I361" s="920"/>
      <c r="J361" s="920"/>
      <c r="K361" s="920"/>
      <c r="L361" s="920"/>
      <c r="M361" s="920"/>
      <c r="N361" s="920"/>
      <c r="O361" s="921"/>
      <c r="P361" s="886" t="s">
        <v>1528</v>
      </c>
      <c r="Q361" s="886"/>
      <c r="R361" s="886"/>
      <c r="S361" s="886"/>
      <c r="T361" s="886"/>
      <c r="U361" s="886"/>
      <c r="V361" s="886"/>
      <c r="W361" s="886"/>
      <c r="X361" s="886"/>
      <c r="Y361" s="886"/>
      <c r="Z361" s="886"/>
      <c r="AA361" s="886"/>
      <c r="AB361" s="886"/>
      <c r="AC361" s="886"/>
      <c r="AD361" s="887"/>
      <c r="AE361" s="887"/>
      <c r="AF361" s="887"/>
      <c r="AG361" s="888">
        <v>1</v>
      </c>
      <c r="AH361" s="888"/>
      <c r="AI361" s="888"/>
      <c r="AJ361" s="888"/>
      <c r="AK361" s="889">
        <v>28500</v>
      </c>
      <c r="AL361" s="889"/>
      <c r="AM361" s="889"/>
      <c r="AN361" s="889"/>
      <c r="AO361" s="889"/>
      <c r="AP361" s="889"/>
      <c r="AQ361" s="880">
        <v>342000</v>
      </c>
      <c r="AR361" s="880"/>
      <c r="AS361" s="880"/>
      <c r="AT361" s="880"/>
      <c r="AU361" s="880"/>
      <c r="AV361" s="880"/>
      <c r="AW361" s="880"/>
      <c r="AX361" s="880"/>
      <c r="AY361" s="876">
        <v>0</v>
      </c>
      <c r="AZ361" s="876"/>
      <c r="BA361" s="876"/>
      <c r="BB361" s="876"/>
      <c r="BC361" s="876"/>
      <c r="BD361" s="876"/>
      <c r="BE361" s="876"/>
      <c r="BF361" s="876"/>
      <c r="BG361" s="876">
        <v>4750</v>
      </c>
      <c r="BH361" s="876"/>
      <c r="BI361" s="876"/>
      <c r="BJ361" s="876"/>
      <c r="BK361" s="876"/>
      <c r="BL361" s="876"/>
      <c r="BM361" s="876"/>
      <c r="BN361" s="876"/>
      <c r="BO361" s="877">
        <v>47500</v>
      </c>
      <c r="BP361" s="878"/>
      <c r="BQ361" s="878"/>
      <c r="BR361" s="878"/>
      <c r="BS361" s="878"/>
      <c r="BT361" s="878"/>
      <c r="BU361" s="878"/>
      <c r="BV361" s="879"/>
      <c r="BW361" s="876">
        <v>0</v>
      </c>
      <c r="BX361" s="876"/>
      <c r="BY361" s="876"/>
      <c r="BZ361" s="876"/>
      <c r="CA361" s="876"/>
      <c r="CB361" s="876"/>
      <c r="CC361" s="876"/>
      <c r="CD361" s="876"/>
      <c r="CE361" s="876">
        <v>0</v>
      </c>
      <c r="CF361" s="876"/>
      <c r="CG361" s="876"/>
      <c r="CH361" s="876"/>
      <c r="CI361" s="876"/>
      <c r="CJ361" s="876"/>
      <c r="CK361" s="876"/>
      <c r="CL361" s="876"/>
      <c r="CM361" s="876"/>
      <c r="CN361" s="876">
        <v>24000</v>
      </c>
      <c r="CO361" s="876"/>
      <c r="CP361" s="876"/>
      <c r="CQ361" s="876"/>
      <c r="CR361" s="876"/>
      <c r="CS361" s="876"/>
      <c r="CT361" s="876"/>
      <c r="CU361" s="876"/>
      <c r="CV361" s="880">
        <f t="shared" si="5"/>
        <v>418250</v>
      </c>
      <c r="CW361" s="880"/>
      <c r="CX361" s="880"/>
      <c r="CY361" s="880"/>
      <c r="CZ361" s="880"/>
      <c r="DA361" s="880"/>
      <c r="DB361" s="880"/>
      <c r="DC361" s="880"/>
      <c r="DD361" s="880"/>
      <c r="DE361" s="881"/>
    </row>
    <row r="362" spans="1:109" s="3" customFormat="1" ht="23.25" customHeight="1" x14ac:dyDescent="0.2">
      <c r="A362" s="919" t="s">
        <v>1669</v>
      </c>
      <c r="B362" s="920"/>
      <c r="C362" s="920"/>
      <c r="D362" s="920"/>
      <c r="E362" s="920"/>
      <c r="F362" s="920"/>
      <c r="G362" s="920"/>
      <c r="H362" s="920"/>
      <c r="I362" s="920"/>
      <c r="J362" s="920"/>
      <c r="K362" s="920"/>
      <c r="L362" s="920"/>
      <c r="M362" s="920"/>
      <c r="N362" s="920"/>
      <c r="O362" s="921"/>
      <c r="P362" s="886" t="s">
        <v>1499</v>
      </c>
      <c r="Q362" s="886"/>
      <c r="R362" s="886"/>
      <c r="S362" s="886"/>
      <c r="T362" s="886"/>
      <c r="U362" s="886"/>
      <c r="V362" s="886"/>
      <c r="W362" s="886"/>
      <c r="X362" s="886"/>
      <c r="Y362" s="886"/>
      <c r="Z362" s="886"/>
      <c r="AA362" s="886"/>
      <c r="AB362" s="886"/>
      <c r="AC362" s="886"/>
      <c r="AD362" s="887"/>
      <c r="AE362" s="887"/>
      <c r="AF362" s="887"/>
      <c r="AG362" s="888">
        <v>1</v>
      </c>
      <c r="AH362" s="888"/>
      <c r="AI362" s="888"/>
      <c r="AJ362" s="888"/>
      <c r="AK362" s="889">
        <v>33500</v>
      </c>
      <c r="AL362" s="889"/>
      <c r="AM362" s="889"/>
      <c r="AN362" s="889"/>
      <c r="AO362" s="889"/>
      <c r="AP362" s="889"/>
      <c r="AQ362" s="880">
        <v>402000</v>
      </c>
      <c r="AR362" s="880"/>
      <c r="AS362" s="880"/>
      <c r="AT362" s="880"/>
      <c r="AU362" s="880"/>
      <c r="AV362" s="880"/>
      <c r="AW362" s="880"/>
      <c r="AX362" s="880"/>
      <c r="AY362" s="876">
        <v>0</v>
      </c>
      <c r="AZ362" s="876"/>
      <c r="BA362" s="876"/>
      <c r="BB362" s="876"/>
      <c r="BC362" s="876"/>
      <c r="BD362" s="876"/>
      <c r="BE362" s="876"/>
      <c r="BF362" s="876"/>
      <c r="BG362" s="876">
        <v>5583.3333333333339</v>
      </c>
      <c r="BH362" s="876"/>
      <c r="BI362" s="876"/>
      <c r="BJ362" s="876"/>
      <c r="BK362" s="876"/>
      <c r="BL362" s="876"/>
      <c r="BM362" s="876"/>
      <c r="BN362" s="876"/>
      <c r="BO362" s="877">
        <v>55833.333333333336</v>
      </c>
      <c r="BP362" s="878"/>
      <c r="BQ362" s="878"/>
      <c r="BR362" s="878"/>
      <c r="BS362" s="878"/>
      <c r="BT362" s="878"/>
      <c r="BU362" s="878"/>
      <c r="BV362" s="879"/>
      <c r="BW362" s="876">
        <v>0</v>
      </c>
      <c r="BX362" s="876"/>
      <c r="BY362" s="876"/>
      <c r="BZ362" s="876"/>
      <c r="CA362" s="876"/>
      <c r="CB362" s="876"/>
      <c r="CC362" s="876"/>
      <c r="CD362" s="876"/>
      <c r="CE362" s="876">
        <v>0</v>
      </c>
      <c r="CF362" s="876"/>
      <c r="CG362" s="876"/>
      <c r="CH362" s="876"/>
      <c r="CI362" s="876"/>
      <c r="CJ362" s="876"/>
      <c r="CK362" s="876"/>
      <c r="CL362" s="876"/>
      <c r="CM362" s="876"/>
      <c r="CN362" s="876">
        <v>24000</v>
      </c>
      <c r="CO362" s="876"/>
      <c r="CP362" s="876"/>
      <c r="CQ362" s="876"/>
      <c r="CR362" s="876"/>
      <c r="CS362" s="876"/>
      <c r="CT362" s="876"/>
      <c r="CU362" s="876"/>
      <c r="CV362" s="880">
        <f t="shared" si="5"/>
        <v>487416.66666666663</v>
      </c>
      <c r="CW362" s="880"/>
      <c r="CX362" s="880"/>
      <c r="CY362" s="880"/>
      <c r="CZ362" s="880"/>
      <c r="DA362" s="880"/>
      <c r="DB362" s="880"/>
      <c r="DC362" s="880"/>
      <c r="DD362" s="880"/>
      <c r="DE362" s="881"/>
    </row>
    <row r="363" spans="1:109" s="3" customFormat="1" ht="23.25" customHeight="1" x14ac:dyDescent="0.2">
      <c r="A363" s="919" t="s">
        <v>1670</v>
      </c>
      <c r="B363" s="920"/>
      <c r="C363" s="920"/>
      <c r="D363" s="920"/>
      <c r="E363" s="920"/>
      <c r="F363" s="920"/>
      <c r="G363" s="920"/>
      <c r="H363" s="920"/>
      <c r="I363" s="920"/>
      <c r="J363" s="920"/>
      <c r="K363" s="920"/>
      <c r="L363" s="920"/>
      <c r="M363" s="920"/>
      <c r="N363" s="920"/>
      <c r="O363" s="921"/>
      <c r="P363" s="886" t="s">
        <v>1523</v>
      </c>
      <c r="Q363" s="886"/>
      <c r="R363" s="886"/>
      <c r="S363" s="886"/>
      <c r="T363" s="886"/>
      <c r="U363" s="886"/>
      <c r="V363" s="886"/>
      <c r="W363" s="886"/>
      <c r="X363" s="886"/>
      <c r="Y363" s="886"/>
      <c r="Z363" s="886"/>
      <c r="AA363" s="886"/>
      <c r="AB363" s="886"/>
      <c r="AC363" s="886"/>
      <c r="AD363" s="887"/>
      <c r="AE363" s="887"/>
      <c r="AF363" s="887"/>
      <c r="AG363" s="888">
        <v>1</v>
      </c>
      <c r="AH363" s="888"/>
      <c r="AI363" s="888"/>
      <c r="AJ363" s="888"/>
      <c r="AK363" s="889">
        <v>38500</v>
      </c>
      <c r="AL363" s="889"/>
      <c r="AM363" s="889"/>
      <c r="AN363" s="889"/>
      <c r="AO363" s="889"/>
      <c r="AP363" s="889"/>
      <c r="AQ363" s="880">
        <v>462000</v>
      </c>
      <c r="AR363" s="880"/>
      <c r="AS363" s="880"/>
      <c r="AT363" s="880"/>
      <c r="AU363" s="880"/>
      <c r="AV363" s="880"/>
      <c r="AW363" s="880"/>
      <c r="AX363" s="880"/>
      <c r="AY363" s="876">
        <v>0</v>
      </c>
      <c r="AZ363" s="876"/>
      <c r="BA363" s="876"/>
      <c r="BB363" s="876"/>
      <c r="BC363" s="876"/>
      <c r="BD363" s="876"/>
      <c r="BE363" s="876"/>
      <c r="BF363" s="876"/>
      <c r="BG363" s="876">
        <v>6416.6666666666661</v>
      </c>
      <c r="BH363" s="876"/>
      <c r="BI363" s="876"/>
      <c r="BJ363" s="876"/>
      <c r="BK363" s="876"/>
      <c r="BL363" s="876"/>
      <c r="BM363" s="876"/>
      <c r="BN363" s="876"/>
      <c r="BO363" s="877">
        <v>64166.666666666664</v>
      </c>
      <c r="BP363" s="878"/>
      <c r="BQ363" s="878"/>
      <c r="BR363" s="878"/>
      <c r="BS363" s="878"/>
      <c r="BT363" s="878"/>
      <c r="BU363" s="878"/>
      <c r="BV363" s="879"/>
      <c r="BW363" s="876">
        <v>0</v>
      </c>
      <c r="BX363" s="876"/>
      <c r="BY363" s="876"/>
      <c r="BZ363" s="876"/>
      <c r="CA363" s="876"/>
      <c r="CB363" s="876"/>
      <c r="CC363" s="876"/>
      <c r="CD363" s="876"/>
      <c r="CE363" s="876">
        <v>0</v>
      </c>
      <c r="CF363" s="876"/>
      <c r="CG363" s="876"/>
      <c r="CH363" s="876"/>
      <c r="CI363" s="876"/>
      <c r="CJ363" s="876"/>
      <c r="CK363" s="876"/>
      <c r="CL363" s="876"/>
      <c r="CM363" s="876"/>
      <c r="CN363" s="876">
        <v>24000</v>
      </c>
      <c r="CO363" s="876"/>
      <c r="CP363" s="876"/>
      <c r="CQ363" s="876"/>
      <c r="CR363" s="876"/>
      <c r="CS363" s="876"/>
      <c r="CT363" s="876"/>
      <c r="CU363" s="876"/>
      <c r="CV363" s="880">
        <f t="shared" si="5"/>
        <v>556583.33333333337</v>
      </c>
      <c r="CW363" s="880"/>
      <c r="CX363" s="880"/>
      <c r="CY363" s="880"/>
      <c r="CZ363" s="880"/>
      <c r="DA363" s="880"/>
      <c r="DB363" s="880"/>
      <c r="DC363" s="880"/>
      <c r="DD363" s="880"/>
      <c r="DE363" s="881"/>
    </row>
    <row r="364" spans="1:109" s="3" customFormat="1" ht="23.25" customHeight="1" x14ac:dyDescent="0.2">
      <c r="A364" s="919" t="s">
        <v>1671</v>
      </c>
      <c r="B364" s="920"/>
      <c r="C364" s="920"/>
      <c r="D364" s="920"/>
      <c r="E364" s="920"/>
      <c r="F364" s="920"/>
      <c r="G364" s="920"/>
      <c r="H364" s="920"/>
      <c r="I364" s="920"/>
      <c r="J364" s="920"/>
      <c r="K364" s="920"/>
      <c r="L364" s="920"/>
      <c r="M364" s="920"/>
      <c r="N364" s="920"/>
      <c r="O364" s="921"/>
      <c r="P364" s="886" t="s">
        <v>1672</v>
      </c>
      <c r="Q364" s="886"/>
      <c r="R364" s="886"/>
      <c r="S364" s="886"/>
      <c r="T364" s="886"/>
      <c r="U364" s="886"/>
      <c r="V364" s="886"/>
      <c r="W364" s="886"/>
      <c r="X364" s="886"/>
      <c r="Y364" s="886"/>
      <c r="Z364" s="886"/>
      <c r="AA364" s="886"/>
      <c r="AB364" s="886"/>
      <c r="AC364" s="886"/>
      <c r="AD364" s="887"/>
      <c r="AE364" s="887"/>
      <c r="AF364" s="887"/>
      <c r="AG364" s="888">
        <v>1</v>
      </c>
      <c r="AH364" s="888"/>
      <c r="AI364" s="888"/>
      <c r="AJ364" s="888"/>
      <c r="AK364" s="889">
        <v>28500</v>
      </c>
      <c r="AL364" s="889"/>
      <c r="AM364" s="889"/>
      <c r="AN364" s="889"/>
      <c r="AO364" s="889"/>
      <c r="AP364" s="889"/>
      <c r="AQ364" s="880">
        <v>342000</v>
      </c>
      <c r="AR364" s="880"/>
      <c r="AS364" s="880"/>
      <c r="AT364" s="880"/>
      <c r="AU364" s="880"/>
      <c r="AV364" s="880"/>
      <c r="AW364" s="880"/>
      <c r="AX364" s="880"/>
      <c r="AY364" s="876">
        <v>0</v>
      </c>
      <c r="AZ364" s="876"/>
      <c r="BA364" s="876"/>
      <c r="BB364" s="876"/>
      <c r="BC364" s="876"/>
      <c r="BD364" s="876"/>
      <c r="BE364" s="876"/>
      <c r="BF364" s="876"/>
      <c r="BG364" s="876">
        <v>4750</v>
      </c>
      <c r="BH364" s="876"/>
      <c r="BI364" s="876"/>
      <c r="BJ364" s="876"/>
      <c r="BK364" s="876"/>
      <c r="BL364" s="876"/>
      <c r="BM364" s="876"/>
      <c r="BN364" s="876"/>
      <c r="BO364" s="877">
        <v>47500</v>
      </c>
      <c r="BP364" s="878"/>
      <c r="BQ364" s="878"/>
      <c r="BR364" s="878"/>
      <c r="BS364" s="878"/>
      <c r="BT364" s="878"/>
      <c r="BU364" s="878"/>
      <c r="BV364" s="879"/>
      <c r="BW364" s="876">
        <v>0</v>
      </c>
      <c r="BX364" s="876"/>
      <c r="BY364" s="876"/>
      <c r="BZ364" s="876"/>
      <c r="CA364" s="876"/>
      <c r="CB364" s="876"/>
      <c r="CC364" s="876"/>
      <c r="CD364" s="876"/>
      <c r="CE364" s="876">
        <v>0</v>
      </c>
      <c r="CF364" s="876"/>
      <c r="CG364" s="876"/>
      <c r="CH364" s="876"/>
      <c r="CI364" s="876"/>
      <c r="CJ364" s="876"/>
      <c r="CK364" s="876"/>
      <c r="CL364" s="876"/>
      <c r="CM364" s="876"/>
      <c r="CN364" s="876">
        <v>24000</v>
      </c>
      <c r="CO364" s="876"/>
      <c r="CP364" s="876"/>
      <c r="CQ364" s="876"/>
      <c r="CR364" s="876"/>
      <c r="CS364" s="876"/>
      <c r="CT364" s="876"/>
      <c r="CU364" s="876"/>
      <c r="CV364" s="880">
        <f t="shared" si="5"/>
        <v>418250</v>
      </c>
      <c r="CW364" s="880"/>
      <c r="CX364" s="880"/>
      <c r="CY364" s="880"/>
      <c r="CZ364" s="880"/>
      <c r="DA364" s="880"/>
      <c r="DB364" s="880"/>
      <c r="DC364" s="880"/>
      <c r="DD364" s="880"/>
      <c r="DE364" s="881"/>
    </row>
    <row r="365" spans="1:109" s="3" customFormat="1" ht="23.25" customHeight="1" x14ac:dyDescent="0.2">
      <c r="A365" s="919" t="s">
        <v>1673</v>
      </c>
      <c r="B365" s="920"/>
      <c r="C365" s="920"/>
      <c r="D365" s="920"/>
      <c r="E365" s="920"/>
      <c r="F365" s="920"/>
      <c r="G365" s="920"/>
      <c r="H365" s="920"/>
      <c r="I365" s="920"/>
      <c r="J365" s="920"/>
      <c r="K365" s="920"/>
      <c r="L365" s="920"/>
      <c r="M365" s="920"/>
      <c r="N365" s="920"/>
      <c r="O365" s="921"/>
      <c r="P365" s="886" t="s">
        <v>1502</v>
      </c>
      <c r="Q365" s="886"/>
      <c r="R365" s="886"/>
      <c r="S365" s="886"/>
      <c r="T365" s="886"/>
      <c r="U365" s="886"/>
      <c r="V365" s="886"/>
      <c r="W365" s="886"/>
      <c r="X365" s="886"/>
      <c r="Y365" s="886"/>
      <c r="Z365" s="886"/>
      <c r="AA365" s="886"/>
      <c r="AB365" s="886"/>
      <c r="AC365" s="886"/>
      <c r="AD365" s="887"/>
      <c r="AE365" s="887"/>
      <c r="AF365" s="887"/>
      <c r="AG365" s="888">
        <v>1</v>
      </c>
      <c r="AH365" s="888"/>
      <c r="AI365" s="888"/>
      <c r="AJ365" s="888"/>
      <c r="AK365" s="889">
        <v>28500</v>
      </c>
      <c r="AL365" s="889"/>
      <c r="AM365" s="889"/>
      <c r="AN365" s="889"/>
      <c r="AO365" s="889"/>
      <c r="AP365" s="889"/>
      <c r="AQ365" s="880">
        <v>342000</v>
      </c>
      <c r="AR365" s="880"/>
      <c r="AS365" s="880"/>
      <c r="AT365" s="880"/>
      <c r="AU365" s="880"/>
      <c r="AV365" s="880"/>
      <c r="AW365" s="880"/>
      <c r="AX365" s="880"/>
      <c r="AY365" s="876">
        <v>0</v>
      </c>
      <c r="AZ365" s="876"/>
      <c r="BA365" s="876"/>
      <c r="BB365" s="876"/>
      <c r="BC365" s="876"/>
      <c r="BD365" s="876"/>
      <c r="BE365" s="876"/>
      <c r="BF365" s="876"/>
      <c r="BG365" s="876">
        <v>4750</v>
      </c>
      <c r="BH365" s="876"/>
      <c r="BI365" s="876"/>
      <c r="BJ365" s="876"/>
      <c r="BK365" s="876"/>
      <c r="BL365" s="876"/>
      <c r="BM365" s="876"/>
      <c r="BN365" s="876"/>
      <c r="BO365" s="877">
        <v>47500</v>
      </c>
      <c r="BP365" s="878"/>
      <c r="BQ365" s="878"/>
      <c r="BR365" s="878"/>
      <c r="BS365" s="878"/>
      <c r="BT365" s="878"/>
      <c r="BU365" s="878"/>
      <c r="BV365" s="879"/>
      <c r="BW365" s="876">
        <v>0</v>
      </c>
      <c r="BX365" s="876"/>
      <c r="BY365" s="876"/>
      <c r="BZ365" s="876"/>
      <c r="CA365" s="876"/>
      <c r="CB365" s="876"/>
      <c r="CC365" s="876"/>
      <c r="CD365" s="876"/>
      <c r="CE365" s="876">
        <v>0</v>
      </c>
      <c r="CF365" s="876"/>
      <c r="CG365" s="876"/>
      <c r="CH365" s="876"/>
      <c r="CI365" s="876"/>
      <c r="CJ365" s="876"/>
      <c r="CK365" s="876"/>
      <c r="CL365" s="876"/>
      <c r="CM365" s="876"/>
      <c r="CN365" s="876">
        <v>24000</v>
      </c>
      <c r="CO365" s="876"/>
      <c r="CP365" s="876"/>
      <c r="CQ365" s="876"/>
      <c r="CR365" s="876"/>
      <c r="CS365" s="876"/>
      <c r="CT365" s="876"/>
      <c r="CU365" s="876"/>
      <c r="CV365" s="880">
        <f t="shared" si="5"/>
        <v>418250</v>
      </c>
      <c r="CW365" s="880"/>
      <c r="CX365" s="880"/>
      <c r="CY365" s="880"/>
      <c r="CZ365" s="880"/>
      <c r="DA365" s="880"/>
      <c r="DB365" s="880"/>
      <c r="DC365" s="880"/>
      <c r="DD365" s="880"/>
      <c r="DE365" s="881"/>
    </row>
    <row r="366" spans="1:109" s="3" customFormat="1" ht="23.25" customHeight="1" x14ac:dyDescent="0.2">
      <c r="A366" s="919" t="s">
        <v>1674</v>
      </c>
      <c r="B366" s="920"/>
      <c r="C366" s="920"/>
      <c r="D366" s="920"/>
      <c r="E366" s="920"/>
      <c r="F366" s="920"/>
      <c r="G366" s="920"/>
      <c r="H366" s="920"/>
      <c r="I366" s="920"/>
      <c r="J366" s="920"/>
      <c r="K366" s="920"/>
      <c r="L366" s="920"/>
      <c r="M366" s="920"/>
      <c r="N366" s="920"/>
      <c r="O366" s="921"/>
      <c r="P366" s="886" t="s">
        <v>1675</v>
      </c>
      <c r="Q366" s="886"/>
      <c r="R366" s="886"/>
      <c r="S366" s="886"/>
      <c r="T366" s="886"/>
      <c r="U366" s="886"/>
      <c r="V366" s="886"/>
      <c r="W366" s="886"/>
      <c r="X366" s="886"/>
      <c r="Y366" s="886"/>
      <c r="Z366" s="886"/>
      <c r="AA366" s="886"/>
      <c r="AB366" s="886"/>
      <c r="AC366" s="886"/>
      <c r="AD366" s="887"/>
      <c r="AE366" s="887"/>
      <c r="AF366" s="887"/>
      <c r="AG366" s="888">
        <v>1</v>
      </c>
      <c r="AH366" s="888"/>
      <c r="AI366" s="888"/>
      <c r="AJ366" s="888"/>
      <c r="AK366" s="889">
        <v>28500</v>
      </c>
      <c r="AL366" s="889"/>
      <c r="AM366" s="889"/>
      <c r="AN366" s="889"/>
      <c r="AO366" s="889"/>
      <c r="AP366" s="889"/>
      <c r="AQ366" s="880">
        <v>342000</v>
      </c>
      <c r="AR366" s="880"/>
      <c r="AS366" s="880"/>
      <c r="AT366" s="880"/>
      <c r="AU366" s="880"/>
      <c r="AV366" s="880"/>
      <c r="AW366" s="880"/>
      <c r="AX366" s="880"/>
      <c r="AY366" s="876">
        <v>0</v>
      </c>
      <c r="AZ366" s="876"/>
      <c r="BA366" s="876"/>
      <c r="BB366" s="876"/>
      <c r="BC366" s="876"/>
      <c r="BD366" s="876"/>
      <c r="BE366" s="876"/>
      <c r="BF366" s="876"/>
      <c r="BG366" s="876">
        <v>4750</v>
      </c>
      <c r="BH366" s="876"/>
      <c r="BI366" s="876"/>
      <c r="BJ366" s="876"/>
      <c r="BK366" s="876"/>
      <c r="BL366" s="876"/>
      <c r="BM366" s="876"/>
      <c r="BN366" s="876"/>
      <c r="BO366" s="877">
        <v>47500</v>
      </c>
      <c r="BP366" s="878"/>
      <c r="BQ366" s="878"/>
      <c r="BR366" s="878"/>
      <c r="BS366" s="878"/>
      <c r="BT366" s="878"/>
      <c r="BU366" s="878"/>
      <c r="BV366" s="879"/>
      <c r="BW366" s="876">
        <v>0</v>
      </c>
      <c r="BX366" s="876"/>
      <c r="BY366" s="876"/>
      <c r="BZ366" s="876"/>
      <c r="CA366" s="876"/>
      <c r="CB366" s="876"/>
      <c r="CC366" s="876"/>
      <c r="CD366" s="876"/>
      <c r="CE366" s="876">
        <v>0</v>
      </c>
      <c r="CF366" s="876"/>
      <c r="CG366" s="876"/>
      <c r="CH366" s="876"/>
      <c r="CI366" s="876"/>
      <c r="CJ366" s="876"/>
      <c r="CK366" s="876"/>
      <c r="CL366" s="876"/>
      <c r="CM366" s="876"/>
      <c r="CN366" s="876">
        <v>24000</v>
      </c>
      <c r="CO366" s="876"/>
      <c r="CP366" s="876"/>
      <c r="CQ366" s="876"/>
      <c r="CR366" s="876"/>
      <c r="CS366" s="876"/>
      <c r="CT366" s="876"/>
      <c r="CU366" s="876"/>
      <c r="CV366" s="880">
        <f t="shared" si="5"/>
        <v>418250</v>
      </c>
      <c r="CW366" s="880"/>
      <c r="CX366" s="880"/>
      <c r="CY366" s="880"/>
      <c r="CZ366" s="880"/>
      <c r="DA366" s="880"/>
      <c r="DB366" s="880"/>
      <c r="DC366" s="880"/>
      <c r="DD366" s="880"/>
      <c r="DE366" s="881"/>
    </row>
    <row r="367" spans="1:109" s="3" customFormat="1" ht="23.25" customHeight="1" x14ac:dyDescent="0.2">
      <c r="A367" s="919" t="s">
        <v>1676</v>
      </c>
      <c r="B367" s="920"/>
      <c r="C367" s="920"/>
      <c r="D367" s="920"/>
      <c r="E367" s="920"/>
      <c r="F367" s="920"/>
      <c r="G367" s="920"/>
      <c r="H367" s="920"/>
      <c r="I367" s="920"/>
      <c r="J367" s="920"/>
      <c r="K367" s="920"/>
      <c r="L367" s="920"/>
      <c r="M367" s="920"/>
      <c r="N367" s="920"/>
      <c r="O367" s="921"/>
      <c r="P367" s="886" t="s">
        <v>1539</v>
      </c>
      <c r="Q367" s="886"/>
      <c r="R367" s="886"/>
      <c r="S367" s="886"/>
      <c r="T367" s="886"/>
      <c r="U367" s="886"/>
      <c r="V367" s="886"/>
      <c r="W367" s="886"/>
      <c r="X367" s="886"/>
      <c r="Y367" s="886"/>
      <c r="Z367" s="886"/>
      <c r="AA367" s="886"/>
      <c r="AB367" s="886"/>
      <c r="AC367" s="886"/>
      <c r="AD367" s="887"/>
      <c r="AE367" s="887"/>
      <c r="AF367" s="887"/>
      <c r="AG367" s="888">
        <v>1</v>
      </c>
      <c r="AH367" s="888"/>
      <c r="AI367" s="888"/>
      <c r="AJ367" s="888"/>
      <c r="AK367" s="889">
        <v>28500</v>
      </c>
      <c r="AL367" s="889"/>
      <c r="AM367" s="889"/>
      <c r="AN367" s="889"/>
      <c r="AO367" s="889"/>
      <c r="AP367" s="889"/>
      <c r="AQ367" s="880">
        <v>342000</v>
      </c>
      <c r="AR367" s="880"/>
      <c r="AS367" s="880"/>
      <c r="AT367" s="880"/>
      <c r="AU367" s="880"/>
      <c r="AV367" s="880"/>
      <c r="AW367" s="880"/>
      <c r="AX367" s="880"/>
      <c r="AY367" s="876">
        <v>0</v>
      </c>
      <c r="AZ367" s="876"/>
      <c r="BA367" s="876"/>
      <c r="BB367" s="876"/>
      <c r="BC367" s="876"/>
      <c r="BD367" s="876"/>
      <c r="BE367" s="876"/>
      <c r="BF367" s="876"/>
      <c r="BG367" s="876">
        <v>4750</v>
      </c>
      <c r="BH367" s="876"/>
      <c r="BI367" s="876"/>
      <c r="BJ367" s="876"/>
      <c r="BK367" s="876"/>
      <c r="BL367" s="876"/>
      <c r="BM367" s="876"/>
      <c r="BN367" s="876"/>
      <c r="BO367" s="877">
        <v>47500</v>
      </c>
      <c r="BP367" s="878"/>
      <c r="BQ367" s="878"/>
      <c r="BR367" s="878"/>
      <c r="BS367" s="878"/>
      <c r="BT367" s="878"/>
      <c r="BU367" s="878"/>
      <c r="BV367" s="879"/>
      <c r="BW367" s="876">
        <v>0</v>
      </c>
      <c r="BX367" s="876"/>
      <c r="BY367" s="876"/>
      <c r="BZ367" s="876"/>
      <c r="CA367" s="876"/>
      <c r="CB367" s="876"/>
      <c r="CC367" s="876"/>
      <c r="CD367" s="876"/>
      <c r="CE367" s="876">
        <v>0</v>
      </c>
      <c r="CF367" s="876"/>
      <c r="CG367" s="876"/>
      <c r="CH367" s="876"/>
      <c r="CI367" s="876"/>
      <c r="CJ367" s="876"/>
      <c r="CK367" s="876"/>
      <c r="CL367" s="876"/>
      <c r="CM367" s="876"/>
      <c r="CN367" s="876">
        <v>24000</v>
      </c>
      <c r="CO367" s="876"/>
      <c r="CP367" s="876"/>
      <c r="CQ367" s="876"/>
      <c r="CR367" s="876"/>
      <c r="CS367" s="876"/>
      <c r="CT367" s="876"/>
      <c r="CU367" s="876"/>
      <c r="CV367" s="880">
        <f t="shared" si="5"/>
        <v>418250</v>
      </c>
      <c r="CW367" s="880"/>
      <c r="CX367" s="880"/>
      <c r="CY367" s="880"/>
      <c r="CZ367" s="880"/>
      <c r="DA367" s="880"/>
      <c r="DB367" s="880"/>
      <c r="DC367" s="880"/>
      <c r="DD367" s="880"/>
      <c r="DE367" s="881"/>
    </row>
    <row r="368" spans="1:109" s="3" customFormat="1" ht="23.25" customHeight="1" x14ac:dyDescent="0.2">
      <c r="A368" s="919" t="s">
        <v>1677</v>
      </c>
      <c r="B368" s="920"/>
      <c r="C368" s="920"/>
      <c r="D368" s="920"/>
      <c r="E368" s="920"/>
      <c r="F368" s="920"/>
      <c r="G368" s="920"/>
      <c r="H368" s="920"/>
      <c r="I368" s="920"/>
      <c r="J368" s="920"/>
      <c r="K368" s="920"/>
      <c r="L368" s="920"/>
      <c r="M368" s="920"/>
      <c r="N368" s="920"/>
      <c r="O368" s="921"/>
      <c r="P368" s="886" t="s">
        <v>1568</v>
      </c>
      <c r="Q368" s="886"/>
      <c r="R368" s="886"/>
      <c r="S368" s="886"/>
      <c r="T368" s="886"/>
      <c r="U368" s="886"/>
      <c r="V368" s="886"/>
      <c r="W368" s="886"/>
      <c r="X368" s="886"/>
      <c r="Y368" s="886"/>
      <c r="Z368" s="886"/>
      <c r="AA368" s="886"/>
      <c r="AB368" s="886"/>
      <c r="AC368" s="886"/>
      <c r="AD368" s="887"/>
      <c r="AE368" s="887"/>
      <c r="AF368" s="887"/>
      <c r="AG368" s="888">
        <v>1</v>
      </c>
      <c r="AH368" s="888"/>
      <c r="AI368" s="888"/>
      <c r="AJ368" s="888"/>
      <c r="AK368" s="889">
        <v>33500</v>
      </c>
      <c r="AL368" s="889"/>
      <c r="AM368" s="889"/>
      <c r="AN368" s="889"/>
      <c r="AO368" s="889"/>
      <c r="AP368" s="889"/>
      <c r="AQ368" s="880">
        <v>402000</v>
      </c>
      <c r="AR368" s="880"/>
      <c r="AS368" s="880"/>
      <c r="AT368" s="880"/>
      <c r="AU368" s="880"/>
      <c r="AV368" s="880"/>
      <c r="AW368" s="880"/>
      <c r="AX368" s="880"/>
      <c r="AY368" s="876">
        <v>0</v>
      </c>
      <c r="AZ368" s="876"/>
      <c r="BA368" s="876"/>
      <c r="BB368" s="876"/>
      <c r="BC368" s="876"/>
      <c r="BD368" s="876"/>
      <c r="BE368" s="876"/>
      <c r="BF368" s="876"/>
      <c r="BG368" s="876">
        <v>5583.3333333333339</v>
      </c>
      <c r="BH368" s="876"/>
      <c r="BI368" s="876"/>
      <c r="BJ368" s="876"/>
      <c r="BK368" s="876"/>
      <c r="BL368" s="876"/>
      <c r="BM368" s="876"/>
      <c r="BN368" s="876"/>
      <c r="BO368" s="877">
        <v>55833.333333333336</v>
      </c>
      <c r="BP368" s="878"/>
      <c r="BQ368" s="878"/>
      <c r="BR368" s="878"/>
      <c r="BS368" s="878"/>
      <c r="BT368" s="878"/>
      <c r="BU368" s="878"/>
      <c r="BV368" s="879"/>
      <c r="BW368" s="876">
        <v>0</v>
      </c>
      <c r="BX368" s="876"/>
      <c r="BY368" s="876"/>
      <c r="BZ368" s="876"/>
      <c r="CA368" s="876"/>
      <c r="CB368" s="876"/>
      <c r="CC368" s="876"/>
      <c r="CD368" s="876"/>
      <c r="CE368" s="876">
        <v>0</v>
      </c>
      <c r="CF368" s="876"/>
      <c r="CG368" s="876"/>
      <c r="CH368" s="876"/>
      <c r="CI368" s="876"/>
      <c r="CJ368" s="876"/>
      <c r="CK368" s="876"/>
      <c r="CL368" s="876"/>
      <c r="CM368" s="876"/>
      <c r="CN368" s="876">
        <v>24000</v>
      </c>
      <c r="CO368" s="876"/>
      <c r="CP368" s="876"/>
      <c r="CQ368" s="876"/>
      <c r="CR368" s="876"/>
      <c r="CS368" s="876"/>
      <c r="CT368" s="876"/>
      <c r="CU368" s="876"/>
      <c r="CV368" s="880">
        <f t="shared" si="5"/>
        <v>487416.66666666663</v>
      </c>
      <c r="CW368" s="880"/>
      <c r="CX368" s="880"/>
      <c r="CY368" s="880"/>
      <c r="CZ368" s="880"/>
      <c r="DA368" s="880"/>
      <c r="DB368" s="880"/>
      <c r="DC368" s="880"/>
      <c r="DD368" s="880"/>
      <c r="DE368" s="881"/>
    </row>
    <row r="369" spans="1:109" s="3" customFormat="1" ht="23.25" customHeight="1" x14ac:dyDescent="0.2">
      <c r="A369" s="919" t="s">
        <v>1678</v>
      </c>
      <c r="B369" s="920"/>
      <c r="C369" s="920"/>
      <c r="D369" s="920"/>
      <c r="E369" s="920"/>
      <c r="F369" s="920"/>
      <c r="G369" s="920"/>
      <c r="H369" s="920"/>
      <c r="I369" s="920"/>
      <c r="J369" s="920"/>
      <c r="K369" s="920"/>
      <c r="L369" s="920"/>
      <c r="M369" s="920"/>
      <c r="N369" s="920"/>
      <c r="O369" s="921"/>
      <c r="P369" s="886" t="s">
        <v>1679</v>
      </c>
      <c r="Q369" s="886"/>
      <c r="R369" s="886"/>
      <c r="S369" s="886"/>
      <c r="T369" s="886"/>
      <c r="U369" s="886"/>
      <c r="V369" s="886"/>
      <c r="W369" s="886"/>
      <c r="X369" s="886"/>
      <c r="Y369" s="886"/>
      <c r="Z369" s="886"/>
      <c r="AA369" s="886"/>
      <c r="AB369" s="886"/>
      <c r="AC369" s="886"/>
      <c r="AD369" s="887"/>
      <c r="AE369" s="887"/>
      <c r="AF369" s="887"/>
      <c r="AG369" s="888">
        <v>1</v>
      </c>
      <c r="AH369" s="888"/>
      <c r="AI369" s="888"/>
      <c r="AJ369" s="888"/>
      <c r="AK369" s="889">
        <v>33500</v>
      </c>
      <c r="AL369" s="889"/>
      <c r="AM369" s="889"/>
      <c r="AN369" s="889"/>
      <c r="AO369" s="889"/>
      <c r="AP369" s="889"/>
      <c r="AQ369" s="880">
        <v>402000</v>
      </c>
      <c r="AR369" s="880"/>
      <c r="AS369" s="880"/>
      <c r="AT369" s="880"/>
      <c r="AU369" s="880"/>
      <c r="AV369" s="880"/>
      <c r="AW369" s="880"/>
      <c r="AX369" s="880"/>
      <c r="AY369" s="876">
        <v>0</v>
      </c>
      <c r="AZ369" s="876"/>
      <c r="BA369" s="876"/>
      <c r="BB369" s="876"/>
      <c r="BC369" s="876"/>
      <c r="BD369" s="876"/>
      <c r="BE369" s="876"/>
      <c r="BF369" s="876"/>
      <c r="BG369" s="876">
        <v>5583.3333333333339</v>
      </c>
      <c r="BH369" s="876"/>
      <c r="BI369" s="876"/>
      <c r="BJ369" s="876"/>
      <c r="BK369" s="876"/>
      <c r="BL369" s="876"/>
      <c r="BM369" s="876"/>
      <c r="BN369" s="876"/>
      <c r="BO369" s="877">
        <v>55833.333333333336</v>
      </c>
      <c r="BP369" s="878"/>
      <c r="BQ369" s="878"/>
      <c r="BR369" s="878"/>
      <c r="BS369" s="878"/>
      <c r="BT369" s="878"/>
      <c r="BU369" s="878"/>
      <c r="BV369" s="879"/>
      <c r="BW369" s="876">
        <v>0</v>
      </c>
      <c r="BX369" s="876"/>
      <c r="BY369" s="876"/>
      <c r="BZ369" s="876"/>
      <c r="CA369" s="876"/>
      <c r="CB369" s="876"/>
      <c r="CC369" s="876"/>
      <c r="CD369" s="876"/>
      <c r="CE369" s="876">
        <v>0</v>
      </c>
      <c r="CF369" s="876"/>
      <c r="CG369" s="876"/>
      <c r="CH369" s="876"/>
      <c r="CI369" s="876"/>
      <c r="CJ369" s="876"/>
      <c r="CK369" s="876"/>
      <c r="CL369" s="876"/>
      <c r="CM369" s="876"/>
      <c r="CN369" s="876">
        <v>24000</v>
      </c>
      <c r="CO369" s="876"/>
      <c r="CP369" s="876"/>
      <c r="CQ369" s="876"/>
      <c r="CR369" s="876"/>
      <c r="CS369" s="876"/>
      <c r="CT369" s="876"/>
      <c r="CU369" s="876"/>
      <c r="CV369" s="880">
        <f t="shared" si="5"/>
        <v>487416.66666666663</v>
      </c>
      <c r="CW369" s="880"/>
      <c r="CX369" s="880"/>
      <c r="CY369" s="880"/>
      <c r="CZ369" s="880"/>
      <c r="DA369" s="880"/>
      <c r="DB369" s="880"/>
      <c r="DC369" s="880"/>
      <c r="DD369" s="880"/>
      <c r="DE369" s="881"/>
    </row>
    <row r="370" spans="1:109" s="3" customFormat="1" ht="23.25" customHeight="1" x14ac:dyDescent="0.2">
      <c r="A370" s="919" t="s">
        <v>1680</v>
      </c>
      <c r="B370" s="920"/>
      <c r="C370" s="920"/>
      <c r="D370" s="920"/>
      <c r="E370" s="920"/>
      <c r="F370" s="920"/>
      <c r="G370" s="920"/>
      <c r="H370" s="920"/>
      <c r="I370" s="920"/>
      <c r="J370" s="920"/>
      <c r="K370" s="920"/>
      <c r="L370" s="920"/>
      <c r="M370" s="920"/>
      <c r="N370" s="920"/>
      <c r="O370" s="921"/>
      <c r="P370" s="886" t="s">
        <v>1509</v>
      </c>
      <c r="Q370" s="886"/>
      <c r="R370" s="886"/>
      <c r="S370" s="886"/>
      <c r="T370" s="886"/>
      <c r="U370" s="886"/>
      <c r="V370" s="886"/>
      <c r="W370" s="886"/>
      <c r="X370" s="886"/>
      <c r="Y370" s="886"/>
      <c r="Z370" s="886"/>
      <c r="AA370" s="886"/>
      <c r="AB370" s="886"/>
      <c r="AC370" s="886"/>
      <c r="AD370" s="887"/>
      <c r="AE370" s="887"/>
      <c r="AF370" s="887"/>
      <c r="AG370" s="888">
        <v>1</v>
      </c>
      <c r="AH370" s="888"/>
      <c r="AI370" s="888"/>
      <c r="AJ370" s="888"/>
      <c r="AK370" s="889">
        <v>33500</v>
      </c>
      <c r="AL370" s="889"/>
      <c r="AM370" s="889"/>
      <c r="AN370" s="889"/>
      <c r="AO370" s="889"/>
      <c r="AP370" s="889"/>
      <c r="AQ370" s="880">
        <v>402000</v>
      </c>
      <c r="AR370" s="880"/>
      <c r="AS370" s="880"/>
      <c r="AT370" s="880"/>
      <c r="AU370" s="880"/>
      <c r="AV370" s="880"/>
      <c r="AW370" s="880"/>
      <c r="AX370" s="880"/>
      <c r="AY370" s="876">
        <v>0</v>
      </c>
      <c r="AZ370" s="876"/>
      <c r="BA370" s="876"/>
      <c r="BB370" s="876"/>
      <c r="BC370" s="876"/>
      <c r="BD370" s="876"/>
      <c r="BE370" s="876"/>
      <c r="BF370" s="876"/>
      <c r="BG370" s="876">
        <v>5583.3333333333339</v>
      </c>
      <c r="BH370" s="876"/>
      <c r="BI370" s="876"/>
      <c r="BJ370" s="876"/>
      <c r="BK370" s="876"/>
      <c r="BL370" s="876"/>
      <c r="BM370" s="876"/>
      <c r="BN370" s="876"/>
      <c r="BO370" s="877">
        <v>55833.333333333336</v>
      </c>
      <c r="BP370" s="878"/>
      <c r="BQ370" s="878"/>
      <c r="BR370" s="878"/>
      <c r="BS370" s="878"/>
      <c r="BT370" s="878"/>
      <c r="BU370" s="878"/>
      <c r="BV370" s="879"/>
      <c r="BW370" s="876">
        <v>0</v>
      </c>
      <c r="BX370" s="876"/>
      <c r="BY370" s="876"/>
      <c r="BZ370" s="876"/>
      <c r="CA370" s="876"/>
      <c r="CB370" s="876"/>
      <c r="CC370" s="876"/>
      <c r="CD370" s="876"/>
      <c r="CE370" s="876">
        <v>0</v>
      </c>
      <c r="CF370" s="876"/>
      <c r="CG370" s="876"/>
      <c r="CH370" s="876"/>
      <c r="CI370" s="876"/>
      <c r="CJ370" s="876"/>
      <c r="CK370" s="876"/>
      <c r="CL370" s="876"/>
      <c r="CM370" s="876"/>
      <c r="CN370" s="876">
        <v>24000</v>
      </c>
      <c r="CO370" s="876"/>
      <c r="CP370" s="876"/>
      <c r="CQ370" s="876"/>
      <c r="CR370" s="876"/>
      <c r="CS370" s="876"/>
      <c r="CT370" s="876"/>
      <c r="CU370" s="876"/>
      <c r="CV370" s="880">
        <f t="shared" si="5"/>
        <v>487416.66666666663</v>
      </c>
      <c r="CW370" s="880"/>
      <c r="CX370" s="880"/>
      <c r="CY370" s="880"/>
      <c r="CZ370" s="880"/>
      <c r="DA370" s="880"/>
      <c r="DB370" s="880"/>
      <c r="DC370" s="880"/>
      <c r="DD370" s="880"/>
      <c r="DE370" s="881"/>
    </row>
    <row r="371" spans="1:109" s="3" customFormat="1" ht="23.25" customHeight="1" x14ac:dyDescent="0.2">
      <c r="A371" s="919" t="s">
        <v>1681</v>
      </c>
      <c r="B371" s="920"/>
      <c r="C371" s="920"/>
      <c r="D371" s="920"/>
      <c r="E371" s="920"/>
      <c r="F371" s="920"/>
      <c r="G371" s="920"/>
      <c r="H371" s="920"/>
      <c r="I371" s="920"/>
      <c r="J371" s="920"/>
      <c r="K371" s="920"/>
      <c r="L371" s="920"/>
      <c r="M371" s="920"/>
      <c r="N371" s="920"/>
      <c r="O371" s="921"/>
      <c r="P371" s="886" t="s">
        <v>1509</v>
      </c>
      <c r="Q371" s="886"/>
      <c r="R371" s="886"/>
      <c r="S371" s="886"/>
      <c r="T371" s="886"/>
      <c r="U371" s="886"/>
      <c r="V371" s="886"/>
      <c r="W371" s="886"/>
      <c r="X371" s="886"/>
      <c r="Y371" s="886"/>
      <c r="Z371" s="886"/>
      <c r="AA371" s="886"/>
      <c r="AB371" s="886"/>
      <c r="AC371" s="886"/>
      <c r="AD371" s="887"/>
      <c r="AE371" s="887"/>
      <c r="AF371" s="887"/>
      <c r="AG371" s="888">
        <v>1</v>
      </c>
      <c r="AH371" s="888"/>
      <c r="AI371" s="888"/>
      <c r="AJ371" s="888"/>
      <c r="AK371" s="889">
        <v>28500</v>
      </c>
      <c r="AL371" s="889"/>
      <c r="AM371" s="889"/>
      <c r="AN371" s="889"/>
      <c r="AO371" s="889"/>
      <c r="AP371" s="889"/>
      <c r="AQ371" s="880">
        <v>342000</v>
      </c>
      <c r="AR371" s="880"/>
      <c r="AS371" s="880"/>
      <c r="AT371" s="880"/>
      <c r="AU371" s="880"/>
      <c r="AV371" s="880"/>
      <c r="AW371" s="880"/>
      <c r="AX371" s="880"/>
      <c r="AY371" s="876">
        <v>0</v>
      </c>
      <c r="AZ371" s="876"/>
      <c r="BA371" s="876"/>
      <c r="BB371" s="876"/>
      <c r="BC371" s="876"/>
      <c r="BD371" s="876"/>
      <c r="BE371" s="876"/>
      <c r="BF371" s="876"/>
      <c r="BG371" s="876">
        <v>4750</v>
      </c>
      <c r="BH371" s="876"/>
      <c r="BI371" s="876"/>
      <c r="BJ371" s="876"/>
      <c r="BK371" s="876"/>
      <c r="BL371" s="876"/>
      <c r="BM371" s="876"/>
      <c r="BN371" s="876"/>
      <c r="BO371" s="877">
        <v>47500</v>
      </c>
      <c r="BP371" s="878"/>
      <c r="BQ371" s="878"/>
      <c r="BR371" s="878"/>
      <c r="BS371" s="878"/>
      <c r="BT371" s="878"/>
      <c r="BU371" s="878"/>
      <c r="BV371" s="879"/>
      <c r="BW371" s="876">
        <v>0</v>
      </c>
      <c r="BX371" s="876"/>
      <c r="BY371" s="876"/>
      <c r="BZ371" s="876"/>
      <c r="CA371" s="876"/>
      <c r="CB371" s="876"/>
      <c r="CC371" s="876"/>
      <c r="CD371" s="876"/>
      <c r="CE371" s="876">
        <v>0</v>
      </c>
      <c r="CF371" s="876"/>
      <c r="CG371" s="876"/>
      <c r="CH371" s="876"/>
      <c r="CI371" s="876"/>
      <c r="CJ371" s="876"/>
      <c r="CK371" s="876"/>
      <c r="CL371" s="876"/>
      <c r="CM371" s="876"/>
      <c r="CN371" s="876">
        <v>24000</v>
      </c>
      <c r="CO371" s="876"/>
      <c r="CP371" s="876"/>
      <c r="CQ371" s="876"/>
      <c r="CR371" s="876"/>
      <c r="CS371" s="876"/>
      <c r="CT371" s="876"/>
      <c r="CU371" s="876"/>
      <c r="CV371" s="880">
        <f t="shared" si="5"/>
        <v>418250</v>
      </c>
      <c r="CW371" s="880"/>
      <c r="CX371" s="880"/>
      <c r="CY371" s="880"/>
      <c r="CZ371" s="880"/>
      <c r="DA371" s="880"/>
      <c r="DB371" s="880"/>
      <c r="DC371" s="880"/>
      <c r="DD371" s="880"/>
      <c r="DE371" s="881"/>
    </row>
    <row r="372" spans="1:109" s="3" customFormat="1" ht="23.25" customHeight="1" x14ac:dyDescent="0.2">
      <c r="A372" s="919" t="s">
        <v>1682</v>
      </c>
      <c r="B372" s="920"/>
      <c r="C372" s="920"/>
      <c r="D372" s="920"/>
      <c r="E372" s="920"/>
      <c r="F372" s="920"/>
      <c r="G372" s="920"/>
      <c r="H372" s="920"/>
      <c r="I372" s="920"/>
      <c r="J372" s="920"/>
      <c r="K372" s="920"/>
      <c r="L372" s="920"/>
      <c r="M372" s="920"/>
      <c r="N372" s="920"/>
      <c r="O372" s="921"/>
      <c r="P372" s="886" t="s">
        <v>1524</v>
      </c>
      <c r="Q372" s="886"/>
      <c r="R372" s="886"/>
      <c r="S372" s="886"/>
      <c r="T372" s="886"/>
      <c r="U372" s="886"/>
      <c r="V372" s="886"/>
      <c r="W372" s="886"/>
      <c r="X372" s="886"/>
      <c r="Y372" s="886"/>
      <c r="Z372" s="886"/>
      <c r="AA372" s="886"/>
      <c r="AB372" s="886"/>
      <c r="AC372" s="886"/>
      <c r="AD372" s="887"/>
      <c r="AE372" s="887"/>
      <c r="AF372" s="887"/>
      <c r="AG372" s="888">
        <v>1</v>
      </c>
      <c r="AH372" s="888"/>
      <c r="AI372" s="888"/>
      <c r="AJ372" s="888"/>
      <c r="AK372" s="889">
        <v>28500</v>
      </c>
      <c r="AL372" s="889"/>
      <c r="AM372" s="889"/>
      <c r="AN372" s="889"/>
      <c r="AO372" s="889"/>
      <c r="AP372" s="889"/>
      <c r="AQ372" s="880">
        <v>342000</v>
      </c>
      <c r="AR372" s="880"/>
      <c r="AS372" s="880"/>
      <c r="AT372" s="880"/>
      <c r="AU372" s="880"/>
      <c r="AV372" s="880"/>
      <c r="AW372" s="880"/>
      <c r="AX372" s="880"/>
      <c r="AY372" s="876">
        <v>0</v>
      </c>
      <c r="AZ372" s="876"/>
      <c r="BA372" s="876"/>
      <c r="BB372" s="876"/>
      <c r="BC372" s="876"/>
      <c r="BD372" s="876"/>
      <c r="BE372" s="876"/>
      <c r="BF372" s="876"/>
      <c r="BG372" s="876">
        <v>4750</v>
      </c>
      <c r="BH372" s="876"/>
      <c r="BI372" s="876"/>
      <c r="BJ372" s="876"/>
      <c r="BK372" s="876"/>
      <c r="BL372" s="876"/>
      <c r="BM372" s="876"/>
      <c r="BN372" s="876"/>
      <c r="BO372" s="877">
        <v>47500</v>
      </c>
      <c r="BP372" s="878"/>
      <c r="BQ372" s="878"/>
      <c r="BR372" s="878"/>
      <c r="BS372" s="878"/>
      <c r="BT372" s="878"/>
      <c r="BU372" s="878"/>
      <c r="BV372" s="879"/>
      <c r="BW372" s="876">
        <v>0</v>
      </c>
      <c r="BX372" s="876"/>
      <c r="BY372" s="876"/>
      <c r="BZ372" s="876"/>
      <c r="CA372" s="876"/>
      <c r="CB372" s="876"/>
      <c r="CC372" s="876"/>
      <c r="CD372" s="876"/>
      <c r="CE372" s="876">
        <v>0</v>
      </c>
      <c r="CF372" s="876"/>
      <c r="CG372" s="876"/>
      <c r="CH372" s="876"/>
      <c r="CI372" s="876"/>
      <c r="CJ372" s="876"/>
      <c r="CK372" s="876"/>
      <c r="CL372" s="876"/>
      <c r="CM372" s="876"/>
      <c r="CN372" s="876">
        <v>24000</v>
      </c>
      <c r="CO372" s="876"/>
      <c r="CP372" s="876"/>
      <c r="CQ372" s="876"/>
      <c r="CR372" s="876"/>
      <c r="CS372" s="876"/>
      <c r="CT372" s="876"/>
      <c r="CU372" s="876"/>
      <c r="CV372" s="880">
        <f t="shared" si="5"/>
        <v>418250</v>
      </c>
      <c r="CW372" s="880"/>
      <c r="CX372" s="880"/>
      <c r="CY372" s="880"/>
      <c r="CZ372" s="880"/>
      <c r="DA372" s="880"/>
      <c r="DB372" s="880"/>
      <c r="DC372" s="880"/>
      <c r="DD372" s="880"/>
      <c r="DE372" s="881"/>
    </row>
    <row r="373" spans="1:109" s="3" customFormat="1" ht="23.25" customHeight="1" x14ac:dyDescent="0.2">
      <c r="A373" s="919" t="s">
        <v>1683</v>
      </c>
      <c r="B373" s="920"/>
      <c r="C373" s="920"/>
      <c r="D373" s="920"/>
      <c r="E373" s="920"/>
      <c r="F373" s="920"/>
      <c r="G373" s="920"/>
      <c r="H373" s="920"/>
      <c r="I373" s="920"/>
      <c r="J373" s="920"/>
      <c r="K373" s="920"/>
      <c r="L373" s="920"/>
      <c r="M373" s="920"/>
      <c r="N373" s="920"/>
      <c r="O373" s="921"/>
      <c r="P373" s="886" t="s">
        <v>1569</v>
      </c>
      <c r="Q373" s="886"/>
      <c r="R373" s="886"/>
      <c r="S373" s="886"/>
      <c r="T373" s="886"/>
      <c r="U373" s="886"/>
      <c r="V373" s="886"/>
      <c r="W373" s="886"/>
      <c r="X373" s="886"/>
      <c r="Y373" s="886"/>
      <c r="Z373" s="886"/>
      <c r="AA373" s="886"/>
      <c r="AB373" s="886"/>
      <c r="AC373" s="886"/>
      <c r="AD373" s="887"/>
      <c r="AE373" s="887"/>
      <c r="AF373" s="887"/>
      <c r="AG373" s="888">
        <v>1</v>
      </c>
      <c r="AH373" s="888"/>
      <c r="AI373" s="888"/>
      <c r="AJ373" s="888"/>
      <c r="AK373" s="889">
        <v>28500</v>
      </c>
      <c r="AL373" s="889"/>
      <c r="AM373" s="889"/>
      <c r="AN373" s="889"/>
      <c r="AO373" s="889"/>
      <c r="AP373" s="889"/>
      <c r="AQ373" s="880">
        <v>342000</v>
      </c>
      <c r="AR373" s="880"/>
      <c r="AS373" s="880"/>
      <c r="AT373" s="880"/>
      <c r="AU373" s="880"/>
      <c r="AV373" s="880"/>
      <c r="AW373" s="880"/>
      <c r="AX373" s="880"/>
      <c r="AY373" s="876">
        <v>0</v>
      </c>
      <c r="AZ373" s="876"/>
      <c r="BA373" s="876"/>
      <c r="BB373" s="876"/>
      <c r="BC373" s="876"/>
      <c r="BD373" s="876"/>
      <c r="BE373" s="876"/>
      <c r="BF373" s="876"/>
      <c r="BG373" s="876">
        <v>4750</v>
      </c>
      <c r="BH373" s="876"/>
      <c r="BI373" s="876"/>
      <c r="BJ373" s="876"/>
      <c r="BK373" s="876"/>
      <c r="BL373" s="876"/>
      <c r="BM373" s="876"/>
      <c r="BN373" s="876"/>
      <c r="BO373" s="877">
        <v>47500</v>
      </c>
      <c r="BP373" s="878"/>
      <c r="BQ373" s="878"/>
      <c r="BR373" s="878"/>
      <c r="BS373" s="878"/>
      <c r="BT373" s="878"/>
      <c r="BU373" s="878"/>
      <c r="BV373" s="879"/>
      <c r="BW373" s="876">
        <v>0</v>
      </c>
      <c r="BX373" s="876"/>
      <c r="BY373" s="876"/>
      <c r="BZ373" s="876"/>
      <c r="CA373" s="876"/>
      <c r="CB373" s="876"/>
      <c r="CC373" s="876"/>
      <c r="CD373" s="876"/>
      <c r="CE373" s="876">
        <v>0</v>
      </c>
      <c r="CF373" s="876"/>
      <c r="CG373" s="876"/>
      <c r="CH373" s="876"/>
      <c r="CI373" s="876"/>
      <c r="CJ373" s="876"/>
      <c r="CK373" s="876"/>
      <c r="CL373" s="876"/>
      <c r="CM373" s="876"/>
      <c r="CN373" s="876">
        <v>24000</v>
      </c>
      <c r="CO373" s="876"/>
      <c r="CP373" s="876"/>
      <c r="CQ373" s="876"/>
      <c r="CR373" s="876"/>
      <c r="CS373" s="876"/>
      <c r="CT373" s="876"/>
      <c r="CU373" s="876"/>
      <c r="CV373" s="880">
        <f t="shared" si="5"/>
        <v>418250</v>
      </c>
      <c r="CW373" s="880"/>
      <c r="CX373" s="880"/>
      <c r="CY373" s="880"/>
      <c r="CZ373" s="880"/>
      <c r="DA373" s="880"/>
      <c r="DB373" s="880"/>
      <c r="DC373" s="880"/>
      <c r="DD373" s="880"/>
      <c r="DE373" s="881"/>
    </row>
    <row r="374" spans="1:109" s="3" customFormat="1" ht="23.25" customHeight="1" x14ac:dyDescent="0.2">
      <c r="A374" s="919" t="s">
        <v>1684</v>
      </c>
      <c r="B374" s="920"/>
      <c r="C374" s="920"/>
      <c r="D374" s="920"/>
      <c r="E374" s="920"/>
      <c r="F374" s="920"/>
      <c r="G374" s="920"/>
      <c r="H374" s="920"/>
      <c r="I374" s="920"/>
      <c r="J374" s="920"/>
      <c r="K374" s="920"/>
      <c r="L374" s="920"/>
      <c r="M374" s="920"/>
      <c r="N374" s="920"/>
      <c r="O374" s="921"/>
      <c r="P374" s="886" t="s">
        <v>1525</v>
      </c>
      <c r="Q374" s="886"/>
      <c r="R374" s="886"/>
      <c r="S374" s="886"/>
      <c r="T374" s="886"/>
      <c r="U374" s="886"/>
      <c r="V374" s="886"/>
      <c r="W374" s="886"/>
      <c r="X374" s="886"/>
      <c r="Y374" s="886"/>
      <c r="Z374" s="886"/>
      <c r="AA374" s="886"/>
      <c r="AB374" s="886"/>
      <c r="AC374" s="886"/>
      <c r="AD374" s="887"/>
      <c r="AE374" s="887"/>
      <c r="AF374" s="887"/>
      <c r="AG374" s="888">
        <v>1</v>
      </c>
      <c r="AH374" s="888"/>
      <c r="AI374" s="888"/>
      <c r="AJ374" s="888"/>
      <c r="AK374" s="889">
        <v>38500</v>
      </c>
      <c r="AL374" s="889"/>
      <c r="AM374" s="889"/>
      <c r="AN374" s="889"/>
      <c r="AO374" s="889"/>
      <c r="AP374" s="889"/>
      <c r="AQ374" s="880">
        <v>462000</v>
      </c>
      <c r="AR374" s="880"/>
      <c r="AS374" s="880"/>
      <c r="AT374" s="880"/>
      <c r="AU374" s="880"/>
      <c r="AV374" s="880"/>
      <c r="AW374" s="880"/>
      <c r="AX374" s="880"/>
      <c r="AY374" s="876">
        <v>0</v>
      </c>
      <c r="AZ374" s="876"/>
      <c r="BA374" s="876"/>
      <c r="BB374" s="876"/>
      <c r="BC374" s="876"/>
      <c r="BD374" s="876"/>
      <c r="BE374" s="876"/>
      <c r="BF374" s="876"/>
      <c r="BG374" s="876">
        <v>6416.6666666666661</v>
      </c>
      <c r="BH374" s="876"/>
      <c r="BI374" s="876"/>
      <c r="BJ374" s="876"/>
      <c r="BK374" s="876"/>
      <c r="BL374" s="876"/>
      <c r="BM374" s="876"/>
      <c r="BN374" s="876"/>
      <c r="BO374" s="877">
        <v>64166.666666666664</v>
      </c>
      <c r="BP374" s="878"/>
      <c r="BQ374" s="878"/>
      <c r="BR374" s="878"/>
      <c r="BS374" s="878"/>
      <c r="BT374" s="878"/>
      <c r="BU374" s="878"/>
      <c r="BV374" s="879"/>
      <c r="BW374" s="876">
        <v>0</v>
      </c>
      <c r="BX374" s="876"/>
      <c r="BY374" s="876"/>
      <c r="BZ374" s="876"/>
      <c r="CA374" s="876"/>
      <c r="CB374" s="876"/>
      <c r="CC374" s="876"/>
      <c r="CD374" s="876"/>
      <c r="CE374" s="876">
        <v>0</v>
      </c>
      <c r="CF374" s="876"/>
      <c r="CG374" s="876"/>
      <c r="CH374" s="876"/>
      <c r="CI374" s="876"/>
      <c r="CJ374" s="876"/>
      <c r="CK374" s="876"/>
      <c r="CL374" s="876"/>
      <c r="CM374" s="876"/>
      <c r="CN374" s="876">
        <v>24000</v>
      </c>
      <c r="CO374" s="876"/>
      <c r="CP374" s="876"/>
      <c r="CQ374" s="876"/>
      <c r="CR374" s="876"/>
      <c r="CS374" s="876"/>
      <c r="CT374" s="876"/>
      <c r="CU374" s="876"/>
      <c r="CV374" s="880">
        <f t="shared" si="5"/>
        <v>556583.33333333337</v>
      </c>
      <c r="CW374" s="880"/>
      <c r="CX374" s="880"/>
      <c r="CY374" s="880"/>
      <c r="CZ374" s="880"/>
      <c r="DA374" s="880"/>
      <c r="DB374" s="880"/>
      <c r="DC374" s="880"/>
      <c r="DD374" s="880"/>
      <c r="DE374" s="881"/>
    </row>
    <row r="375" spans="1:109" s="3" customFormat="1" ht="23.25" customHeight="1" x14ac:dyDescent="0.2">
      <c r="A375" s="919" t="s">
        <v>1685</v>
      </c>
      <c r="B375" s="920"/>
      <c r="C375" s="920"/>
      <c r="D375" s="920"/>
      <c r="E375" s="920"/>
      <c r="F375" s="920"/>
      <c r="G375" s="920"/>
      <c r="H375" s="920"/>
      <c r="I375" s="920"/>
      <c r="J375" s="920"/>
      <c r="K375" s="920"/>
      <c r="L375" s="920"/>
      <c r="M375" s="920"/>
      <c r="N375" s="920"/>
      <c r="O375" s="921"/>
      <c r="P375" s="886" t="s">
        <v>1686</v>
      </c>
      <c r="Q375" s="886"/>
      <c r="R375" s="886"/>
      <c r="S375" s="886"/>
      <c r="T375" s="886"/>
      <c r="U375" s="886"/>
      <c r="V375" s="886"/>
      <c r="W375" s="886"/>
      <c r="X375" s="886"/>
      <c r="Y375" s="886"/>
      <c r="Z375" s="886"/>
      <c r="AA375" s="886"/>
      <c r="AB375" s="886"/>
      <c r="AC375" s="886"/>
      <c r="AD375" s="887"/>
      <c r="AE375" s="887"/>
      <c r="AF375" s="887"/>
      <c r="AG375" s="888">
        <v>1</v>
      </c>
      <c r="AH375" s="888"/>
      <c r="AI375" s="888"/>
      <c r="AJ375" s="888"/>
      <c r="AK375" s="889">
        <v>33500</v>
      </c>
      <c r="AL375" s="889"/>
      <c r="AM375" s="889"/>
      <c r="AN375" s="889"/>
      <c r="AO375" s="889"/>
      <c r="AP375" s="889"/>
      <c r="AQ375" s="880">
        <v>402000</v>
      </c>
      <c r="AR375" s="880"/>
      <c r="AS375" s="880"/>
      <c r="AT375" s="880"/>
      <c r="AU375" s="880"/>
      <c r="AV375" s="880"/>
      <c r="AW375" s="880"/>
      <c r="AX375" s="880"/>
      <c r="AY375" s="876">
        <v>0</v>
      </c>
      <c r="AZ375" s="876"/>
      <c r="BA375" s="876"/>
      <c r="BB375" s="876"/>
      <c r="BC375" s="876"/>
      <c r="BD375" s="876"/>
      <c r="BE375" s="876"/>
      <c r="BF375" s="876"/>
      <c r="BG375" s="876">
        <v>5583.3333333333339</v>
      </c>
      <c r="BH375" s="876"/>
      <c r="BI375" s="876"/>
      <c r="BJ375" s="876"/>
      <c r="BK375" s="876"/>
      <c r="BL375" s="876"/>
      <c r="BM375" s="876"/>
      <c r="BN375" s="876"/>
      <c r="BO375" s="877">
        <v>55833.333333333336</v>
      </c>
      <c r="BP375" s="878"/>
      <c r="BQ375" s="878"/>
      <c r="BR375" s="878"/>
      <c r="BS375" s="878"/>
      <c r="BT375" s="878"/>
      <c r="BU375" s="878"/>
      <c r="BV375" s="879"/>
      <c r="BW375" s="876">
        <v>0</v>
      </c>
      <c r="BX375" s="876"/>
      <c r="BY375" s="876"/>
      <c r="BZ375" s="876"/>
      <c r="CA375" s="876"/>
      <c r="CB375" s="876"/>
      <c r="CC375" s="876"/>
      <c r="CD375" s="876"/>
      <c r="CE375" s="876">
        <v>0</v>
      </c>
      <c r="CF375" s="876"/>
      <c r="CG375" s="876"/>
      <c r="CH375" s="876"/>
      <c r="CI375" s="876"/>
      <c r="CJ375" s="876"/>
      <c r="CK375" s="876"/>
      <c r="CL375" s="876"/>
      <c r="CM375" s="876"/>
      <c r="CN375" s="876">
        <v>24000</v>
      </c>
      <c r="CO375" s="876"/>
      <c r="CP375" s="876"/>
      <c r="CQ375" s="876"/>
      <c r="CR375" s="876"/>
      <c r="CS375" s="876"/>
      <c r="CT375" s="876"/>
      <c r="CU375" s="876"/>
      <c r="CV375" s="880">
        <f t="shared" si="5"/>
        <v>487416.66666666663</v>
      </c>
      <c r="CW375" s="880"/>
      <c r="CX375" s="880"/>
      <c r="CY375" s="880"/>
      <c r="CZ375" s="880"/>
      <c r="DA375" s="880"/>
      <c r="DB375" s="880"/>
      <c r="DC375" s="880"/>
      <c r="DD375" s="880"/>
      <c r="DE375" s="881"/>
    </row>
    <row r="376" spans="1:109" s="3" customFormat="1" ht="23.25" customHeight="1" x14ac:dyDescent="0.2">
      <c r="A376" s="919" t="s">
        <v>1687</v>
      </c>
      <c r="B376" s="920"/>
      <c r="C376" s="920"/>
      <c r="D376" s="920"/>
      <c r="E376" s="920"/>
      <c r="F376" s="920"/>
      <c r="G376" s="920"/>
      <c r="H376" s="920"/>
      <c r="I376" s="920"/>
      <c r="J376" s="920"/>
      <c r="K376" s="920"/>
      <c r="L376" s="920"/>
      <c r="M376" s="920"/>
      <c r="N376" s="920"/>
      <c r="O376" s="921"/>
      <c r="P376" s="886" t="s">
        <v>1526</v>
      </c>
      <c r="Q376" s="886"/>
      <c r="R376" s="886"/>
      <c r="S376" s="886"/>
      <c r="T376" s="886"/>
      <c r="U376" s="886"/>
      <c r="V376" s="886"/>
      <c r="W376" s="886"/>
      <c r="X376" s="886"/>
      <c r="Y376" s="886"/>
      <c r="Z376" s="886"/>
      <c r="AA376" s="886"/>
      <c r="AB376" s="886"/>
      <c r="AC376" s="886"/>
      <c r="AD376" s="887"/>
      <c r="AE376" s="887"/>
      <c r="AF376" s="887"/>
      <c r="AG376" s="888">
        <v>1</v>
      </c>
      <c r="AH376" s="888"/>
      <c r="AI376" s="888"/>
      <c r="AJ376" s="888"/>
      <c r="AK376" s="889">
        <v>33500</v>
      </c>
      <c r="AL376" s="889"/>
      <c r="AM376" s="889"/>
      <c r="AN376" s="889"/>
      <c r="AO376" s="889"/>
      <c r="AP376" s="889"/>
      <c r="AQ376" s="880">
        <v>402000</v>
      </c>
      <c r="AR376" s="880"/>
      <c r="AS376" s="880"/>
      <c r="AT376" s="880"/>
      <c r="AU376" s="880"/>
      <c r="AV376" s="880"/>
      <c r="AW376" s="880"/>
      <c r="AX376" s="880"/>
      <c r="AY376" s="876">
        <v>0</v>
      </c>
      <c r="AZ376" s="876"/>
      <c r="BA376" s="876"/>
      <c r="BB376" s="876"/>
      <c r="BC376" s="876"/>
      <c r="BD376" s="876"/>
      <c r="BE376" s="876"/>
      <c r="BF376" s="876"/>
      <c r="BG376" s="876">
        <v>5583.3333333333339</v>
      </c>
      <c r="BH376" s="876"/>
      <c r="BI376" s="876"/>
      <c r="BJ376" s="876"/>
      <c r="BK376" s="876"/>
      <c r="BL376" s="876"/>
      <c r="BM376" s="876"/>
      <c r="BN376" s="876"/>
      <c r="BO376" s="877">
        <v>55833.333333333336</v>
      </c>
      <c r="BP376" s="878"/>
      <c r="BQ376" s="878"/>
      <c r="BR376" s="878"/>
      <c r="BS376" s="878"/>
      <c r="BT376" s="878"/>
      <c r="BU376" s="878"/>
      <c r="BV376" s="879"/>
      <c r="BW376" s="876">
        <v>0</v>
      </c>
      <c r="BX376" s="876"/>
      <c r="BY376" s="876"/>
      <c r="BZ376" s="876"/>
      <c r="CA376" s="876"/>
      <c r="CB376" s="876"/>
      <c r="CC376" s="876"/>
      <c r="CD376" s="876"/>
      <c r="CE376" s="876">
        <v>0</v>
      </c>
      <c r="CF376" s="876"/>
      <c r="CG376" s="876"/>
      <c r="CH376" s="876"/>
      <c r="CI376" s="876"/>
      <c r="CJ376" s="876"/>
      <c r="CK376" s="876"/>
      <c r="CL376" s="876"/>
      <c r="CM376" s="876"/>
      <c r="CN376" s="876">
        <v>24000</v>
      </c>
      <c r="CO376" s="876"/>
      <c r="CP376" s="876"/>
      <c r="CQ376" s="876"/>
      <c r="CR376" s="876"/>
      <c r="CS376" s="876"/>
      <c r="CT376" s="876"/>
      <c r="CU376" s="876"/>
      <c r="CV376" s="880">
        <f t="shared" si="5"/>
        <v>487416.66666666663</v>
      </c>
      <c r="CW376" s="880"/>
      <c r="CX376" s="880"/>
      <c r="CY376" s="880"/>
      <c r="CZ376" s="880"/>
      <c r="DA376" s="880"/>
      <c r="DB376" s="880"/>
      <c r="DC376" s="880"/>
      <c r="DD376" s="880"/>
      <c r="DE376" s="881"/>
    </row>
    <row r="377" spans="1:109" s="3" customFormat="1" ht="23.25" customHeight="1" x14ac:dyDescent="0.2">
      <c r="A377" s="919" t="s">
        <v>1688</v>
      </c>
      <c r="B377" s="920"/>
      <c r="C377" s="920"/>
      <c r="D377" s="920"/>
      <c r="E377" s="920"/>
      <c r="F377" s="920"/>
      <c r="G377" s="920"/>
      <c r="H377" s="920"/>
      <c r="I377" s="920"/>
      <c r="J377" s="920"/>
      <c r="K377" s="920"/>
      <c r="L377" s="920"/>
      <c r="M377" s="920"/>
      <c r="N377" s="920"/>
      <c r="O377" s="921"/>
      <c r="P377" s="886" t="s">
        <v>1593</v>
      </c>
      <c r="Q377" s="886"/>
      <c r="R377" s="886"/>
      <c r="S377" s="886"/>
      <c r="T377" s="886"/>
      <c r="U377" s="886"/>
      <c r="V377" s="886"/>
      <c r="W377" s="886"/>
      <c r="X377" s="886"/>
      <c r="Y377" s="886"/>
      <c r="Z377" s="886"/>
      <c r="AA377" s="886"/>
      <c r="AB377" s="886"/>
      <c r="AC377" s="886"/>
      <c r="AD377" s="887"/>
      <c r="AE377" s="887"/>
      <c r="AF377" s="887"/>
      <c r="AG377" s="888">
        <v>1</v>
      </c>
      <c r="AH377" s="888"/>
      <c r="AI377" s="888"/>
      <c r="AJ377" s="888"/>
      <c r="AK377" s="889">
        <v>28500</v>
      </c>
      <c r="AL377" s="889"/>
      <c r="AM377" s="889"/>
      <c r="AN377" s="889"/>
      <c r="AO377" s="889"/>
      <c r="AP377" s="889"/>
      <c r="AQ377" s="880">
        <v>342000</v>
      </c>
      <c r="AR377" s="880"/>
      <c r="AS377" s="880"/>
      <c r="AT377" s="880"/>
      <c r="AU377" s="880"/>
      <c r="AV377" s="880"/>
      <c r="AW377" s="880"/>
      <c r="AX377" s="880"/>
      <c r="AY377" s="876">
        <v>0</v>
      </c>
      <c r="AZ377" s="876"/>
      <c r="BA377" s="876"/>
      <c r="BB377" s="876"/>
      <c r="BC377" s="876"/>
      <c r="BD377" s="876"/>
      <c r="BE377" s="876"/>
      <c r="BF377" s="876"/>
      <c r="BG377" s="876">
        <v>4750</v>
      </c>
      <c r="BH377" s="876"/>
      <c r="BI377" s="876"/>
      <c r="BJ377" s="876"/>
      <c r="BK377" s="876"/>
      <c r="BL377" s="876"/>
      <c r="BM377" s="876"/>
      <c r="BN377" s="876"/>
      <c r="BO377" s="877">
        <v>47500</v>
      </c>
      <c r="BP377" s="878"/>
      <c r="BQ377" s="878"/>
      <c r="BR377" s="878"/>
      <c r="BS377" s="878"/>
      <c r="BT377" s="878"/>
      <c r="BU377" s="878"/>
      <c r="BV377" s="879"/>
      <c r="BW377" s="876">
        <v>0</v>
      </c>
      <c r="BX377" s="876"/>
      <c r="BY377" s="876"/>
      <c r="BZ377" s="876"/>
      <c r="CA377" s="876"/>
      <c r="CB377" s="876"/>
      <c r="CC377" s="876"/>
      <c r="CD377" s="876"/>
      <c r="CE377" s="876">
        <v>0</v>
      </c>
      <c r="CF377" s="876"/>
      <c r="CG377" s="876"/>
      <c r="CH377" s="876"/>
      <c r="CI377" s="876"/>
      <c r="CJ377" s="876"/>
      <c r="CK377" s="876"/>
      <c r="CL377" s="876"/>
      <c r="CM377" s="876"/>
      <c r="CN377" s="876">
        <v>24000</v>
      </c>
      <c r="CO377" s="876"/>
      <c r="CP377" s="876"/>
      <c r="CQ377" s="876"/>
      <c r="CR377" s="876"/>
      <c r="CS377" s="876"/>
      <c r="CT377" s="876"/>
      <c r="CU377" s="876"/>
      <c r="CV377" s="880">
        <f t="shared" si="5"/>
        <v>418250</v>
      </c>
      <c r="CW377" s="880"/>
      <c r="CX377" s="880"/>
      <c r="CY377" s="880"/>
      <c r="CZ377" s="880"/>
      <c r="DA377" s="880"/>
      <c r="DB377" s="880"/>
      <c r="DC377" s="880"/>
      <c r="DD377" s="880"/>
      <c r="DE377" s="881"/>
    </row>
    <row r="378" spans="1:109" s="3" customFormat="1" ht="23.25" customHeight="1" x14ac:dyDescent="0.2">
      <c r="A378" s="919" t="s">
        <v>1689</v>
      </c>
      <c r="B378" s="920"/>
      <c r="C378" s="920"/>
      <c r="D378" s="920"/>
      <c r="E378" s="920"/>
      <c r="F378" s="920"/>
      <c r="G378" s="920"/>
      <c r="H378" s="920"/>
      <c r="I378" s="920"/>
      <c r="J378" s="920"/>
      <c r="K378" s="920"/>
      <c r="L378" s="920"/>
      <c r="M378" s="920"/>
      <c r="N378" s="920"/>
      <c r="O378" s="921"/>
      <c r="P378" s="886" t="s">
        <v>1527</v>
      </c>
      <c r="Q378" s="886"/>
      <c r="R378" s="886"/>
      <c r="S378" s="886"/>
      <c r="T378" s="886"/>
      <c r="U378" s="886"/>
      <c r="V378" s="886"/>
      <c r="W378" s="886"/>
      <c r="X378" s="886"/>
      <c r="Y378" s="886"/>
      <c r="Z378" s="886"/>
      <c r="AA378" s="886"/>
      <c r="AB378" s="886"/>
      <c r="AC378" s="886"/>
      <c r="AD378" s="887"/>
      <c r="AE378" s="887"/>
      <c r="AF378" s="887"/>
      <c r="AG378" s="888">
        <v>1</v>
      </c>
      <c r="AH378" s="888"/>
      <c r="AI378" s="888"/>
      <c r="AJ378" s="888"/>
      <c r="AK378" s="889">
        <v>28500</v>
      </c>
      <c r="AL378" s="889"/>
      <c r="AM378" s="889"/>
      <c r="AN378" s="889"/>
      <c r="AO378" s="889"/>
      <c r="AP378" s="889"/>
      <c r="AQ378" s="880">
        <v>342000</v>
      </c>
      <c r="AR378" s="880"/>
      <c r="AS378" s="880"/>
      <c r="AT378" s="880"/>
      <c r="AU378" s="880"/>
      <c r="AV378" s="880"/>
      <c r="AW378" s="880"/>
      <c r="AX378" s="880"/>
      <c r="AY378" s="876">
        <v>0</v>
      </c>
      <c r="AZ378" s="876"/>
      <c r="BA378" s="876"/>
      <c r="BB378" s="876"/>
      <c r="BC378" s="876"/>
      <c r="BD378" s="876"/>
      <c r="BE378" s="876"/>
      <c r="BF378" s="876"/>
      <c r="BG378" s="876">
        <v>4750</v>
      </c>
      <c r="BH378" s="876"/>
      <c r="BI378" s="876"/>
      <c r="BJ378" s="876"/>
      <c r="BK378" s="876"/>
      <c r="BL378" s="876"/>
      <c r="BM378" s="876"/>
      <c r="BN378" s="876"/>
      <c r="BO378" s="877">
        <v>47500</v>
      </c>
      <c r="BP378" s="878"/>
      <c r="BQ378" s="878"/>
      <c r="BR378" s="878"/>
      <c r="BS378" s="878"/>
      <c r="BT378" s="878"/>
      <c r="BU378" s="878"/>
      <c r="BV378" s="879"/>
      <c r="BW378" s="876">
        <v>0</v>
      </c>
      <c r="BX378" s="876"/>
      <c r="BY378" s="876"/>
      <c r="BZ378" s="876"/>
      <c r="CA378" s="876"/>
      <c r="CB378" s="876"/>
      <c r="CC378" s="876"/>
      <c r="CD378" s="876"/>
      <c r="CE378" s="876">
        <v>0</v>
      </c>
      <c r="CF378" s="876"/>
      <c r="CG378" s="876"/>
      <c r="CH378" s="876"/>
      <c r="CI378" s="876"/>
      <c r="CJ378" s="876"/>
      <c r="CK378" s="876"/>
      <c r="CL378" s="876"/>
      <c r="CM378" s="876"/>
      <c r="CN378" s="876">
        <v>24000</v>
      </c>
      <c r="CO378" s="876"/>
      <c r="CP378" s="876"/>
      <c r="CQ378" s="876"/>
      <c r="CR378" s="876"/>
      <c r="CS378" s="876"/>
      <c r="CT378" s="876"/>
      <c r="CU378" s="876"/>
      <c r="CV378" s="880">
        <f t="shared" si="5"/>
        <v>418250</v>
      </c>
      <c r="CW378" s="880"/>
      <c r="CX378" s="880"/>
      <c r="CY378" s="880"/>
      <c r="CZ378" s="880"/>
      <c r="DA378" s="880"/>
      <c r="DB378" s="880"/>
      <c r="DC378" s="880"/>
      <c r="DD378" s="880"/>
      <c r="DE378" s="881"/>
    </row>
    <row r="379" spans="1:109" s="3" customFormat="1" ht="23.25" customHeight="1" x14ac:dyDescent="0.2">
      <c r="A379" s="919" t="s">
        <v>1690</v>
      </c>
      <c r="B379" s="920"/>
      <c r="C379" s="920"/>
      <c r="D379" s="920"/>
      <c r="E379" s="920"/>
      <c r="F379" s="920"/>
      <c r="G379" s="920"/>
      <c r="H379" s="920"/>
      <c r="I379" s="920"/>
      <c r="J379" s="920"/>
      <c r="K379" s="920"/>
      <c r="L379" s="920"/>
      <c r="M379" s="920"/>
      <c r="N379" s="920"/>
      <c r="O379" s="921"/>
      <c r="P379" s="886" t="s">
        <v>1507</v>
      </c>
      <c r="Q379" s="886"/>
      <c r="R379" s="886"/>
      <c r="S379" s="886"/>
      <c r="T379" s="886"/>
      <c r="U379" s="886"/>
      <c r="V379" s="886"/>
      <c r="W379" s="886"/>
      <c r="X379" s="886"/>
      <c r="Y379" s="886"/>
      <c r="Z379" s="886"/>
      <c r="AA379" s="886"/>
      <c r="AB379" s="886"/>
      <c r="AC379" s="886"/>
      <c r="AD379" s="887"/>
      <c r="AE379" s="887"/>
      <c r="AF379" s="887"/>
      <c r="AG379" s="888">
        <v>1</v>
      </c>
      <c r="AH379" s="888"/>
      <c r="AI379" s="888"/>
      <c r="AJ379" s="888"/>
      <c r="AK379" s="889">
        <v>30000</v>
      </c>
      <c r="AL379" s="889"/>
      <c r="AM379" s="889"/>
      <c r="AN379" s="889"/>
      <c r="AO379" s="889"/>
      <c r="AP379" s="889"/>
      <c r="AQ379" s="880">
        <v>360000</v>
      </c>
      <c r="AR379" s="880"/>
      <c r="AS379" s="880"/>
      <c r="AT379" s="880"/>
      <c r="AU379" s="880"/>
      <c r="AV379" s="880"/>
      <c r="AW379" s="880"/>
      <c r="AX379" s="880"/>
      <c r="AY379" s="876">
        <v>0</v>
      </c>
      <c r="AZ379" s="876"/>
      <c r="BA379" s="876"/>
      <c r="BB379" s="876"/>
      <c r="BC379" s="876"/>
      <c r="BD379" s="876"/>
      <c r="BE379" s="876"/>
      <c r="BF379" s="876"/>
      <c r="BG379" s="876">
        <v>5000</v>
      </c>
      <c r="BH379" s="876"/>
      <c r="BI379" s="876"/>
      <c r="BJ379" s="876"/>
      <c r="BK379" s="876"/>
      <c r="BL379" s="876"/>
      <c r="BM379" s="876"/>
      <c r="BN379" s="876"/>
      <c r="BO379" s="877">
        <v>50000</v>
      </c>
      <c r="BP379" s="878"/>
      <c r="BQ379" s="878"/>
      <c r="BR379" s="878"/>
      <c r="BS379" s="878"/>
      <c r="BT379" s="878"/>
      <c r="BU379" s="878"/>
      <c r="BV379" s="879"/>
      <c r="BW379" s="876">
        <v>0</v>
      </c>
      <c r="BX379" s="876"/>
      <c r="BY379" s="876"/>
      <c r="BZ379" s="876"/>
      <c r="CA379" s="876"/>
      <c r="CB379" s="876"/>
      <c r="CC379" s="876"/>
      <c r="CD379" s="876"/>
      <c r="CE379" s="876">
        <v>0</v>
      </c>
      <c r="CF379" s="876"/>
      <c r="CG379" s="876"/>
      <c r="CH379" s="876"/>
      <c r="CI379" s="876"/>
      <c r="CJ379" s="876"/>
      <c r="CK379" s="876"/>
      <c r="CL379" s="876"/>
      <c r="CM379" s="876"/>
      <c r="CN379" s="876">
        <v>0</v>
      </c>
      <c r="CO379" s="876"/>
      <c r="CP379" s="876"/>
      <c r="CQ379" s="876"/>
      <c r="CR379" s="876"/>
      <c r="CS379" s="876"/>
      <c r="CT379" s="876"/>
      <c r="CU379" s="876"/>
      <c r="CV379" s="880">
        <f t="shared" si="5"/>
        <v>415000</v>
      </c>
      <c r="CW379" s="880"/>
      <c r="CX379" s="880"/>
      <c r="CY379" s="880"/>
      <c r="CZ379" s="880"/>
      <c r="DA379" s="880"/>
      <c r="DB379" s="880"/>
      <c r="DC379" s="880"/>
      <c r="DD379" s="880"/>
      <c r="DE379" s="881"/>
    </row>
    <row r="380" spans="1:109" s="3" customFormat="1" ht="23.25" customHeight="1" x14ac:dyDescent="0.2">
      <c r="A380" s="919" t="s">
        <v>1691</v>
      </c>
      <c r="B380" s="920"/>
      <c r="C380" s="920"/>
      <c r="D380" s="920"/>
      <c r="E380" s="920"/>
      <c r="F380" s="920"/>
      <c r="G380" s="920"/>
      <c r="H380" s="920"/>
      <c r="I380" s="920"/>
      <c r="J380" s="920"/>
      <c r="K380" s="920"/>
      <c r="L380" s="920"/>
      <c r="M380" s="920"/>
      <c r="N380" s="920"/>
      <c r="O380" s="921"/>
      <c r="P380" s="886" t="s">
        <v>1507</v>
      </c>
      <c r="Q380" s="886"/>
      <c r="R380" s="886"/>
      <c r="S380" s="886"/>
      <c r="T380" s="886"/>
      <c r="U380" s="886"/>
      <c r="V380" s="886"/>
      <c r="W380" s="886"/>
      <c r="X380" s="886"/>
      <c r="Y380" s="886"/>
      <c r="Z380" s="886"/>
      <c r="AA380" s="886"/>
      <c r="AB380" s="886"/>
      <c r="AC380" s="886"/>
      <c r="AD380" s="887"/>
      <c r="AE380" s="887"/>
      <c r="AF380" s="887"/>
      <c r="AG380" s="888">
        <v>1</v>
      </c>
      <c r="AH380" s="888"/>
      <c r="AI380" s="888"/>
      <c r="AJ380" s="888"/>
      <c r="AK380" s="889">
        <v>37849.608</v>
      </c>
      <c r="AL380" s="889"/>
      <c r="AM380" s="889"/>
      <c r="AN380" s="889"/>
      <c r="AO380" s="889"/>
      <c r="AP380" s="889"/>
      <c r="AQ380" s="880">
        <v>454195.29599999997</v>
      </c>
      <c r="AR380" s="880"/>
      <c r="AS380" s="880"/>
      <c r="AT380" s="880"/>
      <c r="AU380" s="880"/>
      <c r="AV380" s="880"/>
      <c r="AW380" s="880"/>
      <c r="AX380" s="880"/>
      <c r="AY380" s="876">
        <v>0</v>
      </c>
      <c r="AZ380" s="876"/>
      <c r="BA380" s="876"/>
      <c r="BB380" s="876"/>
      <c r="BC380" s="876"/>
      <c r="BD380" s="876"/>
      <c r="BE380" s="876"/>
      <c r="BF380" s="876"/>
      <c r="BG380" s="876">
        <v>6308.268</v>
      </c>
      <c r="BH380" s="876"/>
      <c r="BI380" s="876"/>
      <c r="BJ380" s="876"/>
      <c r="BK380" s="876"/>
      <c r="BL380" s="876"/>
      <c r="BM380" s="876"/>
      <c r="BN380" s="876"/>
      <c r="BO380" s="877">
        <v>63082.680000000008</v>
      </c>
      <c r="BP380" s="878"/>
      <c r="BQ380" s="878"/>
      <c r="BR380" s="878"/>
      <c r="BS380" s="878"/>
      <c r="BT380" s="878"/>
      <c r="BU380" s="878"/>
      <c r="BV380" s="879"/>
      <c r="BW380" s="876">
        <v>0</v>
      </c>
      <c r="BX380" s="876"/>
      <c r="BY380" s="876"/>
      <c r="BZ380" s="876"/>
      <c r="CA380" s="876"/>
      <c r="CB380" s="876"/>
      <c r="CC380" s="876"/>
      <c r="CD380" s="876"/>
      <c r="CE380" s="876">
        <v>0</v>
      </c>
      <c r="CF380" s="876"/>
      <c r="CG380" s="876"/>
      <c r="CH380" s="876"/>
      <c r="CI380" s="876"/>
      <c r="CJ380" s="876"/>
      <c r="CK380" s="876"/>
      <c r="CL380" s="876"/>
      <c r="CM380" s="876"/>
      <c r="CN380" s="876">
        <v>0</v>
      </c>
      <c r="CO380" s="876"/>
      <c r="CP380" s="876"/>
      <c r="CQ380" s="876"/>
      <c r="CR380" s="876"/>
      <c r="CS380" s="876"/>
      <c r="CT380" s="876"/>
      <c r="CU380" s="876"/>
      <c r="CV380" s="880">
        <f t="shared" si="5"/>
        <v>523586.24399999995</v>
      </c>
      <c r="CW380" s="880"/>
      <c r="CX380" s="880"/>
      <c r="CY380" s="880"/>
      <c r="CZ380" s="880"/>
      <c r="DA380" s="880"/>
      <c r="DB380" s="880"/>
      <c r="DC380" s="880"/>
      <c r="DD380" s="880"/>
      <c r="DE380" s="881"/>
    </row>
    <row r="381" spans="1:109" s="3" customFormat="1" ht="23.25" customHeight="1" x14ac:dyDescent="0.2">
      <c r="A381" s="919" t="s">
        <v>1692</v>
      </c>
      <c r="B381" s="920"/>
      <c r="C381" s="920"/>
      <c r="D381" s="920"/>
      <c r="E381" s="920"/>
      <c r="F381" s="920"/>
      <c r="G381" s="920"/>
      <c r="H381" s="920"/>
      <c r="I381" s="920"/>
      <c r="J381" s="920"/>
      <c r="K381" s="920"/>
      <c r="L381" s="920"/>
      <c r="M381" s="920"/>
      <c r="N381" s="920"/>
      <c r="O381" s="921"/>
      <c r="P381" s="886" t="s">
        <v>1497</v>
      </c>
      <c r="Q381" s="886"/>
      <c r="R381" s="886"/>
      <c r="S381" s="886"/>
      <c r="T381" s="886"/>
      <c r="U381" s="886"/>
      <c r="V381" s="886"/>
      <c r="W381" s="886"/>
      <c r="X381" s="886"/>
      <c r="Y381" s="886"/>
      <c r="Z381" s="886"/>
      <c r="AA381" s="886"/>
      <c r="AB381" s="886"/>
      <c r="AC381" s="886"/>
      <c r="AD381" s="887"/>
      <c r="AE381" s="887"/>
      <c r="AF381" s="887"/>
      <c r="AG381" s="888">
        <v>1</v>
      </c>
      <c r="AH381" s="888"/>
      <c r="AI381" s="888"/>
      <c r="AJ381" s="888"/>
      <c r="AK381" s="889">
        <v>38500</v>
      </c>
      <c r="AL381" s="889"/>
      <c r="AM381" s="889"/>
      <c r="AN381" s="889"/>
      <c r="AO381" s="889"/>
      <c r="AP381" s="889"/>
      <c r="AQ381" s="880">
        <v>462000</v>
      </c>
      <c r="AR381" s="880"/>
      <c r="AS381" s="880"/>
      <c r="AT381" s="880"/>
      <c r="AU381" s="880"/>
      <c r="AV381" s="880"/>
      <c r="AW381" s="880"/>
      <c r="AX381" s="880"/>
      <c r="AY381" s="876">
        <v>0</v>
      </c>
      <c r="AZ381" s="876"/>
      <c r="BA381" s="876"/>
      <c r="BB381" s="876"/>
      <c r="BC381" s="876"/>
      <c r="BD381" s="876"/>
      <c r="BE381" s="876"/>
      <c r="BF381" s="876"/>
      <c r="BG381" s="876">
        <v>6416.6666666666661</v>
      </c>
      <c r="BH381" s="876"/>
      <c r="BI381" s="876"/>
      <c r="BJ381" s="876"/>
      <c r="BK381" s="876"/>
      <c r="BL381" s="876"/>
      <c r="BM381" s="876"/>
      <c r="BN381" s="876"/>
      <c r="BO381" s="877">
        <v>64166.666666666664</v>
      </c>
      <c r="BP381" s="878"/>
      <c r="BQ381" s="878"/>
      <c r="BR381" s="878"/>
      <c r="BS381" s="878"/>
      <c r="BT381" s="878"/>
      <c r="BU381" s="878"/>
      <c r="BV381" s="879"/>
      <c r="BW381" s="876">
        <v>0</v>
      </c>
      <c r="BX381" s="876"/>
      <c r="BY381" s="876"/>
      <c r="BZ381" s="876"/>
      <c r="CA381" s="876"/>
      <c r="CB381" s="876"/>
      <c r="CC381" s="876"/>
      <c r="CD381" s="876"/>
      <c r="CE381" s="876">
        <v>0</v>
      </c>
      <c r="CF381" s="876"/>
      <c r="CG381" s="876"/>
      <c r="CH381" s="876"/>
      <c r="CI381" s="876"/>
      <c r="CJ381" s="876"/>
      <c r="CK381" s="876"/>
      <c r="CL381" s="876"/>
      <c r="CM381" s="876"/>
      <c r="CN381" s="876">
        <v>24000</v>
      </c>
      <c r="CO381" s="876"/>
      <c r="CP381" s="876"/>
      <c r="CQ381" s="876"/>
      <c r="CR381" s="876"/>
      <c r="CS381" s="876"/>
      <c r="CT381" s="876"/>
      <c r="CU381" s="876"/>
      <c r="CV381" s="880">
        <f t="shared" si="5"/>
        <v>556583.33333333337</v>
      </c>
      <c r="CW381" s="880"/>
      <c r="CX381" s="880"/>
      <c r="CY381" s="880"/>
      <c r="CZ381" s="880"/>
      <c r="DA381" s="880"/>
      <c r="DB381" s="880"/>
      <c r="DC381" s="880"/>
      <c r="DD381" s="880"/>
      <c r="DE381" s="881"/>
    </row>
    <row r="382" spans="1:109" s="3" customFormat="1" ht="23.25" customHeight="1" x14ac:dyDescent="0.2">
      <c r="A382" s="919" t="s">
        <v>1693</v>
      </c>
      <c r="B382" s="920"/>
      <c r="C382" s="920"/>
      <c r="D382" s="920"/>
      <c r="E382" s="920"/>
      <c r="F382" s="920"/>
      <c r="G382" s="920"/>
      <c r="H382" s="920"/>
      <c r="I382" s="920"/>
      <c r="J382" s="920"/>
      <c r="K382" s="920"/>
      <c r="L382" s="920"/>
      <c r="M382" s="920"/>
      <c r="N382" s="920"/>
      <c r="O382" s="921"/>
      <c r="P382" s="886" t="s">
        <v>1534</v>
      </c>
      <c r="Q382" s="886"/>
      <c r="R382" s="886"/>
      <c r="S382" s="886"/>
      <c r="T382" s="886"/>
      <c r="U382" s="886"/>
      <c r="V382" s="886"/>
      <c r="W382" s="886"/>
      <c r="X382" s="886"/>
      <c r="Y382" s="886"/>
      <c r="Z382" s="886"/>
      <c r="AA382" s="886"/>
      <c r="AB382" s="886"/>
      <c r="AC382" s="886"/>
      <c r="AD382" s="887"/>
      <c r="AE382" s="887"/>
      <c r="AF382" s="887"/>
      <c r="AG382" s="888">
        <v>1</v>
      </c>
      <c r="AH382" s="888"/>
      <c r="AI382" s="888"/>
      <c r="AJ382" s="888"/>
      <c r="AK382" s="889">
        <v>28500</v>
      </c>
      <c r="AL382" s="889"/>
      <c r="AM382" s="889"/>
      <c r="AN382" s="889"/>
      <c r="AO382" s="889"/>
      <c r="AP382" s="889"/>
      <c r="AQ382" s="880">
        <v>342000</v>
      </c>
      <c r="AR382" s="880"/>
      <c r="AS382" s="880"/>
      <c r="AT382" s="880"/>
      <c r="AU382" s="880"/>
      <c r="AV382" s="880"/>
      <c r="AW382" s="880"/>
      <c r="AX382" s="880"/>
      <c r="AY382" s="876">
        <v>0</v>
      </c>
      <c r="AZ382" s="876"/>
      <c r="BA382" s="876"/>
      <c r="BB382" s="876"/>
      <c r="BC382" s="876"/>
      <c r="BD382" s="876"/>
      <c r="BE382" s="876"/>
      <c r="BF382" s="876"/>
      <c r="BG382" s="876">
        <v>4750</v>
      </c>
      <c r="BH382" s="876"/>
      <c r="BI382" s="876"/>
      <c r="BJ382" s="876"/>
      <c r="BK382" s="876"/>
      <c r="BL382" s="876"/>
      <c r="BM382" s="876"/>
      <c r="BN382" s="876"/>
      <c r="BO382" s="877">
        <v>47500</v>
      </c>
      <c r="BP382" s="878"/>
      <c r="BQ382" s="878"/>
      <c r="BR382" s="878"/>
      <c r="BS382" s="878"/>
      <c r="BT382" s="878"/>
      <c r="BU382" s="878"/>
      <c r="BV382" s="879"/>
      <c r="BW382" s="876">
        <v>0</v>
      </c>
      <c r="BX382" s="876"/>
      <c r="BY382" s="876"/>
      <c r="BZ382" s="876"/>
      <c r="CA382" s="876"/>
      <c r="CB382" s="876"/>
      <c r="CC382" s="876"/>
      <c r="CD382" s="876"/>
      <c r="CE382" s="876">
        <v>0</v>
      </c>
      <c r="CF382" s="876"/>
      <c r="CG382" s="876"/>
      <c r="CH382" s="876"/>
      <c r="CI382" s="876"/>
      <c r="CJ382" s="876"/>
      <c r="CK382" s="876"/>
      <c r="CL382" s="876"/>
      <c r="CM382" s="876"/>
      <c r="CN382" s="876">
        <v>24000</v>
      </c>
      <c r="CO382" s="876"/>
      <c r="CP382" s="876"/>
      <c r="CQ382" s="876"/>
      <c r="CR382" s="876"/>
      <c r="CS382" s="876"/>
      <c r="CT382" s="876"/>
      <c r="CU382" s="876"/>
      <c r="CV382" s="880">
        <f t="shared" si="5"/>
        <v>418250</v>
      </c>
      <c r="CW382" s="880"/>
      <c r="CX382" s="880"/>
      <c r="CY382" s="880"/>
      <c r="CZ382" s="880"/>
      <c r="DA382" s="880"/>
      <c r="DB382" s="880"/>
      <c r="DC382" s="880"/>
      <c r="DD382" s="880"/>
      <c r="DE382" s="881"/>
    </row>
    <row r="383" spans="1:109" s="3" customFormat="1" ht="23.25" customHeight="1" x14ac:dyDescent="0.2">
      <c r="A383" s="919" t="s">
        <v>1694</v>
      </c>
      <c r="B383" s="920"/>
      <c r="C383" s="920"/>
      <c r="D383" s="920"/>
      <c r="E383" s="920"/>
      <c r="F383" s="920"/>
      <c r="G383" s="920"/>
      <c r="H383" s="920"/>
      <c r="I383" s="920"/>
      <c r="J383" s="920"/>
      <c r="K383" s="920"/>
      <c r="L383" s="920"/>
      <c r="M383" s="920"/>
      <c r="N383" s="920"/>
      <c r="O383" s="921"/>
      <c r="P383" s="886" t="s">
        <v>1507</v>
      </c>
      <c r="Q383" s="886"/>
      <c r="R383" s="886"/>
      <c r="S383" s="886"/>
      <c r="T383" s="886"/>
      <c r="U383" s="886"/>
      <c r="V383" s="886"/>
      <c r="W383" s="886"/>
      <c r="X383" s="886"/>
      <c r="Y383" s="886"/>
      <c r="Z383" s="886"/>
      <c r="AA383" s="886"/>
      <c r="AB383" s="886"/>
      <c r="AC383" s="886"/>
      <c r="AD383" s="887"/>
      <c r="AE383" s="887"/>
      <c r="AF383" s="887"/>
      <c r="AG383" s="888">
        <v>1</v>
      </c>
      <c r="AH383" s="888"/>
      <c r="AI383" s="888"/>
      <c r="AJ383" s="888"/>
      <c r="AK383" s="889">
        <v>30000</v>
      </c>
      <c r="AL383" s="889"/>
      <c r="AM383" s="889"/>
      <c r="AN383" s="889"/>
      <c r="AO383" s="889"/>
      <c r="AP383" s="889"/>
      <c r="AQ383" s="880">
        <v>360000</v>
      </c>
      <c r="AR383" s="880"/>
      <c r="AS383" s="880"/>
      <c r="AT383" s="880"/>
      <c r="AU383" s="880"/>
      <c r="AV383" s="880"/>
      <c r="AW383" s="880"/>
      <c r="AX383" s="880"/>
      <c r="AY383" s="876">
        <v>0</v>
      </c>
      <c r="AZ383" s="876"/>
      <c r="BA383" s="876"/>
      <c r="BB383" s="876"/>
      <c r="BC383" s="876"/>
      <c r="BD383" s="876"/>
      <c r="BE383" s="876"/>
      <c r="BF383" s="876"/>
      <c r="BG383" s="876">
        <v>5000</v>
      </c>
      <c r="BH383" s="876"/>
      <c r="BI383" s="876"/>
      <c r="BJ383" s="876"/>
      <c r="BK383" s="876"/>
      <c r="BL383" s="876"/>
      <c r="BM383" s="876"/>
      <c r="BN383" s="876"/>
      <c r="BO383" s="877">
        <v>50000</v>
      </c>
      <c r="BP383" s="878"/>
      <c r="BQ383" s="878"/>
      <c r="BR383" s="878"/>
      <c r="BS383" s="878"/>
      <c r="BT383" s="878"/>
      <c r="BU383" s="878"/>
      <c r="BV383" s="879"/>
      <c r="BW383" s="876">
        <v>0</v>
      </c>
      <c r="BX383" s="876"/>
      <c r="BY383" s="876"/>
      <c r="BZ383" s="876"/>
      <c r="CA383" s="876"/>
      <c r="CB383" s="876"/>
      <c r="CC383" s="876"/>
      <c r="CD383" s="876"/>
      <c r="CE383" s="876">
        <v>0</v>
      </c>
      <c r="CF383" s="876"/>
      <c r="CG383" s="876"/>
      <c r="CH383" s="876"/>
      <c r="CI383" s="876"/>
      <c r="CJ383" s="876"/>
      <c r="CK383" s="876"/>
      <c r="CL383" s="876"/>
      <c r="CM383" s="876"/>
      <c r="CN383" s="876">
        <v>0</v>
      </c>
      <c r="CO383" s="876"/>
      <c r="CP383" s="876"/>
      <c r="CQ383" s="876"/>
      <c r="CR383" s="876"/>
      <c r="CS383" s="876"/>
      <c r="CT383" s="876"/>
      <c r="CU383" s="876"/>
      <c r="CV383" s="880">
        <f t="shared" si="5"/>
        <v>415000</v>
      </c>
      <c r="CW383" s="880"/>
      <c r="CX383" s="880"/>
      <c r="CY383" s="880"/>
      <c r="CZ383" s="880"/>
      <c r="DA383" s="880"/>
      <c r="DB383" s="880"/>
      <c r="DC383" s="880"/>
      <c r="DD383" s="880"/>
      <c r="DE383" s="881"/>
    </row>
    <row r="384" spans="1:109" s="3" customFormat="1" ht="23.25" customHeight="1" x14ac:dyDescent="0.2">
      <c r="A384" s="919" t="s">
        <v>1695</v>
      </c>
      <c r="B384" s="920"/>
      <c r="C384" s="920"/>
      <c r="D384" s="920"/>
      <c r="E384" s="920"/>
      <c r="F384" s="920"/>
      <c r="G384" s="920"/>
      <c r="H384" s="920"/>
      <c r="I384" s="920"/>
      <c r="J384" s="920"/>
      <c r="K384" s="920"/>
      <c r="L384" s="920"/>
      <c r="M384" s="920"/>
      <c r="N384" s="920"/>
      <c r="O384" s="921"/>
      <c r="P384" s="886" t="s">
        <v>1562</v>
      </c>
      <c r="Q384" s="886"/>
      <c r="R384" s="886"/>
      <c r="S384" s="886"/>
      <c r="T384" s="886"/>
      <c r="U384" s="886"/>
      <c r="V384" s="886"/>
      <c r="W384" s="886"/>
      <c r="X384" s="886"/>
      <c r="Y384" s="886"/>
      <c r="Z384" s="886"/>
      <c r="AA384" s="886"/>
      <c r="AB384" s="886"/>
      <c r="AC384" s="886"/>
      <c r="AD384" s="887"/>
      <c r="AE384" s="887"/>
      <c r="AF384" s="887"/>
      <c r="AG384" s="888">
        <v>1</v>
      </c>
      <c r="AH384" s="888"/>
      <c r="AI384" s="888"/>
      <c r="AJ384" s="888"/>
      <c r="AK384" s="889">
        <v>33500</v>
      </c>
      <c r="AL384" s="889"/>
      <c r="AM384" s="889"/>
      <c r="AN384" s="889"/>
      <c r="AO384" s="889"/>
      <c r="AP384" s="889"/>
      <c r="AQ384" s="880">
        <v>402000</v>
      </c>
      <c r="AR384" s="880"/>
      <c r="AS384" s="880"/>
      <c r="AT384" s="880"/>
      <c r="AU384" s="880"/>
      <c r="AV384" s="880"/>
      <c r="AW384" s="880"/>
      <c r="AX384" s="880"/>
      <c r="AY384" s="876">
        <v>0</v>
      </c>
      <c r="AZ384" s="876"/>
      <c r="BA384" s="876"/>
      <c r="BB384" s="876"/>
      <c r="BC384" s="876"/>
      <c r="BD384" s="876"/>
      <c r="BE384" s="876"/>
      <c r="BF384" s="876"/>
      <c r="BG384" s="876">
        <v>5583.3333333333339</v>
      </c>
      <c r="BH384" s="876"/>
      <c r="BI384" s="876"/>
      <c r="BJ384" s="876"/>
      <c r="BK384" s="876"/>
      <c r="BL384" s="876"/>
      <c r="BM384" s="876"/>
      <c r="BN384" s="876"/>
      <c r="BO384" s="877">
        <v>55833.333333333336</v>
      </c>
      <c r="BP384" s="878"/>
      <c r="BQ384" s="878"/>
      <c r="BR384" s="878"/>
      <c r="BS384" s="878"/>
      <c r="BT384" s="878"/>
      <c r="BU384" s="878"/>
      <c r="BV384" s="879"/>
      <c r="BW384" s="876">
        <v>0</v>
      </c>
      <c r="BX384" s="876"/>
      <c r="BY384" s="876"/>
      <c r="BZ384" s="876"/>
      <c r="CA384" s="876"/>
      <c r="CB384" s="876"/>
      <c r="CC384" s="876"/>
      <c r="CD384" s="876"/>
      <c r="CE384" s="876">
        <v>0</v>
      </c>
      <c r="CF384" s="876"/>
      <c r="CG384" s="876"/>
      <c r="CH384" s="876"/>
      <c r="CI384" s="876"/>
      <c r="CJ384" s="876"/>
      <c r="CK384" s="876"/>
      <c r="CL384" s="876"/>
      <c r="CM384" s="876"/>
      <c r="CN384" s="876">
        <v>24000</v>
      </c>
      <c r="CO384" s="876"/>
      <c r="CP384" s="876"/>
      <c r="CQ384" s="876"/>
      <c r="CR384" s="876"/>
      <c r="CS384" s="876"/>
      <c r="CT384" s="876"/>
      <c r="CU384" s="876"/>
      <c r="CV384" s="880">
        <f t="shared" si="5"/>
        <v>487416.66666666663</v>
      </c>
      <c r="CW384" s="880"/>
      <c r="CX384" s="880"/>
      <c r="CY384" s="880"/>
      <c r="CZ384" s="880"/>
      <c r="DA384" s="880"/>
      <c r="DB384" s="880"/>
      <c r="DC384" s="880"/>
      <c r="DD384" s="880"/>
      <c r="DE384" s="881"/>
    </row>
    <row r="385" spans="1:109" s="3" customFormat="1" ht="23.25" customHeight="1" x14ac:dyDescent="0.2">
      <c r="A385" s="919" t="s">
        <v>1696</v>
      </c>
      <c r="B385" s="920"/>
      <c r="C385" s="920"/>
      <c r="D385" s="920"/>
      <c r="E385" s="920"/>
      <c r="F385" s="920"/>
      <c r="G385" s="920"/>
      <c r="H385" s="920"/>
      <c r="I385" s="920"/>
      <c r="J385" s="920"/>
      <c r="K385" s="920"/>
      <c r="L385" s="920"/>
      <c r="M385" s="920"/>
      <c r="N385" s="920"/>
      <c r="O385" s="921"/>
      <c r="P385" s="886" t="s">
        <v>1607</v>
      </c>
      <c r="Q385" s="886"/>
      <c r="R385" s="886"/>
      <c r="S385" s="886"/>
      <c r="T385" s="886"/>
      <c r="U385" s="886"/>
      <c r="V385" s="886"/>
      <c r="W385" s="886"/>
      <c r="X385" s="886"/>
      <c r="Y385" s="886"/>
      <c r="Z385" s="886"/>
      <c r="AA385" s="886"/>
      <c r="AB385" s="886"/>
      <c r="AC385" s="886"/>
      <c r="AD385" s="887"/>
      <c r="AE385" s="887"/>
      <c r="AF385" s="887"/>
      <c r="AG385" s="888">
        <v>1</v>
      </c>
      <c r="AH385" s="888"/>
      <c r="AI385" s="888"/>
      <c r="AJ385" s="888"/>
      <c r="AK385" s="889">
        <v>28500</v>
      </c>
      <c r="AL385" s="889"/>
      <c r="AM385" s="889"/>
      <c r="AN385" s="889"/>
      <c r="AO385" s="889"/>
      <c r="AP385" s="889"/>
      <c r="AQ385" s="880">
        <v>342000</v>
      </c>
      <c r="AR385" s="880"/>
      <c r="AS385" s="880"/>
      <c r="AT385" s="880"/>
      <c r="AU385" s="880"/>
      <c r="AV385" s="880"/>
      <c r="AW385" s="880"/>
      <c r="AX385" s="880"/>
      <c r="AY385" s="876">
        <v>0</v>
      </c>
      <c r="AZ385" s="876"/>
      <c r="BA385" s="876"/>
      <c r="BB385" s="876"/>
      <c r="BC385" s="876"/>
      <c r="BD385" s="876"/>
      <c r="BE385" s="876"/>
      <c r="BF385" s="876"/>
      <c r="BG385" s="876">
        <v>4750</v>
      </c>
      <c r="BH385" s="876"/>
      <c r="BI385" s="876"/>
      <c r="BJ385" s="876"/>
      <c r="BK385" s="876"/>
      <c r="BL385" s="876"/>
      <c r="BM385" s="876"/>
      <c r="BN385" s="876"/>
      <c r="BO385" s="877">
        <v>47500</v>
      </c>
      <c r="BP385" s="878"/>
      <c r="BQ385" s="878"/>
      <c r="BR385" s="878"/>
      <c r="BS385" s="878"/>
      <c r="BT385" s="878"/>
      <c r="BU385" s="878"/>
      <c r="BV385" s="879"/>
      <c r="BW385" s="876">
        <v>0</v>
      </c>
      <c r="BX385" s="876"/>
      <c r="BY385" s="876"/>
      <c r="BZ385" s="876"/>
      <c r="CA385" s="876"/>
      <c r="CB385" s="876"/>
      <c r="CC385" s="876"/>
      <c r="CD385" s="876"/>
      <c r="CE385" s="876">
        <v>0</v>
      </c>
      <c r="CF385" s="876"/>
      <c r="CG385" s="876"/>
      <c r="CH385" s="876"/>
      <c r="CI385" s="876"/>
      <c r="CJ385" s="876"/>
      <c r="CK385" s="876"/>
      <c r="CL385" s="876"/>
      <c r="CM385" s="876"/>
      <c r="CN385" s="876">
        <v>24000</v>
      </c>
      <c r="CO385" s="876"/>
      <c r="CP385" s="876"/>
      <c r="CQ385" s="876"/>
      <c r="CR385" s="876"/>
      <c r="CS385" s="876"/>
      <c r="CT385" s="876"/>
      <c r="CU385" s="876"/>
      <c r="CV385" s="880">
        <f t="shared" si="5"/>
        <v>418250</v>
      </c>
      <c r="CW385" s="880"/>
      <c r="CX385" s="880"/>
      <c r="CY385" s="880"/>
      <c r="CZ385" s="880"/>
      <c r="DA385" s="880"/>
      <c r="DB385" s="880"/>
      <c r="DC385" s="880"/>
      <c r="DD385" s="880"/>
      <c r="DE385" s="881"/>
    </row>
    <row r="386" spans="1:109" s="3" customFormat="1" ht="23.25" customHeight="1" x14ac:dyDescent="0.2">
      <c r="A386" s="919" t="s">
        <v>1697</v>
      </c>
      <c r="B386" s="920"/>
      <c r="C386" s="920"/>
      <c r="D386" s="920"/>
      <c r="E386" s="920"/>
      <c r="F386" s="920"/>
      <c r="G386" s="920"/>
      <c r="H386" s="920"/>
      <c r="I386" s="920"/>
      <c r="J386" s="920"/>
      <c r="K386" s="920"/>
      <c r="L386" s="920"/>
      <c r="M386" s="920"/>
      <c r="N386" s="920"/>
      <c r="O386" s="921"/>
      <c r="P386" s="886" t="s">
        <v>1528</v>
      </c>
      <c r="Q386" s="886"/>
      <c r="R386" s="886"/>
      <c r="S386" s="886"/>
      <c r="T386" s="886"/>
      <c r="U386" s="886"/>
      <c r="V386" s="886"/>
      <c r="W386" s="886"/>
      <c r="X386" s="886"/>
      <c r="Y386" s="886"/>
      <c r="Z386" s="886"/>
      <c r="AA386" s="886"/>
      <c r="AB386" s="886"/>
      <c r="AC386" s="886"/>
      <c r="AD386" s="887"/>
      <c r="AE386" s="887"/>
      <c r="AF386" s="887"/>
      <c r="AG386" s="888">
        <v>1</v>
      </c>
      <c r="AH386" s="888"/>
      <c r="AI386" s="888"/>
      <c r="AJ386" s="888"/>
      <c r="AK386" s="889">
        <v>33500</v>
      </c>
      <c r="AL386" s="889"/>
      <c r="AM386" s="889"/>
      <c r="AN386" s="889"/>
      <c r="AO386" s="889"/>
      <c r="AP386" s="889"/>
      <c r="AQ386" s="880">
        <v>402000</v>
      </c>
      <c r="AR386" s="880"/>
      <c r="AS386" s="880"/>
      <c r="AT386" s="880"/>
      <c r="AU386" s="880"/>
      <c r="AV386" s="880"/>
      <c r="AW386" s="880"/>
      <c r="AX386" s="880"/>
      <c r="AY386" s="876">
        <v>0</v>
      </c>
      <c r="AZ386" s="876"/>
      <c r="BA386" s="876"/>
      <c r="BB386" s="876"/>
      <c r="BC386" s="876"/>
      <c r="BD386" s="876"/>
      <c r="BE386" s="876"/>
      <c r="BF386" s="876"/>
      <c r="BG386" s="876">
        <v>5583.3333333333339</v>
      </c>
      <c r="BH386" s="876"/>
      <c r="BI386" s="876"/>
      <c r="BJ386" s="876"/>
      <c r="BK386" s="876"/>
      <c r="BL386" s="876"/>
      <c r="BM386" s="876"/>
      <c r="BN386" s="876"/>
      <c r="BO386" s="877">
        <v>55833.333333333336</v>
      </c>
      <c r="BP386" s="878"/>
      <c r="BQ386" s="878"/>
      <c r="BR386" s="878"/>
      <c r="BS386" s="878"/>
      <c r="BT386" s="878"/>
      <c r="BU386" s="878"/>
      <c r="BV386" s="879"/>
      <c r="BW386" s="876">
        <v>0</v>
      </c>
      <c r="BX386" s="876"/>
      <c r="BY386" s="876"/>
      <c r="BZ386" s="876"/>
      <c r="CA386" s="876"/>
      <c r="CB386" s="876"/>
      <c r="CC386" s="876"/>
      <c r="CD386" s="876"/>
      <c r="CE386" s="876">
        <v>0</v>
      </c>
      <c r="CF386" s="876"/>
      <c r="CG386" s="876"/>
      <c r="CH386" s="876"/>
      <c r="CI386" s="876"/>
      <c r="CJ386" s="876"/>
      <c r="CK386" s="876"/>
      <c r="CL386" s="876"/>
      <c r="CM386" s="876"/>
      <c r="CN386" s="876">
        <v>24000</v>
      </c>
      <c r="CO386" s="876"/>
      <c r="CP386" s="876"/>
      <c r="CQ386" s="876"/>
      <c r="CR386" s="876"/>
      <c r="CS386" s="876"/>
      <c r="CT386" s="876"/>
      <c r="CU386" s="876"/>
      <c r="CV386" s="880">
        <f t="shared" si="5"/>
        <v>487416.66666666663</v>
      </c>
      <c r="CW386" s="880"/>
      <c r="CX386" s="880"/>
      <c r="CY386" s="880"/>
      <c r="CZ386" s="880"/>
      <c r="DA386" s="880"/>
      <c r="DB386" s="880"/>
      <c r="DC386" s="880"/>
      <c r="DD386" s="880"/>
      <c r="DE386" s="881"/>
    </row>
    <row r="387" spans="1:109" s="3" customFormat="1" ht="23.25" customHeight="1" x14ac:dyDescent="0.2">
      <c r="A387" s="919" t="s">
        <v>1698</v>
      </c>
      <c r="B387" s="920"/>
      <c r="C387" s="920"/>
      <c r="D387" s="920"/>
      <c r="E387" s="920"/>
      <c r="F387" s="920"/>
      <c r="G387" s="920"/>
      <c r="H387" s="920"/>
      <c r="I387" s="920"/>
      <c r="J387" s="920"/>
      <c r="K387" s="920"/>
      <c r="L387" s="920"/>
      <c r="M387" s="920"/>
      <c r="N387" s="920"/>
      <c r="O387" s="921"/>
      <c r="P387" s="886" t="s">
        <v>1699</v>
      </c>
      <c r="Q387" s="886"/>
      <c r="R387" s="886"/>
      <c r="S387" s="886"/>
      <c r="T387" s="886"/>
      <c r="U387" s="886"/>
      <c r="V387" s="886"/>
      <c r="W387" s="886"/>
      <c r="X387" s="886"/>
      <c r="Y387" s="886"/>
      <c r="Z387" s="886"/>
      <c r="AA387" s="886"/>
      <c r="AB387" s="886"/>
      <c r="AC387" s="886"/>
      <c r="AD387" s="887"/>
      <c r="AE387" s="887"/>
      <c r="AF387" s="887"/>
      <c r="AG387" s="888">
        <v>1</v>
      </c>
      <c r="AH387" s="888"/>
      <c r="AI387" s="888"/>
      <c r="AJ387" s="888"/>
      <c r="AK387" s="889">
        <v>28500</v>
      </c>
      <c r="AL387" s="889"/>
      <c r="AM387" s="889"/>
      <c r="AN387" s="889"/>
      <c r="AO387" s="889"/>
      <c r="AP387" s="889"/>
      <c r="AQ387" s="880">
        <v>342000</v>
      </c>
      <c r="AR387" s="880"/>
      <c r="AS387" s="880"/>
      <c r="AT387" s="880"/>
      <c r="AU387" s="880"/>
      <c r="AV387" s="880"/>
      <c r="AW387" s="880"/>
      <c r="AX387" s="880"/>
      <c r="AY387" s="876">
        <v>0</v>
      </c>
      <c r="AZ387" s="876"/>
      <c r="BA387" s="876"/>
      <c r="BB387" s="876"/>
      <c r="BC387" s="876"/>
      <c r="BD387" s="876"/>
      <c r="BE387" s="876"/>
      <c r="BF387" s="876"/>
      <c r="BG387" s="876">
        <v>4750</v>
      </c>
      <c r="BH387" s="876"/>
      <c r="BI387" s="876"/>
      <c r="BJ387" s="876"/>
      <c r="BK387" s="876"/>
      <c r="BL387" s="876"/>
      <c r="BM387" s="876"/>
      <c r="BN387" s="876"/>
      <c r="BO387" s="877">
        <v>47500</v>
      </c>
      <c r="BP387" s="878"/>
      <c r="BQ387" s="878"/>
      <c r="BR387" s="878"/>
      <c r="BS387" s="878"/>
      <c r="BT387" s="878"/>
      <c r="BU387" s="878"/>
      <c r="BV387" s="879"/>
      <c r="BW387" s="876">
        <v>0</v>
      </c>
      <c r="BX387" s="876"/>
      <c r="BY387" s="876"/>
      <c r="BZ387" s="876"/>
      <c r="CA387" s="876"/>
      <c r="CB387" s="876"/>
      <c r="CC387" s="876"/>
      <c r="CD387" s="876"/>
      <c r="CE387" s="876">
        <v>0</v>
      </c>
      <c r="CF387" s="876"/>
      <c r="CG387" s="876"/>
      <c r="CH387" s="876"/>
      <c r="CI387" s="876"/>
      <c r="CJ387" s="876"/>
      <c r="CK387" s="876"/>
      <c r="CL387" s="876"/>
      <c r="CM387" s="876"/>
      <c r="CN387" s="876">
        <v>24000</v>
      </c>
      <c r="CO387" s="876"/>
      <c r="CP387" s="876"/>
      <c r="CQ387" s="876"/>
      <c r="CR387" s="876"/>
      <c r="CS387" s="876"/>
      <c r="CT387" s="876"/>
      <c r="CU387" s="876"/>
      <c r="CV387" s="880">
        <f t="shared" si="5"/>
        <v>418250</v>
      </c>
      <c r="CW387" s="880"/>
      <c r="CX387" s="880"/>
      <c r="CY387" s="880"/>
      <c r="CZ387" s="880"/>
      <c r="DA387" s="880"/>
      <c r="DB387" s="880"/>
      <c r="DC387" s="880"/>
      <c r="DD387" s="880"/>
      <c r="DE387" s="881"/>
    </row>
    <row r="388" spans="1:109" s="3" customFormat="1" ht="23.25" customHeight="1" x14ac:dyDescent="0.2">
      <c r="A388" s="919" t="s">
        <v>1700</v>
      </c>
      <c r="B388" s="920"/>
      <c r="C388" s="920"/>
      <c r="D388" s="920"/>
      <c r="E388" s="920"/>
      <c r="F388" s="920"/>
      <c r="G388" s="920"/>
      <c r="H388" s="920"/>
      <c r="I388" s="920"/>
      <c r="J388" s="920"/>
      <c r="K388" s="920"/>
      <c r="L388" s="920"/>
      <c r="M388" s="920"/>
      <c r="N388" s="920"/>
      <c r="O388" s="921"/>
      <c r="P388" s="886" t="s">
        <v>1536</v>
      </c>
      <c r="Q388" s="886"/>
      <c r="R388" s="886"/>
      <c r="S388" s="886"/>
      <c r="T388" s="886"/>
      <c r="U388" s="886"/>
      <c r="V388" s="886"/>
      <c r="W388" s="886"/>
      <c r="X388" s="886"/>
      <c r="Y388" s="886"/>
      <c r="Z388" s="886"/>
      <c r="AA388" s="886"/>
      <c r="AB388" s="886"/>
      <c r="AC388" s="886"/>
      <c r="AD388" s="887"/>
      <c r="AE388" s="887"/>
      <c r="AF388" s="887"/>
      <c r="AG388" s="888">
        <v>1</v>
      </c>
      <c r="AH388" s="888"/>
      <c r="AI388" s="888"/>
      <c r="AJ388" s="888"/>
      <c r="AK388" s="889">
        <v>28500</v>
      </c>
      <c r="AL388" s="889"/>
      <c r="AM388" s="889"/>
      <c r="AN388" s="889"/>
      <c r="AO388" s="889"/>
      <c r="AP388" s="889"/>
      <c r="AQ388" s="880">
        <v>342000</v>
      </c>
      <c r="AR388" s="880"/>
      <c r="AS388" s="880"/>
      <c r="AT388" s="880"/>
      <c r="AU388" s="880"/>
      <c r="AV388" s="880"/>
      <c r="AW388" s="880"/>
      <c r="AX388" s="880"/>
      <c r="AY388" s="876">
        <v>0</v>
      </c>
      <c r="AZ388" s="876"/>
      <c r="BA388" s="876"/>
      <c r="BB388" s="876"/>
      <c r="BC388" s="876"/>
      <c r="BD388" s="876"/>
      <c r="BE388" s="876"/>
      <c r="BF388" s="876"/>
      <c r="BG388" s="876">
        <v>4750</v>
      </c>
      <c r="BH388" s="876"/>
      <c r="BI388" s="876"/>
      <c r="BJ388" s="876"/>
      <c r="BK388" s="876"/>
      <c r="BL388" s="876"/>
      <c r="BM388" s="876"/>
      <c r="BN388" s="876"/>
      <c r="BO388" s="877">
        <v>47500</v>
      </c>
      <c r="BP388" s="878"/>
      <c r="BQ388" s="878"/>
      <c r="BR388" s="878"/>
      <c r="BS388" s="878"/>
      <c r="BT388" s="878"/>
      <c r="BU388" s="878"/>
      <c r="BV388" s="879"/>
      <c r="BW388" s="876">
        <v>0</v>
      </c>
      <c r="BX388" s="876"/>
      <c r="BY388" s="876"/>
      <c r="BZ388" s="876"/>
      <c r="CA388" s="876"/>
      <c r="CB388" s="876"/>
      <c r="CC388" s="876"/>
      <c r="CD388" s="876"/>
      <c r="CE388" s="876">
        <v>0</v>
      </c>
      <c r="CF388" s="876"/>
      <c r="CG388" s="876"/>
      <c r="CH388" s="876"/>
      <c r="CI388" s="876"/>
      <c r="CJ388" s="876"/>
      <c r="CK388" s="876"/>
      <c r="CL388" s="876"/>
      <c r="CM388" s="876"/>
      <c r="CN388" s="876">
        <v>24000</v>
      </c>
      <c r="CO388" s="876"/>
      <c r="CP388" s="876"/>
      <c r="CQ388" s="876"/>
      <c r="CR388" s="876"/>
      <c r="CS388" s="876"/>
      <c r="CT388" s="876"/>
      <c r="CU388" s="876"/>
      <c r="CV388" s="880">
        <f t="shared" si="5"/>
        <v>418250</v>
      </c>
      <c r="CW388" s="880"/>
      <c r="CX388" s="880"/>
      <c r="CY388" s="880"/>
      <c r="CZ388" s="880"/>
      <c r="DA388" s="880"/>
      <c r="DB388" s="880"/>
      <c r="DC388" s="880"/>
      <c r="DD388" s="880"/>
      <c r="DE388" s="881"/>
    </row>
    <row r="389" spans="1:109" s="3" customFormat="1" ht="23.25" customHeight="1" x14ac:dyDescent="0.2">
      <c r="A389" s="919" t="s">
        <v>1701</v>
      </c>
      <c r="B389" s="920"/>
      <c r="C389" s="920"/>
      <c r="D389" s="920"/>
      <c r="E389" s="920"/>
      <c r="F389" s="920"/>
      <c r="G389" s="920"/>
      <c r="H389" s="920"/>
      <c r="I389" s="920"/>
      <c r="J389" s="920"/>
      <c r="K389" s="920"/>
      <c r="L389" s="920"/>
      <c r="M389" s="920"/>
      <c r="N389" s="920"/>
      <c r="O389" s="921"/>
      <c r="P389" s="886" t="s">
        <v>1529</v>
      </c>
      <c r="Q389" s="886"/>
      <c r="R389" s="886"/>
      <c r="S389" s="886"/>
      <c r="T389" s="886"/>
      <c r="U389" s="886"/>
      <c r="V389" s="886"/>
      <c r="W389" s="886"/>
      <c r="X389" s="886"/>
      <c r="Y389" s="886"/>
      <c r="Z389" s="886"/>
      <c r="AA389" s="886"/>
      <c r="AB389" s="886"/>
      <c r="AC389" s="886"/>
      <c r="AD389" s="887"/>
      <c r="AE389" s="887"/>
      <c r="AF389" s="887"/>
      <c r="AG389" s="888">
        <v>1</v>
      </c>
      <c r="AH389" s="888"/>
      <c r="AI389" s="888"/>
      <c r="AJ389" s="888"/>
      <c r="AK389" s="889">
        <v>38500</v>
      </c>
      <c r="AL389" s="889"/>
      <c r="AM389" s="889"/>
      <c r="AN389" s="889"/>
      <c r="AO389" s="889"/>
      <c r="AP389" s="889"/>
      <c r="AQ389" s="880">
        <v>462000</v>
      </c>
      <c r="AR389" s="880"/>
      <c r="AS389" s="880"/>
      <c r="AT389" s="880"/>
      <c r="AU389" s="880"/>
      <c r="AV389" s="880"/>
      <c r="AW389" s="880"/>
      <c r="AX389" s="880"/>
      <c r="AY389" s="876">
        <v>0</v>
      </c>
      <c r="AZ389" s="876"/>
      <c r="BA389" s="876"/>
      <c r="BB389" s="876"/>
      <c r="BC389" s="876"/>
      <c r="BD389" s="876"/>
      <c r="BE389" s="876"/>
      <c r="BF389" s="876"/>
      <c r="BG389" s="876">
        <v>6416.6666666666661</v>
      </c>
      <c r="BH389" s="876"/>
      <c r="BI389" s="876"/>
      <c r="BJ389" s="876"/>
      <c r="BK389" s="876"/>
      <c r="BL389" s="876"/>
      <c r="BM389" s="876"/>
      <c r="BN389" s="876"/>
      <c r="BO389" s="877">
        <v>64166.666666666664</v>
      </c>
      <c r="BP389" s="878"/>
      <c r="BQ389" s="878"/>
      <c r="BR389" s="878"/>
      <c r="BS389" s="878"/>
      <c r="BT389" s="878"/>
      <c r="BU389" s="878"/>
      <c r="BV389" s="879"/>
      <c r="BW389" s="876">
        <v>0</v>
      </c>
      <c r="BX389" s="876"/>
      <c r="BY389" s="876"/>
      <c r="BZ389" s="876"/>
      <c r="CA389" s="876"/>
      <c r="CB389" s="876"/>
      <c r="CC389" s="876"/>
      <c r="CD389" s="876"/>
      <c r="CE389" s="876">
        <v>0</v>
      </c>
      <c r="CF389" s="876"/>
      <c r="CG389" s="876"/>
      <c r="CH389" s="876"/>
      <c r="CI389" s="876"/>
      <c r="CJ389" s="876"/>
      <c r="CK389" s="876"/>
      <c r="CL389" s="876"/>
      <c r="CM389" s="876"/>
      <c r="CN389" s="876">
        <v>24000</v>
      </c>
      <c r="CO389" s="876"/>
      <c r="CP389" s="876"/>
      <c r="CQ389" s="876"/>
      <c r="CR389" s="876"/>
      <c r="CS389" s="876"/>
      <c r="CT389" s="876"/>
      <c r="CU389" s="876"/>
      <c r="CV389" s="880">
        <f t="shared" si="5"/>
        <v>556583.33333333337</v>
      </c>
      <c r="CW389" s="880"/>
      <c r="CX389" s="880"/>
      <c r="CY389" s="880"/>
      <c r="CZ389" s="880"/>
      <c r="DA389" s="880"/>
      <c r="DB389" s="880"/>
      <c r="DC389" s="880"/>
      <c r="DD389" s="880"/>
      <c r="DE389" s="881"/>
    </row>
    <row r="390" spans="1:109" s="3" customFormat="1" ht="23.25" customHeight="1" x14ac:dyDescent="0.2">
      <c r="A390" s="919" t="s">
        <v>1702</v>
      </c>
      <c r="B390" s="920"/>
      <c r="C390" s="920"/>
      <c r="D390" s="920"/>
      <c r="E390" s="920"/>
      <c r="F390" s="920"/>
      <c r="G390" s="920"/>
      <c r="H390" s="920"/>
      <c r="I390" s="920"/>
      <c r="J390" s="920"/>
      <c r="K390" s="920"/>
      <c r="L390" s="920"/>
      <c r="M390" s="920"/>
      <c r="N390" s="920"/>
      <c r="O390" s="921"/>
      <c r="P390" s="886" t="s">
        <v>1570</v>
      </c>
      <c r="Q390" s="886"/>
      <c r="R390" s="886"/>
      <c r="S390" s="886"/>
      <c r="T390" s="886"/>
      <c r="U390" s="886"/>
      <c r="V390" s="886"/>
      <c r="W390" s="886"/>
      <c r="X390" s="886"/>
      <c r="Y390" s="886"/>
      <c r="Z390" s="886"/>
      <c r="AA390" s="886"/>
      <c r="AB390" s="886"/>
      <c r="AC390" s="886"/>
      <c r="AD390" s="887"/>
      <c r="AE390" s="887"/>
      <c r="AF390" s="887"/>
      <c r="AG390" s="888">
        <v>1</v>
      </c>
      <c r="AH390" s="888"/>
      <c r="AI390" s="888"/>
      <c r="AJ390" s="888"/>
      <c r="AK390" s="889">
        <v>33500</v>
      </c>
      <c r="AL390" s="889"/>
      <c r="AM390" s="889"/>
      <c r="AN390" s="889"/>
      <c r="AO390" s="889"/>
      <c r="AP390" s="889"/>
      <c r="AQ390" s="880">
        <v>402000</v>
      </c>
      <c r="AR390" s="880"/>
      <c r="AS390" s="880"/>
      <c r="AT390" s="880"/>
      <c r="AU390" s="880"/>
      <c r="AV390" s="880"/>
      <c r="AW390" s="880"/>
      <c r="AX390" s="880"/>
      <c r="AY390" s="876">
        <v>0</v>
      </c>
      <c r="AZ390" s="876"/>
      <c r="BA390" s="876"/>
      <c r="BB390" s="876"/>
      <c r="BC390" s="876"/>
      <c r="BD390" s="876"/>
      <c r="BE390" s="876"/>
      <c r="BF390" s="876"/>
      <c r="BG390" s="876">
        <v>5583.3333333333339</v>
      </c>
      <c r="BH390" s="876"/>
      <c r="BI390" s="876"/>
      <c r="BJ390" s="876"/>
      <c r="BK390" s="876"/>
      <c r="BL390" s="876"/>
      <c r="BM390" s="876"/>
      <c r="BN390" s="876"/>
      <c r="BO390" s="877">
        <v>55833.333333333336</v>
      </c>
      <c r="BP390" s="878"/>
      <c r="BQ390" s="878"/>
      <c r="BR390" s="878"/>
      <c r="BS390" s="878"/>
      <c r="BT390" s="878"/>
      <c r="BU390" s="878"/>
      <c r="BV390" s="879"/>
      <c r="BW390" s="876">
        <v>0</v>
      </c>
      <c r="BX390" s="876"/>
      <c r="BY390" s="876"/>
      <c r="BZ390" s="876"/>
      <c r="CA390" s="876"/>
      <c r="CB390" s="876"/>
      <c r="CC390" s="876"/>
      <c r="CD390" s="876"/>
      <c r="CE390" s="876">
        <v>0</v>
      </c>
      <c r="CF390" s="876"/>
      <c r="CG390" s="876"/>
      <c r="CH390" s="876"/>
      <c r="CI390" s="876"/>
      <c r="CJ390" s="876"/>
      <c r="CK390" s="876"/>
      <c r="CL390" s="876"/>
      <c r="CM390" s="876"/>
      <c r="CN390" s="876">
        <v>24000</v>
      </c>
      <c r="CO390" s="876"/>
      <c r="CP390" s="876"/>
      <c r="CQ390" s="876"/>
      <c r="CR390" s="876"/>
      <c r="CS390" s="876"/>
      <c r="CT390" s="876"/>
      <c r="CU390" s="876"/>
      <c r="CV390" s="880">
        <f t="shared" si="5"/>
        <v>487416.66666666663</v>
      </c>
      <c r="CW390" s="880"/>
      <c r="CX390" s="880"/>
      <c r="CY390" s="880"/>
      <c r="CZ390" s="880"/>
      <c r="DA390" s="880"/>
      <c r="DB390" s="880"/>
      <c r="DC390" s="880"/>
      <c r="DD390" s="880"/>
      <c r="DE390" s="881"/>
    </row>
    <row r="391" spans="1:109" s="3" customFormat="1" ht="23.25" customHeight="1" x14ac:dyDescent="0.2">
      <c r="A391" s="919" t="s">
        <v>1703</v>
      </c>
      <c r="B391" s="920"/>
      <c r="C391" s="920"/>
      <c r="D391" s="920"/>
      <c r="E391" s="920"/>
      <c r="F391" s="920"/>
      <c r="G391" s="920"/>
      <c r="H391" s="920"/>
      <c r="I391" s="920"/>
      <c r="J391" s="920"/>
      <c r="K391" s="920"/>
      <c r="L391" s="920"/>
      <c r="M391" s="920"/>
      <c r="N391" s="920"/>
      <c r="O391" s="921"/>
      <c r="P391" s="886" t="s">
        <v>1530</v>
      </c>
      <c r="Q391" s="886"/>
      <c r="R391" s="886"/>
      <c r="S391" s="886"/>
      <c r="T391" s="886"/>
      <c r="U391" s="886"/>
      <c r="V391" s="886"/>
      <c r="W391" s="886"/>
      <c r="X391" s="886"/>
      <c r="Y391" s="886"/>
      <c r="Z391" s="886"/>
      <c r="AA391" s="886"/>
      <c r="AB391" s="886"/>
      <c r="AC391" s="886"/>
      <c r="AD391" s="887"/>
      <c r="AE391" s="887"/>
      <c r="AF391" s="887"/>
      <c r="AG391" s="888">
        <v>1</v>
      </c>
      <c r="AH391" s="888"/>
      <c r="AI391" s="888"/>
      <c r="AJ391" s="888"/>
      <c r="AK391" s="889">
        <v>33500</v>
      </c>
      <c r="AL391" s="889"/>
      <c r="AM391" s="889"/>
      <c r="AN391" s="889"/>
      <c r="AO391" s="889"/>
      <c r="AP391" s="889"/>
      <c r="AQ391" s="880">
        <v>402000</v>
      </c>
      <c r="AR391" s="880"/>
      <c r="AS391" s="880"/>
      <c r="AT391" s="880"/>
      <c r="AU391" s="880"/>
      <c r="AV391" s="880"/>
      <c r="AW391" s="880"/>
      <c r="AX391" s="880"/>
      <c r="AY391" s="876">
        <v>0</v>
      </c>
      <c r="AZ391" s="876"/>
      <c r="BA391" s="876"/>
      <c r="BB391" s="876"/>
      <c r="BC391" s="876"/>
      <c r="BD391" s="876"/>
      <c r="BE391" s="876"/>
      <c r="BF391" s="876"/>
      <c r="BG391" s="876">
        <v>5583.3333333333339</v>
      </c>
      <c r="BH391" s="876"/>
      <c r="BI391" s="876"/>
      <c r="BJ391" s="876"/>
      <c r="BK391" s="876"/>
      <c r="BL391" s="876"/>
      <c r="BM391" s="876"/>
      <c r="BN391" s="876"/>
      <c r="BO391" s="877">
        <v>55833.333333333336</v>
      </c>
      <c r="BP391" s="878"/>
      <c r="BQ391" s="878"/>
      <c r="BR391" s="878"/>
      <c r="BS391" s="878"/>
      <c r="BT391" s="878"/>
      <c r="BU391" s="878"/>
      <c r="BV391" s="879"/>
      <c r="BW391" s="876">
        <v>0</v>
      </c>
      <c r="BX391" s="876"/>
      <c r="BY391" s="876"/>
      <c r="BZ391" s="876"/>
      <c r="CA391" s="876"/>
      <c r="CB391" s="876"/>
      <c r="CC391" s="876"/>
      <c r="CD391" s="876"/>
      <c r="CE391" s="876">
        <v>0</v>
      </c>
      <c r="CF391" s="876"/>
      <c r="CG391" s="876"/>
      <c r="CH391" s="876"/>
      <c r="CI391" s="876"/>
      <c r="CJ391" s="876"/>
      <c r="CK391" s="876"/>
      <c r="CL391" s="876"/>
      <c r="CM391" s="876"/>
      <c r="CN391" s="876">
        <v>24000</v>
      </c>
      <c r="CO391" s="876"/>
      <c r="CP391" s="876"/>
      <c r="CQ391" s="876"/>
      <c r="CR391" s="876"/>
      <c r="CS391" s="876"/>
      <c r="CT391" s="876"/>
      <c r="CU391" s="876"/>
      <c r="CV391" s="880">
        <f t="shared" si="5"/>
        <v>487416.66666666663</v>
      </c>
      <c r="CW391" s="880"/>
      <c r="CX391" s="880"/>
      <c r="CY391" s="880"/>
      <c r="CZ391" s="880"/>
      <c r="DA391" s="880"/>
      <c r="DB391" s="880"/>
      <c r="DC391" s="880"/>
      <c r="DD391" s="880"/>
      <c r="DE391" s="881"/>
    </row>
    <row r="392" spans="1:109" s="3" customFormat="1" ht="23.25" customHeight="1" x14ac:dyDescent="0.2">
      <c r="A392" s="919" t="s">
        <v>1704</v>
      </c>
      <c r="B392" s="920"/>
      <c r="C392" s="920"/>
      <c r="D392" s="920"/>
      <c r="E392" s="920"/>
      <c r="F392" s="920"/>
      <c r="G392" s="920"/>
      <c r="H392" s="920"/>
      <c r="I392" s="920"/>
      <c r="J392" s="920"/>
      <c r="K392" s="920"/>
      <c r="L392" s="920"/>
      <c r="M392" s="920"/>
      <c r="N392" s="920"/>
      <c r="O392" s="921"/>
      <c r="P392" s="886" t="s">
        <v>1540</v>
      </c>
      <c r="Q392" s="886"/>
      <c r="R392" s="886"/>
      <c r="S392" s="886"/>
      <c r="T392" s="886"/>
      <c r="U392" s="886"/>
      <c r="V392" s="886"/>
      <c r="W392" s="886"/>
      <c r="X392" s="886"/>
      <c r="Y392" s="886"/>
      <c r="Z392" s="886"/>
      <c r="AA392" s="886"/>
      <c r="AB392" s="886"/>
      <c r="AC392" s="886"/>
      <c r="AD392" s="887"/>
      <c r="AE392" s="887"/>
      <c r="AF392" s="887"/>
      <c r="AG392" s="888">
        <v>1</v>
      </c>
      <c r="AH392" s="888"/>
      <c r="AI392" s="888"/>
      <c r="AJ392" s="888"/>
      <c r="AK392" s="889">
        <v>33500</v>
      </c>
      <c r="AL392" s="889"/>
      <c r="AM392" s="889"/>
      <c r="AN392" s="889"/>
      <c r="AO392" s="889"/>
      <c r="AP392" s="889"/>
      <c r="AQ392" s="880">
        <v>402000</v>
      </c>
      <c r="AR392" s="880"/>
      <c r="AS392" s="880"/>
      <c r="AT392" s="880"/>
      <c r="AU392" s="880"/>
      <c r="AV392" s="880"/>
      <c r="AW392" s="880"/>
      <c r="AX392" s="880"/>
      <c r="AY392" s="876">
        <v>0</v>
      </c>
      <c r="AZ392" s="876"/>
      <c r="BA392" s="876"/>
      <c r="BB392" s="876"/>
      <c r="BC392" s="876"/>
      <c r="BD392" s="876"/>
      <c r="BE392" s="876"/>
      <c r="BF392" s="876"/>
      <c r="BG392" s="876">
        <v>5583.3333333333339</v>
      </c>
      <c r="BH392" s="876"/>
      <c r="BI392" s="876"/>
      <c r="BJ392" s="876"/>
      <c r="BK392" s="876"/>
      <c r="BL392" s="876"/>
      <c r="BM392" s="876"/>
      <c r="BN392" s="876"/>
      <c r="BO392" s="877">
        <v>55833.333333333336</v>
      </c>
      <c r="BP392" s="878"/>
      <c r="BQ392" s="878"/>
      <c r="BR392" s="878"/>
      <c r="BS392" s="878"/>
      <c r="BT392" s="878"/>
      <c r="BU392" s="878"/>
      <c r="BV392" s="879"/>
      <c r="BW392" s="876">
        <v>0</v>
      </c>
      <c r="BX392" s="876"/>
      <c r="BY392" s="876"/>
      <c r="BZ392" s="876"/>
      <c r="CA392" s="876"/>
      <c r="CB392" s="876"/>
      <c r="CC392" s="876"/>
      <c r="CD392" s="876"/>
      <c r="CE392" s="876">
        <v>0</v>
      </c>
      <c r="CF392" s="876"/>
      <c r="CG392" s="876"/>
      <c r="CH392" s="876"/>
      <c r="CI392" s="876"/>
      <c r="CJ392" s="876"/>
      <c r="CK392" s="876"/>
      <c r="CL392" s="876"/>
      <c r="CM392" s="876"/>
      <c r="CN392" s="876">
        <v>24000</v>
      </c>
      <c r="CO392" s="876"/>
      <c r="CP392" s="876"/>
      <c r="CQ392" s="876"/>
      <c r="CR392" s="876"/>
      <c r="CS392" s="876"/>
      <c r="CT392" s="876"/>
      <c r="CU392" s="876"/>
      <c r="CV392" s="880">
        <f t="shared" ref="CV392:CV455" si="6">SUM(AQ392:CU392)</f>
        <v>487416.66666666663</v>
      </c>
      <c r="CW392" s="880"/>
      <c r="CX392" s="880"/>
      <c r="CY392" s="880"/>
      <c r="CZ392" s="880"/>
      <c r="DA392" s="880"/>
      <c r="DB392" s="880"/>
      <c r="DC392" s="880"/>
      <c r="DD392" s="880"/>
      <c r="DE392" s="881"/>
    </row>
    <row r="393" spans="1:109" s="3" customFormat="1" ht="23.25" customHeight="1" x14ac:dyDescent="0.2">
      <c r="A393" s="919" t="s">
        <v>1705</v>
      </c>
      <c r="B393" s="920"/>
      <c r="C393" s="920"/>
      <c r="D393" s="920"/>
      <c r="E393" s="920"/>
      <c r="F393" s="920"/>
      <c r="G393" s="920"/>
      <c r="H393" s="920"/>
      <c r="I393" s="920"/>
      <c r="J393" s="920"/>
      <c r="K393" s="920"/>
      <c r="L393" s="920"/>
      <c r="M393" s="920"/>
      <c r="N393" s="920"/>
      <c r="O393" s="921"/>
      <c r="P393" s="886" t="s">
        <v>1540</v>
      </c>
      <c r="Q393" s="886"/>
      <c r="R393" s="886"/>
      <c r="S393" s="886"/>
      <c r="T393" s="886"/>
      <c r="U393" s="886"/>
      <c r="V393" s="886"/>
      <c r="W393" s="886"/>
      <c r="X393" s="886"/>
      <c r="Y393" s="886"/>
      <c r="Z393" s="886"/>
      <c r="AA393" s="886"/>
      <c r="AB393" s="886"/>
      <c r="AC393" s="886"/>
      <c r="AD393" s="887"/>
      <c r="AE393" s="887"/>
      <c r="AF393" s="887"/>
      <c r="AG393" s="888">
        <v>1</v>
      </c>
      <c r="AH393" s="888"/>
      <c r="AI393" s="888"/>
      <c r="AJ393" s="888"/>
      <c r="AK393" s="889">
        <v>33500</v>
      </c>
      <c r="AL393" s="889"/>
      <c r="AM393" s="889"/>
      <c r="AN393" s="889"/>
      <c r="AO393" s="889"/>
      <c r="AP393" s="889"/>
      <c r="AQ393" s="880">
        <v>402000</v>
      </c>
      <c r="AR393" s="880"/>
      <c r="AS393" s="880"/>
      <c r="AT393" s="880"/>
      <c r="AU393" s="880"/>
      <c r="AV393" s="880"/>
      <c r="AW393" s="880"/>
      <c r="AX393" s="880"/>
      <c r="AY393" s="876">
        <v>0</v>
      </c>
      <c r="AZ393" s="876"/>
      <c r="BA393" s="876"/>
      <c r="BB393" s="876"/>
      <c r="BC393" s="876"/>
      <c r="BD393" s="876"/>
      <c r="BE393" s="876"/>
      <c r="BF393" s="876"/>
      <c r="BG393" s="876">
        <v>5583.3333333333339</v>
      </c>
      <c r="BH393" s="876"/>
      <c r="BI393" s="876"/>
      <c r="BJ393" s="876"/>
      <c r="BK393" s="876"/>
      <c r="BL393" s="876"/>
      <c r="BM393" s="876"/>
      <c r="BN393" s="876"/>
      <c r="BO393" s="877">
        <v>55833.333333333336</v>
      </c>
      <c r="BP393" s="878"/>
      <c r="BQ393" s="878"/>
      <c r="BR393" s="878"/>
      <c r="BS393" s="878"/>
      <c r="BT393" s="878"/>
      <c r="BU393" s="878"/>
      <c r="BV393" s="879"/>
      <c r="BW393" s="876">
        <v>0</v>
      </c>
      <c r="BX393" s="876"/>
      <c r="BY393" s="876"/>
      <c r="BZ393" s="876"/>
      <c r="CA393" s="876"/>
      <c r="CB393" s="876"/>
      <c r="CC393" s="876"/>
      <c r="CD393" s="876"/>
      <c r="CE393" s="876">
        <v>0</v>
      </c>
      <c r="CF393" s="876"/>
      <c r="CG393" s="876"/>
      <c r="CH393" s="876"/>
      <c r="CI393" s="876"/>
      <c r="CJ393" s="876"/>
      <c r="CK393" s="876"/>
      <c r="CL393" s="876"/>
      <c r="CM393" s="876"/>
      <c r="CN393" s="876">
        <v>24000</v>
      </c>
      <c r="CO393" s="876"/>
      <c r="CP393" s="876"/>
      <c r="CQ393" s="876"/>
      <c r="CR393" s="876"/>
      <c r="CS393" s="876"/>
      <c r="CT393" s="876"/>
      <c r="CU393" s="876"/>
      <c r="CV393" s="880">
        <f t="shared" si="6"/>
        <v>487416.66666666663</v>
      </c>
      <c r="CW393" s="880"/>
      <c r="CX393" s="880"/>
      <c r="CY393" s="880"/>
      <c r="CZ393" s="880"/>
      <c r="DA393" s="880"/>
      <c r="DB393" s="880"/>
      <c r="DC393" s="880"/>
      <c r="DD393" s="880"/>
      <c r="DE393" s="881"/>
    </row>
    <row r="394" spans="1:109" s="3" customFormat="1" ht="23.25" customHeight="1" x14ac:dyDescent="0.2">
      <c r="A394" s="919" t="s">
        <v>1706</v>
      </c>
      <c r="B394" s="920"/>
      <c r="C394" s="920"/>
      <c r="D394" s="920"/>
      <c r="E394" s="920"/>
      <c r="F394" s="920"/>
      <c r="G394" s="920"/>
      <c r="H394" s="920"/>
      <c r="I394" s="920"/>
      <c r="J394" s="920"/>
      <c r="K394" s="920"/>
      <c r="L394" s="920"/>
      <c r="M394" s="920"/>
      <c r="N394" s="920"/>
      <c r="O394" s="921"/>
      <c r="P394" s="886" t="s">
        <v>1617</v>
      </c>
      <c r="Q394" s="886"/>
      <c r="R394" s="886"/>
      <c r="S394" s="886"/>
      <c r="T394" s="886"/>
      <c r="U394" s="886"/>
      <c r="V394" s="886"/>
      <c r="W394" s="886"/>
      <c r="X394" s="886"/>
      <c r="Y394" s="886"/>
      <c r="Z394" s="886"/>
      <c r="AA394" s="886"/>
      <c r="AB394" s="886"/>
      <c r="AC394" s="886"/>
      <c r="AD394" s="887"/>
      <c r="AE394" s="887"/>
      <c r="AF394" s="887"/>
      <c r="AG394" s="888">
        <v>1</v>
      </c>
      <c r="AH394" s="888"/>
      <c r="AI394" s="888"/>
      <c r="AJ394" s="888"/>
      <c r="AK394" s="889">
        <v>28500</v>
      </c>
      <c r="AL394" s="889"/>
      <c r="AM394" s="889"/>
      <c r="AN394" s="889"/>
      <c r="AO394" s="889"/>
      <c r="AP394" s="889"/>
      <c r="AQ394" s="880">
        <v>342000</v>
      </c>
      <c r="AR394" s="880"/>
      <c r="AS394" s="880"/>
      <c r="AT394" s="880"/>
      <c r="AU394" s="880"/>
      <c r="AV394" s="880"/>
      <c r="AW394" s="880"/>
      <c r="AX394" s="880"/>
      <c r="AY394" s="876">
        <v>0</v>
      </c>
      <c r="AZ394" s="876"/>
      <c r="BA394" s="876"/>
      <c r="BB394" s="876"/>
      <c r="BC394" s="876"/>
      <c r="BD394" s="876"/>
      <c r="BE394" s="876"/>
      <c r="BF394" s="876"/>
      <c r="BG394" s="876">
        <v>4750</v>
      </c>
      <c r="BH394" s="876"/>
      <c r="BI394" s="876"/>
      <c r="BJ394" s="876"/>
      <c r="BK394" s="876"/>
      <c r="BL394" s="876"/>
      <c r="BM394" s="876"/>
      <c r="BN394" s="876"/>
      <c r="BO394" s="877">
        <v>47500</v>
      </c>
      <c r="BP394" s="878"/>
      <c r="BQ394" s="878"/>
      <c r="BR394" s="878"/>
      <c r="BS394" s="878"/>
      <c r="BT394" s="878"/>
      <c r="BU394" s="878"/>
      <c r="BV394" s="879"/>
      <c r="BW394" s="876">
        <v>0</v>
      </c>
      <c r="BX394" s="876"/>
      <c r="BY394" s="876"/>
      <c r="BZ394" s="876"/>
      <c r="CA394" s="876"/>
      <c r="CB394" s="876"/>
      <c r="CC394" s="876"/>
      <c r="CD394" s="876"/>
      <c r="CE394" s="876">
        <v>0</v>
      </c>
      <c r="CF394" s="876"/>
      <c r="CG394" s="876"/>
      <c r="CH394" s="876"/>
      <c r="CI394" s="876"/>
      <c r="CJ394" s="876"/>
      <c r="CK394" s="876"/>
      <c r="CL394" s="876"/>
      <c r="CM394" s="876"/>
      <c r="CN394" s="876">
        <v>24000</v>
      </c>
      <c r="CO394" s="876"/>
      <c r="CP394" s="876"/>
      <c r="CQ394" s="876"/>
      <c r="CR394" s="876"/>
      <c r="CS394" s="876"/>
      <c r="CT394" s="876"/>
      <c r="CU394" s="876"/>
      <c r="CV394" s="880">
        <f t="shared" si="6"/>
        <v>418250</v>
      </c>
      <c r="CW394" s="880"/>
      <c r="CX394" s="880"/>
      <c r="CY394" s="880"/>
      <c r="CZ394" s="880"/>
      <c r="DA394" s="880"/>
      <c r="DB394" s="880"/>
      <c r="DC394" s="880"/>
      <c r="DD394" s="880"/>
      <c r="DE394" s="881"/>
    </row>
    <row r="395" spans="1:109" s="3" customFormat="1" ht="23.25" customHeight="1" x14ac:dyDescent="0.2">
      <c r="A395" s="919" t="s">
        <v>1707</v>
      </c>
      <c r="B395" s="920"/>
      <c r="C395" s="920"/>
      <c r="D395" s="920"/>
      <c r="E395" s="920"/>
      <c r="F395" s="920"/>
      <c r="G395" s="920"/>
      <c r="H395" s="920"/>
      <c r="I395" s="920"/>
      <c r="J395" s="920"/>
      <c r="K395" s="920"/>
      <c r="L395" s="920"/>
      <c r="M395" s="920"/>
      <c r="N395" s="920"/>
      <c r="O395" s="921"/>
      <c r="P395" s="886" t="s">
        <v>1531</v>
      </c>
      <c r="Q395" s="886"/>
      <c r="R395" s="886"/>
      <c r="S395" s="886"/>
      <c r="T395" s="886"/>
      <c r="U395" s="886"/>
      <c r="V395" s="886"/>
      <c r="W395" s="886"/>
      <c r="X395" s="886"/>
      <c r="Y395" s="886"/>
      <c r="Z395" s="886"/>
      <c r="AA395" s="886"/>
      <c r="AB395" s="886"/>
      <c r="AC395" s="886"/>
      <c r="AD395" s="887"/>
      <c r="AE395" s="887"/>
      <c r="AF395" s="887"/>
      <c r="AG395" s="888">
        <v>1</v>
      </c>
      <c r="AH395" s="888"/>
      <c r="AI395" s="888"/>
      <c r="AJ395" s="888"/>
      <c r="AK395" s="889">
        <v>28500</v>
      </c>
      <c r="AL395" s="889"/>
      <c r="AM395" s="889"/>
      <c r="AN395" s="889"/>
      <c r="AO395" s="889"/>
      <c r="AP395" s="889"/>
      <c r="AQ395" s="880">
        <v>342000</v>
      </c>
      <c r="AR395" s="880"/>
      <c r="AS395" s="880"/>
      <c r="AT395" s="880"/>
      <c r="AU395" s="880"/>
      <c r="AV395" s="880"/>
      <c r="AW395" s="880"/>
      <c r="AX395" s="880"/>
      <c r="AY395" s="876">
        <v>0</v>
      </c>
      <c r="AZ395" s="876"/>
      <c r="BA395" s="876"/>
      <c r="BB395" s="876"/>
      <c r="BC395" s="876"/>
      <c r="BD395" s="876"/>
      <c r="BE395" s="876"/>
      <c r="BF395" s="876"/>
      <c r="BG395" s="876">
        <v>4750</v>
      </c>
      <c r="BH395" s="876"/>
      <c r="BI395" s="876"/>
      <c r="BJ395" s="876"/>
      <c r="BK395" s="876"/>
      <c r="BL395" s="876"/>
      <c r="BM395" s="876"/>
      <c r="BN395" s="876"/>
      <c r="BO395" s="877">
        <v>47500</v>
      </c>
      <c r="BP395" s="878"/>
      <c r="BQ395" s="878"/>
      <c r="BR395" s="878"/>
      <c r="BS395" s="878"/>
      <c r="BT395" s="878"/>
      <c r="BU395" s="878"/>
      <c r="BV395" s="879"/>
      <c r="BW395" s="876">
        <v>0</v>
      </c>
      <c r="BX395" s="876"/>
      <c r="BY395" s="876"/>
      <c r="BZ395" s="876"/>
      <c r="CA395" s="876"/>
      <c r="CB395" s="876"/>
      <c r="CC395" s="876"/>
      <c r="CD395" s="876"/>
      <c r="CE395" s="876">
        <v>0</v>
      </c>
      <c r="CF395" s="876"/>
      <c r="CG395" s="876"/>
      <c r="CH395" s="876"/>
      <c r="CI395" s="876"/>
      <c r="CJ395" s="876"/>
      <c r="CK395" s="876"/>
      <c r="CL395" s="876"/>
      <c r="CM395" s="876"/>
      <c r="CN395" s="876">
        <v>24000</v>
      </c>
      <c r="CO395" s="876"/>
      <c r="CP395" s="876"/>
      <c r="CQ395" s="876"/>
      <c r="CR395" s="876"/>
      <c r="CS395" s="876"/>
      <c r="CT395" s="876"/>
      <c r="CU395" s="876"/>
      <c r="CV395" s="880">
        <f t="shared" si="6"/>
        <v>418250</v>
      </c>
      <c r="CW395" s="880"/>
      <c r="CX395" s="880"/>
      <c r="CY395" s="880"/>
      <c r="CZ395" s="880"/>
      <c r="DA395" s="880"/>
      <c r="DB395" s="880"/>
      <c r="DC395" s="880"/>
      <c r="DD395" s="880"/>
      <c r="DE395" s="881"/>
    </row>
    <row r="396" spans="1:109" s="3" customFormat="1" ht="23.25" customHeight="1" x14ac:dyDescent="0.2">
      <c r="A396" s="919" t="s">
        <v>1708</v>
      </c>
      <c r="B396" s="920"/>
      <c r="C396" s="920"/>
      <c r="D396" s="920"/>
      <c r="E396" s="920"/>
      <c r="F396" s="920"/>
      <c r="G396" s="920"/>
      <c r="H396" s="920"/>
      <c r="I396" s="920"/>
      <c r="J396" s="920"/>
      <c r="K396" s="920"/>
      <c r="L396" s="920"/>
      <c r="M396" s="920"/>
      <c r="N396" s="920"/>
      <c r="O396" s="921"/>
      <c r="P396" s="886" t="s">
        <v>1498</v>
      </c>
      <c r="Q396" s="886"/>
      <c r="R396" s="886"/>
      <c r="S396" s="886"/>
      <c r="T396" s="886"/>
      <c r="U396" s="886"/>
      <c r="V396" s="886"/>
      <c r="W396" s="886"/>
      <c r="X396" s="886"/>
      <c r="Y396" s="886"/>
      <c r="Z396" s="886"/>
      <c r="AA396" s="886"/>
      <c r="AB396" s="886"/>
      <c r="AC396" s="886"/>
      <c r="AD396" s="887"/>
      <c r="AE396" s="887"/>
      <c r="AF396" s="887"/>
      <c r="AG396" s="888">
        <v>1</v>
      </c>
      <c r="AH396" s="888"/>
      <c r="AI396" s="888"/>
      <c r="AJ396" s="888"/>
      <c r="AK396" s="889">
        <v>28500</v>
      </c>
      <c r="AL396" s="889"/>
      <c r="AM396" s="889"/>
      <c r="AN396" s="889"/>
      <c r="AO396" s="889"/>
      <c r="AP396" s="889"/>
      <c r="AQ396" s="880">
        <v>342000</v>
      </c>
      <c r="AR396" s="880"/>
      <c r="AS396" s="880"/>
      <c r="AT396" s="880"/>
      <c r="AU396" s="880"/>
      <c r="AV396" s="880"/>
      <c r="AW396" s="880"/>
      <c r="AX396" s="880"/>
      <c r="AY396" s="876">
        <v>0</v>
      </c>
      <c r="AZ396" s="876"/>
      <c r="BA396" s="876"/>
      <c r="BB396" s="876"/>
      <c r="BC396" s="876"/>
      <c r="BD396" s="876"/>
      <c r="BE396" s="876"/>
      <c r="BF396" s="876"/>
      <c r="BG396" s="876">
        <v>4750</v>
      </c>
      <c r="BH396" s="876"/>
      <c r="BI396" s="876"/>
      <c r="BJ396" s="876"/>
      <c r="BK396" s="876"/>
      <c r="BL396" s="876"/>
      <c r="BM396" s="876"/>
      <c r="BN396" s="876"/>
      <c r="BO396" s="877">
        <v>47500</v>
      </c>
      <c r="BP396" s="878"/>
      <c r="BQ396" s="878"/>
      <c r="BR396" s="878"/>
      <c r="BS396" s="878"/>
      <c r="BT396" s="878"/>
      <c r="BU396" s="878"/>
      <c r="BV396" s="879"/>
      <c r="BW396" s="876">
        <v>0</v>
      </c>
      <c r="BX396" s="876"/>
      <c r="BY396" s="876"/>
      <c r="BZ396" s="876"/>
      <c r="CA396" s="876"/>
      <c r="CB396" s="876"/>
      <c r="CC396" s="876"/>
      <c r="CD396" s="876"/>
      <c r="CE396" s="876">
        <v>0</v>
      </c>
      <c r="CF396" s="876"/>
      <c r="CG396" s="876"/>
      <c r="CH396" s="876"/>
      <c r="CI396" s="876"/>
      <c r="CJ396" s="876"/>
      <c r="CK396" s="876"/>
      <c r="CL396" s="876"/>
      <c r="CM396" s="876"/>
      <c r="CN396" s="876">
        <v>24000</v>
      </c>
      <c r="CO396" s="876"/>
      <c r="CP396" s="876"/>
      <c r="CQ396" s="876"/>
      <c r="CR396" s="876"/>
      <c r="CS396" s="876"/>
      <c r="CT396" s="876"/>
      <c r="CU396" s="876"/>
      <c r="CV396" s="880">
        <f t="shared" si="6"/>
        <v>418250</v>
      </c>
      <c r="CW396" s="880"/>
      <c r="CX396" s="880"/>
      <c r="CY396" s="880"/>
      <c r="CZ396" s="880"/>
      <c r="DA396" s="880"/>
      <c r="DB396" s="880"/>
      <c r="DC396" s="880"/>
      <c r="DD396" s="880"/>
      <c r="DE396" s="881"/>
    </row>
    <row r="397" spans="1:109" s="3" customFormat="1" ht="23.25" customHeight="1" x14ac:dyDescent="0.2">
      <c r="A397" s="919" t="s">
        <v>1709</v>
      </c>
      <c r="B397" s="920"/>
      <c r="C397" s="920"/>
      <c r="D397" s="920"/>
      <c r="E397" s="920"/>
      <c r="F397" s="920"/>
      <c r="G397" s="920"/>
      <c r="H397" s="920"/>
      <c r="I397" s="920"/>
      <c r="J397" s="920"/>
      <c r="K397" s="920"/>
      <c r="L397" s="920"/>
      <c r="M397" s="920"/>
      <c r="N397" s="920"/>
      <c r="O397" s="921"/>
      <c r="P397" s="886" t="s">
        <v>1600</v>
      </c>
      <c r="Q397" s="886"/>
      <c r="R397" s="886"/>
      <c r="S397" s="886"/>
      <c r="T397" s="886"/>
      <c r="U397" s="886"/>
      <c r="V397" s="886"/>
      <c r="W397" s="886"/>
      <c r="X397" s="886"/>
      <c r="Y397" s="886"/>
      <c r="Z397" s="886"/>
      <c r="AA397" s="886"/>
      <c r="AB397" s="886"/>
      <c r="AC397" s="886"/>
      <c r="AD397" s="887"/>
      <c r="AE397" s="887"/>
      <c r="AF397" s="887"/>
      <c r="AG397" s="888">
        <v>1</v>
      </c>
      <c r="AH397" s="888"/>
      <c r="AI397" s="888"/>
      <c r="AJ397" s="888"/>
      <c r="AK397" s="889">
        <v>33500</v>
      </c>
      <c r="AL397" s="889"/>
      <c r="AM397" s="889"/>
      <c r="AN397" s="889"/>
      <c r="AO397" s="889"/>
      <c r="AP397" s="889"/>
      <c r="AQ397" s="880">
        <v>402000</v>
      </c>
      <c r="AR397" s="880"/>
      <c r="AS397" s="880"/>
      <c r="AT397" s="880"/>
      <c r="AU397" s="880"/>
      <c r="AV397" s="880"/>
      <c r="AW397" s="880"/>
      <c r="AX397" s="880"/>
      <c r="AY397" s="876">
        <v>0</v>
      </c>
      <c r="AZ397" s="876"/>
      <c r="BA397" s="876"/>
      <c r="BB397" s="876"/>
      <c r="BC397" s="876"/>
      <c r="BD397" s="876"/>
      <c r="BE397" s="876"/>
      <c r="BF397" s="876"/>
      <c r="BG397" s="876">
        <v>5583.3333333333339</v>
      </c>
      <c r="BH397" s="876"/>
      <c r="BI397" s="876"/>
      <c r="BJ397" s="876"/>
      <c r="BK397" s="876"/>
      <c r="BL397" s="876"/>
      <c r="BM397" s="876"/>
      <c r="BN397" s="876"/>
      <c r="BO397" s="877">
        <v>55833.333333333336</v>
      </c>
      <c r="BP397" s="878"/>
      <c r="BQ397" s="878"/>
      <c r="BR397" s="878"/>
      <c r="BS397" s="878"/>
      <c r="BT397" s="878"/>
      <c r="BU397" s="878"/>
      <c r="BV397" s="879"/>
      <c r="BW397" s="876">
        <v>0</v>
      </c>
      <c r="BX397" s="876"/>
      <c r="BY397" s="876"/>
      <c r="BZ397" s="876"/>
      <c r="CA397" s="876"/>
      <c r="CB397" s="876"/>
      <c r="CC397" s="876"/>
      <c r="CD397" s="876"/>
      <c r="CE397" s="876">
        <v>0</v>
      </c>
      <c r="CF397" s="876"/>
      <c r="CG397" s="876"/>
      <c r="CH397" s="876"/>
      <c r="CI397" s="876"/>
      <c r="CJ397" s="876"/>
      <c r="CK397" s="876"/>
      <c r="CL397" s="876"/>
      <c r="CM397" s="876"/>
      <c r="CN397" s="876">
        <v>24000</v>
      </c>
      <c r="CO397" s="876"/>
      <c r="CP397" s="876"/>
      <c r="CQ397" s="876"/>
      <c r="CR397" s="876"/>
      <c r="CS397" s="876"/>
      <c r="CT397" s="876"/>
      <c r="CU397" s="876"/>
      <c r="CV397" s="880">
        <f t="shared" si="6"/>
        <v>487416.66666666663</v>
      </c>
      <c r="CW397" s="880"/>
      <c r="CX397" s="880"/>
      <c r="CY397" s="880"/>
      <c r="CZ397" s="880"/>
      <c r="DA397" s="880"/>
      <c r="DB397" s="880"/>
      <c r="DC397" s="880"/>
      <c r="DD397" s="880"/>
      <c r="DE397" s="881"/>
    </row>
    <row r="398" spans="1:109" s="3" customFormat="1" ht="23.25" customHeight="1" x14ac:dyDescent="0.2">
      <c r="A398" s="919" t="s">
        <v>1710</v>
      </c>
      <c r="B398" s="920"/>
      <c r="C398" s="920"/>
      <c r="D398" s="920"/>
      <c r="E398" s="920"/>
      <c r="F398" s="920"/>
      <c r="G398" s="920"/>
      <c r="H398" s="920"/>
      <c r="I398" s="920"/>
      <c r="J398" s="920"/>
      <c r="K398" s="920"/>
      <c r="L398" s="920"/>
      <c r="M398" s="920"/>
      <c r="N398" s="920"/>
      <c r="O398" s="921"/>
      <c r="P398" s="886" t="s">
        <v>1571</v>
      </c>
      <c r="Q398" s="886"/>
      <c r="R398" s="886"/>
      <c r="S398" s="886"/>
      <c r="T398" s="886"/>
      <c r="U398" s="886"/>
      <c r="V398" s="886"/>
      <c r="W398" s="886"/>
      <c r="X398" s="886"/>
      <c r="Y398" s="886"/>
      <c r="Z398" s="886"/>
      <c r="AA398" s="886"/>
      <c r="AB398" s="886"/>
      <c r="AC398" s="886"/>
      <c r="AD398" s="887"/>
      <c r="AE398" s="887"/>
      <c r="AF398" s="887"/>
      <c r="AG398" s="888">
        <v>1</v>
      </c>
      <c r="AH398" s="888"/>
      <c r="AI398" s="888"/>
      <c r="AJ398" s="888"/>
      <c r="AK398" s="889">
        <v>33500</v>
      </c>
      <c r="AL398" s="889"/>
      <c r="AM398" s="889"/>
      <c r="AN398" s="889"/>
      <c r="AO398" s="889"/>
      <c r="AP398" s="889"/>
      <c r="AQ398" s="880">
        <v>402000</v>
      </c>
      <c r="AR398" s="880"/>
      <c r="AS398" s="880"/>
      <c r="AT398" s="880"/>
      <c r="AU398" s="880"/>
      <c r="AV398" s="880"/>
      <c r="AW398" s="880"/>
      <c r="AX398" s="880"/>
      <c r="AY398" s="876">
        <v>0</v>
      </c>
      <c r="AZ398" s="876"/>
      <c r="BA398" s="876"/>
      <c r="BB398" s="876"/>
      <c r="BC398" s="876"/>
      <c r="BD398" s="876"/>
      <c r="BE398" s="876"/>
      <c r="BF398" s="876"/>
      <c r="BG398" s="876">
        <v>5583.3333333333339</v>
      </c>
      <c r="BH398" s="876"/>
      <c r="BI398" s="876"/>
      <c r="BJ398" s="876"/>
      <c r="BK398" s="876"/>
      <c r="BL398" s="876"/>
      <c r="BM398" s="876"/>
      <c r="BN398" s="876"/>
      <c r="BO398" s="877">
        <v>55833.333333333336</v>
      </c>
      <c r="BP398" s="878"/>
      <c r="BQ398" s="878"/>
      <c r="BR398" s="878"/>
      <c r="BS398" s="878"/>
      <c r="BT398" s="878"/>
      <c r="BU398" s="878"/>
      <c r="BV398" s="879"/>
      <c r="BW398" s="876">
        <v>0</v>
      </c>
      <c r="BX398" s="876"/>
      <c r="BY398" s="876"/>
      <c r="BZ398" s="876"/>
      <c r="CA398" s="876"/>
      <c r="CB398" s="876"/>
      <c r="CC398" s="876"/>
      <c r="CD398" s="876"/>
      <c r="CE398" s="876">
        <v>0</v>
      </c>
      <c r="CF398" s="876"/>
      <c r="CG398" s="876"/>
      <c r="CH398" s="876"/>
      <c r="CI398" s="876"/>
      <c r="CJ398" s="876"/>
      <c r="CK398" s="876"/>
      <c r="CL398" s="876"/>
      <c r="CM398" s="876"/>
      <c r="CN398" s="876">
        <v>24000</v>
      </c>
      <c r="CO398" s="876"/>
      <c r="CP398" s="876"/>
      <c r="CQ398" s="876"/>
      <c r="CR398" s="876"/>
      <c r="CS398" s="876"/>
      <c r="CT398" s="876"/>
      <c r="CU398" s="876"/>
      <c r="CV398" s="880">
        <f t="shared" si="6"/>
        <v>487416.66666666663</v>
      </c>
      <c r="CW398" s="880"/>
      <c r="CX398" s="880"/>
      <c r="CY398" s="880"/>
      <c r="CZ398" s="880"/>
      <c r="DA398" s="880"/>
      <c r="DB398" s="880"/>
      <c r="DC398" s="880"/>
      <c r="DD398" s="880"/>
      <c r="DE398" s="881"/>
    </row>
    <row r="399" spans="1:109" s="3" customFormat="1" ht="23.25" customHeight="1" x14ac:dyDescent="0.2">
      <c r="A399" s="919" t="s">
        <v>1711</v>
      </c>
      <c r="B399" s="920"/>
      <c r="C399" s="920"/>
      <c r="D399" s="920"/>
      <c r="E399" s="920"/>
      <c r="F399" s="920"/>
      <c r="G399" s="920"/>
      <c r="H399" s="920"/>
      <c r="I399" s="920"/>
      <c r="J399" s="920"/>
      <c r="K399" s="920"/>
      <c r="L399" s="920"/>
      <c r="M399" s="920"/>
      <c r="N399" s="920"/>
      <c r="O399" s="921"/>
      <c r="P399" s="886" t="s">
        <v>1532</v>
      </c>
      <c r="Q399" s="886"/>
      <c r="R399" s="886"/>
      <c r="S399" s="886"/>
      <c r="T399" s="886"/>
      <c r="U399" s="886"/>
      <c r="V399" s="886"/>
      <c r="W399" s="886"/>
      <c r="X399" s="886"/>
      <c r="Y399" s="886"/>
      <c r="Z399" s="886"/>
      <c r="AA399" s="886"/>
      <c r="AB399" s="886"/>
      <c r="AC399" s="886"/>
      <c r="AD399" s="887"/>
      <c r="AE399" s="887"/>
      <c r="AF399" s="887"/>
      <c r="AG399" s="888">
        <v>1</v>
      </c>
      <c r="AH399" s="888"/>
      <c r="AI399" s="888"/>
      <c r="AJ399" s="888"/>
      <c r="AK399" s="889">
        <v>43500</v>
      </c>
      <c r="AL399" s="889"/>
      <c r="AM399" s="889"/>
      <c r="AN399" s="889"/>
      <c r="AO399" s="889"/>
      <c r="AP399" s="889"/>
      <c r="AQ399" s="880">
        <v>522000</v>
      </c>
      <c r="AR399" s="880"/>
      <c r="AS399" s="880"/>
      <c r="AT399" s="880"/>
      <c r="AU399" s="880"/>
      <c r="AV399" s="880"/>
      <c r="AW399" s="880"/>
      <c r="AX399" s="880"/>
      <c r="AY399" s="876">
        <v>0</v>
      </c>
      <c r="AZ399" s="876"/>
      <c r="BA399" s="876"/>
      <c r="BB399" s="876"/>
      <c r="BC399" s="876"/>
      <c r="BD399" s="876"/>
      <c r="BE399" s="876"/>
      <c r="BF399" s="876"/>
      <c r="BG399" s="876">
        <v>7250</v>
      </c>
      <c r="BH399" s="876"/>
      <c r="BI399" s="876"/>
      <c r="BJ399" s="876"/>
      <c r="BK399" s="876"/>
      <c r="BL399" s="876"/>
      <c r="BM399" s="876"/>
      <c r="BN399" s="876"/>
      <c r="BO399" s="877">
        <v>72500</v>
      </c>
      <c r="BP399" s="878"/>
      <c r="BQ399" s="878"/>
      <c r="BR399" s="878"/>
      <c r="BS399" s="878"/>
      <c r="BT399" s="878"/>
      <c r="BU399" s="878"/>
      <c r="BV399" s="879"/>
      <c r="BW399" s="876">
        <v>0</v>
      </c>
      <c r="BX399" s="876"/>
      <c r="BY399" s="876"/>
      <c r="BZ399" s="876"/>
      <c r="CA399" s="876"/>
      <c r="CB399" s="876"/>
      <c r="CC399" s="876"/>
      <c r="CD399" s="876"/>
      <c r="CE399" s="876">
        <v>0</v>
      </c>
      <c r="CF399" s="876"/>
      <c r="CG399" s="876"/>
      <c r="CH399" s="876"/>
      <c r="CI399" s="876"/>
      <c r="CJ399" s="876"/>
      <c r="CK399" s="876"/>
      <c r="CL399" s="876"/>
      <c r="CM399" s="876"/>
      <c r="CN399" s="876">
        <v>24000</v>
      </c>
      <c r="CO399" s="876"/>
      <c r="CP399" s="876"/>
      <c r="CQ399" s="876"/>
      <c r="CR399" s="876"/>
      <c r="CS399" s="876"/>
      <c r="CT399" s="876"/>
      <c r="CU399" s="876"/>
      <c r="CV399" s="880">
        <f t="shared" si="6"/>
        <v>625750</v>
      </c>
      <c r="CW399" s="880"/>
      <c r="CX399" s="880"/>
      <c r="CY399" s="880"/>
      <c r="CZ399" s="880"/>
      <c r="DA399" s="880"/>
      <c r="DB399" s="880"/>
      <c r="DC399" s="880"/>
      <c r="DD399" s="880"/>
      <c r="DE399" s="881"/>
    </row>
    <row r="400" spans="1:109" s="3" customFormat="1" ht="23.25" customHeight="1" x14ac:dyDescent="0.2">
      <c r="A400" s="919" t="s">
        <v>1712</v>
      </c>
      <c r="B400" s="920"/>
      <c r="C400" s="920"/>
      <c r="D400" s="920"/>
      <c r="E400" s="920"/>
      <c r="F400" s="920"/>
      <c r="G400" s="920"/>
      <c r="H400" s="920"/>
      <c r="I400" s="920"/>
      <c r="J400" s="920"/>
      <c r="K400" s="920"/>
      <c r="L400" s="920"/>
      <c r="M400" s="920"/>
      <c r="N400" s="920"/>
      <c r="O400" s="921"/>
      <c r="P400" s="886" t="s">
        <v>1499</v>
      </c>
      <c r="Q400" s="886"/>
      <c r="R400" s="886"/>
      <c r="S400" s="886"/>
      <c r="T400" s="886"/>
      <c r="U400" s="886"/>
      <c r="V400" s="886"/>
      <c r="W400" s="886"/>
      <c r="X400" s="886"/>
      <c r="Y400" s="886"/>
      <c r="Z400" s="886"/>
      <c r="AA400" s="886"/>
      <c r="AB400" s="886"/>
      <c r="AC400" s="886"/>
      <c r="AD400" s="887"/>
      <c r="AE400" s="887"/>
      <c r="AF400" s="887"/>
      <c r="AG400" s="888">
        <v>1</v>
      </c>
      <c r="AH400" s="888"/>
      <c r="AI400" s="888"/>
      <c r="AJ400" s="888"/>
      <c r="AK400" s="889">
        <v>43500</v>
      </c>
      <c r="AL400" s="889"/>
      <c r="AM400" s="889"/>
      <c r="AN400" s="889"/>
      <c r="AO400" s="889"/>
      <c r="AP400" s="889"/>
      <c r="AQ400" s="880">
        <v>522000</v>
      </c>
      <c r="AR400" s="880"/>
      <c r="AS400" s="880"/>
      <c r="AT400" s="880"/>
      <c r="AU400" s="880"/>
      <c r="AV400" s="880"/>
      <c r="AW400" s="880"/>
      <c r="AX400" s="880"/>
      <c r="AY400" s="876">
        <v>0</v>
      </c>
      <c r="AZ400" s="876"/>
      <c r="BA400" s="876"/>
      <c r="BB400" s="876"/>
      <c r="BC400" s="876"/>
      <c r="BD400" s="876"/>
      <c r="BE400" s="876"/>
      <c r="BF400" s="876"/>
      <c r="BG400" s="876">
        <v>7250</v>
      </c>
      <c r="BH400" s="876"/>
      <c r="BI400" s="876"/>
      <c r="BJ400" s="876"/>
      <c r="BK400" s="876"/>
      <c r="BL400" s="876"/>
      <c r="BM400" s="876"/>
      <c r="BN400" s="876"/>
      <c r="BO400" s="877">
        <v>72500</v>
      </c>
      <c r="BP400" s="878"/>
      <c r="BQ400" s="878"/>
      <c r="BR400" s="878"/>
      <c r="BS400" s="878"/>
      <c r="BT400" s="878"/>
      <c r="BU400" s="878"/>
      <c r="BV400" s="879"/>
      <c r="BW400" s="876">
        <v>0</v>
      </c>
      <c r="BX400" s="876"/>
      <c r="BY400" s="876"/>
      <c r="BZ400" s="876"/>
      <c r="CA400" s="876"/>
      <c r="CB400" s="876"/>
      <c r="CC400" s="876"/>
      <c r="CD400" s="876"/>
      <c r="CE400" s="876">
        <v>0</v>
      </c>
      <c r="CF400" s="876"/>
      <c r="CG400" s="876"/>
      <c r="CH400" s="876"/>
      <c r="CI400" s="876"/>
      <c r="CJ400" s="876"/>
      <c r="CK400" s="876"/>
      <c r="CL400" s="876"/>
      <c r="CM400" s="876"/>
      <c r="CN400" s="876">
        <v>24000</v>
      </c>
      <c r="CO400" s="876"/>
      <c r="CP400" s="876"/>
      <c r="CQ400" s="876"/>
      <c r="CR400" s="876"/>
      <c r="CS400" s="876"/>
      <c r="CT400" s="876"/>
      <c r="CU400" s="876"/>
      <c r="CV400" s="880">
        <f t="shared" si="6"/>
        <v>625750</v>
      </c>
      <c r="CW400" s="880"/>
      <c r="CX400" s="880"/>
      <c r="CY400" s="880"/>
      <c r="CZ400" s="880"/>
      <c r="DA400" s="880"/>
      <c r="DB400" s="880"/>
      <c r="DC400" s="880"/>
      <c r="DD400" s="880"/>
      <c r="DE400" s="881"/>
    </row>
    <row r="401" spans="1:109" s="3" customFormat="1" ht="23.25" customHeight="1" x14ac:dyDescent="0.2">
      <c r="A401" s="919" t="s">
        <v>1713</v>
      </c>
      <c r="B401" s="920"/>
      <c r="C401" s="920"/>
      <c r="D401" s="920"/>
      <c r="E401" s="920"/>
      <c r="F401" s="920"/>
      <c r="G401" s="920"/>
      <c r="H401" s="920"/>
      <c r="I401" s="920"/>
      <c r="J401" s="920"/>
      <c r="K401" s="920"/>
      <c r="L401" s="920"/>
      <c r="M401" s="920"/>
      <c r="N401" s="920"/>
      <c r="O401" s="921"/>
      <c r="P401" s="886" t="s">
        <v>1572</v>
      </c>
      <c r="Q401" s="886"/>
      <c r="R401" s="886"/>
      <c r="S401" s="886"/>
      <c r="T401" s="886"/>
      <c r="U401" s="886"/>
      <c r="V401" s="886"/>
      <c r="W401" s="886"/>
      <c r="X401" s="886"/>
      <c r="Y401" s="886"/>
      <c r="Z401" s="886"/>
      <c r="AA401" s="886"/>
      <c r="AB401" s="886"/>
      <c r="AC401" s="886"/>
      <c r="AD401" s="887"/>
      <c r="AE401" s="887"/>
      <c r="AF401" s="887"/>
      <c r="AG401" s="888">
        <v>1</v>
      </c>
      <c r="AH401" s="888"/>
      <c r="AI401" s="888"/>
      <c r="AJ401" s="888"/>
      <c r="AK401" s="889">
        <v>38500</v>
      </c>
      <c r="AL401" s="889"/>
      <c r="AM401" s="889"/>
      <c r="AN401" s="889"/>
      <c r="AO401" s="889"/>
      <c r="AP401" s="889"/>
      <c r="AQ401" s="880">
        <v>462000</v>
      </c>
      <c r="AR401" s="880"/>
      <c r="AS401" s="880"/>
      <c r="AT401" s="880"/>
      <c r="AU401" s="880"/>
      <c r="AV401" s="880"/>
      <c r="AW401" s="880"/>
      <c r="AX401" s="880"/>
      <c r="AY401" s="876">
        <v>0</v>
      </c>
      <c r="AZ401" s="876"/>
      <c r="BA401" s="876"/>
      <c r="BB401" s="876"/>
      <c r="BC401" s="876"/>
      <c r="BD401" s="876"/>
      <c r="BE401" s="876"/>
      <c r="BF401" s="876"/>
      <c r="BG401" s="876">
        <v>6416.6666666666661</v>
      </c>
      <c r="BH401" s="876"/>
      <c r="BI401" s="876"/>
      <c r="BJ401" s="876"/>
      <c r="BK401" s="876"/>
      <c r="BL401" s="876"/>
      <c r="BM401" s="876"/>
      <c r="BN401" s="876"/>
      <c r="BO401" s="877">
        <v>64166.666666666664</v>
      </c>
      <c r="BP401" s="878"/>
      <c r="BQ401" s="878"/>
      <c r="BR401" s="878"/>
      <c r="BS401" s="878"/>
      <c r="BT401" s="878"/>
      <c r="BU401" s="878"/>
      <c r="BV401" s="879"/>
      <c r="BW401" s="876">
        <v>0</v>
      </c>
      <c r="BX401" s="876"/>
      <c r="BY401" s="876"/>
      <c r="BZ401" s="876"/>
      <c r="CA401" s="876"/>
      <c r="CB401" s="876"/>
      <c r="CC401" s="876"/>
      <c r="CD401" s="876"/>
      <c r="CE401" s="876">
        <v>0</v>
      </c>
      <c r="CF401" s="876"/>
      <c r="CG401" s="876"/>
      <c r="CH401" s="876"/>
      <c r="CI401" s="876"/>
      <c r="CJ401" s="876"/>
      <c r="CK401" s="876"/>
      <c r="CL401" s="876"/>
      <c r="CM401" s="876"/>
      <c r="CN401" s="876">
        <v>24000</v>
      </c>
      <c r="CO401" s="876"/>
      <c r="CP401" s="876"/>
      <c r="CQ401" s="876"/>
      <c r="CR401" s="876"/>
      <c r="CS401" s="876"/>
      <c r="CT401" s="876"/>
      <c r="CU401" s="876"/>
      <c r="CV401" s="880">
        <f t="shared" si="6"/>
        <v>556583.33333333337</v>
      </c>
      <c r="CW401" s="880"/>
      <c r="CX401" s="880"/>
      <c r="CY401" s="880"/>
      <c r="CZ401" s="880"/>
      <c r="DA401" s="880"/>
      <c r="DB401" s="880"/>
      <c r="DC401" s="880"/>
      <c r="DD401" s="880"/>
      <c r="DE401" s="881"/>
    </row>
    <row r="402" spans="1:109" s="3" customFormat="1" ht="23.25" customHeight="1" x14ac:dyDescent="0.2">
      <c r="A402" s="919" t="s">
        <v>1714</v>
      </c>
      <c r="B402" s="920"/>
      <c r="C402" s="920"/>
      <c r="D402" s="920"/>
      <c r="E402" s="920"/>
      <c r="F402" s="920"/>
      <c r="G402" s="920"/>
      <c r="H402" s="920"/>
      <c r="I402" s="920"/>
      <c r="J402" s="920"/>
      <c r="K402" s="920"/>
      <c r="L402" s="920"/>
      <c r="M402" s="920"/>
      <c r="N402" s="920"/>
      <c r="O402" s="921"/>
      <c r="P402" s="886" t="s">
        <v>1533</v>
      </c>
      <c r="Q402" s="886"/>
      <c r="R402" s="886"/>
      <c r="S402" s="886"/>
      <c r="T402" s="886"/>
      <c r="U402" s="886"/>
      <c r="V402" s="886"/>
      <c r="W402" s="886"/>
      <c r="X402" s="886"/>
      <c r="Y402" s="886"/>
      <c r="Z402" s="886"/>
      <c r="AA402" s="886"/>
      <c r="AB402" s="886"/>
      <c r="AC402" s="886"/>
      <c r="AD402" s="887"/>
      <c r="AE402" s="887"/>
      <c r="AF402" s="887"/>
      <c r="AG402" s="888">
        <v>1</v>
      </c>
      <c r="AH402" s="888"/>
      <c r="AI402" s="888"/>
      <c r="AJ402" s="888"/>
      <c r="AK402" s="889">
        <v>38500</v>
      </c>
      <c r="AL402" s="889"/>
      <c r="AM402" s="889"/>
      <c r="AN402" s="889"/>
      <c r="AO402" s="889"/>
      <c r="AP402" s="889"/>
      <c r="AQ402" s="880">
        <v>462000</v>
      </c>
      <c r="AR402" s="880"/>
      <c r="AS402" s="880"/>
      <c r="AT402" s="880"/>
      <c r="AU402" s="880"/>
      <c r="AV402" s="880"/>
      <c r="AW402" s="880"/>
      <c r="AX402" s="880"/>
      <c r="AY402" s="876">
        <v>0</v>
      </c>
      <c r="AZ402" s="876"/>
      <c r="BA402" s="876"/>
      <c r="BB402" s="876"/>
      <c r="BC402" s="876"/>
      <c r="BD402" s="876"/>
      <c r="BE402" s="876"/>
      <c r="BF402" s="876"/>
      <c r="BG402" s="876">
        <v>6416.6666666666661</v>
      </c>
      <c r="BH402" s="876"/>
      <c r="BI402" s="876"/>
      <c r="BJ402" s="876"/>
      <c r="BK402" s="876"/>
      <c r="BL402" s="876"/>
      <c r="BM402" s="876"/>
      <c r="BN402" s="876"/>
      <c r="BO402" s="877">
        <v>64166.666666666664</v>
      </c>
      <c r="BP402" s="878"/>
      <c r="BQ402" s="878"/>
      <c r="BR402" s="878"/>
      <c r="BS402" s="878"/>
      <c r="BT402" s="878"/>
      <c r="BU402" s="878"/>
      <c r="BV402" s="879"/>
      <c r="BW402" s="876">
        <v>0</v>
      </c>
      <c r="BX402" s="876"/>
      <c r="BY402" s="876"/>
      <c r="BZ402" s="876"/>
      <c r="CA402" s="876"/>
      <c r="CB402" s="876"/>
      <c r="CC402" s="876"/>
      <c r="CD402" s="876"/>
      <c r="CE402" s="876">
        <v>0</v>
      </c>
      <c r="CF402" s="876"/>
      <c r="CG402" s="876"/>
      <c r="CH402" s="876"/>
      <c r="CI402" s="876"/>
      <c r="CJ402" s="876"/>
      <c r="CK402" s="876"/>
      <c r="CL402" s="876"/>
      <c r="CM402" s="876"/>
      <c r="CN402" s="876">
        <v>24000</v>
      </c>
      <c r="CO402" s="876"/>
      <c r="CP402" s="876"/>
      <c r="CQ402" s="876"/>
      <c r="CR402" s="876"/>
      <c r="CS402" s="876"/>
      <c r="CT402" s="876"/>
      <c r="CU402" s="876"/>
      <c r="CV402" s="880">
        <f t="shared" si="6"/>
        <v>556583.33333333337</v>
      </c>
      <c r="CW402" s="880"/>
      <c r="CX402" s="880"/>
      <c r="CY402" s="880"/>
      <c r="CZ402" s="880"/>
      <c r="DA402" s="880"/>
      <c r="DB402" s="880"/>
      <c r="DC402" s="880"/>
      <c r="DD402" s="880"/>
      <c r="DE402" s="881"/>
    </row>
    <row r="403" spans="1:109" s="3" customFormat="1" ht="23.25" customHeight="1" x14ac:dyDescent="0.2">
      <c r="A403" s="919" t="s">
        <v>1715</v>
      </c>
      <c r="B403" s="920"/>
      <c r="C403" s="920"/>
      <c r="D403" s="920"/>
      <c r="E403" s="920"/>
      <c r="F403" s="920"/>
      <c r="G403" s="920"/>
      <c r="H403" s="920"/>
      <c r="I403" s="920"/>
      <c r="J403" s="920"/>
      <c r="K403" s="920"/>
      <c r="L403" s="920"/>
      <c r="M403" s="920"/>
      <c r="N403" s="920"/>
      <c r="O403" s="921"/>
      <c r="P403" s="886" t="s">
        <v>1573</v>
      </c>
      <c r="Q403" s="886"/>
      <c r="R403" s="886"/>
      <c r="S403" s="886"/>
      <c r="T403" s="886"/>
      <c r="U403" s="886"/>
      <c r="V403" s="886"/>
      <c r="W403" s="886"/>
      <c r="X403" s="886"/>
      <c r="Y403" s="886"/>
      <c r="Z403" s="886"/>
      <c r="AA403" s="886"/>
      <c r="AB403" s="886"/>
      <c r="AC403" s="886"/>
      <c r="AD403" s="887"/>
      <c r="AE403" s="887"/>
      <c r="AF403" s="887"/>
      <c r="AG403" s="888">
        <v>1</v>
      </c>
      <c r="AH403" s="888"/>
      <c r="AI403" s="888"/>
      <c r="AJ403" s="888"/>
      <c r="AK403" s="889">
        <v>38500</v>
      </c>
      <c r="AL403" s="889"/>
      <c r="AM403" s="889"/>
      <c r="AN403" s="889"/>
      <c r="AO403" s="889"/>
      <c r="AP403" s="889"/>
      <c r="AQ403" s="880">
        <v>462000</v>
      </c>
      <c r="AR403" s="880"/>
      <c r="AS403" s="880"/>
      <c r="AT403" s="880"/>
      <c r="AU403" s="880"/>
      <c r="AV403" s="880"/>
      <c r="AW403" s="880"/>
      <c r="AX403" s="880"/>
      <c r="AY403" s="876">
        <v>0</v>
      </c>
      <c r="AZ403" s="876"/>
      <c r="BA403" s="876"/>
      <c r="BB403" s="876"/>
      <c r="BC403" s="876"/>
      <c r="BD403" s="876"/>
      <c r="BE403" s="876"/>
      <c r="BF403" s="876"/>
      <c r="BG403" s="876">
        <v>6416.6666666666661</v>
      </c>
      <c r="BH403" s="876"/>
      <c r="BI403" s="876"/>
      <c r="BJ403" s="876"/>
      <c r="BK403" s="876"/>
      <c r="BL403" s="876"/>
      <c r="BM403" s="876"/>
      <c r="BN403" s="876"/>
      <c r="BO403" s="877">
        <v>64166.666666666664</v>
      </c>
      <c r="BP403" s="878"/>
      <c r="BQ403" s="878"/>
      <c r="BR403" s="878"/>
      <c r="BS403" s="878"/>
      <c r="BT403" s="878"/>
      <c r="BU403" s="878"/>
      <c r="BV403" s="879"/>
      <c r="BW403" s="876">
        <v>0</v>
      </c>
      <c r="BX403" s="876"/>
      <c r="BY403" s="876"/>
      <c r="BZ403" s="876"/>
      <c r="CA403" s="876"/>
      <c r="CB403" s="876"/>
      <c r="CC403" s="876"/>
      <c r="CD403" s="876"/>
      <c r="CE403" s="876">
        <v>0</v>
      </c>
      <c r="CF403" s="876"/>
      <c r="CG403" s="876"/>
      <c r="CH403" s="876"/>
      <c r="CI403" s="876"/>
      <c r="CJ403" s="876"/>
      <c r="CK403" s="876"/>
      <c r="CL403" s="876"/>
      <c r="CM403" s="876"/>
      <c r="CN403" s="876">
        <v>24000</v>
      </c>
      <c r="CO403" s="876"/>
      <c r="CP403" s="876"/>
      <c r="CQ403" s="876"/>
      <c r="CR403" s="876"/>
      <c r="CS403" s="876"/>
      <c r="CT403" s="876"/>
      <c r="CU403" s="876"/>
      <c r="CV403" s="880">
        <f t="shared" si="6"/>
        <v>556583.33333333337</v>
      </c>
      <c r="CW403" s="880"/>
      <c r="CX403" s="880"/>
      <c r="CY403" s="880"/>
      <c r="CZ403" s="880"/>
      <c r="DA403" s="880"/>
      <c r="DB403" s="880"/>
      <c r="DC403" s="880"/>
      <c r="DD403" s="880"/>
      <c r="DE403" s="881"/>
    </row>
    <row r="404" spans="1:109" s="3" customFormat="1" ht="23.25" customHeight="1" x14ac:dyDescent="0.2">
      <c r="A404" s="919" t="s">
        <v>1716</v>
      </c>
      <c r="B404" s="920"/>
      <c r="C404" s="920"/>
      <c r="D404" s="920"/>
      <c r="E404" s="920"/>
      <c r="F404" s="920"/>
      <c r="G404" s="920"/>
      <c r="H404" s="920"/>
      <c r="I404" s="920"/>
      <c r="J404" s="920"/>
      <c r="K404" s="920"/>
      <c r="L404" s="920"/>
      <c r="M404" s="920"/>
      <c r="N404" s="920"/>
      <c r="O404" s="921"/>
      <c r="P404" s="886" t="s">
        <v>1534</v>
      </c>
      <c r="Q404" s="886"/>
      <c r="R404" s="886"/>
      <c r="S404" s="886"/>
      <c r="T404" s="886"/>
      <c r="U404" s="886"/>
      <c r="V404" s="886"/>
      <c r="W404" s="886"/>
      <c r="X404" s="886"/>
      <c r="Y404" s="886"/>
      <c r="Z404" s="886"/>
      <c r="AA404" s="886"/>
      <c r="AB404" s="886"/>
      <c r="AC404" s="886"/>
      <c r="AD404" s="887"/>
      <c r="AE404" s="887"/>
      <c r="AF404" s="887"/>
      <c r="AG404" s="888">
        <v>1</v>
      </c>
      <c r="AH404" s="888"/>
      <c r="AI404" s="888"/>
      <c r="AJ404" s="888"/>
      <c r="AK404" s="889">
        <v>43500</v>
      </c>
      <c r="AL404" s="889"/>
      <c r="AM404" s="889"/>
      <c r="AN404" s="889"/>
      <c r="AO404" s="889"/>
      <c r="AP404" s="889"/>
      <c r="AQ404" s="880">
        <v>522000</v>
      </c>
      <c r="AR404" s="880"/>
      <c r="AS404" s="880"/>
      <c r="AT404" s="880"/>
      <c r="AU404" s="880"/>
      <c r="AV404" s="880"/>
      <c r="AW404" s="880"/>
      <c r="AX404" s="880"/>
      <c r="AY404" s="876">
        <v>0</v>
      </c>
      <c r="AZ404" s="876"/>
      <c r="BA404" s="876"/>
      <c r="BB404" s="876"/>
      <c r="BC404" s="876"/>
      <c r="BD404" s="876"/>
      <c r="BE404" s="876"/>
      <c r="BF404" s="876"/>
      <c r="BG404" s="876">
        <v>7250</v>
      </c>
      <c r="BH404" s="876"/>
      <c r="BI404" s="876"/>
      <c r="BJ404" s="876"/>
      <c r="BK404" s="876"/>
      <c r="BL404" s="876"/>
      <c r="BM404" s="876"/>
      <c r="BN404" s="876"/>
      <c r="BO404" s="877">
        <v>72500</v>
      </c>
      <c r="BP404" s="878"/>
      <c r="BQ404" s="878"/>
      <c r="BR404" s="878"/>
      <c r="BS404" s="878"/>
      <c r="BT404" s="878"/>
      <c r="BU404" s="878"/>
      <c r="BV404" s="879"/>
      <c r="BW404" s="876">
        <v>0</v>
      </c>
      <c r="BX404" s="876"/>
      <c r="BY404" s="876"/>
      <c r="BZ404" s="876"/>
      <c r="CA404" s="876"/>
      <c r="CB404" s="876"/>
      <c r="CC404" s="876"/>
      <c r="CD404" s="876"/>
      <c r="CE404" s="876">
        <v>0</v>
      </c>
      <c r="CF404" s="876"/>
      <c r="CG404" s="876"/>
      <c r="CH404" s="876"/>
      <c r="CI404" s="876"/>
      <c r="CJ404" s="876"/>
      <c r="CK404" s="876"/>
      <c r="CL404" s="876"/>
      <c r="CM404" s="876"/>
      <c r="CN404" s="876">
        <v>24000</v>
      </c>
      <c r="CO404" s="876"/>
      <c r="CP404" s="876"/>
      <c r="CQ404" s="876"/>
      <c r="CR404" s="876"/>
      <c r="CS404" s="876"/>
      <c r="CT404" s="876"/>
      <c r="CU404" s="876"/>
      <c r="CV404" s="880">
        <f t="shared" si="6"/>
        <v>625750</v>
      </c>
      <c r="CW404" s="880"/>
      <c r="CX404" s="880"/>
      <c r="CY404" s="880"/>
      <c r="CZ404" s="880"/>
      <c r="DA404" s="880"/>
      <c r="DB404" s="880"/>
      <c r="DC404" s="880"/>
      <c r="DD404" s="880"/>
      <c r="DE404" s="881"/>
    </row>
    <row r="405" spans="1:109" s="3" customFormat="1" ht="23.25" customHeight="1" x14ac:dyDescent="0.2">
      <c r="A405" s="919" t="s">
        <v>1717</v>
      </c>
      <c r="B405" s="920"/>
      <c r="C405" s="920"/>
      <c r="D405" s="920"/>
      <c r="E405" s="920"/>
      <c r="F405" s="920"/>
      <c r="G405" s="920"/>
      <c r="H405" s="920"/>
      <c r="I405" s="920"/>
      <c r="J405" s="920"/>
      <c r="K405" s="920"/>
      <c r="L405" s="920"/>
      <c r="M405" s="920"/>
      <c r="N405" s="920"/>
      <c r="O405" s="921"/>
      <c r="P405" s="886" t="s">
        <v>1535</v>
      </c>
      <c r="Q405" s="886"/>
      <c r="R405" s="886"/>
      <c r="S405" s="886"/>
      <c r="T405" s="886"/>
      <c r="U405" s="886"/>
      <c r="V405" s="886"/>
      <c r="W405" s="886"/>
      <c r="X405" s="886"/>
      <c r="Y405" s="886"/>
      <c r="Z405" s="886"/>
      <c r="AA405" s="886"/>
      <c r="AB405" s="886"/>
      <c r="AC405" s="886"/>
      <c r="AD405" s="887"/>
      <c r="AE405" s="887"/>
      <c r="AF405" s="887"/>
      <c r="AG405" s="888">
        <v>1</v>
      </c>
      <c r="AH405" s="888"/>
      <c r="AI405" s="888"/>
      <c r="AJ405" s="888"/>
      <c r="AK405" s="889">
        <v>43500</v>
      </c>
      <c r="AL405" s="889"/>
      <c r="AM405" s="889"/>
      <c r="AN405" s="889"/>
      <c r="AO405" s="889"/>
      <c r="AP405" s="889"/>
      <c r="AQ405" s="880">
        <v>522000</v>
      </c>
      <c r="AR405" s="880"/>
      <c r="AS405" s="880"/>
      <c r="AT405" s="880"/>
      <c r="AU405" s="880"/>
      <c r="AV405" s="880"/>
      <c r="AW405" s="880"/>
      <c r="AX405" s="880"/>
      <c r="AY405" s="876">
        <v>0</v>
      </c>
      <c r="AZ405" s="876"/>
      <c r="BA405" s="876"/>
      <c r="BB405" s="876"/>
      <c r="BC405" s="876"/>
      <c r="BD405" s="876"/>
      <c r="BE405" s="876"/>
      <c r="BF405" s="876"/>
      <c r="BG405" s="876">
        <v>7250</v>
      </c>
      <c r="BH405" s="876"/>
      <c r="BI405" s="876"/>
      <c r="BJ405" s="876"/>
      <c r="BK405" s="876"/>
      <c r="BL405" s="876"/>
      <c r="BM405" s="876"/>
      <c r="BN405" s="876"/>
      <c r="BO405" s="877">
        <v>72500</v>
      </c>
      <c r="BP405" s="878"/>
      <c r="BQ405" s="878"/>
      <c r="BR405" s="878"/>
      <c r="BS405" s="878"/>
      <c r="BT405" s="878"/>
      <c r="BU405" s="878"/>
      <c r="BV405" s="879"/>
      <c r="BW405" s="876">
        <v>0</v>
      </c>
      <c r="BX405" s="876"/>
      <c r="BY405" s="876"/>
      <c r="BZ405" s="876"/>
      <c r="CA405" s="876"/>
      <c r="CB405" s="876"/>
      <c r="CC405" s="876"/>
      <c r="CD405" s="876"/>
      <c r="CE405" s="876">
        <v>0</v>
      </c>
      <c r="CF405" s="876"/>
      <c r="CG405" s="876"/>
      <c r="CH405" s="876"/>
      <c r="CI405" s="876"/>
      <c r="CJ405" s="876"/>
      <c r="CK405" s="876"/>
      <c r="CL405" s="876"/>
      <c r="CM405" s="876"/>
      <c r="CN405" s="876">
        <v>24000</v>
      </c>
      <c r="CO405" s="876"/>
      <c r="CP405" s="876"/>
      <c r="CQ405" s="876"/>
      <c r="CR405" s="876"/>
      <c r="CS405" s="876"/>
      <c r="CT405" s="876"/>
      <c r="CU405" s="876"/>
      <c r="CV405" s="880">
        <f t="shared" si="6"/>
        <v>625750</v>
      </c>
      <c r="CW405" s="880"/>
      <c r="CX405" s="880"/>
      <c r="CY405" s="880"/>
      <c r="CZ405" s="880"/>
      <c r="DA405" s="880"/>
      <c r="DB405" s="880"/>
      <c r="DC405" s="880"/>
      <c r="DD405" s="880"/>
      <c r="DE405" s="881"/>
    </row>
    <row r="406" spans="1:109" s="3" customFormat="1" ht="23.25" customHeight="1" x14ac:dyDescent="0.2">
      <c r="A406" s="919" t="s">
        <v>1718</v>
      </c>
      <c r="B406" s="920"/>
      <c r="C406" s="920"/>
      <c r="D406" s="920"/>
      <c r="E406" s="920"/>
      <c r="F406" s="920"/>
      <c r="G406" s="920"/>
      <c r="H406" s="920"/>
      <c r="I406" s="920"/>
      <c r="J406" s="920"/>
      <c r="K406" s="920"/>
      <c r="L406" s="920"/>
      <c r="M406" s="920"/>
      <c r="N406" s="920"/>
      <c r="O406" s="921"/>
      <c r="P406" s="886" t="s">
        <v>1536</v>
      </c>
      <c r="Q406" s="886"/>
      <c r="R406" s="886"/>
      <c r="S406" s="886"/>
      <c r="T406" s="886"/>
      <c r="U406" s="886"/>
      <c r="V406" s="886"/>
      <c r="W406" s="886"/>
      <c r="X406" s="886"/>
      <c r="Y406" s="886"/>
      <c r="Z406" s="886"/>
      <c r="AA406" s="886"/>
      <c r="AB406" s="886"/>
      <c r="AC406" s="886"/>
      <c r="AD406" s="887"/>
      <c r="AE406" s="887"/>
      <c r="AF406" s="887"/>
      <c r="AG406" s="888">
        <v>1</v>
      </c>
      <c r="AH406" s="888"/>
      <c r="AI406" s="888"/>
      <c r="AJ406" s="888"/>
      <c r="AK406" s="889">
        <v>43500</v>
      </c>
      <c r="AL406" s="889"/>
      <c r="AM406" s="889"/>
      <c r="AN406" s="889"/>
      <c r="AO406" s="889"/>
      <c r="AP406" s="889"/>
      <c r="AQ406" s="880">
        <v>522000</v>
      </c>
      <c r="AR406" s="880"/>
      <c r="AS406" s="880"/>
      <c r="AT406" s="880"/>
      <c r="AU406" s="880"/>
      <c r="AV406" s="880"/>
      <c r="AW406" s="880"/>
      <c r="AX406" s="880"/>
      <c r="AY406" s="876">
        <v>0</v>
      </c>
      <c r="AZ406" s="876"/>
      <c r="BA406" s="876"/>
      <c r="BB406" s="876"/>
      <c r="BC406" s="876"/>
      <c r="BD406" s="876"/>
      <c r="BE406" s="876"/>
      <c r="BF406" s="876"/>
      <c r="BG406" s="876">
        <v>7250</v>
      </c>
      <c r="BH406" s="876"/>
      <c r="BI406" s="876"/>
      <c r="BJ406" s="876"/>
      <c r="BK406" s="876"/>
      <c r="BL406" s="876"/>
      <c r="BM406" s="876"/>
      <c r="BN406" s="876"/>
      <c r="BO406" s="877">
        <v>72500</v>
      </c>
      <c r="BP406" s="878"/>
      <c r="BQ406" s="878"/>
      <c r="BR406" s="878"/>
      <c r="BS406" s="878"/>
      <c r="BT406" s="878"/>
      <c r="BU406" s="878"/>
      <c r="BV406" s="879"/>
      <c r="BW406" s="876">
        <v>0</v>
      </c>
      <c r="BX406" s="876"/>
      <c r="BY406" s="876"/>
      <c r="BZ406" s="876"/>
      <c r="CA406" s="876"/>
      <c r="CB406" s="876"/>
      <c r="CC406" s="876"/>
      <c r="CD406" s="876"/>
      <c r="CE406" s="876">
        <v>0</v>
      </c>
      <c r="CF406" s="876"/>
      <c r="CG406" s="876"/>
      <c r="CH406" s="876"/>
      <c r="CI406" s="876"/>
      <c r="CJ406" s="876"/>
      <c r="CK406" s="876"/>
      <c r="CL406" s="876"/>
      <c r="CM406" s="876"/>
      <c r="CN406" s="876">
        <v>24000</v>
      </c>
      <c r="CO406" s="876"/>
      <c r="CP406" s="876"/>
      <c r="CQ406" s="876"/>
      <c r="CR406" s="876"/>
      <c r="CS406" s="876"/>
      <c r="CT406" s="876"/>
      <c r="CU406" s="876"/>
      <c r="CV406" s="880">
        <f t="shared" si="6"/>
        <v>625750</v>
      </c>
      <c r="CW406" s="880"/>
      <c r="CX406" s="880"/>
      <c r="CY406" s="880"/>
      <c r="CZ406" s="880"/>
      <c r="DA406" s="880"/>
      <c r="DB406" s="880"/>
      <c r="DC406" s="880"/>
      <c r="DD406" s="880"/>
      <c r="DE406" s="881"/>
    </row>
    <row r="407" spans="1:109" s="3" customFormat="1" ht="23.25" customHeight="1" x14ac:dyDescent="0.2">
      <c r="A407" s="919" t="s">
        <v>1719</v>
      </c>
      <c r="B407" s="920"/>
      <c r="C407" s="920"/>
      <c r="D407" s="920"/>
      <c r="E407" s="920"/>
      <c r="F407" s="920"/>
      <c r="G407" s="920"/>
      <c r="H407" s="920"/>
      <c r="I407" s="920"/>
      <c r="J407" s="920"/>
      <c r="K407" s="920"/>
      <c r="L407" s="920"/>
      <c r="M407" s="920"/>
      <c r="N407" s="920"/>
      <c r="O407" s="921"/>
      <c r="P407" s="886" t="s">
        <v>1537</v>
      </c>
      <c r="Q407" s="886"/>
      <c r="R407" s="886"/>
      <c r="S407" s="886"/>
      <c r="T407" s="886"/>
      <c r="U407" s="886"/>
      <c r="V407" s="886"/>
      <c r="W407" s="886"/>
      <c r="X407" s="886"/>
      <c r="Y407" s="886"/>
      <c r="Z407" s="886"/>
      <c r="AA407" s="886"/>
      <c r="AB407" s="886"/>
      <c r="AC407" s="886"/>
      <c r="AD407" s="887"/>
      <c r="AE407" s="887"/>
      <c r="AF407" s="887"/>
      <c r="AG407" s="888">
        <v>1</v>
      </c>
      <c r="AH407" s="888"/>
      <c r="AI407" s="888"/>
      <c r="AJ407" s="888"/>
      <c r="AK407" s="889">
        <v>37575</v>
      </c>
      <c r="AL407" s="889"/>
      <c r="AM407" s="889"/>
      <c r="AN407" s="889"/>
      <c r="AO407" s="889"/>
      <c r="AP407" s="889"/>
      <c r="AQ407" s="880">
        <v>450900</v>
      </c>
      <c r="AR407" s="880"/>
      <c r="AS407" s="880"/>
      <c r="AT407" s="880"/>
      <c r="AU407" s="880"/>
      <c r="AV407" s="880"/>
      <c r="AW407" s="880"/>
      <c r="AX407" s="880"/>
      <c r="AY407" s="876">
        <v>0</v>
      </c>
      <c r="AZ407" s="876"/>
      <c r="BA407" s="876"/>
      <c r="BB407" s="876"/>
      <c r="BC407" s="876"/>
      <c r="BD407" s="876"/>
      <c r="BE407" s="876"/>
      <c r="BF407" s="876"/>
      <c r="BG407" s="876">
        <v>6262.5</v>
      </c>
      <c r="BH407" s="876"/>
      <c r="BI407" s="876"/>
      <c r="BJ407" s="876"/>
      <c r="BK407" s="876"/>
      <c r="BL407" s="876"/>
      <c r="BM407" s="876"/>
      <c r="BN407" s="876"/>
      <c r="BO407" s="877">
        <v>62625</v>
      </c>
      <c r="BP407" s="878"/>
      <c r="BQ407" s="878"/>
      <c r="BR407" s="878"/>
      <c r="BS407" s="878"/>
      <c r="BT407" s="878"/>
      <c r="BU407" s="878"/>
      <c r="BV407" s="879"/>
      <c r="BW407" s="876">
        <v>0</v>
      </c>
      <c r="BX407" s="876"/>
      <c r="BY407" s="876"/>
      <c r="BZ407" s="876"/>
      <c r="CA407" s="876"/>
      <c r="CB407" s="876"/>
      <c r="CC407" s="876"/>
      <c r="CD407" s="876"/>
      <c r="CE407" s="876">
        <v>0</v>
      </c>
      <c r="CF407" s="876"/>
      <c r="CG407" s="876"/>
      <c r="CH407" s="876"/>
      <c r="CI407" s="876"/>
      <c r="CJ407" s="876"/>
      <c r="CK407" s="876"/>
      <c r="CL407" s="876"/>
      <c r="CM407" s="876"/>
      <c r="CN407" s="876">
        <v>0</v>
      </c>
      <c r="CO407" s="876"/>
      <c r="CP407" s="876"/>
      <c r="CQ407" s="876"/>
      <c r="CR407" s="876"/>
      <c r="CS407" s="876"/>
      <c r="CT407" s="876"/>
      <c r="CU407" s="876"/>
      <c r="CV407" s="880">
        <f t="shared" si="6"/>
        <v>519787.5</v>
      </c>
      <c r="CW407" s="880"/>
      <c r="CX407" s="880"/>
      <c r="CY407" s="880"/>
      <c r="CZ407" s="880"/>
      <c r="DA407" s="880"/>
      <c r="DB407" s="880"/>
      <c r="DC407" s="880"/>
      <c r="DD407" s="880"/>
      <c r="DE407" s="881"/>
    </row>
    <row r="408" spans="1:109" s="3" customFormat="1" ht="23.25" customHeight="1" x14ac:dyDescent="0.2">
      <c r="A408" s="919" t="s">
        <v>1720</v>
      </c>
      <c r="B408" s="920"/>
      <c r="C408" s="920"/>
      <c r="D408" s="920"/>
      <c r="E408" s="920"/>
      <c r="F408" s="920"/>
      <c r="G408" s="920"/>
      <c r="H408" s="920"/>
      <c r="I408" s="920"/>
      <c r="J408" s="920"/>
      <c r="K408" s="920"/>
      <c r="L408" s="920"/>
      <c r="M408" s="920"/>
      <c r="N408" s="920"/>
      <c r="O408" s="921"/>
      <c r="P408" s="886" t="s">
        <v>1548</v>
      </c>
      <c r="Q408" s="886"/>
      <c r="R408" s="886"/>
      <c r="S408" s="886"/>
      <c r="T408" s="886"/>
      <c r="U408" s="886"/>
      <c r="V408" s="886"/>
      <c r="W408" s="886"/>
      <c r="X408" s="886"/>
      <c r="Y408" s="886"/>
      <c r="Z408" s="886"/>
      <c r="AA408" s="886"/>
      <c r="AB408" s="886"/>
      <c r="AC408" s="886"/>
      <c r="AD408" s="887"/>
      <c r="AE408" s="887"/>
      <c r="AF408" s="887"/>
      <c r="AG408" s="888">
        <v>1</v>
      </c>
      <c r="AH408" s="888"/>
      <c r="AI408" s="888"/>
      <c r="AJ408" s="888"/>
      <c r="AK408" s="889">
        <v>38500</v>
      </c>
      <c r="AL408" s="889"/>
      <c r="AM408" s="889"/>
      <c r="AN408" s="889"/>
      <c r="AO408" s="889"/>
      <c r="AP408" s="889"/>
      <c r="AQ408" s="880">
        <v>462000</v>
      </c>
      <c r="AR408" s="880"/>
      <c r="AS408" s="880"/>
      <c r="AT408" s="880"/>
      <c r="AU408" s="880"/>
      <c r="AV408" s="880"/>
      <c r="AW408" s="880"/>
      <c r="AX408" s="880"/>
      <c r="AY408" s="876">
        <v>0</v>
      </c>
      <c r="AZ408" s="876"/>
      <c r="BA408" s="876"/>
      <c r="BB408" s="876"/>
      <c r="BC408" s="876"/>
      <c r="BD408" s="876"/>
      <c r="BE408" s="876"/>
      <c r="BF408" s="876"/>
      <c r="BG408" s="876">
        <v>6416.6666666666661</v>
      </c>
      <c r="BH408" s="876"/>
      <c r="BI408" s="876"/>
      <c r="BJ408" s="876"/>
      <c r="BK408" s="876"/>
      <c r="BL408" s="876"/>
      <c r="BM408" s="876"/>
      <c r="BN408" s="876"/>
      <c r="BO408" s="877">
        <v>64166.666666666664</v>
      </c>
      <c r="BP408" s="878"/>
      <c r="BQ408" s="878"/>
      <c r="BR408" s="878"/>
      <c r="BS408" s="878"/>
      <c r="BT408" s="878"/>
      <c r="BU408" s="878"/>
      <c r="BV408" s="879"/>
      <c r="BW408" s="876">
        <v>0</v>
      </c>
      <c r="BX408" s="876"/>
      <c r="BY408" s="876"/>
      <c r="BZ408" s="876"/>
      <c r="CA408" s="876"/>
      <c r="CB408" s="876"/>
      <c r="CC408" s="876"/>
      <c r="CD408" s="876"/>
      <c r="CE408" s="876">
        <v>0</v>
      </c>
      <c r="CF408" s="876"/>
      <c r="CG408" s="876"/>
      <c r="CH408" s="876"/>
      <c r="CI408" s="876"/>
      <c r="CJ408" s="876"/>
      <c r="CK408" s="876"/>
      <c r="CL408" s="876"/>
      <c r="CM408" s="876"/>
      <c r="CN408" s="876">
        <v>24000</v>
      </c>
      <c r="CO408" s="876"/>
      <c r="CP408" s="876"/>
      <c r="CQ408" s="876"/>
      <c r="CR408" s="876"/>
      <c r="CS408" s="876"/>
      <c r="CT408" s="876"/>
      <c r="CU408" s="876"/>
      <c r="CV408" s="880">
        <f t="shared" si="6"/>
        <v>556583.33333333337</v>
      </c>
      <c r="CW408" s="880"/>
      <c r="CX408" s="880"/>
      <c r="CY408" s="880"/>
      <c r="CZ408" s="880"/>
      <c r="DA408" s="880"/>
      <c r="DB408" s="880"/>
      <c r="DC408" s="880"/>
      <c r="DD408" s="880"/>
      <c r="DE408" s="881"/>
    </row>
    <row r="409" spans="1:109" s="3" customFormat="1" ht="23.25" customHeight="1" x14ac:dyDescent="0.2">
      <c r="A409" s="919" t="s">
        <v>1721</v>
      </c>
      <c r="B409" s="920"/>
      <c r="C409" s="920"/>
      <c r="D409" s="920"/>
      <c r="E409" s="920"/>
      <c r="F409" s="920"/>
      <c r="G409" s="920"/>
      <c r="H409" s="920"/>
      <c r="I409" s="920"/>
      <c r="J409" s="920"/>
      <c r="K409" s="920"/>
      <c r="L409" s="920"/>
      <c r="M409" s="920"/>
      <c r="N409" s="920"/>
      <c r="O409" s="921"/>
      <c r="P409" s="886" t="s">
        <v>1509</v>
      </c>
      <c r="Q409" s="886"/>
      <c r="R409" s="886"/>
      <c r="S409" s="886"/>
      <c r="T409" s="886"/>
      <c r="U409" s="886"/>
      <c r="V409" s="886"/>
      <c r="W409" s="886"/>
      <c r="X409" s="886"/>
      <c r="Y409" s="886"/>
      <c r="Z409" s="886"/>
      <c r="AA409" s="886"/>
      <c r="AB409" s="886"/>
      <c r="AC409" s="886"/>
      <c r="AD409" s="887"/>
      <c r="AE409" s="887"/>
      <c r="AF409" s="887"/>
      <c r="AG409" s="888">
        <v>1</v>
      </c>
      <c r="AH409" s="888"/>
      <c r="AI409" s="888"/>
      <c r="AJ409" s="888"/>
      <c r="AK409" s="889">
        <v>38500</v>
      </c>
      <c r="AL409" s="889"/>
      <c r="AM409" s="889"/>
      <c r="AN409" s="889"/>
      <c r="AO409" s="889"/>
      <c r="AP409" s="889"/>
      <c r="AQ409" s="880">
        <v>462000</v>
      </c>
      <c r="AR409" s="880"/>
      <c r="AS409" s="880"/>
      <c r="AT409" s="880"/>
      <c r="AU409" s="880"/>
      <c r="AV409" s="880"/>
      <c r="AW409" s="880"/>
      <c r="AX409" s="880"/>
      <c r="AY409" s="876">
        <v>0</v>
      </c>
      <c r="AZ409" s="876"/>
      <c r="BA409" s="876"/>
      <c r="BB409" s="876"/>
      <c r="BC409" s="876"/>
      <c r="BD409" s="876"/>
      <c r="BE409" s="876"/>
      <c r="BF409" s="876"/>
      <c r="BG409" s="876">
        <v>6416.6666666666661</v>
      </c>
      <c r="BH409" s="876"/>
      <c r="BI409" s="876"/>
      <c r="BJ409" s="876"/>
      <c r="BK409" s="876"/>
      <c r="BL409" s="876"/>
      <c r="BM409" s="876"/>
      <c r="BN409" s="876"/>
      <c r="BO409" s="877">
        <v>64166.666666666664</v>
      </c>
      <c r="BP409" s="878"/>
      <c r="BQ409" s="878"/>
      <c r="BR409" s="878"/>
      <c r="BS409" s="878"/>
      <c r="BT409" s="878"/>
      <c r="BU409" s="878"/>
      <c r="BV409" s="879"/>
      <c r="BW409" s="876">
        <v>0</v>
      </c>
      <c r="BX409" s="876"/>
      <c r="BY409" s="876"/>
      <c r="BZ409" s="876"/>
      <c r="CA409" s="876"/>
      <c r="CB409" s="876"/>
      <c r="CC409" s="876"/>
      <c r="CD409" s="876"/>
      <c r="CE409" s="876">
        <v>0</v>
      </c>
      <c r="CF409" s="876"/>
      <c r="CG409" s="876"/>
      <c r="CH409" s="876"/>
      <c r="CI409" s="876"/>
      <c r="CJ409" s="876"/>
      <c r="CK409" s="876"/>
      <c r="CL409" s="876"/>
      <c r="CM409" s="876"/>
      <c r="CN409" s="876">
        <v>24000</v>
      </c>
      <c r="CO409" s="876"/>
      <c r="CP409" s="876"/>
      <c r="CQ409" s="876"/>
      <c r="CR409" s="876"/>
      <c r="CS409" s="876"/>
      <c r="CT409" s="876"/>
      <c r="CU409" s="876"/>
      <c r="CV409" s="880">
        <f t="shared" si="6"/>
        <v>556583.33333333337</v>
      </c>
      <c r="CW409" s="880"/>
      <c r="CX409" s="880"/>
      <c r="CY409" s="880"/>
      <c r="CZ409" s="880"/>
      <c r="DA409" s="880"/>
      <c r="DB409" s="880"/>
      <c r="DC409" s="880"/>
      <c r="DD409" s="880"/>
      <c r="DE409" s="881"/>
    </row>
    <row r="410" spans="1:109" s="3" customFormat="1" ht="23.25" customHeight="1" x14ac:dyDescent="0.2">
      <c r="A410" s="919" t="s">
        <v>1722</v>
      </c>
      <c r="B410" s="920"/>
      <c r="C410" s="920"/>
      <c r="D410" s="920"/>
      <c r="E410" s="920"/>
      <c r="F410" s="920"/>
      <c r="G410" s="920"/>
      <c r="H410" s="920"/>
      <c r="I410" s="920"/>
      <c r="J410" s="920"/>
      <c r="K410" s="920"/>
      <c r="L410" s="920"/>
      <c r="M410" s="920"/>
      <c r="N410" s="920"/>
      <c r="O410" s="921"/>
      <c r="P410" s="886" t="s">
        <v>1538</v>
      </c>
      <c r="Q410" s="886"/>
      <c r="R410" s="886"/>
      <c r="S410" s="886"/>
      <c r="T410" s="886"/>
      <c r="U410" s="886"/>
      <c r="V410" s="886"/>
      <c r="W410" s="886"/>
      <c r="X410" s="886"/>
      <c r="Y410" s="886"/>
      <c r="Z410" s="886"/>
      <c r="AA410" s="886"/>
      <c r="AB410" s="886"/>
      <c r="AC410" s="886"/>
      <c r="AD410" s="887"/>
      <c r="AE410" s="887"/>
      <c r="AF410" s="887"/>
      <c r="AG410" s="888">
        <v>1</v>
      </c>
      <c r="AH410" s="888"/>
      <c r="AI410" s="888"/>
      <c r="AJ410" s="888"/>
      <c r="AK410" s="889">
        <v>43500</v>
      </c>
      <c r="AL410" s="889"/>
      <c r="AM410" s="889"/>
      <c r="AN410" s="889"/>
      <c r="AO410" s="889"/>
      <c r="AP410" s="889"/>
      <c r="AQ410" s="880">
        <v>522000</v>
      </c>
      <c r="AR410" s="880"/>
      <c r="AS410" s="880"/>
      <c r="AT410" s="880"/>
      <c r="AU410" s="880"/>
      <c r="AV410" s="880"/>
      <c r="AW410" s="880"/>
      <c r="AX410" s="880"/>
      <c r="AY410" s="876">
        <v>0</v>
      </c>
      <c r="AZ410" s="876"/>
      <c r="BA410" s="876"/>
      <c r="BB410" s="876"/>
      <c r="BC410" s="876"/>
      <c r="BD410" s="876"/>
      <c r="BE410" s="876"/>
      <c r="BF410" s="876"/>
      <c r="BG410" s="876">
        <v>7250</v>
      </c>
      <c r="BH410" s="876"/>
      <c r="BI410" s="876"/>
      <c r="BJ410" s="876"/>
      <c r="BK410" s="876"/>
      <c r="BL410" s="876"/>
      <c r="BM410" s="876"/>
      <c r="BN410" s="876"/>
      <c r="BO410" s="877">
        <v>72500</v>
      </c>
      <c r="BP410" s="878"/>
      <c r="BQ410" s="878"/>
      <c r="BR410" s="878"/>
      <c r="BS410" s="878"/>
      <c r="BT410" s="878"/>
      <c r="BU410" s="878"/>
      <c r="BV410" s="879"/>
      <c r="BW410" s="876">
        <v>0</v>
      </c>
      <c r="BX410" s="876"/>
      <c r="BY410" s="876"/>
      <c r="BZ410" s="876"/>
      <c r="CA410" s="876"/>
      <c r="CB410" s="876"/>
      <c r="CC410" s="876"/>
      <c r="CD410" s="876"/>
      <c r="CE410" s="876">
        <v>0</v>
      </c>
      <c r="CF410" s="876"/>
      <c r="CG410" s="876"/>
      <c r="CH410" s="876"/>
      <c r="CI410" s="876"/>
      <c r="CJ410" s="876"/>
      <c r="CK410" s="876"/>
      <c r="CL410" s="876"/>
      <c r="CM410" s="876"/>
      <c r="CN410" s="876">
        <v>24000</v>
      </c>
      <c r="CO410" s="876"/>
      <c r="CP410" s="876"/>
      <c r="CQ410" s="876"/>
      <c r="CR410" s="876"/>
      <c r="CS410" s="876"/>
      <c r="CT410" s="876"/>
      <c r="CU410" s="876"/>
      <c r="CV410" s="880">
        <f t="shared" si="6"/>
        <v>625750</v>
      </c>
      <c r="CW410" s="880"/>
      <c r="CX410" s="880"/>
      <c r="CY410" s="880"/>
      <c r="CZ410" s="880"/>
      <c r="DA410" s="880"/>
      <c r="DB410" s="880"/>
      <c r="DC410" s="880"/>
      <c r="DD410" s="880"/>
      <c r="DE410" s="881"/>
    </row>
    <row r="411" spans="1:109" s="3" customFormat="1" ht="23.25" customHeight="1" x14ac:dyDescent="0.2">
      <c r="A411" s="919" t="s">
        <v>1723</v>
      </c>
      <c r="B411" s="920"/>
      <c r="C411" s="920"/>
      <c r="D411" s="920"/>
      <c r="E411" s="920"/>
      <c r="F411" s="920"/>
      <c r="G411" s="920"/>
      <c r="H411" s="920"/>
      <c r="I411" s="920"/>
      <c r="J411" s="920"/>
      <c r="K411" s="920"/>
      <c r="L411" s="920"/>
      <c r="M411" s="920"/>
      <c r="N411" s="920"/>
      <c r="O411" s="921"/>
      <c r="P411" s="886" t="s">
        <v>1574</v>
      </c>
      <c r="Q411" s="886"/>
      <c r="R411" s="886"/>
      <c r="S411" s="886"/>
      <c r="T411" s="886"/>
      <c r="U411" s="886"/>
      <c r="V411" s="886"/>
      <c r="W411" s="886"/>
      <c r="X411" s="886"/>
      <c r="Y411" s="886"/>
      <c r="Z411" s="886"/>
      <c r="AA411" s="886"/>
      <c r="AB411" s="886"/>
      <c r="AC411" s="886"/>
      <c r="AD411" s="887"/>
      <c r="AE411" s="887"/>
      <c r="AF411" s="887"/>
      <c r="AG411" s="888">
        <v>1</v>
      </c>
      <c r="AH411" s="888"/>
      <c r="AI411" s="888"/>
      <c r="AJ411" s="888"/>
      <c r="AK411" s="889">
        <v>38500</v>
      </c>
      <c r="AL411" s="889"/>
      <c r="AM411" s="889"/>
      <c r="AN411" s="889"/>
      <c r="AO411" s="889"/>
      <c r="AP411" s="889"/>
      <c r="AQ411" s="880">
        <v>462000</v>
      </c>
      <c r="AR411" s="880"/>
      <c r="AS411" s="880"/>
      <c r="AT411" s="880"/>
      <c r="AU411" s="880"/>
      <c r="AV411" s="880"/>
      <c r="AW411" s="880"/>
      <c r="AX411" s="880"/>
      <c r="AY411" s="876">
        <v>0</v>
      </c>
      <c r="AZ411" s="876"/>
      <c r="BA411" s="876"/>
      <c r="BB411" s="876"/>
      <c r="BC411" s="876"/>
      <c r="BD411" s="876"/>
      <c r="BE411" s="876"/>
      <c r="BF411" s="876"/>
      <c r="BG411" s="876">
        <v>6416.6666666666661</v>
      </c>
      <c r="BH411" s="876"/>
      <c r="BI411" s="876"/>
      <c r="BJ411" s="876"/>
      <c r="BK411" s="876"/>
      <c r="BL411" s="876"/>
      <c r="BM411" s="876"/>
      <c r="BN411" s="876"/>
      <c r="BO411" s="877">
        <v>64166.666666666664</v>
      </c>
      <c r="BP411" s="878"/>
      <c r="BQ411" s="878"/>
      <c r="BR411" s="878"/>
      <c r="BS411" s="878"/>
      <c r="BT411" s="878"/>
      <c r="BU411" s="878"/>
      <c r="BV411" s="879"/>
      <c r="BW411" s="876">
        <v>0</v>
      </c>
      <c r="BX411" s="876"/>
      <c r="BY411" s="876"/>
      <c r="BZ411" s="876"/>
      <c r="CA411" s="876"/>
      <c r="CB411" s="876"/>
      <c r="CC411" s="876"/>
      <c r="CD411" s="876"/>
      <c r="CE411" s="876">
        <v>0</v>
      </c>
      <c r="CF411" s="876"/>
      <c r="CG411" s="876"/>
      <c r="CH411" s="876"/>
      <c r="CI411" s="876"/>
      <c r="CJ411" s="876"/>
      <c r="CK411" s="876"/>
      <c r="CL411" s="876"/>
      <c r="CM411" s="876"/>
      <c r="CN411" s="876">
        <v>24000</v>
      </c>
      <c r="CO411" s="876"/>
      <c r="CP411" s="876"/>
      <c r="CQ411" s="876"/>
      <c r="CR411" s="876"/>
      <c r="CS411" s="876"/>
      <c r="CT411" s="876"/>
      <c r="CU411" s="876"/>
      <c r="CV411" s="880">
        <f t="shared" si="6"/>
        <v>556583.33333333337</v>
      </c>
      <c r="CW411" s="880"/>
      <c r="CX411" s="880"/>
      <c r="CY411" s="880"/>
      <c r="CZ411" s="880"/>
      <c r="DA411" s="880"/>
      <c r="DB411" s="880"/>
      <c r="DC411" s="880"/>
      <c r="DD411" s="880"/>
      <c r="DE411" s="881"/>
    </row>
    <row r="412" spans="1:109" s="3" customFormat="1" ht="23.25" customHeight="1" x14ac:dyDescent="0.2">
      <c r="A412" s="919" t="s">
        <v>1724</v>
      </c>
      <c r="B412" s="920"/>
      <c r="C412" s="920"/>
      <c r="D412" s="920"/>
      <c r="E412" s="920"/>
      <c r="F412" s="920"/>
      <c r="G412" s="920"/>
      <c r="H412" s="920"/>
      <c r="I412" s="920"/>
      <c r="J412" s="920"/>
      <c r="K412" s="920"/>
      <c r="L412" s="920"/>
      <c r="M412" s="920"/>
      <c r="N412" s="920"/>
      <c r="O412" s="921"/>
      <c r="P412" s="886" t="s">
        <v>1539</v>
      </c>
      <c r="Q412" s="886"/>
      <c r="R412" s="886"/>
      <c r="S412" s="886"/>
      <c r="T412" s="886"/>
      <c r="U412" s="886"/>
      <c r="V412" s="886"/>
      <c r="W412" s="886"/>
      <c r="X412" s="886"/>
      <c r="Y412" s="886"/>
      <c r="Z412" s="886"/>
      <c r="AA412" s="886"/>
      <c r="AB412" s="886"/>
      <c r="AC412" s="886"/>
      <c r="AD412" s="887"/>
      <c r="AE412" s="887"/>
      <c r="AF412" s="887"/>
      <c r="AG412" s="888">
        <v>1</v>
      </c>
      <c r="AH412" s="888"/>
      <c r="AI412" s="888"/>
      <c r="AJ412" s="888"/>
      <c r="AK412" s="889">
        <v>43500</v>
      </c>
      <c r="AL412" s="889"/>
      <c r="AM412" s="889"/>
      <c r="AN412" s="889"/>
      <c r="AO412" s="889"/>
      <c r="AP412" s="889"/>
      <c r="AQ412" s="880">
        <v>522000</v>
      </c>
      <c r="AR412" s="880"/>
      <c r="AS412" s="880"/>
      <c r="AT412" s="880"/>
      <c r="AU412" s="880"/>
      <c r="AV412" s="880"/>
      <c r="AW412" s="880"/>
      <c r="AX412" s="880"/>
      <c r="AY412" s="876">
        <v>0</v>
      </c>
      <c r="AZ412" s="876"/>
      <c r="BA412" s="876"/>
      <c r="BB412" s="876"/>
      <c r="BC412" s="876"/>
      <c r="BD412" s="876"/>
      <c r="BE412" s="876"/>
      <c r="BF412" s="876"/>
      <c r="BG412" s="876">
        <v>7250</v>
      </c>
      <c r="BH412" s="876"/>
      <c r="BI412" s="876"/>
      <c r="BJ412" s="876"/>
      <c r="BK412" s="876"/>
      <c r="BL412" s="876"/>
      <c r="BM412" s="876"/>
      <c r="BN412" s="876"/>
      <c r="BO412" s="877">
        <v>72500</v>
      </c>
      <c r="BP412" s="878"/>
      <c r="BQ412" s="878"/>
      <c r="BR412" s="878"/>
      <c r="BS412" s="878"/>
      <c r="BT412" s="878"/>
      <c r="BU412" s="878"/>
      <c r="BV412" s="879"/>
      <c r="BW412" s="876">
        <v>0</v>
      </c>
      <c r="BX412" s="876"/>
      <c r="BY412" s="876"/>
      <c r="BZ412" s="876"/>
      <c r="CA412" s="876"/>
      <c r="CB412" s="876"/>
      <c r="CC412" s="876"/>
      <c r="CD412" s="876"/>
      <c r="CE412" s="876">
        <v>0</v>
      </c>
      <c r="CF412" s="876"/>
      <c r="CG412" s="876"/>
      <c r="CH412" s="876"/>
      <c r="CI412" s="876"/>
      <c r="CJ412" s="876"/>
      <c r="CK412" s="876"/>
      <c r="CL412" s="876"/>
      <c r="CM412" s="876"/>
      <c r="CN412" s="876">
        <v>24000</v>
      </c>
      <c r="CO412" s="876"/>
      <c r="CP412" s="876"/>
      <c r="CQ412" s="876"/>
      <c r="CR412" s="876"/>
      <c r="CS412" s="876"/>
      <c r="CT412" s="876"/>
      <c r="CU412" s="876"/>
      <c r="CV412" s="880">
        <f t="shared" si="6"/>
        <v>625750</v>
      </c>
      <c r="CW412" s="880"/>
      <c r="CX412" s="880"/>
      <c r="CY412" s="880"/>
      <c r="CZ412" s="880"/>
      <c r="DA412" s="880"/>
      <c r="DB412" s="880"/>
      <c r="DC412" s="880"/>
      <c r="DD412" s="880"/>
      <c r="DE412" s="881"/>
    </row>
    <row r="413" spans="1:109" s="3" customFormat="1" ht="23.25" customHeight="1" x14ac:dyDescent="0.2">
      <c r="A413" s="919" t="s">
        <v>1725</v>
      </c>
      <c r="B413" s="920"/>
      <c r="C413" s="920"/>
      <c r="D413" s="920"/>
      <c r="E413" s="920"/>
      <c r="F413" s="920"/>
      <c r="G413" s="920"/>
      <c r="H413" s="920"/>
      <c r="I413" s="920"/>
      <c r="J413" s="920"/>
      <c r="K413" s="920"/>
      <c r="L413" s="920"/>
      <c r="M413" s="920"/>
      <c r="N413" s="920"/>
      <c r="O413" s="921"/>
      <c r="P413" s="886" t="s">
        <v>1726</v>
      </c>
      <c r="Q413" s="886"/>
      <c r="R413" s="886"/>
      <c r="S413" s="886"/>
      <c r="T413" s="886"/>
      <c r="U413" s="886"/>
      <c r="V413" s="886"/>
      <c r="W413" s="886"/>
      <c r="X413" s="886"/>
      <c r="Y413" s="886"/>
      <c r="Z413" s="886"/>
      <c r="AA413" s="886"/>
      <c r="AB413" s="886"/>
      <c r="AC413" s="886"/>
      <c r="AD413" s="887"/>
      <c r="AE413" s="887"/>
      <c r="AF413" s="887"/>
      <c r="AG413" s="888">
        <v>1</v>
      </c>
      <c r="AH413" s="888"/>
      <c r="AI413" s="888"/>
      <c r="AJ413" s="888"/>
      <c r="AK413" s="889">
        <v>38500</v>
      </c>
      <c r="AL413" s="889"/>
      <c r="AM413" s="889"/>
      <c r="AN413" s="889"/>
      <c r="AO413" s="889"/>
      <c r="AP413" s="889"/>
      <c r="AQ413" s="880">
        <v>462000</v>
      </c>
      <c r="AR413" s="880"/>
      <c r="AS413" s="880"/>
      <c r="AT413" s="880"/>
      <c r="AU413" s="880"/>
      <c r="AV413" s="880"/>
      <c r="AW413" s="880"/>
      <c r="AX413" s="880"/>
      <c r="AY413" s="876">
        <v>0</v>
      </c>
      <c r="AZ413" s="876"/>
      <c r="BA413" s="876"/>
      <c r="BB413" s="876"/>
      <c r="BC413" s="876"/>
      <c r="BD413" s="876"/>
      <c r="BE413" s="876"/>
      <c r="BF413" s="876"/>
      <c r="BG413" s="876">
        <v>6416.6666666666661</v>
      </c>
      <c r="BH413" s="876"/>
      <c r="BI413" s="876"/>
      <c r="BJ413" s="876"/>
      <c r="BK413" s="876"/>
      <c r="BL413" s="876"/>
      <c r="BM413" s="876"/>
      <c r="BN413" s="876"/>
      <c r="BO413" s="877">
        <v>64166.666666666664</v>
      </c>
      <c r="BP413" s="878"/>
      <c r="BQ413" s="878"/>
      <c r="BR413" s="878"/>
      <c r="BS413" s="878"/>
      <c r="BT413" s="878"/>
      <c r="BU413" s="878"/>
      <c r="BV413" s="879"/>
      <c r="BW413" s="876">
        <v>0</v>
      </c>
      <c r="BX413" s="876"/>
      <c r="BY413" s="876"/>
      <c r="BZ413" s="876"/>
      <c r="CA413" s="876"/>
      <c r="CB413" s="876"/>
      <c r="CC413" s="876"/>
      <c r="CD413" s="876"/>
      <c r="CE413" s="876">
        <v>0</v>
      </c>
      <c r="CF413" s="876"/>
      <c r="CG413" s="876"/>
      <c r="CH413" s="876"/>
      <c r="CI413" s="876"/>
      <c r="CJ413" s="876"/>
      <c r="CK413" s="876"/>
      <c r="CL413" s="876"/>
      <c r="CM413" s="876"/>
      <c r="CN413" s="876">
        <v>24000</v>
      </c>
      <c r="CO413" s="876"/>
      <c r="CP413" s="876"/>
      <c r="CQ413" s="876"/>
      <c r="CR413" s="876"/>
      <c r="CS413" s="876"/>
      <c r="CT413" s="876"/>
      <c r="CU413" s="876"/>
      <c r="CV413" s="880">
        <f t="shared" si="6"/>
        <v>556583.33333333337</v>
      </c>
      <c r="CW413" s="880"/>
      <c r="CX413" s="880"/>
      <c r="CY413" s="880"/>
      <c r="CZ413" s="880"/>
      <c r="DA413" s="880"/>
      <c r="DB413" s="880"/>
      <c r="DC413" s="880"/>
      <c r="DD413" s="880"/>
      <c r="DE413" s="881"/>
    </row>
    <row r="414" spans="1:109" s="3" customFormat="1" ht="23.25" customHeight="1" x14ac:dyDescent="0.2">
      <c r="A414" s="919" t="s">
        <v>1727</v>
      </c>
      <c r="B414" s="920"/>
      <c r="C414" s="920"/>
      <c r="D414" s="920"/>
      <c r="E414" s="920"/>
      <c r="F414" s="920"/>
      <c r="G414" s="920"/>
      <c r="H414" s="920"/>
      <c r="I414" s="920"/>
      <c r="J414" s="920"/>
      <c r="K414" s="920"/>
      <c r="L414" s="920"/>
      <c r="M414" s="920"/>
      <c r="N414" s="920"/>
      <c r="O414" s="921"/>
      <c r="P414" s="886" t="s">
        <v>1607</v>
      </c>
      <c r="Q414" s="886"/>
      <c r="R414" s="886"/>
      <c r="S414" s="886"/>
      <c r="T414" s="886"/>
      <c r="U414" s="886"/>
      <c r="V414" s="886"/>
      <c r="W414" s="886"/>
      <c r="X414" s="886"/>
      <c r="Y414" s="886"/>
      <c r="Z414" s="886"/>
      <c r="AA414" s="886"/>
      <c r="AB414" s="886"/>
      <c r="AC414" s="886"/>
      <c r="AD414" s="887"/>
      <c r="AE414" s="887"/>
      <c r="AF414" s="887"/>
      <c r="AG414" s="888">
        <v>1</v>
      </c>
      <c r="AH414" s="888"/>
      <c r="AI414" s="888"/>
      <c r="AJ414" s="888"/>
      <c r="AK414" s="889">
        <v>43500</v>
      </c>
      <c r="AL414" s="889"/>
      <c r="AM414" s="889"/>
      <c r="AN414" s="889"/>
      <c r="AO414" s="889"/>
      <c r="AP414" s="889"/>
      <c r="AQ414" s="880">
        <v>522000</v>
      </c>
      <c r="AR414" s="880"/>
      <c r="AS414" s="880"/>
      <c r="AT414" s="880"/>
      <c r="AU414" s="880"/>
      <c r="AV414" s="880"/>
      <c r="AW414" s="880"/>
      <c r="AX414" s="880"/>
      <c r="AY414" s="876">
        <v>0</v>
      </c>
      <c r="AZ414" s="876"/>
      <c r="BA414" s="876"/>
      <c r="BB414" s="876"/>
      <c r="BC414" s="876"/>
      <c r="BD414" s="876"/>
      <c r="BE414" s="876"/>
      <c r="BF414" s="876"/>
      <c r="BG414" s="876">
        <v>7250</v>
      </c>
      <c r="BH414" s="876"/>
      <c r="BI414" s="876"/>
      <c r="BJ414" s="876"/>
      <c r="BK414" s="876"/>
      <c r="BL414" s="876"/>
      <c r="BM414" s="876"/>
      <c r="BN414" s="876"/>
      <c r="BO414" s="877">
        <v>72500</v>
      </c>
      <c r="BP414" s="878"/>
      <c r="BQ414" s="878"/>
      <c r="BR414" s="878"/>
      <c r="BS414" s="878"/>
      <c r="BT414" s="878"/>
      <c r="BU414" s="878"/>
      <c r="BV414" s="879"/>
      <c r="BW414" s="876">
        <v>0</v>
      </c>
      <c r="BX414" s="876"/>
      <c r="BY414" s="876"/>
      <c r="BZ414" s="876"/>
      <c r="CA414" s="876"/>
      <c r="CB414" s="876"/>
      <c r="CC414" s="876"/>
      <c r="CD414" s="876"/>
      <c r="CE414" s="876">
        <v>0</v>
      </c>
      <c r="CF414" s="876"/>
      <c r="CG414" s="876"/>
      <c r="CH414" s="876"/>
      <c r="CI414" s="876"/>
      <c r="CJ414" s="876"/>
      <c r="CK414" s="876"/>
      <c r="CL414" s="876"/>
      <c r="CM414" s="876"/>
      <c r="CN414" s="876">
        <v>24000</v>
      </c>
      <c r="CO414" s="876"/>
      <c r="CP414" s="876"/>
      <c r="CQ414" s="876"/>
      <c r="CR414" s="876"/>
      <c r="CS414" s="876"/>
      <c r="CT414" s="876"/>
      <c r="CU414" s="876"/>
      <c r="CV414" s="880">
        <f t="shared" si="6"/>
        <v>625750</v>
      </c>
      <c r="CW414" s="880"/>
      <c r="CX414" s="880"/>
      <c r="CY414" s="880"/>
      <c r="CZ414" s="880"/>
      <c r="DA414" s="880"/>
      <c r="DB414" s="880"/>
      <c r="DC414" s="880"/>
      <c r="DD414" s="880"/>
      <c r="DE414" s="881"/>
    </row>
    <row r="415" spans="1:109" s="3" customFormat="1" ht="23.25" customHeight="1" x14ac:dyDescent="0.2">
      <c r="A415" s="919" t="s">
        <v>1728</v>
      </c>
      <c r="B415" s="920"/>
      <c r="C415" s="920"/>
      <c r="D415" s="920"/>
      <c r="E415" s="920"/>
      <c r="F415" s="920"/>
      <c r="G415" s="920"/>
      <c r="H415" s="920"/>
      <c r="I415" s="920"/>
      <c r="J415" s="920"/>
      <c r="K415" s="920"/>
      <c r="L415" s="920"/>
      <c r="M415" s="920"/>
      <c r="N415" s="920"/>
      <c r="O415" s="921"/>
      <c r="P415" s="886" t="s">
        <v>1575</v>
      </c>
      <c r="Q415" s="886"/>
      <c r="R415" s="886"/>
      <c r="S415" s="886"/>
      <c r="T415" s="886"/>
      <c r="U415" s="886"/>
      <c r="V415" s="886"/>
      <c r="W415" s="886"/>
      <c r="X415" s="886"/>
      <c r="Y415" s="886"/>
      <c r="Z415" s="886"/>
      <c r="AA415" s="886"/>
      <c r="AB415" s="886"/>
      <c r="AC415" s="886"/>
      <c r="AD415" s="887"/>
      <c r="AE415" s="887"/>
      <c r="AF415" s="887"/>
      <c r="AG415" s="888">
        <v>1</v>
      </c>
      <c r="AH415" s="888"/>
      <c r="AI415" s="888"/>
      <c r="AJ415" s="888"/>
      <c r="AK415" s="889">
        <v>33500</v>
      </c>
      <c r="AL415" s="889"/>
      <c r="AM415" s="889"/>
      <c r="AN415" s="889"/>
      <c r="AO415" s="889"/>
      <c r="AP415" s="889"/>
      <c r="AQ415" s="880">
        <v>402000</v>
      </c>
      <c r="AR415" s="880"/>
      <c r="AS415" s="880"/>
      <c r="AT415" s="880"/>
      <c r="AU415" s="880"/>
      <c r="AV415" s="880"/>
      <c r="AW415" s="880"/>
      <c r="AX415" s="880"/>
      <c r="AY415" s="876">
        <v>0</v>
      </c>
      <c r="AZ415" s="876"/>
      <c r="BA415" s="876"/>
      <c r="BB415" s="876"/>
      <c r="BC415" s="876"/>
      <c r="BD415" s="876"/>
      <c r="BE415" s="876"/>
      <c r="BF415" s="876"/>
      <c r="BG415" s="876">
        <v>5583.3333333333339</v>
      </c>
      <c r="BH415" s="876"/>
      <c r="BI415" s="876"/>
      <c r="BJ415" s="876"/>
      <c r="BK415" s="876"/>
      <c r="BL415" s="876"/>
      <c r="BM415" s="876"/>
      <c r="BN415" s="876"/>
      <c r="BO415" s="877">
        <v>55833.333333333336</v>
      </c>
      <c r="BP415" s="878"/>
      <c r="BQ415" s="878"/>
      <c r="BR415" s="878"/>
      <c r="BS415" s="878"/>
      <c r="BT415" s="878"/>
      <c r="BU415" s="878"/>
      <c r="BV415" s="879"/>
      <c r="BW415" s="876">
        <v>0</v>
      </c>
      <c r="BX415" s="876"/>
      <c r="BY415" s="876"/>
      <c r="BZ415" s="876"/>
      <c r="CA415" s="876"/>
      <c r="CB415" s="876"/>
      <c r="CC415" s="876"/>
      <c r="CD415" s="876"/>
      <c r="CE415" s="876">
        <v>0</v>
      </c>
      <c r="CF415" s="876"/>
      <c r="CG415" s="876"/>
      <c r="CH415" s="876"/>
      <c r="CI415" s="876"/>
      <c r="CJ415" s="876"/>
      <c r="CK415" s="876"/>
      <c r="CL415" s="876"/>
      <c r="CM415" s="876"/>
      <c r="CN415" s="876">
        <v>40750</v>
      </c>
      <c r="CO415" s="876"/>
      <c r="CP415" s="876"/>
      <c r="CQ415" s="876"/>
      <c r="CR415" s="876"/>
      <c r="CS415" s="876"/>
      <c r="CT415" s="876"/>
      <c r="CU415" s="876"/>
      <c r="CV415" s="880">
        <f t="shared" si="6"/>
        <v>504166.66666666663</v>
      </c>
      <c r="CW415" s="880"/>
      <c r="CX415" s="880"/>
      <c r="CY415" s="880"/>
      <c r="CZ415" s="880"/>
      <c r="DA415" s="880"/>
      <c r="DB415" s="880"/>
      <c r="DC415" s="880"/>
      <c r="DD415" s="880"/>
      <c r="DE415" s="881"/>
    </row>
    <row r="416" spans="1:109" s="3" customFormat="1" ht="23.25" customHeight="1" x14ac:dyDescent="0.2">
      <c r="A416" s="919" t="s">
        <v>1729</v>
      </c>
      <c r="B416" s="920"/>
      <c r="C416" s="920"/>
      <c r="D416" s="920"/>
      <c r="E416" s="920"/>
      <c r="F416" s="920"/>
      <c r="G416" s="920"/>
      <c r="H416" s="920"/>
      <c r="I416" s="920"/>
      <c r="J416" s="920"/>
      <c r="K416" s="920"/>
      <c r="L416" s="920"/>
      <c r="M416" s="920"/>
      <c r="N416" s="920"/>
      <c r="O416" s="921"/>
      <c r="P416" s="886" t="s">
        <v>1540</v>
      </c>
      <c r="Q416" s="886"/>
      <c r="R416" s="886"/>
      <c r="S416" s="886"/>
      <c r="T416" s="886"/>
      <c r="U416" s="886"/>
      <c r="V416" s="886"/>
      <c r="W416" s="886"/>
      <c r="X416" s="886"/>
      <c r="Y416" s="886"/>
      <c r="Z416" s="886"/>
      <c r="AA416" s="886"/>
      <c r="AB416" s="886"/>
      <c r="AC416" s="886"/>
      <c r="AD416" s="887"/>
      <c r="AE416" s="887"/>
      <c r="AF416" s="887"/>
      <c r="AG416" s="888">
        <v>1</v>
      </c>
      <c r="AH416" s="888"/>
      <c r="AI416" s="888"/>
      <c r="AJ416" s="888"/>
      <c r="AK416" s="889">
        <v>43500</v>
      </c>
      <c r="AL416" s="889"/>
      <c r="AM416" s="889"/>
      <c r="AN416" s="889"/>
      <c r="AO416" s="889"/>
      <c r="AP416" s="889"/>
      <c r="AQ416" s="880">
        <v>522000</v>
      </c>
      <c r="AR416" s="880"/>
      <c r="AS416" s="880"/>
      <c r="AT416" s="880"/>
      <c r="AU416" s="880"/>
      <c r="AV416" s="880"/>
      <c r="AW416" s="880"/>
      <c r="AX416" s="880"/>
      <c r="AY416" s="876">
        <v>0</v>
      </c>
      <c r="AZ416" s="876"/>
      <c r="BA416" s="876"/>
      <c r="BB416" s="876"/>
      <c r="BC416" s="876"/>
      <c r="BD416" s="876"/>
      <c r="BE416" s="876"/>
      <c r="BF416" s="876"/>
      <c r="BG416" s="876">
        <v>7250</v>
      </c>
      <c r="BH416" s="876"/>
      <c r="BI416" s="876"/>
      <c r="BJ416" s="876"/>
      <c r="BK416" s="876"/>
      <c r="BL416" s="876"/>
      <c r="BM416" s="876"/>
      <c r="BN416" s="876"/>
      <c r="BO416" s="877">
        <v>72500</v>
      </c>
      <c r="BP416" s="878"/>
      <c r="BQ416" s="878"/>
      <c r="BR416" s="878"/>
      <c r="BS416" s="878"/>
      <c r="BT416" s="878"/>
      <c r="BU416" s="878"/>
      <c r="BV416" s="879"/>
      <c r="BW416" s="876">
        <v>0</v>
      </c>
      <c r="BX416" s="876"/>
      <c r="BY416" s="876"/>
      <c r="BZ416" s="876"/>
      <c r="CA416" s="876"/>
      <c r="CB416" s="876"/>
      <c r="CC416" s="876"/>
      <c r="CD416" s="876"/>
      <c r="CE416" s="876">
        <v>0</v>
      </c>
      <c r="CF416" s="876"/>
      <c r="CG416" s="876"/>
      <c r="CH416" s="876"/>
      <c r="CI416" s="876"/>
      <c r="CJ416" s="876"/>
      <c r="CK416" s="876"/>
      <c r="CL416" s="876"/>
      <c r="CM416" s="876"/>
      <c r="CN416" s="876">
        <v>24000</v>
      </c>
      <c r="CO416" s="876"/>
      <c r="CP416" s="876"/>
      <c r="CQ416" s="876"/>
      <c r="CR416" s="876"/>
      <c r="CS416" s="876"/>
      <c r="CT416" s="876"/>
      <c r="CU416" s="876"/>
      <c r="CV416" s="880">
        <f t="shared" si="6"/>
        <v>625750</v>
      </c>
      <c r="CW416" s="880"/>
      <c r="CX416" s="880"/>
      <c r="CY416" s="880"/>
      <c r="CZ416" s="880"/>
      <c r="DA416" s="880"/>
      <c r="DB416" s="880"/>
      <c r="DC416" s="880"/>
      <c r="DD416" s="880"/>
      <c r="DE416" s="881"/>
    </row>
    <row r="417" spans="1:109" s="3" customFormat="1" ht="23.25" customHeight="1" x14ac:dyDescent="0.2">
      <c r="A417" s="919" t="s">
        <v>1730</v>
      </c>
      <c r="B417" s="920"/>
      <c r="C417" s="920"/>
      <c r="D417" s="920"/>
      <c r="E417" s="920"/>
      <c r="F417" s="920"/>
      <c r="G417" s="920"/>
      <c r="H417" s="920"/>
      <c r="I417" s="920"/>
      <c r="J417" s="920"/>
      <c r="K417" s="920"/>
      <c r="L417" s="920"/>
      <c r="M417" s="920"/>
      <c r="N417" s="920"/>
      <c r="O417" s="921"/>
      <c r="P417" s="886" t="s">
        <v>1731</v>
      </c>
      <c r="Q417" s="886"/>
      <c r="R417" s="886"/>
      <c r="S417" s="886"/>
      <c r="T417" s="886"/>
      <c r="U417" s="886"/>
      <c r="V417" s="886"/>
      <c r="W417" s="886"/>
      <c r="X417" s="886"/>
      <c r="Y417" s="886"/>
      <c r="Z417" s="886"/>
      <c r="AA417" s="886"/>
      <c r="AB417" s="886"/>
      <c r="AC417" s="886"/>
      <c r="AD417" s="887"/>
      <c r="AE417" s="887"/>
      <c r="AF417" s="887"/>
      <c r="AG417" s="888">
        <v>1</v>
      </c>
      <c r="AH417" s="888"/>
      <c r="AI417" s="888"/>
      <c r="AJ417" s="888"/>
      <c r="AK417" s="889">
        <v>43500</v>
      </c>
      <c r="AL417" s="889"/>
      <c r="AM417" s="889"/>
      <c r="AN417" s="889"/>
      <c r="AO417" s="889"/>
      <c r="AP417" s="889"/>
      <c r="AQ417" s="880">
        <v>522000</v>
      </c>
      <c r="AR417" s="880"/>
      <c r="AS417" s="880"/>
      <c r="AT417" s="880"/>
      <c r="AU417" s="880"/>
      <c r="AV417" s="880"/>
      <c r="AW417" s="880"/>
      <c r="AX417" s="880"/>
      <c r="AY417" s="876">
        <v>0</v>
      </c>
      <c r="AZ417" s="876"/>
      <c r="BA417" s="876"/>
      <c r="BB417" s="876"/>
      <c r="BC417" s="876"/>
      <c r="BD417" s="876"/>
      <c r="BE417" s="876"/>
      <c r="BF417" s="876"/>
      <c r="BG417" s="876">
        <v>7250</v>
      </c>
      <c r="BH417" s="876"/>
      <c r="BI417" s="876"/>
      <c r="BJ417" s="876"/>
      <c r="BK417" s="876"/>
      <c r="BL417" s="876"/>
      <c r="BM417" s="876"/>
      <c r="BN417" s="876"/>
      <c r="BO417" s="877">
        <v>72500</v>
      </c>
      <c r="BP417" s="878"/>
      <c r="BQ417" s="878"/>
      <c r="BR417" s="878"/>
      <c r="BS417" s="878"/>
      <c r="BT417" s="878"/>
      <c r="BU417" s="878"/>
      <c r="BV417" s="879"/>
      <c r="BW417" s="876">
        <v>0</v>
      </c>
      <c r="BX417" s="876"/>
      <c r="BY417" s="876"/>
      <c r="BZ417" s="876"/>
      <c r="CA417" s="876"/>
      <c r="CB417" s="876"/>
      <c r="CC417" s="876"/>
      <c r="CD417" s="876"/>
      <c r="CE417" s="876">
        <v>0</v>
      </c>
      <c r="CF417" s="876"/>
      <c r="CG417" s="876"/>
      <c r="CH417" s="876"/>
      <c r="CI417" s="876"/>
      <c r="CJ417" s="876"/>
      <c r="CK417" s="876"/>
      <c r="CL417" s="876"/>
      <c r="CM417" s="876"/>
      <c r="CN417" s="876">
        <v>24000</v>
      </c>
      <c r="CO417" s="876"/>
      <c r="CP417" s="876"/>
      <c r="CQ417" s="876"/>
      <c r="CR417" s="876"/>
      <c r="CS417" s="876"/>
      <c r="CT417" s="876"/>
      <c r="CU417" s="876"/>
      <c r="CV417" s="880">
        <f t="shared" si="6"/>
        <v>625750</v>
      </c>
      <c r="CW417" s="880"/>
      <c r="CX417" s="880"/>
      <c r="CY417" s="880"/>
      <c r="CZ417" s="880"/>
      <c r="DA417" s="880"/>
      <c r="DB417" s="880"/>
      <c r="DC417" s="880"/>
      <c r="DD417" s="880"/>
      <c r="DE417" s="881"/>
    </row>
    <row r="418" spans="1:109" s="3" customFormat="1" ht="23.25" customHeight="1" x14ac:dyDescent="0.2">
      <c r="A418" s="919" t="s">
        <v>1732</v>
      </c>
      <c r="B418" s="920"/>
      <c r="C418" s="920"/>
      <c r="D418" s="920"/>
      <c r="E418" s="920"/>
      <c r="F418" s="920"/>
      <c r="G418" s="920"/>
      <c r="H418" s="920"/>
      <c r="I418" s="920"/>
      <c r="J418" s="920"/>
      <c r="K418" s="920"/>
      <c r="L418" s="920"/>
      <c r="M418" s="920"/>
      <c r="N418" s="920"/>
      <c r="O418" s="921"/>
      <c r="P418" s="886" t="s">
        <v>1500</v>
      </c>
      <c r="Q418" s="886"/>
      <c r="R418" s="886"/>
      <c r="S418" s="886"/>
      <c r="T418" s="886"/>
      <c r="U418" s="886"/>
      <c r="V418" s="886"/>
      <c r="W418" s="886"/>
      <c r="X418" s="886"/>
      <c r="Y418" s="886"/>
      <c r="Z418" s="886"/>
      <c r="AA418" s="886"/>
      <c r="AB418" s="886"/>
      <c r="AC418" s="886"/>
      <c r="AD418" s="887"/>
      <c r="AE418" s="887"/>
      <c r="AF418" s="887"/>
      <c r="AG418" s="888">
        <v>1</v>
      </c>
      <c r="AH418" s="888"/>
      <c r="AI418" s="888"/>
      <c r="AJ418" s="888"/>
      <c r="AK418" s="889">
        <v>43500</v>
      </c>
      <c r="AL418" s="889"/>
      <c r="AM418" s="889"/>
      <c r="AN418" s="889"/>
      <c r="AO418" s="889"/>
      <c r="AP418" s="889"/>
      <c r="AQ418" s="880">
        <v>522000</v>
      </c>
      <c r="AR418" s="880"/>
      <c r="AS418" s="880"/>
      <c r="AT418" s="880"/>
      <c r="AU418" s="880"/>
      <c r="AV418" s="880"/>
      <c r="AW418" s="880"/>
      <c r="AX418" s="880"/>
      <c r="AY418" s="876">
        <v>0</v>
      </c>
      <c r="AZ418" s="876"/>
      <c r="BA418" s="876"/>
      <c r="BB418" s="876"/>
      <c r="BC418" s="876"/>
      <c r="BD418" s="876"/>
      <c r="BE418" s="876"/>
      <c r="BF418" s="876"/>
      <c r="BG418" s="876">
        <v>7250</v>
      </c>
      <c r="BH418" s="876"/>
      <c r="BI418" s="876"/>
      <c r="BJ418" s="876"/>
      <c r="BK418" s="876"/>
      <c r="BL418" s="876"/>
      <c r="BM418" s="876"/>
      <c r="BN418" s="876"/>
      <c r="BO418" s="877">
        <v>72500</v>
      </c>
      <c r="BP418" s="878"/>
      <c r="BQ418" s="878"/>
      <c r="BR418" s="878"/>
      <c r="BS418" s="878"/>
      <c r="BT418" s="878"/>
      <c r="BU418" s="878"/>
      <c r="BV418" s="879"/>
      <c r="BW418" s="876">
        <v>0</v>
      </c>
      <c r="BX418" s="876"/>
      <c r="BY418" s="876"/>
      <c r="BZ418" s="876"/>
      <c r="CA418" s="876"/>
      <c r="CB418" s="876"/>
      <c r="CC418" s="876"/>
      <c r="CD418" s="876"/>
      <c r="CE418" s="876">
        <v>0</v>
      </c>
      <c r="CF418" s="876"/>
      <c r="CG418" s="876"/>
      <c r="CH418" s="876"/>
      <c r="CI418" s="876"/>
      <c r="CJ418" s="876"/>
      <c r="CK418" s="876"/>
      <c r="CL418" s="876"/>
      <c r="CM418" s="876"/>
      <c r="CN418" s="876">
        <v>24000</v>
      </c>
      <c r="CO418" s="876"/>
      <c r="CP418" s="876"/>
      <c r="CQ418" s="876"/>
      <c r="CR418" s="876"/>
      <c r="CS418" s="876"/>
      <c r="CT418" s="876"/>
      <c r="CU418" s="876"/>
      <c r="CV418" s="880">
        <f t="shared" si="6"/>
        <v>625750</v>
      </c>
      <c r="CW418" s="880"/>
      <c r="CX418" s="880"/>
      <c r="CY418" s="880"/>
      <c r="CZ418" s="880"/>
      <c r="DA418" s="880"/>
      <c r="DB418" s="880"/>
      <c r="DC418" s="880"/>
      <c r="DD418" s="880"/>
      <c r="DE418" s="881"/>
    </row>
    <row r="419" spans="1:109" s="3" customFormat="1" ht="23.25" customHeight="1" x14ac:dyDescent="0.2">
      <c r="A419" s="919" t="s">
        <v>1733</v>
      </c>
      <c r="B419" s="920"/>
      <c r="C419" s="920"/>
      <c r="D419" s="920"/>
      <c r="E419" s="920"/>
      <c r="F419" s="920"/>
      <c r="G419" s="920"/>
      <c r="H419" s="920"/>
      <c r="I419" s="920"/>
      <c r="J419" s="920"/>
      <c r="K419" s="920"/>
      <c r="L419" s="920"/>
      <c r="M419" s="920"/>
      <c r="N419" s="920"/>
      <c r="O419" s="921"/>
      <c r="P419" s="886" t="s">
        <v>1557</v>
      </c>
      <c r="Q419" s="886"/>
      <c r="R419" s="886"/>
      <c r="S419" s="886"/>
      <c r="T419" s="886"/>
      <c r="U419" s="886"/>
      <c r="V419" s="886"/>
      <c r="W419" s="886"/>
      <c r="X419" s="886"/>
      <c r="Y419" s="886"/>
      <c r="Z419" s="886"/>
      <c r="AA419" s="886"/>
      <c r="AB419" s="886"/>
      <c r="AC419" s="886"/>
      <c r="AD419" s="887"/>
      <c r="AE419" s="887"/>
      <c r="AF419" s="887"/>
      <c r="AG419" s="888">
        <v>1</v>
      </c>
      <c r="AH419" s="888"/>
      <c r="AI419" s="888"/>
      <c r="AJ419" s="888"/>
      <c r="AK419" s="889">
        <v>38500</v>
      </c>
      <c r="AL419" s="889"/>
      <c r="AM419" s="889"/>
      <c r="AN419" s="889"/>
      <c r="AO419" s="889"/>
      <c r="AP419" s="889"/>
      <c r="AQ419" s="880">
        <v>462000</v>
      </c>
      <c r="AR419" s="880"/>
      <c r="AS419" s="880"/>
      <c r="AT419" s="880"/>
      <c r="AU419" s="880"/>
      <c r="AV419" s="880"/>
      <c r="AW419" s="880"/>
      <c r="AX419" s="880"/>
      <c r="AY419" s="876">
        <v>0</v>
      </c>
      <c r="AZ419" s="876"/>
      <c r="BA419" s="876"/>
      <c r="BB419" s="876"/>
      <c r="BC419" s="876"/>
      <c r="BD419" s="876"/>
      <c r="BE419" s="876"/>
      <c r="BF419" s="876"/>
      <c r="BG419" s="876">
        <v>6416.6666666666661</v>
      </c>
      <c r="BH419" s="876"/>
      <c r="BI419" s="876"/>
      <c r="BJ419" s="876"/>
      <c r="BK419" s="876"/>
      <c r="BL419" s="876"/>
      <c r="BM419" s="876"/>
      <c r="BN419" s="876"/>
      <c r="BO419" s="877">
        <v>64166.666666666664</v>
      </c>
      <c r="BP419" s="878"/>
      <c r="BQ419" s="878"/>
      <c r="BR419" s="878"/>
      <c r="BS419" s="878"/>
      <c r="BT419" s="878"/>
      <c r="BU419" s="878"/>
      <c r="BV419" s="879"/>
      <c r="BW419" s="876">
        <v>0</v>
      </c>
      <c r="BX419" s="876"/>
      <c r="BY419" s="876"/>
      <c r="BZ419" s="876"/>
      <c r="CA419" s="876"/>
      <c r="CB419" s="876"/>
      <c r="CC419" s="876"/>
      <c r="CD419" s="876"/>
      <c r="CE419" s="876">
        <v>0</v>
      </c>
      <c r="CF419" s="876"/>
      <c r="CG419" s="876"/>
      <c r="CH419" s="876"/>
      <c r="CI419" s="876"/>
      <c r="CJ419" s="876"/>
      <c r="CK419" s="876"/>
      <c r="CL419" s="876"/>
      <c r="CM419" s="876"/>
      <c r="CN419" s="876">
        <v>24000</v>
      </c>
      <c r="CO419" s="876"/>
      <c r="CP419" s="876"/>
      <c r="CQ419" s="876"/>
      <c r="CR419" s="876"/>
      <c r="CS419" s="876"/>
      <c r="CT419" s="876"/>
      <c r="CU419" s="876"/>
      <c r="CV419" s="880">
        <f t="shared" si="6"/>
        <v>556583.33333333337</v>
      </c>
      <c r="CW419" s="880"/>
      <c r="CX419" s="880"/>
      <c r="CY419" s="880"/>
      <c r="CZ419" s="880"/>
      <c r="DA419" s="880"/>
      <c r="DB419" s="880"/>
      <c r="DC419" s="880"/>
      <c r="DD419" s="880"/>
      <c r="DE419" s="881"/>
    </row>
    <row r="420" spans="1:109" s="3" customFormat="1" ht="23.25" customHeight="1" x14ac:dyDescent="0.2">
      <c r="A420" s="919" t="s">
        <v>1734</v>
      </c>
      <c r="B420" s="920"/>
      <c r="C420" s="920"/>
      <c r="D420" s="920"/>
      <c r="E420" s="920"/>
      <c r="F420" s="920"/>
      <c r="G420" s="920"/>
      <c r="H420" s="920"/>
      <c r="I420" s="920"/>
      <c r="J420" s="920"/>
      <c r="K420" s="920"/>
      <c r="L420" s="920"/>
      <c r="M420" s="920"/>
      <c r="N420" s="920"/>
      <c r="O420" s="921"/>
      <c r="P420" s="886" t="s">
        <v>1501</v>
      </c>
      <c r="Q420" s="886"/>
      <c r="R420" s="886"/>
      <c r="S420" s="886"/>
      <c r="T420" s="886"/>
      <c r="U420" s="886"/>
      <c r="V420" s="886"/>
      <c r="W420" s="886"/>
      <c r="X420" s="886"/>
      <c r="Y420" s="886"/>
      <c r="Z420" s="886"/>
      <c r="AA420" s="886"/>
      <c r="AB420" s="886"/>
      <c r="AC420" s="886"/>
      <c r="AD420" s="887"/>
      <c r="AE420" s="887"/>
      <c r="AF420" s="887"/>
      <c r="AG420" s="888">
        <v>1</v>
      </c>
      <c r="AH420" s="888"/>
      <c r="AI420" s="888"/>
      <c r="AJ420" s="888"/>
      <c r="AK420" s="889">
        <v>43500</v>
      </c>
      <c r="AL420" s="889"/>
      <c r="AM420" s="889"/>
      <c r="AN420" s="889"/>
      <c r="AO420" s="889"/>
      <c r="AP420" s="889"/>
      <c r="AQ420" s="880">
        <v>522000</v>
      </c>
      <c r="AR420" s="880"/>
      <c r="AS420" s="880"/>
      <c r="AT420" s="880"/>
      <c r="AU420" s="880"/>
      <c r="AV420" s="880"/>
      <c r="AW420" s="880"/>
      <c r="AX420" s="880"/>
      <c r="AY420" s="876">
        <v>0</v>
      </c>
      <c r="AZ420" s="876"/>
      <c r="BA420" s="876"/>
      <c r="BB420" s="876"/>
      <c r="BC420" s="876"/>
      <c r="BD420" s="876"/>
      <c r="BE420" s="876"/>
      <c r="BF420" s="876"/>
      <c r="BG420" s="876">
        <v>7250</v>
      </c>
      <c r="BH420" s="876"/>
      <c r="BI420" s="876"/>
      <c r="BJ420" s="876"/>
      <c r="BK420" s="876"/>
      <c r="BL420" s="876"/>
      <c r="BM420" s="876"/>
      <c r="BN420" s="876"/>
      <c r="BO420" s="877">
        <v>72500</v>
      </c>
      <c r="BP420" s="878"/>
      <c r="BQ420" s="878"/>
      <c r="BR420" s="878"/>
      <c r="BS420" s="878"/>
      <c r="BT420" s="878"/>
      <c r="BU420" s="878"/>
      <c r="BV420" s="879"/>
      <c r="BW420" s="876">
        <v>0</v>
      </c>
      <c r="BX420" s="876"/>
      <c r="BY420" s="876"/>
      <c r="BZ420" s="876"/>
      <c r="CA420" s="876"/>
      <c r="CB420" s="876"/>
      <c r="CC420" s="876"/>
      <c r="CD420" s="876"/>
      <c r="CE420" s="876">
        <v>0</v>
      </c>
      <c r="CF420" s="876"/>
      <c r="CG420" s="876"/>
      <c r="CH420" s="876"/>
      <c r="CI420" s="876"/>
      <c r="CJ420" s="876"/>
      <c r="CK420" s="876"/>
      <c r="CL420" s="876"/>
      <c r="CM420" s="876"/>
      <c r="CN420" s="876">
        <v>24000</v>
      </c>
      <c r="CO420" s="876"/>
      <c r="CP420" s="876"/>
      <c r="CQ420" s="876"/>
      <c r="CR420" s="876"/>
      <c r="CS420" s="876"/>
      <c r="CT420" s="876"/>
      <c r="CU420" s="876"/>
      <c r="CV420" s="880">
        <f t="shared" si="6"/>
        <v>625750</v>
      </c>
      <c r="CW420" s="880"/>
      <c r="CX420" s="880"/>
      <c r="CY420" s="880"/>
      <c r="CZ420" s="880"/>
      <c r="DA420" s="880"/>
      <c r="DB420" s="880"/>
      <c r="DC420" s="880"/>
      <c r="DD420" s="880"/>
      <c r="DE420" s="881"/>
    </row>
    <row r="421" spans="1:109" s="3" customFormat="1" ht="23.25" customHeight="1" x14ac:dyDescent="0.2">
      <c r="A421" s="919" t="s">
        <v>1735</v>
      </c>
      <c r="B421" s="920"/>
      <c r="C421" s="920"/>
      <c r="D421" s="920"/>
      <c r="E421" s="920"/>
      <c r="F421" s="920"/>
      <c r="G421" s="920"/>
      <c r="H421" s="920"/>
      <c r="I421" s="920"/>
      <c r="J421" s="920"/>
      <c r="K421" s="920"/>
      <c r="L421" s="920"/>
      <c r="M421" s="920"/>
      <c r="N421" s="920"/>
      <c r="O421" s="921"/>
      <c r="P421" s="886" t="s">
        <v>1502</v>
      </c>
      <c r="Q421" s="886"/>
      <c r="R421" s="886"/>
      <c r="S421" s="886"/>
      <c r="T421" s="886"/>
      <c r="U421" s="886"/>
      <c r="V421" s="886"/>
      <c r="W421" s="886"/>
      <c r="X421" s="886"/>
      <c r="Y421" s="886"/>
      <c r="Z421" s="886"/>
      <c r="AA421" s="886"/>
      <c r="AB421" s="886"/>
      <c r="AC421" s="886"/>
      <c r="AD421" s="887"/>
      <c r="AE421" s="887"/>
      <c r="AF421" s="887"/>
      <c r="AG421" s="888">
        <v>1</v>
      </c>
      <c r="AH421" s="888"/>
      <c r="AI421" s="888"/>
      <c r="AJ421" s="888"/>
      <c r="AK421" s="889">
        <v>28500</v>
      </c>
      <c r="AL421" s="889"/>
      <c r="AM421" s="889"/>
      <c r="AN421" s="889"/>
      <c r="AO421" s="889"/>
      <c r="AP421" s="889"/>
      <c r="AQ421" s="880">
        <v>342000</v>
      </c>
      <c r="AR421" s="880"/>
      <c r="AS421" s="880"/>
      <c r="AT421" s="880"/>
      <c r="AU421" s="880"/>
      <c r="AV421" s="880"/>
      <c r="AW421" s="880"/>
      <c r="AX421" s="880"/>
      <c r="AY421" s="876">
        <v>0</v>
      </c>
      <c r="AZ421" s="876"/>
      <c r="BA421" s="876"/>
      <c r="BB421" s="876"/>
      <c r="BC421" s="876"/>
      <c r="BD421" s="876"/>
      <c r="BE421" s="876"/>
      <c r="BF421" s="876"/>
      <c r="BG421" s="876">
        <v>4750</v>
      </c>
      <c r="BH421" s="876"/>
      <c r="BI421" s="876"/>
      <c r="BJ421" s="876"/>
      <c r="BK421" s="876"/>
      <c r="BL421" s="876"/>
      <c r="BM421" s="876"/>
      <c r="BN421" s="876"/>
      <c r="BO421" s="877">
        <v>47500</v>
      </c>
      <c r="BP421" s="878"/>
      <c r="BQ421" s="878"/>
      <c r="BR421" s="878"/>
      <c r="BS421" s="878"/>
      <c r="BT421" s="878"/>
      <c r="BU421" s="878"/>
      <c r="BV421" s="879"/>
      <c r="BW421" s="876">
        <v>0</v>
      </c>
      <c r="BX421" s="876"/>
      <c r="BY421" s="876"/>
      <c r="BZ421" s="876"/>
      <c r="CA421" s="876"/>
      <c r="CB421" s="876"/>
      <c r="CC421" s="876"/>
      <c r="CD421" s="876"/>
      <c r="CE421" s="876">
        <v>0</v>
      </c>
      <c r="CF421" s="876"/>
      <c r="CG421" s="876"/>
      <c r="CH421" s="876"/>
      <c r="CI421" s="876"/>
      <c r="CJ421" s="876"/>
      <c r="CK421" s="876"/>
      <c r="CL421" s="876"/>
      <c r="CM421" s="876"/>
      <c r="CN421" s="876">
        <v>24000</v>
      </c>
      <c r="CO421" s="876"/>
      <c r="CP421" s="876"/>
      <c r="CQ421" s="876"/>
      <c r="CR421" s="876"/>
      <c r="CS421" s="876"/>
      <c r="CT421" s="876"/>
      <c r="CU421" s="876"/>
      <c r="CV421" s="880">
        <f t="shared" si="6"/>
        <v>418250</v>
      </c>
      <c r="CW421" s="880"/>
      <c r="CX421" s="880"/>
      <c r="CY421" s="880"/>
      <c r="CZ421" s="880"/>
      <c r="DA421" s="880"/>
      <c r="DB421" s="880"/>
      <c r="DC421" s="880"/>
      <c r="DD421" s="880"/>
      <c r="DE421" s="881"/>
    </row>
    <row r="422" spans="1:109" s="3" customFormat="1" ht="23.25" customHeight="1" x14ac:dyDescent="0.2">
      <c r="A422" s="919" t="s">
        <v>1736</v>
      </c>
      <c r="B422" s="920"/>
      <c r="C422" s="920"/>
      <c r="D422" s="920"/>
      <c r="E422" s="920"/>
      <c r="F422" s="920"/>
      <c r="G422" s="920"/>
      <c r="H422" s="920"/>
      <c r="I422" s="920"/>
      <c r="J422" s="920"/>
      <c r="K422" s="920"/>
      <c r="L422" s="920"/>
      <c r="M422" s="920"/>
      <c r="N422" s="920"/>
      <c r="O422" s="921"/>
      <c r="P422" s="886" t="s">
        <v>1540</v>
      </c>
      <c r="Q422" s="886"/>
      <c r="R422" s="886"/>
      <c r="S422" s="886"/>
      <c r="T422" s="886"/>
      <c r="U422" s="886"/>
      <c r="V422" s="886"/>
      <c r="W422" s="886"/>
      <c r="X422" s="886"/>
      <c r="Y422" s="886"/>
      <c r="Z422" s="886"/>
      <c r="AA422" s="886"/>
      <c r="AB422" s="886"/>
      <c r="AC422" s="886"/>
      <c r="AD422" s="887"/>
      <c r="AE422" s="887"/>
      <c r="AF422" s="887"/>
      <c r="AG422" s="888">
        <v>1</v>
      </c>
      <c r="AH422" s="888"/>
      <c r="AI422" s="888"/>
      <c r="AJ422" s="888"/>
      <c r="AK422" s="889">
        <v>33500</v>
      </c>
      <c r="AL422" s="889"/>
      <c r="AM422" s="889"/>
      <c r="AN422" s="889"/>
      <c r="AO422" s="889"/>
      <c r="AP422" s="889"/>
      <c r="AQ422" s="880">
        <v>402000</v>
      </c>
      <c r="AR422" s="880"/>
      <c r="AS422" s="880"/>
      <c r="AT422" s="880"/>
      <c r="AU422" s="880"/>
      <c r="AV422" s="880"/>
      <c r="AW422" s="880"/>
      <c r="AX422" s="880"/>
      <c r="AY422" s="876">
        <v>0</v>
      </c>
      <c r="AZ422" s="876"/>
      <c r="BA422" s="876"/>
      <c r="BB422" s="876"/>
      <c r="BC422" s="876"/>
      <c r="BD422" s="876"/>
      <c r="BE422" s="876"/>
      <c r="BF422" s="876"/>
      <c r="BG422" s="876">
        <v>5583.3333333333339</v>
      </c>
      <c r="BH422" s="876"/>
      <c r="BI422" s="876"/>
      <c r="BJ422" s="876"/>
      <c r="BK422" s="876"/>
      <c r="BL422" s="876"/>
      <c r="BM422" s="876"/>
      <c r="BN422" s="876"/>
      <c r="BO422" s="877">
        <v>55833.333333333336</v>
      </c>
      <c r="BP422" s="878"/>
      <c r="BQ422" s="878"/>
      <c r="BR422" s="878"/>
      <c r="BS422" s="878"/>
      <c r="BT422" s="878"/>
      <c r="BU422" s="878"/>
      <c r="BV422" s="879"/>
      <c r="BW422" s="876">
        <v>0</v>
      </c>
      <c r="BX422" s="876"/>
      <c r="BY422" s="876"/>
      <c r="BZ422" s="876"/>
      <c r="CA422" s="876"/>
      <c r="CB422" s="876"/>
      <c r="CC422" s="876"/>
      <c r="CD422" s="876"/>
      <c r="CE422" s="876">
        <v>0</v>
      </c>
      <c r="CF422" s="876"/>
      <c r="CG422" s="876"/>
      <c r="CH422" s="876"/>
      <c r="CI422" s="876"/>
      <c r="CJ422" s="876"/>
      <c r="CK422" s="876"/>
      <c r="CL422" s="876"/>
      <c r="CM422" s="876"/>
      <c r="CN422" s="876">
        <v>24000</v>
      </c>
      <c r="CO422" s="876"/>
      <c r="CP422" s="876"/>
      <c r="CQ422" s="876"/>
      <c r="CR422" s="876"/>
      <c r="CS422" s="876"/>
      <c r="CT422" s="876"/>
      <c r="CU422" s="876"/>
      <c r="CV422" s="880">
        <f t="shared" si="6"/>
        <v>487416.66666666663</v>
      </c>
      <c r="CW422" s="880"/>
      <c r="CX422" s="880"/>
      <c r="CY422" s="880"/>
      <c r="CZ422" s="880"/>
      <c r="DA422" s="880"/>
      <c r="DB422" s="880"/>
      <c r="DC422" s="880"/>
      <c r="DD422" s="880"/>
      <c r="DE422" s="881"/>
    </row>
    <row r="423" spans="1:109" s="3" customFormat="1" ht="23.25" customHeight="1" x14ac:dyDescent="0.2">
      <c r="A423" s="919" t="s">
        <v>1737</v>
      </c>
      <c r="B423" s="920"/>
      <c r="C423" s="920"/>
      <c r="D423" s="920"/>
      <c r="E423" s="920"/>
      <c r="F423" s="920"/>
      <c r="G423" s="920"/>
      <c r="H423" s="920"/>
      <c r="I423" s="920"/>
      <c r="J423" s="920"/>
      <c r="K423" s="920"/>
      <c r="L423" s="920"/>
      <c r="M423" s="920"/>
      <c r="N423" s="920"/>
      <c r="O423" s="921"/>
      <c r="P423" s="886" t="s">
        <v>1499</v>
      </c>
      <c r="Q423" s="886"/>
      <c r="R423" s="886"/>
      <c r="S423" s="886"/>
      <c r="T423" s="886"/>
      <c r="U423" s="886"/>
      <c r="V423" s="886"/>
      <c r="W423" s="886"/>
      <c r="X423" s="886"/>
      <c r="Y423" s="886"/>
      <c r="Z423" s="886"/>
      <c r="AA423" s="886"/>
      <c r="AB423" s="886"/>
      <c r="AC423" s="886"/>
      <c r="AD423" s="887"/>
      <c r="AE423" s="887"/>
      <c r="AF423" s="887"/>
      <c r="AG423" s="888">
        <v>1</v>
      </c>
      <c r="AH423" s="888"/>
      <c r="AI423" s="888"/>
      <c r="AJ423" s="888"/>
      <c r="AK423" s="889">
        <v>33500</v>
      </c>
      <c r="AL423" s="889"/>
      <c r="AM423" s="889"/>
      <c r="AN423" s="889"/>
      <c r="AO423" s="889"/>
      <c r="AP423" s="889"/>
      <c r="AQ423" s="880">
        <v>402000</v>
      </c>
      <c r="AR423" s="880"/>
      <c r="AS423" s="880"/>
      <c r="AT423" s="880"/>
      <c r="AU423" s="880"/>
      <c r="AV423" s="880"/>
      <c r="AW423" s="880"/>
      <c r="AX423" s="880"/>
      <c r="AY423" s="876">
        <v>0</v>
      </c>
      <c r="AZ423" s="876"/>
      <c r="BA423" s="876"/>
      <c r="BB423" s="876"/>
      <c r="BC423" s="876"/>
      <c r="BD423" s="876"/>
      <c r="BE423" s="876"/>
      <c r="BF423" s="876"/>
      <c r="BG423" s="876">
        <v>5583.3333333333339</v>
      </c>
      <c r="BH423" s="876"/>
      <c r="BI423" s="876"/>
      <c r="BJ423" s="876"/>
      <c r="BK423" s="876"/>
      <c r="BL423" s="876"/>
      <c r="BM423" s="876"/>
      <c r="BN423" s="876"/>
      <c r="BO423" s="877">
        <v>55833.333333333336</v>
      </c>
      <c r="BP423" s="878"/>
      <c r="BQ423" s="878"/>
      <c r="BR423" s="878"/>
      <c r="BS423" s="878"/>
      <c r="BT423" s="878"/>
      <c r="BU423" s="878"/>
      <c r="BV423" s="879"/>
      <c r="BW423" s="876">
        <v>0</v>
      </c>
      <c r="BX423" s="876"/>
      <c r="BY423" s="876"/>
      <c r="BZ423" s="876"/>
      <c r="CA423" s="876"/>
      <c r="CB423" s="876"/>
      <c r="CC423" s="876"/>
      <c r="CD423" s="876"/>
      <c r="CE423" s="876">
        <v>0</v>
      </c>
      <c r="CF423" s="876"/>
      <c r="CG423" s="876"/>
      <c r="CH423" s="876"/>
      <c r="CI423" s="876"/>
      <c r="CJ423" s="876"/>
      <c r="CK423" s="876"/>
      <c r="CL423" s="876"/>
      <c r="CM423" s="876"/>
      <c r="CN423" s="876">
        <v>24000</v>
      </c>
      <c r="CO423" s="876"/>
      <c r="CP423" s="876"/>
      <c r="CQ423" s="876"/>
      <c r="CR423" s="876"/>
      <c r="CS423" s="876"/>
      <c r="CT423" s="876"/>
      <c r="CU423" s="876"/>
      <c r="CV423" s="880">
        <f t="shared" si="6"/>
        <v>487416.66666666663</v>
      </c>
      <c r="CW423" s="880"/>
      <c r="CX423" s="880"/>
      <c r="CY423" s="880"/>
      <c r="CZ423" s="880"/>
      <c r="DA423" s="880"/>
      <c r="DB423" s="880"/>
      <c r="DC423" s="880"/>
      <c r="DD423" s="880"/>
      <c r="DE423" s="881"/>
    </row>
    <row r="424" spans="1:109" s="3" customFormat="1" ht="23.25" customHeight="1" x14ac:dyDescent="0.2">
      <c r="A424" s="919" t="s">
        <v>1738</v>
      </c>
      <c r="B424" s="920"/>
      <c r="C424" s="920"/>
      <c r="D424" s="920"/>
      <c r="E424" s="920"/>
      <c r="F424" s="920"/>
      <c r="G424" s="920"/>
      <c r="H424" s="920"/>
      <c r="I424" s="920"/>
      <c r="J424" s="920"/>
      <c r="K424" s="920"/>
      <c r="L424" s="920"/>
      <c r="M424" s="920"/>
      <c r="N424" s="920"/>
      <c r="O424" s="921"/>
      <c r="P424" s="886" t="s">
        <v>1511</v>
      </c>
      <c r="Q424" s="886"/>
      <c r="R424" s="886"/>
      <c r="S424" s="886"/>
      <c r="T424" s="886"/>
      <c r="U424" s="886"/>
      <c r="V424" s="886"/>
      <c r="W424" s="886"/>
      <c r="X424" s="886"/>
      <c r="Y424" s="886"/>
      <c r="Z424" s="886"/>
      <c r="AA424" s="886"/>
      <c r="AB424" s="886"/>
      <c r="AC424" s="886"/>
      <c r="AD424" s="887"/>
      <c r="AE424" s="887"/>
      <c r="AF424" s="887"/>
      <c r="AG424" s="888">
        <v>1</v>
      </c>
      <c r="AH424" s="888"/>
      <c r="AI424" s="888"/>
      <c r="AJ424" s="888"/>
      <c r="AK424" s="889">
        <v>28500</v>
      </c>
      <c r="AL424" s="889"/>
      <c r="AM424" s="889"/>
      <c r="AN424" s="889"/>
      <c r="AO424" s="889"/>
      <c r="AP424" s="889"/>
      <c r="AQ424" s="880">
        <v>342000</v>
      </c>
      <c r="AR424" s="880"/>
      <c r="AS424" s="880"/>
      <c r="AT424" s="880"/>
      <c r="AU424" s="880"/>
      <c r="AV424" s="880"/>
      <c r="AW424" s="880"/>
      <c r="AX424" s="880"/>
      <c r="AY424" s="876">
        <v>0</v>
      </c>
      <c r="AZ424" s="876"/>
      <c r="BA424" s="876"/>
      <c r="BB424" s="876"/>
      <c r="BC424" s="876"/>
      <c r="BD424" s="876"/>
      <c r="BE424" s="876"/>
      <c r="BF424" s="876"/>
      <c r="BG424" s="876">
        <v>4750</v>
      </c>
      <c r="BH424" s="876"/>
      <c r="BI424" s="876"/>
      <c r="BJ424" s="876"/>
      <c r="BK424" s="876"/>
      <c r="BL424" s="876"/>
      <c r="BM424" s="876"/>
      <c r="BN424" s="876"/>
      <c r="BO424" s="877">
        <v>47500</v>
      </c>
      <c r="BP424" s="878"/>
      <c r="BQ424" s="878"/>
      <c r="BR424" s="878"/>
      <c r="BS424" s="878"/>
      <c r="BT424" s="878"/>
      <c r="BU424" s="878"/>
      <c r="BV424" s="879"/>
      <c r="BW424" s="876">
        <v>0</v>
      </c>
      <c r="BX424" s="876"/>
      <c r="BY424" s="876"/>
      <c r="BZ424" s="876"/>
      <c r="CA424" s="876"/>
      <c r="CB424" s="876"/>
      <c r="CC424" s="876"/>
      <c r="CD424" s="876"/>
      <c r="CE424" s="876">
        <v>0</v>
      </c>
      <c r="CF424" s="876"/>
      <c r="CG424" s="876"/>
      <c r="CH424" s="876"/>
      <c r="CI424" s="876"/>
      <c r="CJ424" s="876"/>
      <c r="CK424" s="876"/>
      <c r="CL424" s="876"/>
      <c r="CM424" s="876"/>
      <c r="CN424" s="876">
        <v>24000</v>
      </c>
      <c r="CO424" s="876"/>
      <c r="CP424" s="876"/>
      <c r="CQ424" s="876"/>
      <c r="CR424" s="876"/>
      <c r="CS424" s="876"/>
      <c r="CT424" s="876"/>
      <c r="CU424" s="876"/>
      <c r="CV424" s="880">
        <f t="shared" si="6"/>
        <v>418250</v>
      </c>
      <c r="CW424" s="880"/>
      <c r="CX424" s="880"/>
      <c r="CY424" s="880"/>
      <c r="CZ424" s="880"/>
      <c r="DA424" s="880"/>
      <c r="DB424" s="880"/>
      <c r="DC424" s="880"/>
      <c r="DD424" s="880"/>
      <c r="DE424" s="881"/>
    </row>
    <row r="425" spans="1:109" s="3" customFormat="1" ht="23.25" customHeight="1" x14ac:dyDescent="0.2">
      <c r="A425" s="919" t="s">
        <v>1739</v>
      </c>
      <c r="B425" s="920"/>
      <c r="C425" s="920"/>
      <c r="D425" s="920"/>
      <c r="E425" s="920"/>
      <c r="F425" s="920"/>
      <c r="G425" s="920"/>
      <c r="H425" s="920"/>
      <c r="I425" s="920"/>
      <c r="J425" s="920"/>
      <c r="K425" s="920"/>
      <c r="L425" s="920"/>
      <c r="M425" s="920"/>
      <c r="N425" s="920"/>
      <c r="O425" s="921"/>
      <c r="P425" s="886" t="s">
        <v>1686</v>
      </c>
      <c r="Q425" s="886"/>
      <c r="R425" s="886"/>
      <c r="S425" s="886"/>
      <c r="T425" s="886"/>
      <c r="U425" s="886"/>
      <c r="V425" s="886"/>
      <c r="W425" s="886"/>
      <c r="X425" s="886"/>
      <c r="Y425" s="886"/>
      <c r="Z425" s="886"/>
      <c r="AA425" s="886"/>
      <c r="AB425" s="886"/>
      <c r="AC425" s="886"/>
      <c r="AD425" s="887"/>
      <c r="AE425" s="887"/>
      <c r="AF425" s="887"/>
      <c r="AG425" s="888">
        <v>1</v>
      </c>
      <c r="AH425" s="888"/>
      <c r="AI425" s="888"/>
      <c r="AJ425" s="888"/>
      <c r="AK425" s="889">
        <v>28500</v>
      </c>
      <c r="AL425" s="889"/>
      <c r="AM425" s="889"/>
      <c r="AN425" s="889"/>
      <c r="AO425" s="889"/>
      <c r="AP425" s="889"/>
      <c r="AQ425" s="880">
        <v>342000</v>
      </c>
      <c r="AR425" s="880"/>
      <c r="AS425" s="880"/>
      <c r="AT425" s="880"/>
      <c r="AU425" s="880"/>
      <c r="AV425" s="880"/>
      <c r="AW425" s="880"/>
      <c r="AX425" s="880"/>
      <c r="AY425" s="876">
        <v>0</v>
      </c>
      <c r="AZ425" s="876"/>
      <c r="BA425" s="876"/>
      <c r="BB425" s="876"/>
      <c r="BC425" s="876"/>
      <c r="BD425" s="876"/>
      <c r="BE425" s="876"/>
      <c r="BF425" s="876"/>
      <c r="BG425" s="876">
        <v>4750</v>
      </c>
      <c r="BH425" s="876"/>
      <c r="BI425" s="876"/>
      <c r="BJ425" s="876"/>
      <c r="BK425" s="876"/>
      <c r="BL425" s="876"/>
      <c r="BM425" s="876"/>
      <c r="BN425" s="876"/>
      <c r="BO425" s="877">
        <v>47500</v>
      </c>
      <c r="BP425" s="878"/>
      <c r="BQ425" s="878"/>
      <c r="BR425" s="878"/>
      <c r="BS425" s="878"/>
      <c r="BT425" s="878"/>
      <c r="BU425" s="878"/>
      <c r="BV425" s="879"/>
      <c r="BW425" s="876">
        <v>0</v>
      </c>
      <c r="BX425" s="876"/>
      <c r="BY425" s="876"/>
      <c r="BZ425" s="876"/>
      <c r="CA425" s="876"/>
      <c r="CB425" s="876"/>
      <c r="CC425" s="876"/>
      <c r="CD425" s="876"/>
      <c r="CE425" s="876">
        <v>0</v>
      </c>
      <c r="CF425" s="876"/>
      <c r="CG425" s="876"/>
      <c r="CH425" s="876"/>
      <c r="CI425" s="876"/>
      <c r="CJ425" s="876"/>
      <c r="CK425" s="876"/>
      <c r="CL425" s="876"/>
      <c r="CM425" s="876"/>
      <c r="CN425" s="876">
        <v>24000</v>
      </c>
      <c r="CO425" s="876"/>
      <c r="CP425" s="876"/>
      <c r="CQ425" s="876"/>
      <c r="CR425" s="876"/>
      <c r="CS425" s="876"/>
      <c r="CT425" s="876"/>
      <c r="CU425" s="876"/>
      <c r="CV425" s="880">
        <f t="shared" si="6"/>
        <v>418250</v>
      </c>
      <c r="CW425" s="880"/>
      <c r="CX425" s="880"/>
      <c r="CY425" s="880"/>
      <c r="CZ425" s="880"/>
      <c r="DA425" s="880"/>
      <c r="DB425" s="880"/>
      <c r="DC425" s="880"/>
      <c r="DD425" s="880"/>
      <c r="DE425" s="881"/>
    </row>
    <row r="426" spans="1:109" s="3" customFormat="1" ht="23.25" customHeight="1" x14ac:dyDescent="0.2">
      <c r="A426" s="919" t="s">
        <v>1740</v>
      </c>
      <c r="B426" s="920"/>
      <c r="C426" s="920"/>
      <c r="D426" s="920"/>
      <c r="E426" s="920"/>
      <c r="F426" s="920"/>
      <c r="G426" s="920"/>
      <c r="H426" s="920"/>
      <c r="I426" s="920"/>
      <c r="J426" s="920"/>
      <c r="K426" s="920"/>
      <c r="L426" s="920"/>
      <c r="M426" s="920"/>
      <c r="N426" s="920"/>
      <c r="O426" s="921"/>
      <c r="P426" s="886" t="s">
        <v>1507</v>
      </c>
      <c r="Q426" s="886"/>
      <c r="R426" s="886"/>
      <c r="S426" s="886"/>
      <c r="T426" s="886"/>
      <c r="U426" s="886"/>
      <c r="V426" s="886"/>
      <c r="W426" s="886"/>
      <c r="X426" s="886"/>
      <c r="Y426" s="886"/>
      <c r="Z426" s="886"/>
      <c r="AA426" s="886"/>
      <c r="AB426" s="886"/>
      <c r="AC426" s="886"/>
      <c r="AD426" s="887"/>
      <c r="AE426" s="887"/>
      <c r="AF426" s="887"/>
      <c r="AG426" s="888">
        <v>1</v>
      </c>
      <c r="AH426" s="888"/>
      <c r="AI426" s="888"/>
      <c r="AJ426" s="888"/>
      <c r="AK426" s="889">
        <v>30000</v>
      </c>
      <c r="AL426" s="889"/>
      <c r="AM426" s="889"/>
      <c r="AN426" s="889"/>
      <c r="AO426" s="889"/>
      <c r="AP426" s="889"/>
      <c r="AQ426" s="880">
        <v>360000</v>
      </c>
      <c r="AR426" s="880"/>
      <c r="AS426" s="880"/>
      <c r="AT426" s="880"/>
      <c r="AU426" s="880"/>
      <c r="AV426" s="880"/>
      <c r="AW426" s="880"/>
      <c r="AX426" s="880"/>
      <c r="AY426" s="876">
        <v>0</v>
      </c>
      <c r="AZ426" s="876"/>
      <c r="BA426" s="876"/>
      <c r="BB426" s="876"/>
      <c r="BC426" s="876"/>
      <c r="BD426" s="876"/>
      <c r="BE426" s="876"/>
      <c r="BF426" s="876"/>
      <c r="BG426" s="876">
        <v>5000</v>
      </c>
      <c r="BH426" s="876"/>
      <c r="BI426" s="876"/>
      <c r="BJ426" s="876"/>
      <c r="BK426" s="876"/>
      <c r="BL426" s="876"/>
      <c r="BM426" s="876"/>
      <c r="BN426" s="876"/>
      <c r="BO426" s="877">
        <v>50000</v>
      </c>
      <c r="BP426" s="878"/>
      <c r="BQ426" s="878"/>
      <c r="BR426" s="878"/>
      <c r="BS426" s="878"/>
      <c r="BT426" s="878"/>
      <c r="BU426" s="878"/>
      <c r="BV426" s="879"/>
      <c r="BW426" s="876">
        <v>0</v>
      </c>
      <c r="BX426" s="876"/>
      <c r="BY426" s="876"/>
      <c r="BZ426" s="876"/>
      <c r="CA426" s="876"/>
      <c r="CB426" s="876"/>
      <c r="CC426" s="876"/>
      <c r="CD426" s="876"/>
      <c r="CE426" s="876">
        <v>0</v>
      </c>
      <c r="CF426" s="876"/>
      <c r="CG426" s="876"/>
      <c r="CH426" s="876"/>
      <c r="CI426" s="876"/>
      <c r="CJ426" s="876"/>
      <c r="CK426" s="876"/>
      <c r="CL426" s="876"/>
      <c r="CM426" s="876"/>
      <c r="CN426" s="876">
        <v>0</v>
      </c>
      <c r="CO426" s="876"/>
      <c r="CP426" s="876"/>
      <c r="CQ426" s="876"/>
      <c r="CR426" s="876"/>
      <c r="CS426" s="876"/>
      <c r="CT426" s="876"/>
      <c r="CU426" s="876"/>
      <c r="CV426" s="880">
        <f t="shared" si="6"/>
        <v>415000</v>
      </c>
      <c r="CW426" s="880"/>
      <c r="CX426" s="880"/>
      <c r="CY426" s="880"/>
      <c r="CZ426" s="880"/>
      <c r="DA426" s="880"/>
      <c r="DB426" s="880"/>
      <c r="DC426" s="880"/>
      <c r="DD426" s="880"/>
      <c r="DE426" s="881"/>
    </row>
    <row r="427" spans="1:109" s="3" customFormat="1" ht="23.25" customHeight="1" x14ac:dyDescent="0.2">
      <c r="A427" s="919" t="s">
        <v>1740</v>
      </c>
      <c r="B427" s="920"/>
      <c r="C427" s="920"/>
      <c r="D427" s="920"/>
      <c r="E427" s="920"/>
      <c r="F427" s="920"/>
      <c r="G427" s="920"/>
      <c r="H427" s="920"/>
      <c r="I427" s="920"/>
      <c r="J427" s="920"/>
      <c r="K427" s="920"/>
      <c r="L427" s="920"/>
      <c r="M427" s="920"/>
      <c r="N427" s="920"/>
      <c r="O427" s="921"/>
      <c r="P427" s="886" t="s">
        <v>1499</v>
      </c>
      <c r="Q427" s="886"/>
      <c r="R427" s="886"/>
      <c r="S427" s="886"/>
      <c r="T427" s="886"/>
      <c r="U427" s="886"/>
      <c r="V427" s="886"/>
      <c r="W427" s="886"/>
      <c r="X427" s="886"/>
      <c r="Y427" s="886"/>
      <c r="Z427" s="886"/>
      <c r="AA427" s="886"/>
      <c r="AB427" s="886"/>
      <c r="AC427" s="886"/>
      <c r="AD427" s="887"/>
      <c r="AE427" s="887"/>
      <c r="AF427" s="887"/>
      <c r="AG427" s="888">
        <v>1</v>
      </c>
      <c r="AH427" s="888"/>
      <c r="AI427" s="888"/>
      <c r="AJ427" s="888"/>
      <c r="AK427" s="889">
        <v>33500</v>
      </c>
      <c r="AL427" s="889"/>
      <c r="AM427" s="889"/>
      <c r="AN427" s="889"/>
      <c r="AO427" s="889"/>
      <c r="AP427" s="889"/>
      <c r="AQ427" s="880">
        <v>402000</v>
      </c>
      <c r="AR427" s="880"/>
      <c r="AS427" s="880"/>
      <c r="AT427" s="880"/>
      <c r="AU427" s="880"/>
      <c r="AV427" s="880"/>
      <c r="AW427" s="880"/>
      <c r="AX427" s="880"/>
      <c r="AY427" s="876">
        <v>0</v>
      </c>
      <c r="AZ427" s="876"/>
      <c r="BA427" s="876"/>
      <c r="BB427" s="876"/>
      <c r="BC427" s="876"/>
      <c r="BD427" s="876"/>
      <c r="BE427" s="876"/>
      <c r="BF427" s="876"/>
      <c r="BG427" s="876">
        <v>5583.3333333333339</v>
      </c>
      <c r="BH427" s="876"/>
      <c r="BI427" s="876"/>
      <c r="BJ427" s="876"/>
      <c r="BK427" s="876"/>
      <c r="BL427" s="876"/>
      <c r="BM427" s="876"/>
      <c r="BN427" s="876"/>
      <c r="BO427" s="877">
        <v>55833.333333333336</v>
      </c>
      <c r="BP427" s="878"/>
      <c r="BQ427" s="878"/>
      <c r="BR427" s="878"/>
      <c r="BS427" s="878"/>
      <c r="BT427" s="878"/>
      <c r="BU427" s="878"/>
      <c r="BV427" s="879"/>
      <c r="BW427" s="876">
        <v>0</v>
      </c>
      <c r="BX427" s="876"/>
      <c r="BY427" s="876"/>
      <c r="BZ427" s="876"/>
      <c r="CA427" s="876"/>
      <c r="CB427" s="876"/>
      <c r="CC427" s="876"/>
      <c r="CD427" s="876"/>
      <c r="CE427" s="876">
        <v>0</v>
      </c>
      <c r="CF427" s="876"/>
      <c r="CG427" s="876"/>
      <c r="CH427" s="876"/>
      <c r="CI427" s="876"/>
      <c r="CJ427" s="876"/>
      <c r="CK427" s="876"/>
      <c r="CL427" s="876"/>
      <c r="CM427" s="876"/>
      <c r="CN427" s="876">
        <v>24000</v>
      </c>
      <c r="CO427" s="876"/>
      <c r="CP427" s="876"/>
      <c r="CQ427" s="876"/>
      <c r="CR427" s="876"/>
      <c r="CS427" s="876"/>
      <c r="CT427" s="876"/>
      <c r="CU427" s="876"/>
      <c r="CV427" s="880">
        <f t="shared" si="6"/>
        <v>487416.66666666663</v>
      </c>
      <c r="CW427" s="880"/>
      <c r="CX427" s="880"/>
      <c r="CY427" s="880"/>
      <c r="CZ427" s="880"/>
      <c r="DA427" s="880"/>
      <c r="DB427" s="880"/>
      <c r="DC427" s="880"/>
      <c r="DD427" s="880"/>
      <c r="DE427" s="881"/>
    </row>
    <row r="428" spans="1:109" s="3" customFormat="1" ht="23.25" customHeight="1" x14ac:dyDescent="0.2">
      <c r="A428" s="919" t="s">
        <v>1741</v>
      </c>
      <c r="B428" s="920"/>
      <c r="C428" s="920"/>
      <c r="D428" s="920"/>
      <c r="E428" s="920"/>
      <c r="F428" s="920"/>
      <c r="G428" s="920"/>
      <c r="H428" s="920"/>
      <c r="I428" s="920"/>
      <c r="J428" s="920"/>
      <c r="K428" s="920"/>
      <c r="L428" s="920"/>
      <c r="M428" s="920"/>
      <c r="N428" s="920"/>
      <c r="O428" s="921"/>
      <c r="P428" s="886" t="s">
        <v>1548</v>
      </c>
      <c r="Q428" s="886"/>
      <c r="R428" s="886"/>
      <c r="S428" s="886"/>
      <c r="T428" s="886"/>
      <c r="U428" s="886"/>
      <c r="V428" s="886"/>
      <c r="W428" s="886"/>
      <c r="X428" s="886"/>
      <c r="Y428" s="886"/>
      <c r="Z428" s="886"/>
      <c r="AA428" s="886"/>
      <c r="AB428" s="886"/>
      <c r="AC428" s="886"/>
      <c r="AD428" s="887"/>
      <c r="AE428" s="887"/>
      <c r="AF428" s="887"/>
      <c r="AG428" s="888">
        <v>1</v>
      </c>
      <c r="AH428" s="888"/>
      <c r="AI428" s="888"/>
      <c r="AJ428" s="888"/>
      <c r="AK428" s="889">
        <v>15300</v>
      </c>
      <c r="AL428" s="889"/>
      <c r="AM428" s="889"/>
      <c r="AN428" s="889"/>
      <c r="AO428" s="889"/>
      <c r="AP428" s="889"/>
      <c r="AQ428" s="880">
        <v>183600</v>
      </c>
      <c r="AR428" s="880"/>
      <c r="AS428" s="880"/>
      <c r="AT428" s="880"/>
      <c r="AU428" s="880"/>
      <c r="AV428" s="880"/>
      <c r="AW428" s="880"/>
      <c r="AX428" s="880"/>
      <c r="AY428" s="876">
        <v>0</v>
      </c>
      <c r="AZ428" s="876"/>
      <c r="BA428" s="876"/>
      <c r="BB428" s="876"/>
      <c r="BC428" s="876"/>
      <c r="BD428" s="876"/>
      <c r="BE428" s="876"/>
      <c r="BF428" s="876"/>
      <c r="BG428" s="876">
        <v>2550</v>
      </c>
      <c r="BH428" s="876"/>
      <c r="BI428" s="876"/>
      <c r="BJ428" s="876"/>
      <c r="BK428" s="876"/>
      <c r="BL428" s="876"/>
      <c r="BM428" s="876"/>
      <c r="BN428" s="876"/>
      <c r="BO428" s="877">
        <v>25500</v>
      </c>
      <c r="BP428" s="878"/>
      <c r="BQ428" s="878"/>
      <c r="BR428" s="878"/>
      <c r="BS428" s="878"/>
      <c r="BT428" s="878"/>
      <c r="BU428" s="878"/>
      <c r="BV428" s="879"/>
      <c r="BW428" s="876">
        <v>0</v>
      </c>
      <c r="BX428" s="876"/>
      <c r="BY428" s="876"/>
      <c r="BZ428" s="876"/>
      <c r="CA428" s="876"/>
      <c r="CB428" s="876"/>
      <c r="CC428" s="876"/>
      <c r="CD428" s="876"/>
      <c r="CE428" s="876">
        <v>0</v>
      </c>
      <c r="CF428" s="876"/>
      <c r="CG428" s="876"/>
      <c r="CH428" s="876"/>
      <c r="CI428" s="876"/>
      <c r="CJ428" s="876"/>
      <c r="CK428" s="876"/>
      <c r="CL428" s="876"/>
      <c r="CM428" s="876"/>
      <c r="CN428" s="876">
        <v>12000</v>
      </c>
      <c r="CO428" s="876"/>
      <c r="CP428" s="876"/>
      <c r="CQ428" s="876"/>
      <c r="CR428" s="876"/>
      <c r="CS428" s="876"/>
      <c r="CT428" s="876"/>
      <c r="CU428" s="876"/>
      <c r="CV428" s="880">
        <f t="shared" si="6"/>
        <v>223650</v>
      </c>
      <c r="CW428" s="880"/>
      <c r="CX428" s="880"/>
      <c r="CY428" s="880"/>
      <c r="CZ428" s="880"/>
      <c r="DA428" s="880"/>
      <c r="DB428" s="880"/>
      <c r="DC428" s="880"/>
      <c r="DD428" s="880"/>
      <c r="DE428" s="881"/>
    </row>
    <row r="429" spans="1:109" s="3" customFormat="1" ht="23.25" customHeight="1" x14ac:dyDescent="0.2">
      <c r="A429" s="919" t="s">
        <v>1742</v>
      </c>
      <c r="B429" s="920"/>
      <c r="C429" s="920"/>
      <c r="D429" s="920"/>
      <c r="E429" s="920"/>
      <c r="F429" s="920"/>
      <c r="G429" s="920"/>
      <c r="H429" s="920"/>
      <c r="I429" s="920"/>
      <c r="J429" s="920"/>
      <c r="K429" s="920"/>
      <c r="L429" s="920"/>
      <c r="M429" s="920"/>
      <c r="N429" s="920"/>
      <c r="O429" s="921"/>
      <c r="P429" s="886" t="s">
        <v>1525</v>
      </c>
      <c r="Q429" s="886"/>
      <c r="R429" s="886"/>
      <c r="S429" s="886"/>
      <c r="T429" s="886"/>
      <c r="U429" s="886"/>
      <c r="V429" s="886"/>
      <c r="W429" s="886"/>
      <c r="X429" s="886"/>
      <c r="Y429" s="886"/>
      <c r="Z429" s="886"/>
      <c r="AA429" s="886"/>
      <c r="AB429" s="886"/>
      <c r="AC429" s="886"/>
      <c r="AD429" s="887"/>
      <c r="AE429" s="887"/>
      <c r="AF429" s="887"/>
      <c r="AG429" s="888">
        <v>6</v>
      </c>
      <c r="AH429" s="888"/>
      <c r="AI429" s="888"/>
      <c r="AJ429" s="888"/>
      <c r="AK429" s="889">
        <v>60847.68</v>
      </c>
      <c r="AL429" s="889"/>
      <c r="AM429" s="889"/>
      <c r="AN429" s="889"/>
      <c r="AO429" s="889"/>
      <c r="AP429" s="889"/>
      <c r="AQ429" s="880">
        <v>730172.16</v>
      </c>
      <c r="AR429" s="880"/>
      <c r="AS429" s="880"/>
      <c r="AT429" s="880"/>
      <c r="AU429" s="880"/>
      <c r="AV429" s="880"/>
      <c r="AW429" s="880"/>
      <c r="AX429" s="880"/>
      <c r="AY429" s="876">
        <v>0</v>
      </c>
      <c r="AZ429" s="876"/>
      <c r="BA429" s="876"/>
      <c r="BB429" s="876"/>
      <c r="BC429" s="876"/>
      <c r="BD429" s="876"/>
      <c r="BE429" s="876"/>
      <c r="BF429" s="876"/>
      <c r="BG429" s="876">
        <v>10141.280000000001</v>
      </c>
      <c r="BH429" s="876"/>
      <c r="BI429" s="876"/>
      <c r="BJ429" s="876"/>
      <c r="BK429" s="876"/>
      <c r="BL429" s="876"/>
      <c r="BM429" s="876"/>
      <c r="BN429" s="876"/>
      <c r="BO429" s="877">
        <v>101412.79999999999</v>
      </c>
      <c r="BP429" s="878"/>
      <c r="BQ429" s="878"/>
      <c r="BR429" s="878"/>
      <c r="BS429" s="878"/>
      <c r="BT429" s="878"/>
      <c r="BU429" s="878"/>
      <c r="BV429" s="879"/>
      <c r="BW429" s="876">
        <v>0</v>
      </c>
      <c r="BX429" s="876"/>
      <c r="BY429" s="876"/>
      <c r="BZ429" s="876"/>
      <c r="CA429" s="876"/>
      <c r="CB429" s="876"/>
      <c r="CC429" s="876"/>
      <c r="CD429" s="876"/>
      <c r="CE429" s="876">
        <v>0</v>
      </c>
      <c r="CF429" s="876"/>
      <c r="CG429" s="876"/>
      <c r="CH429" s="876"/>
      <c r="CI429" s="876"/>
      <c r="CJ429" s="876"/>
      <c r="CK429" s="876"/>
      <c r="CL429" s="876"/>
      <c r="CM429" s="876"/>
      <c r="CN429" s="876">
        <v>153600</v>
      </c>
      <c r="CO429" s="876"/>
      <c r="CP429" s="876"/>
      <c r="CQ429" s="876"/>
      <c r="CR429" s="876"/>
      <c r="CS429" s="876"/>
      <c r="CT429" s="876"/>
      <c r="CU429" s="876"/>
      <c r="CV429" s="880">
        <f t="shared" si="6"/>
        <v>995326.24</v>
      </c>
      <c r="CW429" s="880"/>
      <c r="CX429" s="880"/>
      <c r="CY429" s="880"/>
      <c r="CZ429" s="880"/>
      <c r="DA429" s="880"/>
      <c r="DB429" s="880"/>
      <c r="DC429" s="880"/>
      <c r="DD429" s="880"/>
      <c r="DE429" s="881"/>
    </row>
    <row r="430" spans="1:109" s="3" customFormat="1" ht="23.25" customHeight="1" x14ac:dyDescent="0.2">
      <c r="A430" s="919" t="s">
        <v>1743</v>
      </c>
      <c r="B430" s="920"/>
      <c r="C430" s="920"/>
      <c r="D430" s="920"/>
      <c r="E430" s="920"/>
      <c r="F430" s="920"/>
      <c r="G430" s="920"/>
      <c r="H430" s="920"/>
      <c r="I430" s="920"/>
      <c r="J430" s="920"/>
      <c r="K430" s="920"/>
      <c r="L430" s="920"/>
      <c r="M430" s="920"/>
      <c r="N430" s="920"/>
      <c r="O430" s="921"/>
      <c r="P430" s="886" t="s">
        <v>1497</v>
      </c>
      <c r="Q430" s="886"/>
      <c r="R430" s="886"/>
      <c r="S430" s="886"/>
      <c r="T430" s="886"/>
      <c r="U430" s="886"/>
      <c r="V430" s="886"/>
      <c r="W430" s="886"/>
      <c r="X430" s="886"/>
      <c r="Y430" s="886"/>
      <c r="Z430" s="886"/>
      <c r="AA430" s="886"/>
      <c r="AB430" s="886"/>
      <c r="AC430" s="886"/>
      <c r="AD430" s="887"/>
      <c r="AE430" s="887"/>
      <c r="AF430" s="887"/>
      <c r="AG430" s="888">
        <v>11</v>
      </c>
      <c r="AH430" s="888"/>
      <c r="AI430" s="888"/>
      <c r="AJ430" s="888"/>
      <c r="AK430" s="889">
        <v>107068.45999999999</v>
      </c>
      <c r="AL430" s="889"/>
      <c r="AM430" s="889"/>
      <c r="AN430" s="889"/>
      <c r="AO430" s="889"/>
      <c r="AP430" s="889"/>
      <c r="AQ430" s="880">
        <v>1284821.52</v>
      </c>
      <c r="AR430" s="880"/>
      <c r="AS430" s="880"/>
      <c r="AT430" s="880"/>
      <c r="AU430" s="880"/>
      <c r="AV430" s="880"/>
      <c r="AW430" s="880"/>
      <c r="AX430" s="880"/>
      <c r="AY430" s="876">
        <v>0</v>
      </c>
      <c r="AZ430" s="876"/>
      <c r="BA430" s="876"/>
      <c r="BB430" s="876"/>
      <c r="BC430" s="876"/>
      <c r="BD430" s="876"/>
      <c r="BE430" s="876"/>
      <c r="BF430" s="876"/>
      <c r="BG430" s="876">
        <v>17844.743333333332</v>
      </c>
      <c r="BH430" s="876"/>
      <c r="BI430" s="876"/>
      <c r="BJ430" s="876"/>
      <c r="BK430" s="876"/>
      <c r="BL430" s="876"/>
      <c r="BM430" s="876"/>
      <c r="BN430" s="876"/>
      <c r="BO430" s="877">
        <v>178447.43333333332</v>
      </c>
      <c r="BP430" s="878"/>
      <c r="BQ430" s="878"/>
      <c r="BR430" s="878"/>
      <c r="BS430" s="878"/>
      <c r="BT430" s="878"/>
      <c r="BU430" s="878"/>
      <c r="BV430" s="879"/>
      <c r="BW430" s="876">
        <v>0</v>
      </c>
      <c r="BX430" s="876"/>
      <c r="BY430" s="876"/>
      <c r="BZ430" s="876"/>
      <c r="CA430" s="876"/>
      <c r="CB430" s="876"/>
      <c r="CC430" s="876"/>
      <c r="CD430" s="876"/>
      <c r="CE430" s="876">
        <v>0</v>
      </c>
      <c r="CF430" s="876"/>
      <c r="CG430" s="876"/>
      <c r="CH430" s="876"/>
      <c r="CI430" s="876"/>
      <c r="CJ430" s="876"/>
      <c r="CK430" s="876"/>
      <c r="CL430" s="876"/>
      <c r="CM430" s="876"/>
      <c r="CN430" s="876">
        <v>281600</v>
      </c>
      <c r="CO430" s="876"/>
      <c r="CP430" s="876"/>
      <c r="CQ430" s="876"/>
      <c r="CR430" s="876"/>
      <c r="CS430" s="876"/>
      <c r="CT430" s="876"/>
      <c r="CU430" s="876"/>
      <c r="CV430" s="880">
        <f t="shared" si="6"/>
        <v>1762713.6966666668</v>
      </c>
      <c r="CW430" s="880"/>
      <c r="CX430" s="880"/>
      <c r="CY430" s="880"/>
      <c r="CZ430" s="880"/>
      <c r="DA430" s="880"/>
      <c r="DB430" s="880"/>
      <c r="DC430" s="880"/>
      <c r="DD430" s="880"/>
      <c r="DE430" s="881"/>
    </row>
    <row r="431" spans="1:109" s="3" customFormat="1" ht="23.25" customHeight="1" x14ac:dyDescent="0.2">
      <c r="A431" s="919" t="s">
        <v>1744</v>
      </c>
      <c r="B431" s="920"/>
      <c r="C431" s="920"/>
      <c r="D431" s="920"/>
      <c r="E431" s="920"/>
      <c r="F431" s="920"/>
      <c r="G431" s="920"/>
      <c r="H431" s="920"/>
      <c r="I431" s="920"/>
      <c r="J431" s="920"/>
      <c r="K431" s="920"/>
      <c r="L431" s="920"/>
      <c r="M431" s="920"/>
      <c r="N431" s="920"/>
      <c r="O431" s="921"/>
      <c r="P431" s="886" t="s">
        <v>1513</v>
      </c>
      <c r="Q431" s="886"/>
      <c r="R431" s="886"/>
      <c r="S431" s="886"/>
      <c r="T431" s="886"/>
      <c r="U431" s="886"/>
      <c r="V431" s="886"/>
      <c r="W431" s="886"/>
      <c r="X431" s="886"/>
      <c r="Y431" s="886"/>
      <c r="Z431" s="886"/>
      <c r="AA431" s="886"/>
      <c r="AB431" s="886"/>
      <c r="AC431" s="886"/>
      <c r="AD431" s="887"/>
      <c r="AE431" s="887"/>
      <c r="AF431" s="887"/>
      <c r="AG431" s="888">
        <v>16</v>
      </c>
      <c r="AH431" s="888"/>
      <c r="AI431" s="888"/>
      <c r="AJ431" s="888"/>
      <c r="AK431" s="889">
        <v>172778.24000000005</v>
      </c>
      <c r="AL431" s="889"/>
      <c r="AM431" s="889"/>
      <c r="AN431" s="889"/>
      <c r="AO431" s="889"/>
      <c r="AP431" s="889"/>
      <c r="AQ431" s="880">
        <v>2073338.8799999992</v>
      </c>
      <c r="AR431" s="880"/>
      <c r="AS431" s="880"/>
      <c r="AT431" s="880"/>
      <c r="AU431" s="880"/>
      <c r="AV431" s="880"/>
      <c r="AW431" s="880"/>
      <c r="AX431" s="880"/>
      <c r="AY431" s="876">
        <v>0</v>
      </c>
      <c r="AZ431" s="876"/>
      <c r="BA431" s="876"/>
      <c r="BB431" s="876"/>
      <c r="BC431" s="876"/>
      <c r="BD431" s="876"/>
      <c r="BE431" s="876"/>
      <c r="BF431" s="876"/>
      <c r="BG431" s="876">
        <v>28796.373333333337</v>
      </c>
      <c r="BH431" s="876"/>
      <c r="BI431" s="876"/>
      <c r="BJ431" s="876"/>
      <c r="BK431" s="876"/>
      <c r="BL431" s="876"/>
      <c r="BM431" s="876"/>
      <c r="BN431" s="876"/>
      <c r="BO431" s="877">
        <v>287963.73333333334</v>
      </c>
      <c r="BP431" s="878"/>
      <c r="BQ431" s="878"/>
      <c r="BR431" s="878"/>
      <c r="BS431" s="878"/>
      <c r="BT431" s="878"/>
      <c r="BU431" s="878"/>
      <c r="BV431" s="879"/>
      <c r="BW431" s="876">
        <v>0</v>
      </c>
      <c r="BX431" s="876"/>
      <c r="BY431" s="876"/>
      <c r="BZ431" s="876"/>
      <c r="CA431" s="876"/>
      <c r="CB431" s="876"/>
      <c r="CC431" s="876"/>
      <c r="CD431" s="876"/>
      <c r="CE431" s="876">
        <v>0</v>
      </c>
      <c r="CF431" s="876"/>
      <c r="CG431" s="876"/>
      <c r="CH431" s="876"/>
      <c r="CI431" s="876"/>
      <c r="CJ431" s="876"/>
      <c r="CK431" s="876"/>
      <c r="CL431" s="876"/>
      <c r="CM431" s="876"/>
      <c r="CN431" s="876">
        <v>409600</v>
      </c>
      <c r="CO431" s="876"/>
      <c r="CP431" s="876"/>
      <c r="CQ431" s="876"/>
      <c r="CR431" s="876"/>
      <c r="CS431" s="876"/>
      <c r="CT431" s="876"/>
      <c r="CU431" s="876"/>
      <c r="CV431" s="880">
        <f t="shared" si="6"/>
        <v>2799698.9866666659</v>
      </c>
      <c r="CW431" s="880"/>
      <c r="CX431" s="880"/>
      <c r="CY431" s="880"/>
      <c r="CZ431" s="880"/>
      <c r="DA431" s="880"/>
      <c r="DB431" s="880"/>
      <c r="DC431" s="880"/>
      <c r="DD431" s="880"/>
      <c r="DE431" s="881"/>
    </row>
    <row r="432" spans="1:109" s="3" customFormat="1" ht="23.25" customHeight="1" x14ac:dyDescent="0.2">
      <c r="A432" s="919" t="s">
        <v>1745</v>
      </c>
      <c r="B432" s="920"/>
      <c r="C432" s="920"/>
      <c r="D432" s="920"/>
      <c r="E432" s="920"/>
      <c r="F432" s="920"/>
      <c r="G432" s="920"/>
      <c r="H432" s="920"/>
      <c r="I432" s="920"/>
      <c r="J432" s="920"/>
      <c r="K432" s="920"/>
      <c r="L432" s="920"/>
      <c r="M432" s="920"/>
      <c r="N432" s="920"/>
      <c r="O432" s="921"/>
      <c r="P432" s="886" t="s">
        <v>1513</v>
      </c>
      <c r="Q432" s="886"/>
      <c r="R432" s="886"/>
      <c r="S432" s="886"/>
      <c r="T432" s="886"/>
      <c r="U432" s="886"/>
      <c r="V432" s="886"/>
      <c r="W432" s="886"/>
      <c r="X432" s="886"/>
      <c r="Y432" s="886"/>
      <c r="Z432" s="886"/>
      <c r="AA432" s="886"/>
      <c r="AB432" s="886"/>
      <c r="AC432" s="886"/>
      <c r="AD432" s="887"/>
      <c r="AE432" s="887"/>
      <c r="AF432" s="887"/>
      <c r="AG432" s="888">
        <v>14</v>
      </c>
      <c r="AH432" s="888"/>
      <c r="AI432" s="888"/>
      <c r="AJ432" s="888"/>
      <c r="AK432" s="889">
        <v>168564.48000000004</v>
      </c>
      <c r="AL432" s="889"/>
      <c r="AM432" s="889"/>
      <c r="AN432" s="889"/>
      <c r="AO432" s="889"/>
      <c r="AP432" s="889"/>
      <c r="AQ432" s="880">
        <v>2022773.7600000005</v>
      </c>
      <c r="AR432" s="880"/>
      <c r="AS432" s="880"/>
      <c r="AT432" s="880"/>
      <c r="AU432" s="880"/>
      <c r="AV432" s="880"/>
      <c r="AW432" s="880"/>
      <c r="AX432" s="880"/>
      <c r="AY432" s="876">
        <v>0</v>
      </c>
      <c r="AZ432" s="876"/>
      <c r="BA432" s="876"/>
      <c r="BB432" s="876"/>
      <c r="BC432" s="876"/>
      <c r="BD432" s="876"/>
      <c r="BE432" s="876"/>
      <c r="BF432" s="876"/>
      <c r="BG432" s="876">
        <v>28094.080000000005</v>
      </c>
      <c r="BH432" s="876"/>
      <c r="BI432" s="876"/>
      <c r="BJ432" s="876"/>
      <c r="BK432" s="876"/>
      <c r="BL432" s="876"/>
      <c r="BM432" s="876"/>
      <c r="BN432" s="876"/>
      <c r="BO432" s="877">
        <v>280940.80000000005</v>
      </c>
      <c r="BP432" s="878"/>
      <c r="BQ432" s="878"/>
      <c r="BR432" s="878"/>
      <c r="BS432" s="878"/>
      <c r="BT432" s="878"/>
      <c r="BU432" s="878"/>
      <c r="BV432" s="879"/>
      <c r="BW432" s="876">
        <v>0</v>
      </c>
      <c r="BX432" s="876"/>
      <c r="BY432" s="876"/>
      <c r="BZ432" s="876"/>
      <c r="CA432" s="876"/>
      <c r="CB432" s="876"/>
      <c r="CC432" s="876"/>
      <c r="CD432" s="876"/>
      <c r="CE432" s="876">
        <v>0</v>
      </c>
      <c r="CF432" s="876"/>
      <c r="CG432" s="876"/>
      <c r="CH432" s="876"/>
      <c r="CI432" s="876"/>
      <c r="CJ432" s="876"/>
      <c r="CK432" s="876"/>
      <c r="CL432" s="876"/>
      <c r="CM432" s="876"/>
      <c r="CN432" s="876">
        <v>358400</v>
      </c>
      <c r="CO432" s="876"/>
      <c r="CP432" s="876"/>
      <c r="CQ432" s="876"/>
      <c r="CR432" s="876"/>
      <c r="CS432" s="876"/>
      <c r="CT432" s="876"/>
      <c r="CU432" s="876"/>
      <c r="CV432" s="880">
        <f t="shared" si="6"/>
        <v>2690208.6400000006</v>
      </c>
      <c r="CW432" s="880"/>
      <c r="CX432" s="880"/>
      <c r="CY432" s="880"/>
      <c r="CZ432" s="880"/>
      <c r="DA432" s="880"/>
      <c r="DB432" s="880"/>
      <c r="DC432" s="880"/>
      <c r="DD432" s="880"/>
      <c r="DE432" s="881"/>
    </row>
    <row r="433" spans="1:109" s="3" customFormat="1" ht="23.25" customHeight="1" x14ac:dyDescent="0.2">
      <c r="A433" s="919" t="s">
        <v>1746</v>
      </c>
      <c r="B433" s="920"/>
      <c r="C433" s="920"/>
      <c r="D433" s="920"/>
      <c r="E433" s="920"/>
      <c r="F433" s="920"/>
      <c r="G433" s="920"/>
      <c r="H433" s="920"/>
      <c r="I433" s="920"/>
      <c r="J433" s="920"/>
      <c r="K433" s="920"/>
      <c r="L433" s="920"/>
      <c r="M433" s="920"/>
      <c r="N433" s="920"/>
      <c r="O433" s="921"/>
      <c r="P433" s="886" t="s">
        <v>1528</v>
      </c>
      <c r="Q433" s="886"/>
      <c r="R433" s="886"/>
      <c r="S433" s="886"/>
      <c r="T433" s="886"/>
      <c r="U433" s="886"/>
      <c r="V433" s="886"/>
      <c r="W433" s="886"/>
      <c r="X433" s="886"/>
      <c r="Y433" s="886"/>
      <c r="Z433" s="886"/>
      <c r="AA433" s="886"/>
      <c r="AB433" s="886"/>
      <c r="AC433" s="886"/>
      <c r="AD433" s="887"/>
      <c r="AE433" s="887"/>
      <c r="AF433" s="887"/>
      <c r="AG433" s="888">
        <v>1</v>
      </c>
      <c r="AH433" s="888"/>
      <c r="AI433" s="888"/>
      <c r="AJ433" s="888"/>
      <c r="AK433" s="889">
        <v>12069.54</v>
      </c>
      <c r="AL433" s="889"/>
      <c r="AM433" s="889"/>
      <c r="AN433" s="889"/>
      <c r="AO433" s="889"/>
      <c r="AP433" s="889"/>
      <c r="AQ433" s="880">
        <v>144834.48000000001</v>
      </c>
      <c r="AR433" s="880"/>
      <c r="AS433" s="880"/>
      <c r="AT433" s="880"/>
      <c r="AU433" s="880"/>
      <c r="AV433" s="880"/>
      <c r="AW433" s="880"/>
      <c r="AX433" s="880"/>
      <c r="AY433" s="876">
        <v>0</v>
      </c>
      <c r="AZ433" s="876"/>
      <c r="BA433" s="876"/>
      <c r="BB433" s="876"/>
      <c r="BC433" s="876"/>
      <c r="BD433" s="876"/>
      <c r="BE433" s="876"/>
      <c r="BF433" s="876"/>
      <c r="BG433" s="876">
        <v>2011.5900000000001</v>
      </c>
      <c r="BH433" s="876"/>
      <c r="BI433" s="876"/>
      <c r="BJ433" s="876"/>
      <c r="BK433" s="876"/>
      <c r="BL433" s="876"/>
      <c r="BM433" s="876"/>
      <c r="BN433" s="876"/>
      <c r="BO433" s="877">
        <v>20115.900000000001</v>
      </c>
      <c r="BP433" s="878"/>
      <c r="BQ433" s="878"/>
      <c r="BR433" s="878"/>
      <c r="BS433" s="878"/>
      <c r="BT433" s="878"/>
      <c r="BU433" s="878"/>
      <c r="BV433" s="879"/>
      <c r="BW433" s="876">
        <v>0</v>
      </c>
      <c r="BX433" s="876"/>
      <c r="BY433" s="876"/>
      <c r="BZ433" s="876"/>
      <c r="CA433" s="876"/>
      <c r="CB433" s="876"/>
      <c r="CC433" s="876"/>
      <c r="CD433" s="876"/>
      <c r="CE433" s="876">
        <v>0</v>
      </c>
      <c r="CF433" s="876"/>
      <c r="CG433" s="876"/>
      <c r="CH433" s="876"/>
      <c r="CI433" s="876"/>
      <c r="CJ433" s="876"/>
      <c r="CK433" s="876"/>
      <c r="CL433" s="876"/>
      <c r="CM433" s="876"/>
      <c r="CN433" s="876">
        <v>25600</v>
      </c>
      <c r="CO433" s="876"/>
      <c r="CP433" s="876"/>
      <c r="CQ433" s="876"/>
      <c r="CR433" s="876"/>
      <c r="CS433" s="876"/>
      <c r="CT433" s="876"/>
      <c r="CU433" s="876"/>
      <c r="CV433" s="880">
        <f t="shared" si="6"/>
        <v>192561.97</v>
      </c>
      <c r="CW433" s="880"/>
      <c r="CX433" s="880"/>
      <c r="CY433" s="880"/>
      <c r="CZ433" s="880"/>
      <c r="DA433" s="880"/>
      <c r="DB433" s="880"/>
      <c r="DC433" s="880"/>
      <c r="DD433" s="880"/>
      <c r="DE433" s="881"/>
    </row>
    <row r="434" spans="1:109" s="3" customFormat="1" ht="23.25" customHeight="1" x14ac:dyDescent="0.2">
      <c r="A434" s="919" t="s">
        <v>1747</v>
      </c>
      <c r="B434" s="920"/>
      <c r="C434" s="920"/>
      <c r="D434" s="920"/>
      <c r="E434" s="920"/>
      <c r="F434" s="920"/>
      <c r="G434" s="920"/>
      <c r="H434" s="920"/>
      <c r="I434" s="920"/>
      <c r="J434" s="920"/>
      <c r="K434" s="920"/>
      <c r="L434" s="920"/>
      <c r="M434" s="920"/>
      <c r="N434" s="920"/>
      <c r="O434" s="921"/>
      <c r="P434" s="886" t="s">
        <v>1540</v>
      </c>
      <c r="Q434" s="886"/>
      <c r="R434" s="886"/>
      <c r="S434" s="886"/>
      <c r="T434" s="886"/>
      <c r="U434" s="886"/>
      <c r="V434" s="886"/>
      <c r="W434" s="886"/>
      <c r="X434" s="886"/>
      <c r="Y434" s="886"/>
      <c r="Z434" s="886"/>
      <c r="AA434" s="886"/>
      <c r="AB434" s="886"/>
      <c r="AC434" s="886"/>
      <c r="AD434" s="887"/>
      <c r="AE434" s="887"/>
      <c r="AF434" s="887"/>
      <c r="AG434" s="888">
        <v>55</v>
      </c>
      <c r="AH434" s="888"/>
      <c r="AI434" s="888"/>
      <c r="AJ434" s="888"/>
      <c r="AK434" s="889">
        <v>593925.20000000054</v>
      </c>
      <c r="AL434" s="889"/>
      <c r="AM434" s="889"/>
      <c r="AN434" s="889"/>
      <c r="AO434" s="889"/>
      <c r="AP434" s="889"/>
      <c r="AQ434" s="880">
        <v>7127102.3999999948</v>
      </c>
      <c r="AR434" s="880"/>
      <c r="AS434" s="880"/>
      <c r="AT434" s="880"/>
      <c r="AU434" s="880"/>
      <c r="AV434" s="880"/>
      <c r="AW434" s="880"/>
      <c r="AX434" s="880"/>
      <c r="AY434" s="876">
        <v>0</v>
      </c>
      <c r="AZ434" s="876"/>
      <c r="BA434" s="876"/>
      <c r="BB434" s="876"/>
      <c r="BC434" s="876"/>
      <c r="BD434" s="876"/>
      <c r="BE434" s="876"/>
      <c r="BF434" s="876"/>
      <c r="BG434" s="876">
        <v>98987.533333333253</v>
      </c>
      <c r="BH434" s="876"/>
      <c r="BI434" s="876"/>
      <c r="BJ434" s="876"/>
      <c r="BK434" s="876"/>
      <c r="BL434" s="876"/>
      <c r="BM434" s="876"/>
      <c r="BN434" s="876"/>
      <c r="BO434" s="877">
        <v>989875.33333333198</v>
      </c>
      <c r="BP434" s="878"/>
      <c r="BQ434" s="878"/>
      <c r="BR434" s="878"/>
      <c r="BS434" s="878"/>
      <c r="BT434" s="878"/>
      <c r="BU434" s="878"/>
      <c r="BV434" s="879"/>
      <c r="BW434" s="876">
        <v>0</v>
      </c>
      <c r="BX434" s="876"/>
      <c r="BY434" s="876"/>
      <c r="BZ434" s="876"/>
      <c r="CA434" s="876"/>
      <c r="CB434" s="876"/>
      <c r="CC434" s="876"/>
      <c r="CD434" s="876"/>
      <c r="CE434" s="876">
        <v>0</v>
      </c>
      <c r="CF434" s="876"/>
      <c r="CG434" s="876"/>
      <c r="CH434" s="876"/>
      <c r="CI434" s="876"/>
      <c r="CJ434" s="876"/>
      <c r="CK434" s="876"/>
      <c r="CL434" s="876"/>
      <c r="CM434" s="876"/>
      <c r="CN434" s="876">
        <v>1408000</v>
      </c>
      <c r="CO434" s="876"/>
      <c r="CP434" s="876"/>
      <c r="CQ434" s="876"/>
      <c r="CR434" s="876"/>
      <c r="CS434" s="876"/>
      <c r="CT434" s="876"/>
      <c r="CU434" s="876"/>
      <c r="CV434" s="880">
        <f t="shared" si="6"/>
        <v>9623965.2666666601</v>
      </c>
      <c r="CW434" s="880"/>
      <c r="CX434" s="880"/>
      <c r="CY434" s="880"/>
      <c r="CZ434" s="880"/>
      <c r="DA434" s="880"/>
      <c r="DB434" s="880"/>
      <c r="DC434" s="880"/>
      <c r="DD434" s="880"/>
      <c r="DE434" s="881"/>
    </row>
    <row r="435" spans="1:109" s="3" customFormat="1" ht="23.25" customHeight="1" x14ac:dyDescent="0.2">
      <c r="A435" s="919" t="s">
        <v>1748</v>
      </c>
      <c r="B435" s="920"/>
      <c r="C435" s="920"/>
      <c r="D435" s="920"/>
      <c r="E435" s="920"/>
      <c r="F435" s="920"/>
      <c r="G435" s="920"/>
      <c r="H435" s="920"/>
      <c r="I435" s="920"/>
      <c r="J435" s="920"/>
      <c r="K435" s="920"/>
      <c r="L435" s="920"/>
      <c r="M435" s="920"/>
      <c r="N435" s="920"/>
      <c r="O435" s="921"/>
      <c r="P435" s="886" t="s">
        <v>1496</v>
      </c>
      <c r="Q435" s="886"/>
      <c r="R435" s="886"/>
      <c r="S435" s="886"/>
      <c r="T435" s="886"/>
      <c r="U435" s="886"/>
      <c r="V435" s="886"/>
      <c r="W435" s="886"/>
      <c r="X435" s="886"/>
      <c r="Y435" s="886"/>
      <c r="Z435" s="886"/>
      <c r="AA435" s="886"/>
      <c r="AB435" s="886"/>
      <c r="AC435" s="886"/>
      <c r="AD435" s="887"/>
      <c r="AE435" s="887"/>
      <c r="AF435" s="887"/>
      <c r="AG435" s="888">
        <v>2</v>
      </c>
      <c r="AH435" s="888"/>
      <c r="AI435" s="888"/>
      <c r="AJ435" s="888"/>
      <c r="AK435" s="889">
        <v>36030.400000000001</v>
      </c>
      <c r="AL435" s="889"/>
      <c r="AM435" s="889"/>
      <c r="AN435" s="889"/>
      <c r="AO435" s="889"/>
      <c r="AP435" s="889"/>
      <c r="AQ435" s="880">
        <v>432364.80000000005</v>
      </c>
      <c r="AR435" s="880"/>
      <c r="AS435" s="880"/>
      <c r="AT435" s="880"/>
      <c r="AU435" s="880"/>
      <c r="AV435" s="880"/>
      <c r="AW435" s="880"/>
      <c r="AX435" s="880"/>
      <c r="AY435" s="876">
        <v>0</v>
      </c>
      <c r="AZ435" s="876"/>
      <c r="BA435" s="876"/>
      <c r="BB435" s="876"/>
      <c r="BC435" s="876"/>
      <c r="BD435" s="876"/>
      <c r="BE435" s="876"/>
      <c r="BF435" s="876"/>
      <c r="BG435" s="876">
        <v>6005.0666666666666</v>
      </c>
      <c r="BH435" s="876"/>
      <c r="BI435" s="876"/>
      <c r="BJ435" s="876"/>
      <c r="BK435" s="876"/>
      <c r="BL435" s="876"/>
      <c r="BM435" s="876"/>
      <c r="BN435" s="876"/>
      <c r="BO435" s="877">
        <v>60050.666666666672</v>
      </c>
      <c r="BP435" s="878"/>
      <c r="BQ435" s="878"/>
      <c r="BR435" s="878"/>
      <c r="BS435" s="878"/>
      <c r="BT435" s="878"/>
      <c r="BU435" s="878"/>
      <c r="BV435" s="879"/>
      <c r="BW435" s="876">
        <v>0</v>
      </c>
      <c r="BX435" s="876"/>
      <c r="BY435" s="876"/>
      <c r="BZ435" s="876"/>
      <c r="CA435" s="876"/>
      <c r="CB435" s="876"/>
      <c r="CC435" s="876"/>
      <c r="CD435" s="876"/>
      <c r="CE435" s="876">
        <v>0</v>
      </c>
      <c r="CF435" s="876"/>
      <c r="CG435" s="876"/>
      <c r="CH435" s="876"/>
      <c r="CI435" s="876"/>
      <c r="CJ435" s="876"/>
      <c r="CK435" s="876"/>
      <c r="CL435" s="876"/>
      <c r="CM435" s="876"/>
      <c r="CN435" s="876">
        <v>26200</v>
      </c>
      <c r="CO435" s="876"/>
      <c r="CP435" s="876"/>
      <c r="CQ435" s="876"/>
      <c r="CR435" s="876"/>
      <c r="CS435" s="876"/>
      <c r="CT435" s="876"/>
      <c r="CU435" s="876"/>
      <c r="CV435" s="880">
        <f t="shared" si="6"/>
        <v>524620.53333333344</v>
      </c>
      <c r="CW435" s="880"/>
      <c r="CX435" s="880"/>
      <c r="CY435" s="880"/>
      <c r="CZ435" s="880"/>
      <c r="DA435" s="880"/>
      <c r="DB435" s="880"/>
      <c r="DC435" s="880"/>
      <c r="DD435" s="880"/>
      <c r="DE435" s="881"/>
    </row>
    <row r="436" spans="1:109" s="3" customFormat="1" ht="23.25" customHeight="1" x14ac:dyDescent="0.2">
      <c r="A436" s="919" t="s">
        <v>1748</v>
      </c>
      <c r="B436" s="920"/>
      <c r="C436" s="920"/>
      <c r="D436" s="920"/>
      <c r="E436" s="920"/>
      <c r="F436" s="920"/>
      <c r="G436" s="920"/>
      <c r="H436" s="920"/>
      <c r="I436" s="920"/>
      <c r="J436" s="920"/>
      <c r="K436" s="920"/>
      <c r="L436" s="920"/>
      <c r="M436" s="920"/>
      <c r="N436" s="920"/>
      <c r="O436" s="921"/>
      <c r="P436" s="886" t="s">
        <v>1520</v>
      </c>
      <c r="Q436" s="886"/>
      <c r="R436" s="886"/>
      <c r="S436" s="886"/>
      <c r="T436" s="886"/>
      <c r="U436" s="886"/>
      <c r="V436" s="886"/>
      <c r="W436" s="886"/>
      <c r="X436" s="886"/>
      <c r="Y436" s="886"/>
      <c r="Z436" s="886"/>
      <c r="AA436" s="886"/>
      <c r="AB436" s="886"/>
      <c r="AC436" s="886"/>
      <c r="AD436" s="887"/>
      <c r="AE436" s="887"/>
      <c r="AF436" s="887"/>
      <c r="AG436" s="888">
        <v>1</v>
      </c>
      <c r="AH436" s="888"/>
      <c r="AI436" s="888"/>
      <c r="AJ436" s="888"/>
      <c r="AK436" s="889">
        <v>14724.86</v>
      </c>
      <c r="AL436" s="889"/>
      <c r="AM436" s="889"/>
      <c r="AN436" s="889"/>
      <c r="AO436" s="889"/>
      <c r="AP436" s="889"/>
      <c r="AQ436" s="880">
        <v>176698.32</v>
      </c>
      <c r="AR436" s="880"/>
      <c r="AS436" s="880"/>
      <c r="AT436" s="880"/>
      <c r="AU436" s="880"/>
      <c r="AV436" s="880"/>
      <c r="AW436" s="880"/>
      <c r="AX436" s="880"/>
      <c r="AY436" s="876">
        <v>0</v>
      </c>
      <c r="AZ436" s="876"/>
      <c r="BA436" s="876"/>
      <c r="BB436" s="876"/>
      <c r="BC436" s="876"/>
      <c r="BD436" s="876"/>
      <c r="BE436" s="876"/>
      <c r="BF436" s="876"/>
      <c r="BG436" s="876">
        <v>2454.1433333333334</v>
      </c>
      <c r="BH436" s="876"/>
      <c r="BI436" s="876"/>
      <c r="BJ436" s="876"/>
      <c r="BK436" s="876"/>
      <c r="BL436" s="876"/>
      <c r="BM436" s="876"/>
      <c r="BN436" s="876"/>
      <c r="BO436" s="877">
        <v>24541.433333333334</v>
      </c>
      <c r="BP436" s="878"/>
      <c r="BQ436" s="878"/>
      <c r="BR436" s="878"/>
      <c r="BS436" s="878"/>
      <c r="BT436" s="878"/>
      <c r="BU436" s="878"/>
      <c r="BV436" s="879"/>
      <c r="BW436" s="876">
        <v>0</v>
      </c>
      <c r="BX436" s="876"/>
      <c r="BY436" s="876"/>
      <c r="BZ436" s="876"/>
      <c r="CA436" s="876"/>
      <c r="CB436" s="876"/>
      <c r="CC436" s="876"/>
      <c r="CD436" s="876"/>
      <c r="CE436" s="876">
        <v>0</v>
      </c>
      <c r="CF436" s="876"/>
      <c r="CG436" s="876"/>
      <c r="CH436" s="876"/>
      <c r="CI436" s="876"/>
      <c r="CJ436" s="876"/>
      <c r="CK436" s="876"/>
      <c r="CL436" s="876"/>
      <c r="CM436" s="876"/>
      <c r="CN436" s="876">
        <v>26200</v>
      </c>
      <c r="CO436" s="876"/>
      <c r="CP436" s="876"/>
      <c r="CQ436" s="876"/>
      <c r="CR436" s="876"/>
      <c r="CS436" s="876"/>
      <c r="CT436" s="876"/>
      <c r="CU436" s="876"/>
      <c r="CV436" s="880">
        <f t="shared" si="6"/>
        <v>229893.89666666667</v>
      </c>
      <c r="CW436" s="880"/>
      <c r="CX436" s="880"/>
      <c r="CY436" s="880"/>
      <c r="CZ436" s="880"/>
      <c r="DA436" s="880"/>
      <c r="DB436" s="880"/>
      <c r="DC436" s="880"/>
      <c r="DD436" s="880"/>
      <c r="DE436" s="881"/>
    </row>
    <row r="437" spans="1:109" s="3" customFormat="1" ht="23.25" customHeight="1" x14ac:dyDescent="0.2">
      <c r="A437" s="919" t="s">
        <v>1748</v>
      </c>
      <c r="B437" s="920"/>
      <c r="C437" s="920"/>
      <c r="D437" s="920"/>
      <c r="E437" s="920"/>
      <c r="F437" s="920"/>
      <c r="G437" s="920"/>
      <c r="H437" s="920"/>
      <c r="I437" s="920"/>
      <c r="J437" s="920"/>
      <c r="K437" s="920"/>
      <c r="L437" s="920"/>
      <c r="M437" s="920"/>
      <c r="N437" s="920"/>
      <c r="O437" s="921"/>
      <c r="P437" s="886" t="s">
        <v>1521</v>
      </c>
      <c r="Q437" s="886"/>
      <c r="R437" s="886"/>
      <c r="S437" s="886"/>
      <c r="T437" s="886"/>
      <c r="U437" s="886"/>
      <c r="V437" s="886"/>
      <c r="W437" s="886"/>
      <c r="X437" s="886"/>
      <c r="Y437" s="886"/>
      <c r="Z437" s="886"/>
      <c r="AA437" s="886"/>
      <c r="AB437" s="886"/>
      <c r="AC437" s="886"/>
      <c r="AD437" s="887"/>
      <c r="AE437" s="887"/>
      <c r="AF437" s="887"/>
      <c r="AG437" s="888">
        <v>5</v>
      </c>
      <c r="AH437" s="888"/>
      <c r="AI437" s="888"/>
      <c r="AJ437" s="888"/>
      <c r="AK437" s="889">
        <v>79613.7</v>
      </c>
      <c r="AL437" s="889"/>
      <c r="AM437" s="889"/>
      <c r="AN437" s="889"/>
      <c r="AO437" s="889"/>
      <c r="AP437" s="889"/>
      <c r="AQ437" s="880">
        <v>955364.4</v>
      </c>
      <c r="AR437" s="880"/>
      <c r="AS437" s="880"/>
      <c r="AT437" s="880"/>
      <c r="AU437" s="880"/>
      <c r="AV437" s="880"/>
      <c r="AW437" s="880"/>
      <c r="AX437" s="880"/>
      <c r="AY437" s="876">
        <v>0</v>
      </c>
      <c r="AZ437" s="876"/>
      <c r="BA437" s="876"/>
      <c r="BB437" s="876"/>
      <c r="BC437" s="876"/>
      <c r="BD437" s="876"/>
      <c r="BE437" s="876"/>
      <c r="BF437" s="876"/>
      <c r="BG437" s="876">
        <v>13268.949999999999</v>
      </c>
      <c r="BH437" s="876"/>
      <c r="BI437" s="876"/>
      <c r="BJ437" s="876"/>
      <c r="BK437" s="876"/>
      <c r="BL437" s="876"/>
      <c r="BM437" s="876"/>
      <c r="BN437" s="876"/>
      <c r="BO437" s="877">
        <v>132689.5</v>
      </c>
      <c r="BP437" s="878"/>
      <c r="BQ437" s="878"/>
      <c r="BR437" s="878"/>
      <c r="BS437" s="878"/>
      <c r="BT437" s="878"/>
      <c r="BU437" s="878"/>
      <c r="BV437" s="879"/>
      <c r="BW437" s="876">
        <v>0</v>
      </c>
      <c r="BX437" s="876"/>
      <c r="BY437" s="876"/>
      <c r="BZ437" s="876"/>
      <c r="CA437" s="876"/>
      <c r="CB437" s="876"/>
      <c r="CC437" s="876"/>
      <c r="CD437" s="876"/>
      <c r="CE437" s="876">
        <v>0</v>
      </c>
      <c r="CF437" s="876"/>
      <c r="CG437" s="876"/>
      <c r="CH437" s="876"/>
      <c r="CI437" s="876"/>
      <c r="CJ437" s="876"/>
      <c r="CK437" s="876"/>
      <c r="CL437" s="876"/>
      <c r="CM437" s="876"/>
      <c r="CN437" s="876">
        <v>54000</v>
      </c>
      <c r="CO437" s="876"/>
      <c r="CP437" s="876"/>
      <c r="CQ437" s="876"/>
      <c r="CR437" s="876"/>
      <c r="CS437" s="876"/>
      <c r="CT437" s="876"/>
      <c r="CU437" s="876"/>
      <c r="CV437" s="880">
        <f t="shared" si="6"/>
        <v>1155322.8500000001</v>
      </c>
      <c r="CW437" s="880"/>
      <c r="CX437" s="880"/>
      <c r="CY437" s="880"/>
      <c r="CZ437" s="880"/>
      <c r="DA437" s="880"/>
      <c r="DB437" s="880"/>
      <c r="DC437" s="880"/>
      <c r="DD437" s="880"/>
      <c r="DE437" s="881"/>
    </row>
    <row r="438" spans="1:109" s="3" customFormat="1" ht="23.25" customHeight="1" x14ac:dyDescent="0.2">
      <c r="A438" s="919" t="s">
        <v>1748</v>
      </c>
      <c r="B438" s="920"/>
      <c r="C438" s="920"/>
      <c r="D438" s="920"/>
      <c r="E438" s="920"/>
      <c r="F438" s="920"/>
      <c r="G438" s="920"/>
      <c r="H438" s="920"/>
      <c r="I438" s="920"/>
      <c r="J438" s="920"/>
      <c r="K438" s="920"/>
      <c r="L438" s="920"/>
      <c r="M438" s="920"/>
      <c r="N438" s="920"/>
      <c r="O438" s="921"/>
      <c r="P438" s="886" t="s">
        <v>1523</v>
      </c>
      <c r="Q438" s="886"/>
      <c r="R438" s="886"/>
      <c r="S438" s="886"/>
      <c r="T438" s="886"/>
      <c r="U438" s="886"/>
      <c r="V438" s="886"/>
      <c r="W438" s="886"/>
      <c r="X438" s="886"/>
      <c r="Y438" s="886"/>
      <c r="Z438" s="886"/>
      <c r="AA438" s="886"/>
      <c r="AB438" s="886"/>
      <c r="AC438" s="886"/>
      <c r="AD438" s="887"/>
      <c r="AE438" s="887"/>
      <c r="AF438" s="887"/>
      <c r="AG438" s="888">
        <v>1</v>
      </c>
      <c r="AH438" s="888"/>
      <c r="AI438" s="888"/>
      <c r="AJ438" s="888"/>
      <c r="AK438" s="889">
        <v>14724.86</v>
      </c>
      <c r="AL438" s="889"/>
      <c r="AM438" s="889"/>
      <c r="AN438" s="889"/>
      <c r="AO438" s="889"/>
      <c r="AP438" s="889"/>
      <c r="AQ438" s="880">
        <v>176698.32</v>
      </c>
      <c r="AR438" s="880"/>
      <c r="AS438" s="880"/>
      <c r="AT438" s="880"/>
      <c r="AU438" s="880"/>
      <c r="AV438" s="880"/>
      <c r="AW438" s="880"/>
      <c r="AX438" s="880"/>
      <c r="AY438" s="876">
        <v>0</v>
      </c>
      <c r="AZ438" s="876"/>
      <c r="BA438" s="876"/>
      <c r="BB438" s="876"/>
      <c r="BC438" s="876"/>
      <c r="BD438" s="876"/>
      <c r="BE438" s="876"/>
      <c r="BF438" s="876"/>
      <c r="BG438" s="876">
        <v>2454.1433333333334</v>
      </c>
      <c r="BH438" s="876"/>
      <c r="BI438" s="876"/>
      <c r="BJ438" s="876"/>
      <c r="BK438" s="876"/>
      <c r="BL438" s="876"/>
      <c r="BM438" s="876"/>
      <c r="BN438" s="876"/>
      <c r="BO438" s="877">
        <v>24541.433333333334</v>
      </c>
      <c r="BP438" s="878"/>
      <c r="BQ438" s="878"/>
      <c r="BR438" s="878"/>
      <c r="BS438" s="878"/>
      <c r="BT438" s="878"/>
      <c r="BU438" s="878"/>
      <c r="BV438" s="879"/>
      <c r="BW438" s="876">
        <v>0</v>
      </c>
      <c r="BX438" s="876"/>
      <c r="BY438" s="876"/>
      <c r="BZ438" s="876"/>
      <c r="CA438" s="876"/>
      <c r="CB438" s="876"/>
      <c r="CC438" s="876"/>
      <c r="CD438" s="876"/>
      <c r="CE438" s="876">
        <v>0</v>
      </c>
      <c r="CF438" s="876"/>
      <c r="CG438" s="876"/>
      <c r="CH438" s="876"/>
      <c r="CI438" s="876"/>
      <c r="CJ438" s="876"/>
      <c r="CK438" s="876"/>
      <c r="CL438" s="876"/>
      <c r="CM438" s="876"/>
      <c r="CN438" s="876">
        <v>28000</v>
      </c>
      <c r="CO438" s="876"/>
      <c r="CP438" s="876"/>
      <c r="CQ438" s="876"/>
      <c r="CR438" s="876"/>
      <c r="CS438" s="876"/>
      <c r="CT438" s="876"/>
      <c r="CU438" s="876"/>
      <c r="CV438" s="880">
        <f t="shared" si="6"/>
        <v>231693.89666666667</v>
      </c>
      <c r="CW438" s="880"/>
      <c r="CX438" s="880"/>
      <c r="CY438" s="880"/>
      <c r="CZ438" s="880"/>
      <c r="DA438" s="880"/>
      <c r="DB438" s="880"/>
      <c r="DC438" s="880"/>
      <c r="DD438" s="880"/>
      <c r="DE438" s="881"/>
    </row>
    <row r="439" spans="1:109" s="3" customFormat="1" ht="23.25" customHeight="1" x14ac:dyDescent="0.2">
      <c r="A439" s="919" t="s">
        <v>1748</v>
      </c>
      <c r="B439" s="920"/>
      <c r="C439" s="920"/>
      <c r="D439" s="920"/>
      <c r="E439" s="920"/>
      <c r="F439" s="920"/>
      <c r="G439" s="920"/>
      <c r="H439" s="920"/>
      <c r="I439" s="920"/>
      <c r="J439" s="920"/>
      <c r="K439" s="920"/>
      <c r="L439" s="920"/>
      <c r="M439" s="920"/>
      <c r="N439" s="920"/>
      <c r="O439" s="921"/>
      <c r="P439" s="886" t="s">
        <v>1529</v>
      </c>
      <c r="Q439" s="886"/>
      <c r="R439" s="886"/>
      <c r="S439" s="886"/>
      <c r="T439" s="886"/>
      <c r="U439" s="886"/>
      <c r="V439" s="886"/>
      <c r="W439" s="886"/>
      <c r="X439" s="886"/>
      <c r="Y439" s="886"/>
      <c r="Z439" s="886"/>
      <c r="AA439" s="886"/>
      <c r="AB439" s="886"/>
      <c r="AC439" s="886"/>
      <c r="AD439" s="887"/>
      <c r="AE439" s="887"/>
      <c r="AF439" s="887"/>
      <c r="AG439" s="888">
        <v>2</v>
      </c>
      <c r="AH439" s="888"/>
      <c r="AI439" s="888"/>
      <c r="AJ439" s="888"/>
      <c r="AK439" s="889">
        <v>29449.72</v>
      </c>
      <c r="AL439" s="889"/>
      <c r="AM439" s="889"/>
      <c r="AN439" s="889"/>
      <c r="AO439" s="889"/>
      <c r="AP439" s="889"/>
      <c r="AQ439" s="880">
        <v>353396.64</v>
      </c>
      <c r="AR439" s="880"/>
      <c r="AS439" s="880"/>
      <c r="AT439" s="880"/>
      <c r="AU439" s="880"/>
      <c r="AV439" s="880"/>
      <c r="AW439" s="880"/>
      <c r="AX439" s="880"/>
      <c r="AY439" s="876">
        <v>0</v>
      </c>
      <c r="AZ439" s="876"/>
      <c r="BA439" s="876"/>
      <c r="BB439" s="876"/>
      <c r="BC439" s="876"/>
      <c r="BD439" s="876"/>
      <c r="BE439" s="876"/>
      <c r="BF439" s="876"/>
      <c r="BG439" s="876">
        <v>4908.2866666666669</v>
      </c>
      <c r="BH439" s="876"/>
      <c r="BI439" s="876"/>
      <c r="BJ439" s="876"/>
      <c r="BK439" s="876"/>
      <c r="BL439" s="876"/>
      <c r="BM439" s="876"/>
      <c r="BN439" s="876"/>
      <c r="BO439" s="877">
        <v>49082.866666666669</v>
      </c>
      <c r="BP439" s="878"/>
      <c r="BQ439" s="878"/>
      <c r="BR439" s="878"/>
      <c r="BS439" s="878"/>
      <c r="BT439" s="878"/>
      <c r="BU439" s="878"/>
      <c r="BV439" s="879"/>
      <c r="BW439" s="876">
        <v>0</v>
      </c>
      <c r="BX439" s="876"/>
      <c r="BY439" s="876"/>
      <c r="BZ439" s="876"/>
      <c r="CA439" s="876"/>
      <c r="CB439" s="876"/>
      <c r="CC439" s="876"/>
      <c r="CD439" s="876"/>
      <c r="CE439" s="876">
        <v>0</v>
      </c>
      <c r="CF439" s="876"/>
      <c r="CG439" s="876"/>
      <c r="CH439" s="876"/>
      <c r="CI439" s="876"/>
      <c r="CJ439" s="876"/>
      <c r="CK439" s="876"/>
      <c r="CL439" s="876"/>
      <c r="CM439" s="876"/>
      <c r="CN439" s="876">
        <v>52400</v>
      </c>
      <c r="CO439" s="876"/>
      <c r="CP439" s="876"/>
      <c r="CQ439" s="876"/>
      <c r="CR439" s="876"/>
      <c r="CS439" s="876"/>
      <c r="CT439" s="876"/>
      <c r="CU439" s="876"/>
      <c r="CV439" s="880">
        <f t="shared" si="6"/>
        <v>459787.79333333333</v>
      </c>
      <c r="CW439" s="880"/>
      <c r="CX439" s="880"/>
      <c r="CY439" s="880"/>
      <c r="CZ439" s="880"/>
      <c r="DA439" s="880"/>
      <c r="DB439" s="880"/>
      <c r="DC439" s="880"/>
      <c r="DD439" s="880"/>
      <c r="DE439" s="881"/>
    </row>
    <row r="440" spans="1:109" s="3" customFormat="1" ht="23.25" customHeight="1" x14ac:dyDescent="0.2">
      <c r="A440" s="919" t="s">
        <v>1748</v>
      </c>
      <c r="B440" s="920"/>
      <c r="C440" s="920"/>
      <c r="D440" s="920"/>
      <c r="E440" s="920"/>
      <c r="F440" s="920"/>
      <c r="G440" s="920"/>
      <c r="H440" s="920"/>
      <c r="I440" s="920"/>
      <c r="J440" s="920"/>
      <c r="K440" s="920"/>
      <c r="L440" s="920"/>
      <c r="M440" s="920"/>
      <c r="N440" s="920"/>
      <c r="O440" s="921"/>
      <c r="P440" s="886" t="s">
        <v>1532</v>
      </c>
      <c r="Q440" s="886"/>
      <c r="R440" s="886"/>
      <c r="S440" s="886"/>
      <c r="T440" s="886"/>
      <c r="U440" s="886"/>
      <c r="V440" s="886"/>
      <c r="W440" s="886"/>
      <c r="X440" s="886"/>
      <c r="Y440" s="886"/>
      <c r="Z440" s="886"/>
      <c r="AA440" s="886"/>
      <c r="AB440" s="886"/>
      <c r="AC440" s="886"/>
      <c r="AD440" s="887"/>
      <c r="AE440" s="887"/>
      <c r="AF440" s="887"/>
      <c r="AG440" s="888">
        <v>1</v>
      </c>
      <c r="AH440" s="888"/>
      <c r="AI440" s="888"/>
      <c r="AJ440" s="888"/>
      <c r="AK440" s="889">
        <v>14724.86</v>
      </c>
      <c r="AL440" s="889"/>
      <c r="AM440" s="889"/>
      <c r="AN440" s="889"/>
      <c r="AO440" s="889"/>
      <c r="AP440" s="889"/>
      <c r="AQ440" s="880">
        <v>176698.32</v>
      </c>
      <c r="AR440" s="880"/>
      <c r="AS440" s="880"/>
      <c r="AT440" s="880"/>
      <c r="AU440" s="880"/>
      <c r="AV440" s="880"/>
      <c r="AW440" s="880"/>
      <c r="AX440" s="880"/>
      <c r="AY440" s="876">
        <v>0</v>
      </c>
      <c r="AZ440" s="876"/>
      <c r="BA440" s="876"/>
      <c r="BB440" s="876"/>
      <c r="BC440" s="876"/>
      <c r="BD440" s="876"/>
      <c r="BE440" s="876"/>
      <c r="BF440" s="876"/>
      <c r="BG440" s="876">
        <v>2454.1433333333334</v>
      </c>
      <c r="BH440" s="876"/>
      <c r="BI440" s="876"/>
      <c r="BJ440" s="876"/>
      <c r="BK440" s="876"/>
      <c r="BL440" s="876"/>
      <c r="BM440" s="876"/>
      <c r="BN440" s="876"/>
      <c r="BO440" s="877">
        <v>24541.433333333334</v>
      </c>
      <c r="BP440" s="878"/>
      <c r="BQ440" s="878"/>
      <c r="BR440" s="878"/>
      <c r="BS440" s="878"/>
      <c r="BT440" s="878"/>
      <c r="BU440" s="878"/>
      <c r="BV440" s="879"/>
      <c r="BW440" s="876">
        <v>0</v>
      </c>
      <c r="BX440" s="876"/>
      <c r="BY440" s="876"/>
      <c r="BZ440" s="876"/>
      <c r="CA440" s="876"/>
      <c r="CB440" s="876"/>
      <c r="CC440" s="876"/>
      <c r="CD440" s="876"/>
      <c r="CE440" s="876">
        <v>0</v>
      </c>
      <c r="CF440" s="876"/>
      <c r="CG440" s="876"/>
      <c r="CH440" s="876"/>
      <c r="CI440" s="876"/>
      <c r="CJ440" s="876"/>
      <c r="CK440" s="876"/>
      <c r="CL440" s="876"/>
      <c r="CM440" s="876"/>
      <c r="CN440" s="876">
        <v>16000</v>
      </c>
      <c r="CO440" s="876"/>
      <c r="CP440" s="876"/>
      <c r="CQ440" s="876"/>
      <c r="CR440" s="876"/>
      <c r="CS440" s="876"/>
      <c r="CT440" s="876"/>
      <c r="CU440" s="876"/>
      <c r="CV440" s="880">
        <f t="shared" si="6"/>
        <v>219693.89666666667</v>
      </c>
      <c r="CW440" s="880"/>
      <c r="CX440" s="880"/>
      <c r="CY440" s="880"/>
      <c r="CZ440" s="880"/>
      <c r="DA440" s="880"/>
      <c r="DB440" s="880"/>
      <c r="DC440" s="880"/>
      <c r="DD440" s="880"/>
      <c r="DE440" s="881"/>
    </row>
    <row r="441" spans="1:109" s="3" customFormat="1" ht="23.25" customHeight="1" x14ac:dyDescent="0.2">
      <c r="A441" s="919" t="s">
        <v>1748</v>
      </c>
      <c r="B441" s="920"/>
      <c r="C441" s="920"/>
      <c r="D441" s="920"/>
      <c r="E441" s="920"/>
      <c r="F441" s="920"/>
      <c r="G441" s="920"/>
      <c r="H441" s="920"/>
      <c r="I441" s="920"/>
      <c r="J441" s="920"/>
      <c r="K441" s="920"/>
      <c r="L441" s="920"/>
      <c r="M441" s="920"/>
      <c r="N441" s="920"/>
      <c r="O441" s="921"/>
      <c r="P441" s="886" t="s">
        <v>1572</v>
      </c>
      <c r="Q441" s="886"/>
      <c r="R441" s="886"/>
      <c r="S441" s="886"/>
      <c r="T441" s="886"/>
      <c r="U441" s="886"/>
      <c r="V441" s="886"/>
      <c r="W441" s="886"/>
      <c r="X441" s="886"/>
      <c r="Y441" s="886"/>
      <c r="Z441" s="886"/>
      <c r="AA441" s="886"/>
      <c r="AB441" s="886"/>
      <c r="AC441" s="886"/>
      <c r="AD441" s="887"/>
      <c r="AE441" s="887"/>
      <c r="AF441" s="887"/>
      <c r="AG441" s="888">
        <v>1</v>
      </c>
      <c r="AH441" s="888"/>
      <c r="AI441" s="888"/>
      <c r="AJ441" s="888"/>
      <c r="AK441" s="889">
        <v>14724.86</v>
      </c>
      <c r="AL441" s="889"/>
      <c r="AM441" s="889"/>
      <c r="AN441" s="889"/>
      <c r="AO441" s="889"/>
      <c r="AP441" s="889"/>
      <c r="AQ441" s="880">
        <v>176698.32</v>
      </c>
      <c r="AR441" s="880"/>
      <c r="AS441" s="880"/>
      <c r="AT441" s="880"/>
      <c r="AU441" s="880"/>
      <c r="AV441" s="880"/>
      <c r="AW441" s="880"/>
      <c r="AX441" s="880"/>
      <c r="AY441" s="876">
        <v>0</v>
      </c>
      <c r="AZ441" s="876"/>
      <c r="BA441" s="876"/>
      <c r="BB441" s="876"/>
      <c r="BC441" s="876"/>
      <c r="BD441" s="876"/>
      <c r="BE441" s="876"/>
      <c r="BF441" s="876"/>
      <c r="BG441" s="876">
        <v>2454.1433333333334</v>
      </c>
      <c r="BH441" s="876"/>
      <c r="BI441" s="876"/>
      <c r="BJ441" s="876"/>
      <c r="BK441" s="876"/>
      <c r="BL441" s="876"/>
      <c r="BM441" s="876"/>
      <c r="BN441" s="876"/>
      <c r="BO441" s="877">
        <v>24541.433333333334</v>
      </c>
      <c r="BP441" s="878"/>
      <c r="BQ441" s="878"/>
      <c r="BR441" s="878"/>
      <c r="BS441" s="878"/>
      <c r="BT441" s="878"/>
      <c r="BU441" s="878"/>
      <c r="BV441" s="879"/>
      <c r="BW441" s="876">
        <v>0</v>
      </c>
      <c r="BX441" s="876"/>
      <c r="BY441" s="876"/>
      <c r="BZ441" s="876"/>
      <c r="CA441" s="876"/>
      <c r="CB441" s="876"/>
      <c r="CC441" s="876"/>
      <c r="CD441" s="876"/>
      <c r="CE441" s="876">
        <v>0</v>
      </c>
      <c r="CF441" s="876"/>
      <c r="CG441" s="876"/>
      <c r="CH441" s="876"/>
      <c r="CI441" s="876"/>
      <c r="CJ441" s="876"/>
      <c r="CK441" s="876"/>
      <c r="CL441" s="876"/>
      <c r="CM441" s="876"/>
      <c r="CN441" s="876">
        <v>16000</v>
      </c>
      <c r="CO441" s="876"/>
      <c r="CP441" s="876"/>
      <c r="CQ441" s="876"/>
      <c r="CR441" s="876"/>
      <c r="CS441" s="876"/>
      <c r="CT441" s="876"/>
      <c r="CU441" s="876"/>
      <c r="CV441" s="880">
        <f t="shared" si="6"/>
        <v>219693.89666666667</v>
      </c>
      <c r="CW441" s="880"/>
      <c r="CX441" s="880"/>
      <c r="CY441" s="880"/>
      <c r="CZ441" s="880"/>
      <c r="DA441" s="880"/>
      <c r="DB441" s="880"/>
      <c r="DC441" s="880"/>
      <c r="DD441" s="880"/>
      <c r="DE441" s="881"/>
    </row>
    <row r="442" spans="1:109" s="3" customFormat="1" ht="23.25" customHeight="1" x14ac:dyDescent="0.2">
      <c r="A442" s="919" t="s">
        <v>1748</v>
      </c>
      <c r="B442" s="920"/>
      <c r="C442" s="920"/>
      <c r="D442" s="920"/>
      <c r="E442" s="920"/>
      <c r="F442" s="920"/>
      <c r="G442" s="920"/>
      <c r="H442" s="920"/>
      <c r="I442" s="920"/>
      <c r="J442" s="920"/>
      <c r="K442" s="920"/>
      <c r="L442" s="920"/>
      <c r="M442" s="920"/>
      <c r="N442" s="920"/>
      <c r="O442" s="921"/>
      <c r="P442" s="886" t="s">
        <v>1534</v>
      </c>
      <c r="Q442" s="886"/>
      <c r="R442" s="886"/>
      <c r="S442" s="886"/>
      <c r="T442" s="886"/>
      <c r="U442" s="886"/>
      <c r="V442" s="886"/>
      <c r="W442" s="886"/>
      <c r="X442" s="886"/>
      <c r="Y442" s="886"/>
      <c r="Z442" s="886"/>
      <c r="AA442" s="886"/>
      <c r="AB442" s="886"/>
      <c r="AC442" s="886"/>
      <c r="AD442" s="887"/>
      <c r="AE442" s="887"/>
      <c r="AF442" s="887"/>
      <c r="AG442" s="888">
        <v>1</v>
      </c>
      <c r="AH442" s="888"/>
      <c r="AI442" s="888"/>
      <c r="AJ442" s="888"/>
      <c r="AK442" s="889">
        <v>14724.86</v>
      </c>
      <c r="AL442" s="889"/>
      <c r="AM442" s="889"/>
      <c r="AN442" s="889"/>
      <c r="AO442" s="889"/>
      <c r="AP442" s="889"/>
      <c r="AQ442" s="880">
        <v>176698.32</v>
      </c>
      <c r="AR442" s="880"/>
      <c r="AS442" s="880"/>
      <c r="AT442" s="880"/>
      <c r="AU442" s="880"/>
      <c r="AV442" s="880"/>
      <c r="AW442" s="880"/>
      <c r="AX442" s="880"/>
      <c r="AY442" s="876">
        <v>0</v>
      </c>
      <c r="AZ442" s="876"/>
      <c r="BA442" s="876"/>
      <c r="BB442" s="876"/>
      <c r="BC442" s="876"/>
      <c r="BD442" s="876"/>
      <c r="BE442" s="876"/>
      <c r="BF442" s="876"/>
      <c r="BG442" s="876">
        <v>2454.1433333333334</v>
      </c>
      <c r="BH442" s="876"/>
      <c r="BI442" s="876"/>
      <c r="BJ442" s="876"/>
      <c r="BK442" s="876"/>
      <c r="BL442" s="876"/>
      <c r="BM442" s="876"/>
      <c r="BN442" s="876"/>
      <c r="BO442" s="877">
        <v>24541.433333333334</v>
      </c>
      <c r="BP442" s="878"/>
      <c r="BQ442" s="878"/>
      <c r="BR442" s="878"/>
      <c r="BS442" s="878"/>
      <c r="BT442" s="878"/>
      <c r="BU442" s="878"/>
      <c r="BV442" s="879"/>
      <c r="BW442" s="876">
        <v>0</v>
      </c>
      <c r="BX442" s="876"/>
      <c r="BY442" s="876"/>
      <c r="BZ442" s="876"/>
      <c r="CA442" s="876"/>
      <c r="CB442" s="876"/>
      <c r="CC442" s="876"/>
      <c r="CD442" s="876"/>
      <c r="CE442" s="876">
        <v>0</v>
      </c>
      <c r="CF442" s="876"/>
      <c r="CG442" s="876"/>
      <c r="CH442" s="876"/>
      <c r="CI442" s="876"/>
      <c r="CJ442" s="876"/>
      <c r="CK442" s="876"/>
      <c r="CL442" s="876"/>
      <c r="CM442" s="876"/>
      <c r="CN442" s="876">
        <v>26200</v>
      </c>
      <c r="CO442" s="876"/>
      <c r="CP442" s="876"/>
      <c r="CQ442" s="876"/>
      <c r="CR442" s="876"/>
      <c r="CS442" s="876"/>
      <c r="CT442" s="876"/>
      <c r="CU442" s="876"/>
      <c r="CV442" s="880">
        <f t="shared" si="6"/>
        <v>229893.89666666667</v>
      </c>
      <c r="CW442" s="880"/>
      <c r="CX442" s="880"/>
      <c r="CY442" s="880"/>
      <c r="CZ442" s="880"/>
      <c r="DA442" s="880"/>
      <c r="DB442" s="880"/>
      <c r="DC442" s="880"/>
      <c r="DD442" s="880"/>
      <c r="DE442" s="881"/>
    </row>
    <row r="443" spans="1:109" s="3" customFormat="1" ht="23.25" customHeight="1" x14ac:dyDescent="0.2">
      <c r="A443" s="919" t="s">
        <v>1748</v>
      </c>
      <c r="B443" s="920"/>
      <c r="C443" s="920"/>
      <c r="D443" s="920"/>
      <c r="E443" s="920"/>
      <c r="F443" s="920"/>
      <c r="G443" s="920"/>
      <c r="H443" s="920"/>
      <c r="I443" s="920"/>
      <c r="J443" s="920"/>
      <c r="K443" s="920"/>
      <c r="L443" s="920"/>
      <c r="M443" s="920"/>
      <c r="N443" s="920"/>
      <c r="O443" s="921"/>
      <c r="P443" s="886" t="s">
        <v>1574</v>
      </c>
      <c r="Q443" s="886"/>
      <c r="R443" s="886"/>
      <c r="S443" s="886"/>
      <c r="T443" s="886"/>
      <c r="U443" s="886"/>
      <c r="V443" s="886"/>
      <c r="W443" s="886"/>
      <c r="X443" s="886"/>
      <c r="Y443" s="886"/>
      <c r="Z443" s="886"/>
      <c r="AA443" s="886"/>
      <c r="AB443" s="886"/>
      <c r="AC443" s="886"/>
      <c r="AD443" s="887"/>
      <c r="AE443" s="887"/>
      <c r="AF443" s="887"/>
      <c r="AG443" s="888">
        <v>1</v>
      </c>
      <c r="AH443" s="888"/>
      <c r="AI443" s="888"/>
      <c r="AJ443" s="888"/>
      <c r="AK443" s="889">
        <v>16247.26</v>
      </c>
      <c r="AL443" s="889"/>
      <c r="AM443" s="889"/>
      <c r="AN443" s="889"/>
      <c r="AO443" s="889"/>
      <c r="AP443" s="889"/>
      <c r="AQ443" s="880">
        <v>194967.12</v>
      </c>
      <c r="AR443" s="880"/>
      <c r="AS443" s="880"/>
      <c r="AT443" s="880"/>
      <c r="AU443" s="880"/>
      <c r="AV443" s="880"/>
      <c r="AW443" s="880"/>
      <c r="AX443" s="880"/>
      <c r="AY443" s="876">
        <v>0</v>
      </c>
      <c r="AZ443" s="876"/>
      <c r="BA443" s="876"/>
      <c r="BB443" s="876"/>
      <c r="BC443" s="876"/>
      <c r="BD443" s="876"/>
      <c r="BE443" s="876"/>
      <c r="BF443" s="876"/>
      <c r="BG443" s="876">
        <v>2707.8766666666666</v>
      </c>
      <c r="BH443" s="876"/>
      <c r="BI443" s="876"/>
      <c r="BJ443" s="876"/>
      <c r="BK443" s="876"/>
      <c r="BL443" s="876"/>
      <c r="BM443" s="876"/>
      <c r="BN443" s="876"/>
      <c r="BO443" s="877">
        <v>27078.766666666666</v>
      </c>
      <c r="BP443" s="878"/>
      <c r="BQ443" s="878"/>
      <c r="BR443" s="878"/>
      <c r="BS443" s="878"/>
      <c r="BT443" s="878"/>
      <c r="BU443" s="878"/>
      <c r="BV443" s="879"/>
      <c r="BW443" s="876">
        <v>0</v>
      </c>
      <c r="BX443" s="876"/>
      <c r="BY443" s="876"/>
      <c r="BZ443" s="876"/>
      <c r="CA443" s="876"/>
      <c r="CB443" s="876"/>
      <c r="CC443" s="876"/>
      <c r="CD443" s="876"/>
      <c r="CE443" s="876">
        <v>0</v>
      </c>
      <c r="CF443" s="876"/>
      <c r="CG443" s="876"/>
      <c r="CH443" s="876"/>
      <c r="CI443" s="876"/>
      <c r="CJ443" s="876"/>
      <c r="CK443" s="876"/>
      <c r="CL443" s="876"/>
      <c r="CM443" s="876"/>
      <c r="CN443" s="876">
        <v>0</v>
      </c>
      <c r="CO443" s="876"/>
      <c r="CP443" s="876"/>
      <c r="CQ443" s="876"/>
      <c r="CR443" s="876"/>
      <c r="CS443" s="876"/>
      <c r="CT443" s="876"/>
      <c r="CU443" s="876"/>
      <c r="CV443" s="880">
        <f t="shared" si="6"/>
        <v>224753.76333333334</v>
      </c>
      <c r="CW443" s="880"/>
      <c r="CX443" s="880"/>
      <c r="CY443" s="880"/>
      <c r="CZ443" s="880"/>
      <c r="DA443" s="880"/>
      <c r="DB443" s="880"/>
      <c r="DC443" s="880"/>
      <c r="DD443" s="880"/>
      <c r="DE443" s="881"/>
    </row>
    <row r="444" spans="1:109" s="3" customFormat="1" ht="23.25" customHeight="1" x14ac:dyDescent="0.2">
      <c r="A444" s="919" t="s">
        <v>1748</v>
      </c>
      <c r="B444" s="920"/>
      <c r="C444" s="920"/>
      <c r="D444" s="920"/>
      <c r="E444" s="920"/>
      <c r="F444" s="920"/>
      <c r="G444" s="920"/>
      <c r="H444" s="920"/>
      <c r="I444" s="920"/>
      <c r="J444" s="920"/>
      <c r="K444" s="920"/>
      <c r="L444" s="920"/>
      <c r="M444" s="920"/>
      <c r="N444" s="920"/>
      <c r="O444" s="921"/>
      <c r="P444" s="886" t="s">
        <v>1504</v>
      </c>
      <c r="Q444" s="886"/>
      <c r="R444" s="886"/>
      <c r="S444" s="886"/>
      <c r="T444" s="886"/>
      <c r="U444" s="886"/>
      <c r="V444" s="886"/>
      <c r="W444" s="886"/>
      <c r="X444" s="886"/>
      <c r="Y444" s="886"/>
      <c r="Z444" s="886"/>
      <c r="AA444" s="886"/>
      <c r="AB444" s="886"/>
      <c r="AC444" s="886"/>
      <c r="AD444" s="887"/>
      <c r="AE444" s="887"/>
      <c r="AF444" s="887"/>
      <c r="AG444" s="888">
        <v>1</v>
      </c>
      <c r="AH444" s="888"/>
      <c r="AI444" s="888"/>
      <c r="AJ444" s="888"/>
      <c r="AK444" s="889">
        <v>14724.86</v>
      </c>
      <c r="AL444" s="889"/>
      <c r="AM444" s="889"/>
      <c r="AN444" s="889"/>
      <c r="AO444" s="889"/>
      <c r="AP444" s="889"/>
      <c r="AQ444" s="880">
        <v>176698.32</v>
      </c>
      <c r="AR444" s="880"/>
      <c r="AS444" s="880"/>
      <c r="AT444" s="880"/>
      <c r="AU444" s="880"/>
      <c r="AV444" s="880"/>
      <c r="AW444" s="880"/>
      <c r="AX444" s="880"/>
      <c r="AY444" s="876">
        <v>0</v>
      </c>
      <c r="AZ444" s="876"/>
      <c r="BA444" s="876"/>
      <c r="BB444" s="876"/>
      <c r="BC444" s="876"/>
      <c r="BD444" s="876"/>
      <c r="BE444" s="876"/>
      <c r="BF444" s="876"/>
      <c r="BG444" s="876">
        <v>2454.1433333333334</v>
      </c>
      <c r="BH444" s="876"/>
      <c r="BI444" s="876"/>
      <c r="BJ444" s="876"/>
      <c r="BK444" s="876"/>
      <c r="BL444" s="876"/>
      <c r="BM444" s="876"/>
      <c r="BN444" s="876"/>
      <c r="BO444" s="877">
        <v>24541.433333333334</v>
      </c>
      <c r="BP444" s="878"/>
      <c r="BQ444" s="878"/>
      <c r="BR444" s="878"/>
      <c r="BS444" s="878"/>
      <c r="BT444" s="878"/>
      <c r="BU444" s="878"/>
      <c r="BV444" s="879"/>
      <c r="BW444" s="876">
        <v>0</v>
      </c>
      <c r="BX444" s="876"/>
      <c r="BY444" s="876"/>
      <c r="BZ444" s="876"/>
      <c r="CA444" s="876"/>
      <c r="CB444" s="876"/>
      <c r="CC444" s="876"/>
      <c r="CD444" s="876"/>
      <c r="CE444" s="876">
        <v>0</v>
      </c>
      <c r="CF444" s="876"/>
      <c r="CG444" s="876"/>
      <c r="CH444" s="876"/>
      <c r="CI444" s="876"/>
      <c r="CJ444" s="876"/>
      <c r="CK444" s="876"/>
      <c r="CL444" s="876"/>
      <c r="CM444" s="876"/>
      <c r="CN444" s="876">
        <v>16000</v>
      </c>
      <c r="CO444" s="876"/>
      <c r="CP444" s="876"/>
      <c r="CQ444" s="876"/>
      <c r="CR444" s="876"/>
      <c r="CS444" s="876"/>
      <c r="CT444" s="876"/>
      <c r="CU444" s="876"/>
      <c r="CV444" s="880">
        <f t="shared" si="6"/>
        <v>219693.89666666667</v>
      </c>
      <c r="CW444" s="880"/>
      <c r="CX444" s="880"/>
      <c r="CY444" s="880"/>
      <c r="CZ444" s="880"/>
      <c r="DA444" s="880"/>
      <c r="DB444" s="880"/>
      <c r="DC444" s="880"/>
      <c r="DD444" s="880"/>
      <c r="DE444" s="881"/>
    </row>
    <row r="445" spans="1:109" s="3" customFormat="1" ht="23.25" customHeight="1" x14ac:dyDescent="0.2">
      <c r="A445" s="919" t="s">
        <v>1748</v>
      </c>
      <c r="B445" s="920"/>
      <c r="C445" s="920"/>
      <c r="D445" s="920"/>
      <c r="E445" s="920"/>
      <c r="F445" s="920"/>
      <c r="G445" s="920"/>
      <c r="H445" s="920"/>
      <c r="I445" s="920"/>
      <c r="J445" s="920"/>
      <c r="K445" s="920"/>
      <c r="L445" s="920"/>
      <c r="M445" s="920"/>
      <c r="N445" s="920"/>
      <c r="O445" s="921"/>
      <c r="P445" s="886" t="s">
        <v>1542</v>
      </c>
      <c r="Q445" s="886"/>
      <c r="R445" s="886"/>
      <c r="S445" s="886"/>
      <c r="T445" s="886"/>
      <c r="U445" s="886"/>
      <c r="V445" s="886"/>
      <c r="W445" s="886"/>
      <c r="X445" s="886"/>
      <c r="Y445" s="886"/>
      <c r="Z445" s="886"/>
      <c r="AA445" s="886"/>
      <c r="AB445" s="886"/>
      <c r="AC445" s="886"/>
      <c r="AD445" s="887"/>
      <c r="AE445" s="887"/>
      <c r="AF445" s="887"/>
      <c r="AG445" s="888">
        <v>2</v>
      </c>
      <c r="AH445" s="888"/>
      <c r="AI445" s="888"/>
      <c r="AJ445" s="888"/>
      <c r="AK445" s="889">
        <v>36168.69</v>
      </c>
      <c r="AL445" s="889"/>
      <c r="AM445" s="889"/>
      <c r="AN445" s="889"/>
      <c r="AO445" s="889"/>
      <c r="AP445" s="889"/>
      <c r="AQ445" s="880">
        <v>434024.27999999997</v>
      </c>
      <c r="AR445" s="880"/>
      <c r="AS445" s="880"/>
      <c r="AT445" s="880"/>
      <c r="AU445" s="880"/>
      <c r="AV445" s="880"/>
      <c r="AW445" s="880"/>
      <c r="AX445" s="880"/>
      <c r="AY445" s="876">
        <v>0</v>
      </c>
      <c r="AZ445" s="876"/>
      <c r="BA445" s="876"/>
      <c r="BB445" s="876"/>
      <c r="BC445" s="876"/>
      <c r="BD445" s="876"/>
      <c r="BE445" s="876"/>
      <c r="BF445" s="876"/>
      <c r="BG445" s="876">
        <v>6028.1149999999998</v>
      </c>
      <c r="BH445" s="876"/>
      <c r="BI445" s="876"/>
      <c r="BJ445" s="876"/>
      <c r="BK445" s="876"/>
      <c r="BL445" s="876"/>
      <c r="BM445" s="876"/>
      <c r="BN445" s="876"/>
      <c r="BO445" s="877">
        <v>60281.149999999994</v>
      </c>
      <c r="BP445" s="878"/>
      <c r="BQ445" s="878"/>
      <c r="BR445" s="878"/>
      <c r="BS445" s="878"/>
      <c r="BT445" s="878"/>
      <c r="BU445" s="878"/>
      <c r="BV445" s="879"/>
      <c r="BW445" s="876">
        <v>0</v>
      </c>
      <c r="BX445" s="876"/>
      <c r="BY445" s="876"/>
      <c r="BZ445" s="876"/>
      <c r="CA445" s="876"/>
      <c r="CB445" s="876"/>
      <c r="CC445" s="876"/>
      <c r="CD445" s="876"/>
      <c r="CE445" s="876">
        <v>0</v>
      </c>
      <c r="CF445" s="876"/>
      <c r="CG445" s="876"/>
      <c r="CH445" s="876"/>
      <c r="CI445" s="876"/>
      <c r="CJ445" s="876"/>
      <c r="CK445" s="876"/>
      <c r="CL445" s="876"/>
      <c r="CM445" s="876"/>
      <c r="CN445" s="876">
        <v>0</v>
      </c>
      <c r="CO445" s="876"/>
      <c r="CP445" s="876"/>
      <c r="CQ445" s="876"/>
      <c r="CR445" s="876"/>
      <c r="CS445" s="876"/>
      <c r="CT445" s="876"/>
      <c r="CU445" s="876"/>
      <c r="CV445" s="880">
        <f t="shared" si="6"/>
        <v>500333.54499999993</v>
      </c>
      <c r="CW445" s="880"/>
      <c r="CX445" s="880"/>
      <c r="CY445" s="880"/>
      <c r="CZ445" s="880"/>
      <c r="DA445" s="880"/>
      <c r="DB445" s="880"/>
      <c r="DC445" s="880"/>
      <c r="DD445" s="880"/>
      <c r="DE445" s="881"/>
    </row>
    <row r="446" spans="1:109" s="3" customFormat="1" ht="23.25" customHeight="1" x14ac:dyDescent="0.2">
      <c r="A446" s="919" t="s">
        <v>1749</v>
      </c>
      <c r="B446" s="920"/>
      <c r="C446" s="920"/>
      <c r="D446" s="920"/>
      <c r="E446" s="920"/>
      <c r="F446" s="920"/>
      <c r="G446" s="920"/>
      <c r="H446" s="920"/>
      <c r="I446" s="920"/>
      <c r="J446" s="920"/>
      <c r="K446" s="920"/>
      <c r="L446" s="920"/>
      <c r="M446" s="920"/>
      <c r="N446" s="920"/>
      <c r="O446" s="921"/>
      <c r="P446" s="886" t="s">
        <v>1523</v>
      </c>
      <c r="Q446" s="886"/>
      <c r="R446" s="886"/>
      <c r="S446" s="886"/>
      <c r="T446" s="886"/>
      <c r="U446" s="886"/>
      <c r="V446" s="886"/>
      <c r="W446" s="886"/>
      <c r="X446" s="886"/>
      <c r="Y446" s="886"/>
      <c r="Z446" s="886"/>
      <c r="AA446" s="886"/>
      <c r="AB446" s="886"/>
      <c r="AC446" s="886"/>
      <c r="AD446" s="887"/>
      <c r="AE446" s="887"/>
      <c r="AF446" s="887"/>
      <c r="AG446" s="888">
        <v>1</v>
      </c>
      <c r="AH446" s="888"/>
      <c r="AI446" s="888"/>
      <c r="AJ446" s="888"/>
      <c r="AK446" s="889">
        <v>19050</v>
      </c>
      <c r="AL446" s="889"/>
      <c r="AM446" s="889"/>
      <c r="AN446" s="889"/>
      <c r="AO446" s="889"/>
      <c r="AP446" s="889"/>
      <c r="AQ446" s="880">
        <v>228600</v>
      </c>
      <c r="AR446" s="880"/>
      <c r="AS446" s="880"/>
      <c r="AT446" s="880"/>
      <c r="AU446" s="880"/>
      <c r="AV446" s="880"/>
      <c r="AW446" s="880"/>
      <c r="AX446" s="880"/>
      <c r="AY446" s="876">
        <v>0</v>
      </c>
      <c r="AZ446" s="876"/>
      <c r="BA446" s="876"/>
      <c r="BB446" s="876"/>
      <c r="BC446" s="876"/>
      <c r="BD446" s="876"/>
      <c r="BE446" s="876"/>
      <c r="BF446" s="876"/>
      <c r="BG446" s="876">
        <v>3175</v>
      </c>
      <c r="BH446" s="876"/>
      <c r="BI446" s="876"/>
      <c r="BJ446" s="876"/>
      <c r="BK446" s="876"/>
      <c r="BL446" s="876"/>
      <c r="BM446" s="876"/>
      <c r="BN446" s="876"/>
      <c r="BO446" s="877">
        <v>31750</v>
      </c>
      <c r="BP446" s="878"/>
      <c r="BQ446" s="878"/>
      <c r="BR446" s="878"/>
      <c r="BS446" s="878"/>
      <c r="BT446" s="878"/>
      <c r="BU446" s="878"/>
      <c r="BV446" s="879"/>
      <c r="BW446" s="876">
        <v>0</v>
      </c>
      <c r="BX446" s="876"/>
      <c r="BY446" s="876"/>
      <c r="BZ446" s="876"/>
      <c r="CA446" s="876"/>
      <c r="CB446" s="876"/>
      <c r="CC446" s="876"/>
      <c r="CD446" s="876"/>
      <c r="CE446" s="876">
        <v>0</v>
      </c>
      <c r="CF446" s="876"/>
      <c r="CG446" s="876"/>
      <c r="CH446" s="876"/>
      <c r="CI446" s="876"/>
      <c r="CJ446" s="876"/>
      <c r="CK446" s="876"/>
      <c r="CL446" s="876"/>
      <c r="CM446" s="876"/>
      <c r="CN446" s="876">
        <v>24000</v>
      </c>
      <c r="CO446" s="876"/>
      <c r="CP446" s="876"/>
      <c r="CQ446" s="876"/>
      <c r="CR446" s="876"/>
      <c r="CS446" s="876"/>
      <c r="CT446" s="876"/>
      <c r="CU446" s="876"/>
      <c r="CV446" s="880">
        <f t="shared" si="6"/>
        <v>287525</v>
      </c>
      <c r="CW446" s="880"/>
      <c r="CX446" s="880"/>
      <c r="CY446" s="880"/>
      <c r="CZ446" s="880"/>
      <c r="DA446" s="880"/>
      <c r="DB446" s="880"/>
      <c r="DC446" s="880"/>
      <c r="DD446" s="880"/>
      <c r="DE446" s="881"/>
    </row>
    <row r="447" spans="1:109" s="3" customFormat="1" ht="23.25" customHeight="1" x14ac:dyDescent="0.2">
      <c r="A447" s="919" t="s">
        <v>1749</v>
      </c>
      <c r="B447" s="920"/>
      <c r="C447" s="920"/>
      <c r="D447" s="920"/>
      <c r="E447" s="920"/>
      <c r="F447" s="920"/>
      <c r="G447" s="920"/>
      <c r="H447" s="920"/>
      <c r="I447" s="920"/>
      <c r="J447" s="920"/>
      <c r="K447" s="920"/>
      <c r="L447" s="920"/>
      <c r="M447" s="920"/>
      <c r="N447" s="920"/>
      <c r="O447" s="921"/>
      <c r="P447" s="886" t="s">
        <v>1529</v>
      </c>
      <c r="Q447" s="886"/>
      <c r="R447" s="886"/>
      <c r="S447" s="886"/>
      <c r="T447" s="886"/>
      <c r="U447" s="886"/>
      <c r="V447" s="886"/>
      <c r="W447" s="886"/>
      <c r="X447" s="886"/>
      <c r="Y447" s="886"/>
      <c r="Z447" s="886"/>
      <c r="AA447" s="886"/>
      <c r="AB447" s="886"/>
      <c r="AC447" s="886"/>
      <c r="AD447" s="887"/>
      <c r="AE447" s="887"/>
      <c r="AF447" s="887"/>
      <c r="AG447" s="888">
        <v>1</v>
      </c>
      <c r="AH447" s="888"/>
      <c r="AI447" s="888"/>
      <c r="AJ447" s="888"/>
      <c r="AK447" s="889">
        <v>16000</v>
      </c>
      <c r="AL447" s="889"/>
      <c r="AM447" s="889"/>
      <c r="AN447" s="889"/>
      <c r="AO447" s="889"/>
      <c r="AP447" s="889"/>
      <c r="AQ447" s="880">
        <v>192000</v>
      </c>
      <c r="AR447" s="880"/>
      <c r="AS447" s="880"/>
      <c r="AT447" s="880"/>
      <c r="AU447" s="880"/>
      <c r="AV447" s="880"/>
      <c r="AW447" s="880"/>
      <c r="AX447" s="880"/>
      <c r="AY447" s="876">
        <v>0</v>
      </c>
      <c r="AZ447" s="876"/>
      <c r="BA447" s="876"/>
      <c r="BB447" s="876"/>
      <c r="BC447" s="876"/>
      <c r="BD447" s="876"/>
      <c r="BE447" s="876"/>
      <c r="BF447" s="876"/>
      <c r="BG447" s="876">
        <v>2666.666666666667</v>
      </c>
      <c r="BH447" s="876"/>
      <c r="BI447" s="876"/>
      <c r="BJ447" s="876"/>
      <c r="BK447" s="876"/>
      <c r="BL447" s="876"/>
      <c r="BM447" s="876"/>
      <c r="BN447" s="876"/>
      <c r="BO447" s="877">
        <v>26666.666666666668</v>
      </c>
      <c r="BP447" s="878"/>
      <c r="BQ447" s="878"/>
      <c r="BR447" s="878"/>
      <c r="BS447" s="878"/>
      <c r="BT447" s="878"/>
      <c r="BU447" s="878"/>
      <c r="BV447" s="879"/>
      <c r="BW447" s="876">
        <v>0</v>
      </c>
      <c r="BX447" s="876"/>
      <c r="BY447" s="876"/>
      <c r="BZ447" s="876"/>
      <c r="CA447" s="876"/>
      <c r="CB447" s="876"/>
      <c r="CC447" s="876"/>
      <c r="CD447" s="876"/>
      <c r="CE447" s="876">
        <v>0</v>
      </c>
      <c r="CF447" s="876"/>
      <c r="CG447" s="876"/>
      <c r="CH447" s="876"/>
      <c r="CI447" s="876"/>
      <c r="CJ447" s="876"/>
      <c r="CK447" s="876"/>
      <c r="CL447" s="876"/>
      <c r="CM447" s="876"/>
      <c r="CN447" s="876">
        <v>24000</v>
      </c>
      <c r="CO447" s="876"/>
      <c r="CP447" s="876"/>
      <c r="CQ447" s="876"/>
      <c r="CR447" s="876"/>
      <c r="CS447" s="876"/>
      <c r="CT447" s="876"/>
      <c r="CU447" s="876"/>
      <c r="CV447" s="880">
        <f t="shared" si="6"/>
        <v>245333.33333333331</v>
      </c>
      <c r="CW447" s="880"/>
      <c r="CX447" s="880"/>
      <c r="CY447" s="880"/>
      <c r="CZ447" s="880"/>
      <c r="DA447" s="880"/>
      <c r="DB447" s="880"/>
      <c r="DC447" s="880"/>
      <c r="DD447" s="880"/>
      <c r="DE447" s="881"/>
    </row>
    <row r="448" spans="1:109" s="3" customFormat="1" ht="23.25" customHeight="1" x14ac:dyDescent="0.2">
      <c r="A448" s="919" t="s">
        <v>1750</v>
      </c>
      <c r="B448" s="920"/>
      <c r="C448" s="920"/>
      <c r="D448" s="920"/>
      <c r="E448" s="920"/>
      <c r="F448" s="920"/>
      <c r="G448" s="920"/>
      <c r="H448" s="920"/>
      <c r="I448" s="920"/>
      <c r="J448" s="920"/>
      <c r="K448" s="920"/>
      <c r="L448" s="920"/>
      <c r="M448" s="920"/>
      <c r="N448" s="920"/>
      <c r="O448" s="921"/>
      <c r="P448" s="886" t="s">
        <v>1520</v>
      </c>
      <c r="Q448" s="886"/>
      <c r="R448" s="886"/>
      <c r="S448" s="886"/>
      <c r="T448" s="886"/>
      <c r="U448" s="886"/>
      <c r="V448" s="886"/>
      <c r="W448" s="886"/>
      <c r="X448" s="886"/>
      <c r="Y448" s="886"/>
      <c r="Z448" s="886"/>
      <c r="AA448" s="886"/>
      <c r="AB448" s="886"/>
      <c r="AC448" s="886"/>
      <c r="AD448" s="887"/>
      <c r="AE448" s="887"/>
      <c r="AF448" s="887"/>
      <c r="AG448" s="888">
        <v>1</v>
      </c>
      <c r="AH448" s="888"/>
      <c r="AI448" s="888"/>
      <c r="AJ448" s="888"/>
      <c r="AK448" s="889">
        <v>15900</v>
      </c>
      <c r="AL448" s="889"/>
      <c r="AM448" s="889"/>
      <c r="AN448" s="889"/>
      <c r="AO448" s="889"/>
      <c r="AP448" s="889"/>
      <c r="AQ448" s="880">
        <v>190800</v>
      </c>
      <c r="AR448" s="880"/>
      <c r="AS448" s="880"/>
      <c r="AT448" s="880"/>
      <c r="AU448" s="880"/>
      <c r="AV448" s="880"/>
      <c r="AW448" s="880"/>
      <c r="AX448" s="880"/>
      <c r="AY448" s="876">
        <v>0</v>
      </c>
      <c r="AZ448" s="876"/>
      <c r="BA448" s="876"/>
      <c r="BB448" s="876"/>
      <c r="BC448" s="876"/>
      <c r="BD448" s="876"/>
      <c r="BE448" s="876"/>
      <c r="BF448" s="876"/>
      <c r="BG448" s="876">
        <v>2650</v>
      </c>
      <c r="BH448" s="876"/>
      <c r="BI448" s="876"/>
      <c r="BJ448" s="876"/>
      <c r="BK448" s="876"/>
      <c r="BL448" s="876"/>
      <c r="BM448" s="876"/>
      <c r="BN448" s="876"/>
      <c r="BO448" s="877">
        <v>26500</v>
      </c>
      <c r="BP448" s="878"/>
      <c r="BQ448" s="878"/>
      <c r="BR448" s="878"/>
      <c r="BS448" s="878"/>
      <c r="BT448" s="878"/>
      <c r="BU448" s="878"/>
      <c r="BV448" s="879"/>
      <c r="BW448" s="876">
        <v>0</v>
      </c>
      <c r="BX448" s="876"/>
      <c r="BY448" s="876"/>
      <c r="BZ448" s="876"/>
      <c r="CA448" s="876"/>
      <c r="CB448" s="876"/>
      <c r="CC448" s="876"/>
      <c r="CD448" s="876"/>
      <c r="CE448" s="876">
        <v>0</v>
      </c>
      <c r="CF448" s="876"/>
      <c r="CG448" s="876"/>
      <c r="CH448" s="876"/>
      <c r="CI448" s="876"/>
      <c r="CJ448" s="876"/>
      <c r="CK448" s="876"/>
      <c r="CL448" s="876"/>
      <c r="CM448" s="876"/>
      <c r="CN448" s="876">
        <v>22200</v>
      </c>
      <c r="CO448" s="876"/>
      <c r="CP448" s="876"/>
      <c r="CQ448" s="876"/>
      <c r="CR448" s="876"/>
      <c r="CS448" s="876"/>
      <c r="CT448" s="876"/>
      <c r="CU448" s="876"/>
      <c r="CV448" s="880">
        <f t="shared" si="6"/>
        <v>242150</v>
      </c>
      <c r="CW448" s="880"/>
      <c r="CX448" s="880"/>
      <c r="CY448" s="880"/>
      <c r="CZ448" s="880"/>
      <c r="DA448" s="880"/>
      <c r="DB448" s="880"/>
      <c r="DC448" s="880"/>
      <c r="DD448" s="880"/>
      <c r="DE448" s="881"/>
    </row>
    <row r="449" spans="1:109" s="3" customFormat="1" ht="23.25" customHeight="1" x14ac:dyDescent="0.2">
      <c r="A449" s="919" t="s">
        <v>1750</v>
      </c>
      <c r="B449" s="920"/>
      <c r="C449" s="920"/>
      <c r="D449" s="920"/>
      <c r="E449" s="920"/>
      <c r="F449" s="920"/>
      <c r="G449" s="920"/>
      <c r="H449" s="920"/>
      <c r="I449" s="920"/>
      <c r="J449" s="920"/>
      <c r="K449" s="920"/>
      <c r="L449" s="920"/>
      <c r="M449" s="920"/>
      <c r="N449" s="920"/>
      <c r="O449" s="921"/>
      <c r="P449" s="886" t="s">
        <v>1525</v>
      </c>
      <c r="Q449" s="886"/>
      <c r="R449" s="886"/>
      <c r="S449" s="886"/>
      <c r="T449" s="886"/>
      <c r="U449" s="886"/>
      <c r="V449" s="886"/>
      <c r="W449" s="886"/>
      <c r="X449" s="886"/>
      <c r="Y449" s="886"/>
      <c r="Z449" s="886"/>
      <c r="AA449" s="886"/>
      <c r="AB449" s="886"/>
      <c r="AC449" s="886"/>
      <c r="AD449" s="887"/>
      <c r="AE449" s="887"/>
      <c r="AF449" s="887"/>
      <c r="AG449" s="888">
        <v>1</v>
      </c>
      <c r="AH449" s="888"/>
      <c r="AI449" s="888"/>
      <c r="AJ449" s="888"/>
      <c r="AK449" s="889">
        <v>15900</v>
      </c>
      <c r="AL449" s="889"/>
      <c r="AM449" s="889"/>
      <c r="AN449" s="889"/>
      <c r="AO449" s="889"/>
      <c r="AP449" s="889"/>
      <c r="AQ449" s="880">
        <v>190800</v>
      </c>
      <c r="AR449" s="880"/>
      <c r="AS449" s="880"/>
      <c r="AT449" s="880"/>
      <c r="AU449" s="880"/>
      <c r="AV449" s="880"/>
      <c r="AW449" s="880"/>
      <c r="AX449" s="880"/>
      <c r="AY449" s="876">
        <v>0</v>
      </c>
      <c r="AZ449" s="876"/>
      <c r="BA449" s="876"/>
      <c r="BB449" s="876"/>
      <c r="BC449" s="876"/>
      <c r="BD449" s="876"/>
      <c r="BE449" s="876"/>
      <c r="BF449" s="876"/>
      <c r="BG449" s="876">
        <v>2650</v>
      </c>
      <c r="BH449" s="876"/>
      <c r="BI449" s="876"/>
      <c r="BJ449" s="876"/>
      <c r="BK449" s="876"/>
      <c r="BL449" s="876"/>
      <c r="BM449" s="876"/>
      <c r="BN449" s="876"/>
      <c r="BO449" s="877">
        <v>26500</v>
      </c>
      <c r="BP449" s="878"/>
      <c r="BQ449" s="878"/>
      <c r="BR449" s="878"/>
      <c r="BS449" s="878"/>
      <c r="BT449" s="878"/>
      <c r="BU449" s="878"/>
      <c r="BV449" s="879"/>
      <c r="BW449" s="876">
        <v>0</v>
      </c>
      <c r="BX449" s="876"/>
      <c r="BY449" s="876"/>
      <c r="BZ449" s="876"/>
      <c r="CA449" s="876"/>
      <c r="CB449" s="876"/>
      <c r="CC449" s="876"/>
      <c r="CD449" s="876"/>
      <c r="CE449" s="876">
        <v>0</v>
      </c>
      <c r="CF449" s="876"/>
      <c r="CG449" s="876"/>
      <c r="CH449" s="876"/>
      <c r="CI449" s="876"/>
      <c r="CJ449" s="876"/>
      <c r="CK449" s="876"/>
      <c r="CL449" s="876"/>
      <c r="CM449" s="876"/>
      <c r="CN449" s="876">
        <v>24000</v>
      </c>
      <c r="CO449" s="876"/>
      <c r="CP449" s="876"/>
      <c r="CQ449" s="876"/>
      <c r="CR449" s="876"/>
      <c r="CS449" s="876"/>
      <c r="CT449" s="876"/>
      <c r="CU449" s="876"/>
      <c r="CV449" s="880">
        <f t="shared" si="6"/>
        <v>243950</v>
      </c>
      <c r="CW449" s="880"/>
      <c r="CX449" s="880"/>
      <c r="CY449" s="880"/>
      <c r="CZ449" s="880"/>
      <c r="DA449" s="880"/>
      <c r="DB449" s="880"/>
      <c r="DC449" s="880"/>
      <c r="DD449" s="880"/>
      <c r="DE449" s="881"/>
    </row>
    <row r="450" spans="1:109" s="3" customFormat="1" ht="23.25" customHeight="1" x14ac:dyDescent="0.2">
      <c r="A450" s="919" t="s">
        <v>1750</v>
      </c>
      <c r="B450" s="920"/>
      <c r="C450" s="920"/>
      <c r="D450" s="920"/>
      <c r="E450" s="920"/>
      <c r="F450" s="920"/>
      <c r="G450" s="920"/>
      <c r="H450" s="920"/>
      <c r="I450" s="920"/>
      <c r="J450" s="920"/>
      <c r="K450" s="920"/>
      <c r="L450" s="920"/>
      <c r="M450" s="920"/>
      <c r="N450" s="920"/>
      <c r="O450" s="921"/>
      <c r="P450" s="886" t="s">
        <v>1529</v>
      </c>
      <c r="Q450" s="886"/>
      <c r="R450" s="886"/>
      <c r="S450" s="886"/>
      <c r="T450" s="886"/>
      <c r="U450" s="886"/>
      <c r="V450" s="886"/>
      <c r="W450" s="886"/>
      <c r="X450" s="886"/>
      <c r="Y450" s="886"/>
      <c r="Z450" s="886"/>
      <c r="AA450" s="886"/>
      <c r="AB450" s="886"/>
      <c r="AC450" s="886"/>
      <c r="AD450" s="887"/>
      <c r="AE450" s="887"/>
      <c r="AF450" s="887"/>
      <c r="AG450" s="888">
        <v>1</v>
      </c>
      <c r="AH450" s="888"/>
      <c r="AI450" s="888"/>
      <c r="AJ450" s="888"/>
      <c r="AK450" s="889">
        <v>15900</v>
      </c>
      <c r="AL450" s="889"/>
      <c r="AM450" s="889"/>
      <c r="AN450" s="889"/>
      <c r="AO450" s="889"/>
      <c r="AP450" s="889"/>
      <c r="AQ450" s="880">
        <v>190800</v>
      </c>
      <c r="AR450" s="880"/>
      <c r="AS450" s="880"/>
      <c r="AT450" s="880"/>
      <c r="AU450" s="880"/>
      <c r="AV450" s="880"/>
      <c r="AW450" s="880"/>
      <c r="AX450" s="880"/>
      <c r="AY450" s="876">
        <v>0</v>
      </c>
      <c r="AZ450" s="876"/>
      <c r="BA450" s="876"/>
      <c r="BB450" s="876"/>
      <c r="BC450" s="876"/>
      <c r="BD450" s="876"/>
      <c r="BE450" s="876"/>
      <c r="BF450" s="876"/>
      <c r="BG450" s="876">
        <v>2650</v>
      </c>
      <c r="BH450" s="876"/>
      <c r="BI450" s="876"/>
      <c r="BJ450" s="876"/>
      <c r="BK450" s="876"/>
      <c r="BL450" s="876"/>
      <c r="BM450" s="876"/>
      <c r="BN450" s="876"/>
      <c r="BO450" s="877">
        <v>26500</v>
      </c>
      <c r="BP450" s="878"/>
      <c r="BQ450" s="878"/>
      <c r="BR450" s="878"/>
      <c r="BS450" s="878"/>
      <c r="BT450" s="878"/>
      <c r="BU450" s="878"/>
      <c r="BV450" s="879"/>
      <c r="BW450" s="876">
        <v>0</v>
      </c>
      <c r="BX450" s="876"/>
      <c r="BY450" s="876"/>
      <c r="BZ450" s="876"/>
      <c r="CA450" s="876"/>
      <c r="CB450" s="876"/>
      <c r="CC450" s="876"/>
      <c r="CD450" s="876"/>
      <c r="CE450" s="876">
        <v>0</v>
      </c>
      <c r="CF450" s="876"/>
      <c r="CG450" s="876"/>
      <c r="CH450" s="876"/>
      <c r="CI450" s="876"/>
      <c r="CJ450" s="876"/>
      <c r="CK450" s="876"/>
      <c r="CL450" s="876"/>
      <c r="CM450" s="876"/>
      <c r="CN450" s="876">
        <v>26200</v>
      </c>
      <c r="CO450" s="876"/>
      <c r="CP450" s="876"/>
      <c r="CQ450" s="876"/>
      <c r="CR450" s="876"/>
      <c r="CS450" s="876"/>
      <c r="CT450" s="876"/>
      <c r="CU450" s="876"/>
      <c r="CV450" s="880">
        <f t="shared" si="6"/>
        <v>246150</v>
      </c>
      <c r="CW450" s="880"/>
      <c r="CX450" s="880"/>
      <c r="CY450" s="880"/>
      <c r="CZ450" s="880"/>
      <c r="DA450" s="880"/>
      <c r="DB450" s="880"/>
      <c r="DC450" s="880"/>
      <c r="DD450" s="880"/>
      <c r="DE450" s="881"/>
    </row>
    <row r="451" spans="1:109" s="3" customFormat="1" ht="23.25" customHeight="1" x14ac:dyDescent="0.2">
      <c r="A451" s="919" t="s">
        <v>1750</v>
      </c>
      <c r="B451" s="920"/>
      <c r="C451" s="920"/>
      <c r="D451" s="920"/>
      <c r="E451" s="920"/>
      <c r="F451" s="920"/>
      <c r="G451" s="920"/>
      <c r="H451" s="920"/>
      <c r="I451" s="920"/>
      <c r="J451" s="920"/>
      <c r="K451" s="920"/>
      <c r="L451" s="920"/>
      <c r="M451" s="920"/>
      <c r="N451" s="920"/>
      <c r="O451" s="921"/>
      <c r="P451" s="886" t="s">
        <v>1499</v>
      </c>
      <c r="Q451" s="886"/>
      <c r="R451" s="886"/>
      <c r="S451" s="886"/>
      <c r="T451" s="886"/>
      <c r="U451" s="886"/>
      <c r="V451" s="886"/>
      <c r="W451" s="886"/>
      <c r="X451" s="886"/>
      <c r="Y451" s="886"/>
      <c r="Z451" s="886"/>
      <c r="AA451" s="886"/>
      <c r="AB451" s="886"/>
      <c r="AC451" s="886"/>
      <c r="AD451" s="887"/>
      <c r="AE451" s="887"/>
      <c r="AF451" s="887"/>
      <c r="AG451" s="888">
        <v>2</v>
      </c>
      <c r="AH451" s="888"/>
      <c r="AI451" s="888"/>
      <c r="AJ451" s="888"/>
      <c r="AK451" s="889">
        <v>31800</v>
      </c>
      <c r="AL451" s="889"/>
      <c r="AM451" s="889"/>
      <c r="AN451" s="889"/>
      <c r="AO451" s="889"/>
      <c r="AP451" s="889"/>
      <c r="AQ451" s="880">
        <v>381600</v>
      </c>
      <c r="AR451" s="880"/>
      <c r="AS451" s="880"/>
      <c r="AT451" s="880"/>
      <c r="AU451" s="880"/>
      <c r="AV451" s="880"/>
      <c r="AW451" s="880"/>
      <c r="AX451" s="880"/>
      <c r="AY451" s="876">
        <v>0</v>
      </c>
      <c r="AZ451" s="876"/>
      <c r="BA451" s="876"/>
      <c r="BB451" s="876"/>
      <c r="BC451" s="876"/>
      <c r="BD451" s="876"/>
      <c r="BE451" s="876"/>
      <c r="BF451" s="876"/>
      <c r="BG451" s="876">
        <v>5300</v>
      </c>
      <c r="BH451" s="876"/>
      <c r="BI451" s="876"/>
      <c r="BJ451" s="876"/>
      <c r="BK451" s="876"/>
      <c r="BL451" s="876"/>
      <c r="BM451" s="876"/>
      <c r="BN451" s="876"/>
      <c r="BO451" s="877">
        <v>53000</v>
      </c>
      <c r="BP451" s="878"/>
      <c r="BQ451" s="878"/>
      <c r="BR451" s="878"/>
      <c r="BS451" s="878"/>
      <c r="BT451" s="878"/>
      <c r="BU451" s="878"/>
      <c r="BV451" s="879"/>
      <c r="BW451" s="876">
        <v>0</v>
      </c>
      <c r="BX451" s="876"/>
      <c r="BY451" s="876"/>
      <c r="BZ451" s="876"/>
      <c r="CA451" s="876"/>
      <c r="CB451" s="876"/>
      <c r="CC451" s="876"/>
      <c r="CD451" s="876"/>
      <c r="CE451" s="876">
        <v>0</v>
      </c>
      <c r="CF451" s="876"/>
      <c r="CG451" s="876"/>
      <c r="CH451" s="876"/>
      <c r="CI451" s="876"/>
      <c r="CJ451" s="876"/>
      <c r="CK451" s="876"/>
      <c r="CL451" s="876"/>
      <c r="CM451" s="876"/>
      <c r="CN451" s="876">
        <v>44400</v>
      </c>
      <c r="CO451" s="876"/>
      <c r="CP451" s="876"/>
      <c r="CQ451" s="876"/>
      <c r="CR451" s="876"/>
      <c r="CS451" s="876"/>
      <c r="CT451" s="876"/>
      <c r="CU451" s="876"/>
      <c r="CV451" s="880">
        <f t="shared" si="6"/>
        <v>484300</v>
      </c>
      <c r="CW451" s="880"/>
      <c r="CX451" s="880"/>
      <c r="CY451" s="880"/>
      <c r="CZ451" s="880"/>
      <c r="DA451" s="880"/>
      <c r="DB451" s="880"/>
      <c r="DC451" s="880"/>
      <c r="DD451" s="880"/>
      <c r="DE451" s="881"/>
    </row>
    <row r="452" spans="1:109" s="3" customFormat="1" ht="23.25" customHeight="1" x14ac:dyDescent="0.2">
      <c r="A452" s="919" t="s">
        <v>1750</v>
      </c>
      <c r="B452" s="920"/>
      <c r="C452" s="920"/>
      <c r="D452" s="920"/>
      <c r="E452" s="920"/>
      <c r="F452" s="920"/>
      <c r="G452" s="920"/>
      <c r="H452" s="920"/>
      <c r="I452" s="920"/>
      <c r="J452" s="920"/>
      <c r="K452" s="920"/>
      <c r="L452" s="920"/>
      <c r="M452" s="920"/>
      <c r="N452" s="920"/>
      <c r="O452" s="921"/>
      <c r="P452" s="886" t="s">
        <v>1534</v>
      </c>
      <c r="Q452" s="886"/>
      <c r="R452" s="886"/>
      <c r="S452" s="886"/>
      <c r="T452" s="886"/>
      <c r="U452" s="886"/>
      <c r="V452" s="886"/>
      <c r="W452" s="886"/>
      <c r="X452" s="886"/>
      <c r="Y452" s="886"/>
      <c r="Z452" s="886"/>
      <c r="AA452" s="886"/>
      <c r="AB452" s="886"/>
      <c r="AC452" s="886"/>
      <c r="AD452" s="887"/>
      <c r="AE452" s="887"/>
      <c r="AF452" s="887"/>
      <c r="AG452" s="888">
        <v>1</v>
      </c>
      <c r="AH452" s="888"/>
      <c r="AI452" s="888"/>
      <c r="AJ452" s="888"/>
      <c r="AK452" s="889">
        <v>15900</v>
      </c>
      <c r="AL452" s="889"/>
      <c r="AM452" s="889"/>
      <c r="AN452" s="889"/>
      <c r="AO452" s="889"/>
      <c r="AP452" s="889"/>
      <c r="AQ452" s="880">
        <v>190800</v>
      </c>
      <c r="AR452" s="880"/>
      <c r="AS452" s="880"/>
      <c r="AT452" s="880"/>
      <c r="AU452" s="880"/>
      <c r="AV452" s="880"/>
      <c r="AW452" s="880"/>
      <c r="AX452" s="880"/>
      <c r="AY452" s="876">
        <v>0</v>
      </c>
      <c r="AZ452" s="876"/>
      <c r="BA452" s="876"/>
      <c r="BB452" s="876"/>
      <c r="BC452" s="876"/>
      <c r="BD452" s="876"/>
      <c r="BE452" s="876"/>
      <c r="BF452" s="876"/>
      <c r="BG452" s="876">
        <v>2650</v>
      </c>
      <c r="BH452" s="876"/>
      <c r="BI452" s="876"/>
      <c r="BJ452" s="876"/>
      <c r="BK452" s="876"/>
      <c r="BL452" s="876"/>
      <c r="BM452" s="876"/>
      <c r="BN452" s="876"/>
      <c r="BO452" s="877">
        <v>26500</v>
      </c>
      <c r="BP452" s="878"/>
      <c r="BQ452" s="878"/>
      <c r="BR452" s="878"/>
      <c r="BS452" s="878"/>
      <c r="BT452" s="878"/>
      <c r="BU452" s="878"/>
      <c r="BV452" s="879"/>
      <c r="BW452" s="876">
        <v>0</v>
      </c>
      <c r="BX452" s="876"/>
      <c r="BY452" s="876"/>
      <c r="BZ452" s="876"/>
      <c r="CA452" s="876"/>
      <c r="CB452" s="876"/>
      <c r="CC452" s="876"/>
      <c r="CD452" s="876"/>
      <c r="CE452" s="876">
        <v>0</v>
      </c>
      <c r="CF452" s="876"/>
      <c r="CG452" s="876"/>
      <c r="CH452" s="876"/>
      <c r="CI452" s="876"/>
      <c r="CJ452" s="876"/>
      <c r="CK452" s="876"/>
      <c r="CL452" s="876"/>
      <c r="CM452" s="876"/>
      <c r="CN452" s="876">
        <v>26200</v>
      </c>
      <c r="CO452" s="876"/>
      <c r="CP452" s="876"/>
      <c r="CQ452" s="876"/>
      <c r="CR452" s="876"/>
      <c r="CS452" s="876"/>
      <c r="CT452" s="876"/>
      <c r="CU452" s="876"/>
      <c r="CV452" s="880">
        <f t="shared" si="6"/>
        <v>246150</v>
      </c>
      <c r="CW452" s="880"/>
      <c r="CX452" s="880"/>
      <c r="CY452" s="880"/>
      <c r="CZ452" s="880"/>
      <c r="DA452" s="880"/>
      <c r="DB452" s="880"/>
      <c r="DC452" s="880"/>
      <c r="DD452" s="880"/>
      <c r="DE452" s="881"/>
    </row>
    <row r="453" spans="1:109" s="3" customFormat="1" ht="23.25" customHeight="1" x14ac:dyDescent="0.2">
      <c r="A453" s="919" t="s">
        <v>1750</v>
      </c>
      <c r="B453" s="920"/>
      <c r="C453" s="920"/>
      <c r="D453" s="920"/>
      <c r="E453" s="920"/>
      <c r="F453" s="920"/>
      <c r="G453" s="920"/>
      <c r="H453" s="920"/>
      <c r="I453" s="920"/>
      <c r="J453" s="920"/>
      <c r="K453" s="920"/>
      <c r="L453" s="920"/>
      <c r="M453" s="920"/>
      <c r="N453" s="920"/>
      <c r="O453" s="921"/>
      <c r="P453" s="886" t="s">
        <v>1535</v>
      </c>
      <c r="Q453" s="886"/>
      <c r="R453" s="886"/>
      <c r="S453" s="886"/>
      <c r="T453" s="886"/>
      <c r="U453" s="886"/>
      <c r="V453" s="886"/>
      <c r="W453" s="886"/>
      <c r="X453" s="886"/>
      <c r="Y453" s="886"/>
      <c r="Z453" s="886"/>
      <c r="AA453" s="886"/>
      <c r="AB453" s="886"/>
      <c r="AC453" s="886"/>
      <c r="AD453" s="887"/>
      <c r="AE453" s="887"/>
      <c r="AF453" s="887"/>
      <c r="AG453" s="888">
        <v>1</v>
      </c>
      <c r="AH453" s="888"/>
      <c r="AI453" s="888"/>
      <c r="AJ453" s="888"/>
      <c r="AK453" s="889">
        <v>15900</v>
      </c>
      <c r="AL453" s="889"/>
      <c r="AM453" s="889"/>
      <c r="AN453" s="889"/>
      <c r="AO453" s="889"/>
      <c r="AP453" s="889"/>
      <c r="AQ453" s="880">
        <v>190800</v>
      </c>
      <c r="AR453" s="880"/>
      <c r="AS453" s="880"/>
      <c r="AT453" s="880"/>
      <c r="AU453" s="880"/>
      <c r="AV453" s="880"/>
      <c r="AW453" s="880"/>
      <c r="AX453" s="880"/>
      <c r="AY453" s="876">
        <v>0</v>
      </c>
      <c r="AZ453" s="876"/>
      <c r="BA453" s="876"/>
      <c r="BB453" s="876"/>
      <c r="BC453" s="876"/>
      <c r="BD453" s="876"/>
      <c r="BE453" s="876"/>
      <c r="BF453" s="876"/>
      <c r="BG453" s="876">
        <v>2650</v>
      </c>
      <c r="BH453" s="876"/>
      <c r="BI453" s="876"/>
      <c r="BJ453" s="876"/>
      <c r="BK453" s="876"/>
      <c r="BL453" s="876"/>
      <c r="BM453" s="876"/>
      <c r="BN453" s="876"/>
      <c r="BO453" s="877">
        <v>26500</v>
      </c>
      <c r="BP453" s="878"/>
      <c r="BQ453" s="878"/>
      <c r="BR453" s="878"/>
      <c r="BS453" s="878"/>
      <c r="BT453" s="878"/>
      <c r="BU453" s="878"/>
      <c r="BV453" s="879"/>
      <c r="BW453" s="876">
        <v>0</v>
      </c>
      <c r="BX453" s="876"/>
      <c r="BY453" s="876"/>
      <c r="BZ453" s="876"/>
      <c r="CA453" s="876"/>
      <c r="CB453" s="876"/>
      <c r="CC453" s="876"/>
      <c r="CD453" s="876"/>
      <c r="CE453" s="876">
        <v>0</v>
      </c>
      <c r="CF453" s="876"/>
      <c r="CG453" s="876"/>
      <c r="CH453" s="876"/>
      <c r="CI453" s="876"/>
      <c r="CJ453" s="876"/>
      <c r="CK453" s="876"/>
      <c r="CL453" s="876"/>
      <c r="CM453" s="876"/>
      <c r="CN453" s="876">
        <v>26200</v>
      </c>
      <c r="CO453" s="876"/>
      <c r="CP453" s="876"/>
      <c r="CQ453" s="876"/>
      <c r="CR453" s="876"/>
      <c r="CS453" s="876"/>
      <c r="CT453" s="876"/>
      <c r="CU453" s="876"/>
      <c r="CV453" s="880">
        <f t="shared" si="6"/>
        <v>246150</v>
      </c>
      <c r="CW453" s="880"/>
      <c r="CX453" s="880"/>
      <c r="CY453" s="880"/>
      <c r="CZ453" s="880"/>
      <c r="DA453" s="880"/>
      <c r="DB453" s="880"/>
      <c r="DC453" s="880"/>
      <c r="DD453" s="880"/>
      <c r="DE453" s="881"/>
    </row>
    <row r="454" spans="1:109" s="3" customFormat="1" ht="23.25" customHeight="1" x14ac:dyDescent="0.2">
      <c r="A454" s="919" t="s">
        <v>1750</v>
      </c>
      <c r="B454" s="920"/>
      <c r="C454" s="920"/>
      <c r="D454" s="920"/>
      <c r="E454" s="920"/>
      <c r="F454" s="920"/>
      <c r="G454" s="920"/>
      <c r="H454" s="920"/>
      <c r="I454" s="920"/>
      <c r="J454" s="920"/>
      <c r="K454" s="920"/>
      <c r="L454" s="920"/>
      <c r="M454" s="920"/>
      <c r="N454" s="920"/>
      <c r="O454" s="921"/>
      <c r="P454" s="886" t="s">
        <v>1574</v>
      </c>
      <c r="Q454" s="886"/>
      <c r="R454" s="886"/>
      <c r="S454" s="886"/>
      <c r="T454" s="886"/>
      <c r="U454" s="886"/>
      <c r="V454" s="886"/>
      <c r="W454" s="886"/>
      <c r="X454" s="886"/>
      <c r="Y454" s="886"/>
      <c r="Z454" s="886"/>
      <c r="AA454" s="886"/>
      <c r="AB454" s="886"/>
      <c r="AC454" s="886"/>
      <c r="AD454" s="887"/>
      <c r="AE454" s="887"/>
      <c r="AF454" s="887"/>
      <c r="AG454" s="888">
        <v>1</v>
      </c>
      <c r="AH454" s="888"/>
      <c r="AI454" s="888"/>
      <c r="AJ454" s="888"/>
      <c r="AK454" s="889">
        <v>15900</v>
      </c>
      <c r="AL454" s="889"/>
      <c r="AM454" s="889"/>
      <c r="AN454" s="889"/>
      <c r="AO454" s="889"/>
      <c r="AP454" s="889"/>
      <c r="AQ454" s="880">
        <v>190800</v>
      </c>
      <c r="AR454" s="880"/>
      <c r="AS454" s="880"/>
      <c r="AT454" s="880"/>
      <c r="AU454" s="880"/>
      <c r="AV454" s="880"/>
      <c r="AW454" s="880"/>
      <c r="AX454" s="880"/>
      <c r="AY454" s="876">
        <v>0</v>
      </c>
      <c r="AZ454" s="876"/>
      <c r="BA454" s="876"/>
      <c r="BB454" s="876"/>
      <c r="BC454" s="876"/>
      <c r="BD454" s="876"/>
      <c r="BE454" s="876"/>
      <c r="BF454" s="876"/>
      <c r="BG454" s="876">
        <v>2650</v>
      </c>
      <c r="BH454" s="876"/>
      <c r="BI454" s="876"/>
      <c r="BJ454" s="876"/>
      <c r="BK454" s="876"/>
      <c r="BL454" s="876"/>
      <c r="BM454" s="876"/>
      <c r="BN454" s="876"/>
      <c r="BO454" s="877">
        <v>26500</v>
      </c>
      <c r="BP454" s="878"/>
      <c r="BQ454" s="878"/>
      <c r="BR454" s="878"/>
      <c r="BS454" s="878"/>
      <c r="BT454" s="878"/>
      <c r="BU454" s="878"/>
      <c r="BV454" s="879"/>
      <c r="BW454" s="876">
        <v>0</v>
      </c>
      <c r="BX454" s="876"/>
      <c r="BY454" s="876"/>
      <c r="BZ454" s="876"/>
      <c r="CA454" s="876"/>
      <c r="CB454" s="876"/>
      <c r="CC454" s="876"/>
      <c r="CD454" s="876"/>
      <c r="CE454" s="876">
        <v>0</v>
      </c>
      <c r="CF454" s="876"/>
      <c r="CG454" s="876"/>
      <c r="CH454" s="876"/>
      <c r="CI454" s="876"/>
      <c r="CJ454" s="876"/>
      <c r="CK454" s="876"/>
      <c r="CL454" s="876"/>
      <c r="CM454" s="876"/>
      <c r="CN454" s="876">
        <v>26200</v>
      </c>
      <c r="CO454" s="876"/>
      <c r="CP454" s="876"/>
      <c r="CQ454" s="876"/>
      <c r="CR454" s="876"/>
      <c r="CS454" s="876"/>
      <c r="CT454" s="876"/>
      <c r="CU454" s="876"/>
      <c r="CV454" s="880">
        <f t="shared" si="6"/>
        <v>246150</v>
      </c>
      <c r="CW454" s="880"/>
      <c r="CX454" s="880"/>
      <c r="CY454" s="880"/>
      <c r="CZ454" s="880"/>
      <c r="DA454" s="880"/>
      <c r="DB454" s="880"/>
      <c r="DC454" s="880"/>
      <c r="DD454" s="880"/>
      <c r="DE454" s="881"/>
    </row>
    <row r="455" spans="1:109" s="3" customFormat="1" ht="23.25" customHeight="1" x14ac:dyDescent="0.2">
      <c r="A455" s="919" t="s">
        <v>1750</v>
      </c>
      <c r="B455" s="920"/>
      <c r="C455" s="920"/>
      <c r="D455" s="920"/>
      <c r="E455" s="920"/>
      <c r="F455" s="920"/>
      <c r="G455" s="920"/>
      <c r="H455" s="920"/>
      <c r="I455" s="920"/>
      <c r="J455" s="920"/>
      <c r="K455" s="920"/>
      <c r="L455" s="920"/>
      <c r="M455" s="920"/>
      <c r="N455" s="920"/>
      <c r="O455" s="921"/>
      <c r="P455" s="886" t="s">
        <v>1540</v>
      </c>
      <c r="Q455" s="886"/>
      <c r="R455" s="886"/>
      <c r="S455" s="886"/>
      <c r="T455" s="886"/>
      <c r="U455" s="886"/>
      <c r="V455" s="886"/>
      <c r="W455" s="886"/>
      <c r="X455" s="886"/>
      <c r="Y455" s="886"/>
      <c r="Z455" s="886"/>
      <c r="AA455" s="886"/>
      <c r="AB455" s="886"/>
      <c r="AC455" s="886"/>
      <c r="AD455" s="887"/>
      <c r="AE455" s="887"/>
      <c r="AF455" s="887"/>
      <c r="AG455" s="888">
        <v>1</v>
      </c>
      <c r="AH455" s="888"/>
      <c r="AI455" s="888"/>
      <c r="AJ455" s="888"/>
      <c r="AK455" s="889">
        <v>15900</v>
      </c>
      <c r="AL455" s="889"/>
      <c r="AM455" s="889"/>
      <c r="AN455" s="889"/>
      <c r="AO455" s="889"/>
      <c r="AP455" s="889"/>
      <c r="AQ455" s="880">
        <v>190800</v>
      </c>
      <c r="AR455" s="880"/>
      <c r="AS455" s="880"/>
      <c r="AT455" s="880"/>
      <c r="AU455" s="880"/>
      <c r="AV455" s="880"/>
      <c r="AW455" s="880"/>
      <c r="AX455" s="880"/>
      <c r="AY455" s="876">
        <v>0</v>
      </c>
      <c r="AZ455" s="876"/>
      <c r="BA455" s="876"/>
      <c r="BB455" s="876"/>
      <c r="BC455" s="876"/>
      <c r="BD455" s="876"/>
      <c r="BE455" s="876"/>
      <c r="BF455" s="876"/>
      <c r="BG455" s="876">
        <v>2650</v>
      </c>
      <c r="BH455" s="876"/>
      <c r="BI455" s="876"/>
      <c r="BJ455" s="876"/>
      <c r="BK455" s="876"/>
      <c r="BL455" s="876"/>
      <c r="BM455" s="876"/>
      <c r="BN455" s="876"/>
      <c r="BO455" s="877">
        <v>26500</v>
      </c>
      <c r="BP455" s="878"/>
      <c r="BQ455" s="878"/>
      <c r="BR455" s="878"/>
      <c r="BS455" s="878"/>
      <c r="BT455" s="878"/>
      <c r="BU455" s="878"/>
      <c r="BV455" s="879"/>
      <c r="BW455" s="876">
        <v>0</v>
      </c>
      <c r="BX455" s="876"/>
      <c r="BY455" s="876"/>
      <c r="BZ455" s="876"/>
      <c r="CA455" s="876"/>
      <c r="CB455" s="876"/>
      <c r="CC455" s="876"/>
      <c r="CD455" s="876"/>
      <c r="CE455" s="876">
        <v>0</v>
      </c>
      <c r="CF455" s="876"/>
      <c r="CG455" s="876"/>
      <c r="CH455" s="876"/>
      <c r="CI455" s="876"/>
      <c r="CJ455" s="876"/>
      <c r="CK455" s="876"/>
      <c r="CL455" s="876"/>
      <c r="CM455" s="876"/>
      <c r="CN455" s="876">
        <v>26200</v>
      </c>
      <c r="CO455" s="876"/>
      <c r="CP455" s="876"/>
      <c r="CQ455" s="876"/>
      <c r="CR455" s="876"/>
      <c r="CS455" s="876"/>
      <c r="CT455" s="876"/>
      <c r="CU455" s="876"/>
      <c r="CV455" s="880">
        <f t="shared" si="6"/>
        <v>246150</v>
      </c>
      <c r="CW455" s="880"/>
      <c r="CX455" s="880"/>
      <c r="CY455" s="880"/>
      <c r="CZ455" s="880"/>
      <c r="DA455" s="880"/>
      <c r="DB455" s="880"/>
      <c r="DC455" s="880"/>
      <c r="DD455" s="880"/>
      <c r="DE455" s="881"/>
    </row>
    <row r="456" spans="1:109" s="3" customFormat="1" ht="23.25" customHeight="1" x14ac:dyDescent="0.2">
      <c r="A456" s="919" t="s">
        <v>1750</v>
      </c>
      <c r="B456" s="920"/>
      <c r="C456" s="920"/>
      <c r="D456" s="920"/>
      <c r="E456" s="920"/>
      <c r="F456" s="920"/>
      <c r="G456" s="920"/>
      <c r="H456" s="920"/>
      <c r="I456" s="920"/>
      <c r="J456" s="920"/>
      <c r="K456" s="920"/>
      <c r="L456" s="920"/>
      <c r="M456" s="920"/>
      <c r="N456" s="920"/>
      <c r="O456" s="921"/>
      <c r="P456" s="886" t="s">
        <v>1500</v>
      </c>
      <c r="Q456" s="886"/>
      <c r="R456" s="886"/>
      <c r="S456" s="886"/>
      <c r="T456" s="886"/>
      <c r="U456" s="886"/>
      <c r="V456" s="886"/>
      <c r="W456" s="886"/>
      <c r="X456" s="886"/>
      <c r="Y456" s="886"/>
      <c r="Z456" s="886"/>
      <c r="AA456" s="886"/>
      <c r="AB456" s="886"/>
      <c r="AC456" s="886"/>
      <c r="AD456" s="887"/>
      <c r="AE456" s="887"/>
      <c r="AF456" s="887"/>
      <c r="AG456" s="888">
        <v>1</v>
      </c>
      <c r="AH456" s="888"/>
      <c r="AI456" s="888"/>
      <c r="AJ456" s="888"/>
      <c r="AK456" s="889">
        <v>15900</v>
      </c>
      <c r="AL456" s="889"/>
      <c r="AM456" s="889"/>
      <c r="AN456" s="889"/>
      <c r="AO456" s="889"/>
      <c r="AP456" s="889"/>
      <c r="AQ456" s="880">
        <v>190800</v>
      </c>
      <c r="AR456" s="880"/>
      <c r="AS456" s="880"/>
      <c r="AT456" s="880"/>
      <c r="AU456" s="880"/>
      <c r="AV456" s="880"/>
      <c r="AW456" s="880"/>
      <c r="AX456" s="880"/>
      <c r="AY456" s="876">
        <v>0</v>
      </c>
      <c r="AZ456" s="876"/>
      <c r="BA456" s="876"/>
      <c r="BB456" s="876"/>
      <c r="BC456" s="876"/>
      <c r="BD456" s="876"/>
      <c r="BE456" s="876"/>
      <c r="BF456" s="876"/>
      <c r="BG456" s="876">
        <v>2650</v>
      </c>
      <c r="BH456" s="876"/>
      <c r="BI456" s="876"/>
      <c r="BJ456" s="876"/>
      <c r="BK456" s="876"/>
      <c r="BL456" s="876"/>
      <c r="BM456" s="876"/>
      <c r="BN456" s="876"/>
      <c r="BO456" s="877">
        <v>26500</v>
      </c>
      <c r="BP456" s="878"/>
      <c r="BQ456" s="878"/>
      <c r="BR456" s="878"/>
      <c r="BS456" s="878"/>
      <c r="BT456" s="878"/>
      <c r="BU456" s="878"/>
      <c r="BV456" s="879"/>
      <c r="BW456" s="876">
        <v>0</v>
      </c>
      <c r="BX456" s="876"/>
      <c r="BY456" s="876"/>
      <c r="BZ456" s="876"/>
      <c r="CA456" s="876"/>
      <c r="CB456" s="876"/>
      <c r="CC456" s="876"/>
      <c r="CD456" s="876"/>
      <c r="CE456" s="876">
        <v>0</v>
      </c>
      <c r="CF456" s="876"/>
      <c r="CG456" s="876"/>
      <c r="CH456" s="876"/>
      <c r="CI456" s="876"/>
      <c r="CJ456" s="876"/>
      <c r="CK456" s="876"/>
      <c r="CL456" s="876"/>
      <c r="CM456" s="876"/>
      <c r="CN456" s="876">
        <v>22200</v>
      </c>
      <c r="CO456" s="876"/>
      <c r="CP456" s="876"/>
      <c r="CQ456" s="876"/>
      <c r="CR456" s="876"/>
      <c r="CS456" s="876"/>
      <c r="CT456" s="876"/>
      <c r="CU456" s="876"/>
      <c r="CV456" s="880">
        <f t="shared" ref="CV456:CV519" si="7">SUM(AQ456:CU456)</f>
        <v>242150</v>
      </c>
      <c r="CW456" s="880"/>
      <c r="CX456" s="880"/>
      <c r="CY456" s="880"/>
      <c r="CZ456" s="880"/>
      <c r="DA456" s="880"/>
      <c r="DB456" s="880"/>
      <c r="DC456" s="880"/>
      <c r="DD456" s="880"/>
      <c r="DE456" s="881"/>
    </row>
    <row r="457" spans="1:109" s="3" customFormat="1" ht="23.25" customHeight="1" x14ac:dyDescent="0.2">
      <c r="A457" s="919" t="s">
        <v>1750</v>
      </c>
      <c r="B457" s="920"/>
      <c r="C457" s="920"/>
      <c r="D457" s="920"/>
      <c r="E457" s="920"/>
      <c r="F457" s="920"/>
      <c r="G457" s="920"/>
      <c r="H457" s="920"/>
      <c r="I457" s="920"/>
      <c r="J457" s="920"/>
      <c r="K457" s="920"/>
      <c r="L457" s="920"/>
      <c r="M457" s="920"/>
      <c r="N457" s="920"/>
      <c r="O457" s="921"/>
      <c r="P457" s="886" t="s">
        <v>1618</v>
      </c>
      <c r="Q457" s="886"/>
      <c r="R457" s="886"/>
      <c r="S457" s="886"/>
      <c r="T457" s="886"/>
      <c r="U457" s="886"/>
      <c r="V457" s="886"/>
      <c r="W457" s="886"/>
      <c r="X457" s="886"/>
      <c r="Y457" s="886"/>
      <c r="Z457" s="886"/>
      <c r="AA457" s="886"/>
      <c r="AB457" s="886"/>
      <c r="AC457" s="886"/>
      <c r="AD457" s="887"/>
      <c r="AE457" s="887"/>
      <c r="AF457" s="887"/>
      <c r="AG457" s="888">
        <v>1</v>
      </c>
      <c r="AH457" s="888"/>
      <c r="AI457" s="888"/>
      <c r="AJ457" s="888"/>
      <c r="AK457" s="889">
        <v>15900</v>
      </c>
      <c r="AL457" s="889"/>
      <c r="AM457" s="889"/>
      <c r="AN457" s="889"/>
      <c r="AO457" s="889"/>
      <c r="AP457" s="889"/>
      <c r="AQ457" s="880">
        <v>190800</v>
      </c>
      <c r="AR457" s="880"/>
      <c r="AS457" s="880"/>
      <c r="AT457" s="880"/>
      <c r="AU457" s="880"/>
      <c r="AV457" s="880"/>
      <c r="AW457" s="880"/>
      <c r="AX457" s="880"/>
      <c r="AY457" s="876">
        <v>0</v>
      </c>
      <c r="AZ457" s="876"/>
      <c r="BA457" s="876"/>
      <c r="BB457" s="876"/>
      <c r="BC457" s="876"/>
      <c r="BD457" s="876"/>
      <c r="BE457" s="876"/>
      <c r="BF457" s="876"/>
      <c r="BG457" s="876">
        <v>2650</v>
      </c>
      <c r="BH457" s="876"/>
      <c r="BI457" s="876"/>
      <c r="BJ457" s="876"/>
      <c r="BK457" s="876"/>
      <c r="BL457" s="876"/>
      <c r="BM457" s="876"/>
      <c r="BN457" s="876"/>
      <c r="BO457" s="877">
        <v>26500</v>
      </c>
      <c r="BP457" s="878"/>
      <c r="BQ457" s="878"/>
      <c r="BR457" s="878"/>
      <c r="BS457" s="878"/>
      <c r="BT457" s="878"/>
      <c r="BU457" s="878"/>
      <c r="BV457" s="879"/>
      <c r="BW457" s="876">
        <v>0</v>
      </c>
      <c r="BX457" s="876"/>
      <c r="BY457" s="876"/>
      <c r="BZ457" s="876"/>
      <c r="CA457" s="876"/>
      <c r="CB457" s="876"/>
      <c r="CC457" s="876"/>
      <c r="CD457" s="876"/>
      <c r="CE457" s="876">
        <v>0</v>
      </c>
      <c r="CF457" s="876"/>
      <c r="CG457" s="876"/>
      <c r="CH457" s="876"/>
      <c r="CI457" s="876"/>
      <c r="CJ457" s="876"/>
      <c r="CK457" s="876"/>
      <c r="CL457" s="876"/>
      <c r="CM457" s="876"/>
      <c r="CN457" s="876">
        <v>26200</v>
      </c>
      <c r="CO457" s="876"/>
      <c r="CP457" s="876"/>
      <c r="CQ457" s="876"/>
      <c r="CR457" s="876"/>
      <c r="CS457" s="876"/>
      <c r="CT457" s="876"/>
      <c r="CU457" s="876"/>
      <c r="CV457" s="880">
        <f t="shared" si="7"/>
        <v>246150</v>
      </c>
      <c r="CW457" s="880"/>
      <c r="CX457" s="880"/>
      <c r="CY457" s="880"/>
      <c r="CZ457" s="880"/>
      <c r="DA457" s="880"/>
      <c r="DB457" s="880"/>
      <c r="DC457" s="880"/>
      <c r="DD457" s="880"/>
      <c r="DE457" s="881"/>
    </row>
    <row r="458" spans="1:109" s="3" customFormat="1" ht="23.25" customHeight="1" x14ac:dyDescent="0.2">
      <c r="A458" s="919" t="s">
        <v>1751</v>
      </c>
      <c r="B458" s="920"/>
      <c r="C458" s="920"/>
      <c r="D458" s="920"/>
      <c r="E458" s="920"/>
      <c r="F458" s="920"/>
      <c r="G458" s="920"/>
      <c r="H458" s="920"/>
      <c r="I458" s="920"/>
      <c r="J458" s="920"/>
      <c r="K458" s="920"/>
      <c r="L458" s="920"/>
      <c r="M458" s="920"/>
      <c r="N458" s="920"/>
      <c r="O458" s="921"/>
      <c r="P458" s="886" t="s">
        <v>1557</v>
      </c>
      <c r="Q458" s="886"/>
      <c r="R458" s="886"/>
      <c r="S458" s="886"/>
      <c r="T458" s="886"/>
      <c r="U458" s="886"/>
      <c r="V458" s="886"/>
      <c r="W458" s="886"/>
      <c r="X458" s="886"/>
      <c r="Y458" s="886"/>
      <c r="Z458" s="886"/>
      <c r="AA458" s="886"/>
      <c r="AB458" s="886"/>
      <c r="AC458" s="886"/>
      <c r="AD458" s="887"/>
      <c r="AE458" s="887"/>
      <c r="AF458" s="887"/>
      <c r="AG458" s="888">
        <v>2</v>
      </c>
      <c r="AH458" s="888"/>
      <c r="AI458" s="888"/>
      <c r="AJ458" s="888"/>
      <c r="AK458" s="889">
        <v>29449.72</v>
      </c>
      <c r="AL458" s="889"/>
      <c r="AM458" s="889"/>
      <c r="AN458" s="889"/>
      <c r="AO458" s="889"/>
      <c r="AP458" s="889"/>
      <c r="AQ458" s="880">
        <v>353396.64</v>
      </c>
      <c r="AR458" s="880"/>
      <c r="AS458" s="880"/>
      <c r="AT458" s="880"/>
      <c r="AU458" s="880"/>
      <c r="AV458" s="880"/>
      <c r="AW458" s="880"/>
      <c r="AX458" s="880"/>
      <c r="AY458" s="876">
        <v>0</v>
      </c>
      <c r="AZ458" s="876"/>
      <c r="BA458" s="876"/>
      <c r="BB458" s="876"/>
      <c r="BC458" s="876"/>
      <c r="BD458" s="876"/>
      <c r="BE458" s="876"/>
      <c r="BF458" s="876"/>
      <c r="BG458" s="876">
        <v>4908.2866666666669</v>
      </c>
      <c r="BH458" s="876"/>
      <c r="BI458" s="876"/>
      <c r="BJ458" s="876"/>
      <c r="BK458" s="876"/>
      <c r="BL458" s="876"/>
      <c r="BM458" s="876"/>
      <c r="BN458" s="876"/>
      <c r="BO458" s="877">
        <v>49082.866666666669</v>
      </c>
      <c r="BP458" s="878"/>
      <c r="BQ458" s="878"/>
      <c r="BR458" s="878"/>
      <c r="BS458" s="878"/>
      <c r="BT458" s="878"/>
      <c r="BU458" s="878"/>
      <c r="BV458" s="879"/>
      <c r="BW458" s="876">
        <v>0</v>
      </c>
      <c r="BX458" s="876"/>
      <c r="BY458" s="876"/>
      <c r="BZ458" s="876"/>
      <c r="CA458" s="876"/>
      <c r="CB458" s="876"/>
      <c r="CC458" s="876"/>
      <c r="CD458" s="876"/>
      <c r="CE458" s="876">
        <v>0</v>
      </c>
      <c r="CF458" s="876"/>
      <c r="CG458" s="876"/>
      <c r="CH458" s="876"/>
      <c r="CI458" s="876"/>
      <c r="CJ458" s="876"/>
      <c r="CK458" s="876"/>
      <c r="CL458" s="876"/>
      <c r="CM458" s="876"/>
      <c r="CN458" s="876">
        <v>52400</v>
      </c>
      <c r="CO458" s="876"/>
      <c r="CP458" s="876"/>
      <c r="CQ458" s="876"/>
      <c r="CR458" s="876"/>
      <c r="CS458" s="876"/>
      <c r="CT458" s="876"/>
      <c r="CU458" s="876"/>
      <c r="CV458" s="880">
        <f t="shared" si="7"/>
        <v>459787.79333333333</v>
      </c>
      <c r="CW458" s="880"/>
      <c r="CX458" s="880"/>
      <c r="CY458" s="880"/>
      <c r="CZ458" s="880"/>
      <c r="DA458" s="880"/>
      <c r="DB458" s="880"/>
      <c r="DC458" s="880"/>
      <c r="DD458" s="880"/>
      <c r="DE458" s="881"/>
    </row>
    <row r="459" spans="1:109" s="3" customFormat="1" ht="23.25" customHeight="1" x14ac:dyDescent="0.2">
      <c r="A459" s="919" t="s">
        <v>1752</v>
      </c>
      <c r="B459" s="920"/>
      <c r="C459" s="920"/>
      <c r="D459" s="920"/>
      <c r="E459" s="920"/>
      <c r="F459" s="920"/>
      <c r="G459" s="920"/>
      <c r="H459" s="920"/>
      <c r="I459" s="920"/>
      <c r="J459" s="920"/>
      <c r="K459" s="920"/>
      <c r="L459" s="920"/>
      <c r="M459" s="920"/>
      <c r="N459" s="920"/>
      <c r="O459" s="921"/>
      <c r="P459" s="886" t="s">
        <v>1529</v>
      </c>
      <c r="Q459" s="886"/>
      <c r="R459" s="886"/>
      <c r="S459" s="886"/>
      <c r="T459" s="886"/>
      <c r="U459" s="886"/>
      <c r="V459" s="886"/>
      <c r="W459" s="886"/>
      <c r="X459" s="886"/>
      <c r="Y459" s="886"/>
      <c r="Z459" s="886"/>
      <c r="AA459" s="886"/>
      <c r="AB459" s="886"/>
      <c r="AC459" s="886"/>
      <c r="AD459" s="887"/>
      <c r="AE459" s="887"/>
      <c r="AF459" s="887"/>
      <c r="AG459" s="888">
        <v>1</v>
      </c>
      <c r="AH459" s="888"/>
      <c r="AI459" s="888"/>
      <c r="AJ459" s="888"/>
      <c r="AK459" s="889">
        <v>13848.38</v>
      </c>
      <c r="AL459" s="889"/>
      <c r="AM459" s="889"/>
      <c r="AN459" s="889"/>
      <c r="AO459" s="889"/>
      <c r="AP459" s="889"/>
      <c r="AQ459" s="880">
        <v>166180.56</v>
      </c>
      <c r="AR459" s="880"/>
      <c r="AS459" s="880"/>
      <c r="AT459" s="880"/>
      <c r="AU459" s="880"/>
      <c r="AV459" s="880"/>
      <c r="AW459" s="880"/>
      <c r="AX459" s="880"/>
      <c r="AY459" s="876">
        <v>0</v>
      </c>
      <c r="AZ459" s="876"/>
      <c r="BA459" s="876"/>
      <c r="BB459" s="876"/>
      <c r="BC459" s="876"/>
      <c r="BD459" s="876"/>
      <c r="BE459" s="876"/>
      <c r="BF459" s="876"/>
      <c r="BG459" s="876">
        <v>2308.0633333333335</v>
      </c>
      <c r="BH459" s="876"/>
      <c r="BI459" s="876"/>
      <c r="BJ459" s="876"/>
      <c r="BK459" s="876"/>
      <c r="BL459" s="876"/>
      <c r="BM459" s="876"/>
      <c r="BN459" s="876"/>
      <c r="BO459" s="877">
        <v>23080.633333333331</v>
      </c>
      <c r="BP459" s="878"/>
      <c r="BQ459" s="878"/>
      <c r="BR459" s="878"/>
      <c r="BS459" s="878"/>
      <c r="BT459" s="878"/>
      <c r="BU459" s="878"/>
      <c r="BV459" s="879"/>
      <c r="BW459" s="876">
        <v>0</v>
      </c>
      <c r="BX459" s="876"/>
      <c r="BY459" s="876"/>
      <c r="BZ459" s="876"/>
      <c r="CA459" s="876"/>
      <c r="CB459" s="876"/>
      <c r="CC459" s="876"/>
      <c r="CD459" s="876"/>
      <c r="CE459" s="876">
        <v>0</v>
      </c>
      <c r="CF459" s="876"/>
      <c r="CG459" s="876"/>
      <c r="CH459" s="876"/>
      <c r="CI459" s="876"/>
      <c r="CJ459" s="876"/>
      <c r="CK459" s="876"/>
      <c r="CL459" s="876"/>
      <c r="CM459" s="876"/>
      <c r="CN459" s="876">
        <v>26200</v>
      </c>
      <c r="CO459" s="876"/>
      <c r="CP459" s="876"/>
      <c r="CQ459" s="876"/>
      <c r="CR459" s="876"/>
      <c r="CS459" s="876"/>
      <c r="CT459" s="876"/>
      <c r="CU459" s="876"/>
      <c r="CV459" s="880">
        <f t="shared" si="7"/>
        <v>217769.25666666665</v>
      </c>
      <c r="CW459" s="880"/>
      <c r="CX459" s="880"/>
      <c r="CY459" s="880"/>
      <c r="CZ459" s="880"/>
      <c r="DA459" s="880"/>
      <c r="DB459" s="880"/>
      <c r="DC459" s="880"/>
      <c r="DD459" s="880"/>
      <c r="DE459" s="881"/>
    </row>
    <row r="460" spans="1:109" s="3" customFormat="1" ht="23.25" customHeight="1" x14ac:dyDescent="0.2">
      <c r="A460" s="919" t="s">
        <v>1753</v>
      </c>
      <c r="B460" s="920"/>
      <c r="C460" s="920"/>
      <c r="D460" s="920"/>
      <c r="E460" s="920"/>
      <c r="F460" s="920"/>
      <c r="G460" s="920"/>
      <c r="H460" s="920"/>
      <c r="I460" s="920"/>
      <c r="J460" s="920"/>
      <c r="K460" s="920"/>
      <c r="L460" s="920"/>
      <c r="M460" s="920"/>
      <c r="N460" s="920"/>
      <c r="O460" s="921"/>
      <c r="P460" s="886" t="s">
        <v>1507</v>
      </c>
      <c r="Q460" s="886"/>
      <c r="R460" s="886"/>
      <c r="S460" s="886"/>
      <c r="T460" s="886"/>
      <c r="U460" s="886"/>
      <c r="V460" s="886"/>
      <c r="W460" s="886"/>
      <c r="X460" s="886"/>
      <c r="Y460" s="886"/>
      <c r="Z460" s="886"/>
      <c r="AA460" s="886"/>
      <c r="AB460" s="886"/>
      <c r="AC460" s="886"/>
      <c r="AD460" s="887"/>
      <c r="AE460" s="887"/>
      <c r="AF460" s="887"/>
      <c r="AG460" s="888">
        <v>5</v>
      </c>
      <c r="AH460" s="888"/>
      <c r="AI460" s="888"/>
      <c r="AJ460" s="888"/>
      <c r="AK460" s="889">
        <v>74359.399999999994</v>
      </c>
      <c r="AL460" s="889"/>
      <c r="AM460" s="889"/>
      <c r="AN460" s="889"/>
      <c r="AO460" s="889"/>
      <c r="AP460" s="889"/>
      <c r="AQ460" s="880">
        <v>892312.8</v>
      </c>
      <c r="AR460" s="880"/>
      <c r="AS460" s="880"/>
      <c r="AT460" s="880"/>
      <c r="AU460" s="880"/>
      <c r="AV460" s="880"/>
      <c r="AW460" s="880"/>
      <c r="AX460" s="880"/>
      <c r="AY460" s="876">
        <v>0</v>
      </c>
      <c r="AZ460" s="876"/>
      <c r="BA460" s="876"/>
      <c r="BB460" s="876"/>
      <c r="BC460" s="876"/>
      <c r="BD460" s="876"/>
      <c r="BE460" s="876"/>
      <c r="BF460" s="876"/>
      <c r="BG460" s="876">
        <v>12393.233333333334</v>
      </c>
      <c r="BH460" s="876"/>
      <c r="BI460" s="876"/>
      <c r="BJ460" s="876"/>
      <c r="BK460" s="876"/>
      <c r="BL460" s="876"/>
      <c r="BM460" s="876"/>
      <c r="BN460" s="876"/>
      <c r="BO460" s="877">
        <v>123932.33333333334</v>
      </c>
      <c r="BP460" s="878"/>
      <c r="BQ460" s="878"/>
      <c r="BR460" s="878"/>
      <c r="BS460" s="878"/>
      <c r="BT460" s="878"/>
      <c r="BU460" s="878"/>
      <c r="BV460" s="879"/>
      <c r="BW460" s="876">
        <v>0</v>
      </c>
      <c r="BX460" s="876"/>
      <c r="BY460" s="876"/>
      <c r="BZ460" s="876"/>
      <c r="CA460" s="876"/>
      <c r="CB460" s="876"/>
      <c r="CC460" s="876"/>
      <c r="CD460" s="876"/>
      <c r="CE460" s="876">
        <v>0</v>
      </c>
      <c r="CF460" s="876"/>
      <c r="CG460" s="876"/>
      <c r="CH460" s="876"/>
      <c r="CI460" s="876"/>
      <c r="CJ460" s="876"/>
      <c r="CK460" s="876"/>
      <c r="CL460" s="876"/>
      <c r="CM460" s="876"/>
      <c r="CN460" s="876">
        <v>97179.7</v>
      </c>
      <c r="CO460" s="876"/>
      <c r="CP460" s="876"/>
      <c r="CQ460" s="876"/>
      <c r="CR460" s="876"/>
      <c r="CS460" s="876"/>
      <c r="CT460" s="876"/>
      <c r="CU460" s="876"/>
      <c r="CV460" s="880">
        <f t="shared" si="7"/>
        <v>1125818.0666666667</v>
      </c>
      <c r="CW460" s="880"/>
      <c r="CX460" s="880"/>
      <c r="CY460" s="880"/>
      <c r="CZ460" s="880"/>
      <c r="DA460" s="880"/>
      <c r="DB460" s="880"/>
      <c r="DC460" s="880"/>
      <c r="DD460" s="880"/>
      <c r="DE460" s="881"/>
    </row>
    <row r="461" spans="1:109" s="3" customFormat="1" ht="23.25" customHeight="1" x14ac:dyDescent="0.2">
      <c r="A461" s="919" t="s">
        <v>1754</v>
      </c>
      <c r="B461" s="920"/>
      <c r="C461" s="920"/>
      <c r="D461" s="920"/>
      <c r="E461" s="920"/>
      <c r="F461" s="920"/>
      <c r="G461" s="920"/>
      <c r="H461" s="920"/>
      <c r="I461" s="920"/>
      <c r="J461" s="920"/>
      <c r="K461" s="920"/>
      <c r="L461" s="920"/>
      <c r="M461" s="920"/>
      <c r="N461" s="920"/>
      <c r="O461" s="921"/>
      <c r="P461" s="886" t="s">
        <v>1502</v>
      </c>
      <c r="Q461" s="886"/>
      <c r="R461" s="886"/>
      <c r="S461" s="886"/>
      <c r="T461" s="886"/>
      <c r="U461" s="886"/>
      <c r="V461" s="886"/>
      <c r="W461" s="886"/>
      <c r="X461" s="886"/>
      <c r="Y461" s="886"/>
      <c r="Z461" s="886"/>
      <c r="AA461" s="886"/>
      <c r="AB461" s="886"/>
      <c r="AC461" s="886"/>
      <c r="AD461" s="887"/>
      <c r="AE461" s="887"/>
      <c r="AF461" s="887"/>
      <c r="AG461" s="888">
        <v>1</v>
      </c>
      <c r="AH461" s="888"/>
      <c r="AI461" s="888"/>
      <c r="AJ461" s="888"/>
      <c r="AK461" s="889">
        <v>43500</v>
      </c>
      <c r="AL461" s="889"/>
      <c r="AM461" s="889"/>
      <c r="AN461" s="889"/>
      <c r="AO461" s="889"/>
      <c r="AP461" s="889"/>
      <c r="AQ461" s="880">
        <v>522000</v>
      </c>
      <c r="AR461" s="880"/>
      <c r="AS461" s="880"/>
      <c r="AT461" s="880"/>
      <c r="AU461" s="880"/>
      <c r="AV461" s="880"/>
      <c r="AW461" s="880"/>
      <c r="AX461" s="880"/>
      <c r="AY461" s="876">
        <v>0</v>
      </c>
      <c r="AZ461" s="876"/>
      <c r="BA461" s="876"/>
      <c r="BB461" s="876"/>
      <c r="BC461" s="876"/>
      <c r="BD461" s="876"/>
      <c r="BE461" s="876"/>
      <c r="BF461" s="876"/>
      <c r="BG461" s="876">
        <v>7250</v>
      </c>
      <c r="BH461" s="876"/>
      <c r="BI461" s="876"/>
      <c r="BJ461" s="876"/>
      <c r="BK461" s="876"/>
      <c r="BL461" s="876"/>
      <c r="BM461" s="876"/>
      <c r="BN461" s="876"/>
      <c r="BO461" s="877">
        <v>72500</v>
      </c>
      <c r="BP461" s="878"/>
      <c r="BQ461" s="878"/>
      <c r="BR461" s="878"/>
      <c r="BS461" s="878"/>
      <c r="BT461" s="878"/>
      <c r="BU461" s="878"/>
      <c r="BV461" s="879"/>
      <c r="BW461" s="876">
        <v>0</v>
      </c>
      <c r="BX461" s="876"/>
      <c r="BY461" s="876"/>
      <c r="BZ461" s="876"/>
      <c r="CA461" s="876"/>
      <c r="CB461" s="876"/>
      <c r="CC461" s="876"/>
      <c r="CD461" s="876"/>
      <c r="CE461" s="876">
        <v>0</v>
      </c>
      <c r="CF461" s="876"/>
      <c r="CG461" s="876"/>
      <c r="CH461" s="876"/>
      <c r="CI461" s="876"/>
      <c r="CJ461" s="876"/>
      <c r="CK461" s="876"/>
      <c r="CL461" s="876"/>
      <c r="CM461" s="876"/>
      <c r="CN461" s="876">
        <v>24000</v>
      </c>
      <c r="CO461" s="876"/>
      <c r="CP461" s="876"/>
      <c r="CQ461" s="876"/>
      <c r="CR461" s="876"/>
      <c r="CS461" s="876"/>
      <c r="CT461" s="876"/>
      <c r="CU461" s="876"/>
      <c r="CV461" s="880">
        <f t="shared" si="7"/>
        <v>625750</v>
      </c>
      <c r="CW461" s="880"/>
      <c r="CX461" s="880"/>
      <c r="CY461" s="880"/>
      <c r="CZ461" s="880"/>
      <c r="DA461" s="880"/>
      <c r="DB461" s="880"/>
      <c r="DC461" s="880"/>
      <c r="DD461" s="880"/>
      <c r="DE461" s="881"/>
    </row>
    <row r="462" spans="1:109" s="3" customFormat="1" ht="23.25" customHeight="1" x14ac:dyDescent="0.2">
      <c r="A462" s="919" t="s">
        <v>1755</v>
      </c>
      <c r="B462" s="920"/>
      <c r="C462" s="920"/>
      <c r="D462" s="920"/>
      <c r="E462" s="920"/>
      <c r="F462" s="920"/>
      <c r="G462" s="920"/>
      <c r="H462" s="920"/>
      <c r="I462" s="920"/>
      <c r="J462" s="920"/>
      <c r="K462" s="920"/>
      <c r="L462" s="920"/>
      <c r="M462" s="920"/>
      <c r="N462" s="920"/>
      <c r="O462" s="921"/>
      <c r="P462" s="886" t="s">
        <v>1499</v>
      </c>
      <c r="Q462" s="886"/>
      <c r="R462" s="886"/>
      <c r="S462" s="886"/>
      <c r="T462" s="886"/>
      <c r="U462" s="886"/>
      <c r="V462" s="886"/>
      <c r="W462" s="886"/>
      <c r="X462" s="886"/>
      <c r="Y462" s="886"/>
      <c r="Z462" s="886"/>
      <c r="AA462" s="886"/>
      <c r="AB462" s="886"/>
      <c r="AC462" s="886"/>
      <c r="AD462" s="887"/>
      <c r="AE462" s="887"/>
      <c r="AF462" s="887"/>
      <c r="AG462" s="888">
        <v>71</v>
      </c>
      <c r="AH462" s="888"/>
      <c r="AI462" s="888"/>
      <c r="AJ462" s="888"/>
      <c r="AK462" s="889">
        <v>691153.70000000007</v>
      </c>
      <c r="AL462" s="889"/>
      <c r="AM462" s="889"/>
      <c r="AN462" s="889"/>
      <c r="AO462" s="889"/>
      <c r="AP462" s="889"/>
      <c r="AQ462" s="880">
        <v>8293844.3999999994</v>
      </c>
      <c r="AR462" s="880"/>
      <c r="AS462" s="880"/>
      <c r="AT462" s="880"/>
      <c r="AU462" s="880"/>
      <c r="AV462" s="880"/>
      <c r="AW462" s="880"/>
      <c r="AX462" s="880"/>
      <c r="AY462" s="876">
        <v>0</v>
      </c>
      <c r="AZ462" s="876"/>
      <c r="BA462" s="876"/>
      <c r="BB462" s="876"/>
      <c r="BC462" s="876"/>
      <c r="BD462" s="876"/>
      <c r="BE462" s="876"/>
      <c r="BF462" s="876"/>
      <c r="BG462" s="876">
        <v>115192.28333333334</v>
      </c>
      <c r="BH462" s="876"/>
      <c r="BI462" s="876"/>
      <c r="BJ462" s="876"/>
      <c r="BK462" s="876"/>
      <c r="BL462" s="876"/>
      <c r="BM462" s="876"/>
      <c r="BN462" s="876"/>
      <c r="BO462" s="877">
        <v>1151922.8333333335</v>
      </c>
      <c r="BP462" s="878"/>
      <c r="BQ462" s="878"/>
      <c r="BR462" s="878"/>
      <c r="BS462" s="878"/>
      <c r="BT462" s="878"/>
      <c r="BU462" s="878"/>
      <c r="BV462" s="879"/>
      <c r="BW462" s="876">
        <v>0</v>
      </c>
      <c r="BX462" s="876"/>
      <c r="BY462" s="876"/>
      <c r="BZ462" s="876"/>
      <c r="CA462" s="876"/>
      <c r="CB462" s="876"/>
      <c r="CC462" s="876"/>
      <c r="CD462" s="876"/>
      <c r="CE462" s="876">
        <v>0</v>
      </c>
      <c r="CF462" s="876"/>
      <c r="CG462" s="876"/>
      <c r="CH462" s="876"/>
      <c r="CI462" s="876"/>
      <c r="CJ462" s="876"/>
      <c r="CK462" s="876"/>
      <c r="CL462" s="876"/>
      <c r="CM462" s="876"/>
      <c r="CN462" s="876">
        <v>1815200</v>
      </c>
      <c r="CO462" s="876"/>
      <c r="CP462" s="876"/>
      <c r="CQ462" s="876"/>
      <c r="CR462" s="876"/>
      <c r="CS462" s="876"/>
      <c r="CT462" s="876"/>
      <c r="CU462" s="876"/>
      <c r="CV462" s="880">
        <f t="shared" si="7"/>
        <v>11376159.516666668</v>
      </c>
      <c r="CW462" s="880"/>
      <c r="CX462" s="880"/>
      <c r="CY462" s="880"/>
      <c r="CZ462" s="880"/>
      <c r="DA462" s="880"/>
      <c r="DB462" s="880"/>
      <c r="DC462" s="880"/>
      <c r="DD462" s="880"/>
      <c r="DE462" s="881"/>
    </row>
    <row r="463" spans="1:109" s="3" customFormat="1" ht="23.25" customHeight="1" x14ac:dyDescent="0.2">
      <c r="A463" s="919" t="s">
        <v>1755</v>
      </c>
      <c r="B463" s="920"/>
      <c r="C463" s="920"/>
      <c r="D463" s="920"/>
      <c r="E463" s="920"/>
      <c r="F463" s="920"/>
      <c r="G463" s="920"/>
      <c r="H463" s="920"/>
      <c r="I463" s="920"/>
      <c r="J463" s="920"/>
      <c r="K463" s="920"/>
      <c r="L463" s="920"/>
      <c r="M463" s="920"/>
      <c r="N463" s="920"/>
      <c r="O463" s="921"/>
      <c r="P463" s="886" t="s">
        <v>1509</v>
      </c>
      <c r="Q463" s="886"/>
      <c r="R463" s="886"/>
      <c r="S463" s="886"/>
      <c r="T463" s="886"/>
      <c r="U463" s="886"/>
      <c r="V463" s="886"/>
      <c r="W463" s="886"/>
      <c r="X463" s="886"/>
      <c r="Y463" s="886"/>
      <c r="Z463" s="886"/>
      <c r="AA463" s="886"/>
      <c r="AB463" s="886"/>
      <c r="AC463" s="886"/>
      <c r="AD463" s="887"/>
      <c r="AE463" s="887"/>
      <c r="AF463" s="887"/>
      <c r="AG463" s="888">
        <v>1</v>
      </c>
      <c r="AH463" s="888"/>
      <c r="AI463" s="888"/>
      <c r="AJ463" s="888"/>
      <c r="AK463" s="889">
        <v>9630</v>
      </c>
      <c r="AL463" s="889"/>
      <c r="AM463" s="889"/>
      <c r="AN463" s="889"/>
      <c r="AO463" s="889"/>
      <c r="AP463" s="889"/>
      <c r="AQ463" s="880">
        <v>115560</v>
      </c>
      <c r="AR463" s="880"/>
      <c r="AS463" s="880"/>
      <c r="AT463" s="880"/>
      <c r="AU463" s="880"/>
      <c r="AV463" s="880"/>
      <c r="AW463" s="880"/>
      <c r="AX463" s="880"/>
      <c r="AY463" s="876">
        <v>0</v>
      </c>
      <c r="AZ463" s="876"/>
      <c r="BA463" s="876"/>
      <c r="BB463" s="876"/>
      <c r="BC463" s="876"/>
      <c r="BD463" s="876"/>
      <c r="BE463" s="876"/>
      <c r="BF463" s="876"/>
      <c r="BG463" s="876">
        <v>1605</v>
      </c>
      <c r="BH463" s="876"/>
      <c r="BI463" s="876"/>
      <c r="BJ463" s="876"/>
      <c r="BK463" s="876"/>
      <c r="BL463" s="876"/>
      <c r="BM463" s="876"/>
      <c r="BN463" s="876"/>
      <c r="BO463" s="877">
        <v>16050</v>
      </c>
      <c r="BP463" s="878"/>
      <c r="BQ463" s="878"/>
      <c r="BR463" s="878"/>
      <c r="BS463" s="878"/>
      <c r="BT463" s="878"/>
      <c r="BU463" s="878"/>
      <c r="BV463" s="879"/>
      <c r="BW463" s="876">
        <v>0</v>
      </c>
      <c r="BX463" s="876"/>
      <c r="BY463" s="876"/>
      <c r="BZ463" s="876"/>
      <c r="CA463" s="876"/>
      <c r="CB463" s="876"/>
      <c r="CC463" s="876"/>
      <c r="CD463" s="876"/>
      <c r="CE463" s="876">
        <v>0</v>
      </c>
      <c r="CF463" s="876"/>
      <c r="CG463" s="876"/>
      <c r="CH463" s="876"/>
      <c r="CI463" s="876"/>
      <c r="CJ463" s="876"/>
      <c r="CK463" s="876"/>
      <c r="CL463" s="876"/>
      <c r="CM463" s="876"/>
      <c r="CN463" s="876">
        <v>25600</v>
      </c>
      <c r="CO463" s="876"/>
      <c r="CP463" s="876"/>
      <c r="CQ463" s="876"/>
      <c r="CR463" s="876"/>
      <c r="CS463" s="876"/>
      <c r="CT463" s="876"/>
      <c r="CU463" s="876"/>
      <c r="CV463" s="880">
        <f t="shared" si="7"/>
        <v>158815</v>
      </c>
      <c r="CW463" s="880"/>
      <c r="CX463" s="880"/>
      <c r="CY463" s="880"/>
      <c r="CZ463" s="880"/>
      <c r="DA463" s="880"/>
      <c r="DB463" s="880"/>
      <c r="DC463" s="880"/>
      <c r="DD463" s="880"/>
      <c r="DE463" s="881"/>
    </row>
    <row r="464" spans="1:109" s="3" customFormat="1" ht="23.25" customHeight="1" x14ac:dyDescent="0.2">
      <c r="A464" s="919" t="s">
        <v>1755</v>
      </c>
      <c r="B464" s="920"/>
      <c r="C464" s="920"/>
      <c r="D464" s="920"/>
      <c r="E464" s="920"/>
      <c r="F464" s="920"/>
      <c r="G464" s="920"/>
      <c r="H464" s="920"/>
      <c r="I464" s="920"/>
      <c r="J464" s="920"/>
      <c r="K464" s="920"/>
      <c r="L464" s="920"/>
      <c r="M464" s="920"/>
      <c r="N464" s="920"/>
      <c r="O464" s="921"/>
      <c r="P464" s="886" t="s">
        <v>1578</v>
      </c>
      <c r="Q464" s="886"/>
      <c r="R464" s="886"/>
      <c r="S464" s="886"/>
      <c r="T464" s="886"/>
      <c r="U464" s="886"/>
      <c r="V464" s="886"/>
      <c r="W464" s="886"/>
      <c r="X464" s="886"/>
      <c r="Y464" s="886"/>
      <c r="Z464" s="886"/>
      <c r="AA464" s="886"/>
      <c r="AB464" s="886"/>
      <c r="AC464" s="886"/>
      <c r="AD464" s="887"/>
      <c r="AE464" s="887"/>
      <c r="AF464" s="887"/>
      <c r="AG464" s="888">
        <v>1</v>
      </c>
      <c r="AH464" s="888"/>
      <c r="AI464" s="888"/>
      <c r="AJ464" s="888"/>
      <c r="AK464" s="889">
        <v>9630</v>
      </c>
      <c r="AL464" s="889"/>
      <c r="AM464" s="889"/>
      <c r="AN464" s="889"/>
      <c r="AO464" s="889"/>
      <c r="AP464" s="889"/>
      <c r="AQ464" s="880">
        <v>115560</v>
      </c>
      <c r="AR464" s="880"/>
      <c r="AS464" s="880"/>
      <c r="AT464" s="880"/>
      <c r="AU464" s="880"/>
      <c r="AV464" s="880"/>
      <c r="AW464" s="880"/>
      <c r="AX464" s="880"/>
      <c r="AY464" s="876">
        <v>0</v>
      </c>
      <c r="AZ464" s="876"/>
      <c r="BA464" s="876"/>
      <c r="BB464" s="876"/>
      <c r="BC464" s="876"/>
      <c r="BD464" s="876"/>
      <c r="BE464" s="876"/>
      <c r="BF464" s="876"/>
      <c r="BG464" s="876">
        <v>1605</v>
      </c>
      <c r="BH464" s="876"/>
      <c r="BI464" s="876"/>
      <c r="BJ464" s="876"/>
      <c r="BK464" s="876"/>
      <c r="BL464" s="876"/>
      <c r="BM464" s="876"/>
      <c r="BN464" s="876"/>
      <c r="BO464" s="877">
        <v>16050</v>
      </c>
      <c r="BP464" s="878"/>
      <c r="BQ464" s="878"/>
      <c r="BR464" s="878"/>
      <c r="BS464" s="878"/>
      <c r="BT464" s="878"/>
      <c r="BU464" s="878"/>
      <c r="BV464" s="879"/>
      <c r="BW464" s="876">
        <v>0</v>
      </c>
      <c r="BX464" s="876"/>
      <c r="BY464" s="876"/>
      <c r="BZ464" s="876"/>
      <c r="CA464" s="876"/>
      <c r="CB464" s="876"/>
      <c r="CC464" s="876"/>
      <c r="CD464" s="876"/>
      <c r="CE464" s="876">
        <v>0</v>
      </c>
      <c r="CF464" s="876"/>
      <c r="CG464" s="876"/>
      <c r="CH464" s="876"/>
      <c r="CI464" s="876"/>
      <c r="CJ464" s="876"/>
      <c r="CK464" s="876"/>
      <c r="CL464" s="876"/>
      <c r="CM464" s="876"/>
      <c r="CN464" s="876">
        <v>25600</v>
      </c>
      <c r="CO464" s="876"/>
      <c r="CP464" s="876"/>
      <c r="CQ464" s="876"/>
      <c r="CR464" s="876"/>
      <c r="CS464" s="876"/>
      <c r="CT464" s="876"/>
      <c r="CU464" s="876"/>
      <c r="CV464" s="880">
        <f t="shared" si="7"/>
        <v>158815</v>
      </c>
      <c r="CW464" s="880"/>
      <c r="CX464" s="880"/>
      <c r="CY464" s="880"/>
      <c r="CZ464" s="880"/>
      <c r="DA464" s="880"/>
      <c r="DB464" s="880"/>
      <c r="DC464" s="880"/>
      <c r="DD464" s="880"/>
      <c r="DE464" s="881"/>
    </row>
    <row r="465" spans="1:109" s="3" customFormat="1" ht="23.25" customHeight="1" x14ac:dyDescent="0.2">
      <c r="A465" s="919" t="s">
        <v>1756</v>
      </c>
      <c r="B465" s="920"/>
      <c r="C465" s="920"/>
      <c r="D465" s="920"/>
      <c r="E465" s="920"/>
      <c r="F465" s="920"/>
      <c r="G465" s="920"/>
      <c r="H465" s="920"/>
      <c r="I465" s="920"/>
      <c r="J465" s="920"/>
      <c r="K465" s="920"/>
      <c r="L465" s="920"/>
      <c r="M465" s="920"/>
      <c r="N465" s="920"/>
      <c r="O465" s="921"/>
      <c r="P465" s="886" t="s">
        <v>1535</v>
      </c>
      <c r="Q465" s="886"/>
      <c r="R465" s="886"/>
      <c r="S465" s="886"/>
      <c r="T465" s="886"/>
      <c r="U465" s="886"/>
      <c r="V465" s="886"/>
      <c r="W465" s="886"/>
      <c r="X465" s="886"/>
      <c r="Y465" s="886"/>
      <c r="Z465" s="886"/>
      <c r="AA465" s="886"/>
      <c r="AB465" s="886"/>
      <c r="AC465" s="886"/>
      <c r="AD465" s="887"/>
      <c r="AE465" s="887"/>
      <c r="AF465" s="887"/>
      <c r="AG465" s="888">
        <v>0</v>
      </c>
      <c r="AH465" s="888"/>
      <c r="AI465" s="888"/>
      <c r="AJ465" s="888"/>
      <c r="AK465" s="889">
        <v>151180.96000000002</v>
      </c>
      <c r="AL465" s="889"/>
      <c r="AM465" s="889"/>
      <c r="AN465" s="889"/>
      <c r="AO465" s="889"/>
      <c r="AP465" s="889"/>
      <c r="AQ465" s="880">
        <v>604723.84000000008</v>
      </c>
      <c r="AR465" s="880"/>
      <c r="AS465" s="880"/>
      <c r="AT465" s="880"/>
      <c r="AU465" s="880"/>
      <c r="AV465" s="880"/>
      <c r="AW465" s="880"/>
      <c r="AX465" s="880"/>
      <c r="AY465" s="876">
        <v>0</v>
      </c>
      <c r="AZ465" s="876"/>
      <c r="BA465" s="876"/>
      <c r="BB465" s="876"/>
      <c r="BC465" s="876"/>
      <c r="BD465" s="876"/>
      <c r="BE465" s="876"/>
      <c r="BF465" s="876"/>
      <c r="BG465" s="876">
        <v>25196.826666666668</v>
      </c>
      <c r="BH465" s="876"/>
      <c r="BI465" s="876"/>
      <c r="BJ465" s="876"/>
      <c r="BK465" s="876"/>
      <c r="BL465" s="876"/>
      <c r="BM465" s="876"/>
      <c r="BN465" s="876"/>
      <c r="BO465" s="877">
        <v>0</v>
      </c>
      <c r="BP465" s="878"/>
      <c r="BQ465" s="878"/>
      <c r="BR465" s="878"/>
      <c r="BS465" s="878"/>
      <c r="BT465" s="878"/>
      <c r="BU465" s="878"/>
      <c r="BV465" s="879"/>
      <c r="BW465" s="876">
        <v>0</v>
      </c>
      <c r="BX465" s="876"/>
      <c r="BY465" s="876"/>
      <c r="BZ465" s="876"/>
      <c r="CA465" s="876"/>
      <c r="CB465" s="876"/>
      <c r="CC465" s="876"/>
      <c r="CD465" s="876"/>
      <c r="CE465" s="876">
        <v>0</v>
      </c>
      <c r="CF465" s="876"/>
      <c r="CG465" s="876"/>
      <c r="CH465" s="876"/>
      <c r="CI465" s="876"/>
      <c r="CJ465" s="876"/>
      <c r="CK465" s="876"/>
      <c r="CL465" s="876"/>
      <c r="CM465" s="876"/>
      <c r="CN465" s="876">
        <v>100800</v>
      </c>
      <c r="CO465" s="876"/>
      <c r="CP465" s="876"/>
      <c r="CQ465" s="876"/>
      <c r="CR465" s="876"/>
      <c r="CS465" s="876"/>
      <c r="CT465" s="876"/>
      <c r="CU465" s="876"/>
      <c r="CV465" s="880">
        <f t="shared" si="7"/>
        <v>730720.66666666674</v>
      </c>
      <c r="CW465" s="880"/>
      <c r="CX465" s="880"/>
      <c r="CY465" s="880"/>
      <c r="CZ465" s="880"/>
      <c r="DA465" s="880"/>
      <c r="DB465" s="880"/>
      <c r="DC465" s="880"/>
      <c r="DD465" s="880"/>
      <c r="DE465" s="881"/>
    </row>
    <row r="466" spans="1:109" s="3" customFormat="1" ht="23.25" customHeight="1" x14ac:dyDescent="0.2">
      <c r="A466" s="919" t="s">
        <v>1756</v>
      </c>
      <c r="B466" s="920"/>
      <c r="C466" s="920"/>
      <c r="D466" s="920"/>
      <c r="E466" s="920"/>
      <c r="F466" s="920"/>
      <c r="G466" s="920"/>
      <c r="H466" s="920"/>
      <c r="I466" s="920"/>
      <c r="J466" s="920"/>
      <c r="K466" s="920"/>
      <c r="L466" s="920"/>
      <c r="M466" s="920"/>
      <c r="N466" s="920"/>
      <c r="O466" s="921"/>
      <c r="P466" s="886" t="s">
        <v>1575</v>
      </c>
      <c r="Q466" s="886"/>
      <c r="R466" s="886"/>
      <c r="S466" s="886"/>
      <c r="T466" s="886"/>
      <c r="U466" s="886"/>
      <c r="V466" s="886"/>
      <c r="W466" s="886"/>
      <c r="X466" s="886"/>
      <c r="Y466" s="886"/>
      <c r="Z466" s="886"/>
      <c r="AA466" s="886"/>
      <c r="AB466" s="886"/>
      <c r="AC466" s="886"/>
      <c r="AD466" s="887"/>
      <c r="AE466" s="887"/>
      <c r="AF466" s="887"/>
      <c r="AG466" s="888">
        <v>14</v>
      </c>
      <c r="AH466" s="888"/>
      <c r="AI466" s="888"/>
      <c r="AJ466" s="888"/>
      <c r="AK466" s="889">
        <v>151180.96000000002</v>
      </c>
      <c r="AL466" s="889"/>
      <c r="AM466" s="889"/>
      <c r="AN466" s="889"/>
      <c r="AO466" s="889"/>
      <c r="AP466" s="889"/>
      <c r="AQ466" s="880">
        <v>1209447.6800000002</v>
      </c>
      <c r="AR466" s="880"/>
      <c r="AS466" s="880"/>
      <c r="AT466" s="880"/>
      <c r="AU466" s="880"/>
      <c r="AV466" s="880"/>
      <c r="AW466" s="880"/>
      <c r="AX466" s="880"/>
      <c r="AY466" s="876">
        <v>0</v>
      </c>
      <c r="AZ466" s="876"/>
      <c r="BA466" s="876"/>
      <c r="BB466" s="876"/>
      <c r="BC466" s="876"/>
      <c r="BD466" s="876"/>
      <c r="BE466" s="876"/>
      <c r="BF466" s="876"/>
      <c r="BG466" s="876">
        <v>0</v>
      </c>
      <c r="BH466" s="876"/>
      <c r="BI466" s="876"/>
      <c r="BJ466" s="876"/>
      <c r="BK466" s="876"/>
      <c r="BL466" s="876"/>
      <c r="BM466" s="876"/>
      <c r="BN466" s="876"/>
      <c r="BO466" s="877">
        <v>251968.26666666669</v>
      </c>
      <c r="BP466" s="878"/>
      <c r="BQ466" s="878"/>
      <c r="BR466" s="878"/>
      <c r="BS466" s="878"/>
      <c r="BT466" s="878"/>
      <c r="BU466" s="878"/>
      <c r="BV466" s="879"/>
      <c r="BW466" s="876">
        <v>0</v>
      </c>
      <c r="BX466" s="876"/>
      <c r="BY466" s="876"/>
      <c r="BZ466" s="876"/>
      <c r="CA466" s="876"/>
      <c r="CB466" s="876"/>
      <c r="CC466" s="876"/>
      <c r="CD466" s="876"/>
      <c r="CE466" s="876">
        <v>0</v>
      </c>
      <c r="CF466" s="876"/>
      <c r="CG466" s="876"/>
      <c r="CH466" s="876"/>
      <c r="CI466" s="876"/>
      <c r="CJ466" s="876"/>
      <c r="CK466" s="876"/>
      <c r="CL466" s="876"/>
      <c r="CM466" s="876"/>
      <c r="CN466" s="876">
        <v>277190.48000000004</v>
      </c>
      <c r="CO466" s="876"/>
      <c r="CP466" s="876"/>
      <c r="CQ466" s="876"/>
      <c r="CR466" s="876"/>
      <c r="CS466" s="876"/>
      <c r="CT466" s="876"/>
      <c r="CU466" s="876"/>
      <c r="CV466" s="880">
        <f t="shared" si="7"/>
        <v>1738606.4266666668</v>
      </c>
      <c r="CW466" s="880"/>
      <c r="CX466" s="880"/>
      <c r="CY466" s="880"/>
      <c r="CZ466" s="880"/>
      <c r="DA466" s="880"/>
      <c r="DB466" s="880"/>
      <c r="DC466" s="880"/>
      <c r="DD466" s="880"/>
      <c r="DE466" s="881"/>
    </row>
    <row r="467" spans="1:109" s="3" customFormat="1" ht="23.25" customHeight="1" x14ac:dyDescent="0.2">
      <c r="A467" s="919" t="s">
        <v>1757</v>
      </c>
      <c r="B467" s="920"/>
      <c r="C467" s="920"/>
      <c r="D467" s="920"/>
      <c r="E467" s="920"/>
      <c r="F467" s="920"/>
      <c r="G467" s="920"/>
      <c r="H467" s="920"/>
      <c r="I467" s="920"/>
      <c r="J467" s="920"/>
      <c r="K467" s="920"/>
      <c r="L467" s="920"/>
      <c r="M467" s="920"/>
      <c r="N467" s="920"/>
      <c r="O467" s="921"/>
      <c r="P467" s="886" t="s">
        <v>1580</v>
      </c>
      <c r="Q467" s="886"/>
      <c r="R467" s="886"/>
      <c r="S467" s="886"/>
      <c r="T467" s="886"/>
      <c r="U467" s="886"/>
      <c r="V467" s="886"/>
      <c r="W467" s="886"/>
      <c r="X467" s="886"/>
      <c r="Y467" s="886"/>
      <c r="Z467" s="886"/>
      <c r="AA467" s="886"/>
      <c r="AB467" s="886"/>
      <c r="AC467" s="886"/>
      <c r="AD467" s="887"/>
      <c r="AE467" s="887"/>
      <c r="AF467" s="887"/>
      <c r="AG467" s="888">
        <v>2</v>
      </c>
      <c r="AH467" s="888"/>
      <c r="AI467" s="888"/>
      <c r="AJ467" s="888"/>
      <c r="AK467" s="889">
        <v>17214.879999999997</v>
      </c>
      <c r="AL467" s="889"/>
      <c r="AM467" s="889"/>
      <c r="AN467" s="889"/>
      <c r="AO467" s="889"/>
      <c r="AP467" s="889"/>
      <c r="AQ467" s="880">
        <v>206578.55999999997</v>
      </c>
      <c r="AR467" s="880"/>
      <c r="AS467" s="880"/>
      <c r="AT467" s="880"/>
      <c r="AU467" s="880"/>
      <c r="AV467" s="880"/>
      <c r="AW467" s="880"/>
      <c r="AX467" s="880"/>
      <c r="AY467" s="876">
        <v>0</v>
      </c>
      <c r="AZ467" s="876"/>
      <c r="BA467" s="876"/>
      <c r="BB467" s="876"/>
      <c r="BC467" s="876"/>
      <c r="BD467" s="876"/>
      <c r="BE467" s="876"/>
      <c r="BF467" s="876"/>
      <c r="BG467" s="876">
        <v>2869.1466666666661</v>
      </c>
      <c r="BH467" s="876"/>
      <c r="BI467" s="876"/>
      <c r="BJ467" s="876"/>
      <c r="BK467" s="876"/>
      <c r="BL467" s="876"/>
      <c r="BM467" s="876"/>
      <c r="BN467" s="876"/>
      <c r="BO467" s="877">
        <v>28691.466666666664</v>
      </c>
      <c r="BP467" s="878"/>
      <c r="BQ467" s="878"/>
      <c r="BR467" s="878"/>
      <c r="BS467" s="878"/>
      <c r="BT467" s="878"/>
      <c r="BU467" s="878"/>
      <c r="BV467" s="879"/>
      <c r="BW467" s="876">
        <v>0</v>
      </c>
      <c r="BX467" s="876"/>
      <c r="BY467" s="876"/>
      <c r="BZ467" s="876"/>
      <c r="CA467" s="876"/>
      <c r="CB467" s="876"/>
      <c r="CC467" s="876"/>
      <c r="CD467" s="876"/>
      <c r="CE467" s="876">
        <v>0</v>
      </c>
      <c r="CF467" s="876"/>
      <c r="CG467" s="876"/>
      <c r="CH467" s="876"/>
      <c r="CI467" s="876"/>
      <c r="CJ467" s="876"/>
      <c r="CK467" s="876"/>
      <c r="CL467" s="876"/>
      <c r="CM467" s="876"/>
      <c r="CN467" s="876">
        <v>51200</v>
      </c>
      <c r="CO467" s="876"/>
      <c r="CP467" s="876"/>
      <c r="CQ467" s="876"/>
      <c r="CR467" s="876"/>
      <c r="CS467" s="876"/>
      <c r="CT467" s="876"/>
      <c r="CU467" s="876"/>
      <c r="CV467" s="880">
        <f t="shared" si="7"/>
        <v>289339.17333333334</v>
      </c>
      <c r="CW467" s="880"/>
      <c r="CX467" s="880"/>
      <c r="CY467" s="880"/>
      <c r="CZ467" s="880"/>
      <c r="DA467" s="880"/>
      <c r="DB467" s="880"/>
      <c r="DC467" s="880"/>
      <c r="DD467" s="880"/>
      <c r="DE467" s="881"/>
    </row>
    <row r="468" spans="1:109" s="3" customFormat="1" ht="23.25" customHeight="1" x14ac:dyDescent="0.2">
      <c r="A468" s="919" t="s">
        <v>1758</v>
      </c>
      <c r="B468" s="920"/>
      <c r="C468" s="920"/>
      <c r="D468" s="920"/>
      <c r="E468" s="920"/>
      <c r="F468" s="920"/>
      <c r="G468" s="920"/>
      <c r="H468" s="920"/>
      <c r="I468" s="920"/>
      <c r="J468" s="920"/>
      <c r="K468" s="920"/>
      <c r="L468" s="920"/>
      <c r="M468" s="920"/>
      <c r="N468" s="920"/>
      <c r="O468" s="921"/>
      <c r="P468" s="886" t="s">
        <v>1586</v>
      </c>
      <c r="Q468" s="886"/>
      <c r="R468" s="886"/>
      <c r="S468" s="886"/>
      <c r="T468" s="886"/>
      <c r="U468" s="886"/>
      <c r="V468" s="886"/>
      <c r="W468" s="886"/>
      <c r="X468" s="886"/>
      <c r="Y468" s="886"/>
      <c r="Z468" s="886"/>
      <c r="AA468" s="886"/>
      <c r="AB468" s="886"/>
      <c r="AC468" s="886"/>
      <c r="AD468" s="887"/>
      <c r="AE468" s="887"/>
      <c r="AF468" s="887"/>
      <c r="AG468" s="888">
        <v>10</v>
      </c>
      <c r="AH468" s="888"/>
      <c r="AI468" s="888"/>
      <c r="AJ468" s="888"/>
      <c r="AK468" s="889">
        <v>120695.40000000002</v>
      </c>
      <c r="AL468" s="889"/>
      <c r="AM468" s="889"/>
      <c r="AN468" s="889"/>
      <c r="AO468" s="889"/>
      <c r="AP468" s="889"/>
      <c r="AQ468" s="880">
        <v>1448344.8</v>
      </c>
      <c r="AR468" s="880"/>
      <c r="AS468" s="880"/>
      <c r="AT468" s="880"/>
      <c r="AU468" s="880"/>
      <c r="AV468" s="880"/>
      <c r="AW468" s="880"/>
      <c r="AX468" s="880"/>
      <c r="AY468" s="876">
        <v>0</v>
      </c>
      <c r="AZ468" s="876"/>
      <c r="BA468" s="876"/>
      <c r="BB468" s="876"/>
      <c r="BC468" s="876"/>
      <c r="BD468" s="876"/>
      <c r="BE468" s="876"/>
      <c r="BF468" s="876"/>
      <c r="BG468" s="876">
        <v>20115.900000000001</v>
      </c>
      <c r="BH468" s="876"/>
      <c r="BI468" s="876"/>
      <c r="BJ468" s="876"/>
      <c r="BK468" s="876"/>
      <c r="BL468" s="876"/>
      <c r="BM468" s="876"/>
      <c r="BN468" s="876"/>
      <c r="BO468" s="877">
        <v>201158.99999999997</v>
      </c>
      <c r="BP468" s="878"/>
      <c r="BQ468" s="878"/>
      <c r="BR468" s="878"/>
      <c r="BS468" s="878"/>
      <c r="BT468" s="878"/>
      <c r="BU468" s="878"/>
      <c r="BV468" s="879"/>
      <c r="BW468" s="876">
        <v>0</v>
      </c>
      <c r="BX468" s="876"/>
      <c r="BY468" s="876"/>
      <c r="BZ468" s="876"/>
      <c r="CA468" s="876"/>
      <c r="CB468" s="876"/>
      <c r="CC468" s="876"/>
      <c r="CD468" s="876"/>
      <c r="CE468" s="876">
        <v>0</v>
      </c>
      <c r="CF468" s="876"/>
      <c r="CG468" s="876"/>
      <c r="CH468" s="876"/>
      <c r="CI468" s="876"/>
      <c r="CJ468" s="876"/>
      <c r="CK468" s="876"/>
      <c r="CL468" s="876"/>
      <c r="CM468" s="876"/>
      <c r="CN468" s="876">
        <v>256000</v>
      </c>
      <c r="CO468" s="876"/>
      <c r="CP468" s="876"/>
      <c r="CQ468" s="876"/>
      <c r="CR468" s="876"/>
      <c r="CS468" s="876"/>
      <c r="CT468" s="876"/>
      <c r="CU468" s="876"/>
      <c r="CV468" s="880">
        <f t="shared" si="7"/>
        <v>1925619.7</v>
      </c>
      <c r="CW468" s="880"/>
      <c r="CX468" s="880"/>
      <c r="CY468" s="880"/>
      <c r="CZ468" s="880"/>
      <c r="DA468" s="880"/>
      <c r="DB468" s="880"/>
      <c r="DC468" s="880"/>
      <c r="DD468" s="880"/>
      <c r="DE468" s="881"/>
    </row>
    <row r="469" spans="1:109" s="3" customFormat="1" ht="23.25" customHeight="1" x14ac:dyDescent="0.2">
      <c r="A469" s="919" t="s">
        <v>1758</v>
      </c>
      <c r="B469" s="920"/>
      <c r="C469" s="920"/>
      <c r="D469" s="920"/>
      <c r="E469" s="920"/>
      <c r="F469" s="920"/>
      <c r="G469" s="920"/>
      <c r="H469" s="920"/>
      <c r="I469" s="920"/>
      <c r="J469" s="920"/>
      <c r="K469" s="920"/>
      <c r="L469" s="920"/>
      <c r="M469" s="920"/>
      <c r="N469" s="920"/>
      <c r="O469" s="921"/>
      <c r="P469" s="886" t="s">
        <v>1672</v>
      </c>
      <c r="Q469" s="886"/>
      <c r="R469" s="886"/>
      <c r="S469" s="886"/>
      <c r="T469" s="886"/>
      <c r="U469" s="886"/>
      <c r="V469" s="886"/>
      <c r="W469" s="886"/>
      <c r="X469" s="886"/>
      <c r="Y469" s="886"/>
      <c r="Z469" s="886"/>
      <c r="AA469" s="886"/>
      <c r="AB469" s="886"/>
      <c r="AC469" s="886"/>
      <c r="AD469" s="887"/>
      <c r="AE469" s="887"/>
      <c r="AF469" s="887"/>
      <c r="AG469" s="888">
        <v>1</v>
      </c>
      <c r="AH469" s="888"/>
      <c r="AI469" s="888"/>
      <c r="AJ469" s="888"/>
      <c r="AK469" s="889">
        <v>12069.54</v>
      </c>
      <c r="AL469" s="889"/>
      <c r="AM469" s="889"/>
      <c r="AN469" s="889"/>
      <c r="AO469" s="889"/>
      <c r="AP469" s="889"/>
      <c r="AQ469" s="880">
        <v>144834.48000000001</v>
      </c>
      <c r="AR469" s="880"/>
      <c r="AS469" s="880"/>
      <c r="AT469" s="880"/>
      <c r="AU469" s="880"/>
      <c r="AV469" s="880"/>
      <c r="AW469" s="880"/>
      <c r="AX469" s="880"/>
      <c r="AY469" s="876">
        <v>0</v>
      </c>
      <c r="AZ469" s="876"/>
      <c r="BA469" s="876"/>
      <c r="BB469" s="876"/>
      <c r="BC469" s="876"/>
      <c r="BD469" s="876"/>
      <c r="BE469" s="876"/>
      <c r="BF469" s="876"/>
      <c r="BG469" s="876">
        <v>2011.5900000000001</v>
      </c>
      <c r="BH469" s="876"/>
      <c r="BI469" s="876"/>
      <c r="BJ469" s="876"/>
      <c r="BK469" s="876"/>
      <c r="BL469" s="876"/>
      <c r="BM469" s="876"/>
      <c r="BN469" s="876"/>
      <c r="BO469" s="877">
        <v>20115.900000000001</v>
      </c>
      <c r="BP469" s="878"/>
      <c r="BQ469" s="878"/>
      <c r="BR469" s="878"/>
      <c r="BS469" s="878"/>
      <c r="BT469" s="878"/>
      <c r="BU469" s="878"/>
      <c r="BV469" s="879"/>
      <c r="BW469" s="876">
        <v>0</v>
      </c>
      <c r="BX469" s="876"/>
      <c r="BY469" s="876"/>
      <c r="BZ469" s="876"/>
      <c r="CA469" s="876"/>
      <c r="CB469" s="876"/>
      <c r="CC469" s="876"/>
      <c r="CD469" s="876"/>
      <c r="CE469" s="876">
        <v>0</v>
      </c>
      <c r="CF469" s="876"/>
      <c r="CG469" s="876"/>
      <c r="CH469" s="876"/>
      <c r="CI469" s="876"/>
      <c r="CJ469" s="876"/>
      <c r="CK469" s="876"/>
      <c r="CL469" s="876"/>
      <c r="CM469" s="876"/>
      <c r="CN469" s="876">
        <v>25600</v>
      </c>
      <c r="CO469" s="876"/>
      <c r="CP469" s="876"/>
      <c r="CQ469" s="876"/>
      <c r="CR469" s="876"/>
      <c r="CS469" s="876"/>
      <c r="CT469" s="876"/>
      <c r="CU469" s="876"/>
      <c r="CV469" s="880">
        <f t="shared" si="7"/>
        <v>192561.97</v>
      </c>
      <c r="CW469" s="880"/>
      <c r="CX469" s="880"/>
      <c r="CY469" s="880"/>
      <c r="CZ469" s="880"/>
      <c r="DA469" s="880"/>
      <c r="DB469" s="880"/>
      <c r="DC469" s="880"/>
      <c r="DD469" s="880"/>
      <c r="DE469" s="881"/>
    </row>
    <row r="470" spans="1:109" s="3" customFormat="1" ht="23.25" customHeight="1" x14ac:dyDescent="0.2">
      <c r="A470" s="919" t="s">
        <v>1758</v>
      </c>
      <c r="B470" s="920"/>
      <c r="C470" s="920"/>
      <c r="D470" s="920"/>
      <c r="E470" s="920"/>
      <c r="F470" s="920"/>
      <c r="G470" s="920"/>
      <c r="H470" s="920"/>
      <c r="I470" s="920"/>
      <c r="J470" s="920"/>
      <c r="K470" s="920"/>
      <c r="L470" s="920"/>
      <c r="M470" s="920"/>
      <c r="N470" s="920"/>
      <c r="O470" s="921"/>
      <c r="P470" s="886" t="s">
        <v>1569</v>
      </c>
      <c r="Q470" s="886"/>
      <c r="R470" s="886"/>
      <c r="S470" s="886"/>
      <c r="T470" s="886"/>
      <c r="U470" s="886"/>
      <c r="V470" s="886"/>
      <c r="W470" s="886"/>
      <c r="X470" s="886"/>
      <c r="Y470" s="886"/>
      <c r="Z470" s="886"/>
      <c r="AA470" s="886"/>
      <c r="AB470" s="886"/>
      <c r="AC470" s="886"/>
      <c r="AD470" s="887"/>
      <c r="AE470" s="887"/>
      <c r="AF470" s="887"/>
      <c r="AG470" s="888">
        <v>2</v>
      </c>
      <c r="AH470" s="888"/>
      <c r="AI470" s="888"/>
      <c r="AJ470" s="888"/>
      <c r="AK470" s="889">
        <v>24139.08</v>
      </c>
      <c r="AL470" s="889"/>
      <c r="AM470" s="889"/>
      <c r="AN470" s="889"/>
      <c r="AO470" s="889"/>
      <c r="AP470" s="889"/>
      <c r="AQ470" s="880">
        <v>289668.96000000002</v>
      </c>
      <c r="AR470" s="880"/>
      <c r="AS470" s="880"/>
      <c r="AT470" s="880"/>
      <c r="AU470" s="880"/>
      <c r="AV470" s="880"/>
      <c r="AW470" s="880"/>
      <c r="AX470" s="880"/>
      <c r="AY470" s="876">
        <v>0</v>
      </c>
      <c r="AZ470" s="876"/>
      <c r="BA470" s="876"/>
      <c r="BB470" s="876"/>
      <c r="BC470" s="876"/>
      <c r="BD470" s="876"/>
      <c r="BE470" s="876"/>
      <c r="BF470" s="876"/>
      <c r="BG470" s="876">
        <v>4023.1800000000003</v>
      </c>
      <c r="BH470" s="876"/>
      <c r="BI470" s="876"/>
      <c r="BJ470" s="876"/>
      <c r="BK470" s="876"/>
      <c r="BL470" s="876"/>
      <c r="BM470" s="876"/>
      <c r="BN470" s="876"/>
      <c r="BO470" s="877">
        <v>40231.800000000003</v>
      </c>
      <c r="BP470" s="878"/>
      <c r="BQ470" s="878"/>
      <c r="BR470" s="878"/>
      <c r="BS470" s="878"/>
      <c r="BT470" s="878"/>
      <c r="BU470" s="878"/>
      <c r="BV470" s="879"/>
      <c r="BW470" s="876">
        <v>0</v>
      </c>
      <c r="BX470" s="876"/>
      <c r="BY470" s="876"/>
      <c r="BZ470" s="876"/>
      <c r="CA470" s="876"/>
      <c r="CB470" s="876"/>
      <c r="CC470" s="876"/>
      <c r="CD470" s="876"/>
      <c r="CE470" s="876">
        <v>0</v>
      </c>
      <c r="CF470" s="876"/>
      <c r="CG470" s="876"/>
      <c r="CH470" s="876"/>
      <c r="CI470" s="876"/>
      <c r="CJ470" s="876"/>
      <c r="CK470" s="876"/>
      <c r="CL470" s="876"/>
      <c r="CM470" s="876"/>
      <c r="CN470" s="876">
        <v>51200</v>
      </c>
      <c r="CO470" s="876"/>
      <c r="CP470" s="876"/>
      <c r="CQ470" s="876"/>
      <c r="CR470" s="876"/>
      <c r="CS470" s="876"/>
      <c r="CT470" s="876"/>
      <c r="CU470" s="876"/>
      <c r="CV470" s="880">
        <f t="shared" si="7"/>
        <v>385123.94</v>
      </c>
      <c r="CW470" s="880"/>
      <c r="CX470" s="880"/>
      <c r="CY470" s="880"/>
      <c r="CZ470" s="880"/>
      <c r="DA470" s="880"/>
      <c r="DB470" s="880"/>
      <c r="DC470" s="880"/>
      <c r="DD470" s="880"/>
      <c r="DE470" s="881"/>
    </row>
    <row r="471" spans="1:109" s="3" customFormat="1" ht="23.25" customHeight="1" x14ac:dyDescent="0.2">
      <c r="A471" s="919" t="s">
        <v>1758</v>
      </c>
      <c r="B471" s="920"/>
      <c r="C471" s="920"/>
      <c r="D471" s="920"/>
      <c r="E471" s="920"/>
      <c r="F471" s="920"/>
      <c r="G471" s="920"/>
      <c r="H471" s="920"/>
      <c r="I471" s="920"/>
      <c r="J471" s="920"/>
      <c r="K471" s="920"/>
      <c r="L471" s="920"/>
      <c r="M471" s="920"/>
      <c r="N471" s="920"/>
      <c r="O471" s="921"/>
      <c r="P471" s="886" t="s">
        <v>1617</v>
      </c>
      <c r="Q471" s="886"/>
      <c r="R471" s="886"/>
      <c r="S471" s="886"/>
      <c r="T471" s="886"/>
      <c r="U471" s="886"/>
      <c r="V471" s="886"/>
      <c r="W471" s="886"/>
      <c r="X471" s="886"/>
      <c r="Y471" s="886"/>
      <c r="Z471" s="886"/>
      <c r="AA471" s="886"/>
      <c r="AB471" s="886"/>
      <c r="AC471" s="886"/>
      <c r="AD471" s="887"/>
      <c r="AE471" s="887"/>
      <c r="AF471" s="887"/>
      <c r="AG471" s="888">
        <v>2</v>
      </c>
      <c r="AH471" s="888"/>
      <c r="AI471" s="888"/>
      <c r="AJ471" s="888"/>
      <c r="AK471" s="889">
        <v>24139.08</v>
      </c>
      <c r="AL471" s="889"/>
      <c r="AM471" s="889"/>
      <c r="AN471" s="889"/>
      <c r="AO471" s="889"/>
      <c r="AP471" s="889"/>
      <c r="AQ471" s="880">
        <v>289668.96000000002</v>
      </c>
      <c r="AR471" s="880"/>
      <c r="AS471" s="880"/>
      <c r="AT471" s="880"/>
      <c r="AU471" s="880"/>
      <c r="AV471" s="880"/>
      <c r="AW471" s="880"/>
      <c r="AX471" s="880"/>
      <c r="AY471" s="876">
        <v>0</v>
      </c>
      <c r="AZ471" s="876"/>
      <c r="BA471" s="876"/>
      <c r="BB471" s="876"/>
      <c r="BC471" s="876"/>
      <c r="BD471" s="876"/>
      <c r="BE471" s="876"/>
      <c r="BF471" s="876"/>
      <c r="BG471" s="876">
        <v>4023.1800000000003</v>
      </c>
      <c r="BH471" s="876"/>
      <c r="BI471" s="876"/>
      <c r="BJ471" s="876"/>
      <c r="BK471" s="876"/>
      <c r="BL471" s="876"/>
      <c r="BM471" s="876"/>
      <c r="BN471" s="876"/>
      <c r="BO471" s="877">
        <v>40231.800000000003</v>
      </c>
      <c r="BP471" s="878"/>
      <c r="BQ471" s="878"/>
      <c r="BR471" s="878"/>
      <c r="BS471" s="878"/>
      <c r="BT471" s="878"/>
      <c r="BU471" s="878"/>
      <c r="BV471" s="879"/>
      <c r="BW471" s="876">
        <v>0</v>
      </c>
      <c r="BX471" s="876"/>
      <c r="BY471" s="876"/>
      <c r="BZ471" s="876"/>
      <c r="CA471" s="876"/>
      <c r="CB471" s="876"/>
      <c r="CC471" s="876"/>
      <c r="CD471" s="876"/>
      <c r="CE471" s="876">
        <v>0</v>
      </c>
      <c r="CF471" s="876"/>
      <c r="CG471" s="876"/>
      <c r="CH471" s="876"/>
      <c r="CI471" s="876"/>
      <c r="CJ471" s="876"/>
      <c r="CK471" s="876"/>
      <c r="CL471" s="876"/>
      <c r="CM471" s="876"/>
      <c r="CN471" s="876">
        <v>51200</v>
      </c>
      <c r="CO471" s="876"/>
      <c r="CP471" s="876"/>
      <c r="CQ471" s="876"/>
      <c r="CR471" s="876"/>
      <c r="CS471" s="876"/>
      <c r="CT471" s="876"/>
      <c r="CU471" s="876"/>
      <c r="CV471" s="880">
        <f t="shared" si="7"/>
        <v>385123.94</v>
      </c>
      <c r="CW471" s="880"/>
      <c r="CX471" s="880"/>
      <c r="CY471" s="880"/>
      <c r="CZ471" s="880"/>
      <c r="DA471" s="880"/>
      <c r="DB471" s="880"/>
      <c r="DC471" s="880"/>
      <c r="DD471" s="880"/>
      <c r="DE471" s="881"/>
    </row>
    <row r="472" spans="1:109" s="3" customFormat="1" ht="23.25" customHeight="1" x14ac:dyDescent="0.2">
      <c r="A472" s="919" t="s">
        <v>1758</v>
      </c>
      <c r="B472" s="920"/>
      <c r="C472" s="920"/>
      <c r="D472" s="920"/>
      <c r="E472" s="920"/>
      <c r="F472" s="920"/>
      <c r="G472" s="920"/>
      <c r="H472" s="920"/>
      <c r="I472" s="920"/>
      <c r="J472" s="920"/>
      <c r="K472" s="920"/>
      <c r="L472" s="920"/>
      <c r="M472" s="920"/>
      <c r="N472" s="920"/>
      <c r="O472" s="921"/>
      <c r="P472" s="886" t="s">
        <v>1537</v>
      </c>
      <c r="Q472" s="886"/>
      <c r="R472" s="886"/>
      <c r="S472" s="886"/>
      <c r="T472" s="886"/>
      <c r="U472" s="886"/>
      <c r="V472" s="886"/>
      <c r="W472" s="886"/>
      <c r="X472" s="886"/>
      <c r="Y472" s="886"/>
      <c r="Z472" s="886"/>
      <c r="AA472" s="886"/>
      <c r="AB472" s="886"/>
      <c r="AC472" s="886"/>
      <c r="AD472" s="887"/>
      <c r="AE472" s="887"/>
      <c r="AF472" s="887"/>
      <c r="AG472" s="888">
        <v>33</v>
      </c>
      <c r="AH472" s="888"/>
      <c r="AI472" s="888"/>
      <c r="AJ472" s="888"/>
      <c r="AK472" s="889">
        <v>399866.35813999991</v>
      </c>
      <c r="AL472" s="889"/>
      <c r="AM472" s="889"/>
      <c r="AN472" s="889"/>
      <c r="AO472" s="889"/>
      <c r="AP472" s="889"/>
      <c r="AQ472" s="880">
        <v>4798396.2976800017</v>
      </c>
      <c r="AR472" s="880"/>
      <c r="AS472" s="880"/>
      <c r="AT472" s="880"/>
      <c r="AU472" s="880"/>
      <c r="AV472" s="880"/>
      <c r="AW472" s="880"/>
      <c r="AX472" s="880"/>
      <c r="AY472" s="876">
        <v>0</v>
      </c>
      <c r="AZ472" s="876"/>
      <c r="BA472" s="876"/>
      <c r="BB472" s="876"/>
      <c r="BC472" s="876"/>
      <c r="BD472" s="876"/>
      <c r="BE472" s="876"/>
      <c r="BF472" s="876"/>
      <c r="BG472" s="876">
        <v>66644.393023333279</v>
      </c>
      <c r="BH472" s="876"/>
      <c r="BI472" s="876"/>
      <c r="BJ472" s="876"/>
      <c r="BK472" s="876"/>
      <c r="BL472" s="876"/>
      <c r="BM472" s="876"/>
      <c r="BN472" s="876"/>
      <c r="BO472" s="877">
        <v>666443.93023333373</v>
      </c>
      <c r="BP472" s="878"/>
      <c r="BQ472" s="878"/>
      <c r="BR472" s="878"/>
      <c r="BS472" s="878"/>
      <c r="BT472" s="878"/>
      <c r="BU472" s="878"/>
      <c r="BV472" s="879"/>
      <c r="BW472" s="876">
        <v>0</v>
      </c>
      <c r="BX472" s="876"/>
      <c r="BY472" s="876"/>
      <c r="BZ472" s="876"/>
      <c r="CA472" s="876"/>
      <c r="CB472" s="876"/>
      <c r="CC472" s="876"/>
      <c r="CD472" s="876"/>
      <c r="CE472" s="876">
        <v>0</v>
      </c>
      <c r="CF472" s="876"/>
      <c r="CG472" s="876"/>
      <c r="CH472" s="876"/>
      <c r="CI472" s="876"/>
      <c r="CJ472" s="876"/>
      <c r="CK472" s="876"/>
      <c r="CL472" s="876"/>
      <c r="CM472" s="876"/>
      <c r="CN472" s="876">
        <v>835200</v>
      </c>
      <c r="CO472" s="876"/>
      <c r="CP472" s="876"/>
      <c r="CQ472" s="876"/>
      <c r="CR472" s="876"/>
      <c r="CS472" s="876"/>
      <c r="CT472" s="876"/>
      <c r="CU472" s="876"/>
      <c r="CV472" s="880">
        <f t="shared" si="7"/>
        <v>6366684.6209366694</v>
      </c>
      <c r="CW472" s="880"/>
      <c r="CX472" s="880"/>
      <c r="CY472" s="880"/>
      <c r="CZ472" s="880"/>
      <c r="DA472" s="880"/>
      <c r="DB472" s="880"/>
      <c r="DC472" s="880"/>
      <c r="DD472" s="880"/>
      <c r="DE472" s="881"/>
    </row>
    <row r="473" spans="1:109" s="3" customFormat="1" ht="23.25" customHeight="1" x14ac:dyDescent="0.2">
      <c r="A473" s="919" t="s">
        <v>1758</v>
      </c>
      <c r="B473" s="920"/>
      <c r="C473" s="920"/>
      <c r="D473" s="920"/>
      <c r="E473" s="920"/>
      <c r="F473" s="920"/>
      <c r="G473" s="920"/>
      <c r="H473" s="920"/>
      <c r="I473" s="920"/>
      <c r="J473" s="920"/>
      <c r="K473" s="920"/>
      <c r="L473" s="920"/>
      <c r="M473" s="920"/>
      <c r="N473" s="920"/>
      <c r="O473" s="921"/>
      <c r="P473" s="886" t="s">
        <v>1580</v>
      </c>
      <c r="Q473" s="886"/>
      <c r="R473" s="886"/>
      <c r="S473" s="886"/>
      <c r="T473" s="886"/>
      <c r="U473" s="886"/>
      <c r="V473" s="886"/>
      <c r="W473" s="886"/>
      <c r="X473" s="886"/>
      <c r="Y473" s="886"/>
      <c r="Z473" s="886"/>
      <c r="AA473" s="886"/>
      <c r="AB473" s="886"/>
      <c r="AC473" s="886"/>
      <c r="AD473" s="887"/>
      <c r="AE473" s="887"/>
      <c r="AF473" s="887"/>
      <c r="AG473" s="888">
        <v>1</v>
      </c>
      <c r="AH473" s="888"/>
      <c r="AI473" s="888"/>
      <c r="AJ473" s="888"/>
      <c r="AK473" s="889">
        <v>12069.54</v>
      </c>
      <c r="AL473" s="889"/>
      <c r="AM473" s="889"/>
      <c r="AN473" s="889"/>
      <c r="AO473" s="889"/>
      <c r="AP473" s="889"/>
      <c r="AQ473" s="880">
        <v>144834.48000000001</v>
      </c>
      <c r="AR473" s="880"/>
      <c r="AS473" s="880"/>
      <c r="AT473" s="880"/>
      <c r="AU473" s="880"/>
      <c r="AV473" s="880"/>
      <c r="AW473" s="880"/>
      <c r="AX473" s="880"/>
      <c r="AY473" s="876">
        <v>0</v>
      </c>
      <c r="AZ473" s="876"/>
      <c r="BA473" s="876"/>
      <c r="BB473" s="876"/>
      <c r="BC473" s="876"/>
      <c r="BD473" s="876"/>
      <c r="BE473" s="876"/>
      <c r="BF473" s="876"/>
      <c r="BG473" s="876">
        <v>2011.5900000000001</v>
      </c>
      <c r="BH473" s="876"/>
      <c r="BI473" s="876"/>
      <c r="BJ473" s="876"/>
      <c r="BK473" s="876"/>
      <c r="BL473" s="876"/>
      <c r="BM473" s="876"/>
      <c r="BN473" s="876"/>
      <c r="BO473" s="877">
        <v>20115.900000000001</v>
      </c>
      <c r="BP473" s="878"/>
      <c r="BQ473" s="878"/>
      <c r="BR473" s="878"/>
      <c r="BS473" s="878"/>
      <c r="BT473" s="878"/>
      <c r="BU473" s="878"/>
      <c r="BV473" s="879"/>
      <c r="BW473" s="876">
        <v>0</v>
      </c>
      <c r="BX473" s="876"/>
      <c r="BY473" s="876"/>
      <c r="BZ473" s="876"/>
      <c r="CA473" s="876"/>
      <c r="CB473" s="876"/>
      <c r="CC473" s="876"/>
      <c r="CD473" s="876"/>
      <c r="CE473" s="876">
        <v>0</v>
      </c>
      <c r="CF473" s="876"/>
      <c r="CG473" s="876"/>
      <c r="CH473" s="876"/>
      <c r="CI473" s="876"/>
      <c r="CJ473" s="876"/>
      <c r="CK473" s="876"/>
      <c r="CL473" s="876"/>
      <c r="CM473" s="876"/>
      <c r="CN473" s="876">
        <v>25600</v>
      </c>
      <c r="CO473" s="876"/>
      <c r="CP473" s="876"/>
      <c r="CQ473" s="876"/>
      <c r="CR473" s="876"/>
      <c r="CS473" s="876"/>
      <c r="CT473" s="876"/>
      <c r="CU473" s="876"/>
      <c r="CV473" s="880">
        <f t="shared" si="7"/>
        <v>192561.97</v>
      </c>
      <c r="CW473" s="880"/>
      <c r="CX473" s="880"/>
      <c r="CY473" s="880"/>
      <c r="CZ473" s="880"/>
      <c r="DA473" s="880"/>
      <c r="DB473" s="880"/>
      <c r="DC473" s="880"/>
      <c r="DD473" s="880"/>
      <c r="DE473" s="881"/>
    </row>
    <row r="474" spans="1:109" s="3" customFormat="1" ht="23.25" customHeight="1" x14ac:dyDescent="0.2">
      <c r="A474" s="919" t="s">
        <v>1759</v>
      </c>
      <c r="B474" s="920"/>
      <c r="C474" s="920"/>
      <c r="D474" s="920"/>
      <c r="E474" s="920"/>
      <c r="F474" s="920"/>
      <c r="G474" s="920"/>
      <c r="H474" s="920"/>
      <c r="I474" s="920"/>
      <c r="J474" s="920"/>
      <c r="K474" s="920"/>
      <c r="L474" s="920"/>
      <c r="M474" s="920"/>
      <c r="N474" s="920"/>
      <c r="O474" s="921"/>
      <c r="P474" s="886" t="s">
        <v>1502</v>
      </c>
      <c r="Q474" s="886"/>
      <c r="R474" s="886"/>
      <c r="S474" s="886"/>
      <c r="T474" s="886"/>
      <c r="U474" s="886"/>
      <c r="V474" s="886"/>
      <c r="W474" s="886"/>
      <c r="X474" s="886"/>
      <c r="Y474" s="886"/>
      <c r="Z474" s="886"/>
      <c r="AA474" s="886"/>
      <c r="AB474" s="886"/>
      <c r="AC474" s="886"/>
      <c r="AD474" s="887"/>
      <c r="AE474" s="887"/>
      <c r="AF474" s="887"/>
      <c r="AG474" s="888">
        <v>8</v>
      </c>
      <c r="AH474" s="888"/>
      <c r="AI474" s="888"/>
      <c r="AJ474" s="888"/>
      <c r="AK474" s="889">
        <v>100000</v>
      </c>
      <c r="AL474" s="889"/>
      <c r="AM474" s="889"/>
      <c r="AN474" s="889"/>
      <c r="AO474" s="889"/>
      <c r="AP474" s="889"/>
      <c r="AQ474" s="880">
        <v>1200000</v>
      </c>
      <c r="AR474" s="880"/>
      <c r="AS474" s="880"/>
      <c r="AT474" s="880"/>
      <c r="AU474" s="880"/>
      <c r="AV474" s="880"/>
      <c r="AW474" s="880"/>
      <c r="AX474" s="880"/>
      <c r="AY474" s="876">
        <v>0</v>
      </c>
      <c r="AZ474" s="876"/>
      <c r="BA474" s="876"/>
      <c r="BB474" s="876"/>
      <c r="BC474" s="876"/>
      <c r="BD474" s="876"/>
      <c r="BE474" s="876"/>
      <c r="BF474" s="876"/>
      <c r="BG474" s="876">
        <v>16666.666666666668</v>
      </c>
      <c r="BH474" s="876"/>
      <c r="BI474" s="876"/>
      <c r="BJ474" s="876"/>
      <c r="BK474" s="876"/>
      <c r="BL474" s="876"/>
      <c r="BM474" s="876"/>
      <c r="BN474" s="876"/>
      <c r="BO474" s="877">
        <v>166666.66666666672</v>
      </c>
      <c r="BP474" s="878"/>
      <c r="BQ474" s="878"/>
      <c r="BR474" s="878"/>
      <c r="BS474" s="878"/>
      <c r="BT474" s="878"/>
      <c r="BU474" s="878"/>
      <c r="BV474" s="879"/>
      <c r="BW474" s="876">
        <v>0</v>
      </c>
      <c r="BX474" s="876"/>
      <c r="BY474" s="876"/>
      <c r="BZ474" s="876"/>
      <c r="CA474" s="876"/>
      <c r="CB474" s="876"/>
      <c r="CC474" s="876"/>
      <c r="CD474" s="876"/>
      <c r="CE474" s="876">
        <v>0</v>
      </c>
      <c r="CF474" s="876"/>
      <c r="CG474" s="876"/>
      <c r="CH474" s="876"/>
      <c r="CI474" s="876"/>
      <c r="CJ474" s="876"/>
      <c r="CK474" s="876"/>
      <c r="CL474" s="876"/>
      <c r="CM474" s="876"/>
      <c r="CN474" s="876">
        <v>204800</v>
      </c>
      <c r="CO474" s="876"/>
      <c r="CP474" s="876"/>
      <c r="CQ474" s="876"/>
      <c r="CR474" s="876"/>
      <c r="CS474" s="876"/>
      <c r="CT474" s="876"/>
      <c r="CU474" s="876"/>
      <c r="CV474" s="880">
        <f t="shared" si="7"/>
        <v>1588133.3333333335</v>
      </c>
      <c r="CW474" s="880"/>
      <c r="CX474" s="880"/>
      <c r="CY474" s="880"/>
      <c r="CZ474" s="880"/>
      <c r="DA474" s="880"/>
      <c r="DB474" s="880"/>
      <c r="DC474" s="880"/>
      <c r="DD474" s="880"/>
      <c r="DE474" s="881"/>
    </row>
    <row r="475" spans="1:109" s="3" customFormat="1" ht="23.25" customHeight="1" x14ac:dyDescent="0.2">
      <c r="A475" s="919" t="s">
        <v>1760</v>
      </c>
      <c r="B475" s="920"/>
      <c r="C475" s="920"/>
      <c r="D475" s="920"/>
      <c r="E475" s="920"/>
      <c r="F475" s="920"/>
      <c r="G475" s="920"/>
      <c r="H475" s="920"/>
      <c r="I475" s="920"/>
      <c r="J475" s="920"/>
      <c r="K475" s="920"/>
      <c r="L475" s="920"/>
      <c r="M475" s="920"/>
      <c r="N475" s="920"/>
      <c r="O475" s="921"/>
      <c r="P475" s="886" t="s">
        <v>1538</v>
      </c>
      <c r="Q475" s="886"/>
      <c r="R475" s="886"/>
      <c r="S475" s="886"/>
      <c r="T475" s="886"/>
      <c r="U475" s="886"/>
      <c r="V475" s="886"/>
      <c r="W475" s="886"/>
      <c r="X475" s="886"/>
      <c r="Y475" s="886"/>
      <c r="Z475" s="886"/>
      <c r="AA475" s="886"/>
      <c r="AB475" s="886"/>
      <c r="AC475" s="886"/>
      <c r="AD475" s="887"/>
      <c r="AE475" s="887"/>
      <c r="AF475" s="887"/>
      <c r="AG475" s="888">
        <v>3</v>
      </c>
      <c r="AH475" s="888"/>
      <c r="AI475" s="888"/>
      <c r="AJ475" s="888"/>
      <c r="AK475" s="889">
        <v>37800.621428000006</v>
      </c>
      <c r="AL475" s="889"/>
      <c r="AM475" s="889"/>
      <c r="AN475" s="889"/>
      <c r="AO475" s="889"/>
      <c r="AP475" s="889"/>
      <c r="AQ475" s="880">
        <v>453607.45713600004</v>
      </c>
      <c r="AR475" s="880"/>
      <c r="AS475" s="880"/>
      <c r="AT475" s="880"/>
      <c r="AU475" s="880"/>
      <c r="AV475" s="880"/>
      <c r="AW475" s="880"/>
      <c r="AX475" s="880"/>
      <c r="AY475" s="876">
        <v>0</v>
      </c>
      <c r="AZ475" s="876"/>
      <c r="BA475" s="876"/>
      <c r="BB475" s="876"/>
      <c r="BC475" s="876"/>
      <c r="BD475" s="876"/>
      <c r="BE475" s="876"/>
      <c r="BF475" s="876"/>
      <c r="BG475" s="876">
        <v>6300.103571333334</v>
      </c>
      <c r="BH475" s="876"/>
      <c r="BI475" s="876"/>
      <c r="BJ475" s="876"/>
      <c r="BK475" s="876"/>
      <c r="BL475" s="876"/>
      <c r="BM475" s="876"/>
      <c r="BN475" s="876"/>
      <c r="BO475" s="877">
        <v>63001.035713333338</v>
      </c>
      <c r="BP475" s="878"/>
      <c r="BQ475" s="878"/>
      <c r="BR475" s="878"/>
      <c r="BS475" s="878"/>
      <c r="BT475" s="878"/>
      <c r="BU475" s="878"/>
      <c r="BV475" s="879"/>
      <c r="BW475" s="876">
        <v>0</v>
      </c>
      <c r="BX475" s="876"/>
      <c r="BY475" s="876"/>
      <c r="BZ475" s="876"/>
      <c r="CA475" s="876"/>
      <c r="CB475" s="876"/>
      <c r="CC475" s="876"/>
      <c r="CD475" s="876"/>
      <c r="CE475" s="876">
        <v>0</v>
      </c>
      <c r="CF475" s="876"/>
      <c r="CG475" s="876"/>
      <c r="CH475" s="876"/>
      <c r="CI475" s="876"/>
      <c r="CJ475" s="876"/>
      <c r="CK475" s="876"/>
      <c r="CL475" s="876"/>
      <c r="CM475" s="876"/>
      <c r="CN475" s="876">
        <v>67200</v>
      </c>
      <c r="CO475" s="876"/>
      <c r="CP475" s="876"/>
      <c r="CQ475" s="876"/>
      <c r="CR475" s="876"/>
      <c r="CS475" s="876"/>
      <c r="CT475" s="876"/>
      <c r="CU475" s="876"/>
      <c r="CV475" s="880">
        <f t="shared" si="7"/>
        <v>590108.59642066667</v>
      </c>
      <c r="CW475" s="880"/>
      <c r="CX475" s="880"/>
      <c r="CY475" s="880"/>
      <c r="CZ475" s="880"/>
      <c r="DA475" s="880"/>
      <c r="DB475" s="880"/>
      <c r="DC475" s="880"/>
      <c r="DD475" s="880"/>
      <c r="DE475" s="881"/>
    </row>
    <row r="476" spans="1:109" s="3" customFormat="1" ht="23.25" customHeight="1" x14ac:dyDescent="0.2">
      <c r="A476" s="919" t="s">
        <v>1761</v>
      </c>
      <c r="B476" s="920"/>
      <c r="C476" s="920"/>
      <c r="D476" s="920"/>
      <c r="E476" s="920"/>
      <c r="F476" s="920"/>
      <c r="G476" s="920"/>
      <c r="H476" s="920"/>
      <c r="I476" s="920"/>
      <c r="J476" s="920"/>
      <c r="K476" s="920"/>
      <c r="L476" s="920"/>
      <c r="M476" s="920"/>
      <c r="N476" s="920"/>
      <c r="O476" s="921"/>
      <c r="P476" s="886" t="s">
        <v>1498</v>
      </c>
      <c r="Q476" s="886"/>
      <c r="R476" s="886"/>
      <c r="S476" s="886"/>
      <c r="T476" s="886"/>
      <c r="U476" s="886"/>
      <c r="V476" s="886"/>
      <c r="W476" s="886"/>
      <c r="X476" s="886"/>
      <c r="Y476" s="886"/>
      <c r="Z476" s="886"/>
      <c r="AA476" s="886"/>
      <c r="AB476" s="886"/>
      <c r="AC476" s="886"/>
      <c r="AD476" s="887"/>
      <c r="AE476" s="887"/>
      <c r="AF476" s="887"/>
      <c r="AG476" s="888">
        <v>1</v>
      </c>
      <c r="AH476" s="888"/>
      <c r="AI476" s="888"/>
      <c r="AJ476" s="888"/>
      <c r="AK476" s="889">
        <v>23500</v>
      </c>
      <c r="AL476" s="889"/>
      <c r="AM476" s="889"/>
      <c r="AN476" s="889"/>
      <c r="AO476" s="889"/>
      <c r="AP476" s="889"/>
      <c r="AQ476" s="880">
        <v>282000</v>
      </c>
      <c r="AR476" s="880"/>
      <c r="AS476" s="880"/>
      <c r="AT476" s="880"/>
      <c r="AU476" s="880"/>
      <c r="AV476" s="880"/>
      <c r="AW476" s="880"/>
      <c r="AX476" s="880"/>
      <c r="AY476" s="876">
        <v>0</v>
      </c>
      <c r="AZ476" s="876"/>
      <c r="BA476" s="876"/>
      <c r="BB476" s="876"/>
      <c r="BC476" s="876"/>
      <c r="BD476" s="876"/>
      <c r="BE476" s="876"/>
      <c r="BF476" s="876"/>
      <c r="BG476" s="876">
        <v>3916.666666666667</v>
      </c>
      <c r="BH476" s="876"/>
      <c r="BI476" s="876"/>
      <c r="BJ476" s="876"/>
      <c r="BK476" s="876"/>
      <c r="BL476" s="876"/>
      <c r="BM476" s="876"/>
      <c r="BN476" s="876"/>
      <c r="BO476" s="877">
        <v>39166.666666666672</v>
      </c>
      <c r="BP476" s="878"/>
      <c r="BQ476" s="878"/>
      <c r="BR476" s="878"/>
      <c r="BS476" s="878"/>
      <c r="BT476" s="878"/>
      <c r="BU476" s="878"/>
      <c r="BV476" s="879"/>
      <c r="BW476" s="876">
        <v>0</v>
      </c>
      <c r="BX476" s="876"/>
      <c r="BY476" s="876"/>
      <c r="BZ476" s="876"/>
      <c r="CA476" s="876"/>
      <c r="CB476" s="876"/>
      <c r="CC476" s="876"/>
      <c r="CD476" s="876"/>
      <c r="CE476" s="876">
        <v>0</v>
      </c>
      <c r="CF476" s="876"/>
      <c r="CG476" s="876"/>
      <c r="CH476" s="876"/>
      <c r="CI476" s="876"/>
      <c r="CJ476" s="876"/>
      <c r="CK476" s="876"/>
      <c r="CL476" s="876"/>
      <c r="CM476" s="876"/>
      <c r="CN476" s="876">
        <v>24000</v>
      </c>
      <c r="CO476" s="876"/>
      <c r="CP476" s="876"/>
      <c r="CQ476" s="876"/>
      <c r="CR476" s="876"/>
      <c r="CS476" s="876"/>
      <c r="CT476" s="876"/>
      <c r="CU476" s="876"/>
      <c r="CV476" s="880">
        <f t="shared" si="7"/>
        <v>349083.33333333337</v>
      </c>
      <c r="CW476" s="880"/>
      <c r="CX476" s="880"/>
      <c r="CY476" s="880"/>
      <c r="CZ476" s="880"/>
      <c r="DA476" s="880"/>
      <c r="DB476" s="880"/>
      <c r="DC476" s="880"/>
      <c r="DD476" s="880"/>
      <c r="DE476" s="881"/>
    </row>
    <row r="477" spans="1:109" s="3" customFormat="1" ht="23.25" customHeight="1" x14ac:dyDescent="0.2">
      <c r="A477" s="919" t="s">
        <v>1761</v>
      </c>
      <c r="B477" s="920"/>
      <c r="C477" s="920"/>
      <c r="D477" s="920"/>
      <c r="E477" s="920"/>
      <c r="F477" s="920"/>
      <c r="G477" s="920"/>
      <c r="H477" s="920"/>
      <c r="I477" s="920"/>
      <c r="J477" s="920"/>
      <c r="K477" s="920"/>
      <c r="L477" s="920"/>
      <c r="M477" s="920"/>
      <c r="N477" s="920"/>
      <c r="O477" s="921"/>
      <c r="P477" s="886" t="s">
        <v>1580</v>
      </c>
      <c r="Q477" s="886"/>
      <c r="R477" s="886"/>
      <c r="S477" s="886"/>
      <c r="T477" s="886"/>
      <c r="U477" s="886"/>
      <c r="V477" s="886"/>
      <c r="W477" s="886"/>
      <c r="X477" s="886"/>
      <c r="Y477" s="886"/>
      <c r="Z477" s="886"/>
      <c r="AA477" s="886"/>
      <c r="AB477" s="886"/>
      <c r="AC477" s="886"/>
      <c r="AD477" s="887"/>
      <c r="AE477" s="887"/>
      <c r="AF477" s="887"/>
      <c r="AG477" s="888">
        <v>1</v>
      </c>
      <c r="AH477" s="888"/>
      <c r="AI477" s="888"/>
      <c r="AJ477" s="888"/>
      <c r="AK477" s="889">
        <v>19050</v>
      </c>
      <c r="AL477" s="889"/>
      <c r="AM477" s="889"/>
      <c r="AN477" s="889"/>
      <c r="AO477" s="889"/>
      <c r="AP477" s="889"/>
      <c r="AQ477" s="880">
        <v>228600</v>
      </c>
      <c r="AR477" s="880"/>
      <c r="AS477" s="880"/>
      <c r="AT477" s="880"/>
      <c r="AU477" s="880"/>
      <c r="AV477" s="880"/>
      <c r="AW477" s="880"/>
      <c r="AX477" s="880"/>
      <c r="AY477" s="876">
        <v>0</v>
      </c>
      <c r="AZ477" s="876"/>
      <c r="BA477" s="876"/>
      <c r="BB477" s="876"/>
      <c r="BC477" s="876"/>
      <c r="BD477" s="876"/>
      <c r="BE477" s="876"/>
      <c r="BF477" s="876"/>
      <c r="BG477" s="876">
        <v>3175</v>
      </c>
      <c r="BH477" s="876"/>
      <c r="BI477" s="876"/>
      <c r="BJ477" s="876"/>
      <c r="BK477" s="876"/>
      <c r="BL477" s="876"/>
      <c r="BM477" s="876"/>
      <c r="BN477" s="876"/>
      <c r="BO477" s="877">
        <v>31750</v>
      </c>
      <c r="BP477" s="878"/>
      <c r="BQ477" s="878"/>
      <c r="BR477" s="878"/>
      <c r="BS477" s="878"/>
      <c r="BT477" s="878"/>
      <c r="BU477" s="878"/>
      <c r="BV477" s="879"/>
      <c r="BW477" s="876">
        <v>0</v>
      </c>
      <c r="BX477" s="876"/>
      <c r="BY477" s="876"/>
      <c r="BZ477" s="876"/>
      <c r="CA477" s="876"/>
      <c r="CB477" s="876"/>
      <c r="CC477" s="876"/>
      <c r="CD477" s="876"/>
      <c r="CE477" s="876">
        <v>0</v>
      </c>
      <c r="CF477" s="876"/>
      <c r="CG477" s="876"/>
      <c r="CH477" s="876"/>
      <c r="CI477" s="876"/>
      <c r="CJ477" s="876"/>
      <c r="CK477" s="876"/>
      <c r="CL477" s="876"/>
      <c r="CM477" s="876"/>
      <c r="CN477" s="876">
        <v>24000</v>
      </c>
      <c r="CO477" s="876"/>
      <c r="CP477" s="876"/>
      <c r="CQ477" s="876"/>
      <c r="CR477" s="876"/>
      <c r="CS477" s="876"/>
      <c r="CT477" s="876"/>
      <c r="CU477" s="876"/>
      <c r="CV477" s="880">
        <f t="shared" si="7"/>
        <v>287525</v>
      </c>
      <c r="CW477" s="880"/>
      <c r="CX477" s="880"/>
      <c r="CY477" s="880"/>
      <c r="CZ477" s="880"/>
      <c r="DA477" s="880"/>
      <c r="DB477" s="880"/>
      <c r="DC477" s="880"/>
      <c r="DD477" s="880"/>
      <c r="DE477" s="881"/>
    </row>
    <row r="478" spans="1:109" s="3" customFormat="1" ht="23.25" customHeight="1" x14ac:dyDescent="0.2">
      <c r="A478" s="919" t="s">
        <v>1761</v>
      </c>
      <c r="B478" s="920"/>
      <c r="C478" s="920"/>
      <c r="D478" s="920"/>
      <c r="E478" s="920"/>
      <c r="F478" s="920"/>
      <c r="G478" s="920"/>
      <c r="H478" s="920"/>
      <c r="I478" s="920"/>
      <c r="J478" s="920"/>
      <c r="K478" s="920"/>
      <c r="L478" s="920"/>
      <c r="M478" s="920"/>
      <c r="N478" s="920"/>
      <c r="O478" s="921"/>
      <c r="P478" s="886" t="s">
        <v>1543</v>
      </c>
      <c r="Q478" s="886"/>
      <c r="R478" s="886"/>
      <c r="S478" s="886"/>
      <c r="T478" s="886"/>
      <c r="U478" s="886"/>
      <c r="V478" s="886"/>
      <c r="W478" s="886"/>
      <c r="X478" s="886"/>
      <c r="Y478" s="886"/>
      <c r="Z478" s="886"/>
      <c r="AA478" s="886"/>
      <c r="AB478" s="886"/>
      <c r="AC478" s="886"/>
      <c r="AD478" s="887"/>
      <c r="AE478" s="887"/>
      <c r="AF478" s="887"/>
      <c r="AG478" s="888">
        <v>1</v>
      </c>
      <c r="AH478" s="888"/>
      <c r="AI478" s="888"/>
      <c r="AJ478" s="888"/>
      <c r="AK478" s="889">
        <v>16000</v>
      </c>
      <c r="AL478" s="889"/>
      <c r="AM478" s="889"/>
      <c r="AN478" s="889"/>
      <c r="AO478" s="889"/>
      <c r="AP478" s="889"/>
      <c r="AQ478" s="880">
        <v>192000</v>
      </c>
      <c r="AR478" s="880"/>
      <c r="AS478" s="880"/>
      <c r="AT478" s="880"/>
      <c r="AU478" s="880"/>
      <c r="AV478" s="880"/>
      <c r="AW478" s="880"/>
      <c r="AX478" s="880"/>
      <c r="AY478" s="876">
        <v>0</v>
      </c>
      <c r="AZ478" s="876"/>
      <c r="BA478" s="876"/>
      <c r="BB478" s="876"/>
      <c r="BC478" s="876"/>
      <c r="BD478" s="876"/>
      <c r="BE478" s="876"/>
      <c r="BF478" s="876"/>
      <c r="BG478" s="876">
        <v>2666.666666666667</v>
      </c>
      <c r="BH478" s="876"/>
      <c r="BI478" s="876"/>
      <c r="BJ478" s="876"/>
      <c r="BK478" s="876"/>
      <c r="BL478" s="876"/>
      <c r="BM478" s="876"/>
      <c r="BN478" s="876"/>
      <c r="BO478" s="877">
        <v>26666.666666666668</v>
      </c>
      <c r="BP478" s="878"/>
      <c r="BQ478" s="878"/>
      <c r="BR478" s="878"/>
      <c r="BS478" s="878"/>
      <c r="BT478" s="878"/>
      <c r="BU478" s="878"/>
      <c r="BV478" s="879"/>
      <c r="BW478" s="876">
        <v>0</v>
      </c>
      <c r="BX478" s="876"/>
      <c r="BY478" s="876"/>
      <c r="BZ478" s="876"/>
      <c r="CA478" s="876"/>
      <c r="CB478" s="876"/>
      <c r="CC478" s="876"/>
      <c r="CD478" s="876"/>
      <c r="CE478" s="876">
        <v>0</v>
      </c>
      <c r="CF478" s="876"/>
      <c r="CG478" s="876"/>
      <c r="CH478" s="876"/>
      <c r="CI478" s="876"/>
      <c r="CJ478" s="876"/>
      <c r="CK478" s="876"/>
      <c r="CL478" s="876"/>
      <c r="CM478" s="876"/>
      <c r="CN478" s="876">
        <v>24000</v>
      </c>
      <c r="CO478" s="876"/>
      <c r="CP478" s="876"/>
      <c r="CQ478" s="876"/>
      <c r="CR478" s="876"/>
      <c r="CS478" s="876"/>
      <c r="CT478" s="876"/>
      <c r="CU478" s="876"/>
      <c r="CV478" s="880">
        <f t="shared" si="7"/>
        <v>245333.33333333331</v>
      </c>
      <c r="CW478" s="880"/>
      <c r="CX478" s="880"/>
      <c r="CY478" s="880"/>
      <c r="CZ478" s="880"/>
      <c r="DA478" s="880"/>
      <c r="DB478" s="880"/>
      <c r="DC478" s="880"/>
      <c r="DD478" s="880"/>
      <c r="DE478" s="881"/>
    </row>
    <row r="479" spans="1:109" s="3" customFormat="1" ht="23.25" customHeight="1" x14ac:dyDescent="0.2">
      <c r="A479" s="919" t="s">
        <v>1762</v>
      </c>
      <c r="B479" s="920"/>
      <c r="C479" s="920"/>
      <c r="D479" s="920"/>
      <c r="E479" s="920"/>
      <c r="F479" s="920"/>
      <c r="G479" s="920"/>
      <c r="H479" s="920"/>
      <c r="I479" s="920"/>
      <c r="J479" s="920"/>
      <c r="K479" s="920"/>
      <c r="L479" s="920"/>
      <c r="M479" s="920"/>
      <c r="N479" s="920"/>
      <c r="O479" s="921"/>
      <c r="P479" s="886" t="s">
        <v>1540</v>
      </c>
      <c r="Q479" s="886"/>
      <c r="R479" s="886"/>
      <c r="S479" s="886"/>
      <c r="T479" s="886"/>
      <c r="U479" s="886"/>
      <c r="V479" s="886"/>
      <c r="W479" s="886"/>
      <c r="X479" s="886"/>
      <c r="Y479" s="886"/>
      <c r="Z479" s="886"/>
      <c r="AA479" s="886"/>
      <c r="AB479" s="886"/>
      <c r="AC479" s="886"/>
      <c r="AD479" s="887"/>
      <c r="AE479" s="887"/>
      <c r="AF479" s="887"/>
      <c r="AG479" s="888">
        <v>1</v>
      </c>
      <c r="AH479" s="888"/>
      <c r="AI479" s="888"/>
      <c r="AJ479" s="888"/>
      <c r="AK479" s="889">
        <v>23500</v>
      </c>
      <c r="AL479" s="889"/>
      <c r="AM479" s="889"/>
      <c r="AN479" s="889"/>
      <c r="AO479" s="889"/>
      <c r="AP479" s="889"/>
      <c r="AQ479" s="880">
        <v>282000</v>
      </c>
      <c r="AR479" s="880"/>
      <c r="AS479" s="880"/>
      <c r="AT479" s="880"/>
      <c r="AU479" s="880"/>
      <c r="AV479" s="880"/>
      <c r="AW479" s="880"/>
      <c r="AX479" s="880"/>
      <c r="AY479" s="876">
        <v>0</v>
      </c>
      <c r="AZ479" s="876"/>
      <c r="BA479" s="876"/>
      <c r="BB479" s="876"/>
      <c r="BC479" s="876"/>
      <c r="BD479" s="876"/>
      <c r="BE479" s="876"/>
      <c r="BF479" s="876"/>
      <c r="BG479" s="876">
        <v>3916.666666666667</v>
      </c>
      <c r="BH479" s="876"/>
      <c r="BI479" s="876"/>
      <c r="BJ479" s="876"/>
      <c r="BK479" s="876"/>
      <c r="BL479" s="876"/>
      <c r="BM479" s="876"/>
      <c r="BN479" s="876"/>
      <c r="BO479" s="877">
        <v>39166.666666666672</v>
      </c>
      <c r="BP479" s="878"/>
      <c r="BQ479" s="878"/>
      <c r="BR479" s="878"/>
      <c r="BS479" s="878"/>
      <c r="BT479" s="878"/>
      <c r="BU479" s="878"/>
      <c r="BV479" s="879"/>
      <c r="BW479" s="876">
        <v>0</v>
      </c>
      <c r="BX479" s="876"/>
      <c r="BY479" s="876"/>
      <c r="BZ479" s="876"/>
      <c r="CA479" s="876"/>
      <c r="CB479" s="876"/>
      <c r="CC479" s="876"/>
      <c r="CD479" s="876"/>
      <c r="CE479" s="876">
        <v>0</v>
      </c>
      <c r="CF479" s="876"/>
      <c r="CG479" s="876"/>
      <c r="CH479" s="876"/>
      <c r="CI479" s="876"/>
      <c r="CJ479" s="876"/>
      <c r="CK479" s="876"/>
      <c r="CL479" s="876"/>
      <c r="CM479" s="876"/>
      <c r="CN479" s="876">
        <v>24000</v>
      </c>
      <c r="CO479" s="876"/>
      <c r="CP479" s="876"/>
      <c r="CQ479" s="876"/>
      <c r="CR479" s="876"/>
      <c r="CS479" s="876"/>
      <c r="CT479" s="876"/>
      <c r="CU479" s="876"/>
      <c r="CV479" s="880">
        <f t="shared" si="7"/>
        <v>349083.33333333337</v>
      </c>
      <c r="CW479" s="880"/>
      <c r="CX479" s="880"/>
      <c r="CY479" s="880"/>
      <c r="CZ479" s="880"/>
      <c r="DA479" s="880"/>
      <c r="DB479" s="880"/>
      <c r="DC479" s="880"/>
      <c r="DD479" s="880"/>
      <c r="DE479" s="881"/>
    </row>
    <row r="480" spans="1:109" s="3" customFormat="1" ht="23.25" customHeight="1" x14ac:dyDescent="0.2">
      <c r="A480" s="919" t="s">
        <v>1763</v>
      </c>
      <c r="B480" s="920"/>
      <c r="C480" s="920"/>
      <c r="D480" s="920"/>
      <c r="E480" s="920"/>
      <c r="F480" s="920"/>
      <c r="G480" s="920"/>
      <c r="H480" s="920"/>
      <c r="I480" s="920"/>
      <c r="J480" s="920"/>
      <c r="K480" s="920"/>
      <c r="L480" s="920"/>
      <c r="M480" s="920"/>
      <c r="N480" s="920"/>
      <c r="O480" s="921"/>
      <c r="P480" s="886" t="s">
        <v>1509</v>
      </c>
      <c r="Q480" s="886"/>
      <c r="R480" s="886"/>
      <c r="S480" s="886"/>
      <c r="T480" s="886"/>
      <c r="U480" s="886"/>
      <c r="V480" s="886"/>
      <c r="W480" s="886"/>
      <c r="X480" s="886"/>
      <c r="Y480" s="886"/>
      <c r="Z480" s="886"/>
      <c r="AA480" s="886"/>
      <c r="AB480" s="886"/>
      <c r="AC480" s="886"/>
      <c r="AD480" s="887"/>
      <c r="AE480" s="887"/>
      <c r="AF480" s="887"/>
      <c r="AG480" s="888">
        <v>1</v>
      </c>
      <c r="AH480" s="888"/>
      <c r="AI480" s="888"/>
      <c r="AJ480" s="888"/>
      <c r="AK480" s="889">
        <v>23500</v>
      </c>
      <c r="AL480" s="889"/>
      <c r="AM480" s="889"/>
      <c r="AN480" s="889"/>
      <c r="AO480" s="889"/>
      <c r="AP480" s="889"/>
      <c r="AQ480" s="880">
        <v>282000</v>
      </c>
      <c r="AR480" s="880"/>
      <c r="AS480" s="880"/>
      <c r="AT480" s="880"/>
      <c r="AU480" s="880"/>
      <c r="AV480" s="880"/>
      <c r="AW480" s="880"/>
      <c r="AX480" s="880"/>
      <c r="AY480" s="876">
        <v>0</v>
      </c>
      <c r="AZ480" s="876"/>
      <c r="BA480" s="876"/>
      <c r="BB480" s="876"/>
      <c r="BC480" s="876"/>
      <c r="BD480" s="876"/>
      <c r="BE480" s="876"/>
      <c r="BF480" s="876"/>
      <c r="BG480" s="876">
        <v>3916.666666666667</v>
      </c>
      <c r="BH480" s="876"/>
      <c r="BI480" s="876"/>
      <c r="BJ480" s="876"/>
      <c r="BK480" s="876"/>
      <c r="BL480" s="876"/>
      <c r="BM480" s="876"/>
      <c r="BN480" s="876"/>
      <c r="BO480" s="877">
        <v>39166.666666666672</v>
      </c>
      <c r="BP480" s="878"/>
      <c r="BQ480" s="878"/>
      <c r="BR480" s="878"/>
      <c r="BS480" s="878"/>
      <c r="BT480" s="878"/>
      <c r="BU480" s="878"/>
      <c r="BV480" s="879"/>
      <c r="BW480" s="876">
        <v>0</v>
      </c>
      <c r="BX480" s="876"/>
      <c r="BY480" s="876"/>
      <c r="BZ480" s="876"/>
      <c r="CA480" s="876"/>
      <c r="CB480" s="876"/>
      <c r="CC480" s="876"/>
      <c r="CD480" s="876"/>
      <c r="CE480" s="876">
        <v>0</v>
      </c>
      <c r="CF480" s="876"/>
      <c r="CG480" s="876"/>
      <c r="CH480" s="876"/>
      <c r="CI480" s="876"/>
      <c r="CJ480" s="876"/>
      <c r="CK480" s="876"/>
      <c r="CL480" s="876"/>
      <c r="CM480" s="876"/>
      <c r="CN480" s="876">
        <v>24000</v>
      </c>
      <c r="CO480" s="876"/>
      <c r="CP480" s="876"/>
      <c r="CQ480" s="876"/>
      <c r="CR480" s="876"/>
      <c r="CS480" s="876"/>
      <c r="CT480" s="876"/>
      <c r="CU480" s="876"/>
      <c r="CV480" s="880">
        <f t="shared" si="7"/>
        <v>349083.33333333337</v>
      </c>
      <c r="CW480" s="880"/>
      <c r="CX480" s="880"/>
      <c r="CY480" s="880"/>
      <c r="CZ480" s="880"/>
      <c r="DA480" s="880"/>
      <c r="DB480" s="880"/>
      <c r="DC480" s="880"/>
      <c r="DD480" s="880"/>
      <c r="DE480" s="881"/>
    </row>
    <row r="481" spans="1:109" s="3" customFormat="1" ht="23.25" customHeight="1" x14ac:dyDescent="0.2">
      <c r="A481" s="919" t="s">
        <v>1764</v>
      </c>
      <c r="B481" s="920"/>
      <c r="C481" s="920"/>
      <c r="D481" s="920"/>
      <c r="E481" s="920"/>
      <c r="F481" s="920"/>
      <c r="G481" s="920"/>
      <c r="H481" s="920"/>
      <c r="I481" s="920"/>
      <c r="J481" s="920"/>
      <c r="K481" s="920"/>
      <c r="L481" s="920"/>
      <c r="M481" s="920"/>
      <c r="N481" s="920"/>
      <c r="O481" s="921"/>
      <c r="P481" s="886" t="s">
        <v>1499</v>
      </c>
      <c r="Q481" s="886"/>
      <c r="R481" s="886"/>
      <c r="S481" s="886"/>
      <c r="T481" s="886"/>
      <c r="U481" s="886"/>
      <c r="V481" s="886"/>
      <c r="W481" s="886"/>
      <c r="X481" s="886"/>
      <c r="Y481" s="886"/>
      <c r="Z481" s="886"/>
      <c r="AA481" s="886"/>
      <c r="AB481" s="886"/>
      <c r="AC481" s="886"/>
      <c r="AD481" s="887"/>
      <c r="AE481" s="887"/>
      <c r="AF481" s="887"/>
      <c r="AG481" s="888">
        <v>1</v>
      </c>
      <c r="AH481" s="888"/>
      <c r="AI481" s="888"/>
      <c r="AJ481" s="888"/>
      <c r="AK481" s="889">
        <v>23500</v>
      </c>
      <c r="AL481" s="889"/>
      <c r="AM481" s="889"/>
      <c r="AN481" s="889"/>
      <c r="AO481" s="889"/>
      <c r="AP481" s="889"/>
      <c r="AQ481" s="880">
        <v>282000</v>
      </c>
      <c r="AR481" s="880"/>
      <c r="AS481" s="880"/>
      <c r="AT481" s="880"/>
      <c r="AU481" s="880"/>
      <c r="AV481" s="880"/>
      <c r="AW481" s="880"/>
      <c r="AX481" s="880"/>
      <c r="AY481" s="876">
        <v>0</v>
      </c>
      <c r="AZ481" s="876"/>
      <c r="BA481" s="876"/>
      <c r="BB481" s="876"/>
      <c r="BC481" s="876"/>
      <c r="BD481" s="876"/>
      <c r="BE481" s="876"/>
      <c r="BF481" s="876"/>
      <c r="BG481" s="876">
        <v>3916.666666666667</v>
      </c>
      <c r="BH481" s="876"/>
      <c r="BI481" s="876"/>
      <c r="BJ481" s="876"/>
      <c r="BK481" s="876"/>
      <c r="BL481" s="876"/>
      <c r="BM481" s="876"/>
      <c r="BN481" s="876"/>
      <c r="BO481" s="877">
        <v>39166.666666666672</v>
      </c>
      <c r="BP481" s="878"/>
      <c r="BQ481" s="878"/>
      <c r="BR481" s="878"/>
      <c r="BS481" s="878"/>
      <c r="BT481" s="878"/>
      <c r="BU481" s="878"/>
      <c r="BV481" s="879"/>
      <c r="BW481" s="876">
        <v>0</v>
      </c>
      <c r="BX481" s="876"/>
      <c r="BY481" s="876"/>
      <c r="BZ481" s="876"/>
      <c r="CA481" s="876"/>
      <c r="CB481" s="876"/>
      <c r="CC481" s="876"/>
      <c r="CD481" s="876"/>
      <c r="CE481" s="876">
        <v>0</v>
      </c>
      <c r="CF481" s="876"/>
      <c r="CG481" s="876"/>
      <c r="CH481" s="876"/>
      <c r="CI481" s="876"/>
      <c r="CJ481" s="876"/>
      <c r="CK481" s="876"/>
      <c r="CL481" s="876"/>
      <c r="CM481" s="876"/>
      <c r="CN481" s="876">
        <v>24000</v>
      </c>
      <c r="CO481" s="876"/>
      <c r="CP481" s="876"/>
      <c r="CQ481" s="876"/>
      <c r="CR481" s="876"/>
      <c r="CS481" s="876"/>
      <c r="CT481" s="876"/>
      <c r="CU481" s="876"/>
      <c r="CV481" s="880">
        <f t="shared" si="7"/>
        <v>349083.33333333337</v>
      </c>
      <c r="CW481" s="880"/>
      <c r="CX481" s="880"/>
      <c r="CY481" s="880"/>
      <c r="CZ481" s="880"/>
      <c r="DA481" s="880"/>
      <c r="DB481" s="880"/>
      <c r="DC481" s="880"/>
      <c r="DD481" s="880"/>
      <c r="DE481" s="881"/>
    </row>
    <row r="482" spans="1:109" s="3" customFormat="1" ht="23.25" customHeight="1" x14ac:dyDescent="0.2">
      <c r="A482" s="919" t="s">
        <v>1765</v>
      </c>
      <c r="B482" s="920"/>
      <c r="C482" s="920"/>
      <c r="D482" s="920"/>
      <c r="E482" s="920"/>
      <c r="F482" s="920"/>
      <c r="G482" s="920"/>
      <c r="H482" s="920"/>
      <c r="I482" s="920"/>
      <c r="J482" s="920"/>
      <c r="K482" s="920"/>
      <c r="L482" s="920"/>
      <c r="M482" s="920"/>
      <c r="N482" s="920"/>
      <c r="O482" s="921"/>
      <c r="P482" s="886" t="s">
        <v>1569</v>
      </c>
      <c r="Q482" s="886"/>
      <c r="R482" s="886"/>
      <c r="S482" s="886"/>
      <c r="T482" s="886"/>
      <c r="U482" s="886"/>
      <c r="V482" s="886"/>
      <c r="W482" s="886"/>
      <c r="X482" s="886"/>
      <c r="Y482" s="886"/>
      <c r="Z482" s="886"/>
      <c r="AA482" s="886"/>
      <c r="AB482" s="886"/>
      <c r="AC482" s="886"/>
      <c r="AD482" s="887"/>
      <c r="AE482" s="887"/>
      <c r="AF482" s="887"/>
      <c r="AG482" s="888">
        <v>1</v>
      </c>
      <c r="AH482" s="888"/>
      <c r="AI482" s="888"/>
      <c r="AJ482" s="888"/>
      <c r="AK482" s="889">
        <v>16000</v>
      </c>
      <c r="AL482" s="889"/>
      <c r="AM482" s="889"/>
      <c r="AN482" s="889"/>
      <c r="AO482" s="889"/>
      <c r="AP482" s="889"/>
      <c r="AQ482" s="880">
        <v>192000</v>
      </c>
      <c r="AR482" s="880"/>
      <c r="AS482" s="880"/>
      <c r="AT482" s="880"/>
      <c r="AU482" s="880"/>
      <c r="AV482" s="880"/>
      <c r="AW482" s="880"/>
      <c r="AX482" s="880"/>
      <c r="AY482" s="876">
        <v>0</v>
      </c>
      <c r="AZ482" s="876"/>
      <c r="BA482" s="876"/>
      <c r="BB482" s="876"/>
      <c r="BC482" s="876"/>
      <c r="BD482" s="876"/>
      <c r="BE482" s="876"/>
      <c r="BF482" s="876"/>
      <c r="BG482" s="876">
        <v>2666.666666666667</v>
      </c>
      <c r="BH482" s="876"/>
      <c r="BI482" s="876"/>
      <c r="BJ482" s="876"/>
      <c r="BK482" s="876"/>
      <c r="BL482" s="876"/>
      <c r="BM482" s="876"/>
      <c r="BN482" s="876"/>
      <c r="BO482" s="877">
        <v>26666.666666666668</v>
      </c>
      <c r="BP482" s="878"/>
      <c r="BQ482" s="878"/>
      <c r="BR482" s="878"/>
      <c r="BS482" s="878"/>
      <c r="BT482" s="878"/>
      <c r="BU482" s="878"/>
      <c r="BV482" s="879"/>
      <c r="BW482" s="876">
        <v>0</v>
      </c>
      <c r="BX482" s="876"/>
      <c r="BY482" s="876"/>
      <c r="BZ482" s="876"/>
      <c r="CA482" s="876"/>
      <c r="CB482" s="876"/>
      <c r="CC482" s="876"/>
      <c r="CD482" s="876"/>
      <c r="CE482" s="876">
        <v>0</v>
      </c>
      <c r="CF482" s="876"/>
      <c r="CG482" s="876"/>
      <c r="CH482" s="876"/>
      <c r="CI482" s="876"/>
      <c r="CJ482" s="876"/>
      <c r="CK482" s="876"/>
      <c r="CL482" s="876"/>
      <c r="CM482" s="876"/>
      <c r="CN482" s="876">
        <v>24000</v>
      </c>
      <c r="CO482" s="876"/>
      <c r="CP482" s="876"/>
      <c r="CQ482" s="876"/>
      <c r="CR482" s="876"/>
      <c r="CS482" s="876"/>
      <c r="CT482" s="876"/>
      <c r="CU482" s="876"/>
      <c r="CV482" s="880">
        <f t="shared" si="7"/>
        <v>245333.33333333331</v>
      </c>
      <c r="CW482" s="880"/>
      <c r="CX482" s="880"/>
      <c r="CY482" s="880"/>
      <c r="CZ482" s="880"/>
      <c r="DA482" s="880"/>
      <c r="DB482" s="880"/>
      <c r="DC482" s="880"/>
      <c r="DD482" s="880"/>
      <c r="DE482" s="881"/>
    </row>
    <row r="483" spans="1:109" s="3" customFormat="1" ht="23.25" customHeight="1" x14ac:dyDescent="0.2">
      <c r="A483" s="919" t="s">
        <v>1766</v>
      </c>
      <c r="B483" s="920"/>
      <c r="C483" s="920"/>
      <c r="D483" s="920"/>
      <c r="E483" s="920"/>
      <c r="F483" s="920"/>
      <c r="G483" s="920"/>
      <c r="H483" s="920"/>
      <c r="I483" s="920"/>
      <c r="J483" s="920"/>
      <c r="K483" s="920"/>
      <c r="L483" s="920"/>
      <c r="M483" s="920"/>
      <c r="N483" s="920"/>
      <c r="O483" s="921"/>
      <c r="P483" s="886" t="s">
        <v>1500</v>
      </c>
      <c r="Q483" s="886"/>
      <c r="R483" s="886"/>
      <c r="S483" s="886"/>
      <c r="T483" s="886"/>
      <c r="U483" s="886"/>
      <c r="V483" s="886"/>
      <c r="W483" s="886"/>
      <c r="X483" s="886"/>
      <c r="Y483" s="886"/>
      <c r="Z483" s="886"/>
      <c r="AA483" s="886"/>
      <c r="AB483" s="886"/>
      <c r="AC483" s="886"/>
      <c r="AD483" s="887"/>
      <c r="AE483" s="887"/>
      <c r="AF483" s="887"/>
      <c r="AG483" s="888">
        <v>1</v>
      </c>
      <c r="AH483" s="888"/>
      <c r="AI483" s="888"/>
      <c r="AJ483" s="888"/>
      <c r="AK483" s="889">
        <v>16000</v>
      </c>
      <c r="AL483" s="889"/>
      <c r="AM483" s="889"/>
      <c r="AN483" s="889"/>
      <c r="AO483" s="889"/>
      <c r="AP483" s="889"/>
      <c r="AQ483" s="880">
        <v>192000</v>
      </c>
      <c r="AR483" s="880"/>
      <c r="AS483" s="880"/>
      <c r="AT483" s="880"/>
      <c r="AU483" s="880"/>
      <c r="AV483" s="880"/>
      <c r="AW483" s="880"/>
      <c r="AX483" s="880"/>
      <c r="AY483" s="876">
        <v>0</v>
      </c>
      <c r="AZ483" s="876"/>
      <c r="BA483" s="876"/>
      <c r="BB483" s="876"/>
      <c r="BC483" s="876"/>
      <c r="BD483" s="876"/>
      <c r="BE483" s="876"/>
      <c r="BF483" s="876"/>
      <c r="BG483" s="876">
        <v>2666.666666666667</v>
      </c>
      <c r="BH483" s="876"/>
      <c r="BI483" s="876"/>
      <c r="BJ483" s="876"/>
      <c r="BK483" s="876"/>
      <c r="BL483" s="876"/>
      <c r="BM483" s="876"/>
      <c r="BN483" s="876"/>
      <c r="BO483" s="877">
        <v>26666.666666666668</v>
      </c>
      <c r="BP483" s="878"/>
      <c r="BQ483" s="878"/>
      <c r="BR483" s="878"/>
      <c r="BS483" s="878"/>
      <c r="BT483" s="878"/>
      <c r="BU483" s="878"/>
      <c r="BV483" s="879"/>
      <c r="BW483" s="876">
        <v>0</v>
      </c>
      <c r="BX483" s="876"/>
      <c r="BY483" s="876"/>
      <c r="BZ483" s="876"/>
      <c r="CA483" s="876"/>
      <c r="CB483" s="876"/>
      <c r="CC483" s="876"/>
      <c r="CD483" s="876"/>
      <c r="CE483" s="876">
        <v>0</v>
      </c>
      <c r="CF483" s="876"/>
      <c r="CG483" s="876"/>
      <c r="CH483" s="876"/>
      <c r="CI483" s="876"/>
      <c r="CJ483" s="876"/>
      <c r="CK483" s="876"/>
      <c r="CL483" s="876"/>
      <c r="CM483" s="876"/>
      <c r="CN483" s="876">
        <v>24000</v>
      </c>
      <c r="CO483" s="876"/>
      <c r="CP483" s="876"/>
      <c r="CQ483" s="876"/>
      <c r="CR483" s="876"/>
      <c r="CS483" s="876"/>
      <c r="CT483" s="876"/>
      <c r="CU483" s="876"/>
      <c r="CV483" s="880">
        <f t="shared" si="7"/>
        <v>245333.33333333331</v>
      </c>
      <c r="CW483" s="880"/>
      <c r="CX483" s="880"/>
      <c r="CY483" s="880"/>
      <c r="CZ483" s="880"/>
      <c r="DA483" s="880"/>
      <c r="DB483" s="880"/>
      <c r="DC483" s="880"/>
      <c r="DD483" s="880"/>
      <c r="DE483" s="881"/>
    </row>
    <row r="484" spans="1:109" s="3" customFormat="1" ht="23.25" customHeight="1" x14ac:dyDescent="0.2">
      <c r="A484" s="919" t="s">
        <v>1767</v>
      </c>
      <c r="B484" s="920"/>
      <c r="C484" s="920"/>
      <c r="D484" s="920"/>
      <c r="E484" s="920"/>
      <c r="F484" s="920"/>
      <c r="G484" s="920"/>
      <c r="H484" s="920"/>
      <c r="I484" s="920"/>
      <c r="J484" s="920"/>
      <c r="K484" s="920"/>
      <c r="L484" s="920"/>
      <c r="M484" s="920"/>
      <c r="N484" s="920"/>
      <c r="O484" s="921"/>
      <c r="P484" s="886" t="s">
        <v>1516</v>
      </c>
      <c r="Q484" s="886"/>
      <c r="R484" s="886"/>
      <c r="S484" s="886"/>
      <c r="T484" s="886"/>
      <c r="U484" s="886"/>
      <c r="V484" s="886"/>
      <c r="W484" s="886"/>
      <c r="X484" s="886"/>
      <c r="Y484" s="886"/>
      <c r="Z484" s="886"/>
      <c r="AA484" s="886"/>
      <c r="AB484" s="886"/>
      <c r="AC484" s="886"/>
      <c r="AD484" s="887"/>
      <c r="AE484" s="887"/>
      <c r="AF484" s="887"/>
      <c r="AG484" s="888">
        <v>1</v>
      </c>
      <c r="AH484" s="888"/>
      <c r="AI484" s="888"/>
      <c r="AJ484" s="888"/>
      <c r="AK484" s="889">
        <v>19050</v>
      </c>
      <c r="AL484" s="889"/>
      <c r="AM484" s="889"/>
      <c r="AN484" s="889"/>
      <c r="AO484" s="889"/>
      <c r="AP484" s="889"/>
      <c r="AQ484" s="880">
        <v>228600</v>
      </c>
      <c r="AR484" s="880"/>
      <c r="AS484" s="880"/>
      <c r="AT484" s="880"/>
      <c r="AU484" s="880"/>
      <c r="AV484" s="880"/>
      <c r="AW484" s="880"/>
      <c r="AX484" s="880"/>
      <c r="AY484" s="876">
        <v>0</v>
      </c>
      <c r="AZ484" s="876"/>
      <c r="BA484" s="876"/>
      <c r="BB484" s="876"/>
      <c r="BC484" s="876"/>
      <c r="BD484" s="876"/>
      <c r="BE484" s="876"/>
      <c r="BF484" s="876"/>
      <c r="BG484" s="876">
        <v>3175</v>
      </c>
      <c r="BH484" s="876"/>
      <c r="BI484" s="876"/>
      <c r="BJ484" s="876"/>
      <c r="BK484" s="876"/>
      <c r="BL484" s="876"/>
      <c r="BM484" s="876"/>
      <c r="BN484" s="876"/>
      <c r="BO484" s="877">
        <v>31750</v>
      </c>
      <c r="BP484" s="878"/>
      <c r="BQ484" s="878"/>
      <c r="BR484" s="878"/>
      <c r="BS484" s="878"/>
      <c r="BT484" s="878"/>
      <c r="BU484" s="878"/>
      <c r="BV484" s="879"/>
      <c r="BW484" s="876">
        <v>0</v>
      </c>
      <c r="BX484" s="876"/>
      <c r="BY484" s="876"/>
      <c r="BZ484" s="876"/>
      <c r="CA484" s="876"/>
      <c r="CB484" s="876"/>
      <c r="CC484" s="876"/>
      <c r="CD484" s="876"/>
      <c r="CE484" s="876">
        <v>0</v>
      </c>
      <c r="CF484" s="876"/>
      <c r="CG484" s="876"/>
      <c r="CH484" s="876"/>
      <c r="CI484" s="876"/>
      <c r="CJ484" s="876"/>
      <c r="CK484" s="876"/>
      <c r="CL484" s="876"/>
      <c r="CM484" s="876"/>
      <c r="CN484" s="876">
        <v>24000</v>
      </c>
      <c r="CO484" s="876"/>
      <c r="CP484" s="876"/>
      <c r="CQ484" s="876"/>
      <c r="CR484" s="876"/>
      <c r="CS484" s="876"/>
      <c r="CT484" s="876"/>
      <c r="CU484" s="876"/>
      <c r="CV484" s="880">
        <f t="shared" si="7"/>
        <v>287525</v>
      </c>
      <c r="CW484" s="880"/>
      <c r="CX484" s="880"/>
      <c r="CY484" s="880"/>
      <c r="CZ484" s="880"/>
      <c r="DA484" s="880"/>
      <c r="DB484" s="880"/>
      <c r="DC484" s="880"/>
      <c r="DD484" s="880"/>
      <c r="DE484" s="881"/>
    </row>
    <row r="485" spans="1:109" s="3" customFormat="1" ht="23.25" customHeight="1" x14ac:dyDescent="0.2">
      <c r="A485" s="919" t="s">
        <v>1768</v>
      </c>
      <c r="B485" s="920"/>
      <c r="C485" s="920"/>
      <c r="D485" s="920"/>
      <c r="E485" s="920"/>
      <c r="F485" s="920"/>
      <c r="G485" s="920"/>
      <c r="H485" s="920"/>
      <c r="I485" s="920"/>
      <c r="J485" s="920"/>
      <c r="K485" s="920"/>
      <c r="L485" s="920"/>
      <c r="M485" s="920"/>
      <c r="N485" s="920"/>
      <c r="O485" s="921"/>
      <c r="P485" s="886" t="s">
        <v>1525</v>
      </c>
      <c r="Q485" s="886"/>
      <c r="R485" s="886"/>
      <c r="S485" s="886"/>
      <c r="T485" s="886"/>
      <c r="U485" s="886"/>
      <c r="V485" s="886"/>
      <c r="W485" s="886"/>
      <c r="X485" s="886"/>
      <c r="Y485" s="886"/>
      <c r="Z485" s="886"/>
      <c r="AA485" s="886"/>
      <c r="AB485" s="886"/>
      <c r="AC485" s="886"/>
      <c r="AD485" s="887"/>
      <c r="AE485" s="887"/>
      <c r="AF485" s="887"/>
      <c r="AG485" s="888">
        <v>1</v>
      </c>
      <c r="AH485" s="888"/>
      <c r="AI485" s="888"/>
      <c r="AJ485" s="888"/>
      <c r="AK485" s="889">
        <v>28500</v>
      </c>
      <c r="AL485" s="889"/>
      <c r="AM485" s="889"/>
      <c r="AN485" s="889"/>
      <c r="AO485" s="889"/>
      <c r="AP485" s="889"/>
      <c r="AQ485" s="880">
        <v>342000</v>
      </c>
      <c r="AR485" s="880"/>
      <c r="AS485" s="880"/>
      <c r="AT485" s="880"/>
      <c r="AU485" s="880"/>
      <c r="AV485" s="880"/>
      <c r="AW485" s="880"/>
      <c r="AX485" s="880"/>
      <c r="AY485" s="876">
        <v>0</v>
      </c>
      <c r="AZ485" s="876"/>
      <c r="BA485" s="876"/>
      <c r="BB485" s="876"/>
      <c r="BC485" s="876"/>
      <c r="BD485" s="876"/>
      <c r="BE485" s="876"/>
      <c r="BF485" s="876"/>
      <c r="BG485" s="876">
        <v>4750</v>
      </c>
      <c r="BH485" s="876"/>
      <c r="BI485" s="876"/>
      <c r="BJ485" s="876"/>
      <c r="BK485" s="876"/>
      <c r="BL485" s="876"/>
      <c r="BM485" s="876"/>
      <c r="BN485" s="876"/>
      <c r="BO485" s="877">
        <v>47500</v>
      </c>
      <c r="BP485" s="878"/>
      <c r="BQ485" s="878"/>
      <c r="BR485" s="878"/>
      <c r="BS485" s="878"/>
      <c r="BT485" s="878"/>
      <c r="BU485" s="878"/>
      <c r="BV485" s="879"/>
      <c r="BW485" s="876">
        <v>0</v>
      </c>
      <c r="BX485" s="876"/>
      <c r="BY485" s="876"/>
      <c r="BZ485" s="876"/>
      <c r="CA485" s="876"/>
      <c r="CB485" s="876"/>
      <c r="CC485" s="876"/>
      <c r="CD485" s="876"/>
      <c r="CE485" s="876">
        <v>0</v>
      </c>
      <c r="CF485" s="876"/>
      <c r="CG485" s="876"/>
      <c r="CH485" s="876"/>
      <c r="CI485" s="876"/>
      <c r="CJ485" s="876"/>
      <c r="CK485" s="876"/>
      <c r="CL485" s="876"/>
      <c r="CM485" s="876"/>
      <c r="CN485" s="876">
        <v>24000</v>
      </c>
      <c r="CO485" s="876"/>
      <c r="CP485" s="876"/>
      <c r="CQ485" s="876"/>
      <c r="CR485" s="876"/>
      <c r="CS485" s="876"/>
      <c r="CT485" s="876"/>
      <c r="CU485" s="876"/>
      <c r="CV485" s="880">
        <f t="shared" si="7"/>
        <v>418250</v>
      </c>
      <c r="CW485" s="880"/>
      <c r="CX485" s="880"/>
      <c r="CY485" s="880"/>
      <c r="CZ485" s="880"/>
      <c r="DA485" s="880"/>
      <c r="DB485" s="880"/>
      <c r="DC485" s="880"/>
      <c r="DD485" s="880"/>
      <c r="DE485" s="881"/>
    </row>
    <row r="486" spans="1:109" s="3" customFormat="1" ht="23.25" customHeight="1" x14ac:dyDescent="0.2">
      <c r="A486" s="919" t="s">
        <v>1769</v>
      </c>
      <c r="B486" s="920"/>
      <c r="C486" s="920"/>
      <c r="D486" s="920"/>
      <c r="E486" s="920"/>
      <c r="F486" s="920"/>
      <c r="G486" s="920"/>
      <c r="H486" s="920"/>
      <c r="I486" s="920"/>
      <c r="J486" s="920"/>
      <c r="K486" s="920"/>
      <c r="L486" s="920"/>
      <c r="M486" s="920"/>
      <c r="N486" s="920"/>
      <c r="O486" s="921"/>
      <c r="P486" s="886" t="s">
        <v>1529</v>
      </c>
      <c r="Q486" s="886"/>
      <c r="R486" s="886"/>
      <c r="S486" s="886"/>
      <c r="T486" s="886"/>
      <c r="U486" s="886"/>
      <c r="V486" s="886"/>
      <c r="W486" s="886"/>
      <c r="X486" s="886"/>
      <c r="Y486" s="886"/>
      <c r="Z486" s="886"/>
      <c r="AA486" s="886"/>
      <c r="AB486" s="886"/>
      <c r="AC486" s="886"/>
      <c r="AD486" s="887"/>
      <c r="AE486" s="887"/>
      <c r="AF486" s="887"/>
      <c r="AG486" s="888">
        <v>1</v>
      </c>
      <c r="AH486" s="888"/>
      <c r="AI486" s="888"/>
      <c r="AJ486" s="888"/>
      <c r="AK486" s="889">
        <v>28500</v>
      </c>
      <c r="AL486" s="889"/>
      <c r="AM486" s="889"/>
      <c r="AN486" s="889"/>
      <c r="AO486" s="889"/>
      <c r="AP486" s="889"/>
      <c r="AQ486" s="880">
        <v>342000</v>
      </c>
      <c r="AR486" s="880"/>
      <c r="AS486" s="880"/>
      <c r="AT486" s="880"/>
      <c r="AU486" s="880"/>
      <c r="AV486" s="880"/>
      <c r="AW486" s="880"/>
      <c r="AX486" s="880"/>
      <c r="AY486" s="876">
        <v>0</v>
      </c>
      <c r="AZ486" s="876"/>
      <c r="BA486" s="876"/>
      <c r="BB486" s="876"/>
      <c r="BC486" s="876"/>
      <c r="BD486" s="876"/>
      <c r="BE486" s="876"/>
      <c r="BF486" s="876"/>
      <c r="BG486" s="876">
        <v>4750</v>
      </c>
      <c r="BH486" s="876"/>
      <c r="BI486" s="876"/>
      <c r="BJ486" s="876"/>
      <c r="BK486" s="876"/>
      <c r="BL486" s="876"/>
      <c r="BM486" s="876"/>
      <c r="BN486" s="876"/>
      <c r="BO486" s="877">
        <v>47500</v>
      </c>
      <c r="BP486" s="878"/>
      <c r="BQ486" s="878"/>
      <c r="BR486" s="878"/>
      <c r="BS486" s="878"/>
      <c r="BT486" s="878"/>
      <c r="BU486" s="878"/>
      <c r="BV486" s="879"/>
      <c r="BW486" s="876">
        <v>0</v>
      </c>
      <c r="BX486" s="876"/>
      <c r="BY486" s="876"/>
      <c r="BZ486" s="876"/>
      <c r="CA486" s="876"/>
      <c r="CB486" s="876"/>
      <c r="CC486" s="876"/>
      <c r="CD486" s="876"/>
      <c r="CE486" s="876">
        <v>0</v>
      </c>
      <c r="CF486" s="876"/>
      <c r="CG486" s="876"/>
      <c r="CH486" s="876"/>
      <c r="CI486" s="876"/>
      <c r="CJ486" s="876"/>
      <c r="CK486" s="876"/>
      <c r="CL486" s="876"/>
      <c r="CM486" s="876"/>
      <c r="CN486" s="876">
        <v>24000</v>
      </c>
      <c r="CO486" s="876"/>
      <c r="CP486" s="876"/>
      <c r="CQ486" s="876"/>
      <c r="CR486" s="876"/>
      <c r="CS486" s="876"/>
      <c r="CT486" s="876"/>
      <c r="CU486" s="876"/>
      <c r="CV486" s="880">
        <f t="shared" si="7"/>
        <v>418250</v>
      </c>
      <c r="CW486" s="880"/>
      <c r="CX486" s="880"/>
      <c r="CY486" s="880"/>
      <c r="CZ486" s="880"/>
      <c r="DA486" s="880"/>
      <c r="DB486" s="880"/>
      <c r="DC486" s="880"/>
      <c r="DD486" s="880"/>
      <c r="DE486" s="881"/>
    </row>
    <row r="487" spans="1:109" s="3" customFormat="1" ht="23.25" customHeight="1" x14ac:dyDescent="0.2">
      <c r="A487" s="919" t="s">
        <v>1770</v>
      </c>
      <c r="B487" s="920"/>
      <c r="C487" s="920"/>
      <c r="D487" s="920"/>
      <c r="E487" s="920"/>
      <c r="F487" s="920"/>
      <c r="G487" s="920"/>
      <c r="H487" s="920"/>
      <c r="I487" s="920"/>
      <c r="J487" s="920"/>
      <c r="K487" s="920"/>
      <c r="L487" s="920"/>
      <c r="M487" s="920"/>
      <c r="N487" s="920"/>
      <c r="O487" s="921"/>
      <c r="P487" s="886" t="s">
        <v>1517</v>
      </c>
      <c r="Q487" s="886"/>
      <c r="R487" s="886"/>
      <c r="S487" s="886"/>
      <c r="T487" s="886"/>
      <c r="U487" s="886"/>
      <c r="V487" s="886"/>
      <c r="W487" s="886"/>
      <c r="X487" s="886"/>
      <c r="Y487" s="886"/>
      <c r="Z487" s="886"/>
      <c r="AA487" s="886"/>
      <c r="AB487" s="886"/>
      <c r="AC487" s="886"/>
      <c r="AD487" s="887"/>
      <c r="AE487" s="887"/>
      <c r="AF487" s="887"/>
      <c r="AG487" s="888">
        <v>1</v>
      </c>
      <c r="AH487" s="888"/>
      <c r="AI487" s="888"/>
      <c r="AJ487" s="888"/>
      <c r="AK487" s="889">
        <v>19050</v>
      </c>
      <c r="AL487" s="889"/>
      <c r="AM487" s="889"/>
      <c r="AN487" s="889"/>
      <c r="AO487" s="889"/>
      <c r="AP487" s="889"/>
      <c r="AQ487" s="880">
        <v>228600</v>
      </c>
      <c r="AR487" s="880"/>
      <c r="AS487" s="880"/>
      <c r="AT487" s="880"/>
      <c r="AU487" s="880"/>
      <c r="AV487" s="880"/>
      <c r="AW487" s="880"/>
      <c r="AX487" s="880"/>
      <c r="AY487" s="876">
        <v>0</v>
      </c>
      <c r="AZ487" s="876"/>
      <c r="BA487" s="876"/>
      <c r="BB487" s="876"/>
      <c r="BC487" s="876"/>
      <c r="BD487" s="876"/>
      <c r="BE487" s="876"/>
      <c r="BF487" s="876"/>
      <c r="BG487" s="876">
        <v>3175</v>
      </c>
      <c r="BH487" s="876"/>
      <c r="BI487" s="876"/>
      <c r="BJ487" s="876"/>
      <c r="BK487" s="876"/>
      <c r="BL487" s="876"/>
      <c r="BM487" s="876"/>
      <c r="BN487" s="876"/>
      <c r="BO487" s="877">
        <v>31750</v>
      </c>
      <c r="BP487" s="878"/>
      <c r="BQ487" s="878"/>
      <c r="BR487" s="878"/>
      <c r="BS487" s="878"/>
      <c r="BT487" s="878"/>
      <c r="BU487" s="878"/>
      <c r="BV487" s="879"/>
      <c r="BW487" s="876">
        <v>0</v>
      </c>
      <c r="BX487" s="876"/>
      <c r="BY487" s="876"/>
      <c r="BZ487" s="876"/>
      <c r="CA487" s="876"/>
      <c r="CB487" s="876"/>
      <c r="CC487" s="876"/>
      <c r="CD487" s="876"/>
      <c r="CE487" s="876">
        <v>0</v>
      </c>
      <c r="CF487" s="876"/>
      <c r="CG487" s="876"/>
      <c r="CH487" s="876"/>
      <c r="CI487" s="876"/>
      <c r="CJ487" s="876"/>
      <c r="CK487" s="876"/>
      <c r="CL487" s="876"/>
      <c r="CM487" s="876"/>
      <c r="CN487" s="876">
        <v>24000</v>
      </c>
      <c r="CO487" s="876"/>
      <c r="CP487" s="876"/>
      <c r="CQ487" s="876"/>
      <c r="CR487" s="876"/>
      <c r="CS487" s="876"/>
      <c r="CT487" s="876"/>
      <c r="CU487" s="876"/>
      <c r="CV487" s="880">
        <f t="shared" si="7"/>
        <v>287525</v>
      </c>
      <c r="CW487" s="880"/>
      <c r="CX487" s="880"/>
      <c r="CY487" s="880"/>
      <c r="CZ487" s="880"/>
      <c r="DA487" s="880"/>
      <c r="DB487" s="880"/>
      <c r="DC487" s="880"/>
      <c r="DD487" s="880"/>
      <c r="DE487" s="881"/>
    </row>
    <row r="488" spans="1:109" s="3" customFormat="1" ht="23.25" customHeight="1" x14ac:dyDescent="0.2">
      <c r="A488" s="919" t="s">
        <v>1771</v>
      </c>
      <c r="B488" s="920"/>
      <c r="C488" s="920"/>
      <c r="D488" s="920"/>
      <c r="E488" s="920"/>
      <c r="F488" s="920"/>
      <c r="G488" s="920"/>
      <c r="H488" s="920"/>
      <c r="I488" s="920"/>
      <c r="J488" s="920"/>
      <c r="K488" s="920"/>
      <c r="L488" s="920"/>
      <c r="M488" s="920"/>
      <c r="N488" s="920"/>
      <c r="O488" s="921"/>
      <c r="P488" s="886" t="s">
        <v>1570</v>
      </c>
      <c r="Q488" s="886"/>
      <c r="R488" s="886"/>
      <c r="S488" s="886"/>
      <c r="T488" s="886"/>
      <c r="U488" s="886"/>
      <c r="V488" s="886"/>
      <c r="W488" s="886"/>
      <c r="X488" s="886"/>
      <c r="Y488" s="886"/>
      <c r="Z488" s="886"/>
      <c r="AA488" s="886"/>
      <c r="AB488" s="886"/>
      <c r="AC488" s="886"/>
      <c r="AD488" s="887"/>
      <c r="AE488" s="887"/>
      <c r="AF488" s="887"/>
      <c r="AG488" s="888">
        <v>1</v>
      </c>
      <c r="AH488" s="888"/>
      <c r="AI488" s="888"/>
      <c r="AJ488" s="888"/>
      <c r="AK488" s="889">
        <v>23500</v>
      </c>
      <c r="AL488" s="889"/>
      <c r="AM488" s="889"/>
      <c r="AN488" s="889"/>
      <c r="AO488" s="889"/>
      <c r="AP488" s="889"/>
      <c r="AQ488" s="880">
        <v>282000</v>
      </c>
      <c r="AR488" s="880"/>
      <c r="AS488" s="880"/>
      <c r="AT488" s="880"/>
      <c r="AU488" s="880"/>
      <c r="AV488" s="880"/>
      <c r="AW488" s="880"/>
      <c r="AX488" s="880"/>
      <c r="AY488" s="876">
        <v>0</v>
      </c>
      <c r="AZ488" s="876"/>
      <c r="BA488" s="876"/>
      <c r="BB488" s="876"/>
      <c r="BC488" s="876"/>
      <c r="BD488" s="876"/>
      <c r="BE488" s="876"/>
      <c r="BF488" s="876"/>
      <c r="BG488" s="876">
        <v>3916.666666666667</v>
      </c>
      <c r="BH488" s="876"/>
      <c r="BI488" s="876"/>
      <c r="BJ488" s="876"/>
      <c r="BK488" s="876"/>
      <c r="BL488" s="876"/>
      <c r="BM488" s="876"/>
      <c r="BN488" s="876"/>
      <c r="BO488" s="877">
        <v>39166.666666666672</v>
      </c>
      <c r="BP488" s="878"/>
      <c r="BQ488" s="878"/>
      <c r="BR488" s="878"/>
      <c r="BS488" s="878"/>
      <c r="BT488" s="878"/>
      <c r="BU488" s="878"/>
      <c r="BV488" s="879"/>
      <c r="BW488" s="876">
        <v>0</v>
      </c>
      <c r="BX488" s="876"/>
      <c r="BY488" s="876"/>
      <c r="BZ488" s="876"/>
      <c r="CA488" s="876"/>
      <c r="CB488" s="876"/>
      <c r="CC488" s="876"/>
      <c r="CD488" s="876"/>
      <c r="CE488" s="876">
        <v>0</v>
      </c>
      <c r="CF488" s="876"/>
      <c r="CG488" s="876"/>
      <c r="CH488" s="876"/>
      <c r="CI488" s="876"/>
      <c r="CJ488" s="876"/>
      <c r="CK488" s="876"/>
      <c r="CL488" s="876"/>
      <c r="CM488" s="876"/>
      <c r="CN488" s="876">
        <v>24000</v>
      </c>
      <c r="CO488" s="876"/>
      <c r="CP488" s="876"/>
      <c r="CQ488" s="876"/>
      <c r="CR488" s="876"/>
      <c r="CS488" s="876"/>
      <c r="CT488" s="876"/>
      <c r="CU488" s="876"/>
      <c r="CV488" s="880">
        <f t="shared" si="7"/>
        <v>349083.33333333337</v>
      </c>
      <c r="CW488" s="880"/>
      <c r="CX488" s="880"/>
      <c r="CY488" s="880"/>
      <c r="CZ488" s="880"/>
      <c r="DA488" s="880"/>
      <c r="DB488" s="880"/>
      <c r="DC488" s="880"/>
      <c r="DD488" s="880"/>
      <c r="DE488" s="881"/>
    </row>
    <row r="489" spans="1:109" s="3" customFormat="1" ht="23.25" customHeight="1" x14ac:dyDescent="0.2">
      <c r="A489" s="919" t="s">
        <v>1772</v>
      </c>
      <c r="B489" s="920"/>
      <c r="C489" s="920"/>
      <c r="D489" s="920"/>
      <c r="E489" s="920"/>
      <c r="F489" s="920"/>
      <c r="G489" s="920"/>
      <c r="H489" s="920"/>
      <c r="I489" s="920"/>
      <c r="J489" s="920"/>
      <c r="K489" s="920"/>
      <c r="L489" s="920"/>
      <c r="M489" s="920"/>
      <c r="N489" s="920"/>
      <c r="O489" s="921"/>
      <c r="P489" s="886" t="s">
        <v>1568</v>
      </c>
      <c r="Q489" s="886"/>
      <c r="R489" s="886"/>
      <c r="S489" s="886"/>
      <c r="T489" s="886"/>
      <c r="U489" s="886"/>
      <c r="V489" s="886"/>
      <c r="W489" s="886"/>
      <c r="X489" s="886"/>
      <c r="Y489" s="886"/>
      <c r="Z489" s="886"/>
      <c r="AA489" s="886"/>
      <c r="AB489" s="886"/>
      <c r="AC489" s="886"/>
      <c r="AD489" s="887"/>
      <c r="AE489" s="887"/>
      <c r="AF489" s="887"/>
      <c r="AG489" s="888">
        <v>1</v>
      </c>
      <c r="AH489" s="888"/>
      <c r="AI489" s="888"/>
      <c r="AJ489" s="888"/>
      <c r="AK489" s="889">
        <v>16000</v>
      </c>
      <c r="AL489" s="889"/>
      <c r="AM489" s="889"/>
      <c r="AN489" s="889"/>
      <c r="AO489" s="889"/>
      <c r="AP489" s="889"/>
      <c r="AQ489" s="880">
        <v>192000</v>
      </c>
      <c r="AR489" s="880"/>
      <c r="AS489" s="880"/>
      <c r="AT489" s="880"/>
      <c r="AU489" s="880"/>
      <c r="AV489" s="880"/>
      <c r="AW489" s="880"/>
      <c r="AX489" s="880"/>
      <c r="AY489" s="876">
        <v>0</v>
      </c>
      <c r="AZ489" s="876"/>
      <c r="BA489" s="876"/>
      <c r="BB489" s="876"/>
      <c r="BC489" s="876"/>
      <c r="BD489" s="876"/>
      <c r="BE489" s="876"/>
      <c r="BF489" s="876"/>
      <c r="BG489" s="876">
        <v>2666.666666666667</v>
      </c>
      <c r="BH489" s="876"/>
      <c r="BI489" s="876"/>
      <c r="BJ489" s="876"/>
      <c r="BK489" s="876"/>
      <c r="BL489" s="876"/>
      <c r="BM489" s="876"/>
      <c r="BN489" s="876"/>
      <c r="BO489" s="877">
        <v>26666.666666666668</v>
      </c>
      <c r="BP489" s="878"/>
      <c r="BQ489" s="878"/>
      <c r="BR489" s="878"/>
      <c r="BS489" s="878"/>
      <c r="BT489" s="878"/>
      <c r="BU489" s="878"/>
      <c r="BV489" s="879"/>
      <c r="BW489" s="876">
        <v>0</v>
      </c>
      <c r="BX489" s="876"/>
      <c r="BY489" s="876"/>
      <c r="BZ489" s="876"/>
      <c r="CA489" s="876"/>
      <c r="CB489" s="876"/>
      <c r="CC489" s="876"/>
      <c r="CD489" s="876"/>
      <c r="CE489" s="876">
        <v>0</v>
      </c>
      <c r="CF489" s="876"/>
      <c r="CG489" s="876"/>
      <c r="CH489" s="876"/>
      <c r="CI489" s="876"/>
      <c r="CJ489" s="876"/>
      <c r="CK489" s="876"/>
      <c r="CL489" s="876"/>
      <c r="CM489" s="876"/>
      <c r="CN489" s="876">
        <v>24000</v>
      </c>
      <c r="CO489" s="876"/>
      <c r="CP489" s="876"/>
      <c r="CQ489" s="876"/>
      <c r="CR489" s="876"/>
      <c r="CS489" s="876"/>
      <c r="CT489" s="876"/>
      <c r="CU489" s="876"/>
      <c r="CV489" s="880">
        <f t="shared" si="7"/>
        <v>245333.33333333331</v>
      </c>
      <c r="CW489" s="880"/>
      <c r="CX489" s="880"/>
      <c r="CY489" s="880"/>
      <c r="CZ489" s="880"/>
      <c r="DA489" s="880"/>
      <c r="DB489" s="880"/>
      <c r="DC489" s="880"/>
      <c r="DD489" s="880"/>
      <c r="DE489" s="881"/>
    </row>
    <row r="490" spans="1:109" s="3" customFormat="1" ht="23.25" customHeight="1" x14ac:dyDescent="0.2">
      <c r="A490" s="919" t="s">
        <v>1773</v>
      </c>
      <c r="B490" s="920"/>
      <c r="C490" s="920"/>
      <c r="D490" s="920"/>
      <c r="E490" s="920"/>
      <c r="F490" s="920"/>
      <c r="G490" s="920"/>
      <c r="H490" s="920"/>
      <c r="I490" s="920"/>
      <c r="J490" s="920"/>
      <c r="K490" s="920"/>
      <c r="L490" s="920"/>
      <c r="M490" s="920"/>
      <c r="N490" s="920"/>
      <c r="O490" s="921"/>
      <c r="P490" s="886" t="s">
        <v>1499</v>
      </c>
      <c r="Q490" s="886"/>
      <c r="R490" s="886"/>
      <c r="S490" s="886"/>
      <c r="T490" s="886"/>
      <c r="U490" s="886"/>
      <c r="V490" s="886"/>
      <c r="W490" s="886"/>
      <c r="X490" s="886"/>
      <c r="Y490" s="886"/>
      <c r="Z490" s="886"/>
      <c r="AA490" s="886"/>
      <c r="AB490" s="886"/>
      <c r="AC490" s="886"/>
      <c r="AD490" s="887"/>
      <c r="AE490" s="887"/>
      <c r="AF490" s="887"/>
      <c r="AG490" s="888">
        <v>1</v>
      </c>
      <c r="AH490" s="888"/>
      <c r="AI490" s="888"/>
      <c r="AJ490" s="888"/>
      <c r="AK490" s="889">
        <v>23500</v>
      </c>
      <c r="AL490" s="889"/>
      <c r="AM490" s="889"/>
      <c r="AN490" s="889"/>
      <c r="AO490" s="889"/>
      <c r="AP490" s="889"/>
      <c r="AQ490" s="880">
        <v>282000</v>
      </c>
      <c r="AR490" s="880"/>
      <c r="AS490" s="880"/>
      <c r="AT490" s="880"/>
      <c r="AU490" s="880"/>
      <c r="AV490" s="880"/>
      <c r="AW490" s="880"/>
      <c r="AX490" s="880"/>
      <c r="AY490" s="876">
        <v>0</v>
      </c>
      <c r="AZ490" s="876"/>
      <c r="BA490" s="876"/>
      <c r="BB490" s="876"/>
      <c r="BC490" s="876"/>
      <c r="BD490" s="876"/>
      <c r="BE490" s="876"/>
      <c r="BF490" s="876"/>
      <c r="BG490" s="876">
        <v>3916.666666666667</v>
      </c>
      <c r="BH490" s="876"/>
      <c r="BI490" s="876"/>
      <c r="BJ490" s="876"/>
      <c r="BK490" s="876"/>
      <c r="BL490" s="876"/>
      <c r="BM490" s="876"/>
      <c r="BN490" s="876"/>
      <c r="BO490" s="877">
        <v>39166.666666666672</v>
      </c>
      <c r="BP490" s="878"/>
      <c r="BQ490" s="878"/>
      <c r="BR490" s="878"/>
      <c r="BS490" s="878"/>
      <c r="BT490" s="878"/>
      <c r="BU490" s="878"/>
      <c r="BV490" s="879"/>
      <c r="BW490" s="876">
        <v>0</v>
      </c>
      <c r="BX490" s="876"/>
      <c r="BY490" s="876"/>
      <c r="BZ490" s="876"/>
      <c r="CA490" s="876"/>
      <c r="CB490" s="876"/>
      <c r="CC490" s="876"/>
      <c r="CD490" s="876"/>
      <c r="CE490" s="876">
        <v>0</v>
      </c>
      <c r="CF490" s="876"/>
      <c r="CG490" s="876"/>
      <c r="CH490" s="876"/>
      <c r="CI490" s="876"/>
      <c r="CJ490" s="876"/>
      <c r="CK490" s="876"/>
      <c r="CL490" s="876"/>
      <c r="CM490" s="876"/>
      <c r="CN490" s="876">
        <v>24000</v>
      </c>
      <c r="CO490" s="876"/>
      <c r="CP490" s="876"/>
      <c r="CQ490" s="876"/>
      <c r="CR490" s="876"/>
      <c r="CS490" s="876"/>
      <c r="CT490" s="876"/>
      <c r="CU490" s="876"/>
      <c r="CV490" s="880">
        <f t="shared" si="7"/>
        <v>349083.33333333337</v>
      </c>
      <c r="CW490" s="880"/>
      <c r="CX490" s="880"/>
      <c r="CY490" s="880"/>
      <c r="CZ490" s="880"/>
      <c r="DA490" s="880"/>
      <c r="DB490" s="880"/>
      <c r="DC490" s="880"/>
      <c r="DD490" s="880"/>
      <c r="DE490" s="881"/>
    </row>
    <row r="491" spans="1:109" s="3" customFormat="1" ht="23.25" customHeight="1" x14ac:dyDescent="0.2">
      <c r="A491" s="919" t="s">
        <v>1774</v>
      </c>
      <c r="B491" s="920"/>
      <c r="C491" s="920"/>
      <c r="D491" s="920"/>
      <c r="E491" s="920"/>
      <c r="F491" s="920"/>
      <c r="G491" s="920"/>
      <c r="H491" s="920"/>
      <c r="I491" s="920"/>
      <c r="J491" s="920"/>
      <c r="K491" s="920"/>
      <c r="L491" s="920"/>
      <c r="M491" s="920"/>
      <c r="N491" s="920"/>
      <c r="O491" s="921"/>
      <c r="P491" s="886" t="s">
        <v>1536</v>
      </c>
      <c r="Q491" s="886"/>
      <c r="R491" s="886"/>
      <c r="S491" s="886"/>
      <c r="T491" s="886"/>
      <c r="U491" s="886"/>
      <c r="V491" s="886"/>
      <c r="W491" s="886"/>
      <c r="X491" s="886"/>
      <c r="Y491" s="886"/>
      <c r="Z491" s="886"/>
      <c r="AA491" s="886"/>
      <c r="AB491" s="886"/>
      <c r="AC491" s="886"/>
      <c r="AD491" s="887"/>
      <c r="AE491" s="887"/>
      <c r="AF491" s="887"/>
      <c r="AG491" s="888">
        <v>1</v>
      </c>
      <c r="AH491" s="888"/>
      <c r="AI491" s="888"/>
      <c r="AJ491" s="888"/>
      <c r="AK491" s="889">
        <v>23500</v>
      </c>
      <c r="AL491" s="889"/>
      <c r="AM491" s="889"/>
      <c r="AN491" s="889"/>
      <c r="AO491" s="889"/>
      <c r="AP491" s="889"/>
      <c r="AQ491" s="880">
        <v>282000</v>
      </c>
      <c r="AR491" s="880"/>
      <c r="AS491" s="880"/>
      <c r="AT491" s="880"/>
      <c r="AU491" s="880"/>
      <c r="AV491" s="880"/>
      <c r="AW491" s="880"/>
      <c r="AX491" s="880"/>
      <c r="AY491" s="876">
        <v>0</v>
      </c>
      <c r="AZ491" s="876"/>
      <c r="BA491" s="876"/>
      <c r="BB491" s="876"/>
      <c r="BC491" s="876"/>
      <c r="BD491" s="876"/>
      <c r="BE491" s="876"/>
      <c r="BF491" s="876"/>
      <c r="BG491" s="876">
        <v>3916.666666666667</v>
      </c>
      <c r="BH491" s="876"/>
      <c r="BI491" s="876"/>
      <c r="BJ491" s="876"/>
      <c r="BK491" s="876"/>
      <c r="BL491" s="876"/>
      <c r="BM491" s="876"/>
      <c r="BN491" s="876"/>
      <c r="BO491" s="877">
        <v>39166.666666666672</v>
      </c>
      <c r="BP491" s="878"/>
      <c r="BQ491" s="878"/>
      <c r="BR491" s="878"/>
      <c r="BS491" s="878"/>
      <c r="BT491" s="878"/>
      <c r="BU491" s="878"/>
      <c r="BV491" s="879"/>
      <c r="BW491" s="876">
        <v>0</v>
      </c>
      <c r="BX491" s="876"/>
      <c r="BY491" s="876"/>
      <c r="BZ491" s="876"/>
      <c r="CA491" s="876"/>
      <c r="CB491" s="876"/>
      <c r="CC491" s="876"/>
      <c r="CD491" s="876"/>
      <c r="CE491" s="876">
        <v>0</v>
      </c>
      <c r="CF491" s="876"/>
      <c r="CG491" s="876"/>
      <c r="CH491" s="876"/>
      <c r="CI491" s="876"/>
      <c r="CJ491" s="876"/>
      <c r="CK491" s="876"/>
      <c r="CL491" s="876"/>
      <c r="CM491" s="876"/>
      <c r="CN491" s="876">
        <v>24000</v>
      </c>
      <c r="CO491" s="876"/>
      <c r="CP491" s="876"/>
      <c r="CQ491" s="876"/>
      <c r="CR491" s="876"/>
      <c r="CS491" s="876"/>
      <c r="CT491" s="876"/>
      <c r="CU491" s="876"/>
      <c r="CV491" s="880">
        <f t="shared" si="7"/>
        <v>349083.33333333337</v>
      </c>
      <c r="CW491" s="880"/>
      <c r="CX491" s="880"/>
      <c r="CY491" s="880"/>
      <c r="CZ491" s="880"/>
      <c r="DA491" s="880"/>
      <c r="DB491" s="880"/>
      <c r="DC491" s="880"/>
      <c r="DD491" s="880"/>
      <c r="DE491" s="881"/>
    </row>
    <row r="492" spans="1:109" s="3" customFormat="1" ht="23.25" customHeight="1" x14ac:dyDescent="0.2">
      <c r="A492" s="919" t="s">
        <v>1775</v>
      </c>
      <c r="B492" s="920"/>
      <c r="C492" s="920"/>
      <c r="D492" s="920"/>
      <c r="E492" s="920"/>
      <c r="F492" s="920"/>
      <c r="G492" s="920"/>
      <c r="H492" s="920"/>
      <c r="I492" s="920"/>
      <c r="J492" s="920"/>
      <c r="K492" s="920"/>
      <c r="L492" s="920"/>
      <c r="M492" s="920"/>
      <c r="N492" s="920"/>
      <c r="O492" s="921"/>
      <c r="P492" s="886" t="s">
        <v>1539</v>
      </c>
      <c r="Q492" s="886"/>
      <c r="R492" s="886"/>
      <c r="S492" s="886"/>
      <c r="T492" s="886"/>
      <c r="U492" s="886"/>
      <c r="V492" s="886"/>
      <c r="W492" s="886"/>
      <c r="X492" s="886"/>
      <c r="Y492" s="886"/>
      <c r="Z492" s="886"/>
      <c r="AA492" s="886"/>
      <c r="AB492" s="886"/>
      <c r="AC492" s="886"/>
      <c r="AD492" s="887"/>
      <c r="AE492" s="887"/>
      <c r="AF492" s="887"/>
      <c r="AG492" s="888">
        <v>1</v>
      </c>
      <c r="AH492" s="888"/>
      <c r="AI492" s="888"/>
      <c r="AJ492" s="888"/>
      <c r="AK492" s="889">
        <v>23500</v>
      </c>
      <c r="AL492" s="889"/>
      <c r="AM492" s="889"/>
      <c r="AN492" s="889"/>
      <c r="AO492" s="889"/>
      <c r="AP492" s="889"/>
      <c r="AQ492" s="880">
        <v>282000</v>
      </c>
      <c r="AR492" s="880"/>
      <c r="AS492" s="880"/>
      <c r="AT492" s="880"/>
      <c r="AU492" s="880"/>
      <c r="AV492" s="880"/>
      <c r="AW492" s="880"/>
      <c r="AX492" s="880"/>
      <c r="AY492" s="876">
        <v>0</v>
      </c>
      <c r="AZ492" s="876"/>
      <c r="BA492" s="876"/>
      <c r="BB492" s="876"/>
      <c r="BC492" s="876"/>
      <c r="BD492" s="876"/>
      <c r="BE492" s="876"/>
      <c r="BF492" s="876"/>
      <c r="BG492" s="876">
        <v>3916.666666666667</v>
      </c>
      <c r="BH492" s="876"/>
      <c r="BI492" s="876"/>
      <c r="BJ492" s="876"/>
      <c r="BK492" s="876"/>
      <c r="BL492" s="876"/>
      <c r="BM492" s="876"/>
      <c r="BN492" s="876"/>
      <c r="BO492" s="877">
        <v>39166.666666666672</v>
      </c>
      <c r="BP492" s="878"/>
      <c r="BQ492" s="878"/>
      <c r="BR492" s="878"/>
      <c r="BS492" s="878"/>
      <c r="BT492" s="878"/>
      <c r="BU492" s="878"/>
      <c r="BV492" s="879"/>
      <c r="BW492" s="876">
        <v>0</v>
      </c>
      <c r="BX492" s="876"/>
      <c r="BY492" s="876"/>
      <c r="BZ492" s="876"/>
      <c r="CA492" s="876"/>
      <c r="CB492" s="876"/>
      <c r="CC492" s="876"/>
      <c r="CD492" s="876"/>
      <c r="CE492" s="876">
        <v>0</v>
      </c>
      <c r="CF492" s="876"/>
      <c r="CG492" s="876"/>
      <c r="CH492" s="876"/>
      <c r="CI492" s="876"/>
      <c r="CJ492" s="876"/>
      <c r="CK492" s="876"/>
      <c r="CL492" s="876"/>
      <c r="CM492" s="876"/>
      <c r="CN492" s="876">
        <v>24000</v>
      </c>
      <c r="CO492" s="876"/>
      <c r="CP492" s="876"/>
      <c r="CQ492" s="876"/>
      <c r="CR492" s="876"/>
      <c r="CS492" s="876"/>
      <c r="CT492" s="876"/>
      <c r="CU492" s="876"/>
      <c r="CV492" s="880">
        <f t="shared" si="7"/>
        <v>349083.33333333337</v>
      </c>
      <c r="CW492" s="880"/>
      <c r="CX492" s="880"/>
      <c r="CY492" s="880"/>
      <c r="CZ492" s="880"/>
      <c r="DA492" s="880"/>
      <c r="DB492" s="880"/>
      <c r="DC492" s="880"/>
      <c r="DD492" s="880"/>
      <c r="DE492" s="881"/>
    </row>
    <row r="493" spans="1:109" s="3" customFormat="1" ht="23.25" customHeight="1" x14ac:dyDescent="0.2">
      <c r="A493" s="919" t="s">
        <v>1776</v>
      </c>
      <c r="B493" s="920"/>
      <c r="C493" s="920"/>
      <c r="D493" s="920"/>
      <c r="E493" s="920"/>
      <c r="F493" s="920"/>
      <c r="G493" s="920"/>
      <c r="H493" s="920"/>
      <c r="I493" s="920"/>
      <c r="J493" s="920"/>
      <c r="K493" s="920"/>
      <c r="L493" s="920"/>
      <c r="M493" s="920"/>
      <c r="N493" s="920"/>
      <c r="O493" s="921"/>
      <c r="P493" s="886" t="s">
        <v>1543</v>
      </c>
      <c r="Q493" s="886"/>
      <c r="R493" s="886"/>
      <c r="S493" s="886"/>
      <c r="T493" s="886"/>
      <c r="U493" s="886"/>
      <c r="V493" s="886"/>
      <c r="W493" s="886"/>
      <c r="X493" s="886"/>
      <c r="Y493" s="886"/>
      <c r="Z493" s="886"/>
      <c r="AA493" s="886"/>
      <c r="AB493" s="886"/>
      <c r="AC493" s="886"/>
      <c r="AD493" s="887"/>
      <c r="AE493" s="887"/>
      <c r="AF493" s="887"/>
      <c r="AG493" s="888">
        <v>1</v>
      </c>
      <c r="AH493" s="888"/>
      <c r="AI493" s="888"/>
      <c r="AJ493" s="888"/>
      <c r="AK493" s="889">
        <v>19050</v>
      </c>
      <c r="AL493" s="889"/>
      <c r="AM493" s="889"/>
      <c r="AN493" s="889"/>
      <c r="AO493" s="889"/>
      <c r="AP493" s="889"/>
      <c r="AQ493" s="880">
        <v>228600</v>
      </c>
      <c r="AR493" s="880"/>
      <c r="AS493" s="880"/>
      <c r="AT493" s="880"/>
      <c r="AU493" s="880"/>
      <c r="AV493" s="880"/>
      <c r="AW493" s="880"/>
      <c r="AX493" s="880"/>
      <c r="AY493" s="876">
        <v>0</v>
      </c>
      <c r="AZ493" s="876"/>
      <c r="BA493" s="876"/>
      <c r="BB493" s="876"/>
      <c r="BC493" s="876"/>
      <c r="BD493" s="876"/>
      <c r="BE493" s="876"/>
      <c r="BF493" s="876"/>
      <c r="BG493" s="876">
        <v>3175</v>
      </c>
      <c r="BH493" s="876"/>
      <c r="BI493" s="876"/>
      <c r="BJ493" s="876"/>
      <c r="BK493" s="876"/>
      <c r="BL493" s="876"/>
      <c r="BM493" s="876"/>
      <c r="BN493" s="876"/>
      <c r="BO493" s="877">
        <v>31750</v>
      </c>
      <c r="BP493" s="878"/>
      <c r="BQ493" s="878"/>
      <c r="BR493" s="878"/>
      <c r="BS493" s="878"/>
      <c r="BT493" s="878"/>
      <c r="BU493" s="878"/>
      <c r="BV493" s="879"/>
      <c r="BW493" s="876">
        <v>0</v>
      </c>
      <c r="BX493" s="876"/>
      <c r="BY493" s="876"/>
      <c r="BZ493" s="876"/>
      <c r="CA493" s="876"/>
      <c r="CB493" s="876"/>
      <c r="CC493" s="876"/>
      <c r="CD493" s="876"/>
      <c r="CE493" s="876">
        <v>0</v>
      </c>
      <c r="CF493" s="876"/>
      <c r="CG493" s="876"/>
      <c r="CH493" s="876"/>
      <c r="CI493" s="876"/>
      <c r="CJ493" s="876"/>
      <c r="CK493" s="876"/>
      <c r="CL493" s="876"/>
      <c r="CM493" s="876"/>
      <c r="CN493" s="876">
        <v>24000</v>
      </c>
      <c r="CO493" s="876"/>
      <c r="CP493" s="876"/>
      <c r="CQ493" s="876"/>
      <c r="CR493" s="876"/>
      <c r="CS493" s="876"/>
      <c r="CT493" s="876"/>
      <c r="CU493" s="876"/>
      <c r="CV493" s="880">
        <f t="shared" si="7"/>
        <v>287525</v>
      </c>
      <c r="CW493" s="880"/>
      <c r="CX493" s="880"/>
      <c r="CY493" s="880"/>
      <c r="CZ493" s="880"/>
      <c r="DA493" s="880"/>
      <c r="DB493" s="880"/>
      <c r="DC493" s="880"/>
      <c r="DD493" s="880"/>
      <c r="DE493" s="881"/>
    </row>
    <row r="494" spans="1:109" s="3" customFormat="1" ht="23.25" customHeight="1" x14ac:dyDescent="0.2">
      <c r="A494" s="919" t="s">
        <v>1777</v>
      </c>
      <c r="B494" s="920"/>
      <c r="C494" s="920"/>
      <c r="D494" s="920"/>
      <c r="E494" s="920"/>
      <c r="F494" s="920"/>
      <c r="G494" s="920"/>
      <c r="H494" s="920"/>
      <c r="I494" s="920"/>
      <c r="J494" s="920"/>
      <c r="K494" s="920"/>
      <c r="L494" s="920"/>
      <c r="M494" s="920"/>
      <c r="N494" s="920"/>
      <c r="O494" s="921"/>
      <c r="P494" s="886" t="s">
        <v>1542</v>
      </c>
      <c r="Q494" s="886"/>
      <c r="R494" s="886"/>
      <c r="S494" s="886"/>
      <c r="T494" s="886"/>
      <c r="U494" s="886"/>
      <c r="V494" s="886"/>
      <c r="W494" s="886"/>
      <c r="X494" s="886"/>
      <c r="Y494" s="886"/>
      <c r="Z494" s="886"/>
      <c r="AA494" s="886"/>
      <c r="AB494" s="886"/>
      <c r="AC494" s="886"/>
      <c r="AD494" s="887"/>
      <c r="AE494" s="887"/>
      <c r="AF494" s="887"/>
      <c r="AG494" s="888">
        <v>1</v>
      </c>
      <c r="AH494" s="888"/>
      <c r="AI494" s="888"/>
      <c r="AJ494" s="888"/>
      <c r="AK494" s="889">
        <v>23500</v>
      </c>
      <c r="AL494" s="889"/>
      <c r="AM494" s="889"/>
      <c r="AN494" s="889"/>
      <c r="AO494" s="889"/>
      <c r="AP494" s="889"/>
      <c r="AQ494" s="880">
        <v>282000</v>
      </c>
      <c r="AR494" s="880"/>
      <c r="AS494" s="880"/>
      <c r="AT494" s="880"/>
      <c r="AU494" s="880"/>
      <c r="AV494" s="880"/>
      <c r="AW494" s="880"/>
      <c r="AX494" s="880"/>
      <c r="AY494" s="876">
        <v>0</v>
      </c>
      <c r="AZ494" s="876"/>
      <c r="BA494" s="876"/>
      <c r="BB494" s="876"/>
      <c r="BC494" s="876"/>
      <c r="BD494" s="876"/>
      <c r="BE494" s="876"/>
      <c r="BF494" s="876"/>
      <c r="BG494" s="876">
        <v>3916.666666666667</v>
      </c>
      <c r="BH494" s="876"/>
      <c r="BI494" s="876"/>
      <c r="BJ494" s="876"/>
      <c r="BK494" s="876"/>
      <c r="BL494" s="876"/>
      <c r="BM494" s="876"/>
      <c r="BN494" s="876"/>
      <c r="BO494" s="877">
        <v>39166.666666666672</v>
      </c>
      <c r="BP494" s="878"/>
      <c r="BQ494" s="878"/>
      <c r="BR494" s="878"/>
      <c r="BS494" s="878"/>
      <c r="BT494" s="878"/>
      <c r="BU494" s="878"/>
      <c r="BV494" s="879"/>
      <c r="BW494" s="876">
        <v>0</v>
      </c>
      <c r="BX494" s="876"/>
      <c r="BY494" s="876"/>
      <c r="BZ494" s="876"/>
      <c r="CA494" s="876"/>
      <c r="CB494" s="876"/>
      <c r="CC494" s="876"/>
      <c r="CD494" s="876"/>
      <c r="CE494" s="876">
        <v>0</v>
      </c>
      <c r="CF494" s="876"/>
      <c r="CG494" s="876"/>
      <c r="CH494" s="876"/>
      <c r="CI494" s="876"/>
      <c r="CJ494" s="876"/>
      <c r="CK494" s="876"/>
      <c r="CL494" s="876"/>
      <c r="CM494" s="876"/>
      <c r="CN494" s="876">
        <v>24000</v>
      </c>
      <c r="CO494" s="876"/>
      <c r="CP494" s="876"/>
      <c r="CQ494" s="876"/>
      <c r="CR494" s="876"/>
      <c r="CS494" s="876"/>
      <c r="CT494" s="876"/>
      <c r="CU494" s="876"/>
      <c r="CV494" s="880">
        <f t="shared" si="7"/>
        <v>349083.33333333337</v>
      </c>
      <c r="CW494" s="880"/>
      <c r="CX494" s="880"/>
      <c r="CY494" s="880"/>
      <c r="CZ494" s="880"/>
      <c r="DA494" s="880"/>
      <c r="DB494" s="880"/>
      <c r="DC494" s="880"/>
      <c r="DD494" s="880"/>
      <c r="DE494" s="881"/>
    </row>
    <row r="495" spans="1:109" s="3" customFormat="1" ht="23.25" customHeight="1" x14ac:dyDescent="0.2">
      <c r="A495" s="919" t="s">
        <v>1778</v>
      </c>
      <c r="B495" s="920"/>
      <c r="C495" s="920"/>
      <c r="D495" s="920"/>
      <c r="E495" s="920"/>
      <c r="F495" s="920"/>
      <c r="G495" s="920"/>
      <c r="H495" s="920"/>
      <c r="I495" s="920"/>
      <c r="J495" s="920"/>
      <c r="K495" s="920"/>
      <c r="L495" s="920"/>
      <c r="M495" s="920"/>
      <c r="N495" s="920"/>
      <c r="O495" s="921"/>
      <c r="P495" s="886" t="s">
        <v>1645</v>
      </c>
      <c r="Q495" s="886"/>
      <c r="R495" s="886"/>
      <c r="S495" s="886"/>
      <c r="T495" s="886"/>
      <c r="U495" s="886"/>
      <c r="V495" s="886"/>
      <c r="W495" s="886"/>
      <c r="X495" s="886"/>
      <c r="Y495" s="886"/>
      <c r="Z495" s="886"/>
      <c r="AA495" s="886"/>
      <c r="AB495" s="886"/>
      <c r="AC495" s="886"/>
      <c r="AD495" s="887"/>
      <c r="AE495" s="887"/>
      <c r="AF495" s="887"/>
      <c r="AG495" s="888">
        <v>1</v>
      </c>
      <c r="AH495" s="888"/>
      <c r="AI495" s="888"/>
      <c r="AJ495" s="888"/>
      <c r="AK495" s="889">
        <v>16000</v>
      </c>
      <c r="AL495" s="889"/>
      <c r="AM495" s="889"/>
      <c r="AN495" s="889"/>
      <c r="AO495" s="889"/>
      <c r="AP495" s="889"/>
      <c r="AQ495" s="880">
        <v>192000</v>
      </c>
      <c r="AR495" s="880"/>
      <c r="AS495" s="880"/>
      <c r="AT495" s="880"/>
      <c r="AU495" s="880"/>
      <c r="AV495" s="880"/>
      <c r="AW495" s="880"/>
      <c r="AX495" s="880"/>
      <c r="AY495" s="876">
        <v>0</v>
      </c>
      <c r="AZ495" s="876"/>
      <c r="BA495" s="876"/>
      <c r="BB495" s="876"/>
      <c r="BC495" s="876"/>
      <c r="BD495" s="876"/>
      <c r="BE495" s="876"/>
      <c r="BF495" s="876"/>
      <c r="BG495" s="876">
        <v>2666.666666666667</v>
      </c>
      <c r="BH495" s="876"/>
      <c r="BI495" s="876"/>
      <c r="BJ495" s="876"/>
      <c r="BK495" s="876"/>
      <c r="BL495" s="876"/>
      <c r="BM495" s="876"/>
      <c r="BN495" s="876"/>
      <c r="BO495" s="877">
        <v>26666.666666666668</v>
      </c>
      <c r="BP495" s="878"/>
      <c r="BQ495" s="878"/>
      <c r="BR495" s="878"/>
      <c r="BS495" s="878"/>
      <c r="BT495" s="878"/>
      <c r="BU495" s="878"/>
      <c r="BV495" s="879"/>
      <c r="BW495" s="876">
        <v>0</v>
      </c>
      <c r="BX495" s="876"/>
      <c r="BY495" s="876"/>
      <c r="BZ495" s="876"/>
      <c r="CA495" s="876"/>
      <c r="CB495" s="876"/>
      <c r="CC495" s="876"/>
      <c r="CD495" s="876"/>
      <c r="CE495" s="876">
        <v>0</v>
      </c>
      <c r="CF495" s="876"/>
      <c r="CG495" s="876"/>
      <c r="CH495" s="876"/>
      <c r="CI495" s="876"/>
      <c r="CJ495" s="876"/>
      <c r="CK495" s="876"/>
      <c r="CL495" s="876"/>
      <c r="CM495" s="876"/>
      <c r="CN495" s="876">
        <v>24000</v>
      </c>
      <c r="CO495" s="876"/>
      <c r="CP495" s="876"/>
      <c r="CQ495" s="876"/>
      <c r="CR495" s="876"/>
      <c r="CS495" s="876"/>
      <c r="CT495" s="876"/>
      <c r="CU495" s="876"/>
      <c r="CV495" s="880">
        <f t="shared" si="7"/>
        <v>245333.33333333331</v>
      </c>
      <c r="CW495" s="880"/>
      <c r="CX495" s="880"/>
      <c r="CY495" s="880"/>
      <c r="CZ495" s="880"/>
      <c r="DA495" s="880"/>
      <c r="DB495" s="880"/>
      <c r="DC495" s="880"/>
      <c r="DD495" s="880"/>
      <c r="DE495" s="881"/>
    </row>
    <row r="496" spans="1:109" s="3" customFormat="1" ht="23.25" customHeight="1" x14ac:dyDescent="0.2">
      <c r="A496" s="919" t="s">
        <v>1778</v>
      </c>
      <c r="B496" s="920"/>
      <c r="C496" s="920"/>
      <c r="D496" s="920"/>
      <c r="E496" s="920"/>
      <c r="F496" s="920"/>
      <c r="G496" s="920"/>
      <c r="H496" s="920"/>
      <c r="I496" s="920"/>
      <c r="J496" s="920"/>
      <c r="K496" s="920"/>
      <c r="L496" s="920"/>
      <c r="M496" s="920"/>
      <c r="N496" s="920"/>
      <c r="O496" s="921"/>
      <c r="P496" s="886" t="s">
        <v>1672</v>
      </c>
      <c r="Q496" s="886"/>
      <c r="R496" s="886"/>
      <c r="S496" s="886"/>
      <c r="T496" s="886"/>
      <c r="U496" s="886"/>
      <c r="V496" s="886"/>
      <c r="W496" s="886"/>
      <c r="X496" s="886"/>
      <c r="Y496" s="886"/>
      <c r="Z496" s="886"/>
      <c r="AA496" s="886"/>
      <c r="AB496" s="886"/>
      <c r="AC496" s="886"/>
      <c r="AD496" s="887"/>
      <c r="AE496" s="887"/>
      <c r="AF496" s="887"/>
      <c r="AG496" s="888">
        <v>1</v>
      </c>
      <c r="AH496" s="888"/>
      <c r="AI496" s="888"/>
      <c r="AJ496" s="888"/>
      <c r="AK496" s="889">
        <v>19050</v>
      </c>
      <c r="AL496" s="889"/>
      <c r="AM496" s="889"/>
      <c r="AN496" s="889"/>
      <c r="AO496" s="889"/>
      <c r="AP496" s="889"/>
      <c r="AQ496" s="880">
        <v>228600</v>
      </c>
      <c r="AR496" s="880"/>
      <c r="AS496" s="880"/>
      <c r="AT496" s="880"/>
      <c r="AU496" s="880"/>
      <c r="AV496" s="880"/>
      <c r="AW496" s="880"/>
      <c r="AX496" s="880"/>
      <c r="AY496" s="876">
        <v>0</v>
      </c>
      <c r="AZ496" s="876"/>
      <c r="BA496" s="876"/>
      <c r="BB496" s="876"/>
      <c r="BC496" s="876"/>
      <c r="BD496" s="876"/>
      <c r="BE496" s="876"/>
      <c r="BF496" s="876"/>
      <c r="BG496" s="876">
        <v>3175</v>
      </c>
      <c r="BH496" s="876"/>
      <c r="BI496" s="876"/>
      <c r="BJ496" s="876"/>
      <c r="BK496" s="876"/>
      <c r="BL496" s="876"/>
      <c r="BM496" s="876"/>
      <c r="BN496" s="876"/>
      <c r="BO496" s="877">
        <v>31750</v>
      </c>
      <c r="BP496" s="878"/>
      <c r="BQ496" s="878"/>
      <c r="BR496" s="878"/>
      <c r="BS496" s="878"/>
      <c r="BT496" s="878"/>
      <c r="BU496" s="878"/>
      <c r="BV496" s="879"/>
      <c r="BW496" s="876">
        <v>0</v>
      </c>
      <c r="BX496" s="876"/>
      <c r="BY496" s="876"/>
      <c r="BZ496" s="876"/>
      <c r="CA496" s="876"/>
      <c r="CB496" s="876"/>
      <c r="CC496" s="876"/>
      <c r="CD496" s="876"/>
      <c r="CE496" s="876">
        <v>0</v>
      </c>
      <c r="CF496" s="876"/>
      <c r="CG496" s="876"/>
      <c r="CH496" s="876"/>
      <c r="CI496" s="876"/>
      <c r="CJ496" s="876"/>
      <c r="CK496" s="876"/>
      <c r="CL496" s="876"/>
      <c r="CM496" s="876"/>
      <c r="CN496" s="876">
        <v>24000</v>
      </c>
      <c r="CO496" s="876"/>
      <c r="CP496" s="876"/>
      <c r="CQ496" s="876"/>
      <c r="CR496" s="876"/>
      <c r="CS496" s="876"/>
      <c r="CT496" s="876"/>
      <c r="CU496" s="876"/>
      <c r="CV496" s="880">
        <f t="shared" si="7"/>
        <v>287525</v>
      </c>
      <c r="CW496" s="880"/>
      <c r="CX496" s="880"/>
      <c r="CY496" s="880"/>
      <c r="CZ496" s="880"/>
      <c r="DA496" s="880"/>
      <c r="DB496" s="880"/>
      <c r="DC496" s="880"/>
      <c r="DD496" s="880"/>
      <c r="DE496" s="881"/>
    </row>
    <row r="497" spans="1:109" s="3" customFormat="1" ht="23.25" customHeight="1" x14ac:dyDescent="0.2">
      <c r="A497" s="919" t="s">
        <v>1779</v>
      </c>
      <c r="B497" s="920"/>
      <c r="C497" s="920"/>
      <c r="D497" s="920"/>
      <c r="E497" s="920"/>
      <c r="F497" s="920"/>
      <c r="G497" s="920"/>
      <c r="H497" s="920"/>
      <c r="I497" s="920"/>
      <c r="J497" s="920"/>
      <c r="K497" s="920"/>
      <c r="L497" s="920"/>
      <c r="M497" s="920"/>
      <c r="N497" s="920"/>
      <c r="O497" s="921"/>
      <c r="P497" s="886" t="s">
        <v>1592</v>
      </c>
      <c r="Q497" s="886"/>
      <c r="R497" s="886"/>
      <c r="S497" s="886"/>
      <c r="T497" s="886"/>
      <c r="U497" s="886"/>
      <c r="V497" s="886"/>
      <c r="W497" s="886"/>
      <c r="X497" s="886"/>
      <c r="Y497" s="886"/>
      <c r="Z497" s="886"/>
      <c r="AA497" s="886"/>
      <c r="AB497" s="886"/>
      <c r="AC497" s="886"/>
      <c r="AD497" s="887"/>
      <c r="AE497" s="887"/>
      <c r="AF497" s="887"/>
      <c r="AG497" s="888">
        <v>1</v>
      </c>
      <c r="AH497" s="888"/>
      <c r="AI497" s="888"/>
      <c r="AJ497" s="888"/>
      <c r="AK497" s="889">
        <v>16000</v>
      </c>
      <c r="AL497" s="889"/>
      <c r="AM497" s="889"/>
      <c r="AN497" s="889"/>
      <c r="AO497" s="889"/>
      <c r="AP497" s="889"/>
      <c r="AQ497" s="880">
        <v>192000</v>
      </c>
      <c r="AR497" s="880"/>
      <c r="AS497" s="880"/>
      <c r="AT497" s="880"/>
      <c r="AU497" s="880"/>
      <c r="AV497" s="880"/>
      <c r="AW497" s="880"/>
      <c r="AX497" s="880"/>
      <c r="AY497" s="876">
        <v>0</v>
      </c>
      <c r="AZ497" s="876"/>
      <c r="BA497" s="876"/>
      <c r="BB497" s="876"/>
      <c r="BC497" s="876"/>
      <c r="BD497" s="876"/>
      <c r="BE497" s="876"/>
      <c r="BF497" s="876"/>
      <c r="BG497" s="876">
        <v>2666.666666666667</v>
      </c>
      <c r="BH497" s="876"/>
      <c r="BI497" s="876"/>
      <c r="BJ497" s="876"/>
      <c r="BK497" s="876"/>
      <c r="BL497" s="876"/>
      <c r="BM497" s="876"/>
      <c r="BN497" s="876"/>
      <c r="BO497" s="877">
        <v>26666.666666666668</v>
      </c>
      <c r="BP497" s="878"/>
      <c r="BQ497" s="878"/>
      <c r="BR497" s="878"/>
      <c r="BS497" s="878"/>
      <c r="BT497" s="878"/>
      <c r="BU497" s="878"/>
      <c r="BV497" s="879"/>
      <c r="BW497" s="876">
        <v>0</v>
      </c>
      <c r="BX497" s="876"/>
      <c r="BY497" s="876"/>
      <c r="BZ497" s="876"/>
      <c r="CA497" s="876"/>
      <c r="CB497" s="876"/>
      <c r="CC497" s="876"/>
      <c r="CD497" s="876"/>
      <c r="CE497" s="876">
        <v>0</v>
      </c>
      <c r="CF497" s="876"/>
      <c r="CG497" s="876"/>
      <c r="CH497" s="876"/>
      <c r="CI497" s="876"/>
      <c r="CJ497" s="876"/>
      <c r="CK497" s="876"/>
      <c r="CL497" s="876"/>
      <c r="CM497" s="876"/>
      <c r="CN497" s="876">
        <v>24000</v>
      </c>
      <c r="CO497" s="876"/>
      <c r="CP497" s="876"/>
      <c r="CQ497" s="876"/>
      <c r="CR497" s="876"/>
      <c r="CS497" s="876"/>
      <c r="CT497" s="876"/>
      <c r="CU497" s="876"/>
      <c r="CV497" s="880">
        <f t="shared" si="7"/>
        <v>245333.33333333331</v>
      </c>
      <c r="CW497" s="880"/>
      <c r="CX497" s="880"/>
      <c r="CY497" s="880"/>
      <c r="CZ497" s="880"/>
      <c r="DA497" s="880"/>
      <c r="DB497" s="880"/>
      <c r="DC497" s="880"/>
      <c r="DD497" s="880"/>
      <c r="DE497" s="881"/>
    </row>
    <row r="498" spans="1:109" s="3" customFormat="1" ht="23.25" customHeight="1" x14ac:dyDescent="0.2">
      <c r="A498" s="919" t="s">
        <v>1780</v>
      </c>
      <c r="B498" s="920"/>
      <c r="C498" s="920"/>
      <c r="D498" s="920"/>
      <c r="E498" s="920"/>
      <c r="F498" s="920"/>
      <c r="G498" s="920"/>
      <c r="H498" s="920"/>
      <c r="I498" s="920"/>
      <c r="J498" s="920"/>
      <c r="K498" s="920"/>
      <c r="L498" s="920"/>
      <c r="M498" s="920"/>
      <c r="N498" s="920"/>
      <c r="O498" s="921"/>
      <c r="P498" s="886" t="s">
        <v>1567</v>
      </c>
      <c r="Q498" s="886"/>
      <c r="R498" s="886"/>
      <c r="S498" s="886"/>
      <c r="T498" s="886"/>
      <c r="U498" s="886"/>
      <c r="V498" s="886"/>
      <c r="W498" s="886"/>
      <c r="X498" s="886"/>
      <c r="Y498" s="886"/>
      <c r="Z498" s="886"/>
      <c r="AA498" s="886"/>
      <c r="AB498" s="886"/>
      <c r="AC498" s="886"/>
      <c r="AD498" s="887"/>
      <c r="AE498" s="887"/>
      <c r="AF498" s="887"/>
      <c r="AG498" s="888">
        <v>1</v>
      </c>
      <c r="AH498" s="888"/>
      <c r="AI498" s="888"/>
      <c r="AJ498" s="888"/>
      <c r="AK498" s="889">
        <v>19050</v>
      </c>
      <c r="AL498" s="889"/>
      <c r="AM498" s="889"/>
      <c r="AN498" s="889"/>
      <c r="AO498" s="889"/>
      <c r="AP498" s="889"/>
      <c r="AQ498" s="880">
        <v>228600</v>
      </c>
      <c r="AR498" s="880"/>
      <c r="AS498" s="880"/>
      <c r="AT498" s="880"/>
      <c r="AU498" s="880"/>
      <c r="AV498" s="880"/>
      <c r="AW498" s="880"/>
      <c r="AX498" s="880"/>
      <c r="AY498" s="876">
        <v>0</v>
      </c>
      <c r="AZ498" s="876"/>
      <c r="BA498" s="876"/>
      <c r="BB498" s="876"/>
      <c r="BC498" s="876"/>
      <c r="BD498" s="876"/>
      <c r="BE498" s="876"/>
      <c r="BF498" s="876"/>
      <c r="BG498" s="876">
        <v>3175</v>
      </c>
      <c r="BH498" s="876"/>
      <c r="BI498" s="876"/>
      <c r="BJ498" s="876"/>
      <c r="BK498" s="876"/>
      <c r="BL498" s="876"/>
      <c r="BM498" s="876"/>
      <c r="BN498" s="876"/>
      <c r="BO498" s="877">
        <v>31750</v>
      </c>
      <c r="BP498" s="878"/>
      <c r="BQ498" s="878"/>
      <c r="BR498" s="878"/>
      <c r="BS498" s="878"/>
      <c r="BT498" s="878"/>
      <c r="BU498" s="878"/>
      <c r="BV498" s="879"/>
      <c r="BW498" s="876">
        <v>0</v>
      </c>
      <c r="BX498" s="876"/>
      <c r="BY498" s="876"/>
      <c r="BZ498" s="876"/>
      <c r="CA498" s="876"/>
      <c r="CB498" s="876"/>
      <c r="CC498" s="876"/>
      <c r="CD498" s="876"/>
      <c r="CE498" s="876">
        <v>0</v>
      </c>
      <c r="CF498" s="876"/>
      <c r="CG498" s="876"/>
      <c r="CH498" s="876"/>
      <c r="CI498" s="876"/>
      <c r="CJ498" s="876"/>
      <c r="CK498" s="876"/>
      <c r="CL498" s="876"/>
      <c r="CM498" s="876"/>
      <c r="CN498" s="876">
        <v>24000</v>
      </c>
      <c r="CO498" s="876"/>
      <c r="CP498" s="876"/>
      <c r="CQ498" s="876"/>
      <c r="CR498" s="876"/>
      <c r="CS498" s="876"/>
      <c r="CT498" s="876"/>
      <c r="CU498" s="876"/>
      <c r="CV498" s="880">
        <f t="shared" si="7"/>
        <v>287525</v>
      </c>
      <c r="CW498" s="880"/>
      <c r="CX498" s="880"/>
      <c r="CY498" s="880"/>
      <c r="CZ498" s="880"/>
      <c r="DA498" s="880"/>
      <c r="DB498" s="880"/>
      <c r="DC498" s="880"/>
      <c r="DD498" s="880"/>
      <c r="DE498" s="881"/>
    </row>
    <row r="499" spans="1:109" s="3" customFormat="1" ht="23.25" customHeight="1" x14ac:dyDescent="0.2">
      <c r="A499" s="919" t="s">
        <v>1781</v>
      </c>
      <c r="B499" s="920"/>
      <c r="C499" s="920"/>
      <c r="D499" s="920"/>
      <c r="E499" s="920"/>
      <c r="F499" s="920"/>
      <c r="G499" s="920"/>
      <c r="H499" s="920"/>
      <c r="I499" s="920"/>
      <c r="J499" s="920"/>
      <c r="K499" s="920"/>
      <c r="L499" s="920"/>
      <c r="M499" s="920"/>
      <c r="N499" s="920"/>
      <c r="O499" s="921"/>
      <c r="P499" s="886" t="s">
        <v>1497</v>
      </c>
      <c r="Q499" s="886"/>
      <c r="R499" s="886"/>
      <c r="S499" s="886"/>
      <c r="T499" s="886"/>
      <c r="U499" s="886"/>
      <c r="V499" s="886"/>
      <c r="W499" s="886"/>
      <c r="X499" s="886"/>
      <c r="Y499" s="886"/>
      <c r="Z499" s="886"/>
      <c r="AA499" s="886"/>
      <c r="AB499" s="886"/>
      <c r="AC499" s="886"/>
      <c r="AD499" s="887"/>
      <c r="AE499" s="887"/>
      <c r="AF499" s="887"/>
      <c r="AG499" s="888">
        <v>1</v>
      </c>
      <c r="AH499" s="888"/>
      <c r="AI499" s="888"/>
      <c r="AJ499" s="888"/>
      <c r="AK499" s="889">
        <v>23500</v>
      </c>
      <c r="AL499" s="889"/>
      <c r="AM499" s="889"/>
      <c r="AN499" s="889"/>
      <c r="AO499" s="889"/>
      <c r="AP499" s="889"/>
      <c r="AQ499" s="880">
        <v>282000</v>
      </c>
      <c r="AR499" s="880"/>
      <c r="AS499" s="880"/>
      <c r="AT499" s="880"/>
      <c r="AU499" s="880"/>
      <c r="AV499" s="880"/>
      <c r="AW499" s="880"/>
      <c r="AX499" s="880"/>
      <c r="AY499" s="876">
        <v>0</v>
      </c>
      <c r="AZ499" s="876"/>
      <c r="BA499" s="876"/>
      <c r="BB499" s="876"/>
      <c r="BC499" s="876"/>
      <c r="BD499" s="876"/>
      <c r="BE499" s="876"/>
      <c r="BF499" s="876"/>
      <c r="BG499" s="876">
        <v>3916.666666666667</v>
      </c>
      <c r="BH499" s="876"/>
      <c r="BI499" s="876"/>
      <c r="BJ499" s="876"/>
      <c r="BK499" s="876"/>
      <c r="BL499" s="876"/>
      <c r="BM499" s="876"/>
      <c r="BN499" s="876"/>
      <c r="BO499" s="877">
        <v>39166.666666666672</v>
      </c>
      <c r="BP499" s="878"/>
      <c r="BQ499" s="878"/>
      <c r="BR499" s="878"/>
      <c r="BS499" s="878"/>
      <c r="BT499" s="878"/>
      <c r="BU499" s="878"/>
      <c r="BV499" s="879"/>
      <c r="BW499" s="876">
        <v>0</v>
      </c>
      <c r="BX499" s="876"/>
      <c r="BY499" s="876"/>
      <c r="BZ499" s="876"/>
      <c r="CA499" s="876"/>
      <c r="CB499" s="876"/>
      <c r="CC499" s="876"/>
      <c r="CD499" s="876"/>
      <c r="CE499" s="876">
        <v>0</v>
      </c>
      <c r="CF499" s="876"/>
      <c r="CG499" s="876"/>
      <c r="CH499" s="876"/>
      <c r="CI499" s="876"/>
      <c r="CJ499" s="876"/>
      <c r="CK499" s="876"/>
      <c r="CL499" s="876"/>
      <c r="CM499" s="876"/>
      <c r="CN499" s="876">
        <v>24000</v>
      </c>
      <c r="CO499" s="876"/>
      <c r="CP499" s="876"/>
      <c r="CQ499" s="876"/>
      <c r="CR499" s="876"/>
      <c r="CS499" s="876"/>
      <c r="CT499" s="876"/>
      <c r="CU499" s="876"/>
      <c r="CV499" s="880">
        <f t="shared" si="7"/>
        <v>349083.33333333337</v>
      </c>
      <c r="CW499" s="880"/>
      <c r="CX499" s="880"/>
      <c r="CY499" s="880"/>
      <c r="CZ499" s="880"/>
      <c r="DA499" s="880"/>
      <c r="DB499" s="880"/>
      <c r="DC499" s="880"/>
      <c r="DD499" s="880"/>
      <c r="DE499" s="881"/>
    </row>
    <row r="500" spans="1:109" s="3" customFormat="1" ht="23.25" customHeight="1" x14ac:dyDescent="0.2">
      <c r="A500" s="919" t="s">
        <v>1782</v>
      </c>
      <c r="B500" s="920"/>
      <c r="C500" s="920"/>
      <c r="D500" s="920"/>
      <c r="E500" s="920"/>
      <c r="F500" s="920"/>
      <c r="G500" s="920"/>
      <c r="H500" s="920"/>
      <c r="I500" s="920"/>
      <c r="J500" s="920"/>
      <c r="K500" s="920"/>
      <c r="L500" s="920"/>
      <c r="M500" s="920"/>
      <c r="N500" s="920"/>
      <c r="O500" s="921"/>
      <c r="P500" s="886" t="s">
        <v>1577</v>
      </c>
      <c r="Q500" s="886"/>
      <c r="R500" s="886"/>
      <c r="S500" s="886"/>
      <c r="T500" s="886"/>
      <c r="U500" s="886"/>
      <c r="V500" s="886"/>
      <c r="W500" s="886"/>
      <c r="X500" s="886"/>
      <c r="Y500" s="886"/>
      <c r="Z500" s="886"/>
      <c r="AA500" s="886"/>
      <c r="AB500" s="886"/>
      <c r="AC500" s="886"/>
      <c r="AD500" s="887"/>
      <c r="AE500" s="887"/>
      <c r="AF500" s="887"/>
      <c r="AG500" s="888">
        <v>1</v>
      </c>
      <c r="AH500" s="888"/>
      <c r="AI500" s="888"/>
      <c r="AJ500" s="888"/>
      <c r="AK500" s="889">
        <v>19050</v>
      </c>
      <c r="AL500" s="889"/>
      <c r="AM500" s="889"/>
      <c r="AN500" s="889"/>
      <c r="AO500" s="889"/>
      <c r="AP500" s="889"/>
      <c r="AQ500" s="880">
        <v>228600</v>
      </c>
      <c r="AR500" s="880"/>
      <c r="AS500" s="880"/>
      <c r="AT500" s="880"/>
      <c r="AU500" s="880"/>
      <c r="AV500" s="880"/>
      <c r="AW500" s="880"/>
      <c r="AX500" s="880"/>
      <c r="AY500" s="876">
        <v>0</v>
      </c>
      <c r="AZ500" s="876"/>
      <c r="BA500" s="876"/>
      <c r="BB500" s="876"/>
      <c r="BC500" s="876"/>
      <c r="BD500" s="876"/>
      <c r="BE500" s="876"/>
      <c r="BF500" s="876"/>
      <c r="BG500" s="876">
        <v>3175</v>
      </c>
      <c r="BH500" s="876"/>
      <c r="BI500" s="876"/>
      <c r="BJ500" s="876"/>
      <c r="BK500" s="876"/>
      <c r="BL500" s="876"/>
      <c r="BM500" s="876"/>
      <c r="BN500" s="876"/>
      <c r="BO500" s="877">
        <v>31750</v>
      </c>
      <c r="BP500" s="878"/>
      <c r="BQ500" s="878"/>
      <c r="BR500" s="878"/>
      <c r="BS500" s="878"/>
      <c r="BT500" s="878"/>
      <c r="BU500" s="878"/>
      <c r="BV500" s="879"/>
      <c r="BW500" s="876">
        <v>0</v>
      </c>
      <c r="BX500" s="876"/>
      <c r="BY500" s="876"/>
      <c r="BZ500" s="876"/>
      <c r="CA500" s="876"/>
      <c r="CB500" s="876"/>
      <c r="CC500" s="876"/>
      <c r="CD500" s="876"/>
      <c r="CE500" s="876">
        <v>0</v>
      </c>
      <c r="CF500" s="876"/>
      <c r="CG500" s="876"/>
      <c r="CH500" s="876"/>
      <c r="CI500" s="876"/>
      <c r="CJ500" s="876"/>
      <c r="CK500" s="876"/>
      <c r="CL500" s="876"/>
      <c r="CM500" s="876"/>
      <c r="CN500" s="876">
        <v>24000</v>
      </c>
      <c r="CO500" s="876"/>
      <c r="CP500" s="876"/>
      <c r="CQ500" s="876"/>
      <c r="CR500" s="876"/>
      <c r="CS500" s="876"/>
      <c r="CT500" s="876"/>
      <c r="CU500" s="876"/>
      <c r="CV500" s="880">
        <f t="shared" si="7"/>
        <v>287525</v>
      </c>
      <c r="CW500" s="880"/>
      <c r="CX500" s="880"/>
      <c r="CY500" s="880"/>
      <c r="CZ500" s="880"/>
      <c r="DA500" s="880"/>
      <c r="DB500" s="880"/>
      <c r="DC500" s="880"/>
      <c r="DD500" s="880"/>
      <c r="DE500" s="881"/>
    </row>
    <row r="501" spans="1:109" s="3" customFormat="1" ht="23.25" customHeight="1" x14ac:dyDescent="0.2">
      <c r="A501" s="919" t="s">
        <v>1783</v>
      </c>
      <c r="B501" s="920"/>
      <c r="C501" s="920"/>
      <c r="D501" s="920"/>
      <c r="E501" s="920"/>
      <c r="F501" s="920"/>
      <c r="G501" s="920"/>
      <c r="H501" s="920"/>
      <c r="I501" s="920"/>
      <c r="J501" s="920"/>
      <c r="K501" s="920"/>
      <c r="L501" s="920"/>
      <c r="M501" s="920"/>
      <c r="N501" s="920"/>
      <c r="O501" s="921"/>
      <c r="P501" s="886" t="s">
        <v>1603</v>
      </c>
      <c r="Q501" s="886"/>
      <c r="R501" s="886"/>
      <c r="S501" s="886"/>
      <c r="T501" s="886"/>
      <c r="U501" s="886"/>
      <c r="V501" s="886"/>
      <c r="W501" s="886"/>
      <c r="X501" s="886"/>
      <c r="Y501" s="886"/>
      <c r="Z501" s="886"/>
      <c r="AA501" s="886"/>
      <c r="AB501" s="886"/>
      <c r="AC501" s="886"/>
      <c r="AD501" s="887"/>
      <c r="AE501" s="887"/>
      <c r="AF501" s="887"/>
      <c r="AG501" s="888">
        <v>1</v>
      </c>
      <c r="AH501" s="888"/>
      <c r="AI501" s="888"/>
      <c r="AJ501" s="888"/>
      <c r="AK501" s="889">
        <v>16000</v>
      </c>
      <c r="AL501" s="889"/>
      <c r="AM501" s="889"/>
      <c r="AN501" s="889"/>
      <c r="AO501" s="889"/>
      <c r="AP501" s="889"/>
      <c r="AQ501" s="880">
        <v>192000</v>
      </c>
      <c r="AR501" s="880"/>
      <c r="AS501" s="880"/>
      <c r="AT501" s="880"/>
      <c r="AU501" s="880"/>
      <c r="AV501" s="880"/>
      <c r="AW501" s="880"/>
      <c r="AX501" s="880"/>
      <c r="AY501" s="876">
        <v>0</v>
      </c>
      <c r="AZ501" s="876"/>
      <c r="BA501" s="876"/>
      <c r="BB501" s="876"/>
      <c r="BC501" s="876"/>
      <c r="BD501" s="876"/>
      <c r="BE501" s="876"/>
      <c r="BF501" s="876"/>
      <c r="BG501" s="876">
        <v>2666.666666666667</v>
      </c>
      <c r="BH501" s="876"/>
      <c r="BI501" s="876"/>
      <c r="BJ501" s="876"/>
      <c r="BK501" s="876"/>
      <c r="BL501" s="876"/>
      <c r="BM501" s="876"/>
      <c r="BN501" s="876"/>
      <c r="BO501" s="877">
        <v>26666.666666666668</v>
      </c>
      <c r="BP501" s="878"/>
      <c r="BQ501" s="878"/>
      <c r="BR501" s="878"/>
      <c r="BS501" s="878"/>
      <c r="BT501" s="878"/>
      <c r="BU501" s="878"/>
      <c r="BV501" s="879"/>
      <c r="BW501" s="876">
        <v>0</v>
      </c>
      <c r="BX501" s="876"/>
      <c r="BY501" s="876"/>
      <c r="BZ501" s="876"/>
      <c r="CA501" s="876"/>
      <c r="CB501" s="876"/>
      <c r="CC501" s="876"/>
      <c r="CD501" s="876"/>
      <c r="CE501" s="876">
        <v>0</v>
      </c>
      <c r="CF501" s="876"/>
      <c r="CG501" s="876"/>
      <c r="CH501" s="876"/>
      <c r="CI501" s="876"/>
      <c r="CJ501" s="876"/>
      <c r="CK501" s="876"/>
      <c r="CL501" s="876"/>
      <c r="CM501" s="876"/>
      <c r="CN501" s="876">
        <v>24000</v>
      </c>
      <c r="CO501" s="876"/>
      <c r="CP501" s="876"/>
      <c r="CQ501" s="876"/>
      <c r="CR501" s="876"/>
      <c r="CS501" s="876"/>
      <c r="CT501" s="876"/>
      <c r="CU501" s="876"/>
      <c r="CV501" s="880">
        <f t="shared" si="7"/>
        <v>245333.33333333331</v>
      </c>
      <c r="CW501" s="880"/>
      <c r="CX501" s="880"/>
      <c r="CY501" s="880"/>
      <c r="CZ501" s="880"/>
      <c r="DA501" s="880"/>
      <c r="DB501" s="880"/>
      <c r="DC501" s="880"/>
      <c r="DD501" s="880"/>
      <c r="DE501" s="881"/>
    </row>
    <row r="502" spans="1:109" s="3" customFormat="1" ht="23.25" customHeight="1" x14ac:dyDescent="0.2">
      <c r="A502" s="919" t="s">
        <v>1784</v>
      </c>
      <c r="B502" s="920"/>
      <c r="C502" s="920"/>
      <c r="D502" s="920"/>
      <c r="E502" s="920"/>
      <c r="F502" s="920"/>
      <c r="G502" s="920"/>
      <c r="H502" s="920"/>
      <c r="I502" s="920"/>
      <c r="J502" s="920"/>
      <c r="K502" s="920"/>
      <c r="L502" s="920"/>
      <c r="M502" s="920"/>
      <c r="N502" s="920"/>
      <c r="O502" s="921"/>
      <c r="P502" s="886" t="s">
        <v>1517</v>
      </c>
      <c r="Q502" s="886"/>
      <c r="R502" s="886"/>
      <c r="S502" s="886"/>
      <c r="T502" s="886"/>
      <c r="U502" s="886"/>
      <c r="V502" s="886"/>
      <c r="W502" s="886"/>
      <c r="X502" s="886"/>
      <c r="Y502" s="886"/>
      <c r="Z502" s="886"/>
      <c r="AA502" s="886"/>
      <c r="AB502" s="886"/>
      <c r="AC502" s="886"/>
      <c r="AD502" s="887"/>
      <c r="AE502" s="887"/>
      <c r="AF502" s="887"/>
      <c r="AG502" s="888">
        <v>1</v>
      </c>
      <c r="AH502" s="888"/>
      <c r="AI502" s="888"/>
      <c r="AJ502" s="888"/>
      <c r="AK502" s="889">
        <v>19050</v>
      </c>
      <c r="AL502" s="889"/>
      <c r="AM502" s="889"/>
      <c r="AN502" s="889"/>
      <c r="AO502" s="889"/>
      <c r="AP502" s="889"/>
      <c r="AQ502" s="880">
        <v>228600</v>
      </c>
      <c r="AR502" s="880"/>
      <c r="AS502" s="880"/>
      <c r="AT502" s="880"/>
      <c r="AU502" s="880"/>
      <c r="AV502" s="880"/>
      <c r="AW502" s="880"/>
      <c r="AX502" s="880"/>
      <c r="AY502" s="876">
        <v>0</v>
      </c>
      <c r="AZ502" s="876"/>
      <c r="BA502" s="876"/>
      <c r="BB502" s="876"/>
      <c r="BC502" s="876"/>
      <c r="BD502" s="876"/>
      <c r="BE502" s="876"/>
      <c r="BF502" s="876"/>
      <c r="BG502" s="876">
        <v>3175</v>
      </c>
      <c r="BH502" s="876"/>
      <c r="BI502" s="876"/>
      <c r="BJ502" s="876"/>
      <c r="BK502" s="876"/>
      <c r="BL502" s="876"/>
      <c r="BM502" s="876"/>
      <c r="BN502" s="876"/>
      <c r="BO502" s="877">
        <v>31750</v>
      </c>
      <c r="BP502" s="878"/>
      <c r="BQ502" s="878"/>
      <c r="BR502" s="878"/>
      <c r="BS502" s="878"/>
      <c r="BT502" s="878"/>
      <c r="BU502" s="878"/>
      <c r="BV502" s="879"/>
      <c r="BW502" s="876">
        <v>0</v>
      </c>
      <c r="BX502" s="876"/>
      <c r="BY502" s="876"/>
      <c r="BZ502" s="876"/>
      <c r="CA502" s="876"/>
      <c r="CB502" s="876"/>
      <c r="CC502" s="876"/>
      <c r="CD502" s="876"/>
      <c r="CE502" s="876">
        <v>0</v>
      </c>
      <c r="CF502" s="876"/>
      <c r="CG502" s="876"/>
      <c r="CH502" s="876"/>
      <c r="CI502" s="876"/>
      <c r="CJ502" s="876"/>
      <c r="CK502" s="876"/>
      <c r="CL502" s="876"/>
      <c r="CM502" s="876"/>
      <c r="CN502" s="876">
        <v>24000</v>
      </c>
      <c r="CO502" s="876"/>
      <c r="CP502" s="876"/>
      <c r="CQ502" s="876"/>
      <c r="CR502" s="876"/>
      <c r="CS502" s="876"/>
      <c r="CT502" s="876"/>
      <c r="CU502" s="876"/>
      <c r="CV502" s="880">
        <f t="shared" si="7"/>
        <v>287525</v>
      </c>
      <c r="CW502" s="880"/>
      <c r="CX502" s="880"/>
      <c r="CY502" s="880"/>
      <c r="CZ502" s="880"/>
      <c r="DA502" s="880"/>
      <c r="DB502" s="880"/>
      <c r="DC502" s="880"/>
      <c r="DD502" s="880"/>
      <c r="DE502" s="881"/>
    </row>
    <row r="503" spans="1:109" s="3" customFormat="1" ht="23.25" customHeight="1" x14ac:dyDescent="0.2">
      <c r="A503" s="919" t="s">
        <v>1784</v>
      </c>
      <c r="B503" s="920"/>
      <c r="C503" s="920"/>
      <c r="D503" s="920"/>
      <c r="E503" s="920"/>
      <c r="F503" s="920"/>
      <c r="G503" s="920"/>
      <c r="H503" s="920"/>
      <c r="I503" s="920"/>
      <c r="J503" s="920"/>
      <c r="K503" s="920"/>
      <c r="L503" s="920"/>
      <c r="M503" s="920"/>
      <c r="N503" s="920"/>
      <c r="O503" s="921"/>
      <c r="P503" s="886" t="s">
        <v>1645</v>
      </c>
      <c r="Q503" s="886"/>
      <c r="R503" s="886"/>
      <c r="S503" s="886"/>
      <c r="T503" s="886"/>
      <c r="U503" s="886"/>
      <c r="V503" s="886"/>
      <c r="W503" s="886"/>
      <c r="X503" s="886"/>
      <c r="Y503" s="886"/>
      <c r="Z503" s="886"/>
      <c r="AA503" s="886"/>
      <c r="AB503" s="886"/>
      <c r="AC503" s="886"/>
      <c r="AD503" s="887"/>
      <c r="AE503" s="887"/>
      <c r="AF503" s="887"/>
      <c r="AG503" s="888">
        <v>1</v>
      </c>
      <c r="AH503" s="888"/>
      <c r="AI503" s="888"/>
      <c r="AJ503" s="888"/>
      <c r="AK503" s="889">
        <v>16000</v>
      </c>
      <c r="AL503" s="889"/>
      <c r="AM503" s="889"/>
      <c r="AN503" s="889"/>
      <c r="AO503" s="889"/>
      <c r="AP503" s="889"/>
      <c r="AQ503" s="880">
        <v>192000</v>
      </c>
      <c r="AR503" s="880"/>
      <c r="AS503" s="880"/>
      <c r="AT503" s="880"/>
      <c r="AU503" s="880"/>
      <c r="AV503" s="880"/>
      <c r="AW503" s="880"/>
      <c r="AX503" s="880"/>
      <c r="AY503" s="876">
        <v>0</v>
      </c>
      <c r="AZ503" s="876"/>
      <c r="BA503" s="876"/>
      <c r="BB503" s="876"/>
      <c r="BC503" s="876"/>
      <c r="BD503" s="876"/>
      <c r="BE503" s="876"/>
      <c r="BF503" s="876"/>
      <c r="BG503" s="876">
        <v>2666.666666666667</v>
      </c>
      <c r="BH503" s="876"/>
      <c r="BI503" s="876"/>
      <c r="BJ503" s="876"/>
      <c r="BK503" s="876"/>
      <c r="BL503" s="876"/>
      <c r="BM503" s="876"/>
      <c r="BN503" s="876"/>
      <c r="BO503" s="877">
        <v>26666.666666666668</v>
      </c>
      <c r="BP503" s="878"/>
      <c r="BQ503" s="878"/>
      <c r="BR503" s="878"/>
      <c r="BS503" s="878"/>
      <c r="BT503" s="878"/>
      <c r="BU503" s="878"/>
      <c r="BV503" s="879"/>
      <c r="BW503" s="876">
        <v>0</v>
      </c>
      <c r="BX503" s="876"/>
      <c r="BY503" s="876"/>
      <c r="BZ503" s="876"/>
      <c r="CA503" s="876"/>
      <c r="CB503" s="876"/>
      <c r="CC503" s="876"/>
      <c r="CD503" s="876"/>
      <c r="CE503" s="876">
        <v>0</v>
      </c>
      <c r="CF503" s="876"/>
      <c r="CG503" s="876"/>
      <c r="CH503" s="876"/>
      <c r="CI503" s="876"/>
      <c r="CJ503" s="876"/>
      <c r="CK503" s="876"/>
      <c r="CL503" s="876"/>
      <c r="CM503" s="876"/>
      <c r="CN503" s="876">
        <v>24000</v>
      </c>
      <c r="CO503" s="876"/>
      <c r="CP503" s="876"/>
      <c r="CQ503" s="876"/>
      <c r="CR503" s="876"/>
      <c r="CS503" s="876"/>
      <c r="CT503" s="876"/>
      <c r="CU503" s="876"/>
      <c r="CV503" s="880">
        <f t="shared" si="7"/>
        <v>245333.33333333331</v>
      </c>
      <c r="CW503" s="880"/>
      <c r="CX503" s="880"/>
      <c r="CY503" s="880"/>
      <c r="CZ503" s="880"/>
      <c r="DA503" s="880"/>
      <c r="DB503" s="880"/>
      <c r="DC503" s="880"/>
      <c r="DD503" s="880"/>
      <c r="DE503" s="881"/>
    </row>
    <row r="504" spans="1:109" s="3" customFormat="1" ht="23.25" customHeight="1" x14ac:dyDescent="0.2">
      <c r="A504" s="919" t="s">
        <v>1785</v>
      </c>
      <c r="B504" s="920"/>
      <c r="C504" s="920"/>
      <c r="D504" s="920"/>
      <c r="E504" s="920"/>
      <c r="F504" s="920"/>
      <c r="G504" s="920"/>
      <c r="H504" s="920"/>
      <c r="I504" s="920"/>
      <c r="J504" s="920"/>
      <c r="K504" s="920"/>
      <c r="L504" s="920"/>
      <c r="M504" s="920"/>
      <c r="N504" s="920"/>
      <c r="O504" s="921"/>
      <c r="P504" s="886" t="s">
        <v>1503</v>
      </c>
      <c r="Q504" s="886"/>
      <c r="R504" s="886"/>
      <c r="S504" s="886"/>
      <c r="T504" s="886"/>
      <c r="U504" s="886"/>
      <c r="V504" s="886"/>
      <c r="W504" s="886"/>
      <c r="X504" s="886"/>
      <c r="Y504" s="886"/>
      <c r="Z504" s="886"/>
      <c r="AA504" s="886"/>
      <c r="AB504" s="886"/>
      <c r="AC504" s="886"/>
      <c r="AD504" s="887"/>
      <c r="AE504" s="887"/>
      <c r="AF504" s="887"/>
      <c r="AG504" s="888">
        <v>1</v>
      </c>
      <c r="AH504" s="888"/>
      <c r="AI504" s="888"/>
      <c r="AJ504" s="888"/>
      <c r="AK504" s="889">
        <v>28500</v>
      </c>
      <c r="AL504" s="889"/>
      <c r="AM504" s="889"/>
      <c r="AN504" s="889"/>
      <c r="AO504" s="889"/>
      <c r="AP504" s="889"/>
      <c r="AQ504" s="880">
        <v>342000</v>
      </c>
      <c r="AR504" s="880"/>
      <c r="AS504" s="880"/>
      <c r="AT504" s="880"/>
      <c r="AU504" s="880"/>
      <c r="AV504" s="880"/>
      <c r="AW504" s="880"/>
      <c r="AX504" s="880"/>
      <c r="AY504" s="876">
        <v>0</v>
      </c>
      <c r="AZ504" s="876"/>
      <c r="BA504" s="876"/>
      <c r="BB504" s="876"/>
      <c r="BC504" s="876"/>
      <c r="BD504" s="876"/>
      <c r="BE504" s="876"/>
      <c r="BF504" s="876"/>
      <c r="BG504" s="876">
        <v>4750</v>
      </c>
      <c r="BH504" s="876"/>
      <c r="BI504" s="876"/>
      <c r="BJ504" s="876"/>
      <c r="BK504" s="876"/>
      <c r="BL504" s="876"/>
      <c r="BM504" s="876"/>
      <c r="BN504" s="876"/>
      <c r="BO504" s="877">
        <v>47500</v>
      </c>
      <c r="BP504" s="878"/>
      <c r="BQ504" s="878"/>
      <c r="BR504" s="878"/>
      <c r="BS504" s="878"/>
      <c r="BT504" s="878"/>
      <c r="BU504" s="878"/>
      <c r="BV504" s="879"/>
      <c r="BW504" s="876">
        <v>0</v>
      </c>
      <c r="BX504" s="876"/>
      <c r="BY504" s="876"/>
      <c r="BZ504" s="876"/>
      <c r="CA504" s="876"/>
      <c r="CB504" s="876"/>
      <c r="CC504" s="876"/>
      <c r="CD504" s="876"/>
      <c r="CE504" s="876">
        <v>0</v>
      </c>
      <c r="CF504" s="876"/>
      <c r="CG504" s="876"/>
      <c r="CH504" s="876"/>
      <c r="CI504" s="876"/>
      <c r="CJ504" s="876"/>
      <c r="CK504" s="876"/>
      <c r="CL504" s="876"/>
      <c r="CM504" s="876"/>
      <c r="CN504" s="876">
        <v>24000</v>
      </c>
      <c r="CO504" s="876"/>
      <c r="CP504" s="876"/>
      <c r="CQ504" s="876"/>
      <c r="CR504" s="876"/>
      <c r="CS504" s="876"/>
      <c r="CT504" s="876"/>
      <c r="CU504" s="876"/>
      <c r="CV504" s="880">
        <f t="shared" si="7"/>
        <v>418250</v>
      </c>
      <c r="CW504" s="880"/>
      <c r="CX504" s="880"/>
      <c r="CY504" s="880"/>
      <c r="CZ504" s="880"/>
      <c r="DA504" s="880"/>
      <c r="DB504" s="880"/>
      <c r="DC504" s="880"/>
      <c r="DD504" s="880"/>
      <c r="DE504" s="881"/>
    </row>
    <row r="505" spans="1:109" s="3" customFormat="1" ht="23.25" customHeight="1" x14ac:dyDescent="0.2">
      <c r="A505" s="919" t="s">
        <v>1786</v>
      </c>
      <c r="B505" s="920"/>
      <c r="C505" s="920"/>
      <c r="D505" s="920"/>
      <c r="E505" s="920"/>
      <c r="F505" s="920"/>
      <c r="G505" s="920"/>
      <c r="H505" s="920"/>
      <c r="I505" s="920"/>
      <c r="J505" s="920"/>
      <c r="K505" s="920"/>
      <c r="L505" s="920"/>
      <c r="M505" s="920"/>
      <c r="N505" s="920"/>
      <c r="O505" s="921"/>
      <c r="P505" s="886" t="s">
        <v>1530</v>
      </c>
      <c r="Q505" s="886"/>
      <c r="R505" s="886"/>
      <c r="S505" s="886"/>
      <c r="T505" s="886"/>
      <c r="U505" s="886"/>
      <c r="V505" s="886"/>
      <c r="W505" s="886"/>
      <c r="X505" s="886"/>
      <c r="Y505" s="886"/>
      <c r="Z505" s="886"/>
      <c r="AA505" s="886"/>
      <c r="AB505" s="886"/>
      <c r="AC505" s="886"/>
      <c r="AD505" s="887"/>
      <c r="AE505" s="887"/>
      <c r="AF505" s="887"/>
      <c r="AG505" s="888">
        <v>1</v>
      </c>
      <c r="AH505" s="888"/>
      <c r="AI505" s="888"/>
      <c r="AJ505" s="888"/>
      <c r="AK505" s="889">
        <v>16000</v>
      </c>
      <c r="AL505" s="889"/>
      <c r="AM505" s="889"/>
      <c r="AN505" s="889"/>
      <c r="AO505" s="889"/>
      <c r="AP505" s="889"/>
      <c r="AQ505" s="880">
        <v>192000</v>
      </c>
      <c r="AR505" s="880"/>
      <c r="AS505" s="880"/>
      <c r="AT505" s="880"/>
      <c r="AU505" s="880"/>
      <c r="AV505" s="880"/>
      <c r="AW505" s="880"/>
      <c r="AX505" s="880"/>
      <c r="AY505" s="876">
        <v>0</v>
      </c>
      <c r="AZ505" s="876"/>
      <c r="BA505" s="876"/>
      <c r="BB505" s="876"/>
      <c r="BC505" s="876"/>
      <c r="BD505" s="876"/>
      <c r="BE505" s="876"/>
      <c r="BF505" s="876"/>
      <c r="BG505" s="876">
        <v>2666.666666666667</v>
      </c>
      <c r="BH505" s="876"/>
      <c r="BI505" s="876"/>
      <c r="BJ505" s="876"/>
      <c r="BK505" s="876"/>
      <c r="BL505" s="876"/>
      <c r="BM505" s="876"/>
      <c r="BN505" s="876"/>
      <c r="BO505" s="877">
        <v>26666.666666666668</v>
      </c>
      <c r="BP505" s="878"/>
      <c r="BQ505" s="878"/>
      <c r="BR505" s="878"/>
      <c r="BS505" s="878"/>
      <c r="BT505" s="878"/>
      <c r="BU505" s="878"/>
      <c r="BV505" s="879"/>
      <c r="BW505" s="876">
        <v>0</v>
      </c>
      <c r="BX505" s="876"/>
      <c r="BY505" s="876"/>
      <c r="BZ505" s="876"/>
      <c r="CA505" s="876"/>
      <c r="CB505" s="876"/>
      <c r="CC505" s="876"/>
      <c r="CD505" s="876"/>
      <c r="CE505" s="876">
        <v>0</v>
      </c>
      <c r="CF505" s="876"/>
      <c r="CG505" s="876"/>
      <c r="CH505" s="876"/>
      <c r="CI505" s="876"/>
      <c r="CJ505" s="876"/>
      <c r="CK505" s="876"/>
      <c r="CL505" s="876"/>
      <c r="CM505" s="876"/>
      <c r="CN505" s="876">
        <v>24000</v>
      </c>
      <c r="CO505" s="876"/>
      <c r="CP505" s="876"/>
      <c r="CQ505" s="876"/>
      <c r="CR505" s="876"/>
      <c r="CS505" s="876"/>
      <c r="CT505" s="876"/>
      <c r="CU505" s="876"/>
      <c r="CV505" s="880">
        <f t="shared" si="7"/>
        <v>245333.33333333331</v>
      </c>
      <c r="CW505" s="880"/>
      <c r="CX505" s="880"/>
      <c r="CY505" s="880"/>
      <c r="CZ505" s="880"/>
      <c r="DA505" s="880"/>
      <c r="DB505" s="880"/>
      <c r="DC505" s="880"/>
      <c r="DD505" s="880"/>
      <c r="DE505" s="881"/>
    </row>
    <row r="506" spans="1:109" s="3" customFormat="1" ht="23.25" customHeight="1" x14ac:dyDescent="0.2">
      <c r="A506" s="919" t="s">
        <v>1787</v>
      </c>
      <c r="B506" s="920"/>
      <c r="C506" s="920"/>
      <c r="D506" s="920"/>
      <c r="E506" s="920"/>
      <c r="F506" s="920"/>
      <c r="G506" s="920"/>
      <c r="H506" s="920"/>
      <c r="I506" s="920"/>
      <c r="J506" s="920"/>
      <c r="K506" s="920"/>
      <c r="L506" s="920"/>
      <c r="M506" s="920"/>
      <c r="N506" s="920"/>
      <c r="O506" s="921"/>
      <c r="P506" s="886" t="s">
        <v>1572</v>
      </c>
      <c r="Q506" s="886"/>
      <c r="R506" s="886"/>
      <c r="S506" s="886"/>
      <c r="T506" s="886"/>
      <c r="U506" s="886"/>
      <c r="V506" s="886"/>
      <c r="W506" s="886"/>
      <c r="X506" s="886"/>
      <c r="Y506" s="886"/>
      <c r="Z506" s="886"/>
      <c r="AA506" s="886"/>
      <c r="AB506" s="886"/>
      <c r="AC506" s="886"/>
      <c r="AD506" s="887"/>
      <c r="AE506" s="887"/>
      <c r="AF506" s="887"/>
      <c r="AG506" s="888">
        <v>1</v>
      </c>
      <c r="AH506" s="888"/>
      <c r="AI506" s="888"/>
      <c r="AJ506" s="888"/>
      <c r="AK506" s="889">
        <v>16000</v>
      </c>
      <c r="AL506" s="889"/>
      <c r="AM506" s="889"/>
      <c r="AN506" s="889"/>
      <c r="AO506" s="889"/>
      <c r="AP506" s="889"/>
      <c r="AQ506" s="880">
        <v>192000</v>
      </c>
      <c r="AR506" s="880"/>
      <c r="AS506" s="880"/>
      <c r="AT506" s="880"/>
      <c r="AU506" s="880"/>
      <c r="AV506" s="880"/>
      <c r="AW506" s="880"/>
      <c r="AX506" s="880"/>
      <c r="AY506" s="876">
        <v>0</v>
      </c>
      <c r="AZ506" s="876"/>
      <c r="BA506" s="876"/>
      <c r="BB506" s="876"/>
      <c r="BC506" s="876"/>
      <c r="BD506" s="876"/>
      <c r="BE506" s="876"/>
      <c r="BF506" s="876"/>
      <c r="BG506" s="876">
        <v>2666.666666666667</v>
      </c>
      <c r="BH506" s="876"/>
      <c r="BI506" s="876"/>
      <c r="BJ506" s="876"/>
      <c r="BK506" s="876"/>
      <c r="BL506" s="876"/>
      <c r="BM506" s="876"/>
      <c r="BN506" s="876"/>
      <c r="BO506" s="877">
        <v>26666.666666666668</v>
      </c>
      <c r="BP506" s="878"/>
      <c r="BQ506" s="878"/>
      <c r="BR506" s="878"/>
      <c r="BS506" s="878"/>
      <c r="BT506" s="878"/>
      <c r="BU506" s="878"/>
      <c r="BV506" s="879"/>
      <c r="BW506" s="876">
        <v>0</v>
      </c>
      <c r="BX506" s="876"/>
      <c r="BY506" s="876"/>
      <c r="BZ506" s="876"/>
      <c r="CA506" s="876"/>
      <c r="CB506" s="876"/>
      <c r="CC506" s="876"/>
      <c r="CD506" s="876"/>
      <c r="CE506" s="876">
        <v>0</v>
      </c>
      <c r="CF506" s="876"/>
      <c r="CG506" s="876"/>
      <c r="CH506" s="876"/>
      <c r="CI506" s="876"/>
      <c r="CJ506" s="876"/>
      <c r="CK506" s="876"/>
      <c r="CL506" s="876"/>
      <c r="CM506" s="876"/>
      <c r="CN506" s="876">
        <v>24000</v>
      </c>
      <c r="CO506" s="876"/>
      <c r="CP506" s="876"/>
      <c r="CQ506" s="876"/>
      <c r="CR506" s="876"/>
      <c r="CS506" s="876"/>
      <c r="CT506" s="876"/>
      <c r="CU506" s="876"/>
      <c r="CV506" s="880">
        <f t="shared" si="7"/>
        <v>245333.33333333331</v>
      </c>
      <c r="CW506" s="880"/>
      <c r="CX506" s="880"/>
      <c r="CY506" s="880"/>
      <c r="CZ506" s="880"/>
      <c r="DA506" s="880"/>
      <c r="DB506" s="880"/>
      <c r="DC506" s="880"/>
      <c r="DD506" s="880"/>
      <c r="DE506" s="881"/>
    </row>
    <row r="507" spans="1:109" s="3" customFormat="1" ht="23.25" customHeight="1" x14ac:dyDescent="0.2">
      <c r="A507" s="919" t="s">
        <v>1788</v>
      </c>
      <c r="B507" s="920"/>
      <c r="C507" s="920"/>
      <c r="D507" s="920"/>
      <c r="E507" s="920"/>
      <c r="F507" s="920"/>
      <c r="G507" s="920"/>
      <c r="H507" s="920"/>
      <c r="I507" s="920"/>
      <c r="J507" s="920"/>
      <c r="K507" s="920"/>
      <c r="L507" s="920"/>
      <c r="M507" s="920"/>
      <c r="N507" s="920"/>
      <c r="O507" s="921"/>
      <c r="P507" s="886" t="s">
        <v>1566</v>
      </c>
      <c r="Q507" s="886"/>
      <c r="R507" s="886"/>
      <c r="S507" s="886"/>
      <c r="T507" s="886"/>
      <c r="U507" s="886"/>
      <c r="V507" s="886"/>
      <c r="W507" s="886"/>
      <c r="X507" s="886"/>
      <c r="Y507" s="886"/>
      <c r="Z507" s="886"/>
      <c r="AA507" s="886"/>
      <c r="AB507" s="886"/>
      <c r="AC507" s="886"/>
      <c r="AD507" s="887"/>
      <c r="AE507" s="887"/>
      <c r="AF507" s="887"/>
      <c r="AG507" s="888">
        <v>1</v>
      </c>
      <c r="AH507" s="888"/>
      <c r="AI507" s="888"/>
      <c r="AJ507" s="888"/>
      <c r="AK507" s="889">
        <v>23500</v>
      </c>
      <c r="AL507" s="889"/>
      <c r="AM507" s="889"/>
      <c r="AN507" s="889"/>
      <c r="AO507" s="889"/>
      <c r="AP507" s="889"/>
      <c r="AQ507" s="880">
        <v>282000</v>
      </c>
      <c r="AR507" s="880"/>
      <c r="AS507" s="880"/>
      <c r="AT507" s="880"/>
      <c r="AU507" s="880"/>
      <c r="AV507" s="880"/>
      <c r="AW507" s="880"/>
      <c r="AX507" s="880"/>
      <c r="AY507" s="876">
        <v>0</v>
      </c>
      <c r="AZ507" s="876"/>
      <c r="BA507" s="876"/>
      <c r="BB507" s="876"/>
      <c r="BC507" s="876"/>
      <c r="BD507" s="876"/>
      <c r="BE507" s="876"/>
      <c r="BF507" s="876"/>
      <c r="BG507" s="876">
        <v>3916.666666666667</v>
      </c>
      <c r="BH507" s="876"/>
      <c r="BI507" s="876"/>
      <c r="BJ507" s="876"/>
      <c r="BK507" s="876"/>
      <c r="BL507" s="876"/>
      <c r="BM507" s="876"/>
      <c r="BN507" s="876"/>
      <c r="BO507" s="877">
        <v>39166.666666666672</v>
      </c>
      <c r="BP507" s="878"/>
      <c r="BQ507" s="878"/>
      <c r="BR507" s="878"/>
      <c r="BS507" s="878"/>
      <c r="BT507" s="878"/>
      <c r="BU507" s="878"/>
      <c r="BV507" s="879"/>
      <c r="BW507" s="876">
        <v>0</v>
      </c>
      <c r="BX507" s="876"/>
      <c r="BY507" s="876"/>
      <c r="BZ507" s="876"/>
      <c r="CA507" s="876"/>
      <c r="CB507" s="876"/>
      <c r="CC507" s="876"/>
      <c r="CD507" s="876"/>
      <c r="CE507" s="876">
        <v>0</v>
      </c>
      <c r="CF507" s="876"/>
      <c r="CG507" s="876"/>
      <c r="CH507" s="876"/>
      <c r="CI507" s="876"/>
      <c r="CJ507" s="876"/>
      <c r="CK507" s="876"/>
      <c r="CL507" s="876"/>
      <c r="CM507" s="876"/>
      <c r="CN507" s="876">
        <v>24000</v>
      </c>
      <c r="CO507" s="876"/>
      <c r="CP507" s="876"/>
      <c r="CQ507" s="876"/>
      <c r="CR507" s="876"/>
      <c r="CS507" s="876"/>
      <c r="CT507" s="876"/>
      <c r="CU507" s="876"/>
      <c r="CV507" s="880">
        <f t="shared" si="7"/>
        <v>349083.33333333337</v>
      </c>
      <c r="CW507" s="880"/>
      <c r="CX507" s="880"/>
      <c r="CY507" s="880"/>
      <c r="CZ507" s="880"/>
      <c r="DA507" s="880"/>
      <c r="DB507" s="880"/>
      <c r="DC507" s="880"/>
      <c r="DD507" s="880"/>
      <c r="DE507" s="881"/>
    </row>
    <row r="508" spans="1:109" s="3" customFormat="1" ht="23.25" customHeight="1" x14ac:dyDescent="0.2">
      <c r="A508" s="919" t="s">
        <v>1789</v>
      </c>
      <c r="B508" s="920"/>
      <c r="C508" s="920"/>
      <c r="D508" s="920"/>
      <c r="E508" s="920"/>
      <c r="F508" s="920"/>
      <c r="G508" s="920"/>
      <c r="H508" s="920"/>
      <c r="I508" s="920"/>
      <c r="J508" s="920"/>
      <c r="K508" s="920"/>
      <c r="L508" s="920"/>
      <c r="M508" s="920"/>
      <c r="N508" s="920"/>
      <c r="O508" s="921"/>
      <c r="P508" s="886" t="s">
        <v>1525</v>
      </c>
      <c r="Q508" s="886"/>
      <c r="R508" s="886"/>
      <c r="S508" s="886"/>
      <c r="T508" s="886"/>
      <c r="U508" s="886"/>
      <c r="V508" s="886"/>
      <c r="W508" s="886"/>
      <c r="X508" s="886"/>
      <c r="Y508" s="886"/>
      <c r="Z508" s="886"/>
      <c r="AA508" s="886"/>
      <c r="AB508" s="886"/>
      <c r="AC508" s="886"/>
      <c r="AD508" s="887"/>
      <c r="AE508" s="887"/>
      <c r="AF508" s="887"/>
      <c r="AG508" s="888">
        <v>1</v>
      </c>
      <c r="AH508" s="888"/>
      <c r="AI508" s="888"/>
      <c r="AJ508" s="888"/>
      <c r="AK508" s="889">
        <v>23500</v>
      </c>
      <c r="AL508" s="889"/>
      <c r="AM508" s="889"/>
      <c r="AN508" s="889"/>
      <c r="AO508" s="889"/>
      <c r="AP508" s="889"/>
      <c r="AQ508" s="880">
        <v>282000</v>
      </c>
      <c r="AR508" s="880"/>
      <c r="AS508" s="880"/>
      <c r="AT508" s="880"/>
      <c r="AU508" s="880"/>
      <c r="AV508" s="880"/>
      <c r="AW508" s="880"/>
      <c r="AX508" s="880"/>
      <c r="AY508" s="876">
        <v>0</v>
      </c>
      <c r="AZ508" s="876"/>
      <c r="BA508" s="876"/>
      <c r="BB508" s="876"/>
      <c r="BC508" s="876"/>
      <c r="BD508" s="876"/>
      <c r="BE508" s="876"/>
      <c r="BF508" s="876"/>
      <c r="BG508" s="876">
        <v>3916.666666666667</v>
      </c>
      <c r="BH508" s="876"/>
      <c r="BI508" s="876"/>
      <c r="BJ508" s="876"/>
      <c r="BK508" s="876"/>
      <c r="BL508" s="876"/>
      <c r="BM508" s="876"/>
      <c r="BN508" s="876"/>
      <c r="BO508" s="877">
        <v>39166.666666666672</v>
      </c>
      <c r="BP508" s="878"/>
      <c r="BQ508" s="878"/>
      <c r="BR508" s="878"/>
      <c r="BS508" s="878"/>
      <c r="BT508" s="878"/>
      <c r="BU508" s="878"/>
      <c r="BV508" s="879"/>
      <c r="BW508" s="876">
        <v>0</v>
      </c>
      <c r="BX508" s="876"/>
      <c r="BY508" s="876"/>
      <c r="BZ508" s="876"/>
      <c r="CA508" s="876"/>
      <c r="CB508" s="876"/>
      <c r="CC508" s="876"/>
      <c r="CD508" s="876"/>
      <c r="CE508" s="876">
        <v>0</v>
      </c>
      <c r="CF508" s="876"/>
      <c r="CG508" s="876"/>
      <c r="CH508" s="876"/>
      <c r="CI508" s="876"/>
      <c r="CJ508" s="876"/>
      <c r="CK508" s="876"/>
      <c r="CL508" s="876"/>
      <c r="CM508" s="876"/>
      <c r="CN508" s="876">
        <v>24000</v>
      </c>
      <c r="CO508" s="876"/>
      <c r="CP508" s="876"/>
      <c r="CQ508" s="876"/>
      <c r="CR508" s="876"/>
      <c r="CS508" s="876"/>
      <c r="CT508" s="876"/>
      <c r="CU508" s="876"/>
      <c r="CV508" s="880">
        <f t="shared" si="7"/>
        <v>349083.33333333337</v>
      </c>
      <c r="CW508" s="880"/>
      <c r="CX508" s="880"/>
      <c r="CY508" s="880"/>
      <c r="CZ508" s="880"/>
      <c r="DA508" s="880"/>
      <c r="DB508" s="880"/>
      <c r="DC508" s="880"/>
      <c r="DD508" s="880"/>
      <c r="DE508" s="881"/>
    </row>
    <row r="509" spans="1:109" s="3" customFormat="1" ht="23.25" customHeight="1" x14ac:dyDescent="0.2">
      <c r="A509" s="919" t="s">
        <v>1790</v>
      </c>
      <c r="B509" s="920"/>
      <c r="C509" s="920"/>
      <c r="D509" s="920"/>
      <c r="E509" s="920"/>
      <c r="F509" s="920"/>
      <c r="G509" s="920"/>
      <c r="H509" s="920"/>
      <c r="I509" s="920"/>
      <c r="J509" s="920"/>
      <c r="K509" s="920"/>
      <c r="L509" s="920"/>
      <c r="M509" s="920"/>
      <c r="N509" s="920"/>
      <c r="O509" s="921"/>
      <c r="P509" s="886" t="s">
        <v>1536</v>
      </c>
      <c r="Q509" s="886"/>
      <c r="R509" s="886"/>
      <c r="S509" s="886"/>
      <c r="T509" s="886"/>
      <c r="U509" s="886"/>
      <c r="V509" s="886"/>
      <c r="W509" s="886"/>
      <c r="X509" s="886"/>
      <c r="Y509" s="886"/>
      <c r="Z509" s="886"/>
      <c r="AA509" s="886"/>
      <c r="AB509" s="886"/>
      <c r="AC509" s="886"/>
      <c r="AD509" s="887"/>
      <c r="AE509" s="887"/>
      <c r="AF509" s="887"/>
      <c r="AG509" s="888">
        <v>1</v>
      </c>
      <c r="AH509" s="888"/>
      <c r="AI509" s="888"/>
      <c r="AJ509" s="888"/>
      <c r="AK509" s="889">
        <v>23500</v>
      </c>
      <c r="AL509" s="889"/>
      <c r="AM509" s="889"/>
      <c r="AN509" s="889"/>
      <c r="AO509" s="889"/>
      <c r="AP509" s="889"/>
      <c r="AQ509" s="880">
        <v>282000</v>
      </c>
      <c r="AR509" s="880"/>
      <c r="AS509" s="880"/>
      <c r="AT509" s="880"/>
      <c r="AU509" s="880"/>
      <c r="AV509" s="880"/>
      <c r="AW509" s="880"/>
      <c r="AX509" s="880"/>
      <c r="AY509" s="876">
        <v>0</v>
      </c>
      <c r="AZ509" s="876"/>
      <c r="BA509" s="876"/>
      <c r="BB509" s="876"/>
      <c r="BC509" s="876"/>
      <c r="BD509" s="876"/>
      <c r="BE509" s="876"/>
      <c r="BF509" s="876"/>
      <c r="BG509" s="876">
        <v>3916.666666666667</v>
      </c>
      <c r="BH509" s="876"/>
      <c r="BI509" s="876"/>
      <c r="BJ509" s="876"/>
      <c r="BK509" s="876"/>
      <c r="BL509" s="876"/>
      <c r="BM509" s="876"/>
      <c r="BN509" s="876"/>
      <c r="BO509" s="877">
        <v>39166.666666666672</v>
      </c>
      <c r="BP509" s="878"/>
      <c r="BQ509" s="878"/>
      <c r="BR509" s="878"/>
      <c r="BS509" s="878"/>
      <c r="BT509" s="878"/>
      <c r="BU509" s="878"/>
      <c r="BV509" s="879"/>
      <c r="BW509" s="876">
        <v>0</v>
      </c>
      <c r="BX509" s="876"/>
      <c r="BY509" s="876"/>
      <c r="BZ509" s="876"/>
      <c r="CA509" s="876"/>
      <c r="CB509" s="876"/>
      <c r="CC509" s="876"/>
      <c r="CD509" s="876"/>
      <c r="CE509" s="876">
        <v>0</v>
      </c>
      <c r="CF509" s="876"/>
      <c r="CG509" s="876"/>
      <c r="CH509" s="876"/>
      <c r="CI509" s="876"/>
      <c r="CJ509" s="876"/>
      <c r="CK509" s="876"/>
      <c r="CL509" s="876"/>
      <c r="CM509" s="876"/>
      <c r="CN509" s="876">
        <v>24000</v>
      </c>
      <c r="CO509" s="876"/>
      <c r="CP509" s="876"/>
      <c r="CQ509" s="876"/>
      <c r="CR509" s="876"/>
      <c r="CS509" s="876"/>
      <c r="CT509" s="876"/>
      <c r="CU509" s="876"/>
      <c r="CV509" s="880">
        <f t="shared" si="7"/>
        <v>349083.33333333337</v>
      </c>
      <c r="CW509" s="880"/>
      <c r="CX509" s="880"/>
      <c r="CY509" s="880"/>
      <c r="CZ509" s="880"/>
      <c r="DA509" s="880"/>
      <c r="DB509" s="880"/>
      <c r="DC509" s="880"/>
      <c r="DD509" s="880"/>
      <c r="DE509" s="881"/>
    </row>
    <row r="510" spans="1:109" s="3" customFormat="1" ht="23.25" customHeight="1" x14ac:dyDescent="0.2">
      <c r="A510" s="919" t="s">
        <v>1791</v>
      </c>
      <c r="B510" s="920"/>
      <c r="C510" s="920"/>
      <c r="D510" s="920"/>
      <c r="E510" s="920"/>
      <c r="F510" s="920"/>
      <c r="G510" s="920"/>
      <c r="H510" s="920"/>
      <c r="I510" s="920"/>
      <c r="J510" s="920"/>
      <c r="K510" s="920"/>
      <c r="L510" s="920"/>
      <c r="M510" s="920"/>
      <c r="N510" s="920"/>
      <c r="O510" s="921"/>
      <c r="P510" s="886" t="s">
        <v>1655</v>
      </c>
      <c r="Q510" s="886"/>
      <c r="R510" s="886"/>
      <c r="S510" s="886"/>
      <c r="T510" s="886"/>
      <c r="U510" s="886"/>
      <c r="V510" s="886"/>
      <c r="W510" s="886"/>
      <c r="X510" s="886"/>
      <c r="Y510" s="886"/>
      <c r="Z510" s="886"/>
      <c r="AA510" s="886"/>
      <c r="AB510" s="886"/>
      <c r="AC510" s="886"/>
      <c r="AD510" s="887"/>
      <c r="AE510" s="887"/>
      <c r="AF510" s="887"/>
      <c r="AG510" s="888">
        <v>1</v>
      </c>
      <c r="AH510" s="888"/>
      <c r="AI510" s="888"/>
      <c r="AJ510" s="888"/>
      <c r="AK510" s="889">
        <v>16000</v>
      </c>
      <c r="AL510" s="889"/>
      <c r="AM510" s="889"/>
      <c r="AN510" s="889"/>
      <c r="AO510" s="889"/>
      <c r="AP510" s="889"/>
      <c r="AQ510" s="880">
        <v>192000</v>
      </c>
      <c r="AR510" s="880"/>
      <c r="AS510" s="880"/>
      <c r="AT510" s="880"/>
      <c r="AU510" s="880"/>
      <c r="AV510" s="880"/>
      <c r="AW510" s="880"/>
      <c r="AX510" s="880"/>
      <c r="AY510" s="876">
        <v>0</v>
      </c>
      <c r="AZ510" s="876"/>
      <c r="BA510" s="876"/>
      <c r="BB510" s="876"/>
      <c r="BC510" s="876"/>
      <c r="BD510" s="876"/>
      <c r="BE510" s="876"/>
      <c r="BF510" s="876"/>
      <c r="BG510" s="876">
        <v>2666.666666666667</v>
      </c>
      <c r="BH510" s="876"/>
      <c r="BI510" s="876"/>
      <c r="BJ510" s="876"/>
      <c r="BK510" s="876"/>
      <c r="BL510" s="876"/>
      <c r="BM510" s="876"/>
      <c r="BN510" s="876"/>
      <c r="BO510" s="877">
        <v>26666.666666666668</v>
      </c>
      <c r="BP510" s="878"/>
      <c r="BQ510" s="878"/>
      <c r="BR510" s="878"/>
      <c r="BS510" s="878"/>
      <c r="BT510" s="878"/>
      <c r="BU510" s="878"/>
      <c r="BV510" s="879"/>
      <c r="BW510" s="876">
        <v>0</v>
      </c>
      <c r="BX510" s="876"/>
      <c r="BY510" s="876"/>
      <c r="BZ510" s="876"/>
      <c r="CA510" s="876"/>
      <c r="CB510" s="876"/>
      <c r="CC510" s="876"/>
      <c r="CD510" s="876"/>
      <c r="CE510" s="876">
        <v>0</v>
      </c>
      <c r="CF510" s="876"/>
      <c r="CG510" s="876"/>
      <c r="CH510" s="876"/>
      <c r="CI510" s="876"/>
      <c r="CJ510" s="876"/>
      <c r="CK510" s="876"/>
      <c r="CL510" s="876"/>
      <c r="CM510" s="876"/>
      <c r="CN510" s="876">
        <v>24000</v>
      </c>
      <c r="CO510" s="876"/>
      <c r="CP510" s="876"/>
      <c r="CQ510" s="876"/>
      <c r="CR510" s="876"/>
      <c r="CS510" s="876"/>
      <c r="CT510" s="876"/>
      <c r="CU510" s="876"/>
      <c r="CV510" s="880">
        <f t="shared" si="7"/>
        <v>245333.33333333331</v>
      </c>
      <c r="CW510" s="880"/>
      <c r="CX510" s="880"/>
      <c r="CY510" s="880"/>
      <c r="CZ510" s="880"/>
      <c r="DA510" s="880"/>
      <c r="DB510" s="880"/>
      <c r="DC510" s="880"/>
      <c r="DD510" s="880"/>
      <c r="DE510" s="881"/>
    </row>
    <row r="511" spans="1:109" s="3" customFormat="1" ht="23.25" customHeight="1" x14ac:dyDescent="0.2">
      <c r="A511" s="919" t="s">
        <v>1792</v>
      </c>
      <c r="B511" s="920"/>
      <c r="C511" s="920"/>
      <c r="D511" s="920"/>
      <c r="E511" s="920"/>
      <c r="F511" s="920"/>
      <c r="G511" s="920"/>
      <c r="H511" s="920"/>
      <c r="I511" s="920"/>
      <c r="J511" s="920"/>
      <c r="K511" s="920"/>
      <c r="L511" s="920"/>
      <c r="M511" s="920"/>
      <c r="N511" s="920"/>
      <c r="O511" s="921"/>
      <c r="P511" s="886" t="s">
        <v>1540</v>
      </c>
      <c r="Q511" s="886"/>
      <c r="R511" s="886"/>
      <c r="S511" s="886"/>
      <c r="T511" s="886"/>
      <c r="U511" s="886"/>
      <c r="V511" s="886"/>
      <c r="W511" s="886"/>
      <c r="X511" s="886"/>
      <c r="Y511" s="886"/>
      <c r="Z511" s="886"/>
      <c r="AA511" s="886"/>
      <c r="AB511" s="886"/>
      <c r="AC511" s="886"/>
      <c r="AD511" s="887"/>
      <c r="AE511" s="887"/>
      <c r="AF511" s="887"/>
      <c r="AG511" s="888">
        <v>1</v>
      </c>
      <c r="AH511" s="888"/>
      <c r="AI511" s="888"/>
      <c r="AJ511" s="888"/>
      <c r="AK511" s="889">
        <v>23500</v>
      </c>
      <c r="AL511" s="889"/>
      <c r="AM511" s="889"/>
      <c r="AN511" s="889"/>
      <c r="AO511" s="889"/>
      <c r="AP511" s="889"/>
      <c r="AQ511" s="880">
        <v>282000</v>
      </c>
      <c r="AR511" s="880"/>
      <c r="AS511" s="880"/>
      <c r="AT511" s="880"/>
      <c r="AU511" s="880"/>
      <c r="AV511" s="880"/>
      <c r="AW511" s="880"/>
      <c r="AX511" s="880"/>
      <c r="AY511" s="876">
        <v>0</v>
      </c>
      <c r="AZ511" s="876"/>
      <c r="BA511" s="876"/>
      <c r="BB511" s="876"/>
      <c r="BC511" s="876"/>
      <c r="BD511" s="876"/>
      <c r="BE511" s="876"/>
      <c r="BF511" s="876"/>
      <c r="BG511" s="876">
        <v>3916.666666666667</v>
      </c>
      <c r="BH511" s="876"/>
      <c r="BI511" s="876"/>
      <c r="BJ511" s="876"/>
      <c r="BK511" s="876"/>
      <c r="BL511" s="876"/>
      <c r="BM511" s="876"/>
      <c r="BN511" s="876"/>
      <c r="BO511" s="877">
        <v>39166.666666666672</v>
      </c>
      <c r="BP511" s="878"/>
      <c r="BQ511" s="878"/>
      <c r="BR511" s="878"/>
      <c r="BS511" s="878"/>
      <c r="BT511" s="878"/>
      <c r="BU511" s="878"/>
      <c r="BV511" s="879"/>
      <c r="BW511" s="876">
        <v>0</v>
      </c>
      <c r="BX511" s="876"/>
      <c r="BY511" s="876"/>
      <c r="BZ511" s="876"/>
      <c r="CA511" s="876"/>
      <c r="CB511" s="876"/>
      <c r="CC511" s="876"/>
      <c r="CD511" s="876"/>
      <c r="CE511" s="876">
        <v>0</v>
      </c>
      <c r="CF511" s="876"/>
      <c r="CG511" s="876"/>
      <c r="CH511" s="876"/>
      <c r="CI511" s="876"/>
      <c r="CJ511" s="876"/>
      <c r="CK511" s="876"/>
      <c r="CL511" s="876"/>
      <c r="CM511" s="876"/>
      <c r="CN511" s="876">
        <v>24000</v>
      </c>
      <c r="CO511" s="876"/>
      <c r="CP511" s="876"/>
      <c r="CQ511" s="876"/>
      <c r="CR511" s="876"/>
      <c r="CS511" s="876"/>
      <c r="CT511" s="876"/>
      <c r="CU511" s="876"/>
      <c r="CV511" s="880">
        <f t="shared" si="7"/>
        <v>349083.33333333337</v>
      </c>
      <c r="CW511" s="880"/>
      <c r="CX511" s="880"/>
      <c r="CY511" s="880"/>
      <c r="CZ511" s="880"/>
      <c r="DA511" s="880"/>
      <c r="DB511" s="880"/>
      <c r="DC511" s="880"/>
      <c r="DD511" s="880"/>
      <c r="DE511" s="881"/>
    </row>
    <row r="512" spans="1:109" s="3" customFormat="1" ht="23.25" customHeight="1" x14ac:dyDescent="0.2">
      <c r="A512" s="919" t="s">
        <v>1793</v>
      </c>
      <c r="B512" s="920"/>
      <c r="C512" s="920"/>
      <c r="D512" s="920"/>
      <c r="E512" s="920"/>
      <c r="F512" s="920"/>
      <c r="G512" s="920"/>
      <c r="H512" s="920"/>
      <c r="I512" s="920"/>
      <c r="J512" s="920"/>
      <c r="K512" s="920"/>
      <c r="L512" s="920"/>
      <c r="M512" s="920"/>
      <c r="N512" s="920"/>
      <c r="O512" s="921"/>
      <c r="P512" s="886" t="s">
        <v>1495</v>
      </c>
      <c r="Q512" s="886"/>
      <c r="R512" s="886"/>
      <c r="S512" s="886"/>
      <c r="T512" s="886"/>
      <c r="U512" s="886"/>
      <c r="V512" s="886"/>
      <c r="W512" s="886"/>
      <c r="X512" s="886"/>
      <c r="Y512" s="886"/>
      <c r="Z512" s="886"/>
      <c r="AA512" s="886"/>
      <c r="AB512" s="886"/>
      <c r="AC512" s="886"/>
      <c r="AD512" s="887"/>
      <c r="AE512" s="887"/>
      <c r="AF512" s="887"/>
      <c r="AG512" s="888">
        <v>1</v>
      </c>
      <c r="AH512" s="888"/>
      <c r="AI512" s="888"/>
      <c r="AJ512" s="888"/>
      <c r="AK512" s="889">
        <v>28500</v>
      </c>
      <c r="AL512" s="889"/>
      <c r="AM512" s="889"/>
      <c r="AN512" s="889"/>
      <c r="AO512" s="889"/>
      <c r="AP512" s="889"/>
      <c r="AQ512" s="880">
        <v>342000</v>
      </c>
      <c r="AR512" s="880"/>
      <c r="AS512" s="880"/>
      <c r="AT512" s="880"/>
      <c r="AU512" s="880"/>
      <c r="AV512" s="880"/>
      <c r="AW512" s="880"/>
      <c r="AX512" s="880"/>
      <c r="AY512" s="876">
        <v>0</v>
      </c>
      <c r="AZ512" s="876"/>
      <c r="BA512" s="876"/>
      <c r="BB512" s="876"/>
      <c r="BC512" s="876"/>
      <c r="BD512" s="876"/>
      <c r="BE512" s="876"/>
      <c r="BF512" s="876"/>
      <c r="BG512" s="876">
        <v>4750</v>
      </c>
      <c r="BH512" s="876"/>
      <c r="BI512" s="876"/>
      <c r="BJ512" s="876"/>
      <c r="BK512" s="876"/>
      <c r="BL512" s="876"/>
      <c r="BM512" s="876"/>
      <c r="BN512" s="876"/>
      <c r="BO512" s="877">
        <v>47500</v>
      </c>
      <c r="BP512" s="878"/>
      <c r="BQ512" s="878"/>
      <c r="BR512" s="878"/>
      <c r="BS512" s="878"/>
      <c r="BT512" s="878"/>
      <c r="BU512" s="878"/>
      <c r="BV512" s="879"/>
      <c r="BW512" s="876">
        <v>0</v>
      </c>
      <c r="BX512" s="876"/>
      <c r="BY512" s="876"/>
      <c r="BZ512" s="876"/>
      <c r="CA512" s="876"/>
      <c r="CB512" s="876"/>
      <c r="CC512" s="876"/>
      <c r="CD512" s="876"/>
      <c r="CE512" s="876">
        <v>0</v>
      </c>
      <c r="CF512" s="876"/>
      <c r="CG512" s="876"/>
      <c r="CH512" s="876"/>
      <c r="CI512" s="876"/>
      <c r="CJ512" s="876"/>
      <c r="CK512" s="876"/>
      <c r="CL512" s="876"/>
      <c r="CM512" s="876"/>
      <c r="CN512" s="876">
        <v>24000</v>
      </c>
      <c r="CO512" s="876"/>
      <c r="CP512" s="876"/>
      <c r="CQ512" s="876"/>
      <c r="CR512" s="876"/>
      <c r="CS512" s="876"/>
      <c r="CT512" s="876"/>
      <c r="CU512" s="876"/>
      <c r="CV512" s="880">
        <f t="shared" si="7"/>
        <v>418250</v>
      </c>
      <c r="CW512" s="880"/>
      <c r="CX512" s="880"/>
      <c r="CY512" s="880"/>
      <c r="CZ512" s="880"/>
      <c r="DA512" s="880"/>
      <c r="DB512" s="880"/>
      <c r="DC512" s="880"/>
      <c r="DD512" s="880"/>
      <c r="DE512" s="881"/>
    </row>
    <row r="513" spans="1:109" s="3" customFormat="1" ht="23.25" customHeight="1" x14ac:dyDescent="0.2">
      <c r="A513" s="919" t="s">
        <v>1793</v>
      </c>
      <c r="B513" s="920"/>
      <c r="C513" s="920"/>
      <c r="D513" s="920"/>
      <c r="E513" s="920"/>
      <c r="F513" s="920"/>
      <c r="G513" s="920"/>
      <c r="H513" s="920"/>
      <c r="I513" s="920"/>
      <c r="J513" s="920"/>
      <c r="K513" s="920"/>
      <c r="L513" s="920"/>
      <c r="M513" s="920"/>
      <c r="N513" s="920"/>
      <c r="O513" s="921"/>
      <c r="P513" s="886" t="s">
        <v>1520</v>
      </c>
      <c r="Q513" s="886"/>
      <c r="R513" s="886"/>
      <c r="S513" s="886"/>
      <c r="T513" s="886"/>
      <c r="U513" s="886"/>
      <c r="V513" s="886"/>
      <c r="W513" s="886"/>
      <c r="X513" s="886"/>
      <c r="Y513" s="886"/>
      <c r="Z513" s="886"/>
      <c r="AA513" s="886"/>
      <c r="AB513" s="886"/>
      <c r="AC513" s="886"/>
      <c r="AD513" s="887"/>
      <c r="AE513" s="887"/>
      <c r="AF513" s="887"/>
      <c r="AG513" s="888">
        <v>1</v>
      </c>
      <c r="AH513" s="888"/>
      <c r="AI513" s="888"/>
      <c r="AJ513" s="888"/>
      <c r="AK513" s="889">
        <v>28500</v>
      </c>
      <c r="AL513" s="889"/>
      <c r="AM513" s="889"/>
      <c r="AN513" s="889"/>
      <c r="AO513" s="889"/>
      <c r="AP513" s="889"/>
      <c r="AQ513" s="880">
        <v>342000</v>
      </c>
      <c r="AR513" s="880"/>
      <c r="AS513" s="880"/>
      <c r="AT513" s="880"/>
      <c r="AU513" s="880"/>
      <c r="AV513" s="880"/>
      <c r="AW513" s="880"/>
      <c r="AX513" s="880"/>
      <c r="AY513" s="876">
        <v>0</v>
      </c>
      <c r="AZ513" s="876"/>
      <c r="BA513" s="876"/>
      <c r="BB513" s="876"/>
      <c r="BC513" s="876"/>
      <c r="BD513" s="876"/>
      <c r="BE513" s="876"/>
      <c r="BF513" s="876"/>
      <c r="BG513" s="876">
        <v>4750</v>
      </c>
      <c r="BH513" s="876"/>
      <c r="BI513" s="876"/>
      <c r="BJ513" s="876"/>
      <c r="BK513" s="876"/>
      <c r="BL513" s="876"/>
      <c r="BM513" s="876"/>
      <c r="BN513" s="876"/>
      <c r="BO513" s="877">
        <v>47500</v>
      </c>
      <c r="BP513" s="878"/>
      <c r="BQ513" s="878"/>
      <c r="BR513" s="878"/>
      <c r="BS513" s="878"/>
      <c r="BT513" s="878"/>
      <c r="BU513" s="878"/>
      <c r="BV513" s="879"/>
      <c r="BW513" s="876">
        <v>0</v>
      </c>
      <c r="BX513" s="876"/>
      <c r="BY513" s="876"/>
      <c r="BZ513" s="876"/>
      <c r="CA513" s="876"/>
      <c r="CB513" s="876"/>
      <c r="CC513" s="876"/>
      <c r="CD513" s="876"/>
      <c r="CE513" s="876">
        <v>0</v>
      </c>
      <c r="CF513" s="876"/>
      <c r="CG513" s="876"/>
      <c r="CH513" s="876"/>
      <c r="CI513" s="876"/>
      <c r="CJ513" s="876"/>
      <c r="CK513" s="876"/>
      <c r="CL513" s="876"/>
      <c r="CM513" s="876"/>
      <c r="CN513" s="876">
        <v>24000</v>
      </c>
      <c r="CO513" s="876"/>
      <c r="CP513" s="876"/>
      <c r="CQ513" s="876"/>
      <c r="CR513" s="876"/>
      <c r="CS513" s="876"/>
      <c r="CT513" s="876"/>
      <c r="CU513" s="876"/>
      <c r="CV513" s="880">
        <f t="shared" si="7"/>
        <v>418250</v>
      </c>
      <c r="CW513" s="880"/>
      <c r="CX513" s="880"/>
      <c r="CY513" s="880"/>
      <c r="CZ513" s="880"/>
      <c r="DA513" s="880"/>
      <c r="DB513" s="880"/>
      <c r="DC513" s="880"/>
      <c r="DD513" s="880"/>
      <c r="DE513" s="881"/>
    </row>
    <row r="514" spans="1:109" s="3" customFormat="1" ht="23.25" customHeight="1" x14ac:dyDescent="0.2">
      <c r="A514" s="919" t="s">
        <v>1794</v>
      </c>
      <c r="B514" s="920"/>
      <c r="C514" s="920"/>
      <c r="D514" s="920"/>
      <c r="E514" s="920"/>
      <c r="F514" s="920"/>
      <c r="G514" s="920"/>
      <c r="H514" s="920"/>
      <c r="I514" s="920"/>
      <c r="J514" s="920"/>
      <c r="K514" s="920"/>
      <c r="L514" s="920"/>
      <c r="M514" s="920"/>
      <c r="N514" s="920"/>
      <c r="O514" s="921"/>
      <c r="P514" s="886" t="s">
        <v>1540</v>
      </c>
      <c r="Q514" s="886"/>
      <c r="R514" s="886"/>
      <c r="S514" s="886"/>
      <c r="T514" s="886"/>
      <c r="U514" s="886"/>
      <c r="V514" s="886"/>
      <c r="W514" s="886"/>
      <c r="X514" s="886"/>
      <c r="Y514" s="886"/>
      <c r="Z514" s="886"/>
      <c r="AA514" s="886"/>
      <c r="AB514" s="886"/>
      <c r="AC514" s="886"/>
      <c r="AD514" s="887"/>
      <c r="AE514" s="887"/>
      <c r="AF514" s="887"/>
      <c r="AG514" s="888">
        <v>1</v>
      </c>
      <c r="AH514" s="888"/>
      <c r="AI514" s="888"/>
      <c r="AJ514" s="888"/>
      <c r="AK514" s="889">
        <v>16000</v>
      </c>
      <c r="AL514" s="889"/>
      <c r="AM514" s="889"/>
      <c r="AN514" s="889"/>
      <c r="AO514" s="889"/>
      <c r="AP514" s="889"/>
      <c r="AQ514" s="880">
        <v>192000</v>
      </c>
      <c r="AR514" s="880"/>
      <c r="AS514" s="880"/>
      <c r="AT514" s="880"/>
      <c r="AU514" s="880"/>
      <c r="AV514" s="880"/>
      <c r="AW514" s="880"/>
      <c r="AX514" s="880"/>
      <c r="AY514" s="876">
        <v>0</v>
      </c>
      <c r="AZ514" s="876"/>
      <c r="BA514" s="876"/>
      <c r="BB514" s="876"/>
      <c r="BC514" s="876"/>
      <c r="BD514" s="876"/>
      <c r="BE514" s="876"/>
      <c r="BF514" s="876"/>
      <c r="BG514" s="876">
        <v>2666.666666666667</v>
      </c>
      <c r="BH514" s="876"/>
      <c r="BI514" s="876"/>
      <c r="BJ514" s="876"/>
      <c r="BK514" s="876"/>
      <c r="BL514" s="876"/>
      <c r="BM514" s="876"/>
      <c r="BN514" s="876"/>
      <c r="BO514" s="877">
        <v>26666.666666666668</v>
      </c>
      <c r="BP514" s="878"/>
      <c r="BQ514" s="878"/>
      <c r="BR514" s="878"/>
      <c r="BS514" s="878"/>
      <c r="BT514" s="878"/>
      <c r="BU514" s="878"/>
      <c r="BV514" s="879"/>
      <c r="BW514" s="876">
        <v>0</v>
      </c>
      <c r="BX514" s="876"/>
      <c r="BY514" s="876"/>
      <c r="BZ514" s="876"/>
      <c r="CA514" s="876"/>
      <c r="CB514" s="876"/>
      <c r="CC514" s="876"/>
      <c r="CD514" s="876"/>
      <c r="CE514" s="876">
        <v>0</v>
      </c>
      <c r="CF514" s="876"/>
      <c r="CG514" s="876"/>
      <c r="CH514" s="876"/>
      <c r="CI514" s="876"/>
      <c r="CJ514" s="876"/>
      <c r="CK514" s="876"/>
      <c r="CL514" s="876"/>
      <c r="CM514" s="876"/>
      <c r="CN514" s="876">
        <v>24000</v>
      </c>
      <c r="CO514" s="876"/>
      <c r="CP514" s="876"/>
      <c r="CQ514" s="876"/>
      <c r="CR514" s="876"/>
      <c r="CS514" s="876"/>
      <c r="CT514" s="876"/>
      <c r="CU514" s="876"/>
      <c r="CV514" s="880">
        <f t="shared" si="7"/>
        <v>245333.33333333331</v>
      </c>
      <c r="CW514" s="880"/>
      <c r="CX514" s="880"/>
      <c r="CY514" s="880"/>
      <c r="CZ514" s="880"/>
      <c r="DA514" s="880"/>
      <c r="DB514" s="880"/>
      <c r="DC514" s="880"/>
      <c r="DD514" s="880"/>
      <c r="DE514" s="881"/>
    </row>
    <row r="515" spans="1:109" s="3" customFormat="1" ht="23.25" customHeight="1" x14ac:dyDescent="0.2">
      <c r="A515" s="919" t="s">
        <v>1795</v>
      </c>
      <c r="B515" s="920"/>
      <c r="C515" s="920"/>
      <c r="D515" s="920"/>
      <c r="E515" s="920"/>
      <c r="F515" s="920"/>
      <c r="G515" s="920"/>
      <c r="H515" s="920"/>
      <c r="I515" s="920"/>
      <c r="J515" s="920"/>
      <c r="K515" s="920"/>
      <c r="L515" s="920"/>
      <c r="M515" s="920"/>
      <c r="N515" s="920"/>
      <c r="O515" s="921"/>
      <c r="P515" s="886" t="s">
        <v>1500</v>
      </c>
      <c r="Q515" s="886"/>
      <c r="R515" s="886"/>
      <c r="S515" s="886"/>
      <c r="T515" s="886"/>
      <c r="U515" s="886"/>
      <c r="V515" s="886"/>
      <c r="W515" s="886"/>
      <c r="X515" s="886"/>
      <c r="Y515" s="886"/>
      <c r="Z515" s="886"/>
      <c r="AA515" s="886"/>
      <c r="AB515" s="886"/>
      <c r="AC515" s="886"/>
      <c r="AD515" s="887"/>
      <c r="AE515" s="887"/>
      <c r="AF515" s="887"/>
      <c r="AG515" s="888">
        <v>1</v>
      </c>
      <c r="AH515" s="888"/>
      <c r="AI515" s="888"/>
      <c r="AJ515" s="888"/>
      <c r="AK515" s="889">
        <v>23500</v>
      </c>
      <c r="AL515" s="889"/>
      <c r="AM515" s="889"/>
      <c r="AN515" s="889"/>
      <c r="AO515" s="889"/>
      <c r="AP515" s="889"/>
      <c r="AQ515" s="880">
        <v>282000</v>
      </c>
      <c r="AR515" s="880"/>
      <c r="AS515" s="880"/>
      <c r="AT515" s="880"/>
      <c r="AU515" s="880"/>
      <c r="AV515" s="880"/>
      <c r="AW515" s="880"/>
      <c r="AX515" s="880"/>
      <c r="AY515" s="876">
        <v>0</v>
      </c>
      <c r="AZ515" s="876"/>
      <c r="BA515" s="876"/>
      <c r="BB515" s="876"/>
      <c r="BC515" s="876"/>
      <c r="BD515" s="876"/>
      <c r="BE515" s="876"/>
      <c r="BF515" s="876"/>
      <c r="BG515" s="876">
        <v>3916.666666666667</v>
      </c>
      <c r="BH515" s="876"/>
      <c r="BI515" s="876"/>
      <c r="BJ515" s="876"/>
      <c r="BK515" s="876"/>
      <c r="BL515" s="876"/>
      <c r="BM515" s="876"/>
      <c r="BN515" s="876"/>
      <c r="BO515" s="877">
        <v>39166.666666666672</v>
      </c>
      <c r="BP515" s="878"/>
      <c r="BQ515" s="878"/>
      <c r="BR515" s="878"/>
      <c r="BS515" s="878"/>
      <c r="BT515" s="878"/>
      <c r="BU515" s="878"/>
      <c r="BV515" s="879"/>
      <c r="BW515" s="876">
        <v>0</v>
      </c>
      <c r="BX515" s="876"/>
      <c r="BY515" s="876"/>
      <c r="BZ515" s="876"/>
      <c r="CA515" s="876"/>
      <c r="CB515" s="876"/>
      <c r="CC515" s="876"/>
      <c r="CD515" s="876"/>
      <c r="CE515" s="876">
        <v>0</v>
      </c>
      <c r="CF515" s="876"/>
      <c r="CG515" s="876"/>
      <c r="CH515" s="876"/>
      <c r="CI515" s="876"/>
      <c r="CJ515" s="876"/>
      <c r="CK515" s="876"/>
      <c r="CL515" s="876"/>
      <c r="CM515" s="876"/>
      <c r="CN515" s="876">
        <v>24000</v>
      </c>
      <c r="CO515" s="876"/>
      <c r="CP515" s="876"/>
      <c r="CQ515" s="876"/>
      <c r="CR515" s="876"/>
      <c r="CS515" s="876"/>
      <c r="CT515" s="876"/>
      <c r="CU515" s="876"/>
      <c r="CV515" s="880">
        <f t="shared" si="7"/>
        <v>349083.33333333337</v>
      </c>
      <c r="CW515" s="880"/>
      <c r="CX515" s="880"/>
      <c r="CY515" s="880"/>
      <c r="CZ515" s="880"/>
      <c r="DA515" s="880"/>
      <c r="DB515" s="880"/>
      <c r="DC515" s="880"/>
      <c r="DD515" s="880"/>
      <c r="DE515" s="881"/>
    </row>
    <row r="516" spans="1:109" s="3" customFormat="1" ht="23.25" customHeight="1" x14ac:dyDescent="0.2">
      <c r="A516" s="919" t="s">
        <v>1796</v>
      </c>
      <c r="B516" s="920"/>
      <c r="C516" s="920"/>
      <c r="D516" s="920"/>
      <c r="E516" s="920"/>
      <c r="F516" s="920"/>
      <c r="G516" s="920"/>
      <c r="H516" s="920"/>
      <c r="I516" s="920"/>
      <c r="J516" s="920"/>
      <c r="K516" s="920"/>
      <c r="L516" s="920"/>
      <c r="M516" s="920"/>
      <c r="N516" s="920"/>
      <c r="O516" s="921"/>
      <c r="P516" s="886" t="s">
        <v>1534</v>
      </c>
      <c r="Q516" s="886"/>
      <c r="R516" s="886"/>
      <c r="S516" s="886"/>
      <c r="T516" s="886"/>
      <c r="U516" s="886"/>
      <c r="V516" s="886"/>
      <c r="W516" s="886"/>
      <c r="X516" s="886"/>
      <c r="Y516" s="886"/>
      <c r="Z516" s="886"/>
      <c r="AA516" s="886"/>
      <c r="AB516" s="886"/>
      <c r="AC516" s="886"/>
      <c r="AD516" s="887"/>
      <c r="AE516" s="887"/>
      <c r="AF516" s="887"/>
      <c r="AG516" s="888">
        <v>1</v>
      </c>
      <c r="AH516" s="888"/>
      <c r="AI516" s="888"/>
      <c r="AJ516" s="888"/>
      <c r="AK516" s="889">
        <v>23500</v>
      </c>
      <c r="AL516" s="889"/>
      <c r="AM516" s="889"/>
      <c r="AN516" s="889"/>
      <c r="AO516" s="889"/>
      <c r="AP516" s="889"/>
      <c r="AQ516" s="880">
        <v>282000</v>
      </c>
      <c r="AR516" s="880"/>
      <c r="AS516" s="880"/>
      <c r="AT516" s="880"/>
      <c r="AU516" s="880"/>
      <c r="AV516" s="880"/>
      <c r="AW516" s="880"/>
      <c r="AX516" s="880"/>
      <c r="AY516" s="876">
        <v>0</v>
      </c>
      <c r="AZ516" s="876"/>
      <c r="BA516" s="876"/>
      <c r="BB516" s="876"/>
      <c r="BC516" s="876"/>
      <c r="BD516" s="876"/>
      <c r="BE516" s="876"/>
      <c r="BF516" s="876"/>
      <c r="BG516" s="876">
        <v>3916.666666666667</v>
      </c>
      <c r="BH516" s="876"/>
      <c r="BI516" s="876"/>
      <c r="BJ516" s="876"/>
      <c r="BK516" s="876"/>
      <c r="BL516" s="876"/>
      <c r="BM516" s="876"/>
      <c r="BN516" s="876"/>
      <c r="BO516" s="877">
        <v>39166.666666666672</v>
      </c>
      <c r="BP516" s="878"/>
      <c r="BQ516" s="878"/>
      <c r="BR516" s="878"/>
      <c r="BS516" s="878"/>
      <c r="BT516" s="878"/>
      <c r="BU516" s="878"/>
      <c r="BV516" s="879"/>
      <c r="BW516" s="876">
        <v>0</v>
      </c>
      <c r="BX516" s="876"/>
      <c r="BY516" s="876"/>
      <c r="BZ516" s="876"/>
      <c r="CA516" s="876"/>
      <c r="CB516" s="876"/>
      <c r="CC516" s="876"/>
      <c r="CD516" s="876"/>
      <c r="CE516" s="876">
        <v>0</v>
      </c>
      <c r="CF516" s="876"/>
      <c r="CG516" s="876"/>
      <c r="CH516" s="876"/>
      <c r="CI516" s="876"/>
      <c r="CJ516" s="876"/>
      <c r="CK516" s="876"/>
      <c r="CL516" s="876"/>
      <c r="CM516" s="876"/>
      <c r="CN516" s="876">
        <v>24000</v>
      </c>
      <c r="CO516" s="876"/>
      <c r="CP516" s="876"/>
      <c r="CQ516" s="876"/>
      <c r="CR516" s="876"/>
      <c r="CS516" s="876"/>
      <c r="CT516" s="876"/>
      <c r="CU516" s="876"/>
      <c r="CV516" s="880">
        <f t="shared" si="7"/>
        <v>349083.33333333337</v>
      </c>
      <c r="CW516" s="880"/>
      <c r="CX516" s="880"/>
      <c r="CY516" s="880"/>
      <c r="CZ516" s="880"/>
      <c r="DA516" s="880"/>
      <c r="DB516" s="880"/>
      <c r="DC516" s="880"/>
      <c r="DD516" s="880"/>
      <c r="DE516" s="881"/>
    </row>
    <row r="517" spans="1:109" s="3" customFormat="1" ht="23.25" customHeight="1" x14ac:dyDescent="0.2">
      <c r="A517" s="919" t="s">
        <v>1797</v>
      </c>
      <c r="B517" s="920"/>
      <c r="C517" s="920"/>
      <c r="D517" s="920"/>
      <c r="E517" s="920"/>
      <c r="F517" s="920"/>
      <c r="G517" s="920"/>
      <c r="H517" s="920"/>
      <c r="I517" s="920"/>
      <c r="J517" s="920"/>
      <c r="K517" s="920"/>
      <c r="L517" s="920"/>
      <c r="M517" s="920"/>
      <c r="N517" s="920"/>
      <c r="O517" s="921"/>
      <c r="P517" s="886" t="s">
        <v>1591</v>
      </c>
      <c r="Q517" s="886"/>
      <c r="R517" s="886"/>
      <c r="S517" s="886"/>
      <c r="T517" s="886"/>
      <c r="U517" s="886"/>
      <c r="V517" s="886"/>
      <c r="W517" s="886"/>
      <c r="X517" s="886"/>
      <c r="Y517" s="886"/>
      <c r="Z517" s="886"/>
      <c r="AA517" s="886"/>
      <c r="AB517" s="886"/>
      <c r="AC517" s="886"/>
      <c r="AD517" s="887"/>
      <c r="AE517" s="887"/>
      <c r="AF517" s="887"/>
      <c r="AG517" s="888">
        <v>1</v>
      </c>
      <c r="AH517" s="888"/>
      <c r="AI517" s="888"/>
      <c r="AJ517" s="888"/>
      <c r="AK517" s="889">
        <v>19050</v>
      </c>
      <c r="AL517" s="889"/>
      <c r="AM517" s="889"/>
      <c r="AN517" s="889"/>
      <c r="AO517" s="889"/>
      <c r="AP517" s="889"/>
      <c r="AQ517" s="880">
        <v>228600</v>
      </c>
      <c r="AR517" s="880"/>
      <c r="AS517" s="880"/>
      <c r="AT517" s="880"/>
      <c r="AU517" s="880"/>
      <c r="AV517" s="880"/>
      <c r="AW517" s="880"/>
      <c r="AX517" s="880"/>
      <c r="AY517" s="876">
        <v>0</v>
      </c>
      <c r="AZ517" s="876"/>
      <c r="BA517" s="876"/>
      <c r="BB517" s="876"/>
      <c r="BC517" s="876"/>
      <c r="BD517" s="876"/>
      <c r="BE517" s="876"/>
      <c r="BF517" s="876"/>
      <c r="BG517" s="876">
        <v>3175</v>
      </c>
      <c r="BH517" s="876"/>
      <c r="BI517" s="876"/>
      <c r="BJ517" s="876"/>
      <c r="BK517" s="876"/>
      <c r="BL517" s="876"/>
      <c r="BM517" s="876"/>
      <c r="BN517" s="876"/>
      <c r="BO517" s="877">
        <v>31750</v>
      </c>
      <c r="BP517" s="878"/>
      <c r="BQ517" s="878"/>
      <c r="BR517" s="878"/>
      <c r="BS517" s="878"/>
      <c r="BT517" s="878"/>
      <c r="BU517" s="878"/>
      <c r="BV517" s="879"/>
      <c r="BW517" s="876">
        <v>0</v>
      </c>
      <c r="BX517" s="876"/>
      <c r="BY517" s="876"/>
      <c r="BZ517" s="876"/>
      <c r="CA517" s="876"/>
      <c r="CB517" s="876"/>
      <c r="CC517" s="876"/>
      <c r="CD517" s="876"/>
      <c r="CE517" s="876">
        <v>0</v>
      </c>
      <c r="CF517" s="876"/>
      <c r="CG517" s="876"/>
      <c r="CH517" s="876"/>
      <c r="CI517" s="876"/>
      <c r="CJ517" s="876"/>
      <c r="CK517" s="876"/>
      <c r="CL517" s="876"/>
      <c r="CM517" s="876"/>
      <c r="CN517" s="876">
        <v>24000</v>
      </c>
      <c r="CO517" s="876"/>
      <c r="CP517" s="876"/>
      <c r="CQ517" s="876"/>
      <c r="CR517" s="876"/>
      <c r="CS517" s="876"/>
      <c r="CT517" s="876"/>
      <c r="CU517" s="876"/>
      <c r="CV517" s="880">
        <f t="shared" si="7"/>
        <v>287525</v>
      </c>
      <c r="CW517" s="880"/>
      <c r="CX517" s="880"/>
      <c r="CY517" s="880"/>
      <c r="CZ517" s="880"/>
      <c r="DA517" s="880"/>
      <c r="DB517" s="880"/>
      <c r="DC517" s="880"/>
      <c r="DD517" s="880"/>
      <c r="DE517" s="881"/>
    </row>
    <row r="518" spans="1:109" s="3" customFormat="1" ht="23.25" customHeight="1" x14ac:dyDescent="0.2">
      <c r="A518" s="919" t="s">
        <v>1798</v>
      </c>
      <c r="B518" s="920"/>
      <c r="C518" s="920"/>
      <c r="D518" s="920"/>
      <c r="E518" s="920"/>
      <c r="F518" s="920"/>
      <c r="G518" s="920"/>
      <c r="H518" s="920"/>
      <c r="I518" s="920"/>
      <c r="J518" s="920"/>
      <c r="K518" s="920"/>
      <c r="L518" s="920"/>
      <c r="M518" s="920"/>
      <c r="N518" s="920"/>
      <c r="O518" s="921"/>
      <c r="P518" s="886" t="s">
        <v>1686</v>
      </c>
      <c r="Q518" s="886"/>
      <c r="R518" s="886"/>
      <c r="S518" s="886"/>
      <c r="T518" s="886"/>
      <c r="U518" s="886"/>
      <c r="V518" s="886"/>
      <c r="W518" s="886"/>
      <c r="X518" s="886"/>
      <c r="Y518" s="886"/>
      <c r="Z518" s="886"/>
      <c r="AA518" s="886"/>
      <c r="AB518" s="886"/>
      <c r="AC518" s="886"/>
      <c r="AD518" s="887"/>
      <c r="AE518" s="887"/>
      <c r="AF518" s="887"/>
      <c r="AG518" s="888">
        <v>1</v>
      </c>
      <c r="AH518" s="888"/>
      <c r="AI518" s="888"/>
      <c r="AJ518" s="888"/>
      <c r="AK518" s="889">
        <v>23500</v>
      </c>
      <c r="AL518" s="889"/>
      <c r="AM518" s="889"/>
      <c r="AN518" s="889"/>
      <c r="AO518" s="889"/>
      <c r="AP518" s="889"/>
      <c r="AQ518" s="880">
        <v>282000</v>
      </c>
      <c r="AR518" s="880"/>
      <c r="AS518" s="880"/>
      <c r="AT518" s="880"/>
      <c r="AU518" s="880"/>
      <c r="AV518" s="880"/>
      <c r="AW518" s="880"/>
      <c r="AX518" s="880"/>
      <c r="AY518" s="876">
        <v>0</v>
      </c>
      <c r="AZ518" s="876"/>
      <c r="BA518" s="876"/>
      <c r="BB518" s="876"/>
      <c r="BC518" s="876"/>
      <c r="BD518" s="876"/>
      <c r="BE518" s="876"/>
      <c r="BF518" s="876"/>
      <c r="BG518" s="876">
        <v>3916.666666666667</v>
      </c>
      <c r="BH518" s="876"/>
      <c r="BI518" s="876"/>
      <c r="BJ518" s="876"/>
      <c r="BK518" s="876"/>
      <c r="BL518" s="876"/>
      <c r="BM518" s="876"/>
      <c r="BN518" s="876"/>
      <c r="BO518" s="877">
        <v>39166.666666666672</v>
      </c>
      <c r="BP518" s="878"/>
      <c r="BQ518" s="878"/>
      <c r="BR518" s="878"/>
      <c r="BS518" s="878"/>
      <c r="BT518" s="878"/>
      <c r="BU518" s="878"/>
      <c r="BV518" s="879"/>
      <c r="BW518" s="876">
        <v>0</v>
      </c>
      <c r="BX518" s="876"/>
      <c r="BY518" s="876"/>
      <c r="BZ518" s="876"/>
      <c r="CA518" s="876"/>
      <c r="CB518" s="876"/>
      <c r="CC518" s="876"/>
      <c r="CD518" s="876"/>
      <c r="CE518" s="876">
        <v>0</v>
      </c>
      <c r="CF518" s="876"/>
      <c r="CG518" s="876"/>
      <c r="CH518" s="876"/>
      <c r="CI518" s="876"/>
      <c r="CJ518" s="876"/>
      <c r="CK518" s="876"/>
      <c r="CL518" s="876"/>
      <c r="CM518" s="876"/>
      <c r="CN518" s="876">
        <v>24000</v>
      </c>
      <c r="CO518" s="876"/>
      <c r="CP518" s="876"/>
      <c r="CQ518" s="876"/>
      <c r="CR518" s="876"/>
      <c r="CS518" s="876"/>
      <c r="CT518" s="876"/>
      <c r="CU518" s="876"/>
      <c r="CV518" s="880">
        <f t="shared" si="7"/>
        <v>349083.33333333337</v>
      </c>
      <c r="CW518" s="880"/>
      <c r="CX518" s="880"/>
      <c r="CY518" s="880"/>
      <c r="CZ518" s="880"/>
      <c r="DA518" s="880"/>
      <c r="DB518" s="880"/>
      <c r="DC518" s="880"/>
      <c r="DD518" s="880"/>
      <c r="DE518" s="881"/>
    </row>
    <row r="519" spans="1:109" s="3" customFormat="1" ht="23.25" customHeight="1" x14ac:dyDescent="0.2">
      <c r="A519" s="919" t="s">
        <v>1799</v>
      </c>
      <c r="B519" s="920"/>
      <c r="C519" s="920"/>
      <c r="D519" s="920"/>
      <c r="E519" s="920"/>
      <c r="F519" s="920"/>
      <c r="G519" s="920"/>
      <c r="H519" s="920"/>
      <c r="I519" s="920"/>
      <c r="J519" s="920"/>
      <c r="K519" s="920"/>
      <c r="L519" s="920"/>
      <c r="M519" s="920"/>
      <c r="N519" s="920"/>
      <c r="O519" s="921"/>
      <c r="P519" s="886" t="s">
        <v>1523</v>
      </c>
      <c r="Q519" s="886"/>
      <c r="R519" s="886"/>
      <c r="S519" s="886"/>
      <c r="T519" s="886"/>
      <c r="U519" s="886"/>
      <c r="V519" s="886"/>
      <c r="W519" s="886"/>
      <c r="X519" s="886"/>
      <c r="Y519" s="886"/>
      <c r="Z519" s="886"/>
      <c r="AA519" s="886"/>
      <c r="AB519" s="886"/>
      <c r="AC519" s="886"/>
      <c r="AD519" s="887"/>
      <c r="AE519" s="887"/>
      <c r="AF519" s="887"/>
      <c r="AG519" s="888">
        <v>1</v>
      </c>
      <c r="AH519" s="888"/>
      <c r="AI519" s="888"/>
      <c r="AJ519" s="888"/>
      <c r="AK519" s="889">
        <v>23500</v>
      </c>
      <c r="AL519" s="889"/>
      <c r="AM519" s="889"/>
      <c r="AN519" s="889"/>
      <c r="AO519" s="889"/>
      <c r="AP519" s="889"/>
      <c r="AQ519" s="880">
        <v>282000</v>
      </c>
      <c r="AR519" s="880"/>
      <c r="AS519" s="880"/>
      <c r="AT519" s="880"/>
      <c r="AU519" s="880"/>
      <c r="AV519" s="880"/>
      <c r="AW519" s="880"/>
      <c r="AX519" s="880"/>
      <c r="AY519" s="876">
        <v>0</v>
      </c>
      <c r="AZ519" s="876"/>
      <c r="BA519" s="876"/>
      <c r="BB519" s="876"/>
      <c r="BC519" s="876"/>
      <c r="BD519" s="876"/>
      <c r="BE519" s="876"/>
      <c r="BF519" s="876"/>
      <c r="BG519" s="876">
        <v>3916.666666666667</v>
      </c>
      <c r="BH519" s="876"/>
      <c r="BI519" s="876"/>
      <c r="BJ519" s="876"/>
      <c r="BK519" s="876"/>
      <c r="BL519" s="876"/>
      <c r="BM519" s="876"/>
      <c r="BN519" s="876"/>
      <c r="BO519" s="877">
        <v>39166.666666666672</v>
      </c>
      <c r="BP519" s="878"/>
      <c r="BQ519" s="878"/>
      <c r="BR519" s="878"/>
      <c r="BS519" s="878"/>
      <c r="BT519" s="878"/>
      <c r="BU519" s="878"/>
      <c r="BV519" s="879"/>
      <c r="BW519" s="876">
        <v>0</v>
      </c>
      <c r="BX519" s="876"/>
      <c r="BY519" s="876"/>
      <c r="BZ519" s="876"/>
      <c r="CA519" s="876"/>
      <c r="CB519" s="876"/>
      <c r="CC519" s="876"/>
      <c r="CD519" s="876"/>
      <c r="CE519" s="876">
        <v>0</v>
      </c>
      <c r="CF519" s="876"/>
      <c r="CG519" s="876"/>
      <c r="CH519" s="876"/>
      <c r="CI519" s="876"/>
      <c r="CJ519" s="876"/>
      <c r="CK519" s="876"/>
      <c r="CL519" s="876"/>
      <c r="CM519" s="876"/>
      <c r="CN519" s="876">
        <v>24000</v>
      </c>
      <c r="CO519" s="876"/>
      <c r="CP519" s="876"/>
      <c r="CQ519" s="876"/>
      <c r="CR519" s="876"/>
      <c r="CS519" s="876"/>
      <c r="CT519" s="876"/>
      <c r="CU519" s="876"/>
      <c r="CV519" s="880">
        <f t="shared" si="7"/>
        <v>349083.33333333337</v>
      </c>
      <c r="CW519" s="880"/>
      <c r="CX519" s="880"/>
      <c r="CY519" s="880"/>
      <c r="CZ519" s="880"/>
      <c r="DA519" s="880"/>
      <c r="DB519" s="880"/>
      <c r="DC519" s="880"/>
      <c r="DD519" s="880"/>
      <c r="DE519" s="881"/>
    </row>
    <row r="520" spans="1:109" s="3" customFormat="1" ht="23.25" customHeight="1" x14ac:dyDescent="0.2">
      <c r="A520" s="919" t="s">
        <v>1800</v>
      </c>
      <c r="B520" s="920"/>
      <c r="C520" s="920"/>
      <c r="D520" s="920"/>
      <c r="E520" s="920"/>
      <c r="F520" s="920"/>
      <c r="G520" s="920"/>
      <c r="H520" s="920"/>
      <c r="I520" s="920"/>
      <c r="J520" s="920"/>
      <c r="K520" s="920"/>
      <c r="L520" s="920"/>
      <c r="M520" s="920"/>
      <c r="N520" s="920"/>
      <c r="O520" s="921"/>
      <c r="P520" s="886" t="s">
        <v>1564</v>
      </c>
      <c r="Q520" s="886"/>
      <c r="R520" s="886"/>
      <c r="S520" s="886"/>
      <c r="T520" s="886"/>
      <c r="U520" s="886"/>
      <c r="V520" s="886"/>
      <c r="W520" s="886"/>
      <c r="X520" s="886"/>
      <c r="Y520" s="886"/>
      <c r="Z520" s="886"/>
      <c r="AA520" s="886"/>
      <c r="AB520" s="886"/>
      <c r="AC520" s="886"/>
      <c r="AD520" s="887"/>
      <c r="AE520" s="887"/>
      <c r="AF520" s="887"/>
      <c r="AG520" s="888">
        <v>1</v>
      </c>
      <c r="AH520" s="888"/>
      <c r="AI520" s="888"/>
      <c r="AJ520" s="888"/>
      <c r="AK520" s="889">
        <v>23500</v>
      </c>
      <c r="AL520" s="889"/>
      <c r="AM520" s="889"/>
      <c r="AN520" s="889"/>
      <c r="AO520" s="889"/>
      <c r="AP520" s="889"/>
      <c r="AQ520" s="880">
        <v>282000</v>
      </c>
      <c r="AR520" s="880"/>
      <c r="AS520" s="880"/>
      <c r="AT520" s="880"/>
      <c r="AU520" s="880"/>
      <c r="AV520" s="880"/>
      <c r="AW520" s="880"/>
      <c r="AX520" s="880"/>
      <c r="AY520" s="876">
        <v>0</v>
      </c>
      <c r="AZ520" s="876"/>
      <c r="BA520" s="876"/>
      <c r="BB520" s="876"/>
      <c r="BC520" s="876"/>
      <c r="BD520" s="876"/>
      <c r="BE520" s="876"/>
      <c r="BF520" s="876"/>
      <c r="BG520" s="876">
        <v>3916.666666666667</v>
      </c>
      <c r="BH520" s="876"/>
      <c r="BI520" s="876"/>
      <c r="BJ520" s="876"/>
      <c r="BK520" s="876"/>
      <c r="BL520" s="876"/>
      <c r="BM520" s="876"/>
      <c r="BN520" s="876"/>
      <c r="BO520" s="877">
        <v>39166.666666666672</v>
      </c>
      <c r="BP520" s="878"/>
      <c r="BQ520" s="878"/>
      <c r="BR520" s="878"/>
      <c r="BS520" s="878"/>
      <c r="BT520" s="878"/>
      <c r="BU520" s="878"/>
      <c r="BV520" s="879"/>
      <c r="BW520" s="876">
        <v>0</v>
      </c>
      <c r="BX520" s="876"/>
      <c r="BY520" s="876"/>
      <c r="BZ520" s="876"/>
      <c r="CA520" s="876"/>
      <c r="CB520" s="876"/>
      <c r="CC520" s="876"/>
      <c r="CD520" s="876"/>
      <c r="CE520" s="876">
        <v>0</v>
      </c>
      <c r="CF520" s="876"/>
      <c r="CG520" s="876"/>
      <c r="CH520" s="876"/>
      <c r="CI520" s="876"/>
      <c r="CJ520" s="876"/>
      <c r="CK520" s="876"/>
      <c r="CL520" s="876"/>
      <c r="CM520" s="876"/>
      <c r="CN520" s="876">
        <v>24000</v>
      </c>
      <c r="CO520" s="876"/>
      <c r="CP520" s="876"/>
      <c r="CQ520" s="876"/>
      <c r="CR520" s="876"/>
      <c r="CS520" s="876"/>
      <c r="CT520" s="876"/>
      <c r="CU520" s="876"/>
      <c r="CV520" s="880">
        <f t="shared" ref="CV520:CV583" si="8">SUM(AQ520:CU520)</f>
        <v>349083.33333333337</v>
      </c>
      <c r="CW520" s="880"/>
      <c r="CX520" s="880"/>
      <c r="CY520" s="880"/>
      <c r="CZ520" s="880"/>
      <c r="DA520" s="880"/>
      <c r="DB520" s="880"/>
      <c r="DC520" s="880"/>
      <c r="DD520" s="880"/>
      <c r="DE520" s="881"/>
    </row>
    <row r="521" spans="1:109" s="3" customFormat="1" ht="23.25" customHeight="1" x14ac:dyDescent="0.2">
      <c r="A521" s="919" t="s">
        <v>1801</v>
      </c>
      <c r="B521" s="920"/>
      <c r="C521" s="920"/>
      <c r="D521" s="920"/>
      <c r="E521" s="920"/>
      <c r="F521" s="920"/>
      <c r="G521" s="920"/>
      <c r="H521" s="920"/>
      <c r="I521" s="920"/>
      <c r="J521" s="920"/>
      <c r="K521" s="920"/>
      <c r="L521" s="920"/>
      <c r="M521" s="920"/>
      <c r="N521" s="920"/>
      <c r="O521" s="921"/>
      <c r="P521" s="886" t="s">
        <v>1499</v>
      </c>
      <c r="Q521" s="886"/>
      <c r="R521" s="886"/>
      <c r="S521" s="886"/>
      <c r="T521" s="886"/>
      <c r="U521" s="886"/>
      <c r="V521" s="886"/>
      <c r="W521" s="886"/>
      <c r="X521" s="886"/>
      <c r="Y521" s="886"/>
      <c r="Z521" s="886"/>
      <c r="AA521" s="886"/>
      <c r="AB521" s="886"/>
      <c r="AC521" s="886"/>
      <c r="AD521" s="887"/>
      <c r="AE521" s="887"/>
      <c r="AF521" s="887"/>
      <c r="AG521" s="888">
        <v>1</v>
      </c>
      <c r="AH521" s="888"/>
      <c r="AI521" s="888"/>
      <c r="AJ521" s="888"/>
      <c r="AK521" s="889">
        <v>23500</v>
      </c>
      <c r="AL521" s="889"/>
      <c r="AM521" s="889"/>
      <c r="AN521" s="889"/>
      <c r="AO521" s="889"/>
      <c r="AP521" s="889"/>
      <c r="AQ521" s="880">
        <v>282000</v>
      </c>
      <c r="AR521" s="880"/>
      <c r="AS521" s="880"/>
      <c r="AT521" s="880"/>
      <c r="AU521" s="880"/>
      <c r="AV521" s="880"/>
      <c r="AW521" s="880"/>
      <c r="AX521" s="880"/>
      <c r="AY521" s="876">
        <v>0</v>
      </c>
      <c r="AZ521" s="876"/>
      <c r="BA521" s="876"/>
      <c r="BB521" s="876"/>
      <c r="BC521" s="876"/>
      <c r="BD521" s="876"/>
      <c r="BE521" s="876"/>
      <c r="BF521" s="876"/>
      <c r="BG521" s="876">
        <v>3916.666666666667</v>
      </c>
      <c r="BH521" s="876"/>
      <c r="BI521" s="876"/>
      <c r="BJ521" s="876"/>
      <c r="BK521" s="876"/>
      <c r="BL521" s="876"/>
      <c r="BM521" s="876"/>
      <c r="BN521" s="876"/>
      <c r="BO521" s="877">
        <v>39166.666666666672</v>
      </c>
      <c r="BP521" s="878"/>
      <c r="BQ521" s="878"/>
      <c r="BR521" s="878"/>
      <c r="BS521" s="878"/>
      <c r="BT521" s="878"/>
      <c r="BU521" s="878"/>
      <c r="BV521" s="879"/>
      <c r="BW521" s="876">
        <v>0</v>
      </c>
      <c r="BX521" s="876"/>
      <c r="BY521" s="876"/>
      <c r="BZ521" s="876"/>
      <c r="CA521" s="876"/>
      <c r="CB521" s="876"/>
      <c r="CC521" s="876"/>
      <c r="CD521" s="876"/>
      <c r="CE521" s="876">
        <v>0</v>
      </c>
      <c r="CF521" s="876"/>
      <c r="CG521" s="876"/>
      <c r="CH521" s="876"/>
      <c r="CI521" s="876"/>
      <c r="CJ521" s="876"/>
      <c r="CK521" s="876"/>
      <c r="CL521" s="876"/>
      <c r="CM521" s="876"/>
      <c r="CN521" s="876">
        <v>24000</v>
      </c>
      <c r="CO521" s="876"/>
      <c r="CP521" s="876"/>
      <c r="CQ521" s="876"/>
      <c r="CR521" s="876"/>
      <c r="CS521" s="876"/>
      <c r="CT521" s="876"/>
      <c r="CU521" s="876"/>
      <c r="CV521" s="880">
        <f t="shared" si="8"/>
        <v>349083.33333333337</v>
      </c>
      <c r="CW521" s="880"/>
      <c r="CX521" s="880"/>
      <c r="CY521" s="880"/>
      <c r="CZ521" s="880"/>
      <c r="DA521" s="880"/>
      <c r="DB521" s="880"/>
      <c r="DC521" s="880"/>
      <c r="DD521" s="880"/>
      <c r="DE521" s="881"/>
    </row>
    <row r="522" spans="1:109" s="3" customFormat="1" ht="23.25" customHeight="1" x14ac:dyDescent="0.2">
      <c r="A522" s="919" t="s">
        <v>1802</v>
      </c>
      <c r="B522" s="920"/>
      <c r="C522" s="920"/>
      <c r="D522" s="920"/>
      <c r="E522" s="920"/>
      <c r="F522" s="920"/>
      <c r="G522" s="920"/>
      <c r="H522" s="920"/>
      <c r="I522" s="920"/>
      <c r="J522" s="920"/>
      <c r="K522" s="920"/>
      <c r="L522" s="920"/>
      <c r="M522" s="920"/>
      <c r="N522" s="920"/>
      <c r="O522" s="921"/>
      <c r="P522" s="886" t="s">
        <v>1652</v>
      </c>
      <c r="Q522" s="886"/>
      <c r="R522" s="886"/>
      <c r="S522" s="886"/>
      <c r="T522" s="886"/>
      <c r="U522" s="886"/>
      <c r="V522" s="886"/>
      <c r="W522" s="886"/>
      <c r="X522" s="886"/>
      <c r="Y522" s="886"/>
      <c r="Z522" s="886"/>
      <c r="AA522" s="886"/>
      <c r="AB522" s="886"/>
      <c r="AC522" s="886"/>
      <c r="AD522" s="887"/>
      <c r="AE522" s="887"/>
      <c r="AF522" s="887"/>
      <c r="AG522" s="888">
        <v>1</v>
      </c>
      <c r="AH522" s="888"/>
      <c r="AI522" s="888"/>
      <c r="AJ522" s="888"/>
      <c r="AK522" s="889">
        <v>16000</v>
      </c>
      <c r="AL522" s="889"/>
      <c r="AM522" s="889"/>
      <c r="AN522" s="889"/>
      <c r="AO522" s="889"/>
      <c r="AP522" s="889"/>
      <c r="AQ522" s="880">
        <v>192000</v>
      </c>
      <c r="AR522" s="880"/>
      <c r="AS522" s="880"/>
      <c r="AT522" s="880"/>
      <c r="AU522" s="880"/>
      <c r="AV522" s="880"/>
      <c r="AW522" s="880"/>
      <c r="AX522" s="880"/>
      <c r="AY522" s="876">
        <v>0</v>
      </c>
      <c r="AZ522" s="876"/>
      <c r="BA522" s="876"/>
      <c r="BB522" s="876"/>
      <c r="BC522" s="876"/>
      <c r="BD522" s="876"/>
      <c r="BE522" s="876"/>
      <c r="BF522" s="876"/>
      <c r="BG522" s="876">
        <v>2666.666666666667</v>
      </c>
      <c r="BH522" s="876"/>
      <c r="BI522" s="876"/>
      <c r="BJ522" s="876"/>
      <c r="BK522" s="876"/>
      <c r="BL522" s="876"/>
      <c r="BM522" s="876"/>
      <c r="BN522" s="876"/>
      <c r="BO522" s="877">
        <v>26666.666666666668</v>
      </c>
      <c r="BP522" s="878"/>
      <c r="BQ522" s="878"/>
      <c r="BR522" s="878"/>
      <c r="BS522" s="878"/>
      <c r="BT522" s="878"/>
      <c r="BU522" s="878"/>
      <c r="BV522" s="879"/>
      <c r="BW522" s="876">
        <v>0</v>
      </c>
      <c r="BX522" s="876"/>
      <c r="BY522" s="876"/>
      <c r="BZ522" s="876"/>
      <c r="CA522" s="876"/>
      <c r="CB522" s="876"/>
      <c r="CC522" s="876"/>
      <c r="CD522" s="876"/>
      <c r="CE522" s="876">
        <v>0</v>
      </c>
      <c r="CF522" s="876"/>
      <c r="CG522" s="876"/>
      <c r="CH522" s="876"/>
      <c r="CI522" s="876"/>
      <c r="CJ522" s="876"/>
      <c r="CK522" s="876"/>
      <c r="CL522" s="876"/>
      <c r="CM522" s="876"/>
      <c r="CN522" s="876">
        <v>24000</v>
      </c>
      <c r="CO522" s="876"/>
      <c r="CP522" s="876"/>
      <c r="CQ522" s="876"/>
      <c r="CR522" s="876"/>
      <c r="CS522" s="876"/>
      <c r="CT522" s="876"/>
      <c r="CU522" s="876"/>
      <c r="CV522" s="880">
        <f t="shared" si="8"/>
        <v>245333.33333333331</v>
      </c>
      <c r="CW522" s="880"/>
      <c r="CX522" s="880"/>
      <c r="CY522" s="880"/>
      <c r="CZ522" s="880"/>
      <c r="DA522" s="880"/>
      <c r="DB522" s="880"/>
      <c r="DC522" s="880"/>
      <c r="DD522" s="880"/>
      <c r="DE522" s="881"/>
    </row>
    <row r="523" spans="1:109" s="3" customFormat="1" ht="23.25" customHeight="1" x14ac:dyDescent="0.2">
      <c r="A523" s="919" t="s">
        <v>1803</v>
      </c>
      <c r="B523" s="920"/>
      <c r="C523" s="920"/>
      <c r="D523" s="920"/>
      <c r="E523" s="920"/>
      <c r="F523" s="920"/>
      <c r="G523" s="920"/>
      <c r="H523" s="920"/>
      <c r="I523" s="920"/>
      <c r="J523" s="920"/>
      <c r="K523" s="920"/>
      <c r="L523" s="920"/>
      <c r="M523" s="920"/>
      <c r="N523" s="920"/>
      <c r="O523" s="921"/>
      <c r="P523" s="886" t="s">
        <v>1507</v>
      </c>
      <c r="Q523" s="886"/>
      <c r="R523" s="886"/>
      <c r="S523" s="886"/>
      <c r="T523" s="886"/>
      <c r="U523" s="886"/>
      <c r="V523" s="886"/>
      <c r="W523" s="886"/>
      <c r="X523" s="886"/>
      <c r="Y523" s="886"/>
      <c r="Z523" s="886"/>
      <c r="AA523" s="886"/>
      <c r="AB523" s="886"/>
      <c r="AC523" s="886"/>
      <c r="AD523" s="887"/>
      <c r="AE523" s="887"/>
      <c r="AF523" s="887"/>
      <c r="AG523" s="888">
        <v>1</v>
      </c>
      <c r="AH523" s="888"/>
      <c r="AI523" s="888"/>
      <c r="AJ523" s="888"/>
      <c r="AK523" s="889">
        <v>23500</v>
      </c>
      <c r="AL523" s="889"/>
      <c r="AM523" s="889"/>
      <c r="AN523" s="889"/>
      <c r="AO523" s="889"/>
      <c r="AP523" s="889"/>
      <c r="AQ523" s="880">
        <v>282000</v>
      </c>
      <c r="AR523" s="880"/>
      <c r="AS523" s="880"/>
      <c r="AT523" s="880"/>
      <c r="AU523" s="880"/>
      <c r="AV523" s="880"/>
      <c r="AW523" s="880"/>
      <c r="AX523" s="880"/>
      <c r="AY523" s="876">
        <v>0</v>
      </c>
      <c r="AZ523" s="876"/>
      <c r="BA523" s="876"/>
      <c r="BB523" s="876"/>
      <c r="BC523" s="876"/>
      <c r="BD523" s="876"/>
      <c r="BE523" s="876"/>
      <c r="BF523" s="876"/>
      <c r="BG523" s="876">
        <v>3916.666666666667</v>
      </c>
      <c r="BH523" s="876"/>
      <c r="BI523" s="876"/>
      <c r="BJ523" s="876"/>
      <c r="BK523" s="876"/>
      <c r="BL523" s="876"/>
      <c r="BM523" s="876"/>
      <c r="BN523" s="876"/>
      <c r="BO523" s="877">
        <v>39166.666666666672</v>
      </c>
      <c r="BP523" s="878"/>
      <c r="BQ523" s="878"/>
      <c r="BR523" s="878"/>
      <c r="BS523" s="878"/>
      <c r="BT523" s="878"/>
      <c r="BU523" s="878"/>
      <c r="BV523" s="879"/>
      <c r="BW523" s="876">
        <v>0</v>
      </c>
      <c r="BX523" s="876"/>
      <c r="BY523" s="876"/>
      <c r="BZ523" s="876"/>
      <c r="CA523" s="876"/>
      <c r="CB523" s="876"/>
      <c r="CC523" s="876"/>
      <c r="CD523" s="876"/>
      <c r="CE523" s="876">
        <v>0</v>
      </c>
      <c r="CF523" s="876"/>
      <c r="CG523" s="876"/>
      <c r="CH523" s="876"/>
      <c r="CI523" s="876"/>
      <c r="CJ523" s="876"/>
      <c r="CK523" s="876"/>
      <c r="CL523" s="876"/>
      <c r="CM523" s="876"/>
      <c r="CN523" s="876">
        <v>24000</v>
      </c>
      <c r="CO523" s="876"/>
      <c r="CP523" s="876"/>
      <c r="CQ523" s="876"/>
      <c r="CR523" s="876"/>
      <c r="CS523" s="876"/>
      <c r="CT523" s="876"/>
      <c r="CU523" s="876"/>
      <c r="CV523" s="880">
        <f t="shared" si="8"/>
        <v>349083.33333333337</v>
      </c>
      <c r="CW523" s="880"/>
      <c r="CX523" s="880"/>
      <c r="CY523" s="880"/>
      <c r="CZ523" s="880"/>
      <c r="DA523" s="880"/>
      <c r="DB523" s="880"/>
      <c r="DC523" s="880"/>
      <c r="DD523" s="880"/>
      <c r="DE523" s="881"/>
    </row>
    <row r="524" spans="1:109" s="3" customFormat="1" ht="23.25" customHeight="1" x14ac:dyDescent="0.2">
      <c r="A524" s="919" t="s">
        <v>1804</v>
      </c>
      <c r="B524" s="920"/>
      <c r="C524" s="920"/>
      <c r="D524" s="920"/>
      <c r="E524" s="920"/>
      <c r="F524" s="920"/>
      <c r="G524" s="920"/>
      <c r="H524" s="920"/>
      <c r="I524" s="920"/>
      <c r="J524" s="920"/>
      <c r="K524" s="920"/>
      <c r="L524" s="920"/>
      <c r="M524" s="920"/>
      <c r="N524" s="920"/>
      <c r="O524" s="921"/>
      <c r="P524" s="886" t="s">
        <v>1665</v>
      </c>
      <c r="Q524" s="886"/>
      <c r="R524" s="886"/>
      <c r="S524" s="886"/>
      <c r="T524" s="886"/>
      <c r="U524" s="886"/>
      <c r="V524" s="886"/>
      <c r="W524" s="886"/>
      <c r="X524" s="886"/>
      <c r="Y524" s="886"/>
      <c r="Z524" s="886"/>
      <c r="AA524" s="886"/>
      <c r="AB524" s="886"/>
      <c r="AC524" s="886"/>
      <c r="AD524" s="887"/>
      <c r="AE524" s="887"/>
      <c r="AF524" s="887"/>
      <c r="AG524" s="888">
        <v>1</v>
      </c>
      <c r="AH524" s="888"/>
      <c r="AI524" s="888"/>
      <c r="AJ524" s="888"/>
      <c r="AK524" s="889">
        <v>16000</v>
      </c>
      <c r="AL524" s="889"/>
      <c r="AM524" s="889"/>
      <c r="AN524" s="889"/>
      <c r="AO524" s="889"/>
      <c r="AP524" s="889"/>
      <c r="AQ524" s="880">
        <v>192000</v>
      </c>
      <c r="AR524" s="880"/>
      <c r="AS524" s="880"/>
      <c r="AT524" s="880"/>
      <c r="AU524" s="880"/>
      <c r="AV524" s="880"/>
      <c r="AW524" s="880"/>
      <c r="AX524" s="880"/>
      <c r="AY524" s="876">
        <v>0</v>
      </c>
      <c r="AZ524" s="876"/>
      <c r="BA524" s="876"/>
      <c r="BB524" s="876"/>
      <c r="BC524" s="876"/>
      <c r="BD524" s="876"/>
      <c r="BE524" s="876"/>
      <c r="BF524" s="876"/>
      <c r="BG524" s="876">
        <v>2666.666666666667</v>
      </c>
      <c r="BH524" s="876"/>
      <c r="BI524" s="876"/>
      <c r="BJ524" s="876"/>
      <c r="BK524" s="876"/>
      <c r="BL524" s="876"/>
      <c r="BM524" s="876"/>
      <c r="BN524" s="876"/>
      <c r="BO524" s="877">
        <v>26666.666666666668</v>
      </c>
      <c r="BP524" s="878"/>
      <c r="BQ524" s="878"/>
      <c r="BR524" s="878"/>
      <c r="BS524" s="878"/>
      <c r="BT524" s="878"/>
      <c r="BU524" s="878"/>
      <c r="BV524" s="879"/>
      <c r="BW524" s="876">
        <v>0</v>
      </c>
      <c r="BX524" s="876"/>
      <c r="BY524" s="876"/>
      <c r="BZ524" s="876"/>
      <c r="CA524" s="876"/>
      <c r="CB524" s="876"/>
      <c r="CC524" s="876"/>
      <c r="CD524" s="876"/>
      <c r="CE524" s="876">
        <v>0</v>
      </c>
      <c r="CF524" s="876"/>
      <c r="CG524" s="876"/>
      <c r="CH524" s="876"/>
      <c r="CI524" s="876"/>
      <c r="CJ524" s="876"/>
      <c r="CK524" s="876"/>
      <c r="CL524" s="876"/>
      <c r="CM524" s="876"/>
      <c r="CN524" s="876">
        <v>24000</v>
      </c>
      <c r="CO524" s="876"/>
      <c r="CP524" s="876"/>
      <c r="CQ524" s="876"/>
      <c r="CR524" s="876"/>
      <c r="CS524" s="876"/>
      <c r="CT524" s="876"/>
      <c r="CU524" s="876"/>
      <c r="CV524" s="880">
        <f t="shared" si="8"/>
        <v>245333.33333333331</v>
      </c>
      <c r="CW524" s="880"/>
      <c r="CX524" s="880"/>
      <c r="CY524" s="880"/>
      <c r="CZ524" s="880"/>
      <c r="DA524" s="880"/>
      <c r="DB524" s="880"/>
      <c r="DC524" s="880"/>
      <c r="DD524" s="880"/>
      <c r="DE524" s="881"/>
    </row>
    <row r="525" spans="1:109" s="3" customFormat="1" ht="23.25" customHeight="1" x14ac:dyDescent="0.2">
      <c r="A525" s="919" t="s">
        <v>1805</v>
      </c>
      <c r="B525" s="920"/>
      <c r="C525" s="920"/>
      <c r="D525" s="920"/>
      <c r="E525" s="920"/>
      <c r="F525" s="920"/>
      <c r="G525" s="920"/>
      <c r="H525" s="920"/>
      <c r="I525" s="920"/>
      <c r="J525" s="920"/>
      <c r="K525" s="920"/>
      <c r="L525" s="920"/>
      <c r="M525" s="920"/>
      <c r="N525" s="920"/>
      <c r="O525" s="921"/>
      <c r="P525" s="886" t="s">
        <v>1570</v>
      </c>
      <c r="Q525" s="886"/>
      <c r="R525" s="886"/>
      <c r="S525" s="886"/>
      <c r="T525" s="886"/>
      <c r="U525" s="886"/>
      <c r="V525" s="886"/>
      <c r="W525" s="886"/>
      <c r="X525" s="886"/>
      <c r="Y525" s="886"/>
      <c r="Z525" s="886"/>
      <c r="AA525" s="886"/>
      <c r="AB525" s="886"/>
      <c r="AC525" s="886"/>
      <c r="AD525" s="887"/>
      <c r="AE525" s="887"/>
      <c r="AF525" s="887"/>
      <c r="AG525" s="888">
        <v>1</v>
      </c>
      <c r="AH525" s="888"/>
      <c r="AI525" s="888"/>
      <c r="AJ525" s="888"/>
      <c r="AK525" s="889">
        <v>17550</v>
      </c>
      <c r="AL525" s="889"/>
      <c r="AM525" s="889"/>
      <c r="AN525" s="889"/>
      <c r="AO525" s="889"/>
      <c r="AP525" s="889"/>
      <c r="AQ525" s="880">
        <v>210600</v>
      </c>
      <c r="AR525" s="880"/>
      <c r="AS525" s="880"/>
      <c r="AT525" s="880"/>
      <c r="AU525" s="880"/>
      <c r="AV525" s="880"/>
      <c r="AW525" s="880"/>
      <c r="AX525" s="880"/>
      <c r="AY525" s="876">
        <v>0</v>
      </c>
      <c r="AZ525" s="876"/>
      <c r="BA525" s="876"/>
      <c r="BB525" s="876"/>
      <c r="BC525" s="876"/>
      <c r="BD525" s="876"/>
      <c r="BE525" s="876"/>
      <c r="BF525" s="876"/>
      <c r="BG525" s="876">
        <v>2925</v>
      </c>
      <c r="BH525" s="876"/>
      <c r="BI525" s="876"/>
      <c r="BJ525" s="876"/>
      <c r="BK525" s="876"/>
      <c r="BL525" s="876"/>
      <c r="BM525" s="876"/>
      <c r="BN525" s="876"/>
      <c r="BO525" s="877">
        <v>29250</v>
      </c>
      <c r="BP525" s="878"/>
      <c r="BQ525" s="878"/>
      <c r="BR525" s="878"/>
      <c r="BS525" s="878"/>
      <c r="BT525" s="878"/>
      <c r="BU525" s="878"/>
      <c r="BV525" s="879"/>
      <c r="BW525" s="876">
        <v>0</v>
      </c>
      <c r="BX525" s="876"/>
      <c r="BY525" s="876"/>
      <c r="BZ525" s="876"/>
      <c r="CA525" s="876"/>
      <c r="CB525" s="876"/>
      <c r="CC525" s="876"/>
      <c r="CD525" s="876"/>
      <c r="CE525" s="876">
        <v>0</v>
      </c>
      <c r="CF525" s="876"/>
      <c r="CG525" s="876"/>
      <c r="CH525" s="876"/>
      <c r="CI525" s="876"/>
      <c r="CJ525" s="876"/>
      <c r="CK525" s="876"/>
      <c r="CL525" s="876"/>
      <c r="CM525" s="876"/>
      <c r="CN525" s="876">
        <v>5400</v>
      </c>
      <c r="CO525" s="876"/>
      <c r="CP525" s="876"/>
      <c r="CQ525" s="876"/>
      <c r="CR525" s="876"/>
      <c r="CS525" s="876"/>
      <c r="CT525" s="876"/>
      <c r="CU525" s="876"/>
      <c r="CV525" s="880">
        <f t="shared" si="8"/>
        <v>248175</v>
      </c>
      <c r="CW525" s="880"/>
      <c r="CX525" s="880"/>
      <c r="CY525" s="880"/>
      <c r="CZ525" s="880"/>
      <c r="DA525" s="880"/>
      <c r="DB525" s="880"/>
      <c r="DC525" s="880"/>
      <c r="DD525" s="880"/>
      <c r="DE525" s="881"/>
    </row>
    <row r="526" spans="1:109" s="3" customFormat="1" ht="23.25" customHeight="1" x14ac:dyDescent="0.2">
      <c r="A526" s="919" t="s">
        <v>1806</v>
      </c>
      <c r="B526" s="920"/>
      <c r="C526" s="920"/>
      <c r="D526" s="920"/>
      <c r="E526" s="920"/>
      <c r="F526" s="920"/>
      <c r="G526" s="920"/>
      <c r="H526" s="920"/>
      <c r="I526" s="920"/>
      <c r="J526" s="920"/>
      <c r="K526" s="920"/>
      <c r="L526" s="920"/>
      <c r="M526" s="920"/>
      <c r="N526" s="920"/>
      <c r="O526" s="921"/>
      <c r="P526" s="886" t="s">
        <v>1516</v>
      </c>
      <c r="Q526" s="886"/>
      <c r="R526" s="886"/>
      <c r="S526" s="886"/>
      <c r="T526" s="886"/>
      <c r="U526" s="886"/>
      <c r="V526" s="886"/>
      <c r="W526" s="886"/>
      <c r="X526" s="886"/>
      <c r="Y526" s="886"/>
      <c r="Z526" s="886"/>
      <c r="AA526" s="886"/>
      <c r="AB526" s="886"/>
      <c r="AC526" s="886"/>
      <c r="AD526" s="887"/>
      <c r="AE526" s="887"/>
      <c r="AF526" s="887"/>
      <c r="AG526" s="888">
        <v>1</v>
      </c>
      <c r="AH526" s="888"/>
      <c r="AI526" s="888"/>
      <c r="AJ526" s="888"/>
      <c r="AK526" s="889">
        <v>16000</v>
      </c>
      <c r="AL526" s="889"/>
      <c r="AM526" s="889"/>
      <c r="AN526" s="889"/>
      <c r="AO526" s="889"/>
      <c r="AP526" s="889"/>
      <c r="AQ526" s="880">
        <v>192000</v>
      </c>
      <c r="AR526" s="880"/>
      <c r="AS526" s="880"/>
      <c r="AT526" s="880"/>
      <c r="AU526" s="880"/>
      <c r="AV526" s="880"/>
      <c r="AW526" s="880"/>
      <c r="AX526" s="880"/>
      <c r="AY526" s="876">
        <v>0</v>
      </c>
      <c r="AZ526" s="876"/>
      <c r="BA526" s="876"/>
      <c r="BB526" s="876"/>
      <c r="BC526" s="876"/>
      <c r="BD526" s="876"/>
      <c r="BE526" s="876"/>
      <c r="BF526" s="876"/>
      <c r="BG526" s="876">
        <v>2666.666666666667</v>
      </c>
      <c r="BH526" s="876"/>
      <c r="BI526" s="876"/>
      <c r="BJ526" s="876"/>
      <c r="BK526" s="876"/>
      <c r="BL526" s="876"/>
      <c r="BM526" s="876"/>
      <c r="BN526" s="876"/>
      <c r="BO526" s="877">
        <v>26666.666666666668</v>
      </c>
      <c r="BP526" s="878"/>
      <c r="BQ526" s="878"/>
      <c r="BR526" s="878"/>
      <c r="BS526" s="878"/>
      <c r="BT526" s="878"/>
      <c r="BU526" s="878"/>
      <c r="BV526" s="879"/>
      <c r="BW526" s="876">
        <v>0</v>
      </c>
      <c r="BX526" s="876"/>
      <c r="BY526" s="876"/>
      <c r="BZ526" s="876"/>
      <c r="CA526" s="876"/>
      <c r="CB526" s="876"/>
      <c r="CC526" s="876"/>
      <c r="CD526" s="876"/>
      <c r="CE526" s="876">
        <v>0</v>
      </c>
      <c r="CF526" s="876"/>
      <c r="CG526" s="876"/>
      <c r="CH526" s="876"/>
      <c r="CI526" s="876"/>
      <c r="CJ526" s="876"/>
      <c r="CK526" s="876"/>
      <c r="CL526" s="876"/>
      <c r="CM526" s="876"/>
      <c r="CN526" s="876">
        <v>24000</v>
      </c>
      <c r="CO526" s="876"/>
      <c r="CP526" s="876"/>
      <c r="CQ526" s="876"/>
      <c r="CR526" s="876"/>
      <c r="CS526" s="876"/>
      <c r="CT526" s="876"/>
      <c r="CU526" s="876"/>
      <c r="CV526" s="880">
        <f t="shared" si="8"/>
        <v>245333.33333333331</v>
      </c>
      <c r="CW526" s="880"/>
      <c r="CX526" s="880"/>
      <c r="CY526" s="880"/>
      <c r="CZ526" s="880"/>
      <c r="DA526" s="880"/>
      <c r="DB526" s="880"/>
      <c r="DC526" s="880"/>
      <c r="DD526" s="880"/>
      <c r="DE526" s="881"/>
    </row>
    <row r="527" spans="1:109" s="3" customFormat="1" ht="23.25" customHeight="1" x14ac:dyDescent="0.2">
      <c r="A527" s="919" t="s">
        <v>1807</v>
      </c>
      <c r="B527" s="920"/>
      <c r="C527" s="920"/>
      <c r="D527" s="920"/>
      <c r="E527" s="920"/>
      <c r="F527" s="920"/>
      <c r="G527" s="920"/>
      <c r="H527" s="920"/>
      <c r="I527" s="920"/>
      <c r="J527" s="920"/>
      <c r="K527" s="920"/>
      <c r="L527" s="920"/>
      <c r="M527" s="920"/>
      <c r="N527" s="920"/>
      <c r="O527" s="921"/>
      <c r="P527" s="886" t="s">
        <v>1531</v>
      </c>
      <c r="Q527" s="886"/>
      <c r="R527" s="886"/>
      <c r="S527" s="886"/>
      <c r="T527" s="886"/>
      <c r="U527" s="886"/>
      <c r="V527" s="886"/>
      <c r="W527" s="886"/>
      <c r="X527" s="886"/>
      <c r="Y527" s="886"/>
      <c r="Z527" s="886"/>
      <c r="AA527" s="886"/>
      <c r="AB527" s="886"/>
      <c r="AC527" s="886"/>
      <c r="AD527" s="887"/>
      <c r="AE527" s="887"/>
      <c r="AF527" s="887"/>
      <c r="AG527" s="888">
        <v>1</v>
      </c>
      <c r="AH527" s="888"/>
      <c r="AI527" s="888"/>
      <c r="AJ527" s="888"/>
      <c r="AK527" s="889">
        <v>16000</v>
      </c>
      <c r="AL527" s="889"/>
      <c r="AM527" s="889"/>
      <c r="AN527" s="889"/>
      <c r="AO527" s="889"/>
      <c r="AP527" s="889"/>
      <c r="AQ527" s="880">
        <v>192000</v>
      </c>
      <c r="AR527" s="880"/>
      <c r="AS527" s="880"/>
      <c r="AT527" s="880"/>
      <c r="AU527" s="880"/>
      <c r="AV527" s="880"/>
      <c r="AW527" s="880"/>
      <c r="AX527" s="880"/>
      <c r="AY527" s="876">
        <v>0</v>
      </c>
      <c r="AZ527" s="876"/>
      <c r="BA527" s="876"/>
      <c r="BB527" s="876"/>
      <c r="BC527" s="876"/>
      <c r="BD527" s="876"/>
      <c r="BE527" s="876"/>
      <c r="BF527" s="876"/>
      <c r="BG527" s="876">
        <v>2666.666666666667</v>
      </c>
      <c r="BH527" s="876"/>
      <c r="BI527" s="876"/>
      <c r="BJ527" s="876"/>
      <c r="BK527" s="876"/>
      <c r="BL527" s="876"/>
      <c r="BM527" s="876"/>
      <c r="BN527" s="876"/>
      <c r="BO527" s="877">
        <v>26666.666666666668</v>
      </c>
      <c r="BP527" s="878"/>
      <c r="BQ527" s="878"/>
      <c r="BR527" s="878"/>
      <c r="BS527" s="878"/>
      <c r="BT527" s="878"/>
      <c r="BU527" s="878"/>
      <c r="BV527" s="879"/>
      <c r="BW527" s="876">
        <v>0</v>
      </c>
      <c r="BX527" s="876"/>
      <c r="BY527" s="876"/>
      <c r="BZ527" s="876"/>
      <c r="CA527" s="876"/>
      <c r="CB527" s="876"/>
      <c r="CC527" s="876"/>
      <c r="CD527" s="876"/>
      <c r="CE527" s="876">
        <v>0</v>
      </c>
      <c r="CF527" s="876"/>
      <c r="CG527" s="876"/>
      <c r="CH527" s="876"/>
      <c r="CI527" s="876"/>
      <c r="CJ527" s="876"/>
      <c r="CK527" s="876"/>
      <c r="CL527" s="876"/>
      <c r="CM527" s="876"/>
      <c r="CN527" s="876">
        <v>24000</v>
      </c>
      <c r="CO527" s="876"/>
      <c r="CP527" s="876"/>
      <c r="CQ527" s="876"/>
      <c r="CR527" s="876"/>
      <c r="CS527" s="876"/>
      <c r="CT527" s="876"/>
      <c r="CU527" s="876"/>
      <c r="CV527" s="880">
        <f t="shared" si="8"/>
        <v>245333.33333333331</v>
      </c>
      <c r="CW527" s="880"/>
      <c r="CX527" s="880"/>
      <c r="CY527" s="880"/>
      <c r="CZ527" s="880"/>
      <c r="DA527" s="880"/>
      <c r="DB527" s="880"/>
      <c r="DC527" s="880"/>
      <c r="DD527" s="880"/>
      <c r="DE527" s="881"/>
    </row>
    <row r="528" spans="1:109" s="3" customFormat="1" ht="23.25" customHeight="1" x14ac:dyDescent="0.2">
      <c r="A528" s="919" t="s">
        <v>1808</v>
      </c>
      <c r="B528" s="920"/>
      <c r="C528" s="920"/>
      <c r="D528" s="920"/>
      <c r="E528" s="920"/>
      <c r="F528" s="920"/>
      <c r="G528" s="920"/>
      <c r="H528" s="920"/>
      <c r="I528" s="920"/>
      <c r="J528" s="920"/>
      <c r="K528" s="920"/>
      <c r="L528" s="920"/>
      <c r="M528" s="920"/>
      <c r="N528" s="920"/>
      <c r="O528" s="921"/>
      <c r="P528" s="886" t="s">
        <v>1501</v>
      </c>
      <c r="Q528" s="886"/>
      <c r="R528" s="886"/>
      <c r="S528" s="886"/>
      <c r="T528" s="886"/>
      <c r="U528" s="886"/>
      <c r="V528" s="886"/>
      <c r="W528" s="886"/>
      <c r="X528" s="886"/>
      <c r="Y528" s="886"/>
      <c r="Z528" s="886"/>
      <c r="AA528" s="886"/>
      <c r="AB528" s="886"/>
      <c r="AC528" s="886"/>
      <c r="AD528" s="887"/>
      <c r="AE528" s="887"/>
      <c r="AF528" s="887"/>
      <c r="AG528" s="888">
        <v>1</v>
      </c>
      <c r="AH528" s="888"/>
      <c r="AI528" s="888"/>
      <c r="AJ528" s="888"/>
      <c r="AK528" s="889">
        <v>16000</v>
      </c>
      <c r="AL528" s="889"/>
      <c r="AM528" s="889"/>
      <c r="AN528" s="889"/>
      <c r="AO528" s="889"/>
      <c r="AP528" s="889"/>
      <c r="AQ528" s="880">
        <v>192000</v>
      </c>
      <c r="AR528" s="880"/>
      <c r="AS528" s="880"/>
      <c r="AT528" s="880"/>
      <c r="AU528" s="880"/>
      <c r="AV528" s="880"/>
      <c r="AW528" s="880"/>
      <c r="AX528" s="880"/>
      <c r="AY528" s="876">
        <v>0</v>
      </c>
      <c r="AZ528" s="876"/>
      <c r="BA528" s="876"/>
      <c r="BB528" s="876"/>
      <c r="BC528" s="876"/>
      <c r="BD528" s="876"/>
      <c r="BE528" s="876"/>
      <c r="BF528" s="876"/>
      <c r="BG528" s="876">
        <v>2666.666666666667</v>
      </c>
      <c r="BH528" s="876"/>
      <c r="BI528" s="876"/>
      <c r="BJ528" s="876"/>
      <c r="BK528" s="876"/>
      <c r="BL528" s="876"/>
      <c r="BM528" s="876"/>
      <c r="BN528" s="876"/>
      <c r="BO528" s="877">
        <v>26666.666666666668</v>
      </c>
      <c r="BP528" s="878"/>
      <c r="BQ528" s="878"/>
      <c r="BR528" s="878"/>
      <c r="BS528" s="878"/>
      <c r="BT528" s="878"/>
      <c r="BU528" s="878"/>
      <c r="BV528" s="879"/>
      <c r="BW528" s="876">
        <v>0</v>
      </c>
      <c r="BX528" s="876"/>
      <c r="BY528" s="876"/>
      <c r="BZ528" s="876"/>
      <c r="CA528" s="876"/>
      <c r="CB528" s="876"/>
      <c r="CC528" s="876"/>
      <c r="CD528" s="876"/>
      <c r="CE528" s="876">
        <v>0</v>
      </c>
      <c r="CF528" s="876"/>
      <c r="CG528" s="876"/>
      <c r="CH528" s="876"/>
      <c r="CI528" s="876"/>
      <c r="CJ528" s="876"/>
      <c r="CK528" s="876"/>
      <c r="CL528" s="876"/>
      <c r="CM528" s="876"/>
      <c r="CN528" s="876">
        <v>24000</v>
      </c>
      <c r="CO528" s="876"/>
      <c r="CP528" s="876"/>
      <c r="CQ528" s="876"/>
      <c r="CR528" s="876"/>
      <c r="CS528" s="876"/>
      <c r="CT528" s="876"/>
      <c r="CU528" s="876"/>
      <c r="CV528" s="880">
        <f t="shared" si="8"/>
        <v>245333.33333333331</v>
      </c>
      <c r="CW528" s="880"/>
      <c r="CX528" s="880"/>
      <c r="CY528" s="880"/>
      <c r="CZ528" s="880"/>
      <c r="DA528" s="880"/>
      <c r="DB528" s="880"/>
      <c r="DC528" s="880"/>
      <c r="DD528" s="880"/>
      <c r="DE528" s="881"/>
    </row>
    <row r="529" spans="1:109" s="3" customFormat="1" ht="23.25" customHeight="1" x14ac:dyDescent="0.2">
      <c r="A529" s="919" t="s">
        <v>1809</v>
      </c>
      <c r="B529" s="920"/>
      <c r="C529" s="920"/>
      <c r="D529" s="920"/>
      <c r="E529" s="920"/>
      <c r="F529" s="920"/>
      <c r="G529" s="920"/>
      <c r="H529" s="920"/>
      <c r="I529" s="920"/>
      <c r="J529" s="920"/>
      <c r="K529" s="920"/>
      <c r="L529" s="920"/>
      <c r="M529" s="920"/>
      <c r="N529" s="920"/>
      <c r="O529" s="921"/>
      <c r="P529" s="886" t="s">
        <v>1496</v>
      </c>
      <c r="Q529" s="886"/>
      <c r="R529" s="886"/>
      <c r="S529" s="886"/>
      <c r="T529" s="886"/>
      <c r="U529" s="886"/>
      <c r="V529" s="886"/>
      <c r="W529" s="886"/>
      <c r="X529" s="886"/>
      <c r="Y529" s="886"/>
      <c r="Z529" s="886"/>
      <c r="AA529" s="886"/>
      <c r="AB529" s="886"/>
      <c r="AC529" s="886"/>
      <c r="AD529" s="887"/>
      <c r="AE529" s="887"/>
      <c r="AF529" s="887"/>
      <c r="AG529" s="888">
        <v>1</v>
      </c>
      <c r="AH529" s="888"/>
      <c r="AI529" s="888"/>
      <c r="AJ529" s="888"/>
      <c r="AK529" s="889">
        <v>16000</v>
      </c>
      <c r="AL529" s="889"/>
      <c r="AM529" s="889"/>
      <c r="AN529" s="889"/>
      <c r="AO529" s="889"/>
      <c r="AP529" s="889"/>
      <c r="AQ529" s="880">
        <v>192000</v>
      </c>
      <c r="AR529" s="880"/>
      <c r="AS529" s="880"/>
      <c r="AT529" s="880"/>
      <c r="AU529" s="880"/>
      <c r="AV529" s="880"/>
      <c r="AW529" s="880"/>
      <c r="AX529" s="880"/>
      <c r="AY529" s="876">
        <v>0</v>
      </c>
      <c r="AZ529" s="876"/>
      <c r="BA529" s="876"/>
      <c r="BB529" s="876"/>
      <c r="BC529" s="876"/>
      <c r="BD529" s="876"/>
      <c r="BE529" s="876"/>
      <c r="BF529" s="876"/>
      <c r="BG529" s="876">
        <v>2666.666666666667</v>
      </c>
      <c r="BH529" s="876"/>
      <c r="BI529" s="876"/>
      <c r="BJ529" s="876"/>
      <c r="BK529" s="876"/>
      <c r="BL529" s="876"/>
      <c r="BM529" s="876"/>
      <c r="BN529" s="876"/>
      <c r="BO529" s="877">
        <v>26666.666666666668</v>
      </c>
      <c r="BP529" s="878"/>
      <c r="BQ529" s="878"/>
      <c r="BR529" s="878"/>
      <c r="BS529" s="878"/>
      <c r="BT529" s="878"/>
      <c r="BU529" s="878"/>
      <c r="BV529" s="879"/>
      <c r="BW529" s="876">
        <v>0</v>
      </c>
      <c r="BX529" s="876"/>
      <c r="BY529" s="876"/>
      <c r="BZ529" s="876"/>
      <c r="CA529" s="876"/>
      <c r="CB529" s="876"/>
      <c r="CC529" s="876"/>
      <c r="CD529" s="876"/>
      <c r="CE529" s="876">
        <v>0</v>
      </c>
      <c r="CF529" s="876"/>
      <c r="CG529" s="876"/>
      <c r="CH529" s="876"/>
      <c r="CI529" s="876"/>
      <c r="CJ529" s="876"/>
      <c r="CK529" s="876"/>
      <c r="CL529" s="876"/>
      <c r="CM529" s="876"/>
      <c r="CN529" s="876">
        <v>24000</v>
      </c>
      <c r="CO529" s="876"/>
      <c r="CP529" s="876"/>
      <c r="CQ529" s="876"/>
      <c r="CR529" s="876"/>
      <c r="CS529" s="876"/>
      <c r="CT529" s="876"/>
      <c r="CU529" s="876"/>
      <c r="CV529" s="880">
        <f t="shared" si="8"/>
        <v>245333.33333333331</v>
      </c>
      <c r="CW529" s="880"/>
      <c r="CX529" s="880"/>
      <c r="CY529" s="880"/>
      <c r="CZ529" s="880"/>
      <c r="DA529" s="880"/>
      <c r="DB529" s="880"/>
      <c r="DC529" s="880"/>
      <c r="DD529" s="880"/>
      <c r="DE529" s="881"/>
    </row>
    <row r="530" spans="1:109" s="3" customFormat="1" ht="23.25" customHeight="1" x14ac:dyDescent="0.2">
      <c r="A530" s="919" t="s">
        <v>1809</v>
      </c>
      <c r="B530" s="920"/>
      <c r="C530" s="920"/>
      <c r="D530" s="920"/>
      <c r="E530" s="920"/>
      <c r="F530" s="920"/>
      <c r="G530" s="920"/>
      <c r="H530" s="920"/>
      <c r="I530" s="920"/>
      <c r="J530" s="920"/>
      <c r="K530" s="920"/>
      <c r="L530" s="920"/>
      <c r="M530" s="920"/>
      <c r="N530" s="920"/>
      <c r="O530" s="921"/>
      <c r="P530" s="886" t="s">
        <v>1518</v>
      </c>
      <c r="Q530" s="886"/>
      <c r="R530" s="886"/>
      <c r="S530" s="886"/>
      <c r="T530" s="886"/>
      <c r="U530" s="886"/>
      <c r="V530" s="886"/>
      <c r="W530" s="886"/>
      <c r="X530" s="886"/>
      <c r="Y530" s="886"/>
      <c r="Z530" s="886"/>
      <c r="AA530" s="886"/>
      <c r="AB530" s="886"/>
      <c r="AC530" s="886"/>
      <c r="AD530" s="887"/>
      <c r="AE530" s="887"/>
      <c r="AF530" s="887"/>
      <c r="AG530" s="888">
        <v>1</v>
      </c>
      <c r="AH530" s="888"/>
      <c r="AI530" s="888"/>
      <c r="AJ530" s="888"/>
      <c r="AK530" s="889">
        <v>23500</v>
      </c>
      <c r="AL530" s="889"/>
      <c r="AM530" s="889"/>
      <c r="AN530" s="889"/>
      <c r="AO530" s="889"/>
      <c r="AP530" s="889"/>
      <c r="AQ530" s="880">
        <v>282000</v>
      </c>
      <c r="AR530" s="880"/>
      <c r="AS530" s="880"/>
      <c r="AT530" s="880"/>
      <c r="AU530" s="880"/>
      <c r="AV530" s="880"/>
      <c r="AW530" s="880"/>
      <c r="AX530" s="880"/>
      <c r="AY530" s="876">
        <v>0</v>
      </c>
      <c r="AZ530" s="876"/>
      <c r="BA530" s="876"/>
      <c r="BB530" s="876"/>
      <c r="BC530" s="876"/>
      <c r="BD530" s="876"/>
      <c r="BE530" s="876"/>
      <c r="BF530" s="876"/>
      <c r="BG530" s="876">
        <v>3916.666666666667</v>
      </c>
      <c r="BH530" s="876"/>
      <c r="BI530" s="876"/>
      <c r="BJ530" s="876"/>
      <c r="BK530" s="876"/>
      <c r="BL530" s="876"/>
      <c r="BM530" s="876"/>
      <c r="BN530" s="876"/>
      <c r="BO530" s="877">
        <v>39166.666666666672</v>
      </c>
      <c r="BP530" s="878"/>
      <c r="BQ530" s="878"/>
      <c r="BR530" s="878"/>
      <c r="BS530" s="878"/>
      <c r="BT530" s="878"/>
      <c r="BU530" s="878"/>
      <c r="BV530" s="879"/>
      <c r="BW530" s="876">
        <v>0</v>
      </c>
      <c r="BX530" s="876"/>
      <c r="BY530" s="876"/>
      <c r="BZ530" s="876"/>
      <c r="CA530" s="876"/>
      <c r="CB530" s="876"/>
      <c r="CC530" s="876"/>
      <c r="CD530" s="876"/>
      <c r="CE530" s="876">
        <v>0</v>
      </c>
      <c r="CF530" s="876"/>
      <c r="CG530" s="876"/>
      <c r="CH530" s="876"/>
      <c r="CI530" s="876"/>
      <c r="CJ530" s="876"/>
      <c r="CK530" s="876"/>
      <c r="CL530" s="876"/>
      <c r="CM530" s="876"/>
      <c r="CN530" s="876">
        <v>24000</v>
      </c>
      <c r="CO530" s="876"/>
      <c r="CP530" s="876"/>
      <c r="CQ530" s="876"/>
      <c r="CR530" s="876"/>
      <c r="CS530" s="876"/>
      <c r="CT530" s="876"/>
      <c r="CU530" s="876"/>
      <c r="CV530" s="880">
        <f t="shared" si="8"/>
        <v>349083.33333333337</v>
      </c>
      <c r="CW530" s="880"/>
      <c r="CX530" s="880"/>
      <c r="CY530" s="880"/>
      <c r="CZ530" s="880"/>
      <c r="DA530" s="880"/>
      <c r="DB530" s="880"/>
      <c r="DC530" s="880"/>
      <c r="DD530" s="880"/>
      <c r="DE530" s="881"/>
    </row>
    <row r="531" spans="1:109" s="3" customFormat="1" ht="23.25" customHeight="1" x14ac:dyDescent="0.2">
      <c r="A531" s="919" t="s">
        <v>1810</v>
      </c>
      <c r="B531" s="920"/>
      <c r="C531" s="920"/>
      <c r="D531" s="920"/>
      <c r="E531" s="920"/>
      <c r="F531" s="920"/>
      <c r="G531" s="920"/>
      <c r="H531" s="920"/>
      <c r="I531" s="920"/>
      <c r="J531" s="920"/>
      <c r="K531" s="920"/>
      <c r="L531" s="920"/>
      <c r="M531" s="920"/>
      <c r="N531" s="920"/>
      <c r="O531" s="921"/>
      <c r="P531" s="886" t="s">
        <v>1541</v>
      </c>
      <c r="Q531" s="886"/>
      <c r="R531" s="886"/>
      <c r="S531" s="886"/>
      <c r="T531" s="886"/>
      <c r="U531" s="886"/>
      <c r="V531" s="886"/>
      <c r="W531" s="886"/>
      <c r="X531" s="886"/>
      <c r="Y531" s="886"/>
      <c r="Z531" s="886"/>
      <c r="AA531" s="886"/>
      <c r="AB531" s="886"/>
      <c r="AC531" s="886"/>
      <c r="AD531" s="887"/>
      <c r="AE531" s="887"/>
      <c r="AF531" s="887"/>
      <c r="AG531" s="888">
        <v>1</v>
      </c>
      <c r="AH531" s="888"/>
      <c r="AI531" s="888"/>
      <c r="AJ531" s="888"/>
      <c r="AK531" s="889">
        <v>16000</v>
      </c>
      <c r="AL531" s="889"/>
      <c r="AM531" s="889"/>
      <c r="AN531" s="889"/>
      <c r="AO531" s="889"/>
      <c r="AP531" s="889"/>
      <c r="AQ531" s="880">
        <v>192000</v>
      </c>
      <c r="AR531" s="880"/>
      <c r="AS531" s="880"/>
      <c r="AT531" s="880"/>
      <c r="AU531" s="880"/>
      <c r="AV531" s="880"/>
      <c r="AW531" s="880"/>
      <c r="AX531" s="880"/>
      <c r="AY531" s="876">
        <v>0</v>
      </c>
      <c r="AZ531" s="876"/>
      <c r="BA531" s="876"/>
      <c r="BB531" s="876"/>
      <c r="BC531" s="876"/>
      <c r="BD531" s="876"/>
      <c r="BE531" s="876"/>
      <c r="BF531" s="876"/>
      <c r="BG531" s="876">
        <v>2666.666666666667</v>
      </c>
      <c r="BH531" s="876"/>
      <c r="BI531" s="876"/>
      <c r="BJ531" s="876"/>
      <c r="BK531" s="876"/>
      <c r="BL531" s="876"/>
      <c r="BM531" s="876"/>
      <c r="BN531" s="876"/>
      <c r="BO531" s="877">
        <v>26666.666666666668</v>
      </c>
      <c r="BP531" s="878"/>
      <c r="BQ531" s="878"/>
      <c r="BR531" s="878"/>
      <c r="BS531" s="878"/>
      <c r="BT531" s="878"/>
      <c r="BU531" s="878"/>
      <c r="BV531" s="879"/>
      <c r="BW531" s="876">
        <v>0</v>
      </c>
      <c r="BX531" s="876"/>
      <c r="BY531" s="876"/>
      <c r="BZ531" s="876"/>
      <c r="CA531" s="876"/>
      <c r="CB531" s="876"/>
      <c r="CC531" s="876"/>
      <c r="CD531" s="876"/>
      <c r="CE531" s="876">
        <v>0</v>
      </c>
      <c r="CF531" s="876"/>
      <c r="CG531" s="876"/>
      <c r="CH531" s="876"/>
      <c r="CI531" s="876"/>
      <c r="CJ531" s="876"/>
      <c r="CK531" s="876"/>
      <c r="CL531" s="876"/>
      <c r="CM531" s="876"/>
      <c r="CN531" s="876">
        <v>24000</v>
      </c>
      <c r="CO531" s="876"/>
      <c r="CP531" s="876"/>
      <c r="CQ531" s="876"/>
      <c r="CR531" s="876"/>
      <c r="CS531" s="876"/>
      <c r="CT531" s="876"/>
      <c r="CU531" s="876"/>
      <c r="CV531" s="880">
        <f t="shared" si="8"/>
        <v>245333.33333333331</v>
      </c>
      <c r="CW531" s="880"/>
      <c r="CX531" s="880"/>
      <c r="CY531" s="880"/>
      <c r="CZ531" s="880"/>
      <c r="DA531" s="880"/>
      <c r="DB531" s="880"/>
      <c r="DC531" s="880"/>
      <c r="DD531" s="880"/>
      <c r="DE531" s="881"/>
    </row>
    <row r="532" spans="1:109" s="3" customFormat="1" ht="23.25" customHeight="1" x14ac:dyDescent="0.2">
      <c r="A532" s="919" t="s">
        <v>1811</v>
      </c>
      <c r="B532" s="920"/>
      <c r="C532" s="920"/>
      <c r="D532" s="920"/>
      <c r="E532" s="920"/>
      <c r="F532" s="920"/>
      <c r="G532" s="920"/>
      <c r="H532" s="920"/>
      <c r="I532" s="920"/>
      <c r="J532" s="920"/>
      <c r="K532" s="920"/>
      <c r="L532" s="920"/>
      <c r="M532" s="920"/>
      <c r="N532" s="920"/>
      <c r="O532" s="921"/>
      <c r="P532" s="886" t="s">
        <v>1503</v>
      </c>
      <c r="Q532" s="886"/>
      <c r="R532" s="886"/>
      <c r="S532" s="886"/>
      <c r="T532" s="886"/>
      <c r="U532" s="886"/>
      <c r="V532" s="886"/>
      <c r="W532" s="886"/>
      <c r="X532" s="886"/>
      <c r="Y532" s="886"/>
      <c r="Z532" s="886"/>
      <c r="AA532" s="886"/>
      <c r="AB532" s="886"/>
      <c r="AC532" s="886"/>
      <c r="AD532" s="887"/>
      <c r="AE532" s="887"/>
      <c r="AF532" s="887"/>
      <c r="AG532" s="888">
        <v>1</v>
      </c>
      <c r="AH532" s="888"/>
      <c r="AI532" s="888"/>
      <c r="AJ532" s="888"/>
      <c r="AK532" s="889">
        <v>16000</v>
      </c>
      <c r="AL532" s="889"/>
      <c r="AM532" s="889"/>
      <c r="AN532" s="889"/>
      <c r="AO532" s="889"/>
      <c r="AP532" s="889"/>
      <c r="AQ532" s="880">
        <v>192000</v>
      </c>
      <c r="AR532" s="880"/>
      <c r="AS532" s="880"/>
      <c r="AT532" s="880"/>
      <c r="AU532" s="880"/>
      <c r="AV532" s="880"/>
      <c r="AW532" s="880"/>
      <c r="AX532" s="880"/>
      <c r="AY532" s="876">
        <v>0</v>
      </c>
      <c r="AZ532" s="876"/>
      <c r="BA532" s="876"/>
      <c r="BB532" s="876"/>
      <c r="BC532" s="876"/>
      <c r="BD532" s="876"/>
      <c r="BE532" s="876"/>
      <c r="BF532" s="876"/>
      <c r="BG532" s="876">
        <v>2666.666666666667</v>
      </c>
      <c r="BH532" s="876"/>
      <c r="BI532" s="876"/>
      <c r="BJ532" s="876"/>
      <c r="BK532" s="876"/>
      <c r="BL532" s="876"/>
      <c r="BM532" s="876"/>
      <c r="BN532" s="876"/>
      <c r="BO532" s="877">
        <v>26666.666666666668</v>
      </c>
      <c r="BP532" s="878"/>
      <c r="BQ532" s="878"/>
      <c r="BR532" s="878"/>
      <c r="BS532" s="878"/>
      <c r="BT532" s="878"/>
      <c r="BU532" s="878"/>
      <c r="BV532" s="879"/>
      <c r="BW532" s="876">
        <v>0</v>
      </c>
      <c r="BX532" s="876"/>
      <c r="BY532" s="876"/>
      <c r="BZ532" s="876"/>
      <c r="CA532" s="876"/>
      <c r="CB532" s="876"/>
      <c r="CC532" s="876"/>
      <c r="CD532" s="876"/>
      <c r="CE532" s="876">
        <v>0</v>
      </c>
      <c r="CF532" s="876"/>
      <c r="CG532" s="876"/>
      <c r="CH532" s="876"/>
      <c r="CI532" s="876"/>
      <c r="CJ532" s="876"/>
      <c r="CK532" s="876"/>
      <c r="CL532" s="876"/>
      <c r="CM532" s="876"/>
      <c r="CN532" s="876">
        <v>24000</v>
      </c>
      <c r="CO532" s="876"/>
      <c r="CP532" s="876"/>
      <c r="CQ532" s="876"/>
      <c r="CR532" s="876"/>
      <c r="CS532" s="876"/>
      <c r="CT532" s="876"/>
      <c r="CU532" s="876"/>
      <c r="CV532" s="880">
        <f t="shared" si="8"/>
        <v>245333.33333333331</v>
      </c>
      <c r="CW532" s="880"/>
      <c r="CX532" s="880"/>
      <c r="CY532" s="880"/>
      <c r="CZ532" s="880"/>
      <c r="DA532" s="880"/>
      <c r="DB532" s="880"/>
      <c r="DC532" s="880"/>
      <c r="DD532" s="880"/>
      <c r="DE532" s="881"/>
    </row>
    <row r="533" spans="1:109" s="3" customFormat="1" ht="23.25" customHeight="1" x14ac:dyDescent="0.2">
      <c r="A533" s="919" t="s">
        <v>1812</v>
      </c>
      <c r="B533" s="920"/>
      <c r="C533" s="920"/>
      <c r="D533" s="920"/>
      <c r="E533" s="920"/>
      <c r="F533" s="920"/>
      <c r="G533" s="920"/>
      <c r="H533" s="920"/>
      <c r="I533" s="920"/>
      <c r="J533" s="920"/>
      <c r="K533" s="920"/>
      <c r="L533" s="920"/>
      <c r="M533" s="920"/>
      <c r="N533" s="920"/>
      <c r="O533" s="921"/>
      <c r="P533" s="886" t="s">
        <v>1541</v>
      </c>
      <c r="Q533" s="886"/>
      <c r="R533" s="886"/>
      <c r="S533" s="886"/>
      <c r="T533" s="886"/>
      <c r="U533" s="886"/>
      <c r="V533" s="886"/>
      <c r="W533" s="886"/>
      <c r="X533" s="886"/>
      <c r="Y533" s="886"/>
      <c r="Z533" s="886"/>
      <c r="AA533" s="886"/>
      <c r="AB533" s="886"/>
      <c r="AC533" s="886"/>
      <c r="AD533" s="887"/>
      <c r="AE533" s="887"/>
      <c r="AF533" s="887"/>
      <c r="AG533" s="888">
        <v>1</v>
      </c>
      <c r="AH533" s="888"/>
      <c r="AI533" s="888"/>
      <c r="AJ533" s="888"/>
      <c r="AK533" s="889">
        <v>16000</v>
      </c>
      <c r="AL533" s="889"/>
      <c r="AM533" s="889"/>
      <c r="AN533" s="889"/>
      <c r="AO533" s="889"/>
      <c r="AP533" s="889"/>
      <c r="AQ533" s="880">
        <v>192000</v>
      </c>
      <c r="AR533" s="880"/>
      <c r="AS533" s="880"/>
      <c r="AT533" s="880"/>
      <c r="AU533" s="880"/>
      <c r="AV533" s="880"/>
      <c r="AW533" s="880"/>
      <c r="AX533" s="880"/>
      <c r="AY533" s="876">
        <v>0</v>
      </c>
      <c r="AZ533" s="876"/>
      <c r="BA533" s="876"/>
      <c r="BB533" s="876"/>
      <c r="BC533" s="876"/>
      <c r="BD533" s="876"/>
      <c r="BE533" s="876"/>
      <c r="BF533" s="876"/>
      <c r="BG533" s="876">
        <v>2666.666666666667</v>
      </c>
      <c r="BH533" s="876"/>
      <c r="BI533" s="876"/>
      <c r="BJ533" s="876"/>
      <c r="BK533" s="876"/>
      <c r="BL533" s="876"/>
      <c r="BM533" s="876"/>
      <c r="BN533" s="876"/>
      <c r="BO533" s="877">
        <v>26666.666666666668</v>
      </c>
      <c r="BP533" s="878"/>
      <c r="BQ533" s="878"/>
      <c r="BR533" s="878"/>
      <c r="BS533" s="878"/>
      <c r="BT533" s="878"/>
      <c r="BU533" s="878"/>
      <c r="BV533" s="879"/>
      <c r="BW533" s="876">
        <v>0</v>
      </c>
      <c r="BX533" s="876"/>
      <c r="BY533" s="876"/>
      <c r="BZ533" s="876"/>
      <c r="CA533" s="876"/>
      <c r="CB533" s="876"/>
      <c r="CC533" s="876"/>
      <c r="CD533" s="876"/>
      <c r="CE533" s="876">
        <v>0</v>
      </c>
      <c r="CF533" s="876"/>
      <c r="CG533" s="876"/>
      <c r="CH533" s="876"/>
      <c r="CI533" s="876"/>
      <c r="CJ533" s="876"/>
      <c r="CK533" s="876"/>
      <c r="CL533" s="876"/>
      <c r="CM533" s="876"/>
      <c r="CN533" s="876">
        <v>24000</v>
      </c>
      <c r="CO533" s="876"/>
      <c r="CP533" s="876"/>
      <c r="CQ533" s="876"/>
      <c r="CR533" s="876"/>
      <c r="CS533" s="876"/>
      <c r="CT533" s="876"/>
      <c r="CU533" s="876"/>
      <c r="CV533" s="880">
        <f t="shared" si="8"/>
        <v>245333.33333333331</v>
      </c>
      <c r="CW533" s="880"/>
      <c r="CX533" s="880"/>
      <c r="CY533" s="880"/>
      <c r="CZ533" s="880"/>
      <c r="DA533" s="880"/>
      <c r="DB533" s="880"/>
      <c r="DC533" s="880"/>
      <c r="DD533" s="880"/>
      <c r="DE533" s="881"/>
    </row>
    <row r="534" spans="1:109" s="3" customFormat="1" ht="23.25" customHeight="1" x14ac:dyDescent="0.2">
      <c r="A534" s="919" t="s">
        <v>1813</v>
      </c>
      <c r="B534" s="920"/>
      <c r="C534" s="920"/>
      <c r="D534" s="920"/>
      <c r="E534" s="920"/>
      <c r="F534" s="920"/>
      <c r="G534" s="920"/>
      <c r="H534" s="920"/>
      <c r="I534" s="920"/>
      <c r="J534" s="920"/>
      <c r="K534" s="920"/>
      <c r="L534" s="920"/>
      <c r="M534" s="920"/>
      <c r="N534" s="920"/>
      <c r="O534" s="921"/>
      <c r="P534" s="886" t="s">
        <v>1679</v>
      </c>
      <c r="Q534" s="886"/>
      <c r="R534" s="886"/>
      <c r="S534" s="886"/>
      <c r="T534" s="886"/>
      <c r="U534" s="886"/>
      <c r="V534" s="886"/>
      <c r="W534" s="886"/>
      <c r="X534" s="886"/>
      <c r="Y534" s="886"/>
      <c r="Z534" s="886"/>
      <c r="AA534" s="886"/>
      <c r="AB534" s="886"/>
      <c r="AC534" s="886"/>
      <c r="AD534" s="887"/>
      <c r="AE534" s="887"/>
      <c r="AF534" s="887"/>
      <c r="AG534" s="888">
        <v>1</v>
      </c>
      <c r="AH534" s="888"/>
      <c r="AI534" s="888"/>
      <c r="AJ534" s="888"/>
      <c r="AK534" s="889">
        <v>16000</v>
      </c>
      <c r="AL534" s="889"/>
      <c r="AM534" s="889"/>
      <c r="AN534" s="889"/>
      <c r="AO534" s="889"/>
      <c r="AP534" s="889"/>
      <c r="AQ534" s="880">
        <v>192000</v>
      </c>
      <c r="AR534" s="880"/>
      <c r="AS534" s="880"/>
      <c r="AT534" s="880"/>
      <c r="AU534" s="880"/>
      <c r="AV534" s="880"/>
      <c r="AW534" s="880"/>
      <c r="AX534" s="880"/>
      <c r="AY534" s="876">
        <v>0</v>
      </c>
      <c r="AZ534" s="876"/>
      <c r="BA534" s="876"/>
      <c r="BB534" s="876"/>
      <c r="BC534" s="876"/>
      <c r="BD534" s="876"/>
      <c r="BE534" s="876"/>
      <c r="BF534" s="876"/>
      <c r="BG534" s="876">
        <v>2666.666666666667</v>
      </c>
      <c r="BH534" s="876"/>
      <c r="BI534" s="876"/>
      <c r="BJ534" s="876"/>
      <c r="BK534" s="876"/>
      <c r="BL534" s="876"/>
      <c r="BM534" s="876"/>
      <c r="BN534" s="876"/>
      <c r="BO534" s="877">
        <v>26666.666666666668</v>
      </c>
      <c r="BP534" s="878"/>
      <c r="BQ534" s="878"/>
      <c r="BR534" s="878"/>
      <c r="BS534" s="878"/>
      <c r="BT534" s="878"/>
      <c r="BU534" s="878"/>
      <c r="BV534" s="879"/>
      <c r="BW534" s="876">
        <v>0</v>
      </c>
      <c r="BX534" s="876"/>
      <c r="BY534" s="876"/>
      <c r="BZ534" s="876"/>
      <c r="CA534" s="876"/>
      <c r="CB534" s="876"/>
      <c r="CC534" s="876"/>
      <c r="CD534" s="876"/>
      <c r="CE534" s="876">
        <v>0</v>
      </c>
      <c r="CF534" s="876"/>
      <c r="CG534" s="876"/>
      <c r="CH534" s="876"/>
      <c r="CI534" s="876"/>
      <c r="CJ534" s="876"/>
      <c r="CK534" s="876"/>
      <c r="CL534" s="876"/>
      <c r="CM534" s="876"/>
      <c r="CN534" s="876">
        <v>24000</v>
      </c>
      <c r="CO534" s="876"/>
      <c r="CP534" s="876"/>
      <c r="CQ534" s="876"/>
      <c r="CR534" s="876"/>
      <c r="CS534" s="876"/>
      <c r="CT534" s="876"/>
      <c r="CU534" s="876"/>
      <c r="CV534" s="880">
        <f t="shared" si="8"/>
        <v>245333.33333333331</v>
      </c>
      <c r="CW534" s="880"/>
      <c r="CX534" s="880"/>
      <c r="CY534" s="880"/>
      <c r="CZ534" s="880"/>
      <c r="DA534" s="880"/>
      <c r="DB534" s="880"/>
      <c r="DC534" s="880"/>
      <c r="DD534" s="880"/>
      <c r="DE534" s="881"/>
    </row>
    <row r="535" spans="1:109" s="3" customFormat="1" ht="23.25" customHeight="1" x14ac:dyDescent="0.2">
      <c r="A535" s="919" t="s">
        <v>1814</v>
      </c>
      <c r="B535" s="920"/>
      <c r="C535" s="920"/>
      <c r="D535" s="920"/>
      <c r="E535" s="920"/>
      <c r="F535" s="920"/>
      <c r="G535" s="920"/>
      <c r="H535" s="920"/>
      <c r="I535" s="920"/>
      <c r="J535" s="920"/>
      <c r="K535" s="920"/>
      <c r="L535" s="920"/>
      <c r="M535" s="920"/>
      <c r="N535" s="920"/>
      <c r="O535" s="921"/>
      <c r="P535" s="886" t="s">
        <v>1499</v>
      </c>
      <c r="Q535" s="886"/>
      <c r="R535" s="886"/>
      <c r="S535" s="886"/>
      <c r="T535" s="886"/>
      <c r="U535" s="886"/>
      <c r="V535" s="886"/>
      <c r="W535" s="886"/>
      <c r="X535" s="886"/>
      <c r="Y535" s="886"/>
      <c r="Z535" s="886"/>
      <c r="AA535" s="886"/>
      <c r="AB535" s="886"/>
      <c r="AC535" s="886"/>
      <c r="AD535" s="887"/>
      <c r="AE535" s="887"/>
      <c r="AF535" s="887"/>
      <c r="AG535" s="888">
        <v>1</v>
      </c>
      <c r="AH535" s="888"/>
      <c r="AI535" s="888"/>
      <c r="AJ535" s="888"/>
      <c r="AK535" s="889">
        <v>23500</v>
      </c>
      <c r="AL535" s="889"/>
      <c r="AM535" s="889"/>
      <c r="AN535" s="889"/>
      <c r="AO535" s="889"/>
      <c r="AP535" s="889"/>
      <c r="AQ535" s="880">
        <v>282000</v>
      </c>
      <c r="AR535" s="880"/>
      <c r="AS535" s="880"/>
      <c r="AT535" s="880"/>
      <c r="AU535" s="880"/>
      <c r="AV535" s="880"/>
      <c r="AW535" s="880"/>
      <c r="AX535" s="880"/>
      <c r="AY535" s="876">
        <v>0</v>
      </c>
      <c r="AZ535" s="876"/>
      <c r="BA535" s="876"/>
      <c r="BB535" s="876"/>
      <c r="BC535" s="876"/>
      <c r="BD535" s="876"/>
      <c r="BE535" s="876"/>
      <c r="BF535" s="876"/>
      <c r="BG535" s="876">
        <v>3916.666666666667</v>
      </c>
      <c r="BH535" s="876"/>
      <c r="BI535" s="876"/>
      <c r="BJ535" s="876"/>
      <c r="BK535" s="876"/>
      <c r="BL535" s="876"/>
      <c r="BM535" s="876"/>
      <c r="BN535" s="876"/>
      <c r="BO535" s="877">
        <v>39166.666666666672</v>
      </c>
      <c r="BP535" s="878"/>
      <c r="BQ535" s="878"/>
      <c r="BR535" s="878"/>
      <c r="BS535" s="878"/>
      <c r="BT535" s="878"/>
      <c r="BU535" s="878"/>
      <c r="BV535" s="879"/>
      <c r="BW535" s="876">
        <v>0</v>
      </c>
      <c r="BX535" s="876"/>
      <c r="BY535" s="876"/>
      <c r="BZ535" s="876"/>
      <c r="CA535" s="876"/>
      <c r="CB535" s="876"/>
      <c r="CC535" s="876"/>
      <c r="CD535" s="876"/>
      <c r="CE535" s="876">
        <v>0</v>
      </c>
      <c r="CF535" s="876"/>
      <c r="CG535" s="876"/>
      <c r="CH535" s="876"/>
      <c r="CI535" s="876"/>
      <c r="CJ535" s="876"/>
      <c r="CK535" s="876"/>
      <c r="CL535" s="876"/>
      <c r="CM535" s="876"/>
      <c r="CN535" s="876">
        <v>24000</v>
      </c>
      <c r="CO535" s="876"/>
      <c r="CP535" s="876"/>
      <c r="CQ535" s="876"/>
      <c r="CR535" s="876"/>
      <c r="CS535" s="876"/>
      <c r="CT535" s="876"/>
      <c r="CU535" s="876"/>
      <c r="CV535" s="880">
        <f t="shared" si="8"/>
        <v>349083.33333333337</v>
      </c>
      <c r="CW535" s="880"/>
      <c r="CX535" s="880"/>
      <c r="CY535" s="880"/>
      <c r="CZ535" s="880"/>
      <c r="DA535" s="880"/>
      <c r="DB535" s="880"/>
      <c r="DC535" s="880"/>
      <c r="DD535" s="880"/>
      <c r="DE535" s="881"/>
    </row>
    <row r="536" spans="1:109" s="3" customFormat="1" ht="23.25" customHeight="1" x14ac:dyDescent="0.2">
      <c r="A536" s="919" t="s">
        <v>1815</v>
      </c>
      <c r="B536" s="920"/>
      <c r="C536" s="920"/>
      <c r="D536" s="920"/>
      <c r="E536" s="920"/>
      <c r="F536" s="920"/>
      <c r="G536" s="920"/>
      <c r="H536" s="920"/>
      <c r="I536" s="920"/>
      <c r="J536" s="920"/>
      <c r="K536" s="920"/>
      <c r="L536" s="920"/>
      <c r="M536" s="920"/>
      <c r="N536" s="920"/>
      <c r="O536" s="921"/>
      <c r="P536" s="886" t="s">
        <v>1534</v>
      </c>
      <c r="Q536" s="886"/>
      <c r="R536" s="886"/>
      <c r="S536" s="886"/>
      <c r="T536" s="886"/>
      <c r="U536" s="886"/>
      <c r="V536" s="886"/>
      <c r="W536" s="886"/>
      <c r="X536" s="886"/>
      <c r="Y536" s="886"/>
      <c r="Z536" s="886"/>
      <c r="AA536" s="886"/>
      <c r="AB536" s="886"/>
      <c r="AC536" s="886"/>
      <c r="AD536" s="887"/>
      <c r="AE536" s="887"/>
      <c r="AF536" s="887"/>
      <c r="AG536" s="888">
        <v>1</v>
      </c>
      <c r="AH536" s="888"/>
      <c r="AI536" s="888"/>
      <c r="AJ536" s="888"/>
      <c r="AK536" s="889">
        <v>23500</v>
      </c>
      <c r="AL536" s="889"/>
      <c r="AM536" s="889"/>
      <c r="AN536" s="889"/>
      <c r="AO536" s="889"/>
      <c r="AP536" s="889"/>
      <c r="AQ536" s="880">
        <v>282000</v>
      </c>
      <c r="AR536" s="880"/>
      <c r="AS536" s="880"/>
      <c r="AT536" s="880"/>
      <c r="AU536" s="880"/>
      <c r="AV536" s="880"/>
      <c r="AW536" s="880"/>
      <c r="AX536" s="880"/>
      <c r="AY536" s="876">
        <v>0</v>
      </c>
      <c r="AZ536" s="876"/>
      <c r="BA536" s="876"/>
      <c r="BB536" s="876"/>
      <c r="BC536" s="876"/>
      <c r="BD536" s="876"/>
      <c r="BE536" s="876"/>
      <c r="BF536" s="876"/>
      <c r="BG536" s="876">
        <v>3916.666666666667</v>
      </c>
      <c r="BH536" s="876"/>
      <c r="BI536" s="876"/>
      <c r="BJ536" s="876"/>
      <c r="BK536" s="876"/>
      <c r="BL536" s="876"/>
      <c r="BM536" s="876"/>
      <c r="BN536" s="876"/>
      <c r="BO536" s="877">
        <v>39166.666666666672</v>
      </c>
      <c r="BP536" s="878"/>
      <c r="BQ536" s="878"/>
      <c r="BR536" s="878"/>
      <c r="BS536" s="878"/>
      <c r="BT536" s="878"/>
      <c r="BU536" s="878"/>
      <c r="BV536" s="879"/>
      <c r="BW536" s="876">
        <v>0</v>
      </c>
      <c r="BX536" s="876"/>
      <c r="BY536" s="876"/>
      <c r="BZ536" s="876"/>
      <c r="CA536" s="876"/>
      <c r="CB536" s="876"/>
      <c r="CC536" s="876"/>
      <c r="CD536" s="876"/>
      <c r="CE536" s="876">
        <v>0</v>
      </c>
      <c r="CF536" s="876"/>
      <c r="CG536" s="876"/>
      <c r="CH536" s="876"/>
      <c r="CI536" s="876"/>
      <c r="CJ536" s="876"/>
      <c r="CK536" s="876"/>
      <c r="CL536" s="876"/>
      <c r="CM536" s="876"/>
      <c r="CN536" s="876">
        <v>24000</v>
      </c>
      <c r="CO536" s="876"/>
      <c r="CP536" s="876"/>
      <c r="CQ536" s="876"/>
      <c r="CR536" s="876"/>
      <c r="CS536" s="876"/>
      <c r="CT536" s="876"/>
      <c r="CU536" s="876"/>
      <c r="CV536" s="880">
        <f t="shared" si="8"/>
        <v>349083.33333333337</v>
      </c>
      <c r="CW536" s="880"/>
      <c r="CX536" s="880"/>
      <c r="CY536" s="880"/>
      <c r="CZ536" s="880"/>
      <c r="DA536" s="880"/>
      <c r="DB536" s="880"/>
      <c r="DC536" s="880"/>
      <c r="DD536" s="880"/>
      <c r="DE536" s="881"/>
    </row>
    <row r="537" spans="1:109" s="3" customFormat="1" ht="23.25" customHeight="1" x14ac:dyDescent="0.2">
      <c r="A537" s="919" t="s">
        <v>1816</v>
      </c>
      <c r="B537" s="920"/>
      <c r="C537" s="920"/>
      <c r="D537" s="920"/>
      <c r="E537" s="920"/>
      <c r="F537" s="920"/>
      <c r="G537" s="920"/>
      <c r="H537" s="920"/>
      <c r="I537" s="920"/>
      <c r="J537" s="920"/>
      <c r="K537" s="920"/>
      <c r="L537" s="920"/>
      <c r="M537" s="920"/>
      <c r="N537" s="920"/>
      <c r="O537" s="921"/>
      <c r="P537" s="886" t="s">
        <v>1541</v>
      </c>
      <c r="Q537" s="886"/>
      <c r="R537" s="886"/>
      <c r="S537" s="886"/>
      <c r="T537" s="886"/>
      <c r="U537" s="886"/>
      <c r="V537" s="886"/>
      <c r="W537" s="886"/>
      <c r="X537" s="886"/>
      <c r="Y537" s="886"/>
      <c r="Z537" s="886"/>
      <c r="AA537" s="886"/>
      <c r="AB537" s="886"/>
      <c r="AC537" s="886"/>
      <c r="AD537" s="887"/>
      <c r="AE537" s="887"/>
      <c r="AF537" s="887"/>
      <c r="AG537" s="888">
        <v>1</v>
      </c>
      <c r="AH537" s="888"/>
      <c r="AI537" s="888"/>
      <c r="AJ537" s="888"/>
      <c r="AK537" s="889">
        <v>19050</v>
      </c>
      <c r="AL537" s="889"/>
      <c r="AM537" s="889"/>
      <c r="AN537" s="889"/>
      <c r="AO537" s="889"/>
      <c r="AP537" s="889"/>
      <c r="AQ537" s="880">
        <v>228600</v>
      </c>
      <c r="AR537" s="880"/>
      <c r="AS537" s="880"/>
      <c r="AT537" s="880"/>
      <c r="AU537" s="880"/>
      <c r="AV537" s="880"/>
      <c r="AW537" s="880"/>
      <c r="AX537" s="880"/>
      <c r="AY537" s="876">
        <v>0</v>
      </c>
      <c r="AZ537" s="876"/>
      <c r="BA537" s="876"/>
      <c r="BB537" s="876"/>
      <c r="BC537" s="876"/>
      <c r="BD537" s="876"/>
      <c r="BE537" s="876"/>
      <c r="BF537" s="876"/>
      <c r="BG537" s="876">
        <v>3175</v>
      </c>
      <c r="BH537" s="876"/>
      <c r="BI537" s="876"/>
      <c r="BJ537" s="876"/>
      <c r="BK537" s="876"/>
      <c r="BL537" s="876"/>
      <c r="BM537" s="876"/>
      <c r="BN537" s="876"/>
      <c r="BO537" s="877">
        <v>31750</v>
      </c>
      <c r="BP537" s="878"/>
      <c r="BQ537" s="878"/>
      <c r="BR537" s="878"/>
      <c r="BS537" s="878"/>
      <c r="BT537" s="878"/>
      <c r="BU537" s="878"/>
      <c r="BV537" s="879"/>
      <c r="BW537" s="876">
        <v>0</v>
      </c>
      <c r="BX537" s="876"/>
      <c r="BY537" s="876"/>
      <c r="BZ537" s="876"/>
      <c r="CA537" s="876"/>
      <c r="CB537" s="876"/>
      <c r="CC537" s="876"/>
      <c r="CD537" s="876"/>
      <c r="CE537" s="876">
        <v>0</v>
      </c>
      <c r="CF537" s="876"/>
      <c r="CG537" s="876"/>
      <c r="CH537" s="876"/>
      <c r="CI537" s="876"/>
      <c r="CJ537" s="876"/>
      <c r="CK537" s="876"/>
      <c r="CL537" s="876"/>
      <c r="CM537" s="876"/>
      <c r="CN537" s="876">
        <v>24000</v>
      </c>
      <c r="CO537" s="876"/>
      <c r="CP537" s="876"/>
      <c r="CQ537" s="876"/>
      <c r="CR537" s="876"/>
      <c r="CS537" s="876"/>
      <c r="CT537" s="876"/>
      <c r="CU537" s="876"/>
      <c r="CV537" s="880">
        <f t="shared" si="8"/>
        <v>287525</v>
      </c>
      <c r="CW537" s="880"/>
      <c r="CX537" s="880"/>
      <c r="CY537" s="880"/>
      <c r="CZ537" s="880"/>
      <c r="DA537" s="880"/>
      <c r="DB537" s="880"/>
      <c r="DC537" s="880"/>
      <c r="DD537" s="880"/>
      <c r="DE537" s="881"/>
    </row>
    <row r="538" spans="1:109" s="3" customFormat="1" ht="23.25" customHeight="1" x14ac:dyDescent="0.2">
      <c r="A538" s="919" t="s">
        <v>1817</v>
      </c>
      <c r="B538" s="920"/>
      <c r="C538" s="920"/>
      <c r="D538" s="920"/>
      <c r="E538" s="920"/>
      <c r="F538" s="920"/>
      <c r="G538" s="920"/>
      <c r="H538" s="920"/>
      <c r="I538" s="920"/>
      <c r="J538" s="920"/>
      <c r="K538" s="920"/>
      <c r="L538" s="920"/>
      <c r="M538" s="920"/>
      <c r="N538" s="920"/>
      <c r="O538" s="921"/>
      <c r="P538" s="886" t="s">
        <v>1686</v>
      </c>
      <c r="Q538" s="886"/>
      <c r="R538" s="886"/>
      <c r="S538" s="886"/>
      <c r="T538" s="886"/>
      <c r="U538" s="886"/>
      <c r="V538" s="886"/>
      <c r="W538" s="886"/>
      <c r="X538" s="886"/>
      <c r="Y538" s="886"/>
      <c r="Z538" s="886"/>
      <c r="AA538" s="886"/>
      <c r="AB538" s="886"/>
      <c r="AC538" s="886"/>
      <c r="AD538" s="887"/>
      <c r="AE538" s="887"/>
      <c r="AF538" s="887"/>
      <c r="AG538" s="888">
        <v>1</v>
      </c>
      <c r="AH538" s="888"/>
      <c r="AI538" s="888"/>
      <c r="AJ538" s="888"/>
      <c r="AK538" s="889">
        <v>19050</v>
      </c>
      <c r="AL538" s="889"/>
      <c r="AM538" s="889"/>
      <c r="AN538" s="889"/>
      <c r="AO538" s="889"/>
      <c r="AP538" s="889"/>
      <c r="AQ538" s="880">
        <v>228600</v>
      </c>
      <c r="AR538" s="880"/>
      <c r="AS538" s="880"/>
      <c r="AT538" s="880"/>
      <c r="AU538" s="880"/>
      <c r="AV538" s="880"/>
      <c r="AW538" s="880"/>
      <c r="AX538" s="880"/>
      <c r="AY538" s="876">
        <v>0</v>
      </c>
      <c r="AZ538" s="876"/>
      <c r="BA538" s="876"/>
      <c r="BB538" s="876"/>
      <c r="BC538" s="876"/>
      <c r="BD538" s="876"/>
      <c r="BE538" s="876"/>
      <c r="BF538" s="876"/>
      <c r="BG538" s="876">
        <v>3175</v>
      </c>
      <c r="BH538" s="876"/>
      <c r="BI538" s="876"/>
      <c r="BJ538" s="876"/>
      <c r="BK538" s="876"/>
      <c r="BL538" s="876"/>
      <c r="BM538" s="876"/>
      <c r="BN538" s="876"/>
      <c r="BO538" s="877">
        <v>31750</v>
      </c>
      <c r="BP538" s="878"/>
      <c r="BQ538" s="878"/>
      <c r="BR538" s="878"/>
      <c r="BS538" s="878"/>
      <c r="BT538" s="878"/>
      <c r="BU538" s="878"/>
      <c r="BV538" s="879"/>
      <c r="BW538" s="876">
        <v>0</v>
      </c>
      <c r="BX538" s="876"/>
      <c r="BY538" s="876"/>
      <c r="BZ538" s="876"/>
      <c r="CA538" s="876"/>
      <c r="CB538" s="876"/>
      <c r="CC538" s="876"/>
      <c r="CD538" s="876"/>
      <c r="CE538" s="876">
        <v>0</v>
      </c>
      <c r="CF538" s="876"/>
      <c r="CG538" s="876"/>
      <c r="CH538" s="876"/>
      <c r="CI538" s="876"/>
      <c r="CJ538" s="876"/>
      <c r="CK538" s="876"/>
      <c r="CL538" s="876"/>
      <c r="CM538" s="876"/>
      <c r="CN538" s="876">
        <v>24000</v>
      </c>
      <c r="CO538" s="876"/>
      <c r="CP538" s="876"/>
      <c r="CQ538" s="876"/>
      <c r="CR538" s="876"/>
      <c r="CS538" s="876"/>
      <c r="CT538" s="876"/>
      <c r="CU538" s="876"/>
      <c r="CV538" s="880">
        <f t="shared" si="8"/>
        <v>287525</v>
      </c>
      <c r="CW538" s="880"/>
      <c r="CX538" s="880"/>
      <c r="CY538" s="880"/>
      <c r="CZ538" s="880"/>
      <c r="DA538" s="880"/>
      <c r="DB538" s="880"/>
      <c r="DC538" s="880"/>
      <c r="DD538" s="880"/>
      <c r="DE538" s="881"/>
    </row>
    <row r="539" spans="1:109" s="3" customFormat="1" ht="23.25" customHeight="1" x14ac:dyDescent="0.2">
      <c r="A539" s="919" t="s">
        <v>1818</v>
      </c>
      <c r="B539" s="920"/>
      <c r="C539" s="920"/>
      <c r="D539" s="920"/>
      <c r="E539" s="920"/>
      <c r="F539" s="920"/>
      <c r="G539" s="920"/>
      <c r="H539" s="920"/>
      <c r="I539" s="920"/>
      <c r="J539" s="920"/>
      <c r="K539" s="920"/>
      <c r="L539" s="920"/>
      <c r="M539" s="920"/>
      <c r="N539" s="920"/>
      <c r="O539" s="921"/>
      <c r="P539" s="886" t="s">
        <v>1679</v>
      </c>
      <c r="Q539" s="886"/>
      <c r="R539" s="886"/>
      <c r="S539" s="886"/>
      <c r="T539" s="886"/>
      <c r="U539" s="886"/>
      <c r="V539" s="886"/>
      <c r="W539" s="886"/>
      <c r="X539" s="886"/>
      <c r="Y539" s="886"/>
      <c r="Z539" s="886"/>
      <c r="AA539" s="886"/>
      <c r="AB539" s="886"/>
      <c r="AC539" s="886"/>
      <c r="AD539" s="887"/>
      <c r="AE539" s="887"/>
      <c r="AF539" s="887"/>
      <c r="AG539" s="888">
        <v>1</v>
      </c>
      <c r="AH539" s="888"/>
      <c r="AI539" s="888"/>
      <c r="AJ539" s="888"/>
      <c r="AK539" s="889">
        <v>23500</v>
      </c>
      <c r="AL539" s="889"/>
      <c r="AM539" s="889"/>
      <c r="AN539" s="889"/>
      <c r="AO539" s="889"/>
      <c r="AP539" s="889"/>
      <c r="AQ539" s="880">
        <v>282000</v>
      </c>
      <c r="AR539" s="880"/>
      <c r="AS539" s="880"/>
      <c r="AT539" s="880"/>
      <c r="AU539" s="880"/>
      <c r="AV539" s="880"/>
      <c r="AW539" s="880"/>
      <c r="AX539" s="880"/>
      <c r="AY539" s="876">
        <v>0</v>
      </c>
      <c r="AZ539" s="876"/>
      <c r="BA539" s="876"/>
      <c r="BB539" s="876"/>
      <c r="BC539" s="876"/>
      <c r="BD539" s="876"/>
      <c r="BE539" s="876"/>
      <c r="BF539" s="876"/>
      <c r="BG539" s="876">
        <v>3916.666666666667</v>
      </c>
      <c r="BH539" s="876"/>
      <c r="BI539" s="876"/>
      <c r="BJ539" s="876"/>
      <c r="BK539" s="876"/>
      <c r="BL539" s="876"/>
      <c r="BM539" s="876"/>
      <c r="BN539" s="876"/>
      <c r="BO539" s="877">
        <v>39166.666666666672</v>
      </c>
      <c r="BP539" s="878"/>
      <c r="BQ539" s="878"/>
      <c r="BR539" s="878"/>
      <c r="BS539" s="878"/>
      <c r="BT539" s="878"/>
      <c r="BU539" s="878"/>
      <c r="BV539" s="879"/>
      <c r="BW539" s="876">
        <v>0</v>
      </c>
      <c r="BX539" s="876"/>
      <c r="BY539" s="876"/>
      <c r="BZ539" s="876"/>
      <c r="CA539" s="876"/>
      <c r="CB539" s="876"/>
      <c r="CC539" s="876"/>
      <c r="CD539" s="876"/>
      <c r="CE539" s="876">
        <v>0</v>
      </c>
      <c r="CF539" s="876"/>
      <c r="CG539" s="876"/>
      <c r="CH539" s="876"/>
      <c r="CI539" s="876"/>
      <c r="CJ539" s="876"/>
      <c r="CK539" s="876"/>
      <c r="CL539" s="876"/>
      <c r="CM539" s="876"/>
      <c r="CN539" s="876">
        <v>24000</v>
      </c>
      <c r="CO539" s="876"/>
      <c r="CP539" s="876"/>
      <c r="CQ539" s="876"/>
      <c r="CR539" s="876"/>
      <c r="CS539" s="876"/>
      <c r="CT539" s="876"/>
      <c r="CU539" s="876"/>
      <c r="CV539" s="880">
        <f t="shared" si="8"/>
        <v>349083.33333333337</v>
      </c>
      <c r="CW539" s="880"/>
      <c r="CX539" s="880"/>
      <c r="CY539" s="880"/>
      <c r="CZ539" s="880"/>
      <c r="DA539" s="880"/>
      <c r="DB539" s="880"/>
      <c r="DC539" s="880"/>
      <c r="DD539" s="880"/>
      <c r="DE539" s="881"/>
    </row>
    <row r="540" spans="1:109" s="3" customFormat="1" ht="23.25" customHeight="1" x14ac:dyDescent="0.2">
      <c r="A540" s="919" t="s">
        <v>1819</v>
      </c>
      <c r="B540" s="920"/>
      <c r="C540" s="920"/>
      <c r="D540" s="920"/>
      <c r="E540" s="920"/>
      <c r="F540" s="920"/>
      <c r="G540" s="920"/>
      <c r="H540" s="920"/>
      <c r="I540" s="920"/>
      <c r="J540" s="920"/>
      <c r="K540" s="920"/>
      <c r="L540" s="920"/>
      <c r="M540" s="920"/>
      <c r="N540" s="920"/>
      <c r="O540" s="921"/>
      <c r="P540" s="886" t="s">
        <v>1520</v>
      </c>
      <c r="Q540" s="886"/>
      <c r="R540" s="886"/>
      <c r="S540" s="886"/>
      <c r="T540" s="886"/>
      <c r="U540" s="886"/>
      <c r="V540" s="886"/>
      <c r="W540" s="886"/>
      <c r="X540" s="886"/>
      <c r="Y540" s="886"/>
      <c r="Z540" s="886"/>
      <c r="AA540" s="886"/>
      <c r="AB540" s="886"/>
      <c r="AC540" s="886"/>
      <c r="AD540" s="887"/>
      <c r="AE540" s="887"/>
      <c r="AF540" s="887"/>
      <c r="AG540" s="888">
        <v>1</v>
      </c>
      <c r="AH540" s="888"/>
      <c r="AI540" s="888"/>
      <c r="AJ540" s="888"/>
      <c r="AK540" s="889">
        <v>23500</v>
      </c>
      <c r="AL540" s="889"/>
      <c r="AM540" s="889"/>
      <c r="AN540" s="889"/>
      <c r="AO540" s="889"/>
      <c r="AP540" s="889"/>
      <c r="AQ540" s="880">
        <v>282000</v>
      </c>
      <c r="AR540" s="880"/>
      <c r="AS540" s="880"/>
      <c r="AT540" s="880"/>
      <c r="AU540" s="880"/>
      <c r="AV540" s="880"/>
      <c r="AW540" s="880"/>
      <c r="AX540" s="880"/>
      <c r="AY540" s="876">
        <v>0</v>
      </c>
      <c r="AZ540" s="876"/>
      <c r="BA540" s="876"/>
      <c r="BB540" s="876"/>
      <c r="BC540" s="876"/>
      <c r="BD540" s="876"/>
      <c r="BE540" s="876"/>
      <c r="BF540" s="876"/>
      <c r="BG540" s="876">
        <v>3916.666666666667</v>
      </c>
      <c r="BH540" s="876"/>
      <c r="BI540" s="876"/>
      <c r="BJ540" s="876"/>
      <c r="BK540" s="876"/>
      <c r="BL540" s="876"/>
      <c r="BM540" s="876"/>
      <c r="BN540" s="876"/>
      <c r="BO540" s="877">
        <v>39166.666666666672</v>
      </c>
      <c r="BP540" s="878"/>
      <c r="BQ540" s="878"/>
      <c r="BR540" s="878"/>
      <c r="BS540" s="878"/>
      <c r="BT540" s="878"/>
      <c r="BU540" s="878"/>
      <c r="BV540" s="879"/>
      <c r="BW540" s="876">
        <v>0</v>
      </c>
      <c r="BX540" s="876"/>
      <c r="BY540" s="876"/>
      <c r="BZ540" s="876"/>
      <c r="CA540" s="876"/>
      <c r="CB540" s="876"/>
      <c r="CC540" s="876"/>
      <c r="CD540" s="876"/>
      <c r="CE540" s="876">
        <v>0</v>
      </c>
      <c r="CF540" s="876"/>
      <c r="CG540" s="876"/>
      <c r="CH540" s="876"/>
      <c r="CI540" s="876"/>
      <c r="CJ540" s="876"/>
      <c r="CK540" s="876"/>
      <c r="CL540" s="876"/>
      <c r="CM540" s="876"/>
      <c r="CN540" s="876">
        <v>24000</v>
      </c>
      <c r="CO540" s="876"/>
      <c r="CP540" s="876"/>
      <c r="CQ540" s="876"/>
      <c r="CR540" s="876"/>
      <c r="CS540" s="876"/>
      <c r="CT540" s="876"/>
      <c r="CU540" s="876"/>
      <c r="CV540" s="880">
        <f t="shared" si="8"/>
        <v>349083.33333333337</v>
      </c>
      <c r="CW540" s="880"/>
      <c r="CX540" s="880"/>
      <c r="CY540" s="880"/>
      <c r="CZ540" s="880"/>
      <c r="DA540" s="880"/>
      <c r="DB540" s="880"/>
      <c r="DC540" s="880"/>
      <c r="DD540" s="880"/>
      <c r="DE540" s="881"/>
    </row>
    <row r="541" spans="1:109" s="3" customFormat="1" ht="23.25" customHeight="1" x14ac:dyDescent="0.2">
      <c r="A541" s="919" t="s">
        <v>1820</v>
      </c>
      <c r="B541" s="920"/>
      <c r="C541" s="920"/>
      <c r="D541" s="920"/>
      <c r="E541" s="920"/>
      <c r="F541" s="920"/>
      <c r="G541" s="920"/>
      <c r="H541" s="920"/>
      <c r="I541" s="920"/>
      <c r="J541" s="920"/>
      <c r="K541" s="920"/>
      <c r="L541" s="920"/>
      <c r="M541" s="920"/>
      <c r="N541" s="920"/>
      <c r="O541" s="921"/>
      <c r="P541" s="886" t="s">
        <v>1535</v>
      </c>
      <c r="Q541" s="886"/>
      <c r="R541" s="886"/>
      <c r="S541" s="886"/>
      <c r="T541" s="886"/>
      <c r="U541" s="886"/>
      <c r="V541" s="886"/>
      <c r="W541" s="886"/>
      <c r="X541" s="886"/>
      <c r="Y541" s="886"/>
      <c r="Z541" s="886"/>
      <c r="AA541" s="886"/>
      <c r="AB541" s="886"/>
      <c r="AC541" s="886"/>
      <c r="AD541" s="887"/>
      <c r="AE541" s="887"/>
      <c r="AF541" s="887"/>
      <c r="AG541" s="888">
        <v>1</v>
      </c>
      <c r="AH541" s="888"/>
      <c r="AI541" s="888"/>
      <c r="AJ541" s="888"/>
      <c r="AK541" s="889">
        <v>23500</v>
      </c>
      <c r="AL541" s="889"/>
      <c r="AM541" s="889"/>
      <c r="AN541" s="889"/>
      <c r="AO541" s="889"/>
      <c r="AP541" s="889"/>
      <c r="AQ541" s="880">
        <v>282000</v>
      </c>
      <c r="AR541" s="880"/>
      <c r="AS541" s="880"/>
      <c r="AT541" s="880"/>
      <c r="AU541" s="880"/>
      <c r="AV541" s="880"/>
      <c r="AW541" s="880"/>
      <c r="AX541" s="880"/>
      <c r="AY541" s="876">
        <v>0</v>
      </c>
      <c r="AZ541" s="876"/>
      <c r="BA541" s="876"/>
      <c r="BB541" s="876"/>
      <c r="BC541" s="876"/>
      <c r="BD541" s="876"/>
      <c r="BE541" s="876"/>
      <c r="BF541" s="876"/>
      <c r="BG541" s="876">
        <v>3916.666666666667</v>
      </c>
      <c r="BH541" s="876"/>
      <c r="BI541" s="876"/>
      <c r="BJ541" s="876"/>
      <c r="BK541" s="876"/>
      <c r="BL541" s="876"/>
      <c r="BM541" s="876"/>
      <c r="BN541" s="876"/>
      <c r="BO541" s="877">
        <v>39166.666666666672</v>
      </c>
      <c r="BP541" s="878"/>
      <c r="BQ541" s="878"/>
      <c r="BR541" s="878"/>
      <c r="BS541" s="878"/>
      <c r="BT541" s="878"/>
      <c r="BU541" s="878"/>
      <c r="BV541" s="879"/>
      <c r="BW541" s="876">
        <v>0</v>
      </c>
      <c r="BX541" s="876"/>
      <c r="BY541" s="876"/>
      <c r="BZ541" s="876"/>
      <c r="CA541" s="876"/>
      <c r="CB541" s="876"/>
      <c r="CC541" s="876"/>
      <c r="CD541" s="876"/>
      <c r="CE541" s="876">
        <v>0</v>
      </c>
      <c r="CF541" s="876"/>
      <c r="CG541" s="876"/>
      <c r="CH541" s="876"/>
      <c r="CI541" s="876"/>
      <c r="CJ541" s="876"/>
      <c r="CK541" s="876"/>
      <c r="CL541" s="876"/>
      <c r="CM541" s="876"/>
      <c r="CN541" s="876">
        <v>24000</v>
      </c>
      <c r="CO541" s="876"/>
      <c r="CP541" s="876"/>
      <c r="CQ541" s="876"/>
      <c r="CR541" s="876"/>
      <c r="CS541" s="876"/>
      <c r="CT541" s="876"/>
      <c r="CU541" s="876"/>
      <c r="CV541" s="880">
        <f t="shared" si="8"/>
        <v>349083.33333333337</v>
      </c>
      <c r="CW541" s="880"/>
      <c r="CX541" s="880"/>
      <c r="CY541" s="880"/>
      <c r="CZ541" s="880"/>
      <c r="DA541" s="880"/>
      <c r="DB541" s="880"/>
      <c r="DC541" s="880"/>
      <c r="DD541" s="880"/>
      <c r="DE541" s="881"/>
    </row>
    <row r="542" spans="1:109" s="3" customFormat="1" ht="23.25" customHeight="1" x14ac:dyDescent="0.2">
      <c r="A542" s="919" t="s">
        <v>1821</v>
      </c>
      <c r="B542" s="920"/>
      <c r="C542" s="920"/>
      <c r="D542" s="920"/>
      <c r="E542" s="920"/>
      <c r="F542" s="920"/>
      <c r="G542" s="920"/>
      <c r="H542" s="920"/>
      <c r="I542" s="920"/>
      <c r="J542" s="920"/>
      <c r="K542" s="920"/>
      <c r="L542" s="920"/>
      <c r="M542" s="920"/>
      <c r="N542" s="920"/>
      <c r="O542" s="921"/>
      <c r="P542" s="886" t="s">
        <v>1500</v>
      </c>
      <c r="Q542" s="886"/>
      <c r="R542" s="886"/>
      <c r="S542" s="886"/>
      <c r="T542" s="886"/>
      <c r="U542" s="886"/>
      <c r="V542" s="886"/>
      <c r="W542" s="886"/>
      <c r="X542" s="886"/>
      <c r="Y542" s="886"/>
      <c r="Z542" s="886"/>
      <c r="AA542" s="886"/>
      <c r="AB542" s="886"/>
      <c r="AC542" s="886"/>
      <c r="AD542" s="887"/>
      <c r="AE542" s="887"/>
      <c r="AF542" s="887"/>
      <c r="AG542" s="888">
        <v>1</v>
      </c>
      <c r="AH542" s="888"/>
      <c r="AI542" s="888"/>
      <c r="AJ542" s="888"/>
      <c r="AK542" s="889">
        <v>19050</v>
      </c>
      <c r="AL542" s="889"/>
      <c r="AM542" s="889"/>
      <c r="AN542" s="889"/>
      <c r="AO542" s="889"/>
      <c r="AP542" s="889"/>
      <c r="AQ542" s="880">
        <v>228600</v>
      </c>
      <c r="AR542" s="880"/>
      <c r="AS542" s="880"/>
      <c r="AT542" s="880"/>
      <c r="AU542" s="880"/>
      <c r="AV542" s="880"/>
      <c r="AW542" s="880"/>
      <c r="AX542" s="880"/>
      <c r="AY542" s="876">
        <v>0</v>
      </c>
      <c r="AZ542" s="876"/>
      <c r="BA542" s="876"/>
      <c r="BB542" s="876"/>
      <c r="BC542" s="876"/>
      <c r="BD542" s="876"/>
      <c r="BE542" s="876"/>
      <c r="BF542" s="876"/>
      <c r="BG542" s="876">
        <v>3175</v>
      </c>
      <c r="BH542" s="876"/>
      <c r="BI542" s="876"/>
      <c r="BJ542" s="876"/>
      <c r="BK542" s="876"/>
      <c r="BL542" s="876"/>
      <c r="BM542" s="876"/>
      <c r="BN542" s="876"/>
      <c r="BO542" s="877">
        <v>31750</v>
      </c>
      <c r="BP542" s="878"/>
      <c r="BQ542" s="878"/>
      <c r="BR542" s="878"/>
      <c r="BS542" s="878"/>
      <c r="BT542" s="878"/>
      <c r="BU542" s="878"/>
      <c r="BV542" s="879"/>
      <c r="BW542" s="876">
        <v>0</v>
      </c>
      <c r="BX542" s="876"/>
      <c r="BY542" s="876"/>
      <c r="BZ542" s="876"/>
      <c r="CA542" s="876"/>
      <c r="CB542" s="876"/>
      <c r="CC542" s="876"/>
      <c r="CD542" s="876"/>
      <c r="CE542" s="876">
        <v>0</v>
      </c>
      <c r="CF542" s="876"/>
      <c r="CG542" s="876"/>
      <c r="CH542" s="876"/>
      <c r="CI542" s="876"/>
      <c r="CJ542" s="876"/>
      <c r="CK542" s="876"/>
      <c r="CL542" s="876"/>
      <c r="CM542" s="876"/>
      <c r="CN542" s="876">
        <v>24000</v>
      </c>
      <c r="CO542" s="876"/>
      <c r="CP542" s="876"/>
      <c r="CQ542" s="876"/>
      <c r="CR542" s="876"/>
      <c r="CS542" s="876"/>
      <c r="CT542" s="876"/>
      <c r="CU542" s="876"/>
      <c r="CV542" s="880">
        <f t="shared" si="8"/>
        <v>287525</v>
      </c>
      <c r="CW542" s="880"/>
      <c r="CX542" s="880"/>
      <c r="CY542" s="880"/>
      <c r="CZ542" s="880"/>
      <c r="DA542" s="880"/>
      <c r="DB542" s="880"/>
      <c r="DC542" s="880"/>
      <c r="DD542" s="880"/>
      <c r="DE542" s="881"/>
    </row>
    <row r="543" spans="1:109" s="3" customFormat="1" ht="23.25" customHeight="1" x14ac:dyDescent="0.2">
      <c r="A543" s="919" t="s">
        <v>1822</v>
      </c>
      <c r="B543" s="920"/>
      <c r="C543" s="920"/>
      <c r="D543" s="920"/>
      <c r="E543" s="920"/>
      <c r="F543" s="920"/>
      <c r="G543" s="920"/>
      <c r="H543" s="920"/>
      <c r="I543" s="920"/>
      <c r="J543" s="920"/>
      <c r="K543" s="920"/>
      <c r="L543" s="920"/>
      <c r="M543" s="920"/>
      <c r="N543" s="920"/>
      <c r="O543" s="921"/>
      <c r="P543" s="886" t="s">
        <v>1495</v>
      </c>
      <c r="Q543" s="886"/>
      <c r="R543" s="886"/>
      <c r="S543" s="886"/>
      <c r="T543" s="886"/>
      <c r="U543" s="886"/>
      <c r="V543" s="886"/>
      <c r="W543" s="886"/>
      <c r="X543" s="886"/>
      <c r="Y543" s="886"/>
      <c r="Z543" s="886"/>
      <c r="AA543" s="886"/>
      <c r="AB543" s="886"/>
      <c r="AC543" s="886"/>
      <c r="AD543" s="887"/>
      <c r="AE543" s="887"/>
      <c r="AF543" s="887"/>
      <c r="AG543" s="888">
        <v>1</v>
      </c>
      <c r="AH543" s="888"/>
      <c r="AI543" s="888"/>
      <c r="AJ543" s="888"/>
      <c r="AK543" s="889">
        <v>19050</v>
      </c>
      <c r="AL543" s="889"/>
      <c r="AM543" s="889"/>
      <c r="AN543" s="889"/>
      <c r="AO543" s="889"/>
      <c r="AP543" s="889"/>
      <c r="AQ543" s="880">
        <v>228600</v>
      </c>
      <c r="AR543" s="880"/>
      <c r="AS543" s="880"/>
      <c r="AT543" s="880"/>
      <c r="AU543" s="880"/>
      <c r="AV543" s="880"/>
      <c r="AW543" s="880"/>
      <c r="AX543" s="880"/>
      <c r="AY543" s="876">
        <v>0</v>
      </c>
      <c r="AZ543" s="876"/>
      <c r="BA543" s="876"/>
      <c r="BB543" s="876"/>
      <c r="BC543" s="876"/>
      <c r="BD543" s="876"/>
      <c r="BE543" s="876"/>
      <c r="BF543" s="876"/>
      <c r="BG543" s="876">
        <v>3175</v>
      </c>
      <c r="BH543" s="876"/>
      <c r="BI543" s="876"/>
      <c r="BJ543" s="876"/>
      <c r="BK543" s="876"/>
      <c r="BL543" s="876"/>
      <c r="BM543" s="876"/>
      <c r="BN543" s="876"/>
      <c r="BO543" s="877">
        <v>31750</v>
      </c>
      <c r="BP543" s="878"/>
      <c r="BQ543" s="878"/>
      <c r="BR543" s="878"/>
      <c r="BS543" s="878"/>
      <c r="BT543" s="878"/>
      <c r="BU543" s="878"/>
      <c r="BV543" s="879"/>
      <c r="BW543" s="876">
        <v>0</v>
      </c>
      <c r="BX543" s="876"/>
      <c r="BY543" s="876"/>
      <c r="BZ543" s="876"/>
      <c r="CA543" s="876"/>
      <c r="CB543" s="876"/>
      <c r="CC543" s="876"/>
      <c r="CD543" s="876"/>
      <c r="CE543" s="876">
        <v>0</v>
      </c>
      <c r="CF543" s="876"/>
      <c r="CG543" s="876"/>
      <c r="CH543" s="876"/>
      <c r="CI543" s="876"/>
      <c r="CJ543" s="876"/>
      <c r="CK543" s="876"/>
      <c r="CL543" s="876"/>
      <c r="CM543" s="876"/>
      <c r="CN543" s="876">
        <v>24000</v>
      </c>
      <c r="CO543" s="876"/>
      <c r="CP543" s="876"/>
      <c r="CQ543" s="876"/>
      <c r="CR543" s="876"/>
      <c r="CS543" s="876"/>
      <c r="CT543" s="876"/>
      <c r="CU543" s="876"/>
      <c r="CV543" s="880">
        <f t="shared" si="8"/>
        <v>287525</v>
      </c>
      <c r="CW543" s="880"/>
      <c r="CX543" s="880"/>
      <c r="CY543" s="880"/>
      <c r="CZ543" s="880"/>
      <c r="DA543" s="880"/>
      <c r="DB543" s="880"/>
      <c r="DC543" s="880"/>
      <c r="DD543" s="880"/>
      <c r="DE543" s="881"/>
    </row>
    <row r="544" spans="1:109" s="3" customFormat="1" ht="23.25" customHeight="1" x14ac:dyDescent="0.2">
      <c r="A544" s="919" t="s">
        <v>1823</v>
      </c>
      <c r="B544" s="920"/>
      <c r="C544" s="920"/>
      <c r="D544" s="920"/>
      <c r="E544" s="920"/>
      <c r="F544" s="920"/>
      <c r="G544" s="920"/>
      <c r="H544" s="920"/>
      <c r="I544" s="920"/>
      <c r="J544" s="920"/>
      <c r="K544" s="920"/>
      <c r="L544" s="920"/>
      <c r="M544" s="920"/>
      <c r="N544" s="920"/>
      <c r="O544" s="921"/>
      <c r="P544" s="886" t="s">
        <v>1495</v>
      </c>
      <c r="Q544" s="886"/>
      <c r="R544" s="886"/>
      <c r="S544" s="886"/>
      <c r="T544" s="886"/>
      <c r="U544" s="886"/>
      <c r="V544" s="886"/>
      <c r="W544" s="886"/>
      <c r="X544" s="886"/>
      <c r="Y544" s="886"/>
      <c r="Z544" s="886"/>
      <c r="AA544" s="886"/>
      <c r="AB544" s="886"/>
      <c r="AC544" s="886"/>
      <c r="AD544" s="887"/>
      <c r="AE544" s="887"/>
      <c r="AF544" s="887"/>
      <c r="AG544" s="888">
        <v>1</v>
      </c>
      <c r="AH544" s="888"/>
      <c r="AI544" s="888"/>
      <c r="AJ544" s="888"/>
      <c r="AK544" s="889">
        <v>23500</v>
      </c>
      <c r="AL544" s="889"/>
      <c r="AM544" s="889"/>
      <c r="AN544" s="889"/>
      <c r="AO544" s="889"/>
      <c r="AP544" s="889"/>
      <c r="AQ544" s="880">
        <v>282000</v>
      </c>
      <c r="AR544" s="880"/>
      <c r="AS544" s="880"/>
      <c r="AT544" s="880"/>
      <c r="AU544" s="880"/>
      <c r="AV544" s="880"/>
      <c r="AW544" s="880"/>
      <c r="AX544" s="880"/>
      <c r="AY544" s="876">
        <v>0</v>
      </c>
      <c r="AZ544" s="876"/>
      <c r="BA544" s="876"/>
      <c r="BB544" s="876"/>
      <c r="BC544" s="876"/>
      <c r="BD544" s="876"/>
      <c r="BE544" s="876"/>
      <c r="BF544" s="876"/>
      <c r="BG544" s="876">
        <v>3916.666666666667</v>
      </c>
      <c r="BH544" s="876"/>
      <c r="BI544" s="876"/>
      <c r="BJ544" s="876"/>
      <c r="BK544" s="876"/>
      <c r="BL544" s="876"/>
      <c r="BM544" s="876"/>
      <c r="BN544" s="876"/>
      <c r="BO544" s="877">
        <v>39166.666666666672</v>
      </c>
      <c r="BP544" s="878"/>
      <c r="BQ544" s="878"/>
      <c r="BR544" s="878"/>
      <c r="BS544" s="878"/>
      <c r="BT544" s="878"/>
      <c r="BU544" s="878"/>
      <c r="BV544" s="879"/>
      <c r="BW544" s="876">
        <v>0</v>
      </c>
      <c r="BX544" s="876"/>
      <c r="BY544" s="876"/>
      <c r="BZ544" s="876"/>
      <c r="CA544" s="876"/>
      <c r="CB544" s="876"/>
      <c r="CC544" s="876"/>
      <c r="CD544" s="876"/>
      <c r="CE544" s="876">
        <v>0</v>
      </c>
      <c r="CF544" s="876"/>
      <c r="CG544" s="876"/>
      <c r="CH544" s="876"/>
      <c r="CI544" s="876"/>
      <c r="CJ544" s="876"/>
      <c r="CK544" s="876"/>
      <c r="CL544" s="876"/>
      <c r="CM544" s="876"/>
      <c r="CN544" s="876">
        <v>24000</v>
      </c>
      <c r="CO544" s="876"/>
      <c r="CP544" s="876"/>
      <c r="CQ544" s="876"/>
      <c r="CR544" s="876"/>
      <c r="CS544" s="876"/>
      <c r="CT544" s="876"/>
      <c r="CU544" s="876"/>
      <c r="CV544" s="880">
        <f t="shared" si="8"/>
        <v>349083.33333333337</v>
      </c>
      <c r="CW544" s="880"/>
      <c r="CX544" s="880"/>
      <c r="CY544" s="880"/>
      <c r="CZ544" s="880"/>
      <c r="DA544" s="880"/>
      <c r="DB544" s="880"/>
      <c r="DC544" s="880"/>
      <c r="DD544" s="880"/>
      <c r="DE544" s="881"/>
    </row>
    <row r="545" spans="1:109" s="3" customFormat="1" ht="23.25" customHeight="1" x14ac:dyDescent="0.2">
      <c r="A545" s="919" t="s">
        <v>1824</v>
      </c>
      <c r="B545" s="920"/>
      <c r="C545" s="920"/>
      <c r="D545" s="920"/>
      <c r="E545" s="920"/>
      <c r="F545" s="920"/>
      <c r="G545" s="920"/>
      <c r="H545" s="920"/>
      <c r="I545" s="920"/>
      <c r="J545" s="920"/>
      <c r="K545" s="920"/>
      <c r="L545" s="920"/>
      <c r="M545" s="920"/>
      <c r="N545" s="920"/>
      <c r="O545" s="921"/>
      <c r="P545" s="886" t="s">
        <v>1496</v>
      </c>
      <c r="Q545" s="886"/>
      <c r="R545" s="886"/>
      <c r="S545" s="886"/>
      <c r="T545" s="886"/>
      <c r="U545" s="886"/>
      <c r="V545" s="886"/>
      <c r="W545" s="886"/>
      <c r="X545" s="886"/>
      <c r="Y545" s="886"/>
      <c r="Z545" s="886"/>
      <c r="AA545" s="886"/>
      <c r="AB545" s="886"/>
      <c r="AC545" s="886"/>
      <c r="AD545" s="887"/>
      <c r="AE545" s="887"/>
      <c r="AF545" s="887"/>
      <c r="AG545" s="888">
        <v>7</v>
      </c>
      <c r="AH545" s="888"/>
      <c r="AI545" s="888"/>
      <c r="AJ545" s="888"/>
      <c r="AK545" s="889">
        <v>149262.88</v>
      </c>
      <c r="AL545" s="889"/>
      <c r="AM545" s="889"/>
      <c r="AN545" s="889"/>
      <c r="AO545" s="889"/>
      <c r="AP545" s="889"/>
      <c r="AQ545" s="880">
        <v>1791154.56</v>
      </c>
      <c r="AR545" s="880"/>
      <c r="AS545" s="880"/>
      <c r="AT545" s="880"/>
      <c r="AU545" s="880"/>
      <c r="AV545" s="880"/>
      <c r="AW545" s="880"/>
      <c r="AX545" s="880"/>
      <c r="AY545" s="876">
        <v>0</v>
      </c>
      <c r="AZ545" s="876"/>
      <c r="BA545" s="876"/>
      <c r="BB545" s="876"/>
      <c r="BC545" s="876"/>
      <c r="BD545" s="876"/>
      <c r="BE545" s="876"/>
      <c r="BF545" s="876"/>
      <c r="BG545" s="876">
        <v>24877.146666666671</v>
      </c>
      <c r="BH545" s="876"/>
      <c r="BI545" s="876"/>
      <c r="BJ545" s="876"/>
      <c r="BK545" s="876"/>
      <c r="BL545" s="876"/>
      <c r="BM545" s="876"/>
      <c r="BN545" s="876"/>
      <c r="BO545" s="877">
        <v>248771.46666666667</v>
      </c>
      <c r="BP545" s="878"/>
      <c r="BQ545" s="878"/>
      <c r="BR545" s="878"/>
      <c r="BS545" s="878"/>
      <c r="BT545" s="878"/>
      <c r="BU545" s="878"/>
      <c r="BV545" s="879"/>
      <c r="BW545" s="876">
        <v>0</v>
      </c>
      <c r="BX545" s="876"/>
      <c r="BY545" s="876"/>
      <c r="BZ545" s="876"/>
      <c r="CA545" s="876"/>
      <c r="CB545" s="876"/>
      <c r="CC545" s="876"/>
      <c r="CD545" s="876"/>
      <c r="CE545" s="876">
        <v>0</v>
      </c>
      <c r="CF545" s="876"/>
      <c r="CG545" s="876"/>
      <c r="CH545" s="876"/>
      <c r="CI545" s="876"/>
      <c r="CJ545" s="876"/>
      <c r="CK545" s="876"/>
      <c r="CL545" s="876"/>
      <c r="CM545" s="876"/>
      <c r="CN545" s="876">
        <v>48000</v>
      </c>
      <c r="CO545" s="876"/>
      <c r="CP545" s="876"/>
      <c r="CQ545" s="876"/>
      <c r="CR545" s="876"/>
      <c r="CS545" s="876"/>
      <c r="CT545" s="876"/>
      <c r="CU545" s="876"/>
      <c r="CV545" s="880">
        <f t="shared" si="8"/>
        <v>2112803.1733333333</v>
      </c>
      <c r="CW545" s="880"/>
      <c r="CX545" s="880"/>
      <c r="CY545" s="880"/>
      <c r="CZ545" s="880"/>
      <c r="DA545" s="880"/>
      <c r="DB545" s="880"/>
      <c r="DC545" s="880"/>
      <c r="DD545" s="880"/>
      <c r="DE545" s="881"/>
    </row>
    <row r="546" spans="1:109" s="3" customFormat="1" ht="23.25" customHeight="1" x14ac:dyDescent="0.2">
      <c r="A546" s="919" t="s">
        <v>1824</v>
      </c>
      <c r="B546" s="920"/>
      <c r="C546" s="920"/>
      <c r="D546" s="920"/>
      <c r="E546" s="920"/>
      <c r="F546" s="920"/>
      <c r="G546" s="920"/>
      <c r="H546" s="920"/>
      <c r="I546" s="920"/>
      <c r="J546" s="920"/>
      <c r="K546" s="920"/>
      <c r="L546" s="920"/>
      <c r="M546" s="920"/>
      <c r="N546" s="920"/>
      <c r="O546" s="921"/>
      <c r="P546" s="886" t="s">
        <v>1561</v>
      </c>
      <c r="Q546" s="886"/>
      <c r="R546" s="886"/>
      <c r="S546" s="886"/>
      <c r="T546" s="886"/>
      <c r="U546" s="886"/>
      <c r="V546" s="886"/>
      <c r="W546" s="886"/>
      <c r="X546" s="886"/>
      <c r="Y546" s="886"/>
      <c r="Z546" s="886"/>
      <c r="AA546" s="886"/>
      <c r="AB546" s="886"/>
      <c r="AC546" s="886"/>
      <c r="AD546" s="887"/>
      <c r="AE546" s="887"/>
      <c r="AF546" s="887"/>
      <c r="AG546" s="888">
        <v>1</v>
      </c>
      <c r="AH546" s="888"/>
      <c r="AI546" s="888"/>
      <c r="AJ546" s="888"/>
      <c r="AK546" s="889">
        <v>11944.721529999999</v>
      </c>
      <c r="AL546" s="889"/>
      <c r="AM546" s="889"/>
      <c r="AN546" s="889"/>
      <c r="AO546" s="889"/>
      <c r="AP546" s="889"/>
      <c r="AQ546" s="880">
        <v>143336.65836</v>
      </c>
      <c r="AR546" s="880"/>
      <c r="AS546" s="880"/>
      <c r="AT546" s="880"/>
      <c r="AU546" s="880"/>
      <c r="AV546" s="880"/>
      <c r="AW546" s="880"/>
      <c r="AX546" s="880"/>
      <c r="AY546" s="876">
        <v>0</v>
      </c>
      <c r="AZ546" s="876"/>
      <c r="BA546" s="876"/>
      <c r="BB546" s="876"/>
      <c r="BC546" s="876"/>
      <c r="BD546" s="876"/>
      <c r="BE546" s="876"/>
      <c r="BF546" s="876"/>
      <c r="BG546" s="876">
        <v>1990.7869216666666</v>
      </c>
      <c r="BH546" s="876"/>
      <c r="BI546" s="876"/>
      <c r="BJ546" s="876"/>
      <c r="BK546" s="876"/>
      <c r="BL546" s="876"/>
      <c r="BM546" s="876"/>
      <c r="BN546" s="876"/>
      <c r="BO546" s="877">
        <v>19907.869216666666</v>
      </c>
      <c r="BP546" s="878"/>
      <c r="BQ546" s="878"/>
      <c r="BR546" s="878"/>
      <c r="BS546" s="878"/>
      <c r="BT546" s="878"/>
      <c r="BU546" s="878"/>
      <c r="BV546" s="879"/>
      <c r="BW546" s="876">
        <v>0</v>
      </c>
      <c r="BX546" s="876"/>
      <c r="BY546" s="876"/>
      <c r="BZ546" s="876"/>
      <c r="CA546" s="876"/>
      <c r="CB546" s="876"/>
      <c r="CC546" s="876"/>
      <c r="CD546" s="876"/>
      <c r="CE546" s="876">
        <v>0</v>
      </c>
      <c r="CF546" s="876"/>
      <c r="CG546" s="876"/>
      <c r="CH546" s="876"/>
      <c r="CI546" s="876"/>
      <c r="CJ546" s="876"/>
      <c r="CK546" s="876"/>
      <c r="CL546" s="876"/>
      <c r="CM546" s="876"/>
      <c r="CN546" s="876">
        <v>25600</v>
      </c>
      <c r="CO546" s="876"/>
      <c r="CP546" s="876"/>
      <c r="CQ546" s="876"/>
      <c r="CR546" s="876"/>
      <c r="CS546" s="876"/>
      <c r="CT546" s="876"/>
      <c r="CU546" s="876"/>
      <c r="CV546" s="880">
        <f t="shared" si="8"/>
        <v>190835.31449833335</v>
      </c>
      <c r="CW546" s="880"/>
      <c r="CX546" s="880"/>
      <c r="CY546" s="880"/>
      <c r="CZ546" s="880"/>
      <c r="DA546" s="880"/>
      <c r="DB546" s="880"/>
      <c r="DC546" s="880"/>
      <c r="DD546" s="880"/>
      <c r="DE546" s="881"/>
    </row>
    <row r="547" spans="1:109" s="3" customFormat="1" ht="23.25" customHeight="1" x14ac:dyDescent="0.2">
      <c r="A547" s="919" t="s">
        <v>1824</v>
      </c>
      <c r="B547" s="920"/>
      <c r="C547" s="920"/>
      <c r="D547" s="920"/>
      <c r="E547" s="920"/>
      <c r="F547" s="920"/>
      <c r="G547" s="920"/>
      <c r="H547" s="920"/>
      <c r="I547" s="920"/>
      <c r="J547" s="920"/>
      <c r="K547" s="920"/>
      <c r="L547" s="920"/>
      <c r="M547" s="920"/>
      <c r="N547" s="920"/>
      <c r="O547" s="921"/>
      <c r="P547" s="886" t="s">
        <v>1516</v>
      </c>
      <c r="Q547" s="886"/>
      <c r="R547" s="886"/>
      <c r="S547" s="886"/>
      <c r="T547" s="886"/>
      <c r="U547" s="886"/>
      <c r="V547" s="886"/>
      <c r="W547" s="886"/>
      <c r="X547" s="886"/>
      <c r="Y547" s="886"/>
      <c r="Z547" s="886"/>
      <c r="AA547" s="886"/>
      <c r="AB547" s="886"/>
      <c r="AC547" s="886"/>
      <c r="AD547" s="887"/>
      <c r="AE547" s="887"/>
      <c r="AF547" s="887"/>
      <c r="AG547" s="888">
        <v>1</v>
      </c>
      <c r="AH547" s="888"/>
      <c r="AI547" s="888"/>
      <c r="AJ547" s="888"/>
      <c r="AK547" s="889">
        <v>17258</v>
      </c>
      <c r="AL547" s="889"/>
      <c r="AM547" s="889"/>
      <c r="AN547" s="889"/>
      <c r="AO547" s="889"/>
      <c r="AP547" s="889"/>
      <c r="AQ547" s="880">
        <v>207096</v>
      </c>
      <c r="AR547" s="880"/>
      <c r="AS547" s="880"/>
      <c r="AT547" s="880"/>
      <c r="AU547" s="880"/>
      <c r="AV547" s="880"/>
      <c r="AW547" s="880"/>
      <c r="AX547" s="880"/>
      <c r="AY547" s="876">
        <v>0</v>
      </c>
      <c r="AZ547" s="876"/>
      <c r="BA547" s="876"/>
      <c r="BB547" s="876"/>
      <c r="BC547" s="876"/>
      <c r="BD547" s="876"/>
      <c r="BE547" s="876"/>
      <c r="BF547" s="876"/>
      <c r="BG547" s="876">
        <v>2876.333333333333</v>
      </c>
      <c r="BH547" s="876"/>
      <c r="BI547" s="876"/>
      <c r="BJ547" s="876"/>
      <c r="BK547" s="876"/>
      <c r="BL547" s="876"/>
      <c r="BM547" s="876"/>
      <c r="BN547" s="876"/>
      <c r="BO547" s="877">
        <v>28763.333333333332</v>
      </c>
      <c r="BP547" s="878"/>
      <c r="BQ547" s="878"/>
      <c r="BR547" s="878"/>
      <c r="BS547" s="878"/>
      <c r="BT547" s="878"/>
      <c r="BU547" s="878"/>
      <c r="BV547" s="879"/>
      <c r="BW547" s="876">
        <v>0</v>
      </c>
      <c r="BX547" s="876"/>
      <c r="BY547" s="876"/>
      <c r="BZ547" s="876"/>
      <c r="CA547" s="876"/>
      <c r="CB547" s="876"/>
      <c r="CC547" s="876"/>
      <c r="CD547" s="876"/>
      <c r="CE547" s="876">
        <v>0</v>
      </c>
      <c r="CF547" s="876"/>
      <c r="CG547" s="876"/>
      <c r="CH547" s="876"/>
      <c r="CI547" s="876"/>
      <c r="CJ547" s="876"/>
      <c r="CK547" s="876"/>
      <c r="CL547" s="876"/>
      <c r="CM547" s="876"/>
      <c r="CN547" s="876">
        <v>0</v>
      </c>
      <c r="CO547" s="876"/>
      <c r="CP547" s="876"/>
      <c r="CQ547" s="876"/>
      <c r="CR547" s="876"/>
      <c r="CS547" s="876"/>
      <c r="CT547" s="876"/>
      <c r="CU547" s="876"/>
      <c r="CV547" s="880">
        <f t="shared" si="8"/>
        <v>238735.66666666669</v>
      </c>
      <c r="CW547" s="880"/>
      <c r="CX547" s="880"/>
      <c r="CY547" s="880"/>
      <c r="CZ547" s="880"/>
      <c r="DA547" s="880"/>
      <c r="DB547" s="880"/>
      <c r="DC547" s="880"/>
      <c r="DD547" s="880"/>
      <c r="DE547" s="881"/>
    </row>
    <row r="548" spans="1:109" s="3" customFormat="1" ht="23.25" customHeight="1" x14ac:dyDescent="0.2">
      <c r="A548" s="919" t="s">
        <v>1824</v>
      </c>
      <c r="B548" s="920"/>
      <c r="C548" s="920"/>
      <c r="D548" s="920"/>
      <c r="E548" s="920"/>
      <c r="F548" s="920"/>
      <c r="G548" s="920"/>
      <c r="H548" s="920"/>
      <c r="I548" s="920"/>
      <c r="J548" s="920"/>
      <c r="K548" s="920"/>
      <c r="L548" s="920"/>
      <c r="M548" s="920"/>
      <c r="N548" s="920"/>
      <c r="O548" s="921"/>
      <c r="P548" s="886" t="s">
        <v>1563</v>
      </c>
      <c r="Q548" s="886"/>
      <c r="R548" s="886"/>
      <c r="S548" s="886"/>
      <c r="T548" s="886"/>
      <c r="U548" s="886"/>
      <c r="V548" s="886"/>
      <c r="W548" s="886"/>
      <c r="X548" s="886"/>
      <c r="Y548" s="886"/>
      <c r="Z548" s="886"/>
      <c r="AA548" s="886"/>
      <c r="AB548" s="886"/>
      <c r="AC548" s="886"/>
      <c r="AD548" s="887"/>
      <c r="AE548" s="887"/>
      <c r="AF548" s="887"/>
      <c r="AG548" s="888">
        <v>1</v>
      </c>
      <c r="AH548" s="888"/>
      <c r="AI548" s="888"/>
      <c r="AJ548" s="888"/>
      <c r="AK548" s="889">
        <v>16854</v>
      </c>
      <c r="AL548" s="889"/>
      <c r="AM548" s="889"/>
      <c r="AN548" s="889"/>
      <c r="AO548" s="889"/>
      <c r="AP548" s="889"/>
      <c r="AQ548" s="880">
        <v>202248</v>
      </c>
      <c r="AR548" s="880"/>
      <c r="AS548" s="880"/>
      <c r="AT548" s="880"/>
      <c r="AU548" s="880"/>
      <c r="AV548" s="880"/>
      <c r="AW548" s="880"/>
      <c r="AX548" s="880"/>
      <c r="AY548" s="876">
        <v>0</v>
      </c>
      <c r="AZ548" s="876"/>
      <c r="BA548" s="876"/>
      <c r="BB548" s="876"/>
      <c r="BC548" s="876"/>
      <c r="BD548" s="876"/>
      <c r="BE548" s="876"/>
      <c r="BF548" s="876"/>
      <c r="BG548" s="876">
        <v>2809</v>
      </c>
      <c r="BH548" s="876"/>
      <c r="BI548" s="876"/>
      <c r="BJ548" s="876"/>
      <c r="BK548" s="876"/>
      <c r="BL548" s="876"/>
      <c r="BM548" s="876"/>
      <c r="BN548" s="876"/>
      <c r="BO548" s="877">
        <v>28089.999999999996</v>
      </c>
      <c r="BP548" s="878"/>
      <c r="BQ548" s="878"/>
      <c r="BR548" s="878"/>
      <c r="BS548" s="878"/>
      <c r="BT548" s="878"/>
      <c r="BU548" s="878"/>
      <c r="BV548" s="879"/>
      <c r="BW548" s="876">
        <v>0</v>
      </c>
      <c r="BX548" s="876"/>
      <c r="BY548" s="876"/>
      <c r="BZ548" s="876"/>
      <c r="CA548" s="876"/>
      <c r="CB548" s="876"/>
      <c r="CC548" s="876"/>
      <c r="CD548" s="876"/>
      <c r="CE548" s="876">
        <v>0</v>
      </c>
      <c r="CF548" s="876"/>
      <c r="CG548" s="876"/>
      <c r="CH548" s="876"/>
      <c r="CI548" s="876"/>
      <c r="CJ548" s="876"/>
      <c r="CK548" s="876"/>
      <c r="CL548" s="876"/>
      <c r="CM548" s="876"/>
      <c r="CN548" s="876">
        <v>0</v>
      </c>
      <c r="CO548" s="876"/>
      <c r="CP548" s="876"/>
      <c r="CQ548" s="876"/>
      <c r="CR548" s="876"/>
      <c r="CS548" s="876"/>
      <c r="CT548" s="876"/>
      <c r="CU548" s="876"/>
      <c r="CV548" s="880">
        <f t="shared" si="8"/>
        <v>233147</v>
      </c>
      <c r="CW548" s="880"/>
      <c r="CX548" s="880"/>
      <c r="CY548" s="880"/>
      <c r="CZ548" s="880"/>
      <c r="DA548" s="880"/>
      <c r="DB548" s="880"/>
      <c r="DC548" s="880"/>
      <c r="DD548" s="880"/>
      <c r="DE548" s="881"/>
    </row>
    <row r="549" spans="1:109" s="3" customFormat="1" ht="23.25" customHeight="1" x14ac:dyDescent="0.2">
      <c r="A549" s="919" t="s">
        <v>1824</v>
      </c>
      <c r="B549" s="920"/>
      <c r="C549" s="920"/>
      <c r="D549" s="920"/>
      <c r="E549" s="920"/>
      <c r="F549" s="920"/>
      <c r="G549" s="920"/>
      <c r="H549" s="920"/>
      <c r="I549" s="920"/>
      <c r="J549" s="920"/>
      <c r="K549" s="920"/>
      <c r="L549" s="920"/>
      <c r="M549" s="920"/>
      <c r="N549" s="920"/>
      <c r="O549" s="921"/>
      <c r="P549" s="886" t="s">
        <v>1564</v>
      </c>
      <c r="Q549" s="886"/>
      <c r="R549" s="886"/>
      <c r="S549" s="886"/>
      <c r="T549" s="886"/>
      <c r="U549" s="886"/>
      <c r="V549" s="886"/>
      <c r="W549" s="886"/>
      <c r="X549" s="886"/>
      <c r="Y549" s="886"/>
      <c r="Z549" s="886"/>
      <c r="AA549" s="886"/>
      <c r="AB549" s="886"/>
      <c r="AC549" s="886"/>
      <c r="AD549" s="887"/>
      <c r="AE549" s="887"/>
      <c r="AF549" s="887"/>
      <c r="AG549" s="888">
        <v>1</v>
      </c>
      <c r="AH549" s="888"/>
      <c r="AI549" s="888"/>
      <c r="AJ549" s="888"/>
      <c r="AK549" s="889">
        <v>17898.95</v>
      </c>
      <c r="AL549" s="889"/>
      <c r="AM549" s="889"/>
      <c r="AN549" s="889"/>
      <c r="AO549" s="889"/>
      <c r="AP549" s="889"/>
      <c r="AQ549" s="880">
        <v>214787.40000000002</v>
      </c>
      <c r="AR549" s="880"/>
      <c r="AS549" s="880"/>
      <c r="AT549" s="880"/>
      <c r="AU549" s="880"/>
      <c r="AV549" s="880"/>
      <c r="AW549" s="880"/>
      <c r="AX549" s="880"/>
      <c r="AY549" s="876">
        <v>0</v>
      </c>
      <c r="AZ549" s="876"/>
      <c r="BA549" s="876"/>
      <c r="BB549" s="876"/>
      <c r="BC549" s="876"/>
      <c r="BD549" s="876"/>
      <c r="BE549" s="876"/>
      <c r="BF549" s="876"/>
      <c r="BG549" s="876">
        <v>2983.1583333333333</v>
      </c>
      <c r="BH549" s="876"/>
      <c r="BI549" s="876"/>
      <c r="BJ549" s="876"/>
      <c r="BK549" s="876"/>
      <c r="BL549" s="876"/>
      <c r="BM549" s="876"/>
      <c r="BN549" s="876"/>
      <c r="BO549" s="877">
        <v>29831.583333333332</v>
      </c>
      <c r="BP549" s="878"/>
      <c r="BQ549" s="878"/>
      <c r="BR549" s="878"/>
      <c r="BS549" s="878"/>
      <c r="BT549" s="878"/>
      <c r="BU549" s="878"/>
      <c r="BV549" s="879"/>
      <c r="BW549" s="876">
        <v>0</v>
      </c>
      <c r="BX549" s="876"/>
      <c r="BY549" s="876"/>
      <c r="BZ549" s="876"/>
      <c r="CA549" s="876"/>
      <c r="CB549" s="876"/>
      <c r="CC549" s="876"/>
      <c r="CD549" s="876"/>
      <c r="CE549" s="876">
        <v>0</v>
      </c>
      <c r="CF549" s="876"/>
      <c r="CG549" s="876"/>
      <c r="CH549" s="876"/>
      <c r="CI549" s="876"/>
      <c r="CJ549" s="876"/>
      <c r="CK549" s="876"/>
      <c r="CL549" s="876"/>
      <c r="CM549" s="876"/>
      <c r="CN549" s="876">
        <v>0</v>
      </c>
      <c r="CO549" s="876"/>
      <c r="CP549" s="876"/>
      <c r="CQ549" s="876"/>
      <c r="CR549" s="876"/>
      <c r="CS549" s="876"/>
      <c r="CT549" s="876"/>
      <c r="CU549" s="876"/>
      <c r="CV549" s="880">
        <f t="shared" si="8"/>
        <v>247602.14166666669</v>
      </c>
      <c r="CW549" s="880"/>
      <c r="CX549" s="880"/>
      <c r="CY549" s="880"/>
      <c r="CZ549" s="880"/>
      <c r="DA549" s="880"/>
      <c r="DB549" s="880"/>
      <c r="DC549" s="880"/>
      <c r="DD549" s="880"/>
      <c r="DE549" s="881"/>
    </row>
    <row r="550" spans="1:109" s="3" customFormat="1" ht="23.25" customHeight="1" x14ac:dyDescent="0.2">
      <c r="A550" s="919" t="s">
        <v>1824</v>
      </c>
      <c r="B550" s="920"/>
      <c r="C550" s="920"/>
      <c r="D550" s="920"/>
      <c r="E550" s="920"/>
      <c r="F550" s="920"/>
      <c r="G550" s="920"/>
      <c r="H550" s="920"/>
      <c r="I550" s="920"/>
      <c r="J550" s="920"/>
      <c r="K550" s="920"/>
      <c r="L550" s="920"/>
      <c r="M550" s="920"/>
      <c r="N550" s="920"/>
      <c r="O550" s="921"/>
      <c r="P550" s="886" t="s">
        <v>1521</v>
      </c>
      <c r="Q550" s="886"/>
      <c r="R550" s="886"/>
      <c r="S550" s="886"/>
      <c r="T550" s="886"/>
      <c r="U550" s="886"/>
      <c r="V550" s="886"/>
      <c r="W550" s="886"/>
      <c r="X550" s="886"/>
      <c r="Y550" s="886"/>
      <c r="Z550" s="886"/>
      <c r="AA550" s="886"/>
      <c r="AB550" s="886"/>
      <c r="AC550" s="886"/>
      <c r="AD550" s="887"/>
      <c r="AE550" s="887"/>
      <c r="AF550" s="887"/>
      <c r="AG550" s="888">
        <v>1</v>
      </c>
      <c r="AH550" s="888"/>
      <c r="AI550" s="888"/>
      <c r="AJ550" s="888"/>
      <c r="AK550" s="889">
        <v>19050</v>
      </c>
      <c r="AL550" s="889"/>
      <c r="AM550" s="889"/>
      <c r="AN550" s="889"/>
      <c r="AO550" s="889"/>
      <c r="AP550" s="889"/>
      <c r="AQ550" s="880">
        <v>228600</v>
      </c>
      <c r="AR550" s="880"/>
      <c r="AS550" s="880"/>
      <c r="AT550" s="880"/>
      <c r="AU550" s="880"/>
      <c r="AV550" s="880"/>
      <c r="AW550" s="880"/>
      <c r="AX550" s="880"/>
      <c r="AY550" s="876">
        <v>0</v>
      </c>
      <c r="AZ550" s="876"/>
      <c r="BA550" s="876"/>
      <c r="BB550" s="876"/>
      <c r="BC550" s="876"/>
      <c r="BD550" s="876"/>
      <c r="BE550" s="876"/>
      <c r="BF550" s="876"/>
      <c r="BG550" s="876">
        <v>3175</v>
      </c>
      <c r="BH550" s="876"/>
      <c r="BI550" s="876"/>
      <c r="BJ550" s="876"/>
      <c r="BK550" s="876"/>
      <c r="BL550" s="876"/>
      <c r="BM550" s="876"/>
      <c r="BN550" s="876"/>
      <c r="BO550" s="877">
        <v>31750</v>
      </c>
      <c r="BP550" s="878"/>
      <c r="BQ550" s="878"/>
      <c r="BR550" s="878"/>
      <c r="BS550" s="878"/>
      <c r="BT550" s="878"/>
      <c r="BU550" s="878"/>
      <c r="BV550" s="879"/>
      <c r="BW550" s="876">
        <v>0</v>
      </c>
      <c r="BX550" s="876"/>
      <c r="BY550" s="876"/>
      <c r="BZ550" s="876"/>
      <c r="CA550" s="876"/>
      <c r="CB550" s="876"/>
      <c r="CC550" s="876"/>
      <c r="CD550" s="876"/>
      <c r="CE550" s="876">
        <v>0</v>
      </c>
      <c r="CF550" s="876"/>
      <c r="CG550" s="876"/>
      <c r="CH550" s="876"/>
      <c r="CI550" s="876"/>
      <c r="CJ550" s="876"/>
      <c r="CK550" s="876"/>
      <c r="CL550" s="876"/>
      <c r="CM550" s="876"/>
      <c r="CN550" s="876">
        <v>24000</v>
      </c>
      <c r="CO550" s="876"/>
      <c r="CP550" s="876"/>
      <c r="CQ550" s="876"/>
      <c r="CR550" s="876"/>
      <c r="CS550" s="876"/>
      <c r="CT550" s="876"/>
      <c r="CU550" s="876"/>
      <c r="CV550" s="880">
        <f t="shared" si="8"/>
        <v>287525</v>
      </c>
      <c r="CW550" s="880"/>
      <c r="CX550" s="880"/>
      <c r="CY550" s="880"/>
      <c r="CZ550" s="880"/>
      <c r="DA550" s="880"/>
      <c r="DB550" s="880"/>
      <c r="DC550" s="880"/>
      <c r="DD550" s="880"/>
      <c r="DE550" s="881"/>
    </row>
    <row r="551" spans="1:109" s="3" customFormat="1" ht="23.25" customHeight="1" x14ac:dyDescent="0.2">
      <c r="A551" s="919" t="s">
        <v>1824</v>
      </c>
      <c r="B551" s="920"/>
      <c r="C551" s="920"/>
      <c r="D551" s="920"/>
      <c r="E551" s="920"/>
      <c r="F551" s="920"/>
      <c r="G551" s="920"/>
      <c r="H551" s="920"/>
      <c r="I551" s="920"/>
      <c r="J551" s="920"/>
      <c r="K551" s="920"/>
      <c r="L551" s="920"/>
      <c r="M551" s="920"/>
      <c r="N551" s="920"/>
      <c r="O551" s="921"/>
      <c r="P551" s="886" t="s">
        <v>1523</v>
      </c>
      <c r="Q551" s="886"/>
      <c r="R551" s="886"/>
      <c r="S551" s="886"/>
      <c r="T551" s="886"/>
      <c r="U551" s="886"/>
      <c r="V551" s="886"/>
      <c r="W551" s="886"/>
      <c r="X551" s="886"/>
      <c r="Y551" s="886"/>
      <c r="Z551" s="886"/>
      <c r="AA551" s="886"/>
      <c r="AB551" s="886"/>
      <c r="AC551" s="886"/>
      <c r="AD551" s="887"/>
      <c r="AE551" s="887"/>
      <c r="AF551" s="887"/>
      <c r="AG551" s="888">
        <v>2</v>
      </c>
      <c r="AH551" s="888"/>
      <c r="AI551" s="888"/>
      <c r="AJ551" s="888"/>
      <c r="AK551" s="889">
        <v>47500</v>
      </c>
      <c r="AL551" s="889"/>
      <c r="AM551" s="889"/>
      <c r="AN551" s="889"/>
      <c r="AO551" s="889"/>
      <c r="AP551" s="889"/>
      <c r="AQ551" s="880">
        <v>570000</v>
      </c>
      <c r="AR551" s="880"/>
      <c r="AS551" s="880"/>
      <c r="AT551" s="880"/>
      <c r="AU551" s="880"/>
      <c r="AV551" s="880"/>
      <c r="AW551" s="880"/>
      <c r="AX551" s="880"/>
      <c r="AY551" s="876">
        <v>0</v>
      </c>
      <c r="AZ551" s="876"/>
      <c r="BA551" s="876"/>
      <c r="BB551" s="876"/>
      <c r="BC551" s="876"/>
      <c r="BD551" s="876"/>
      <c r="BE551" s="876"/>
      <c r="BF551" s="876"/>
      <c r="BG551" s="876">
        <v>7916.666666666667</v>
      </c>
      <c r="BH551" s="876"/>
      <c r="BI551" s="876"/>
      <c r="BJ551" s="876"/>
      <c r="BK551" s="876"/>
      <c r="BL551" s="876"/>
      <c r="BM551" s="876"/>
      <c r="BN551" s="876"/>
      <c r="BO551" s="877">
        <v>79166.666666666672</v>
      </c>
      <c r="BP551" s="878"/>
      <c r="BQ551" s="878"/>
      <c r="BR551" s="878"/>
      <c r="BS551" s="878"/>
      <c r="BT551" s="878"/>
      <c r="BU551" s="878"/>
      <c r="BV551" s="879"/>
      <c r="BW551" s="876">
        <v>0</v>
      </c>
      <c r="BX551" s="876"/>
      <c r="BY551" s="876"/>
      <c r="BZ551" s="876"/>
      <c r="CA551" s="876"/>
      <c r="CB551" s="876"/>
      <c r="CC551" s="876"/>
      <c r="CD551" s="876"/>
      <c r="CE551" s="876">
        <v>0</v>
      </c>
      <c r="CF551" s="876"/>
      <c r="CG551" s="876"/>
      <c r="CH551" s="876"/>
      <c r="CI551" s="876"/>
      <c r="CJ551" s="876"/>
      <c r="CK551" s="876"/>
      <c r="CL551" s="876"/>
      <c r="CM551" s="876"/>
      <c r="CN551" s="876">
        <v>0</v>
      </c>
      <c r="CO551" s="876"/>
      <c r="CP551" s="876"/>
      <c r="CQ551" s="876"/>
      <c r="CR551" s="876"/>
      <c r="CS551" s="876"/>
      <c r="CT551" s="876"/>
      <c r="CU551" s="876"/>
      <c r="CV551" s="880">
        <f t="shared" si="8"/>
        <v>657083.33333333326</v>
      </c>
      <c r="CW551" s="880"/>
      <c r="CX551" s="880"/>
      <c r="CY551" s="880"/>
      <c r="CZ551" s="880"/>
      <c r="DA551" s="880"/>
      <c r="DB551" s="880"/>
      <c r="DC551" s="880"/>
      <c r="DD551" s="880"/>
      <c r="DE551" s="881"/>
    </row>
    <row r="552" spans="1:109" s="3" customFormat="1" ht="23.25" customHeight="1" x14ac:dyDescent="0.2">
      <c r="A552" s="919" t="s">
        <v>1824</v>
      </c>
      <c r="B552" s="920"/>
      <c r="C552" s="920"/>
      <c r="D552" s="920"/>
      <c r="E552" s="920"/>
      <c r="F552" s="920"/>
      <c r="G552" s="920"/>
      <c r="H552" s="920"/>
      <c r="I552" s="920"/>
      <c r="J552" s="920"/>
      <c r="K552" s="920"/>
      <c r="L552" s="920"/>
      <c r="M552" s="920"/>
      <c r="N552" s="920"/>
      <c r="O552" s="921"/>
      <c r="P552" s="886" t="s">
        <v>1570</v>
      </c>
      <c r="Q552" s="886"/>
      <c r="R552" s="886"/>
      <c r="S552" s="886"/>
      <c r="T552" s="886"/>
      <c r="U552" s="886"/>
      <c r="V552" s="886"/>
      <c r="W552" s="886"/>
      <c r="X552" s="886"/>
      <c r="Y552" s="886"/>
      <c r="Z552" s="886"/>
      <c r="AA552" s="886"/>
      <c r="AB552" s="886"/>
      <c r="AC552" s="886"/>
      <c r="AD552" s="887"/>
      <c r="AE552" s="887"/>
      <c r="AF552" s="887"/>
      <c r="AG552" s="888">
        <v>2</v>
      </c>
      <c r="AH552" s="888"/>
      <c r="AI552" s="888"/>
      <c r="AJ552" s="888"/>
      <c r="AK552" s="889">
        <v>34808.5</v>
      </c>
      <c r="AL552" s="889"/>
      <c r="AM552" s="889"/>
      <c r="AN552" s="889"/>
      <c r="AO552" s="889"/>
      <c r="AP552" s="889"/>
      <c r="AQ552" s="880">
        <v>417702</v>
      </c>
      <c r="AR552" s="880"/>
      <c r="AS552" s="880"/>
      <c r="AT552" s="880"/>
      <c r="AU552" s="880"/>
      <c r="AV552" s="880"/>
      <c r="AW552" s="880"/>
      <c r="AX552" s="880"/>
      <c r="AY552" s="876">
        <v>0</v>
      </c>
      <c r="AZ552" s="876"/>
      <c r="BA552" s="876"/>
      <c r="BB552" s="876"/>
      <c r="BC552" s="876"/>
      <c r="BD552" s="876"/>
      <c r="BE552" s="876"/>
      <c r="BF552" s="876"/>
      <c r="BG552" s="876">
        <v>5801.4166666666661</v>
      </c>
      <c r="BH552" s="876"/>
      <c r="BI552" s="876"/>
      <c r="BJ552" s="876"/>
      <c r="BK552" s="876"/>
      <c r="BL552" s="876"/>
      <c r="BM552" s="876"/>
      <c r="BN552" s="876"/>
      <c r="BO552" s="877">
        <v>58014.166666666664</v>
      </c>
      <c r="BP552" s="878"/>
      <c r="BQ552" s="878"/>
      <c r="BR552" s="878"/>
      <c r="BS552" s="878"/>
      <c r="BT552" s="878"/>
      <c r="BU552" s="878"/>
      <c r="BV552" s="879"/>
      <c r="BW552" s="876">
        <v>0</v>
      </c>
      <c r="BX552" s="876"/>
      <c r="BY552" s="876"/>
      <c r="BZ552" s="876"/>
      <c r="CA552" s="876"/>
      <c r="CB552" s="876"/>
      <c r="CC552" s="876"/>
      <c r="CD552" s="876"/>
      <c r="CE552" s="876">
        <v>0</v>
      </c>
      <c r="CF552" s="876"/>
      <c r="CG552" s="876"/>
      <c r="CH552" s="876"/>
      <c r="CI552" s="876"/>
      <c r="CJ552" s="876"/>
      <c r="CK552" s="876"/>
      <c r="CL552" s="876"/>
      <c r="CM552" s="876"/>
      <c r="CN552" s="876">
        <v>12000</v>
      </c>
      <c r="CO552" s="876"/>
      <c r="CP552" s="876"/>
      <c r="CQ552" s="876"/>
      <c r="CR552" s="876"/>
      <c r="CS552" s="876"/>
      <c r="CT552" s="876"/>
      <c r="CU552" s="876"/>
      <c r="CV552" s="880">
        <f t="shared" si="8"/>
        <v>493517.58333333337</v>
      </c>
      <c r="CW552" s="880"/>
      <c r="CX552" s="880"/>
      <c r="CY552" s="880"/>
      <c r="CZ552" s="880"/>
      <c r="DA552" s="880"/>
      <c r="DB552" s="880"/>
      <c r="DC552" s="880"/>
      <c r="DD552" s="880"/>
      <c r="DE552" s="881"/>
    </row>
    <row r="553" spans="1:109" s="3" customFormat="1" ht="23.25" customHeight="1" x14ac:dyDescent="0.2">
      <c r="A553" s="919" t="s">
        <v>1824</v>
      </c>
      <c r="B553" s="920"/>
      <c r="C553" s="920"/>
      <c r="D553" s="920"/>
      <c r="E553" s="920"/>
      <c r="F553" s="920"/>
      <c r="G553" s="920"/>
      <c r="H553" s="920"/>
      <c r="I553" s="920"/>
      <c r="J553" s="920"/>
      <c r="K553" s="920"/>
      <c r="L553" s="920"/>
      <c r="M553" s="920"/>
      <c r="N553" s="920"/>
      <c r="O553" s="921"/>
      <c r="P553" s="886" t="s">
        <v>1531</v>
      </c>
      <c r="Q553" s="886"/>
      <c r="R553" s="886"/>
      <c r="S553" s="886"/>
      <c r="T553" s="886"/>
      <c r="U553" s="886"/>
      <c r="V553" s="886"/>
      <c r="W553" s="886"/>
      <c r="X553" s="886"/>
      <c r="Y553" s="886"/>
      <c r="Z553" s="886"/>
      <c r="AA553" s="886"/>
      <c r="AB553" s="886"/>
      <c r="AC553" s="886"/>
      <c r="AD553" s="887"/>
      <c r="AE553" s="887"/>
      <c r="AF553" s="887"/>
      <c r="AG553" s="888">
        <v>1</v>
      </c>
      <c r="AH553" s="888"/>
      <c r="AI553" s="888"/>
      <c r="AJ553" s="888"/>
      <c r="AK553" s="889">
        <v>23992</v>
      </c>
      <c r="AL553" s="889"/>
      <c r="AM553" s="889"/>
      <c r="AN553" s="889"/>
      <c r="AO553" s="889"/>
      <c r="AP553" s="889"/>
      <c r="AQ553" s="880">
        <v>287904</v>
      </c>
      <c r="AR553" s="880"/>
      <c r="AS553" s="880"/>
      <c r="AT553" s="880"/>
      <c r="AU553" s="880"/>
      <c r="AV553" s="880"/>
      <c r="AW553" s="880"/>
      <c r="AX553" s="880"/>
      <c r="AY553" s="876">
        <v>0</v>
      </c>
      <c r="AZ553" s="876"/>
      <c r="BA553" s="876"/>
      <c r="BB553" s="876"/>
      <c r="BC553" s="876"/>
      <c r="BD553" s="876"/>
      <c r="BE553" s="876"/>
      <c r="BF553" s="876"/>
      <c r="BG553" s="876">
        <v>3998.666666666667</v>
      </c>
      <c r="BH553" s="876"/>
      <c r="BI553" s="876"/>
      <c r="BJ553" s="876"/>
      <c r="BK553" s="876"/>
      <c r="BL553" s="876"/>
      <c r="BM553" s="876"/>
      <c r="BN553" s="876"/>
      <c r="BO553" s="877">
        <v>39986.666666666664</v>
      </c>
      <c r="BP553" s="878"/>
      <c r="BQ553" s="878"/>
      <c r="BR553" s="878"/>
      <c r="BS553" s="878"/>
      <c r="BT553" s="878"/>
      <c r="BU553" s="878"/>
      <c r="BV553" s="879"/>
      <c r="BW553" s="876">
        <v>0</v>
      </c>
      <c r="BX553" s="876"/>
      <c r="BY553" s="876"/>
      <c r="BZ553" s="876"/>
      <c r="CA553" s="876"/>
      <c r="CB553" s="876"/>
      <c r="CC553" s="876"/>
      <c r="CD553" s="876"/>
      <c r="CE553" s="876">
        <v>0</v>
      </c>
      <c r="CF553" s="876"/>
      <c r="CG553" s="876"/>
      <c r="CH553" s="876"/>
      <c r="CI553" s="876"/>
      <c r="CJ553" s="876"/>
      <c r="CK553" s="876"/>
      <c r="CL553" s="876"/>
      <c r="CM553" s="876"/>
      <c r="CN553" s="876">
        <v>0</v>
      </c>
      <c r="CO553" s="876"/>
      <c r="CP553" s="876"/>
      <c r="CQ553" s="876"/>
      <c r="CR553" s="876"/>
      <c r="CS553" s="876"/>
      <c r="CT553" s="876"/>
      <c r="CU553" s="876"/>
      <c r="CV553" s="880">
        <f t="shared" si="8"/>
        <v>331889.33333333337</v>
      </c>
      <c r="CW553" s="880"/>
      <c r="CX553" s="880"/>
      <c r="CY553" s="880"/>
      <c r="CZ553" s="880"/>
      <c r="DA553" s="880"/>
      <c r="DB553" s="880"/>
      <c r="DC553" s="880"/>
      <c r="DD553" s="880"/>
      <c r="DE553" s="881"/>
    </row>
    <row r="554" spans="1:109" s="3" customFormat="1" ht="23.25" customHeight="1" x14ac:dyDescent="0.2">
      <c r="A554" s="919" t="s">
        <v>1824</v>
      </c>
      <c r="B554" s="920"/>
      <c r="C554" s="920"/>
      <c r="D554" s="920"/>
      <c r="E554" s="920"/>
      <c r="F554" s="920"/>
      <c r="G554" s="920"/>
      <c r="H554" s="920"/>
      <c r="I554" s="920"/>
      <c r="J554" s="920"/>
      <c r="K554" s="920"/>
      <c r="L554" s="920"/>
      <c r="M554" s="920"/>
      <c r="N554" s="920"/>
      <c r="O554" s="921"/>
      <c r="P554" s="886" t="s">
        <v>1532</v>
      </c>
      <c r="Q554" s="886"/>
      <c r="R554" s="886"/>
      <c r="S554" s="886"/>
      <c r="T554" s="886"/>
      <c r="U554" s="886"/>
      <c r="V554" s="886"/>
      <c r="W554" s="886"/>
      <c r="X554" s="886"/>
      <c r="Y554" s="886"/>
      <c r="Z554" s="886"/>
      <c r="AA554" s="886"/>
      <c r="AB554" s="886"/>
      <c r="AC554" s="886"/>
      <c r="AD554" s="887"/>
      <c r="AE554" s="887"/>
      <c r="AF554" s="887"/>
      <c r="AG554" s="888">
        <v>4</v>
      </c>
      <c r="AH554" s="888"/>
      <c r="AI554" s="888"/>
      <c r="AJ554" s="888"/>
      <c r="AK554" s="889">
        <v>88250.5</v>
      </c>
      <c r="AL554" s="889"/>
      <c r="AM554" s="889"/>
      <c r="AN554" s="889"/>
      <c r="AO554" s="889"/>
      <c r="AP554" s="889"/>
      <c r="AQ554" s="880">
        <v>1059006</v>
      </c>
      <c r="AR554" s="880"/>
      <c r="AS554" s="880"/>
      <c r="AT554" s="880"/>
      <c r="AU554" s="880"/>
      <c r="AV554" s="880"/>
      <c r="AW554" s="880"/>
      <c r="AX554" s="880"/>
      <c r="AY554" s="876">
        <v>0</v>
      </c>
      <c r="AZ554" s="876"/>
      <c r="BA554" s="876"/>
      <c r="BB554" s="876"/>
      <c r="BC554" s="876"/>
      <c r="BD554" s="876"/>
      <c r="BE554" s="876"/>
      <c r="BF554" s="876"/>
      <c r="BG554" s="876">
        <v>14708.416666666668</v>
      </c>
      <c r="BH554" s="876"/>
      <c r="BI554" s="876"/>
      <c r="BJ554" s="876"/>
      <c r="BK554" s="876"/>
      <c r="BL554" s="876"/>
      <c r="BM554" s="876"/>
      <c r="BN554" s="876"/>
      <c r="BO554" s="877">
        <v>147084.16666666669</v>
      </c>
      <c r="BP554" s="878"/>
      <c r="BQ554" s="878"/>
      <c r="BR554" s="878"/>
      <c r="BS554" s="878"/>
      <c r="BT554" s="878"/>
      <c r="BU554" s="878"/>
      <c r="BV554" s="879"/>
      <c r="BW554" s="876">
        <v>0</v>
      </c>
      <c r="BX554" s="876"/>
      <c r="BY554" s="876"/>
      <c r="BZ554" s="876"/>
      <c r="CA554" s="876"/>
      <c r="CB554" s="876"/>
      <c r="CC554" s="876"/>
      <c r="CD554" s="876"/>
      <c r="CE554" s="876">
        <v>0</v>
      </c>
      <c r="CF554" s="876"/>
      <c r="CG554" s="876"/>
      <c r="CH554" s="876"/>
      <c r="CI554" s="876"/>
      <c r="CJ554" s="876"/>
      <c r="CK554" s="876"/>
      <c r="CL554" s="876"/>
      <c r="CM554" s="876"/>
      <c r="CN554" s="876">
        <v>48000</v>
      </c>
      <c r="CO554" s="876"/>
      <c r="CP554" s="876"/>
      <c r="CQ554" s="876"/>
      <c r="CR554" s="876"/>
      <c r="CS554" s="876"/>
      <c r="CT554" s="876"/>
      <c r="CU554" s="876"/>
      <c r="CV554" s="880">
        <f t="shared" si="8"/>
        <v>1268798.5833333335</v>
      </c>
      <c r="CW554" s="880"/>
      <c r="CX554" s="880"/>
      <c r="CY554" s="880"/>
      <c r="CZ554" s="880"/>
      <c r="DA554" s="880"/>
      <c r="DB554" s="880"/>
      <c r="DC554" s="880"/>
      <c r="DD554" s="880"/>
      <c r="DE554" s="881"/>
    </row>
    <row r="555" spans="1:109" s="3" customFormat="1" ht="23.25" customHeight="1" x14ac:dyDescent="0.2">
      <c r="A555" s="919" t="s">
        <v>1824</v>
      </c>
      <c r="B555" s="920"/>
      <c r="C555" s="920"/>
      <c r="D555" s="920"/>
      <c r="E555" s="920"/>
      <c r="F555" s="920"/>
      <c r="G555" s="920"/>
      <c r="H555" s="920"/>
      <c r="I555" s="920"/>
      <c r="J555" s="920"/>
      <c r="K555" s="920"/>
      <c r="L555" s="920"/>
      <c r="M555" s="920"/>
      <c r="N555" s="920"/>
      <c r="O555" s="921"/>
      <c r="P555" s="886" t="s">
        <v>1499</v>
      </c>
      <c r="Q555" s="886"/>
      <c r="R555" s="886"/>
      <c r="S555" s="886"/>
      <c r="T555" s="886"/>
      <c r="U555" s="886"/>
      <c r="V555" s="886"/>
      <c r="W555" s="886"/>
      <c r="X555" s="886"/>
      <c r="Y555" s="886"/>
      <c r="Z555" s="886"/>
      <c r="AA555" s="886"/>
      <c r="AB555" s="886"/>
      <c r="AC555" s="886"/>
      <c r="AD555" s="887"/>
      <c r="AE555" s="887"/>
      <c r="AF555" s="887"/>
      <c r="AG555" s="888">
        <v>1</v>
      </c>
      <c r="AH555" s="888"/>
      <c r="AI555" s="888"/>
      <c r="AJ555" s="888"/>
      <c r="AK555" s="889">
        <v>23500</v>
      </c>
      <c r="AL555" s="889"/>
      <c r="AM555" s="889"/>
      <c r="AN555" s="889"/>
      <c r="AO555" s="889"/>
      <c r="AP555" s="889"/>
      <c r="AQ555" s="880">
        <v>282000</v>
      </c>
      <c r="AR555" s="880"/>
      <c r="AS555" s="880"/>
      <c r="AT555" s="880"/>
      <c r="AU555" s="880"/>
      <c r="AV555" s="880"/>
      <c r="AW555" s="880"/>
      <c r="AX555" s="880"/>
      <c r="AY555" s="876">
        <v>0</v>
      </c>
      <c r="AZ555" s="876"/>
      <c r="BA555" s="876"/>
      <c r="BB555" s="876"/>
      <c r="BC555" s="876"/>
      <c r="BD555" s="876"/>
      <c r="BE555" s="876"/>
      <c r="BF555" s="876"/>
      <c r="BG555" s="876">
        <v>3916.666666666667</v>
      </c>
      <c r="BH555" s="876"/>
      <c r="BI555" s="876"/>
      <c r="BJ555" s="876"/>
      <c r="BK555" s="876"/>
      <c r="BL555" s="876"/>
      <c r="BM555" s="876"/>
      <c r="BN555" s="876"/>
      <c r="BO555" s="877">
        <v>39166.666666666672</v>
      </c>
      <c r="BP555" s="878"/>
      <c r="BQ555" s="878"/>
      <c r="BR555" s="878"/>
      <c r="BS555" s="878"/>
      <c r="BT555" s="878"/>
      <c r="BU555" s="878"/>
      <c r="BV555" s="879"/>
      <c r="BW555" s="876">
        <v>0</v>
      </c>
      <c r="BX555" s="876"/>
      <c r="BY555" s="876"/>
      <c r="BZ555" s="876"/>
      <c r="CA555" s="876"/>
      <c r="CB555" s="876"/>
      <c r="CC555" s="876"/>
      <c r="CD555" s="876"/>
      <c r="CE555" s="876">
        <v>0</v>
      </c>
      <c r="CF555" s="876"/>
      <c r="CG555" s="876"/>
      <c r="CH555" s="876"/>
      <c r="CI555" s="876"/>
      <c r="CJ555" s="876"/>
      <c r="CK555" s="876"/>
      <c r="CL555" s="876"/>
      <c r="CM555" s="876"/>
      <c r="CN555" s="876">
        <v>24000</v>
      </c>
      <c r="CO555" s="876"/>
      <c r="CP555" s="876"/>
      <c r="CQ555" s="876"/>
      <c r="CR555" s="876"/>
      <c r="CS555" s="876"/>
      <c r="CT555" s="876"/>
      <c r="CU555" s="876"/>
      <c r="CV555" s="880">
        <f t="shared" si="8"/>
        <v>349083.33333333337</v>
      </c>
      <c r="CW555" s="880"/>
      <c r="CX555" s="880"/>
      <c r="CY555" s="880"/>
      <c r="CZ555" s="880"/>
      <c r="DA555" s="880"/>
      <c r="DB555" s="880"/>
      <c r="DC555" s="880"/>
      <c r="DD555" s="880"/>
      <c r="DE555" s="881"/>
    </row>
    <row r="556" spans="1:109" s="3" customFormat="1" ht="23.25" customHeight="1" x14ac:dyDescent="0.2">
      <c r="A556" s="919" t="s">
        <v>1824</v>
      </c>
      <c r="B556" s="920"/>
      <c r="C556" s="920"/>
      <c r="D556" s="920"/>
      <c r="E556" s="920"/>
      <c r="F556" s="920"/>
      <c r="G556" s="920"/>
      <c r="H556" s="920"/>
      <c r="I556" s="920"/>
      <c r="J556" s="920"/>
      <c r="K556" s="920"/>
      <c r="L556" s="920"/>
      <c r="M556" s="920"/>
      <c r="N556" s="920"/>
      <c r="O556" s="921"/>
      <c r="P556" s="886" t="s">
        <v>1535</v>
      </c>
      <c r="Q556" s="886"/>
      <c r="R556" s="886"/>
      <c r="S556" s="886"/>
      <c r="T556" s="886"/>
      <c r="U556" s="886"/>
      <c r="V556" s="886"/>
      <c r="W556" s="886"/>
      <c r="X556" s="886"/>
      <c r="Y556" s="886"/>
      <c r="Z556" s="886"/>
      <c r="AA556" s="886"/>
      <c r="AB556" s="886"/>
      <c r="AC556" s="886"/>
      <c r="AD556" s="887"/>
      <c r="AE556" s="887"/>
      <c r="AF556" s="887"/>
      <c r="AG556" s="888">
        <v>6</v>
      </c>
      <c r="AH556" s="888"/>
      <c r="AI556" s="888"/>
      <c r="AJ556" s="888"/>
      <c r="AK556" s="889">
        <v>112818.52</v>
      </c>
      <c r="AL556" s="889"/>
      <c r="AM556" s="889"/>
      <c r="AN556" s="889"/>
      <c r="AO556" s="889"/>
      <c r="AP556" s="889"/>
      <c r="AQ556" s="880">
        <v>1353822.24</v>
      </c>
      <c r="AR556" s="880"/>
      <c r="AS556" s="880"/>
      <c r="AT556" s="880"/>
      <c r="AU556" s="880"/>
      <c r="AV556" s="880"/>
      <c r="AW556" s="880"/>
      <c r="AX556" s="880"/>
      <c r="AY556" s="876">
        <v>0</v>
      </c>
      <c r="AZ556" s="876"/>
      <c r="BA556" s="876"/>
      <c r="BB556" s="876"/>
      <c r="BC556" s="876"/>
      <c r="BD556" s="876"/>
      <c r="BE556" s="876"/>
      <c r="BF556" s="876"/>
      <c r="BG556" s="876">
        <v>18803.08666666667</v>
      </c>
      <c r="BH556" s="876"/>
      <c r="BI556" s="876"/>
      <c r="BJ556" s="876"/>
      <c r="BK556" s="876"/>
      <c r="BL556" s="876"/>
      <c r="BM556" s="876"/>
      <c r="BN556" s="876"/>
      <c r="BO556" s="877">
        <v>188030.86666666664</v>
      </c>
      <c r="BP556" s="878"/>
      <c r="BQ556" s="878"/>
      <c r="BR556" s="878"/>
      <c r="BS556" s="878"/>
      <c r="BT556" s="878"/>
      <c r="BU556" s="878"/>
      <c r="BV556" s="879"/>
      <c r="BW556" s="876">
        <v>0</v>
      </c>
      <c r="BX556" s="876"/>
      <c r="BY556" s="876"/>
      <c r="BZ556" s="876"/>
      <c r="CA556" s="876"/>
      <c r="CB556" s="876"/>
      <c r="CC556" s="876"/>
      <c r="CD556" s="876"/>
      <c r="CE556" s="876">
        <v>0</v>
      </c>
      <c r="CF556" s="876"/>
      <c r="CG556" s="876"/>
      <c r="CH556" s="876"/>
      <c r="CI556" s="876"/>
      <c r="CJ556" s="876"/>
      <c r="CK556" s="876"/>
      <c r="CL556" s="876"/>
      <c r="CM556" s="876"/>
      <c r="CN556" s="876">
        <v>24000</v>
      </c>
      <c r="CO556" s="876"/>
      <c r="CP556" s="876"/>
      <c r="CQ556" s="876"/>
      <c r="CR556" s="876"/>
      <c r="CS556" s="876"/>
      <c r="CT556" s="876"/>
      <c r="CU556" s="876"/>
      <c r="CV556" s="880">
        <f t="shared" si="8"/>
        <v>1584656.1933333334</v>
      </c>
      <c r="CW556" s="880"/>
      <c r="CX556" s="880"/>
      <c r="CY556" s="880"/>
      <c r="CZ556" s="880"/>
      <c r="DA556" s="880"/>
      <c r="DB556" s="880"/>
      <c r="DC556" s="880"/>
      <c r="DD556" s="880"/>
      <c r="DE556" s="881"/>
    </row>
    <row r="557" spans="1:109" s="3" customFormat="1" ht="23.25" customHeight="1" x14ac:dyDescent="0.2">
      <c r="A557" s="919" t="s">
        <v>1824</v>
      </c>
      <c r="B557" s="920"/>
      <c r="C557" s="920"/>
      <c r="D557" s="920"/>
      <c r="E557" s="920"/>
      <c r="F557" s="920"/>
      <c r="G557" s="920"/>
      <c r="H557" s="920"/>
      <c r="I557" s="920"/>
      <c r="J557" s="920"/>
      <c r="K557" s="920"/>
      <c r="L557" s="920"/>
      <c r="M557" s="920"/>
      <c r="N557" s="920"/>
      <c r="O557" s="921"/>
      <c r="P557" s="886" t="s">
        <v>1536</v>
      </c>
      <c r="Q557" s="886"/>
      <c r="R557" s="886"/>
      <c r="S557" s="886"/>
      <c r="T557" s="886"/>
      <c r="U557" s="886"/>
      <c r="V557" s="886"/>
      <c r="W557" s="886"/>
      <c r="X557" s="886"/>
      <c r="Y557" s="886"/>
      <c r="Z557" s="886"/>
      <c r="AA557" s="886"/>
      <c r="AB557" s="886"/>
      <c r="AC557" s="886"/>
      <c r="AD557" s="887"/>
      <c r="AE557" s="887"/>
      <c r="AF557" s="887"/>
      <c r="AG557" s="888">
        <v>1</v>
      </c>
      <c r="AH557" s="888"/>
      <c r="AI557" s="888"/>
      <c r="AJ557" s="888"/>
      <c r="AK557" s="889">
        <v>20454</v>
      </c>
      <c r="AL557" s="889"/>
      <c r="AM557" s="889"/>
      <c r="AN557" s="889"/>
      <c r="AO557" s="889"/>
      <c r="AP557" s="889"/>
      <c r="AQ557" s="880">
        <v>245448</v>
      </c>
      <c r="AR557" s="880"/>
      <c r="AS557" s="880"/>
      <c r="AT557" s="880"/>
      <c r="AU557" s="880"/>
      <c r="AV557" s="880"/>
      <c r="AW557" s="880"/>
      <c r="AX557" s="880"/>
      <c r="AY557" s="876">
        <v>0</v>
      </c>
      <c r="AZ557" s="876"/>
      <c r="BA557" s="876"/>
      <c r="BB557" s="876"/>
      <c r="BC557" s="876"/>
      <c r="BD557" s="876"/>
      <c r="BE557" s="876"/>
      <c r="BF557" s="876"/>
      <c r="BG557" s="876">
        <v>3409</v>
      </c>
      <c r="BH557" s="876"/>
      <c r="BI557" s="876"/>
      <c r="BJ557" s="876"/>
      <c r="BK557" s="876"/>
      <c r="BL557" s="876"/>
      <c r="BM557" s="876"/>
      <c r="BN557" s="876"/>
      <c r="BO557" s="877">
        <v>34090</v>
      </c>
      <c r="BP557" s="878"/>
      <c r="BQ557" s="878"/>
      <c r="BR557" s="878"/>
      <c r="BS557" s="878"/>
      <c r="BT557" s="878"/>
      <c r="BU557" s="878"/>
      <c r="BV557" s="879"/>
      <c r="BW557" s="876">
        <v>0</v>
      </c>
      <c r="BX557" s="876"/>
      <c r="BY557" s="876"/>
      <c r="BZ557" s="876"/>
      <c r="CA557" s="876"/>
      <c r="CB557" s="876"/>
      <c r="CC557" s="876"/>
      <c r="CD557" s="876"/>
      <c r="CE557" s="876">
        <v>0</v>
      </c>
      <c r="CF557" s="876"/>
      <c r="CG557" s="876"/>
      <c r="CH557" s="876"/>
      <c r="CI557" s="876"/>
      <c r="CJ557" s="876"/>
      <c r="CK557" s="876"/>
      <c r="CL557" s="876"/>
      <c r="CM557" s="876"/>
      <c r="CN557" s="876">
        <v>24000</v>
      </c>
      <c r="CO557" s="876"/>
      <c r="CP557" s="876"/>
      <c r="CQ557" s="876"/>
      <c r="CR557" s="876"/>
      <c r="CS557" s="876"/>
      <c r="CT557" s="876"/>
      <c r="CU557" s="876"/>
      <c r="CV557" s="880">
        <f t="shared" si="8"/>
        <v>306947</v>
      </c>
      <c r="CW557" s="880"/>
      <c r="CX557" s="880"/>
      <c r="CY557" s="880"/>
      <c r="CZ557" s="880"/>
      <c r="DA557" s="880"/>
      <c r="DB557" s="880"/>
      <c r="DC557" s="880"/>
      <c r="DD557" s="880"/>
      <c r="DE557" s="881"/>
    </row>
    <row r="558" spans="1:109" s="3" customFormat="1" ht="23.25" customHeight="1" x14ac:dyDescent="0.2">
      <c r="A558" s="919" t="s">
        <v>1824</v>
      </c>
      <c r="B558" s="920"/>
      <c r="C558" s="920"/>
      <c r="D558" s="920"/>
      <c r="E558" s="920"/>
      <c r="F558" s="920"/>
      <c r="G558" s="920"/>
      <c r="H558" s="920"/>
      <c r="I558" s="920"/>
      <c r="J558" s="920"/>
      <c r="K558" s="920"/>
      <c r="L558" s="920"/>
      <c r="M558" s="920"/>
      <c r="N558" s="920"/>
      <c r="O558" s="921"/>
      <c r="P558" s="886" t="s">
        <v>1509</v>
      </c>
      <c r="Q558" s="886"/>
      <c r="R558" s="886"/>
      <c r="S558" s="886"/>
      <c r="T558" s="886"/>
      <c r="U558" s="886"/>
      <c r="V558" s="886"/>
      <c r="W558" s="886"/>
      <c r="X558" s="886"/>
      <c r="Y558" s="886"/>
      <c r="Z558" s="886"/>
      <c r="AA558" s="886"/>
      <c r="AB558" s="886"/>
      <c r="AC558" s="886"/>
      <c r="AD558" s="887"/>
      <c r="AE558" s="887"/>
      <c r="AF558" s="887"/>
      <c r="AG558" s="888">
        <v>1</v>
      </c>
      <c r="AH558" s="888"/>
      <c r="AI558" s="888"/>
      <c r="AJ558" s="888"/>
      <c r="AK558" s="889">
        <v>23992</v>
      </c>
      <c r="AL558" s="889"/>
      <c r="AM558" s="889"/>
      <c r="AN558" s="889"/>
      <c r="AO558" s="889"/>
      <c r="AP558" s="889"/>
      <c r="AQ558" s="880">
        <v>287904</v>
      </c>
      <c r="AR558" s="880"/>
      <c r="AS558" s="880"/>
      <c r="AT558" s="880"/>
      <c r="AU558" s="880"/>
      <c r="AV558" s="880"/>
      <c r="AW558" s="880"/>
      <c r="AX558" s="880"/>
      <c r="AY558" s="876">
        <v>0</v>
      </c>
      <c r="AZ558" s="876"/>
      <c r="BA558" s="876"/>
      <c r="BB558" s="876"/>
      <c r="BC558" s="876"/>
      <c r="BD558" s="876"/>
      <c r="BE558" s="876"/>
      <c r="BF558" s="876"/>
      <c r="BG558" s="876">
        <v>3998.666666666667</v>
      </c>
      <c r="BH558" s="876"/>
      <c r="BI558" s="876"/>
      <c r="BJ558" s="876"/>
      <c r="BK558" s="876"/>
      <c r="BL558" s="876"/>
      <c r="BM558" s="876"/>
      <c r="BN558" s="876"/>
      <c r="BO558" s="877">
        <v>39986.666666666664</v>
      </c>
      <c r="BP558" s="878"/>
      <c r="BQ558" s="878"/>
      <c r="BR558" s="878"/>
      <c r="BS558" s="878"/>
      <c r="BT558" s="878"/>
      <c r="BU558" s="878"/>
      <c r="BV558" s="879"/>
      <c r="BW558" s="876">
        <v>0</v>
      </c>
      <c r="BX558" s="876"/>
      <c r="BY558" s="876"/>
      <c r="BZ558" s="876"/>
      <c r="CA558" s="876"/>
      <c r="CB558" s="876"/>
      <c r="CC558" s="876"/>
      <c r="CD558" s="876"/>
      <c r="CE558" s="876">
        <v>0</v>
      </c>
      <c r="CF558" s="876"/>
      <c r="CG558" s="876"/>
      <c r="CH558" s="876"/>
      <c r="CI558" s="876"/>
      <c r="CJ558" s="876"/>
      <c r="CK558" s="876"/>
      <c r="CL558" s="876"/>
      <c r="CM558" s="876"/>
      <c r="CN558" s="876">
        <v>0</v>
      </c>
      <c r="CO558" s="876"/>
      <c r="CP558" s="876"/>
      <c r="CQ558" s="876"/>
      <c r="CR558" s="876"/>
      <c r="CS558" s="876"/>
      <c r="CT558" s="876"/>
      <c r="CU558" s="876"/>
      <c r="CV558" s="880">
        <f t="shared" si="8"/>
        <v>331889.33333333337</v>
      </c>
      <c r="CW558" s="880"/>
      <c r="CX558" s="880"/>
      <c r="CY558" s="880"/>
      <c r="CZ558" s="880"/>
      <c r="DA558" s="880"/>
      <c r="DB558" s="880"/>
      <c r="DC558" s="880"/>
      <c r="DD558" s="880"/>
      <c r="DE558" s="881"/>
    </row>
    <row r="559" spans="1:109" s="3" customFormat="1" ht="23.25" customHeight="1" x14ac:dyDescent="0.2">
      <c r="A559" s="919" t="s">
        <v>1824</v>
      </c>
      <c r="B559" s="920"/>
      <c r="C559" s="920"/>
      <c r="D559" s="920"/>
      <c r="E559" s="920"/>
      <c r="F559" s="920"/>
      <c r="G559" s="920"/>
      <c r="H559" s="920"/>
      <c r="I559" s="920"/>
      <c r="J559" s="920"/>
      <c r="K559" s="920"/>
      <c r="L559" s="920"/>
      <c r="M559" s="920"/>
      <c r="N559" s="920"/>
      <c r="O559" s="921"/>
      <c r="P559" s="886" t="s">
        <v>1538</v>
      </c>
      <c r="Q559" s="886"/>
      <c r="R559" s="886"/>
      <c r="S559" s="886"/>
      <c r="T559" s="886"/>
      <c r="U559" s="886"/>
      <c r="V559" s="886"/>
      <c r="W559" s="886"/>
      <c r="X559" s="886"/>
      <c r="Y559" s="886"/>
      <c r="Z559" s="886"/>
      <c r="AA559" s="886"/>
      <c r="AB559" s="886"/>
      <c r="AC559" s="886"/>
      <c r="AD559" s="887"/>
      <c r="AE559" s="887"/>
      <c r="AF559" s="887"/>
      <c r="AG559" s="888">
        <v>3</v>
      </c>
      <c r="AH559" s="888"/>
      <c r="AI559" s="888"/>
      <c r="AJ559" s="888"/>
      <c r="AK559" s="889">
        <v>64015.06</v>
      </c>
      <c r="AL559" s="889"/>
      <c r="AM559" s="889"/>
      <c r="AN559" s="889"/>
      <c r="AO559" s="889"/>
      <c r="AP559" s="889"/>
      <c r="AQ559" s="880">
        <v>768180.72</v>
      </c>
      <c r="AR559" s="880"/>
      <c r="AS559" s="880"/>
      <c r="AT559" s="880"/>
      <c r="AU559" s="880"/>
      <c r="AV559" s="880"/>
      <c r="AW559" s="880"/>
      <c r="AX559" s="880"/>
      <c r="AY559" s="876">
        <v>0</v>
      </c>
      <c r="AZ559" s="876"/>
      <c r="BA559" s="876"/>
      <c r="BB559" s="876"/>
      <c r="BC559" s="876"/>
      <c r="BD559" s="876"/>
      <c r="BE559" s="876"/>
      <c r="BF559" s="876"/>
      <c r="BG559" s="876">
        <v>10669.176666666666</v>
      </c>
      <c r="BH559" s="876"/>
      <c r="BI559" s="876"/>
      <c r="BJ559" s="876"/>
      <c r="BK559" s="876"/>
      <c r="BL559" s="876"/>
      <c r="BM559" s="876"/>
      <c r="BN559" s="876"/>
      <c r="BO559" s="877">
        <v>106691.76666666666</v>
      </c>
      <c r="BP559" s="878"/>
      <c r="BQ559" s="878"/>
      <c r="BR559" s="878"/>
      <c r="BS559" s="878"/>
      <c r="BT559" s="878"/>
      <c r="BU559" s="878"/>
      <c r="BV559" s="879"/>
      <c r="BW559" s="876">
        <v>0</v>
      </c>
      <c r="BX559" s="876"/>
      <c r="BY559" s="876"/>
      <c r="BZ559" s="876"/>
      <c r="CA559" s="876"/>
      <c r="CB559" s="876"/>
      <c r="CC559" s="876"/>
      <c r="CD559" s="876"/>
      <c r="CE559" s="876">
        <v>0</v>
      </c>
      <c r="CF559" s="876"/>
      <c r="CG559" s="876"/>
      <c r="CH559" s="876"/>
      <c r="CI559" s="876"/>
      <c r="CJ559" s="876"/>
      <c r="CK559" s="876"/>
      <c r="CL559" s="876"/>
      <c r="CM559" s="876"/>
      <c r="CN559" s="876">
        <v>0</v>
      </c>
      <c r="CO559" s="876"/>
      <c r="CP559" s="876"/>
      <c r="CQ559" s="876"/>
      <c r="CR559" s="876"/>
      <c r="CS559" s="876"/>
      <c r="CT559" s="876"/>
      <c r="CU559" s="876"/>
      <c r="CV559" s="880">
        <f t="shared" si="8"/>
        <v>885541.66333333333</v>
      </c>
      <c r="CW559" s="880"/>
      <c r="CX559" s="880"/>
      <c r="CY559" s="880"/>
      <c r="CZ559" s="880"/>
      <c r="DA559" s="880"/>
      <c r="DB559" s="880"/>
      <c r="DC559" s="880"/>
      <c r="DD559" s="880"/>
      <c r="DE559" s="881"/>
    </row>
    <row r="560" spans="1:109" s="3" customFormat="1" ht="23.25" customHeight="1" x14ac:dyDescent="0.2">
      <c r="A560" s="919" t="s">
        <v>1824</v>
      </c>
      <c r="B560" s="920"/>
      <c r="C560" s="920"/>
      <c r="D560" s="920"/>
      <c r="E560" s="920"/>
      <c r="F560" s="920"/>
      <c r="G560" s="920"/>
      <c r="H560" s="920"/>
      <c r="I560" s="920"/>
      <c r="J560" s="920"/>
      <c r="K560" s="920"/>
      <c r="L560" s="920"/>
      <c r="M560" s="920"/>
      <c r="N560" s="920"/>
      <c r="O560" s="921"/>
      <c r="P560" s="886" t="s">
        <v>1539</v>
      </c>
      <c r="Q560" s="886"/>
      <c r="R560" s="886"/>
      <c r="S560" s="886"/>
      <c r="T560" s="886"/>
      <c r="U560" s="886"/>
      <c r="V560" s="886"/>
      <c r="W560" s="886"/>
      <c r="X560" s="886"/>
      <c r="Y560" s="886"/>
      <c r="Z560" s="886"/>
      <c r="AA560" s="886"/>
      <c r="AB560" s="886"/>
      <c r="AC560" s="886"/>
      <c r="AD560" s="887"/>
      <c r="AE560" s="887"/>
      <c r="AF560" s="887"/>
      <c r="AG560" s="888">
        <v>2</v>
      </c>
      <c r="AH560" s="888"/>
      <c r="AI560" s="888"/>
      <c r="AJ560" s="888"/>
      <c r="AK560" s="889">
        <v>34808.5</v>
      </c>
      <c r="AL560" s="889"/>
      <c r="AM560" s="889"/>
      <c r="AN560" s="889"/>
      <c r="AO560" s="889"/>
      <c r="AP560" s="889"/>
      <c r="AQ560" s="880">
        <v>417702</v>
      </c>
      <c r="AR560" s="880"/>
      <c r="AS560" s="880"/>
      <c r="AT560" s="880"/>
      <c r="AU560" s="880"/>
      <c r="AV560" s="880"/>
      <c r="AW560" s="880"/>
      <c r="AX560" s="880"/>
      <c r="AY560" s="876">
        <v>0</v>
      </c>
      <c r="AZ560" s="876"/>
      <c r="BA560" s="876"/>
      <c r="BB560" s="876"/>
      <c r="BC560" s="876"/>
      <c r="BD560" s="876"/>
      <c r="BE560" s="876"/>
      <c r="BF560" s="876"/>
      <c r="BG560" s="876">
        <v>5801.4166666666661</v>
      </c>
      <c r="BH560" s="876"/>
      <c r="BI560" s="876"/>
      <c r="BJ560" s="876"/>
      <c r="BK560" s="876"/>
      <c r="BL560" s="876"/>
      <c r="BM560" s="876"/>
      <c r="BN560" s="876"/>
      <c r="BO560" s="877">
        <v>58014.166666666664</v>
      </c>
      <c r="BP560" s="878"/>
      <c r="BQ560" s="878"/>
      <c r="BR560" s="878"/>
      <c r="BS560" s="878"/>
      <c r="BT560" s="878"/>
      <c r="BU560" s="878"/>
      <c r="BV560" s="879"/>
      <c r="BW560" s="876">
        <v>0</v>
      </c>
      <c r="BX560" s="876"/>
      <c r="BY560" s="876"/>
      <c r="BZ560" s="876"/>
      <c r="CA560" s="876"/>
      <c r="CB560" s="876"/>
      <c r="CC560" s="876"/>
      <c r="CD560" s="876"/>
      <c r="CE560" s="876">
        <v>0</v>
      </c>
      <c r="CF560" s="876"/>
      <c r="CG560" s="876"/>
      <c r="CH560" s="876"/>
      <c r="CI560" s="876"/>
      <c r="CJ560" s="876"/>
      <c r="CK560" s="876"/>
      <c r="CL560" s="876"/>
      <c r="CM560" s="876"/>
      <c r="CN560" s="876">
        <v>12000</v>
      </c>
      <c r="CO560" s="876"/>
      <c r="CP560" s="876"/>
      <c r="CQ560" s="876"/>
      <c r="CR560" s="876"/>
      <c r="CS560" s="876"/>
      <c r="CT560" s="876"/>
      <c r="CU560" s="876"/>
      <c r="CV560" s="880">
        <f t="shared" si="8"/>
        <v>493517.58333333337</v>
      </c>
      <c r="CW560" s="880"/>
      <c r="CX560" s="880"/>
      <c r="CY560" s="880"/>
      <c r="CZ560" s="880"/>
      <c r="DA560" s="880"/>
      <c r="DB560" s="880"/>
      <c r="DC560" s="880"/>
      <c r="DD560" s="880"/>
      <c r="DE560" s="881"/>
    </row>
    <row r="561" spans="1:109" s="3" customFormat="1" ht="23.25" customHeight="1" x14ac:dyDescent="0.2">
      <c r="A561" s="919" t="s">
        <v>1824</v>
      </c>
      <c r="B561" s="920"/>
      <c r="C561" s="920"/>
      <c r="D561" s="920"/>
      <c r="E561" s="920"/>
      <c r="F561" s="920"/>
      <c r="G561" s="920"/>
      <c r="H561" s="920"/>
      <c r="I561" s="920"/>
      <c r="J561" s="920"/>
      <c r="K561" s="920"/>
      <c r="L561" s="920"/>
      <c r="M561" s="920"/>
      <c r="N561" s="920"/>
      <c r="O561" s="921"/>
      <c r="P561" s="886" t="s">
        <v>1607</v>
      </c>
      <c r="Q561" s="886"/>
      <c r="R561" s="886"/>
      <c r="S561" s="886"/>
      <c r="T561" s="886"/>
      <c r="U561" s="886"/>
      <c r="V561" s="886"/>
      <c r="W561" s="886"/>
      <c r="X561" s="886"/>
      <c r="Y561" s="886"/>
      <c r="Z561" s="886"/>
      <c r="AA561" s="886"/>
      <c r="AB561" s="886"/>
      <c r="AC561" s="886"/>
      <c r="AD561" s="887"/>
      <c r="AE561" s="887"/>
      <c r="AF561" s="887"/>
      <c r="AG561" s="888">
        <v>1</v>
      </c>
      <c r="AH561" s="888"/>
      <c r="AI561" s="888"/>
      <c r="AJ561" s="888"/>
      <c r="AK561" s="889">
        <v>19617.900000000001</v>
      </c>
      <c r="AL561" s="889"/>
      <c r="AM561" s="889"/>
      <c r="AN561" s="889"/>
      <c r="AO561" s="889"/>
      <c r="AP561" s="889"/>
      <c r="AQ561" s="880">
        <v>235414.80000000002</v>
      </c>
      <c r="AR561" s="880"/>
      <c r="AS561" s="880"/>
      <c r="AT561" s="880"/>
      <c r="AU561" s="880"/>
      <c r="AV561" s="880"/>
      <c r="AW561" s="880"/>
      <c r="AX561" s="880"/>
      <c r="AY561" s="876">
        <v>0</v>
      </c>
      <c r="AZ561" s="876"/>
      <c r="BA561" s="876"/>
      <c r="BB561" s="876"/>
      <c r="BC561" s="876"/>
      <c r="BD561" s="876"/>
      <c r="BE561" s="876"/>
      <c r="BF561" s="876"/>
      <c r="BG561" s="876">
        <v>3269.6500000000005</v>
      </c>
      <c r="BH561" s="876"/>
      <c r="BI561" s="876"/>
      <c r="BJ561" s="876"/>
      <c r="BK561" s="876"/>
      <c r="BL561" s="876"/>
      <c r="BM561" s="876"/>
      <c r="BN561" s="876"/>
      <c r="BO561" s="877">
        <v>32696.500000000004</v>
      </c>
      <c r="BP561" s="878"/>
      <c r="BQ561" s="878"/>
      <c r="BR561" s="878"/>
      <c r="BS561" s="878"/>
      <c r="BT561" s="878"/>
      <c r="BU561" s="878"/>
      <c r="BV561" s="879"/>
      <c r="BW561" s="876">
        <v>0</v>
      </c>
      <c r="BX561" s="876"/>
      <c r="BY561" s="876"/>
      <c r="BZ561" s="876"/>
      <c r="CA561" s="876"/>
      <c r="CB561" s="876"/>
      <c r="CC561" s="876"/>
      <c r="CD561" s="876"/>
      <c r="CE561" s="876">
        <v>0</v>
      </c>
      <c r="CF561" s="876"/>
      <c r="CG561" s="876"/>
      <c r="CH561" s="876"/>
      <c r="CI561" s="876"/>
      <c r="CJ561" s="876"/>
      <c r="CK561" s="876"/>
      <c r="CL561" s="876"/>
      <c r="CM561" s="876"/>
      <c r="CN561" s="876">
        <v>12000</v>
      </c>
      <c r="CO561" s="876"/>
      <c r="CP561" s="876"/>
      <c r="CQ561" s="876"/>
      <c r="CR561" s="876"/>
      <c r="CS561" s="876"/>
      <c r="CT561" s="876"/>
      <c r="CU561" s="876"/>
      <c r="CV561" s="880">
        <f t="shared" si="8"/>
        <v>283380.95</v>
      </c>
      <c r="CW561" s="880"/>
      <c r="CX561" s="880"/>
      <c r="CY561" s="880"/>
      <c r="CZ561" s="880"/>
      <c r="DA561" s="880"/>
      <c r="DB561" s="880"/>
      <c r="DC561" s="880"/>
      <c r="DD561" s="880"/>
      <c r="DE561" s="881"/>
    </row>
    <row r="562" spans="1:109" s="3" customFormat="1" ht="23.25" customHeight="1" x14ac:dyDescent="0.2">
      <c r="A562" s="919" t="s">
        <v>1824</v>
      </c>
      <c r="B562" s="920"/>
      <c r="C562" s="920"/>
      <c r="D562" s="920"/>
      <c r="E562" s="920"/>
      <c r="F562" s="920"/>
      <c r="G562" s="920"/>
      <c r="H562" s="920"/>
      <c r="I562" s="920"/>
      <c r="J562" s="920"/>
      <c r="K562" s="920"/>
      <c r="L562" s="920"/>
      <c r="M562" s="920"/>
      <c r="N562" s="920"/>
      <c r="O562" s="921"/>
      <c r="P562" s="886" t="s">
        <v>1540</v>
      </c>
      <c r="Q562" s="886"/>
      <c r="R562" s="886"/>
      <c r="S562" s="886"/>
      <c r="T562" s="886"/>
      <c r="U562" s="886"/>
      <c r="V562" s="886"/>
      <c r="W562" s="886"/>
      <c r="X562" s="886"/>
      <c r="Y562" s="886"/>
      <c r="Z562" s="886"/>
      <c r="AA562" s="886"/>
      <c r="AB562" s="886"/>
      <c r="AC562" s="886"/>
      <c r="AD562" s="887"/>
      <c r="AE562" s="887"/>
      <c r="AF562" s="887"/>
      <c r="AG562" s="888">
        <v>1</v>
      </c>
      <c r="AH562" s="888"/>
      <c r="AI562" s="888"/>
      <c r="AJ562" s="888"/>
      <c r="AK562" s="889">
        <v>23992</v>
      </c>
      <c r="AL562" s="889"/>
      <c r="AM562" s="889"/>
      <c r="AN562" s="889"/>
      <c r="AO562" s="889"/>
      <c r="AP562" s="889"/>
      <c r="AQ562" s="880">
        <v>287904</v>
      </c>
      <c r="AR562" s="880"/>
      <c r="AS562" s="880"/>
      <c r="AT562" s="880"/>
      <c r="AU562" s="880"/>
      <c r="AV562" s="880"/>
      <c r="AW562" s="880"/>
      <c r="AX562" s="880"/>
      <c r="AY562" s="876">
        <v>0</v>
      </c>
      <c r="AZ562" s="876"/>
      <c r="BA562" s="876"/>
      <c r="BB562" s="876"/>
      <c r="BC562" s="876"/>
      <c r="BD562" s="876"/>
      <c r="BE562" s="876"/>
      <c r="BF562" s="876"/>
      <c r="BG562" s="876">
        <v>3998.666666666667</v>
      </c>
      <c r="BH562" s="876"/>
      <c r="BI562" s="876"/>
      <c r="BJ562" s="876"/>
      <c r="BK562" s="876"/>
      <c r="BL562" s="876"/>
      <c r="BM562" s="876"/>
      <c r="BN562" s="876"/>
      <c r="BO562" s="877">
        <v>39986.666666666664</v>
      </c>
      <c r="BP562" s="878"/>
      <c r="BQ562" s="878"/>
      <c r="BR562" s="878"/>
      <c r="BS562" s="878"/>
      <c r="BT562" s="878"/>
      <c r="BU562" s="878"/>
      <c r="BV562" s="879"/>
      <c r="BW562" s="876">
        <v>0</v>
      </c>
      <c r="BX562" s="876"/>
      <c r="BY562" s="876"/>
      <c r="BZ562" s="876"/>
      <c r="CA562" s="876"/>
      <c r="CB562" s="876"/>
      <c r="CC562" s="876"/>
      <c r="CD562" s="876"/>
      <c r="CE562" s="876">
        <v>0</v>
      </c>
      <c r="CF562" s="876"/>
      <c r="CG562" s="876"/>
      <c r="CH562" s="876"/>
      <c r="CI562" s="876"/>
      <c r="CJ562" s="876"/>
      <c r="CK562" s="876"/>
      <c r="CL562" s="876"/>
      <c r="CM562" s="876"/>
      <c r="CN562" s="876">
        <v>0</v>
      </c>
      <c r="CO562" s="876"/>
      <c r="CP562" s="876"/>
      <c r="CQ562" s="876"/>
      <c r="CR562" s="876"/>
      <c r="CS562" s="876"/>
      <c r="CT562" s="876"/>
      <c r="CU562" s="876"/>
      <c r="CV562" s="880">
        <f t="shared" si="8"/>
        <v>331889.33333333337</v>
      </c>
      <c r="CW562" s="880"/>
      <c r="CX562" s="880"/>
      <c r="CY562" s="880"/>
      <c r="CZ562" s="880"/>
      <c r="DA562" s="880"/>
      <c r="DB562" s="880"/>
      <c r="DC562" s="880"/>
      <c r="DD562" s="880"/>
      <c r="DE562" s="881"/>
    </row>
    <row r="563" spans="1:109" s="3" customFormat="1" ht="23.25" customHeight="1" x14ac:dyDescent="0.2">
      <c r="A563" s="919" t="s">
        <v>1824</v>
      </c>
      <c r="B563" s="920"/>
      <c r="C563" s="920"/>
      <c r="D563" s="920"/>
      <c r="E563" s="920"/>
      <c r="F563" s="920"/>
      <c r="G563" s="920"/>
      <c r="H563" s="920"/>
      <c r="I563" s="920"/>
      <c r="J563" s="920"/>
      <c r="K563" s="920"/>
      <c r="L563" s="920"/>
      <c r="M563" s="920"/>
      <c r="N563" s="920"/>
      <c r="O563" s="921"/>
      <c r="P563" s="886" t="s">
        <v>1596</v>
      </c>
      <c r="Q563" s="886"/>
      <c r="R563" s="886"/>
      <c r="S563" s="886"/>
      <c r="T563" s="886"/>
      <c r="U563" s="886"/>
      <c r="V563" s="886"/>
      <c r="W563" s="886"/>
      <c r="X563" s="886"/>
      <c r="Y563" s="886"/>
      <c r="Z563" s="886"/>
      <c r="AA563" s="886"/>
      <c r="AB563" s="886"/>
      <c r="AC563" s="886"/>
      <c r="AD563" s="887"/>
      <c r="AE563" s="887"/>
      <c r="AF563" s="887"/>
      <c r="AG563" s="888">
        <v>2</v>
      </c>
      <c r="AH563" s="888"/>
      <c r="AI563" s="888"/>
      <c r="AJ563" s="888"/>
      <c r="AK563" s="889">
        <v>38100</v>
      </c>
      <c r="AL563" s="889"/>
      <c r="AM563" s="889"/>
      <c r="AN563" s="889"/>
      <c r="AO563" s="889"/>
      <c r="AP563" s="889"/>
      <c r="AQ563" s="880">
        <v>457200</v>
      </c>
      <c r="AR563" s="880"/>
      <c r="AS563" s="880"/>
      <c r="AT563" s="880"/>
      <c r="AU563" s="880"/>
      <c r="AV563" s="880"/>
      <c r="AW563" s="880"/>
      <c r="AX563" s="880"/>
      <c r="AY563" s="876">
        <v>0</v>
      </c>
      <c r="AZ563" s="876"/>
      <c r="BA563" s="876"/>
      <c r="BB563" s="876"/>
      <c r="BC563" s="876"/>
      <c r="BD563" s="876"/>
      <c r="BE563" s="876"/>
      <c r="BF563" s="876"/>
      <c r="BG563" s="876">
        <v>6350</v>
      </c>
      <c r="BH563" s="876"/>
      <c r="BI563" s="876"/>
      <c r="BJ563" s="876"/>
      <c r="BK563" s="876"/>
      <c r="BL563" s="876"/>
      <c r="BM563" s="876"/>
      <c r="BN563" s="876"/>
      <c r="BO563" s="877">
        <v>63500</v>
      </c>
      <c r="BP563" s="878"/>
      <c r="BQ563" s="878"/>
      <c r="BR563" s="878"/>
      <c r="BS563" s="878"/>
      <c r="BT563" s="878"/>
      <c r="BU563" s="878"/>
      <c r="BV563" s="879"/>
      <c r="BW563" s="876">
        <v>0</v>
      </c>
      <c r="BX563" s="876"/>
      <c r="BY563" s="876"/>
      <c r="BZ563" s="876"/>
      <c r="CA563" s="876"/>
      <c r="CB563" s="876"/>
      <c r="CC563" s="876"/>
      <c r="CD563" s="876"/>
      <c r="CE563" s="876">
        <v>0</v>
      </c>
      <c r="CF563" s="876"/>
      <c r="CG563" s="876"/>
      <c r="CH563" s="876"/>
      <c r="CI563" s="876"/>
      <c r="CJ563" s="876"/>
      <c r="CK563" s="876"/>
      <c r="CL563" s="876"/>
      <c r="CM563" s="876"/>
      <c r="CN563" s="876">
        <v>56000</v>
      </c>
      <c r="CO563" s="876"/>
      <c r="CP563" s="876"/>
      <c r="CQ563" s="876"/>
      <c r="CR563" s="876"/>
      <c r="CS563" s="876"/>
      <c r="CT563" s="876"/>
      <c r="CU563" s="876"/>
      <c r="CV563" s="880">
        <f t="shared" si="8"/>
        <v>583050</v>
      </c>
      <c r="CW563" s="880"/>
      <c r="CX563" s="880"/>
      <c r="CY563" s="880"/>
      <c r="CZ563" s="880"/>
      <c r="DA563" s="880"/>
      <c r="DB563" s="880"/>
      <c r="DC563" s="880"/>
      <c r="DD563" s="880"/>
      <c r="DE563" s="881"/>
    </row>
    <row r="564" spans="1:109" s="3" customFormat="1" ht="23.25" customHeight="1" x14ac:dyDescent="0.2">
      <c r="A564" s="919" t="s">
        <v>1824</v>
      </c>
      <c r="B564" s="920"/>
      <c r="C564" s="920"/>
      <c r="D564" s="920"/>
      <c r="E564" s="920"/>
      <c r="F564" s="920"/>
      <c r="G564" s="920"/>
      <c r="H564" s="920"/>
      <c r="I564" s="920"/>
      <c r="J564" s="920"/>
      <c r="K564" s="920"/>
      <c r="L564" s="920"/>
      <c r="M564" s="920"/>
      <c r="N564" s="920"/>
      <c r="O564" s="921"/>
      <c r="P564" s="886" t="s">
        <v>1603</v>
      </c>
      <c r="Q564" s="886"/>
      <c r="R564" s="886"/>
      <c r="S564" s="886"/>
      <c r="T564" s="886"/>
      <c r="U564" s="886"/>
      <c r="V564" s="886"/>
      <c r="W564" s="886"/>
      <c r="X564" s="886"/>
      <c r="Y564" s="886"/>
      <c r="Z564" s="886"/>
      <c r="AA564" s="886"/>
      <c r="AB564" s="886"/>
      <c r="AC564" s="886"/>
      <c r="AD564" s="887"/>
      <c r="AE564" s="887"/>
      <c r="AF564" s="887"/>
      <c r="AG564" s="888">
        <v>1</v>
      </c>
      <c r="AH564" s="888"/>
      <c r="AI564" s="888"/>
      <c r="AJ564" s="888"/>
      <c r="AK564" s="889">
        <v>23500</v>
      </c>
      <c r="AL564" s="889"/>
      <c r="AM564" s="889"/>
      <c r="AN564" s="889"/>
      <c r="AO564" s="889"/>
      <c r="AP564" s="889"/>
      <c r="AQ564" s="880">
        <v>282000</v>
      </c>
      <c r="AR564" s="880"/>
      <c r="AS564" s="880"/>
      <c r="AT564" s="880"/>
      <c r="AU564" s="880"/>
      <c r="AV564" s="880"/>
      <c r="AW564" s="880"/>
      <c r="AX564" s="880"/>
      <c r="AY564" s="876">
        <v>0</v>
      </c>
      <c r="AZ564" s="876"/>
      <c r="BA564" s="876"/>
      <c r="BB564" s="876"/>
      <c r="BC564" s="876"/>
      <c r="BD564" s="876"/>
      <c r="BE564" s="876"/>
      <c r="BF564" s="876"/>
      <c r="BG564" s="876">
        <v>3916.666666666667</v>
      </c>
      <c r="BH564" s="876"/>
      <c r="BI564" s="876"/>
      <c r="BJ564" s="876"/>
      <c r="BK564" s="876"/>
      <c r="BL564" s="876"/>
      <c r="BM564" s="876"/>
      <c r="BN564" s="876"/>
      <c r="BO564" s="877">
        <v>39166.666666666672</v>
      </c>
      <c r="BP564" s="878"/>
      <c r="BQ564" s="878"/>
      <c r="BR564" s="878"/>
      <c r="BS564" s="878"/>
      <c r="BT564" s="878"/>
      <c r="BU564" s="878"/>
      <c r="BV564" s="879"/>
      <c r="BW564" s="876">
        <v>0</v>
      </c>
      <c r="BX564" s="876"/>
      <c r="BY564" s="876"/>
      <c r="BZ564" s="876"/>
      <c r="CA564" s="876"/>
      <c r="CB564" s="876"/>
      <c r="CC564" s="876"/>
      <c r="CD564" s="876"/>
      <c r="CE564" s="876">
        <v>0</v>
      </c>
      <c r="CF564" s="876"/>
      <c r="CG564" s="876"/>
      <c r="CH564" s="876"/>
      <c r="CI564" s="876"/>
      <c r="CJ564" s="876"/>
      <c r="CK564" s="876"/>
      <c r="CL564" s="876"/>
      <c r="CM564" s="876"/>
      <c r="CN564" s="876">
        <v>24000</v>
      </c>
      <c r="CO564" s="876"/>
      <c r="CP564" s="876"/>
      <c r="CQ564" s="876"/>
      <c r="CR564" s="876"/>
      <c r="CS564" s="876"/>
      <c r="CT564" s="876"/>
      <c r="CU564" s="876"/>
      <c r="CV564" s="880">
        <f t="shared" si="8"/>
        <v>349083.33333333337</v>
      </c>
      <c r="CW564" s="880"/>
      <c r="CX564" s="880"/>
      <c r="CY564" s="880"/>
      <c r="CZ564" s="880"/>
      <c r="DA564" s="880"/>
      <c r="DB564" s="880"/>
      <c r="DC564" s="880"/>
      <c r="DD564" s="880"/>
      <c r="DE564" s="881"/>
    </row>
    <row r="565" spans="1:109" s="3" customFormat="1" ht="23.25" customHeight="1" x14ac:dyDescent="0.2">
      <c r="A565" s="919" t="s">
        <v>1824</v>
      </c>
      <c r="B565" s="920"/>
      <c r="C565" s="920"/>
      <c r="D565" s="920"/>
      <c r="E565" s="920"/>
      <c r="F565" s="920"/>
      <c r="G565" s="920"/>
      <c r="H565" s="920"/>
      <c r="I565" s="920"/>
      <c r="J565" s="920"/>
      <c r="K565" s="920"/>
      <c r="L565" s="920"/>
      <c r="M565" s="920"/>
      <c r="N565" s="920"/>
      <c r="O565" s="921"/>
      <c r="P565" s="886" t="s">
        <v>1504</v>
      </c>
      <c r="Q565" s="886"/>
      <c r="R565" s="886"/>
      <c r="S565" s="886"/>
      <c r="T565" s="886"/>
      <c r="U565" s="886"/>
      <c r="V565" s="886"/>
      <c r="W565" s="886"/>
      <c r="X565" s="886"/>
      <c r="Y565" s="886"/>
      <c r="Z565" s="886"/>
      <c r="AA565" s="886"/>
      <c r="AB565" s="886"/>
      <c r="AC565" s="886"/>
      <c r="AD565" s="887"/>
      <c r="AE565" s="887"/>
      <c r="AF565" s="887"/>
      <c r="AG565" s="888">
        <v>1</v>
      </c>
      <c r="AH565" s="888"/>
      <c r="AI565" s="888"/>
      <c r="AJ565" s="888"/>
      <c r="AK565" s="889">
        <v>19050</v>
      </c>
      <c r="AL565" s="889"/>
      <c r="AM565" s="889"/>
      <c r="AN565" s="889"/>
      <c r="AO565" s="889"/>
      <c r="AP565" s="889"/>
      <c r="AQ565" s="880">
        <v>228600</v>
      </c>
      <c r="AR565" s="880"/>
      <c r="AS565" s="880"/>
      <c r="AT565" s="880"/>
      <c r="AU565" s="880"/>
      <c r="AV565" s="880"/>
      <c r="AW565" s="880"/>
      <c r="AX565" s="880"/>
      <c r="AY565" s="876">
        <v>0</v>
      </c>
      <c r="AZ565" s="876"/>
      <c r="BA565" s="876"/>
      <c r="BB565" s="876"/>
      <c r="BC565" s="876"/>
      <c r="BD565" s="876"/>
      <c r="BE565" s="876"/>
      <c r="BF565" s="876"/>
      <c r="BG565" s="876">
        <v>3175</v>
      </c>
      <c r="BH565" s="876"/>
      <c r="BI565" s="876"/>
      <c r="BJ565" s="876"/>
      <c r="BK565" s="876"/>
      <c r="BL565" s="876"/>
      <c r="BM565" s="876"/>
      <c r="BN565" s="876"/>
      <c r="BO565" s="877">
        <v>31750</v>
      </c>
      <c r="BP565" s="878"/>
      <c r="BQ565" s="878"/>
      <c r="BR565" s="878"/>
      <c r="BS565" s="878"/>
      <c r="BT565" s="878"/>
      <c r="BU565" s="878"/>
      <c r="BV565" s="879"/>
      <c r="BW565" s="876">
        <v>0</v>
      </c>
      <c r="BX565" s="876"/>
      <c r="BY565" s="876"/>
      <c r="BZ565" s="876"/>
      <c r="CA565" s="876"/>
      <c r="CB565" s="876"/>
      <c r="CC565" s="876"/>
      <c r="CD565" s="876"/>
      <c r="CE565" s="876">
        <v>0</v>
      </c>
      <c r="CF565" s="876"/>
      <c r="CG565" s="876"/>
      <c r="CH565" s="876"/>
      <c r="CI565" s="876"/>
      <c r="CJ565" s="876"/>
      <c r="CK565" s="876"/>
      <c r="CL565" s="876"/>
      <c r="CM565" s="876"/>
      <c r="CN565" s="876">
        <v>24000</v>
      </c>
      <c r="CO565" s="876"/>
      <c r="CP565" s="876"/>
      <c r="CQ565" s="876"/>
      <c r="CR565" s="876"/>
      <c r="CS565" s="876"/>
      <c r="CT565" s="876"/>
      <c r="CU565" s="876"/>
      <c r="CV565" s="880">
        <f t="shared" si="8"/>
        <v>287525</v>
      </c>
      <c r="CW565" s="880"/>
      <c r="CX565" s="880"/>
      <c r="CY565" s="880"/>
      <c r="CZ565" s="880"/>
      <c r="DA565" s="880"/>
      <c r="DB565" s="880"/>
      <c r="DC565" s="880"/>
      <c r="DD565" s="880"/>
      <c r="DE565" s="881"/>
    </row>
    <row r="566" spans="1:109" s="3" customFormat="1" ht="23.25" customHeight="1" x14ac:dyDescent="0.2">
      <c r="A566" s="919" t="s">
        <v>1824</v>
      </c>
      <c r="B566" s="920"/>
      <c r="C566" s="920"/>
      <c r="D566" s="920"/>
      <c r="E566" s="920"/>
      <c r="F566" s="920"/>
      <c r="G566" s="920"/>
      <c r="H566" s="920"/>
      <c r="I566" s="920"/>
      <c r="J566" s="920"/>
      <c r="K566" s="920"/>
      <c r="L566" s="920"/>
      <c r="M566" s="920"/>
      <c r="N566" s="920"/>
      <c r="O566" s="921"/>
      <c r="P566" s="886" t="s">
        <v>1542</v>
      </c>
      <c r="Q566" s="886"/>
      <c r="R566" s="886"/>
      <c r="S566" s="886"/>
      <c r="T566" s="886"/>
      <c r="U566" s="886"/>
      <c r="V566" s="886"/>
      <c r="W566" s="886"/>
      <c r="X566" s="886"/>
      <c r="Y566" s="886"/>
      <c r="Z566" s="886"/>
      <c r="AA566" s="886"/>
      <c r="AB566" s="886"/>
      <c r="AC566" s="886"/>
      <c r="AD566" s="887"/>
      <c r="AE566" s="887"/>
      <c r="AF566" s="887"/>
      <c r="AG566" s="888">
        <v>3</v>
      </c>
      <c r="AH566" s="888"/>
      <c r="AI566" s="888"/>
      <c r="AJ566" s="888"/>
      <c r="AK566" s="889">
        <v>69964</v>
      </c>
      <c r="AL566" s="889"/>
      <c r="AM566" s="889"/>
      <c r="AN566" s="889"/>
      <c r="AO566" s="889"/>
      <c r="AP566" s="889"/>
      <c r="AQ566" s="880">
        <v>839568</v>
      </c>
      <c r="AR566" s="880"/>
      <c r="AS566" s="880"/>
      <c r="AT566" s="880"/>
      <c r="AU566" s="880"/>
      <c r="AV566" s="880"/>
      <c r="AW566" s="880"/>
      <c r="AX566" s="880"/>
      <c r="AY566" s="876">
        <v>0</v>
      </c>
      <c r="AZ566" s="876"/>
      <c r="BA566" s="876"/>
      <c r="BB566" s="876"/>
      <c r="BC566" s="876"/>
      <c r="BD566" s="876"/>
      <c r="BE566" s="876"/>
      <c r="BF566" s="876"/>
      <c r="BG566" s="876">
        <v>11660.666666666668</v>
      </c>
      <c r="BH566" s="876"/>
      <c r="BI566" s="876"/>
      <c r="BJ566" s="876"/>
      <c r="BK566" s="876"/>
      <c r="BL566" s="876"/>
      <c r="BM566" s="876"/>
      <c r="BN566" s="876"/>
      <c r="BO566" s="877">
        <v>116606.66666666669</v>
      </c>
      <c r="BP566" s="878"/>
      <c r="BQ566" s="878"/>
      <c r="BR566" s="878"/>
      <c r="BS566" s="878"/>
      <c r="BT566" s="878"/>
      <c r="BU566" s="878"/>
      <c r="BV566" s="879"/>
      <c r="BW566" s="876">
        <v>0</v>
      </c>
      <c r="BX566" s="876"/>
      <c r="BY566" s="876"/>
      <c r="BZ566" s="876"/>
      <c r="CA566" s="876"/>
      <c r="CB566" s="876"/>
      <c r="CC566" s="876"/>
      <c r="CD566" s="876"/>
      <c r="CE566" s="876">
        <v>0</v>
      </c>
      <c r="CF566" s="876"/>
      <c r="CG566" s="876"/>
      <c r="CH566" s="876"/>
      <c r="CI566" s="876"/>
      <c r="CJ566" s="876"/>
      <c r="CK566" s="876"/>
      <c r="CL566" s="876"/>
      <c r="CM566" s="876"/>
      <c r="CN566" s="876">
        <v>24000</v>
      </c>
      <c r="CO566" s="876"/>
      <c r="CP566" s="876"/>
      <c r="CQ566" s="876"/>
      <c r="CR566" s="876"/>
      <c r="CS566" s="876"/>
      <c r="CT566" s="876"/>
      <c r="CU566" s="876"/>
      <c r="CV566" s="880">
        <f t="shared" si="8"/>
        <v>991835.33333333326</v>
      </c>
      <c r="CW566" s="880"/>
      <c r="CX566" s="880"/>
      <c r="CY566" s="880"/>
      <c r="CZ566" s="880"/>
      <c r="DA566" s="880"/>
      <c r="DB566" s="880"/>
      <c r="DC566" s="880"/>
      <c r="DD566" s="880"/>
      <c r="DE566" s="881"/>
    </row>
    <row r="567" spans="1:109" s="3" customFormat="1" ht="23.25" customHeight="1" x14ac:dyDescent="0.2">
      <c r="A567" s="919" t="s">
        <v>1825</v>
      </c>
      <c r="B567" s="920"/>
      <c r="C567" s="920"/>
      <c r="D567" s="920"/>
      <c r="E567" s="920"/>
      <c r="F567" s="920"/>
      <c r="G567" s="920"/>
      <c r="H567" s="920"/>
      <c r="I567" s="920"/>
      <c r="J567" s="920"/>
      <c r="K567" s="920"/>
      <c r="L567" s="920"/>
      <c r="M567" s="920"/>
      <c r="N567" s="920"/>
      <c r="O567" s="921"/>
      <c r="P567" s="886" t="s">
        <v>1523</v>
      </c>
      <c r="Q567" s="886"/>
      <c r="R567" s="886"/>
      <c r="S567" s="886"/>
      <c r="T567" s="886"/>
      <c r="U567" s="886"/>
      <c r="V567" s="886"/>
      <c r="W567" s="886"/>
      <c r="X567" s="886"/>
      <c r="Y567" s="886"/>
      <c r="Z567" s="886"/>
      <c r="AA567" s="886"/>
      <c r="AB567" s="886"/>
      <c r="AC567" s="886"/>
      <c r="AD567" s="887"/>
      <c r="AE567" s="887"/>
      <c r="AF567" s="887"/>
      <c r="AG567" s="888">
        <v>1</v>
      </c>
      <c r="AH567" s="888"/>
      <c r="AI567" s="888"/>
      <c r="AJ567" s="888"/>
      <c r="AK567" s="889">
        <v>23500</v>
      </c>
      <c r="AL567" s="889"/>
      <c r="AM567" s="889"/>
      <c r="AN567" s="889"/>
      <c r="AO567" s="889"/>
      <c r="AP567" s="889"/>
      <c r="AQ567" s="880">
        <v>282000</v>
      </c>
      <c r="AR567" s="880"/>
      <c r="AS567" s="880"/>
      <c r="AT567" s="880"/>
      <c r="AU567" s="880"/>
      <c r="AV567" s="880"/>
      <c r="AW567" s="880"/>
      <c r="AX567" s="880"/>
      <c r="AY567" s="876">
        <v>0</v>
      </c>
      <c r="AZ567" s="876"/>
      <c r="BA567" s="876"/>
      <c r="BB567" s="876"/>
      <c r="BC567" s="876"/>
      <c r="BD567" s="876"/>
      <c r="BE567" s="876"/>
      <c r="BF567" s="876"/>
      <c r="BG567" s="876">
        <v>3916.666666666667</v>
      </c>
      <c r="BH567" s="876"/>
      <c r="BI567" s="876"/>
      <c r="BJ567" s="876"/>
      <c r="BK567" s="876"/>
      <c r="BL567" s="876"/>
      <c r="BM567" s="876"/>
      <c r="BN567" s="876"/>
      <c r="BO567" s="877">
        <v>39166.666666666672</v>
      </c>
      <c r="BP567" s="878"/>
      <c r="BQ567" s="878"/>
      <c r="BR567" s="878"/>
      <c r="BS567" s="878"/>
      <c r="BT567" s="878"/>
      <c r="BU567" s="878"/>
      <c r="BV567" s="879"/>
      <c r="BW567" s="876">
        <v>0</v>
      </c>
      <c r="BX567" s="876"/>
      <c r="BY567" s="876"/>
      <c r="BZ567" s="876"/>
      <c r="CA567" s="876"/>
      <c r="CB567" s="876"/>
      <c r="CC567" s="876"/>
      <c r="CD567" s="876"/>
      <c r="CE567" s="876">
        <v>0</v>
      </c>
      <c r="CF567" s="876"/>
      <c r="CG567" s="876"/>
      <c r="CH567" s="876"/>
      <c r="CI567" s="876"/>
      <c r="CJ567" s="876"/>
      <c r="CK567" s="876"/>
      <c r="CL567" s="876"/>
      <c r="CM567" s="876"/>
      <c r="CN567" s="876">
        <v>24000</v>
      </c>
      <c r="CO567" s="876"/>
      <c r="CP567" s="876"/>
      <c r="CQ567" s="876"/>
      <c r="CR567" s="876"/>
      <c r="CS567" s="876"/>
      <c r="CT567" s="876"/>
      <c r="CU567" s="876"/>
      <c r="CV567" s="880">
        <f t="shared" si="8"/>
        <v>349083.33333333337</v>
      </c>
      <c r="CW567" s="880"/>
      <c r="CX567" s="880"/>
      <c r="CY567" s="880"/>
      <c r="CZ567" s="880"/>
      <c r="DA567" s="880"/>
      <c r="DB567" s="880"/>
      <c r="DC567" s="880"/>
      <c r="DD567" s="880"/>
      <c r="DE567" s="881"/>
    </row>
    <row r="568" spans="1:109" s="3" customFormat="1" ht="23.25" customHeight="1" x14ac:dyDescent="0.2">
      <c r="A568" s="919" t="s">
        <v>1826</v>
      </c>
      <c r="B568" s="920"/>
      <c r="C568" s="920"/>
      <c r="D568" s="920"/>
      <c r="E568" s="920"/>
      <c r="F568" s="920"/>
      <c r="G568" s="920"/>
      <c r="H568" s="920"/>
      <c r="I568" s="920"/>
      <c r="J568" s="920"/>
      <c r="K568" s="920"/>
      <c r="L568" s="920"/>
      <c r="M568" s="920"/>
      <c r="N568" s="920"/>
      <c r="O568" s="921"/>
      <c r="P568" s="886" t="s">
        <v>1535</v>
      </c>
      <c r="Q568" s="886"/>
      <c r="R568" s="886"/>
      <c r="S568" s="886"/>
      <c r="T568" s="886"/>
      <c r="U568" s="886"/>
      <c r="V568" s="886"/>
      <c r="W568" s="886"/>
      <c r="X568" s="886"/>
      <c r="Y568" s="886"/>
      <c r="Z568" s="886"/>
      <c r="AA568" s="886"/>
      <c r="AB568" s="886"/>
      <c r="AC568" s="886"/>
      <c r="AD568" s="887"/>
      <c r="AE568" s="887"/>
      <c r="AF568" s="887"/>
      <c r="AG568" s="888">
        <v>1</v>
      </c>
      <c r="AH568" s="888"/>
      <c r="AI568" s="888"/>
      <c r="AJ568" s="888"/>
      <c r="AK568" s="889">
        <v>16000</v>
      </c>
      <c r="AL568" s="889"/>
      <c r="AM568" s="889"/>
      <c r="AN568" s="889"/>
      <c r="AO568" s="889"/>
      <c r="AP568" s="889"/>
      <c r="AQ568" s="880">
        <v>192000</v>
      </c>
      <c r="AR568" s="880"/>
      <c r="AS568" s="880"/>
      <c r="AT568" s="880"/>
      <c r="AU568" s="880"/>
      <c r="AV568" s="880"/>
      <c r="AW568" s="880"/>
      <c r="AX568" s="880"/>
      <c r="AY568" s="876">
        <v>0</v>
      </c>
      <c r="AZ568" s="876"/>
      <c r="BA568" s="876"/>
      <c r="BB568" s="876"/>
      <c r="BC568" s="876"/>
      <c r="BD568" s="876"/>
      <c r="BE568" s="876"/>
      <c r="BF568" s="876"/>
      <c r="BG568" s="876">
        <v>2666.666666666667</v>
      </c>
      <c r="BH568" s="876"/>
      <c r="BI568" s="876"/>
      <c r="BJ568" s="876"/>
      <c r="BK568" s="876"/>
      <c r="BL568" s="876"/>
      <c r="BM568" s="876"/>
      <c r="BN568" s="876"/>
      <c r="BO568" s="877">
        <v>26666.666666666668</v>
      </c>
      <c r="BP568" s="878"/>
      <c r="BQ568" s="878"/>
      <c r="BR568" s="878"/>
      <c r="BS568" s="878"/>
      <c r="BT568" s="878"/>
      <c r="BU568" s="878"/>
      <c r="BV568" s="879"/>
      <c r="BW568" s="876">
        <v>0</v>
      </c>
      <c r="BX568" s="876"/>
      <c r="BY568" s="876"/>
      <c r="BZ568" s="876"/>
      <c r="CA568" s="876"/>
      <c r="CB568" s="876"/>
      <c r="CC568" s="876"/>
      <c r="CD568" s="876"/>
      <c r="CE568" s="876">
        <v>0</v>
      </c>
      <c r="CF568" s="876"/>
      <c r="CG568" s="876"/>
      <c r="CH568" s="876"/>
      <c r="CI568" s="876"/>
      <c r="CJ568" s="876"/>
      <c r="CK568" s="876"/>
      <c r="CL568" s="876"/>
      <c r="CM568" s="876"/>
      <c r="CN568" s="876">
        <v>24000</v>
      </c>
      <c r="CO568" s="876"/>
      <c r="CP568" s="876"/>
      <c r="CQ568" s="876"/>
      <c r="CR568" s="876"/>
      <c r="CS568" s="876"/>
      <c r="CT568" s="876"/>
      <c r="CU568" s="876"/>
      <c r="CV568" s="880">
        <f t="shared" si="8"/>
        <v>245333.33333333331</v>
      </c>
      <c r="CW568" s="880"/>
      <c r="CX568" s="880"/>
      <c r="CY568" s="880"/>
      <c r="CZ568" s="880"/>
      <c r="DA568" s="880"/>
      <c r="DB568" s="880"/>
      <c r="DC568" s="880"/>
      <c r="DD568" s="880"/>
      <c r="DE568" s="881"/>
    </row>
    <row r="569" spans="1:109" s="3" customFormat="1" ht="23.25" customHeight="1" x14ac:dyDescent="0.2">
      <c r="A569" s="919" t="s">
        <v>1827</v>
      </c>
      <c r="B569" s="920"/>
      <c r="C569" s="920"/>
      <c r="D569" s="920"/>
      <c r="E569" s="920"/>
      <c r="F569" s="920"/>
      <c r="G569" s="920"/>
      <c r="H569" s="920"/>
      <c r="I569" s="920"/>
      <c r="J569" s="920"/>
      <c r="K569" s="920"/>
      <c r="L569" s="920"/>
      <c r="M569" s="920"/>
      <c r="N569" s="920"/>
      <c r="O569" s="921"/>
      <c r="P569" s="886" t="s">
        <v>1532</v>
      </c>
      <c r="Q569" s="886"/>
      <c r="R569" s="886"/>
      <c r="S569" s="886"/>
      <c r="T569" s="886"/>
      <c r="U569" s="886"/>
      <c r="V569" s="886"/>
      <c r="W569" s="886"/>
      <c r="X569" s="886"/>
      <c r="Y569" s="886"/>
      <c r="Z569" s="886"/>
      <c r="AA569" s="886"/>
      <c r="AB569" s="886"/>
      <c r="AC569" s="886"/>
      <c r="AD569" s="887"/>
      <c r="AE569" s="887"/>
      <c r="AF569" s="887"/>
      <c r="AG569" s="888">
        <v>1</v>
      </c>
      <c r="AH569" s="888"/>
      <c r="AI569" s="888"/>
      <c r="AJ569" s="888"/>
      <c r="AK569" s="889">
        <v>23500</v>
      </c>
      <c r="AL569" s="889"/>
      <c r="AM569" s="889"/>
      <c r="AN569" s="889"/>
      <c r="AO569" s="889"/>
      <c r="AP569" s="889"/>
      <c r="AQ569" s="880">
        <v>282000</v>
      </c>
      <c r="AR569" s="880"/>
      <c r="AS569" s="880"/>
      <c r="AT569" s="880"/>
      <c r="AU569" s="880"/>
      <c r="AV569" s="880"/>
      <c r="AW569" s="880"/>
      <c r="AX569" s="880"/>
      <c r="AY569" s="876">
        <v>0</v>
      </c>
      <c r="AZ569" s="876"/>
      <c r="BA569" s="876"/>
      <c r="BB569" s="876"/>
      <c r="BC569" s="876"/>
      <c r="BD569" s="876"/>
      <c r="BE569" s="876"/>
      <c r="BF569" s="876"/>
      <c r="BG569" s="876">
        <v>3916.666666666667</v>
      </c>
      <c r="BH569" s="876"/>
      <c r="BI569" s="876"/>
      <c r="BJ569" s="876"/>
      <c r="BK569" s="876"/>
      <c r="BL569" s="876"/>
      <c r="BM569" s="876"/>
      <c r="BN569" s="876"/>
      <c r="BO569" s="877">
        <v>39166.666666666672</v>
      </c>
      <c r="BP569" s="878"/>
      <c r="BQ569" s="878"/>
      <c r="BR569" s="878"/>
      <c r="BS569" s="878"/>
      <c r="BT569" s="878"/>
      <c r="BU569" s="878"/>
      <c r="BV569" s="879"/>
      <c r="BW569" s="876">
        <v>0</v>
      </c>
      <c r="BX569" s="876"/>
      <c r="BY569" s="876"/>
      <c r="BZ569" s="876"/>
      <c r="CA569" s="876"/>
      <c r="CB569" s="876"/>
      <c r="CC569" s="876"/>
      <c r="CD569" s="876"/>
      <c r="CE569" s="876">
        <v>0</v>
      </c>
      <c r="CF569" s="876"/>
      <c r="CG569" s="876"/>
      <c r="CH569" s="876"/>
      <c r="CI569" s="876"/>
      <c r="CJ569" s="876"/>
      <c r="CK569" s="876"/>
      <c r="CL569" s="876"/>
      <c r="CM569" s="876"/>
      <c r="CN569" s="876">
        <v>24000</v>
      </c>
      <c r="CO569" s="876"/>
      <c r="CP569" s="876"/>
      <c r="CQ569" s="876"/>
      <c r="CR569" s="876"/>
      <c r="CS569" s="876"/>
      <c r="CT569" s="876"/>
      <c r="CU569" s="876"/>
      <c r="CV569" s="880">
        <f t="shared" si="8"/>
        <v>349083.33333333337</v>
      </c>
      <c r="CW569" s="880"/>
      <c r="CX569" s="880"/>
      <c r="CY569" s="880"/>
      <c r="CZ569" s="880"/>
      <c r="DA569" s="880"/>
      <c r="DB569" s="880"/>
      <c r="DC569" s="880"/>
      <c r="DD569" s="880"/>
      <c r="DE569" s="881"/>
    </row>
    <row r="570" spans="1:109" s="3" customFormat="1" ht="23.25" customHeight="1" x14ac:dyDescent="0.2">
      <c r="A570" s="919" t="s">
        <v>1828</v>
      </c>
      <c r="B570" s="920"/>
      <c r="C570" s="920"/>
      <c r="D570" s="920"/>
      <c r="E570" s="920"/>
      <c r="F570" s="920"/>
      <c r="G570" s="920"/>
      <c r="H570" s="920"/>
      <c r="I570" s="920"/>
      <c r="J570" s="920"/>
      <c r="K570" s="920"/>
      <c r="L570" s="920"/>
      <c r="M570" s="920"/>
      <c r="N570" s="920"/>
      <c r="O570" s="921"/>
      <c r="P570" s="886" t="s">
        <v>1574</v>
      </c>
      <c r="Q570" s="886"/>
      <c r="R570" s="886"/>
      <c r="S570" s="886"/>
      <c r="T570" s="886"/>
      <c r="U570" s="886"/>
      <c r="V570" s="886"/>
      <c r="W570" s="886"/>
      <c r="X570" s="886"/>
      <c r="Y570" s="886"/>
      <c r="Z570" s="886"/>
      <c r="AA570" s="886"/>
      <c r="AB570" s="886"/>
      <c r="AC570" s="886"/>
      <c r="AD570" s="887"/>
      <c r="AE570" s="887"/>
      <c r="AF570" s="887"/>
      <c r="AG570" s="888">
        <v>1</v>
      </c>
      <c r="AH570" s="888"/>
      <c r="AI570" s="888"/>
      <c r="AJ570" s="888"/>
      <c r="AK570" s="889">
        <v>16000</v>
      </c>
      <c r="AL570" s="889"/>
      <c r="AM570" s="889"/>
      <c r="AN570" s="889"/>
      <c r="AO570" s="889"/>
      <c r="AP570" s="889"/>
      <c r="AQ570" s="880">
        <v>192000</v>
      </c>
      <c r="AR570" s="880"/>
      <c r="AS570" s="880"/>
      <c r="AT570" s="880"/>
      <c r="AU570" s="880"/>
      <c r="AV570" s="880"/>
      <c r="AW570" s="880"/>
      <c r="AX570" s="880"/>
      <c r="AY570" s="876">
        <v>0</v>
      </c>
      <c r="AZ570" s="876"/>
      <c r="BA570" s="876"/>
      <c r="BB570" s="876"/>
      <c r="BC570" s="876"/>
      <c r="BD570" s="876"/>
      <c r="BE570" s="876"/>
      <c r="BF570" s="876"/>
      <c r="BG570" s="876">
        <v>2666.666666666667</v>
      </c>
      <c r="BH570" s="876"/>
      <c r="BI570" s="876"/>
      <c r="BJ570" s="876"/>
      <c r="BK570" s="876"/>
      <c r="BL570" s="876"/>
      <c r="BM570" s="876"/>
      <c r="BN570" s="876"/>
      <c r="BO570" s="877">
        <v>26666.666666666668</v>
      </c>
      <c r="BP570" s="878"/>
      <c r="BQ570" s="878"/>
      <c r="BR570" s="878"/>
      <c r="BS570" s="878"/>
      <c r="BT570" s="878"/>
      <c r="BU570" s="878"/>
      <c r="BV570" s="879"/>
      <c r="BW570" s="876">
        <v>0</v>
      </c>
      <c r="BX570" s="876"/>
      <c r="BY570" s="876"/>
      <c r="BZ570" s="876"/>
      <c r="CA570" s="876"/>
      <c r="CB570" s="876"/>
      <c r="CC570" s="876"/>
      <c r="CD570" s="876"/>
      <c r="CE570" s="876">
        <v>0</v>
      </c>
      <c r="CF570" s="876"/>
      <c r="CG570" s="876"/>
      <c r="CH570" s="876"/>
      <c r="CI570" s="876"/>
      <c r="CJ570" s="876"/>
      <c r="CK570" s="876"/>
      <c r="CL570" s="876"/>
      <c r="CM570" s="876"/>
      <c r="CN570" s="876">
        <v>24000</v>
      </c>
      <c r="CO570" s="876"/>
      <c r="CP570" s="876"/>
      <c r="CQ570" s="876"/>
      <c r="CR570" s="876"/>
      <c r="CS570" s="876"/>
      <c r="CT570" s="876"/>
      <c r="CU570" s="876"/>
      <c r="CV570" s="880">
        <f t="shared" si="8"/>
        <v>245333.33333333331</v>
      </c>
      <c r="CW570" s="880"/>
      <c r="CX570" s="880"/>
      <c r="CY570" s="880"/>
      <c r="CZ570" s="880"/>
      <c r="DA570" s="880"/>
      <c r="DB570" s="880"/>
      <c r="DC570" s="880"/>
      <c r="DD570" s="880"/>
      <c r="DE570" s="881"/>
    </row>
    <row r="571" spans="1:109" s="3" customFormat="1" ht="23.25" customHeight="1" x14ac:dyDescent="0.2">
      <c r="A571" s="919" t="s">
        <v>1829</v>
      </c>
      <c r="B571" s="920"/>
      <c r="C571" s="920"/>
      <c r="D571" s="920"/>
      <c r="E571" s="920"/>
      <c r="F571" s="920"/>
      <c r="G571" s="920"/>
      <c r="H571" s="920"/>
      <c r="I571" s="920"/>
      <c r="J571" s="920"/>
      <c r="K571" s="920"/>
      <c r="L571" s="920"/>
      <c r="M571" s="920"/>
      <c r="N571" s="920"/>
      <c r="O571" s="921"/>
      <c r="P571" s="886" t="s">
        <v>1566</v>
      </c>
      <c r="Q571" s="886"/>
      <c r="R571" s="886"/>
      <c r="S571" s="886"/>
      <c r="T571" s="886"/>
      <c r="U571" s="886"/>
      <c r="V571" s="886"/>
      <c r="W571" s="886"/>
      <c r="X571" s="886"/>
      <c r="Y571" s="886"/>
      <c r="Z571" s="886"/>
      <c r="AA571" s="886"/>
      <c r="AB571" s="886"/>
      <c r="AC571" s="886"/>
      <c r="AD571" s="887"/>
      <c r="AE571" s="887"/>
      <c r="AF571" s="887"/>
      <c r="AG571" s="888">
        <v>1</v>
      </c>
      <c r="AH571" s="888"/>
      <c r="AI571" s="888"/>
      <c r="AJ571" s="888"/>
      <c r="AK571" s="889">
        <v>23500</v>
      </c>
      <c r="AL571" s="889"/>
      <c r="AM571" s="889"/>
      <c r="AN571" s="889"/>
      <c r="AO571" s="889"/>
      <c r="AP571" s="889"/>
      <c r="AQ571" s="880">
        <v>282000</v>
      </c>
      <c r="AR571" s="880"/>
      <c r="AS571" s="880"/>
      <c r="AT571" s="880"/>
      <c r="AU571" s="880"/>
      <c r="AV571" s="880"/>
      <c r="AW571" s="880"/>
      <c r="AX571" s="880"/>
      <c r="AY571" s="876">
        <v>0</v>
      </c>
      <c r="AZ571" s="876"/>
      <c r="BA571" s="876"/>
      <c r="BB571" s="876"/>
      <c r="BC571" s="876"/>
      <c r="BD571" s="876"/>
      <c r="BE571" s="876"/>
      <c r="BF571" s="876"/>
      <c r="BG571" s="876">
        <v>3916.666666666667</v>
      </c>
      <c r="BH571" s="876"/>
      <c r="BI571" s="876"/>
      <c r="BJ571" s="876"/>
      <c r="BK571" s="876"/>
      <c r="BL571" s="876"/>
      <c r="BM571" s="876"/>
      <c r="BN571" s="876"/>
      <c r="BO571" s="877">
        <v>39166.666666666672</v>
      </c>
      <c r="BP571" s="878"/>
      <c r="BQ571" s="878"/>
      <c r="BR571" s="878"/>
      <c r="BS571" s="878"/>
      <c r="BT571" s="878"/>
      <c r="BU571" s="878"/>
      <c r="BV571" s="879"/>
      <c r="BW571" s="876">
        <v>0</v>
      </c>
      <c r="BX571" s="876"/>
      <c r="BY571" s="876"/>
      <c r="BZ571" s="876"/>
      <c r="CA571" s="876"/>
      <c r="CB571" s="876"/>
      <c r="CC571" s="876"/>
      <c r="CD571" s="876"/>
      <c r="CE571" s="876">
        <v>0</v>
      </c>
      <c r="CF571" s="876"/>
      <c r="CG571" s="876"/>
      <c r="CH571" s="876"/>
      <c r="CI571" s="876"/>
      <c r="CJ571" s="876"/>
      <c r="CK571" s="876"/>
      <c r="CL571" s="876"/>
      <c r="CM571" s="876"/>
      <c r="CN571" s="876">
        <v>24000</v>
      </c>
      <c r="CO571" s="876"/>
      <c r="CP571" s="876"/>
      <c r="CQ571" s="876"/>
      <c r="CR571" s="876"/>
      <c r="CS571" s="876"/>
      <c r="CT571" s="876"/>
      <c r="CU571" s="876"/>
      <c r="CV571" s="880">
        <f t="shared" si="8"/>
        <v>349083.33333333337</v>
      </c>
      <c r="CW571" s="880"/>
      <c r="CX571" s="880"/>
      <c r="CY571" s="880"/>
      <c r="CZ571" s="880"/>
      <c r="DA571" s="880"/>
      <c r="DB571" s="880"/>
      <c r="DC571" s="880"/>
      <c r="DD571" s="880"/>
      <c r="DE571" s="881"/>
    </row>
    <row r="572" spans="1:109" s="3" customFormat="1" ht="23.25" customHeight="1" x14ac:dyDescent="0.2">
      <c r="A572" s="919" t="s">
        <v>1830</v>
      </c>
      <c r="B572" s="920"/>
      <c r="C572" s="920"/>
      <c r="D572" s="920"/>
      <c r="E572" s="920"/>
      <c r="F572" s="920"/>
      <c r="G572" s="920"/>
      <c r="H572" s="920"/>
      <c r="I572" s="920"/>
      <c r="J572" s="920"/>
      <c r="K572" s="920"/>
      <c r="L572" s="920"/>
      <c r="M572" s="920"/>
      <c r="N572" s="920"/>
      <c r="O572" s="921"/>
      <c r="P572" s="886" t="s">
        <v>1509</v>
      </c>
      <c r="Q572" s="886"/>
      <c r="R572" s="886"/>
      <c r="S572" s="886"/>
      <c r="T572" s="886"/>
      <c r="U572" s="886"/>
      <c r="V572" s="886"/>
      <c r="W572" s="886"/>
      <c r="X572" s="886"/>
      <c r="Y572" s="886"/>
      <c r="Z572" s="886"/>
      <c r="AA572" s="886"/>
      <c r="AB572" s="886"/>
      <c r="AC572" s="886"/>
      <c r="AD572" s="887"/>
      <c r="AE572" s="887"/>
      <c r="AF572" s="887"/>
      <c r="AG572" s="888">
        <v>1</v>
      </c>
      <c r="AH572" s="888"/>
      <c r="AI572" s="888"/>
      <c r="AJ572" s="888"/>
      <c r="AK572" s="889">
        <v>19050</v>
      </c>
      <c r="AL572" s="889"/>
      <c r="AM572" s="889"/>
      <c r="AN572" s="889"/>
      <c r="AO572" s="889"/>
      <c r="AP572" s="889"/>
      <c r="AQ572" s="880">
        <v>228600</v>
      </c>
      <c r="AR572" s="880"/>
      <c r="AS572" s="880"/>
      <c r="AT572" s="880"/>
      <c r="AU572" s="880"/>
      <c r="AV572" s="880"/>
      <c r="AW572" s="880"/>
      <c r="AX572" s="880"/>
      <c r="AY572" s="876">
        <v>0</v>
      </c>
      <c r="AZ572" s="876"/>
      <c r="BA572" s="876"/>
      <c r="BB572" s="876"/>
      <c r="BC572" s="876"/>
      <c r="BD572" s="876"/>
      <c r="BE572" s="876"/>
      <c r="BF572" s="876"/>
      <c r="BG572" s="876">
        <v>3175</v>
      </c>
      <c r="BH572" s="876"/>
      <c r="BI572" s="876"/>
      <c r="BJ572" s="876"/>
      <c r="BK572" s="876"/>
      <c r="BL572" s="876"/>
      <c r="BM572" s="876"/>
      <c r="BN572" s="876"/>
      <c r="BO572" s="877">
        <v>31750</v>
      </c>
      <c r="BP572" s="878"/>
      <c r="BQ572" s="878"/>
      <c r="BR572" s="878"/>
      <c r="BS572" s="878"/>
      <c r="BT572" s="878"/>
      <c r="BU572" s="878"/>
      <c r="BV572" s="879"/>
      <c r="BW572" s="876">
        <v>0</v>
      </c>
      <c r="BX572" s="876"/>
      <c r="BY572" s="876"/>
      <c r="BZ572" s="876"/>
      <c r="CA572" s="876"/>
      <c r="CB572" s="876"/>
      <c r="CC572" s="876"/>
      <c r="CD572" s="876"/>
      <c r="CE572" s="876">
        <v>0</v>
      </c>
      <c r="CF572" s="876"/>
      <c r="CG572" s="876"/>
      <c r="CH572" s="876"/>
      <c r="CI572" s="876"/>
      <c r="CJ572" s="876"/>
      <c r="CK572" s="876"/>
      <c r="CL572" s="876"/>
      <c r="CM572" s="876"/>
      <c r="CN572" s="876">
        <v>24000</v>
      </c>
      <c r="CO572" s="876"/>
      <c r="CP572" s="876"/>
      <c r="CQ572" s="876"/>
      <c r="CR572" s="876"/>
      <c r="CS572" s="876"/>
      <c r="CT572" s="876"/>
      <c r="CU572" s="876"/>
      <c r="CV572" s="880">
        <f t="shared" si="8"/>
        <v>287525</v>
      </c>
      <c r="CW572" s="880"/>
      <c r="CX572" s="880"/>
      <c r="CY572" s="880"/>
      <c r="CZ572" s="880"/>
      <c r="DA572" s="880"/>
      <c r="DB572" s="880"/>
      <c r="DC572" s="880"/>
      <c r="DD572" s="880"/>
      <c r="DE572" s="881"/>
    </row>
    <row r="573" spans="1:109" s="3" customFormat="1" ht="23.25" customHeight="1" x14ac:dyDescent="0.2">
      <c r="A573" s="919" t="s">
        <v>1831</v>
      </c>
      <c r="B573" s="920"/>
      <c r="C573" s="920"/>
      <c r="D573" s="920"/>
      <c r="E573" s="920"/>
      <c r="F573" s="920"/>
      <c r="G573" s="920"/>
      <c r="H573" s="920"/>
      <c r="I573" s="920"/>
      <c r="J573" s="920"/>
      <c r="K573" s="920"/>
      <c r="L573" s="920"/>
      <c r="M573" s="920"/>
      <c r="N573" s="920"/>
      <c r="O573" s="921"/>
      <c r="P573" s="886" t="s">
        <v>1501</v>
      </c>
      <c r="Q573" s="886"/>
      <c r="R573" s="886"/>
      <c r="S573" s="886"/>
      <c r="T573" s="886"/>
      <c r="U573" s="886"/>
      <c r="V573" s="886"/>
      <c r="W573" s="886"/>
      <c r="X573" s="886"/>
      <c r="Y573" s="886"/>
      <c r="Z573" s="886"/>
      <c r="AA573" s="886"/>
      <c r="AB573" s="886"/>
      <c r="AC573" s="886"/>
      <c r="AD573" s="887"/>
      <c r="AE573" s="887"/>
      <c r="AF573" s="887"/>
      <c r="AG573" s="888">
        <v>1</v>
      </c>
      <c r="AH573" s="888"/>
      <c r="AI573" s="888"/>
      <c r="AJ573" s="888"/>
      <c r="AK573" s="889">
        <v>16000</v>
      </c>
      <c r="AL573" s="889"/>
      <c r="AM573" s="889"/>
      <c r="AN573" s="889"/>
      <c r="AO573" s="889"/>
      <c r="AP573" s="889"/>
      <c r="AQ573" s="880">
        <v>192000</v>
      </c>
      <c r="AR573" s="880"/>
      <c r="AS573" s="880"/>
      <c r="AT573" s="880"/>
      <c r="AU573" s="880"/>
      <c r="AV573" s="880"/>
      <c r="AW573" s="880"/>
      <c r="AX573" s="880"/>
      <c r="AY573" s="876">
        <v>0</v>
      </c>
      <c r="AZ573" s="876"/>
      <c r="BA573" s="876"/>
      <c r="BB573" s="876"/>
      <c r="BC573" s="876"/>
      <c r="BD573" s="876"/>
      <c r="BE573" s="876"/>
      <c r="BF573" s="876"/>
      <c r="BG573" s="876">
        <v>2666.666666666667</v>
      </c>
      <c r="BH573" s="876"/>
      <c r="BI573" s="876"/>
      <c r="BJ573" s="876"/>
      <c r="BK573" s="876"/>
      <c r="BL573" s="876"/>
      <c r="BM573" s="876"/>
      <c r="BN573" s="876"/>
      <c r="BO573" s="877">
        <v>26666.666666666668</v>
      </c>
      <c r="BP573" s="878"/>
      <c r="BQ573" s="878"/>
      <c r="BR573" s="878"/>
      <c r="BS573" s="878"/>
      <c r="BT573" s="878"/>
      <c r="BU573" s="878"/>
      <c r="BV573" s="879"/>
      <c r="BW573" s="876">
        <v>0</v>
      </c>
      <c r="BX573" s="876"/>
      <c r="BY573" s="876"/>
      <c r="BZ573" s="876"/>
      <c r="CA573" s="876"/>
      <c r="CB573" s="876"/>
      <c r="CC573" s="876"/>
      <c r="CD573" s="876"/>
      <c r="CE573" s="876">
        <v>0</v>
      </c>
      <c r="CF573" s="876"/>
      <c r="CG573" s="876"/>
      <c r="CH573" s="876"/>
      <c r="CI573" s="876"/>
      <c r="CJ573" s="876"/>
      <c r="CK573" s="876"/>
      <c r="CL573" s="876"/>
      <c r="CM573" s="876"/>
      <c r="CN573" s="876">
        <v>24000</v>
      </c>
      <c r="CO573" s="876"/>
      <c r="CP573" s="876"/>
      <c r="CQ573" s="876"/>
      <c r="CR573" s="876"/>
      <c r="CS573" s="876"/>
      <c r="CT573" s="876"/>
      <c r="CU573" s="876"/>
      <c r="CV573" s="880">
        <f t="shared" si="8"/>
        <v>245333.33333333331</v>
      </c>
      <c r="CW573" s="880"/>
      <c r="CX573" s="880"/>
      <c r="CY573" s="880"/>
      <c r="CZ573" s="880"/>
      <c r="DA573" s="880"/>
      <c r="DB573" s="880"/>
      <c r="DC573" s="880"/>
      <c r="DD573" s="880"/>
      <c r="DE573" s="881"/>
    </row>
    <row r="574" spans="1:109" s="3" customFormat="1" ht="23.25" customHeight="1" x14ac:dyDescent="0.2">
      <c r="A574" s="919" t="s">
        <v>1832</v>
      </c>
      <c r="B574" s="920"/>
      <c r="C574" s="920"/>
      <c r="D574" s="920"/>
      <c r="E574" s="920"/>
      <c r="F574" s="920"/>
      <c r="G574" s="920"/>
      <c r="H574" s="920"/>
      <c r="I574" s="920"/>
      <c r="J574" s="920"/>
      <c r="K574" s="920"/>
      <c r="L574" s="920"/>
      <c r="M574" s="920"/>
      <c r="N574" s="920"/>
      <c r="O574" s="921"/>
      <c r="P574" s="886" t="s">
        <v>1509</v>
      </c>
      <c r="Q574" s="886"/>
      <c r="R574" s="886"/>
      <c r="S574" s="886"/>
      <c r="T574" s="886"/>
      <c r="U574" s="886"/>
      <c r="V574" s="886"/>
      <c r="W574" s="886"/>
      <c r="X574" s="886"/>
      <c r="Y574" s="886"/>
      <c r="Z574" s="886"/>
      <c r="AA574" s="886"/>
      <c r="AB574" s="886"/>
      <c r="AC574" s="886"/>
      <c r="AD574" s="887"/>
      <c r="AE574" s="887"/>
      <c r="AF574" s="887"/>
      <c r="AG574" s="888">
        <v>1</v>
      </c>
      <c r="AH574" s="888"/>
      <c r="AI574" s="888"/>
      <c r="AJ574" s="888"/>
      <c r="AK574" s="889">
        <v>16000</v>
      </c>
      <c r="AL574" s="889"/>
      <c r="AM574" s="889"/>
      <c r="AN574" s="889"/>
      <c r="AO574" s="889"/>
      <c r="AP574" s="889"/>
      <c r="AQ574" s="880">
        <v>192000</v>
      </c>
      <c r="AR574" s="880"/>
      <c r="AS574" s="880"/>
      <c r="AT574" s="880"/>
      <c r="AU574" s="880"/>
      <c r="AV574" s="880"/>
      <c r="AW574" s="880"/>
      <c r="AX574" s="880"/>
      <c r="AY574" s="876">
        <v>0</v>
      </c>
      <c r="AZ574" s="876"/>
      <c r="BA574" s="876"/>
      <c r="BB574" s="876"/>
      <c r="BC574" s="876"/>
      <c r="BD574" s="876"/>
      <c r="BE574" s="876"/>
      <c r="BF574" s="876"/>
      <c r="BG574" s="876">
        <v>2666.666666666667</v>
      </c>
      <c r="BH574" s="876"/>
      <c r="BI574" s="876"/>
      <c r="BJ574" s="876"/>
      <c r="BK574" s="876"/>
      <c r="BL574" s="876"/>
      <c r="BM574" s="876"/>
      <c r="BN574" s="876"/>
      <c r="BO574" s="877">
        <v>26666.666666666668</v>
      </c>
      <c r="BP574" s="878"/>
      <c r="BQ574" s="878"/>
      <c r="BR574" s="878"/>
      <c r="BS574" s="878"/>
      <c r="BT574" s="878"/>
      <c r="BU574" s="878"/>
      <c r="BV574" s="879"/>
      <c r="BW574" s="876">
        <v>0</v>
      </c>
      <c r="BX574" s="876"/>
      <c r="BY574" s="876"/>
      <c r="BZ574" s="876"/>
      <c r="CA574" s="876"/>
      <c r="CB574" s="876"/>
      <c r="CC574" s="876"/>
      <c r="CD574" s="876"/>
      <c r="CE574" s="876">
        <v>0</v>
      </c>
      <c r="CF574" s="876"/>
      <c r="CG574" s="876"/>
      <c r="CH574" s="876"/>
      <c r="CI574" s="876"/>
      <c r="CJ574" s="876"/>
      <c r="CK574" s="876"/>
      <c r="CL574" s="876"/>
      <c r="CM574" s="876"/>
      <c r="CN574" s="876">
        <v>24000</v>
      </c>
      <c r="CO574" s="876"/>
      <c r="CP574" s="876"/>
      <c r="CQ574" s="876"/>
      <c r="CR574" s="876"/>
      <c r="CS574" s="876"/>
      <c r="CT574" s="876"/>
      <c r="CU574" s="876"/>
      <c r="CV574" s="880">
        <f t="shared" si="8"/>
        <v>245333.33333333331</v>
      </c>
      <c r="CW574" s="880"/>
      <c r="CX574" s="880"/>
      <c r="CY574" s="880"/>
      <c r="CZ574" s="880"/>
      <c r="DA574" s="880"/>
      <c r="DB574" s="880"/>
      <c r="DC574" s="880"/>
      <c r="DD574" s="880"/>
      <c r="DE574" s="881"/>
    </row>
    <row r="575" spans="1:109" s="3" customFormat="1" ht="23.25" customHeight="1" x14ac:dyDescent="0.2">
      <c r="A575" s="919" t="s">
        <v>1833</v>
      </c>
      <c r="B575" s="920"/>
      <c r="C575" s="920"/>
      <c r="D575" s="920"/>
      <c r="E575" s="920"/>
      <c r="F575" s="920"/>
      <c r="G575" s="920"/>
      <c r="H575" s="920"/>
      <c r="I575" s="920"/>
      <c r="J575" s="920"/>
      <c r="K575" s="920"/>
      <c r="L575" s="920"/>
      <c r="M575" s="920"/>
      <c r="N575" s="920"/>
      <c r="O575" s="921"/>
      <c r="P575" s="886" t="s">
        <v>1652</v>
      </c>
      <c r="Q575" s="886"/>
      <c r="R575" s="886"/>
      <c r="S575" s="886"/>
      <c r="T575" s="886"/>
      <c r="U575" s="886"/>
      <c r="V575" s="886"/>
      <c r="W575" s="886"/>
      <c r="X575" s="886"/>
      <c r="Y575" s="886"/>
      <c r="Z575" s="886"/>
      <c r="AA575" s="886"/>
      <c r="AB575" s="886"/>
      <c r="AC575" s="886"/>
      <c r="AD575" s="887"/>
      <c r="AE575" s="887"/>
      <c r="AF575" s="887"/>
      <c r="AG575" s="888">
        <v>1</v>
      </c>
      <c r="AH575" s="888"/>
      <c r="AI575" s="888"/>
      <c r="AJ575" s="888"/>
      <c r="AK575" s="889">
        <v>16000</v>
      </c>
      <c r="AL575" s="889"/>
      <c r="AM575" s="889"/>
      <c r="AN575" s="889"/>
      <c r="AO575" s="889"/>
      <c r="AP575" s="889"/>
      <c r="AQ575" s="880">
        <v>192000</v>
      </c>
      <c r="AR575" s="880"/>
      <c r="AS575" s="880"/>
      <c r="AT575" s="880"/>
      <c r="AU575" s="880"/>
      <c r="AV575" s="880"/>
      <c r="AW575" s="880"/>
      <c r="AX575" s="880"/>
      <c r="AY575" s="876">
        <v>0</v>
      </c>
      <c r="AZ575" s="876"/>
      <c r="BA575" s="876"/>
      <c r="BB575" s="876"/>
      <c r="BC575" s="876"/>
      <c r="BD575" s="876"/>
      <c r="BE575" s="876"/>
      <c r="BF575" s="876"/>
      <c r="BG575" s="876">
        <v>2666.666666666667</v>
      </c>
      <c r="BH575" s="876"/>
      <c r="BI575" s="876"/>
      <c r="BJ575" s="876"/>
      <c r="BK575" s="876"/>
      <c r="BL575" s="876"/>
      <c r="BM575" s="876"/>
      <c r="BN575" s="876"/>
      <c r="BO575" s="877">
        <v>26666.666666666668</v>
      </c>
      <c r="BP575" s="878"/>
      <c r="BQ575" s="878"/>
      <c r="BR575" s="878"/>
      <c r="BS575" s="878"/>
      <c r="BT575" s="878"/>
      <c r="BU575" s="878"/>
      <c r="BV575" s="879"/>
      <c r="BW575" s="876">
        <v>0</v>
      </c>
      <c r="BX575" s="876"/>
      <c r="BY575" s="876"/>
      <c r="BZ575" s="876"/>
      <c r="CA575" s="876"/>
      <c r="CB575" s="876"/>
      <c r="CC575" s="876"/>
      <c r="CD575" s="876"/>
      <c r="CE575" s="876">
        <v>0</v>
      </c>
      <c r="CF575" s="876"/>
      <c r="CG575" s="876"/>
      <c r="CH575" s="876"/>
      <c r="CI575" s="876"/>
      <c r="CJ575" s="876"/>
      <c r="CK575" s="876"/>
      <c r="CL575" s="876"/>
      <c r="CM575" s="876"/>
      <c r="CN575" s="876">
        <v>24000</v>
      </c>
      <c r="CO575" s="876"/>
      <c r="CP575" s="876"/>
      <c r="CQ575" s="876"/>
      <c r="CR575" s="876"/>
      <c r="CS575" s="876"/>
      <c r="CT575" s="876"/>
      <c r="CU575" s="876"/>
      <c r="CV575" s="880">
        <f t="shared" si="8"/>
        <v>245333.33333333331</v>
      </c>
      <c r="CW575" s="880"/>
      <c r="CX575" s="880"/>
      <c r="CY575" s="880"/>
      <c r="CZ575" s="880"/>
      <c r="DA575" s="880"/>
      <c r="DB575" s="880"/>
      <c r="DC575" s="880"/>
      <c r="DD575" s="880"/>
      <c r="DE575" s="881"/>
    </row>
    <row r="576" spans="1:109" s="3" customFormat="1" ht="23.25" customHeight="1" x14ac:dyDescent="0.2">
      <c r="A576" s="919" t="s">
        <v>1834</v>
      </c>
      <c r="B576" s="920"/>
      <c r="C576" s="920"/>
      <c r="D576" s="920"/>
      <c r="E576" s="920"/>
      <c r="F576" s="920"/>
      <c r="G576" s="920"/>
      <c r="H576" s="920"/>
      <c r="I576" s="920"/>
      <c r="J576" s="920"/>
      <c r="K576" s="920"/>
      <c r="L576" s="920"/>
      <c r="M576" s="920"/>
      <c r="N576" s="920"/>
      <c r="O576" s="921"/>
      <c r="P576" s="886" t="s">
        <v>1521</v>
      </c>
      <c r="Q576" s="886"/>
      <c r="R576" s="886"/>
      <c r="S576" s="886"/>
      <c r="T576" s="886"/>
      <c r="U576" s="886"/>
      <c r="V576" s="886"/>
      <c r="W576" s="886"/>
      <c r="X576" s="886"/>
      <c r="Y576" s="886"/>
      <c r="Z576" s="886"/>
      <c r="AA576" s="886"/>
      <c r="AB576" s="886"/>
      <c r="AC576" s="886"/>
      <c r="AD576" s="887"/>
      <c r="AE576" s="887"/>
      <c r="AF576" s="887"/>
      <c r="AG576" s="888">
        <v>1</v>
      </c>
      <c r="AH576" s="888"/>
      <c r="AI576" s="888"/>
      <c r="AJ576" s="888"/>
      <c r="AK576" s="889">
        <v>23500</v>
      </c>
      <c r="AL576" s="889"/>
      <c r="AM576" s="889"/>
      <c r="AN576" s="889"/>
      <c r="AO576" s="889"/>
      <c r="AP576" s="889"/>
      <c r="AQ576" s="880">
        <v>282000</v>
      </c>
      <c r="AR576" s="880"/>
      <c r="AS576" s="880"/>
      <c r="AT576" s="880"/>
      <c r="AU576" s="880"/>
      <c r="AV576" s="880"/>
      <c r="AW576" s="880"/>
      <c r="AX576" s="880"/>
      <c r="AY576" s="876">
        <v>0</v>
      </c>
      <c r="AZ576" s="876"/>
      <c r="BA576" s="876"/>
      <c r="BB576" s="876"/>
      <c r="BC576" s="876"/>
      <c r="BD576" s="876"/>
      <c r="BE576" s="876"/>
      <c r="BF576" s="876"/>
      <c r="BG576" s="876">
        <v>3916.666666666667</v>
      </c>
      <c r="BH576" s="876"/>
      <c r="BI576" s="876"/>
      <c r="BJ576" s="876"/>
      <c r="BK576" s="876"/>
      <c r="BL576" s="876"/>
      <c r="BM576" s="876"/>
      <c r="BN576" s="876"/>
      <c r="BO576" s="877">
        <v>39166.666666666672</v>
      </c>
      <c r="BP576" s="878"/>
      <c r="BQ576" s="878"/>
      <c r="BR576" s="878"/>
      <c r="BS576" s="878"/>
      <c r="BT576" s="878"/>
      <c r="BU576" s="878"/>
      <c r="BV576" s="879"/>
      <c r="BW576" s="876">
        <v>0</v>
      </c>
      <c r="BX576" s="876"/>
      <c r="BY576" s="876"/>
      <c r="BZ576" s="876"/>
      <c r="CA576" s="876"/>
      <c r="CB576" s="876"/>
      <c r="CC576" s="876"/>
      <c r="CD576" s="876"/>
      <c r="CE576" s="876">
        <v>0</v>
      </c>
      <c r="CF576" s="876"/>
      <c r="CG576" s="876"/>
      <c r="CH576" s="876"/>
      <c r="CI576" s="876"/>
      <c r="CJ576" s="876"/>
      <c r="CK576" s="876"/>
      <c r="CL576" s="876"/>
      <c r="CM576" s="876"/>
      <c r="CN576" s="876">
        <v>24000</v>
      </c>
      <c r="CO576" s="876"/>
      <c r="CP576" s="876"/>
      <c r="CQ576" s="876"/>
      <c r="CR576" s="876"/>
      <c r="CS576" s="876"/>
      <c r="CT576" s="876"/>
      <c r="CU576" s="876"/>
      <c r="CV576" s="880">
        <f t="shared" si="8"/>
        <v>349083.33333333337</v>
      </c>
      <c r="CW576" s="880"/>
      <c r="CX576" s="880"/>
      <c r="CY576" s="880"/>
      <c r="CZ576" s="880"/>
      <c r="DA576" s="880"/>
      <c r="DB576" s="880"/>
      <c r="DC576" s="880"/>
      <c r="DD576" s="880"/>
      <c r="DE576" s="881"/>
    </row>
    <row r="577" spans="1:109" s="3" customFormat="1" ht="23.25" customHeight="1" x14ac:dyDescent="0.2">
      <c r="A577" s="919" t="s">
        <v>1835</v>
      </c>
      <c r="B577" s="920"/>
      <c r="C577" s="920"/>
      <c r="D577" s="920"/>
      <c r="E577" s="920"/>
      <c r="F577" s="920"/>
      <c r="G577" s="920"/>
      <c r="H577" s="920"/>
      <c r="I577" s="920"/>
      <c r="J577" s="920"/>
      <c r="K577" s="920"/>
      <c r="L577" s="920"/>
      <c r="M577" s="920"/>
      <c r="N577" s="920"/>
      <c r="O577" s="921"/>
      <c r="P577" s="886" t="s">
        <v>1535</v>
      </c>
      <c r="Q577" s="886"/>
      <c r="R577" s="886"/>
      <c r="S577" s="886"/>
      <c r="T577" s="886"/>
      <c r="U577" s="886"/>
      <c r="V577" s="886"/>
      <c r="W577" s="886"/>
      <c r="X577" s="886"/>
      <c r="Y577" s="886"/>
      <c r="Z577" s="886"/>
      <c r="AA577" s="886"/>
      <c r="AB577" s="886"/>
      <c r="AC577" s="886"/>
      <c r="AD577" s="887"/>
      <c r="AE577" s="887"/>
      <c r="AF577" s="887"/>
      <c r="AG577" s="888">
        <v>1</v>
      </c>
      <c r="AH577" s="888"/>
      <c r="AI577" s="888"/>
      <c r="AJ577" s="888"/>
      <c r="AK577" s="889">
        <v>23500</v>
      </c>
      <c r="AL577" s="889"/>
      <c r="AM577" s="889"/>
      <c r="AN577" s="889"/>
      <c r="AO577" s="889"/>
      <c r="AP577" s="889"/>
      <c r="AQ577" s="880">
        <v>282000</v>
      </c>
      <c r="AR577" s="880"/>
      <c r="AS577" s="880"/>
      <c r="AT577" s="880"/>
      <c r="AU577" s="880"/>
      <c r="AV577" s="880"/>
      <c r="AW577" s="880"/>
      <c r="AX577" s="880"/>
      <c r="AY577" s="876">
        <v>0</v>
      </c>
      <c r="AZ577" s="876"/>
      <c r="BA577" s="876"/>
      <c r="BB577" s="876"/>
      <c r="BC577" s="876"/>
      <c r="BD577" s="876"/>
      <c r="BE577" s="876"/>
      <c r="BF577" s="876"/>
      <c r="BG577" s="876">
        <v>3916.666666666667</v>
      </c>
      <c r="BH577" s="876"/>
      <c r="BI577" s="876"/>
      <c r="BJ577" s="876"/>
      <c r="BK577" s="876"/>
      <c r="BL577" s="876"/>
      <c r="BM577" s="876"/>
      <c r="BN577" s="876"/>
      <c r="BO577" s="877">
        <v>39166.666666666672</v>
      </c>
      <c r="BP577" s="878"/>
      <c r="BQ577" s="878"/>
      <c r="BR577" s="878"/>
      <c r="BS577" s="878"/>
      <c r="BT577" s="878"/>
      <c r="BU577" s="878"/>
      <c r="BV577" s="879"/>
      <c r="BW577" s="876">
        <v>0</v>
      </c>
      <c r="BX577" s="876"/>
      <c r="BY577" s="876"/>
      <c r="BZ577" s="876"/>
      <c r="CA577" s="876"/>
      <c r="CB577" s="876"/>
      <c r="CC577" s="876"/>
      <c r="CD577" s="876"/>
      <c r="CE577" s="876">
        <v>0</v>
      </c>
      <c r="CF577" s="876"/>
      <c r="CG577" s="876"/>
      <c r="CH577" s="876"/>
      <c r="CI577" s="876"/>
      <c r="CJ577" s="876"/>
      <c r="CK577" s="876"/>
      <c r="CL577" s="876"/>
      <c r="CM577" s="876"/>
      <c r="CN577" s="876">
        <v>24000</v>
      </c>
      <c r="CO577" s="876"/>
      <c r="CP577" s="876"/>
      <c r="CQ577" s="876"/>
      <c r="CR577" s="876"/>
      <c r="CS577" s="876"/>
      <c r="CT577" s="876"/>
      <c r="CU577" s="876"/>
      <c r="CV577" s="880">
        <f t="shared" si="8"/>
        <v>349083.33333333337</v>
      </c>
      <c r="CW577" s="880"/>
      <c r="CX577" s="880"/>
      <c r="CY577" s="880"/>
      <c r="CZ577" s="880"/>
      <c r="DA577" s="880"/>
      <c r="DB577" s="880"/>
      <c r="DC577" s="880"/>
      <c r="DD577" s="880"/>
      <c r="DE577" s="881"/>
    </row>
    <row r="578" spans="1:109" s="3" customFormat="1" ht="23.25" customHeight="1" x14ac:dyDescent="0.2">
      <c r="A578" s="919" t="s">
        <v>1836</v>
      </c>
      <c r="B578" s="920"/>
      <c r="C578" s="920"/>
      <c r="D578" s="920"/>
      <c r="E578" s="920"/>
      <c r="F578" s="920"/>
      <c r="G578" s="920"/>
      <c r="H578" s="920"/>
      <c r="I578" s="920"/>
      <c r="J578" s="920"/>
      <c r="K578" s="920"/>
      <c r="L578" s="920"/>
      <c r="M578" s="920"/>
      <c r="N578" s="920"/>
      <c r="O578" s="921"/>
      <c r="P578" s="886" t="s">
        <v>1564</v>
      </c>
      <c r="Q578" s="886"/>
      <c r="R578" s="886"/>
      <c r="S578" s="886"/>
      <c r="T578" s="886"/>
      <c r="U578" s="886"/>
      <c r="V578" s="886"/>
      <c r="W578" s="886"/>
      <c r="X578" s="886"/>
      <c r="Y578" s="886"/>
      <c r="Z578" s="886"/>
      <c r="AA578" s="886"/>
      <c r="AB578" s="886"/>
      <c r="AC578" s="886"/>
      <c r="AD578" s="887"/>
      <c r="AE578" s="887"/>
      <c r="AF578" s="887"/>
      <c r="AG578" s="888">
        <v>1</v>
      </c>
      <c r="AH578" s="888"/>
      <c r="AI578" s="888"/>
      <c r="AJ578" s="888"/>
      <c r="AK578" s="889">
        <v>23500</v>
      </c>
      <c r="AL578" s="889"/>
      <c r="AM578" s="889"/>
      <c r="AN578" s="889"/>
      <c r="AO578" s="889"/>
      <c r="AP578" s="889"/>
      <c r="AQ578" s="880">
        <v>282000</v>
      </c>
      <c r="AR578" s="880"/>
      <c r="AS578" s="880"/>
      <c r="AT578" s="880"/>
      <c r="AU578" s="880"/>
      <c r="AV578" s="880"/>
      <c r="AW578" s="880"/>
      <c r="AX578" s="880"/>
      <c r="AY578" s="876">
        <v>0</v>
      </c>
      <c r="AZ578" s="876"/>
      <c r="BA578" s="876"/>
      <c r="BB578" s="876"/>
      <c r="BC578" s="876"/>
      <c r="BD578" s="876"/>
      <c r="BE578" s="876"/>
      <c r="BF578" s="876"/>
      <c r="BG578" s="876">
        <v>3916.666666666667</v>
      </c>
      <c r="BH578" s="876"/>
      <c r="BI578" s="876"/>
      <c r="BJ578" s="876"/>
      <c r="BK578" s="876"/>
      <c r="BL578" s="876"/>
      <c r="BM578" s="876"/>
      <c r="BN578" s="876"/>
      <c r="BO578" s="877">
        <v>39166.666666666672</v>
      </c>
      <c r="BP578" s="878"/>
      <c r="BQ578" s="878"/>
      <c r="BR578" s="878"/>
      <c r="BS578" s="878"/>
      <c r="BT578" s="878"/>
      <c r="BU578" s="878"/>
      <c r="BV578" s="879"/>
      <c r="BW578" s="876">
        <v>0</v>
      </c>
      <c r="BX578" s="876"/>
      <c r="BY578" s="876"/>
      <c r="BZ578" s="876"/>
      <c r="CA578" s="876"/>
      <c r="CB578" s="876"/>
      <c r="CC578" s="876"/>
      <c r="CD578" s="876"/>
      <c r="CE578" s="876">
        <v>0</v>
      </c>
      <c r="CF578" s="876"/>
      <c r="CG578" s="876"/>
      <c r="CH578" s="876"/>
      <c r="CI578" s="876"/>
      <c r="CJ578" s="876"/>
      <c r="CK578" s="876"/>
      <c r="CL578" s="876"/>
      <c r="CM578" s="876"/>
      <c r="CN578" s="876">
        <v>24000</v>
      </c>
      <c r="CO578" s="876"/>
      <c r="CP578" s="876"/>
      <c r="CQ578" s="876"/>
      <c r="CR578" s="876"/>
      <c r="CS578" s="876"/>
      <c r="CT578" s="876"/>
      <c r="CU578" s="876"/>
      <c r="CV578" s="880">
        <f t="shared" si="8"/>
        <v>349083.33333333337</v>
      </c>
      <c r="CW578" s="880"/>
      <c r="CX578" s="880"/>
      <c r="CY578" s="880"/>
      <c r="CZ578" s="880"/>
      <c r="DA578" s="880"/>
      <c r="DB578" s="880"/>
      <c r="DC578" s="880"/>
      <c r="DD578" s="880"/>
      <c r="DE578" s="881"/>
    </row>
    <row r="579" spans="1:109" s="3" customFormat="1" ht="23.25" customHeight="1" x14ac:dyDescent="0.2">
      <c r="A579" s="919" t="s">
        <v>1837</v>
      </c>
      <c r="B579" s="920"/>
      <c r="C579" s="920"/>
      <c r="D579" s="920"/>
      <c r="E579" s="920"/>
      <c r="F579" s="920"/>
      <c r="G579" s="920"/>
      <c r="H579" s="920"/>
      <c r="I579" s="920"/>
      <c r="J579" s="920"/>
      <c r="K579" s="920"/>
      <c r="L579" s="920"/>
      <c r="M579" s="920"/>
      <c r="N579" s="920"/>
      <c r="O579" s="921"/>
      <c r="P579" s="886" t="s">
        <v>1838</v>
      </c>
      <c r="Q579" s="886"/>
      <c r="R579" s="886"/>
      <c r="S579" s="886"/>
      <c r="T579" s="886"/>
      <c r="U579" s="886"/>
      <c r="V579" s="886"/>
      <c r="W579" s="886"/>
      <c r="X579" s="886"/>
      <c r="Y579" s="886"/>
      <c r="Z579" s="886"/>
      <c r="AA579" s="886"/>
      <c r="AB579" s="886"/>
      <c r="AC579" s="886"/>
      <c r="AD579" s="887"/>
      <c r="AE579" s="887"/>
      <c r="AF579" s="887"/>
      <c r="AG579" s="888">
        <v>1</v>
      </c>
      <c r="AH579" s="888"/>
      <c r="AI579" s="888"/>
      <c r="AJ579" s="888"/>
      <c r="AK579" s="889">
        <v>23500</v>
      </c>
      <c r="AL579" s="889"/>
      <c r="AM579" s="889"/>
      <c r="AN579" s="889"/>
      <c r="AO579" s="889"/>
      <c r="AP579" s="889"/>
      <c r="AQ579" s="880">
        <v>282000</v>
      </c>
      <c r="AR579" s="880"/>
      <c r="AS579" s="880"/>
      <c r="AT579" s="880"/>
      <c r="AU579" s="880"/>
      <c r="AV579" s="880"/>
      <c r="AW579" s="880"/>
      <c r="AX579" s="880"/>
      <c r="AY579" s="876">
        <v>0</v>
      </c>
      <c r="AZ579" s="876"/>
      <c r="BA579" s="876"/>
      <c r="BB579" s="876"/>
      <c r="BC579" s="876"/>
      <c r="BD579" s="876"/>
      <c r="BE579" s="876"/>
      <c r="BF579" s="876"/>
      <c r="BG579" s="876">
        <v>3916.666666666667</v>
      </c>
      <c r="BH579" s="876"/>
      <c r="BI579" s="876"/>
      <c r="BJ579" s="876"/>
      <c r="BK579" s="876"/>
      <c r="BL579" s="876"/>
      <c r="BM579" s="876"/>
      <c r="BN579" s="876"/>
      <c r="BO579" s="877">
        <v>39166.666666666672</v>
      </c>
      <c r="BP579" s="878"/>
      <c r="BQ579" s="878"/>
      <c r="BR579" s="878"/>
      <c r="BS579" s="878"/>
      <c r="BT579" s="878"/>
      <c r="BU579" s="878"/>
      <c r="BV579" s="879"/>
      <c r="BW579" s="876">
        <v>0</v>
      </c>
      <c r="BX579" s="876"/>
      <c r="BY579" s="876"/>
      <c r="BZ579" s="876"/>
      <c r="CA579" s="876"/>
      <c r="CB579" s="876"/>
      <c r="CC579" s="876"/>
      <c r="CD579" s="876"/>
      <c r="CE579" s="876">
        <v>0</v>
      </c>
      <c r="CF579" s="876"/>
      <c r="CG579" s="876"/>
      <c r="CH579" s="876"/>
      <c r="CI579" s="876"/>
      <c r="CJ579" s="876"/>
      <c r="CK579" s="876"/>
      <c r="CL579" s="876"/>
      <c r="CM579" s="876"/>
      <c r="CN579" s="876">
        <v>24000</v>
      </c>
      <c r="CO579" s="876"/>
      <c r="CP579" s="876"/>
      <c r="CQ579" s="876"/>
      <c r="CR579" s="876"/>
      <c r="CS579" s="876"/>
      <c r="CT579" s="876"/>
      <c r="CU579" s="876"/>
      <c r="CV579" s="880">
        <f t="shared" si="8"/>
        <v>349083.33333333337</v>
      </c>
      <c r="CW579" s="880"/>
      <c r="CX579" s="880"/>
      <c r="CY579" s="880"/>
      <c r="CZ579" s="880"/>
      <c r="DA579" s="880"/>
      <c r="DB579" s="880"/>
      <c r="DC579" s="880"/>
      <c r="DD579" s="880"/>
      <c r="DE579" s="881"/>
    </row>
    <row r="580" spans="1:109" s="3" customFormat="1" ht="23.25" customHeight="1" x14ac:dyDescent="0.2">
      <c r="A580" s="919" t="s">
        <v>1839</v>
      </c>
      <c r="B580" s="920"/>
      <c r="C580" s="920"/>
      <c r="D580" s="920"/>
      <c r="E580" s="920"/>
      <c r="F580" s="920"/>
      <c r="G580" s="920"/>
      <c r="H580" s="920"/>
      <c r="I580" s="920"/>
      <c r="J580" s="920"/>
      <c r="K580" s="920"/>
      <c r="L580" s="920"/>
      <c r="M580" s="920"/>
      <c r="N580" s="920"/>
      <c r="O580" s="921"/>
      <c r="P580" s="886" t="s">
        <v>1570</v>
      </c>
      <c r="Q580" s="886"/>
      <c r="R580" s="886"/>
      <c r="S580" s="886"/>
      <c r="T580" s="886"/>
      <c r="U580" s="886"/>
      <c r="V580" s="886"/>
      <c r="W580" s="886"/>
      <c r="X580" s="886"/>
      <c r="Y580" s="886"/>
      <c r="Z580" s="886"/>
      <c r="AA580" s="886"/>
      <c r="AB580" s="886"/>
      <c r="AC580" s="886"/>
      <c r="AD580" s="887"/>
      <c r="AE580" s="887"/>
      <c r="AF580" s="887"/>
      <c r="AG580" s="888">
        <v>1</v>
      </c>
      <c r="AH580" s="888"/>
      <c r="AI580" s="888"/>
      <c r="AJ580" s="888"/>
      <c r="AK580" s="889">
        <v>16000</v>
      </c>
      <c r="AL580" s="889"/>
      <c r="AM580" s="889"/>
      <c r="AN580" s="889"/>
      <c r="AO580" s="889"/>
      <c r="AP580" s="889"/>
      <c r="AQ580" s="880">
        <v>192000</v>
      </c>
      <c r="AR580" s="880"/>
      <c r="AS580" s="880"/>
      <c r="AT580" s="880"/>
      <c r="AU580" s="880"/>
      <c r="AV580" s="880"/>
      <c r="AW580" s="880"/>
      <c r="AX580" s="880"/>
      <c r="AY580" s="876">
        <v>0</v>
      </c>
      <c r="AZ580" s="876"/>
      <c r="BA580" s="876"/>
      <c r="BB580" s="876"/>
      <c r="BC580" s="876"/>
      <c r="BD580" s="876"/>
      <c r="BE580" s="876"/>
      <c r="BF580" s="876"/>
      <c r="BG580" s="876">
        <v>2666.666666666667</v>
      </c>
      <c r="BH580" s="876"/>
      <c r="BI580" s="876"/>
      <c r="BJ580" s="876"/>
      <c r="BK580" s="876"/>
      <c r="BL580" s="876"/>
      <c r="BM580" s="876"/>
      <c r="BN580" s="876"/>
      <c r="BO580" s="877">
        <v>26666.666666666668</v>
      </c>
      <c r="BP580" s="878"/>
      <c r="BQ580" s="878"/>
      <c r="BR580" s="878"/>
      <c r="BS580" s="878"/>
      <c r="BT580" s="878"/>
      <c r="BU580" s="878"/>
      <c r="BV580" s="879"/>
      <c r="BW580" s="876">
        <v>0</v>
      </c>
      <c r="BX580" s="876"/>
      <c r="BY580" s="876"/>
      <c r="BZ580" s="876"/>
      <c r="CA580" s="876"/>
      <c r="CB580" s="876"/>
      <c r="CC580" s="876"/>
      <c r="CD580" s="876"/>
      <c r="CE580" s="876">
        <v>0</v>
      </c>
      <c r="CF580" s="876"/>
      <c r="CG580" s="876"/>
      <c r="CH580" s="876"/>
      <c r="CI580" s="876"/>
      <c r="CJ580" s="876"/>
      <c r="CK580" s="876"/>
      <c r="CL580" s="876"/>
      <c r="CM580" s="876"/>
      <c r="CN580" s="876">
        <v>24000</v>
      </c>
      <c r="CO580" s="876"/>
      <c r="CP580" s="876"/>
      <c r="CQ580" s="876"/>
      <c r="CR580" s="876"/>
      <c r="CS580" s="876"/>
      <c r="CT580" s="876"/>
      <c r="CU580" s="876"/>
      <c r="CV580" s="880">
        <f t="shared" si="8"/>
        <v>245333.33333333331</v>
      </c>
      <c r="CW580" s="880"/>
      <c r="CX580" s="880"/>
      <c r="CY580" s="880"/>
      <c r="CZ580" s="880"/>
      <c r="DA580" s="880"/>
      <c r="DB580" s="880"/>
      <c r="DC580" s="880"/>
      <c r="DD580" s="880"/>
      <c r="DE580" s="881"/>
    </row>
    <row r="581" spans="1:109" s="3" customFormat="1" ht="23.25" customHeight="1" x14ac:dyDescent="0.2">
      <c r="A581" s="919" t="s">
        <v>1840</v>
      </c>
      <c r="B581" s="920"/>
      <c r="C581" s="920"/>
      <c r="D581" s="920"/>
      <c r="E581" s="920"/>
      <c r="F581" s="920"/>
      <c r="G581" s="920"/>
      <c r="H581" s="920"/>
      <c r="I581" s="920"/>
      <c r="J581" s="920"/>
      <c r="K581" s="920"/>
      <c r="L581" s="920"/>
      <c r="M581" s="920"/>
      <c r="N581" s="920"/>
      <c r="O581" s="921"/>
      <c r="P581" s="886" t="s">
        <v>1499</v>
      </c>
      <c r="Q581" s="886"/>
      <c r="R581" s="886"/>
      <c r="S581" s="886"/>
      <c r="T581" s="886"/>
      <c r="U581" s="886"/>
      <c r="V581" s="886"/>
      <c r="W581" s="886"/>
      <c r="X581" s="886"/>
      <c r="Y581" s="886"/>
      <c r="Z581" s="886"/>
      <c r="AA581" s="886"/>
      <c r="AB581" s="886"/>
      <c r="AC581" s="886"/>
      <c r="AD581" s="887"/>
      <c r="AE581" s="887"/>
      <c r="AF581" s="887"/>
      <c r="AG581" s="888">
        <v>1</v>
      </c>
      <c r="AH581" s="888"/>
      <c r="AI581" s="888"/>
      <c r="AJ581" s="888"/>
      <c r="AK581" s="889">
        <v>23500</v>
      </c>
      <c r="AL581" s="889"/>
      <c r="AM581" s="889"/>
      <c r="AN581" s="889"/>
      <c r="AO581" s="889"/>
      <c r="AP581" s="889"/>
      <c r="AQ581" s="880">
        <v>282000</v>
      </c>
      <c r="AR581" s="880"/>
      <c r="AS581" s="880"/>
      <c r="AT581" s="880"/>
      <c r="AU581" s="880"/>
      <c r="AV581" s="880"/>
      <c r="AW581" s="880"/>
      <c r="AX581" s="880"/>
      <c r="AY581" s="876">
        <v>0</v>
      </c>
      <c r="AZ581" s="876"/>
      <c r="BA581" s="876"/>
      <c r="BB581" s="876"/>
      <c r="BC581" s="876"/>
      <c r="BD581" s="876"/>
      <c r="BE581" s="876"/>
      <c r="BF581" s="876"/>
      <c r="BG581" s="876">
        <v>3916.666666666667</v>
      </c>
      <c r="BH581" s="876"/>
      <c r="BI581" s="876"/>
      <c r="BJ581" s="876"/>
      <c r="BK581" s="876"/>
      <c r="BL581" s="876"/>
      <c r="BM581" s="876"/>
      <c r="BN581" s="876"/>
      <c r="BO581" s="877">
        <v>39166.666666666672</v>
      </c>
      <c r="BP581" s="878"/>
      <c r="BQ581" s="878"/>
      <c r="BR581" s="878"/>
      <c r="BS581" s="878"/>
      <c r="BT581" s="878"/>
      <c r="BU581" s="878"/>
      <c r="BV581" s="879"/>
      <c r="BW581" s="876">
        <v>0</v>
      </c>
      <c r="BX581" s="876"/>
      <c r="BY581" s="876"/>
      <c r="BZ581" s="876"/>
      <c r="CA581" s="876"/>
      <c r="CB581" s="876"/>
      <c r="CC581" s="876"/>
      <c r="CD581" s="876"/>
      <c r="CE581" s="876">
        <v>0</v>
      </c>
      <c r="CF581" s="876"/>
      <c r="CG581" s="876"/>
      <c r="CH581" s="876"/>
      <c r="CI581" s="876"/>
      <c r="CJ581" s="876"/>
      <c r="CK581" s="876"/>
      <c r="CL581" s="876"/>
      <c r="CM581" s="876"/>
      <c r="CN581" s="876">
        <v>24000</v>
      </c>
      <c r="CO581" s="876"/>
      <c r="CP581" s="876"/>
      <c r="CQ581" s="876"/>
      <c r="CR581" s="876"/>
      <c r="CS581" s="876"/>
      <c r="CT581" s="876"/>
      <c r="CU581" s="876"/>
      <c r="CV581" s="880">
        <f t="shared" si="8"/>
        <v>349083.33333333337</v>
      </c>
      <c r="CW581" s="880"/>
      <c r="CX581" s="880"/>
      <c r="CY581" s="880"/>
      <c r="CZ581" s="880"/>
      <c r="DA581" s="880"/>
      <c r="DB581" s="880"/>
      <c r="DC581" s="880"/>
      <c r="DD581" s="880"/>
      <c r="DE581" s="881"/>
    </row>
    <row r="582" spans="1:109" s="3" customFormat="1" ht="23.25" customHeight="1" x14ac:dyDescent="0.2">
      <c r="A582" s="919" t="s">
        <v>1841</v>
      </c>
      <c r="B582" s="920"/>
      <c r="C582" s="920"/>
      <c r="D582" s="920"/>
      <c r="E582" s="920"/>
      <c r="F582" s="920"/>
      <c r="G582" s="920"/>
      <c r="H582" s="920"/>
      <c r="I582" s="920"/>
      <c r="J582" s="920"/>
      <c r="K582" s="920"/>
      <c r="L582" s="920"/>
      <c r="M582" s="920"/>
      <c r="N582" s="920"/>
      <c r="O582" s="921"/>
      <c r="P582" s="886" t="s">
        <v>1679</v>
      </c>
      <c r="Q582" s="886"/>
      <c r="R582" s="886"/>
      <c r="S582" s="886"/>
      <c r="T582" s="886"/>
      <c r="U582" s="886"/>
      <c r="V582" s="886"/>
      <c r="W582" s="886"/>
      <c r="X582" s="886"/>
      <c r="Y582" s="886"/>
      <c r="Z582" s="886"/>
      <c r="AA582" s="886"/>
      <c r="AB582" s="886"/>
      <c r="AC582" s="886"/>
      <c r="AD582" s="887"/>
      <c r="AE582" s="887"/>
      <c r="AF582" s="887"/>
      <c r="AG582" s="888">
        <v>1</v>
      </c>
      <c r="AH582" s="888"/>
      <c r="AI582" s="888"/>
      <c r="AJ582" s="888"/>
      <c r="AK582" s="889">
        <v>16000</v>
      </c>
      <c r="AL582" s="889"/>
      <c r="AM582" s="889"/>
      <c r="AN582" s="889"/>
      <c r="AO582" s="889"/>
      <c r="AP582" s="889"/>
      <c r="AQ582" s="880">
        <v>192000</v>
      </c>
      <c r="AR582" s="880"/>
      <c r="AS582" s="880"/>
      <c r="AT582" s="880"/>
      <c r="AU582" s="880"/>
      <c r="AV582" s="880"/>
      <c r="AW582" s="880"/>
      <c r="AX582" s="880"/>
      <c r="AY582" s="876">
        <v>0</v>
      </c>
      <c r="AZ582" s="876"/>
      <c r="BA582" s="876"/>
      <c r="BB582" s="876"/>
      <c r="BC582" s="876"/>
      <c r="BD582" s="876"/>
      <c r="BE582" s="876"/>
      <c r="BF582" s="876"/>
      <c r="BG582" s="876">
        <v>2666.666666666667</v>
      </c>
      <c r="BH582" s="876"/>
      <c r="BI582" s="876"/>
      <c r="BJ582" s="876"/>
      <c r="BK582" s="876"/>
      <c r="BL582" s="876"/>
      <c r="BM582" s="876"/>
      <c r="BN582" s="876"/>
      <c r="BO582" s="877">
        <v>26666.666666666668</v>
      </c>
      <c r="BP582" s="878"/>
      <c r="BQ582" s="878"/>
      <c r="BR582" s="878"/>
      <c r="BS582" s="878"/>
      <c r="BT582" s="878"/>
      <c r="BU582" s="878"/>
      <c r="BV582" s="879"/>
      <c r="BW582" s="876">
        <v>0</v>
      </c>
      <c r="BX582" s="876"/>
      <c r="BY582" s="876"/>
      <c r="BZ582" s="876"/>
      <c r="CA582" s="876"/>
      <c r="CB582" s="876"/>
      <c r="CC582" s="876"/>
      <c r="CD582" s="876"/>
      <c r="CE582" s="876">
        <v>0</v>
      </c>
      <c r="CF582" s="876"/>
      <c r="CG582" s="876"/>
      <c r="CH582" s="876"/>
      <c r="CI582" s="876"/>
      <c r="CJ582" s="876"/>
      <c r="CK582" s="876"/>
      <c r="CL582" s="876"/>
      <c r="CM582" s="876"/>
      <c r="CN582" s="876">
        <v>24000</v>
      </c>
      <c r="CO582" s="876"/>
      <c r="CP582" s="876"/>
      <c r="CQ582" s="876"/>
      <c r="CR582" s="876"/>
      <c r="CS582" s="876"/>
      <c r="CT582" s="876"/>
      <c r="CU582" s="876"/>
      <c r="CV582" s="880">
        <f t="shared" si="8"/>
        <v>245333.33333333331</v>
      </c>
      <c r="CW582" s="880"/>
      <c r="CX582" s="880"/>
      <c r="CY582" s="880"/>
      <c r="CZ582" s="880"/>
      <c r="DA582" s="880"/>
      <c r="DB582" s="880"/>
      <c r="DC582" s="880"/>
      <c r="DD582" s="880"/>
      <c r="DE582" s="881"/>
    </row>
    <row r="583" spans="1:109" s="3" customFormat="1" ht="23.25" customHeight="1" x14ac:dyDescent="0.2">
      <c r="A583" s="919" t="s">
        <v>1842</v>
      </c>
      <c r="B583" s="920"/>
      <c r="C583" s="920"/>
      <c r="D583" s="920"/>
      <c r="E583" s="920"/>
      <c r="F583" s="920"/>
      <c r="G583" s="920"/>
      <c r="H583" s="920"/>
      <c r="I583" s="920"/>
      <c r="J583" s="920"/>
      <c r="K583" s="920"/>
      <c r="L583" s="920"/>
      <c r="M583" s="920"/>
      <c r="N583" s="920"/>
      <c r="O583" s="921"/>
      <c r="P583" s="886" t="s">
        <v>1519</v>
      </c>
      <c r="Q583" s="886"/>
      <c r="R583" s="886"/>
      <c r="S583" s="886"/>
      <c r="T583" s="886"/>
      <c r="U583" s="886"/>
      <c r="V583" s="886"/>
      <c r="W583" s="886"/>
      <c r="X583" s="886"/>
      <c r="Y583" s="886"/>
      <c r="Z583" s="886"/>
      <c r="AA583" s="886"/>
      <c r="AB583" s="886"/>
      <c r="AC583" s="886"/>
      <c r="AD583" s="887"/>
      <c r="AE583" s="887"/>
      <c r="AF583" s="887"/>
      <c r="AG583" s="888">
        <v>1</v>
      </c>
      <c r="AH583" s="888"/>
      <c r="AI583" s="888"/>
      <c r="AJ583" s="888"/>
      <c r="AK583" s="889">
        <v>16000</v>
      </c>
      <c r="AL583" s="889"/>
      <c r="AM583" s="889"/>
      <c r="AN583" s="889"/>
      <c r="AO583" s="889"/>
      <c r="AP583" s="889"/>
      <c r="AQ583" s="880">
        <v>192000</v>
      </c>
      <c r="AR583" s="880"/>
      <c r="AS583" s="880"/>
      <c r="AT583" s="880"/>
      <c r="AU583" s="880"/>
      <c r="AV583" s="880"/>
      <c r="AW583" s="880"/>
      <c r="AX583" s="880"/>
      <c r="AY583" s="876">
        <v>0</v>
      </c>
      <c r="AZ583" s="876"/>
      <c r="BA583" s="876"/>
      <c r="BB583" s="876"/>
      <c r="BC583" s="876"/>
      <c r="BD583" s="876"/>
      <c r="BE583" s="876"/>
      <c r="BF583" s="876"/>
      <c r="BG583" s="876">
        <v>2666.666666666667</v>
      </c>
      <c r="BH583" s="876"/>
      <c r="BI583" s="876"/>
      <c r="BJ583" s="876"/>
      <c r="BK583" s="876"/>
      <c r="BL583" s="876"/>
      <c r="BM583" s="876"/>
      <c r="BN583" s="876"/>
      <c r="BO583" s="877">
        <v>26666.666666666668</v>
      </c>
      <c r="BP583" s="878"/>
      <c r="BQ583" s="878"/>
      <c r="BR583" s="878"/>
      <c r="BS583" s="878"/>
      <c r="BT583" s="878"/>
      <c r="BU583" s="878"/>
      <c r="BV583" s="879"/>
      <c r="BW583" s="876">
        <v>0</v>
      </c>
      <c r="BX583" s="876"/>
      <c r="BY583" s="876"/>
      <c r="BZ583" s="876"/>
      <c r="CA583" s="876"/>
      <c r="CB583" s="876"/>
      <c r="CC583" s="876"/>
      <c r="CD583" s="876"/>
      <c r="CE583" s="876">
        <v>0</v>
      </c>
      <c r="CF583" s="876"/>
      <c r="CG583" s="876"/>
      <c r="CH583" s="876"/>
      <c r="CI583" s="876"/>
      <c r="CJ583" s="876"/>
      <c r="CK583" s="876"/>
      <c r="CL583" s="876"/>
      <c r="CM583" s="876"/>
      <c r="CN583" s="876">
        <v>24000</v>
      </c>
      <c r="CO583" s="876"/>
      <c r="CP583" s="876"/>
      <c r="CQ583" s="876"/>
      <c r="CR583" s="876"/>
      <c r="CS583" s="876"/>
      <c r="CT583" s="876"/>
      <c r="CU583" s="876"/>
      <c r="CV583" s="880">
        <f t="shared" si="8"/>
        <v>245333.33333333331</v>
      </c>
      <c r="CW583" s="880"/>
      <c r="CX583" s="880"/>
      <c r="CY583" s="880"/>
      <c r="CZ583" s="880"/>
      <c r="DA583" s="880"/>
      <c r="DB583" s="880"/>
      <c r="DC583" s="880"/>
      <c r="DD583" s="880"/>
      <c r="DE583" s="881"/>
    </row>
    <row r="584" spans="1:109" s="3" customFormat="1" ht="23.25" customHeight="1" x14ac:dyDescent="0.2">
      <c r="A584" s="919" t="s">
        <v>1843</v>
      </c>
      <c r="B584" s="920"/>
      <c r="C584" s="920"/>
      <c r="D584" s="920"/>
      <c r="E584" s="920"/>
      <c r="F584" s="920"/>
      <c r="G584" s="920"/>
      <c r="H584" s="920"/>
      <c r="I584" s="920"/>
      <c r="J584" s="920"/>
      <c r="K584" s="920"/>
      <c r="L584" s="920"/>
      <c r="M584" s="920"/>
      <c r="N584" s="920"/>
      <c r="O584" s="921"/>
      <c r="P584" s="886" t="s">
        <v>1529</v>
      </c>
      <c r="Q584" s="886"/>
      <c r="R584" s="886"/>
      <c r="S584" s="886"/>
      <c r="T584" s="886"/>
      <c r="U584" s="886"/>
      <c r="V584" s="886"/>
      <c r="W584" s="886"/>
      <c r="X584" s="886"/>
      <c r="Y584" s="886"/>
      <c r="Z584" s="886"/>
      <c r="AA584" s="886"/>
      <c r="AB584" s="886"/>
      <c r="AC584" s="886"/>
      <c r="AD584" s="887"/>
      <c r="AE584" s="887"/>
      <c r="AF584" s="887"/>
      <c r="AG584" s="888">
        <v>1</v>
      </c>
      <c r="AH584" s="888"/>
      <c r="AI584" s="888"/>
      <c r="AJ584" s="888"/>
      <c r="AK584" s="889">
        <v>28500</v>
      </c>
      <c r="AL584" s="889"/>
      <c r="AM584" s="889"/>
      <c r="AN584" s="889"/>
      <c r="AO584" s="889"/>
      <c r="AP584" s="889"/>
      <c r="AQ584" s="880">
        <v>342000</v>
      </c>
      <c r="AR584" s="880"/>
      <c r="AS584" s="880"/>
      <c r="AT584" s="880"/>
      <c r="AU584" s="880"/>
      <c r="AV584" s="880"/>
      <c r="AW584" s="880"/>
      <c r="AX584" s="880"/>
      <c r="AY584" s="876">
        <v>0</v>
      </c>
      <c r="AZ584" s="876"/>
      <c r="BA584" s="876"/>
      <c r="BB584" s="876"/>
      <c r="BC584" s="876"/>
      <c r="BD584" s="876"/>
      <c r="BE584" s="876"/>
      <c r="BF584" s="876"/>
      <c r="BG584" s="876">
        <v>4750</v>
      </c>
      <c r="BH584" s="876"/>
      <c r="BI584" s="876"/>
      <c r="BJ584" s="876"/>
      <c r="BK584" s="876"/>
      <c r="BL584" s="876"/>
      <c r="BM584" s="876"/>
      <c r="BN584" s="876"/>
      <c r="BO584" s="877">
        <v>47500</v>
      </c>
      <c r="BP584" s="878"/>
      <c r="BQ584" s="878"/>
      <c r="BR584" s="878"/>
      <c r="BS584" s="878"/>
      <c r="BT584" s="878"/>
      <c r="BU584" s="878"/>
      <c r="BV584" s="879"/>
      <c r="BW584" s="876">
        <v>0</v>
      </c>
      <c r="BX584" s="876"/>
      <c r="BY584" s="876"/>
      <c r="BZ584" s="876"/>
      <c r="CA584" s="876"/>
      <c r="CB584" s="876"/>
      <c r="CC584" s="876"/>
      <c r="CD584" s="876"/>
      <c r="CE584" s="876">
        <v>0</v>
      </c>
      <c r="CF584" s="876"/>
      <c r="CG584" s="876"/>
      <c r="CH584" s="876"/>
      <c r="CI584" s="876"/>
      <c r="CJ584" s="876"/>
      <c r="CK584" s="876"/>
      <c r="CL584" s="876"/>
      <c r="CM584" s="876"/>
      <c r="CN584" s="876">
        <v>24000</v>
      </c>
      <c r="CO584" s="876"/>
      <c r="CP584" s="876"/>
      <c r="CQ584" s="876"/>
      <c r="CR584" s="876"/>
      <c r="CS584" s="876"/>
      <c r="CT584" s="876"/>
      <c r="CU584" s="876"/>
      <c r="CV584" s="880">
        <f t="shared" ref="CV584:CV647" si="9">SUM(AQ584:CU584)</f>
        <v>418250</v>
      </c>
      <c r="CW584" s="880"/>
      <c r="CX584" s="880"/>
      <c r="CY584" s="880"/>
      <c r="CZ584" s="880"/>
      <c r="DA584" s="880"/>
      <c r="DB584" s="880"/>
      <c r="DC584" s="880"/>
      <c r="DD584" s="880"/>
      <c r="DE584" s="881"/>
    </row>
    <row r="585" spans="1:109" s="3" customFormat="1" ht="23.25" customHeight="1" x14ac:dyDescent="0.2">
      <c r="A585" s="919" t="s">
        <v>1844</v>
      </c>
      <c r="B585" s="920"/>
      <c r="C585" s="920"/>
      <c r="D585" s="920"/>
      <c r="E585" s="920"/>
      <c r="F585" s="920"/>
      <c r="G585" s="920"/>
      <c r="H585" s="920"/>
      <c r="I585" s="920"/>
      <c r="J585" s="920"/>
      <c r="K585" s="920"/>
      <c r="L585" s="920"/>
      <c r="M585" s="920"/>
      <c r="N585" s="920"/>
      <c r="O585" s="921"/>
      <c r="P585" s="886" t="s">
        <v>1838</v>
      </c>
      <c r="Q585" s="886"/>
      <c r="R585" s="886"/>
      <c r="S585" s="886"/>
      <c r="T585" s="886"/>
      <c r="U585" s="886"/>
      <c r="V585" s="886"/>
      <c r="W585" s="886"/>
      <c r="X585" s="886"/>
      <c r="Y585" s="886"/>
      <c r="Z585" s="886"/>
      <c r="AA585" s="886"/>
      <c r="AB585" s="886"/>
      <c r="AC585" s="886"/>
      <c r="AD585" s="887"/>
      <c r="AE585" s="887"/>
      <c r="AF585" s="887"/>
      <c r="AG585" s="888">
        <v>1</v>
      </c>
      <c r="AH585" s="888"/>
      <c r="AI585" s="888"/>
      <c r="AJ585" s="888"/>
      <c r="AK585" s="889">
        <v>43500</v>
      </c>
      <c r="AL585" s="889"/>
      <c r="AM585" s="889"/>
      <c r="AN585" s="889"/>
      <c r="AO585" s="889"/>
      <c r="AP585" s="889"/>
      <c r="AQ585" s="880">
        <v>522000</v>
      </c>
      <c r="AR585" s="880"/>
      <c r="AS585" s="880"/>
      <c r="AT585" s="880"/>
      <c r="AU585" s="880"/>
      <c r="AV585" s="880"/>
      <c r="AW585" s="880"/>
      <c r="AX585" s="880"/>
      <c r="AY585" s="876">
        <v>0</v>
      </c>
      <c r="AZ585" s="876"/>
      <c r="BA585" s="876"/>
      <c r="BB585" s="876"/>
      <c r="BC585" s="876"/>
      <c r="BD585" s="876"/>
      <c r="BE585" s="876"/>
      <c r="BF585" s="876"/>
      <c r="BG585" s="876">
        <v>7250</v>
      </c>
      <c r="BH585" s="876"/>
      <c r="BI585" s="876"/>
      <c r="BJ585" s="876"/>
      <c r="BK585" s="876"/>
      <c r="BL585" s="876"/>
      <c r="BM585" s="876"/>
      <c r="BN585" s="876"/>
      <c r="BO585" s="877">
        <v>72500</v>
      </c>
      <c r="BP585" s="878"/>
      <c r="BQ585" s="878"/>
      <c r="BR585" s="878"/>
      <c r="BS585" s="878"/>
      <c r="BT585" s="878"/>
      <c r="BU585" s="878"/>
      <c r="BV585" s="879"/>
      <c r="BW585" s="876">
        <v>0</v>
      </c>
      <c r="BX585" s="876"/>
      <c r="BY585" s="876"/>
      <c r="BZ585" s="876"/>
      <c r="CA585" s="876"/>
      <c r="CB585" s="876"/>
      <c r="CC585" s="876"/>
      <c r="CD585" s="876"/>
      <c r="CE585" s="876">
        <v>0</v>
      </c>
      <c r="CF585" s="876"/>
      <c r="CG585" s="876"/>
      <c r="CH585" s="876"/>
      <c r="CI585" s="876"/>
      <c r="CJ585" s="876"/>
      <c r="CK585" s="876"/>
      <c r="CL585" s="876"/>
      <c r="CM585" s="876"/>
      <c r="CN585" s="876">
        <v>24000</v>
      </c>
      <c r="CO585" s="876"/>
      <c r="CP585" s="876"/>
      <c r="CQ585" s="876"/>
      <c r="CR585" s="876"/>
      <c r="CS585" s="876"/>
      <c r="CT585" s="876"/>
      <c r="CU585" s="876"/>
      <c r="CV585" s="880">
        <f t="shared" si="9"/>
        <v>625750</v>
      </c>
      <c r="CW585" s="880"/>
      <c r="CX585" s="880"/>
      <c r="CY585" s="880"/>
      <c r="CZ585" s="880"/>
      <c r="DA585" s="880"/>
      <c r="DB585" s="880"/>
      <c r="DC585" s="880"/>
      <c r="DD585" s="880"/>
      <c r="DE585" s="881"/>
    </row>
    <row r="586" spans="1:109" s="3" customFormat="1" ht="23.25" customHeight="1" x14ac:dyDescent="0.2">
      <c r="A586" s="919" t="s">
        <v>1845</v>
      </c>
      <c r="B586" s="920"/>
      <c r="C586" s="920"/>
      <c r="D586" s="920"/>
      <c r="E586" s="920"/>
      <c r="F586" s="920"/>
      <c r="G586" s="920"/>
      <c r="H586" s="920"/>
      <c r="I586" s="920"/>
      <c r="J586" s="920"/>
      <c r="K586" s="920"/>
      <c r="L586" s="920"/>
      <c r="M586" s="920"/>
      <c r="N586" s="920"/>
      <c r="O586" s="921"/>
      <c r="P586" s="886" t="s">
        <v>1523</v>
      </c>
      <c r="Q586" s="886"/>
      <c r="R586" s="886"/>
      <c r="S586" s="886"/>
      <c r="T586" s="886"/>
      <c r="U586" s="886"/>
      <c r="V586" s="886"/>
      <c r="W586" s="886"/>
      <c r="X586" s="886"/>
      <c r="Y586" s="886"/>
      <c r="Z586" s="886"/>
      <c r="AA586" s="886"/>
      <c r="AB586" s="886"/>
      <c r="AC586" s="886"/>
      <c r="AD586" s="887"/>
      <c r="AE586" s="887"/>
      <c r="AF586" s="887"/>
      <c r="AG586" s="888">
        <v>1</v>
      </c>
      <c r="AH586" s="888"/>
      <c r="AI586" s="888"/>
      <c r="AJ586" s="888"/>
      <c r="AK586" s="889">
        <v>28500</v>
      </c>
      <c r="AL586" s="889"/>
      <c r="AM586" s="889"/>
      <c r="AN586" s="889"/>
      <c r="AO586" s="889"/>
      <c r="AP586" s="889"/>
      <c r="AQ586" s="880">
        <v>342000</v>
      </c>
      <c r="AR586" s="880"/>
      <c r="AS586" s="880"/>
      <c r="AT586" s="880"/>
      <c r="AU586" s="880"/>
      <c r="AV586" s="880"/>
      <c r="AW586" s="880"/>
      <c r="AX586" s="880"/>
      <c r="AY586" s="876">
        <v>0</v>
      </c>
      <c r="AZ586" s="876"/>
      <c r="BA586" s="876"/>
      <c r="BB586" s="876"/>
      <c r="BC586" s="876"/>
      <c r="BD586" s="876"/>
      <c r="BE586" s="876"/>
      <c r="BF586" s="876"/>
      <c r="BG586" s="876">
        <v>4750</v>
      </c>
      <c r="BH586" s="876"/>
      <c r="BI586" s="876"/>
      <c r="BJ586" s="876"/>
      <c r="BK586" s="876"/>
      <c r="BL586" s="876"/>
      <c r="BM586" s="876"/>
      <c r="BN586" s="876"/>
      <c r="BO586" s="877">
        <v>47500</v>
      </c>
      <c r="BP586" s="878"/>
      <c r="BQ586" s="878"/>
      <c r="BR586" s="878"/>
      <c r="BS586" s="878"/>
      <c r="BT586" s="878"/>
      <c r="BU586" s="878"/>
      <c r="BV586" s="879"/>
      <c r="BW586" s="876">
        <v>0</v>
      </c>
      <c r="BX586" s="876"/>
      <c r="BY586" s="876"/>
      <c r="BZ586" s="876"/>
      <c r="CA586" s="876"/>
      <c r="CB586" s="876"/>
      <c r="CC586" s="876"/>
      <c r="CD586" s="876"/>
      <c r="CE586" s="876">
        <v>0</v>
      </c>
      <c r="CF586" s="876"/>
      <c r="CG586" s="876"/>
      <c r="CH586" s="876"/>
      <c r="CI586" s="876"/>
      <c r="CJ586" s="876"/>
      <c r="CK586" s="876"/>
      <c r="CL586" s="876"/>
      <c r="CM586" s="876"/>
      <c r="CN586" s="876">
        <v>24000</v>
      </c>
      <c r="CO586" s="876"/>
      <c r="CP586" s="876"/>
      <c r="CQ586" s="876"/>
      <c r="CR586" s="876"/>
      <c r="CS586" s="876"/>
      <c r="CT586" s="876"/>
      <c r="CU586" s="876"/>
      <c r="CV586" s="880">
        <f t="shared" si="9"/>
        <v>418250</v>
      </c>
      <c r="CW586" s="880"/>
      <c r="CX586" s="880"/>
      <c r="CY586" s="880"/>
      <c r="CZ586" s="880"/>
      <c r="DA586" s="880"/>
      <c r="DB586" s="880"/>
      <c r="DC586" s="880"/>
      <c r="DD586" s="880"/>
      <c r="DE586" s="881"/>
    </row>
    <row r="587" spans="1:109" s="3" customFormat="1" ht="23.25" customHeight="1" x14ac:dyDescent="0.2">
      <c r="A587" s="919" t="s">
        <v>1846</v>
      </c>
      <c r="B587" s="920"/>
      <c r="C587" s="920"/>
      <c r="D587" s="920"/>
      <c r="E587" s="920"/>
      <c r="F587" s="920"/>
      <c r="G587" s="920"/>
      <c r="H587" s="920"/>
      <c r="I587" s="920"/>
      <c r="J587" s="920"/>
      <c r="K587" s="920"/>
      <c r="L587" s="920"/>
      <c r="M587" s="920"/>
      <c r="N587" s="920"/>
      <c r="O587" s="921"/>
      <c r="P587" s="886" t="s">
        <v>1523</v>
      </c>
      <c r="Q587" s="886"/>
      <c r="R587" s="886"/>
      <c r="S587" s="886"/>
      <c r="T587" s="886"/>
      <c r="U587" s="886"/>
      <c r="V587" s="886"/>
      <c r="W587" s="886"/>
      <c r="X587" s="886"/>
      <c r="Y587" s="886"/>
      <c r="Z587" s="886"/>
      <c r="AA587" s="886"/>
      <c r="AB587" s="886"/>
      <c r="AC587" s="886"/>
      <c r="AD587" s="887"/>
      <c r="AE587" s="887"/>
      <c r="AF587" s="887"/>
      <c r="AG587" s="888">
        <v>1</v>
      </c>
      <c r="AH587" s="888"/>
      <c r="AI587" s="888"/>
      <c r="AJ587" s="888"/>
      <c r="AK587" s="889">
        <v>19050</v>
      </c>
      <c r="AL587" s="889"/>
      <c r="AM587" s="889"/>
      <c r="AN587" s="889"/>
      <c r="AO587" s="889"/>
      <c r="AP587" s="889"/>
      <c r="AQ587" s="880">
        <v>228600</v>
      </c>
      <c r="AR587" s="880"/>
      <c r="AS587" s="880"/>
      <c r="AT587" s="880"/>
      <c r="AU587" s="880"/>
      <c r="AV587" s="880"/>
      <c r="AW587" s="880"/>
      <c r="AX587" s="880"/>
      <c r="AY587" s="876">
        <v>0</v>
      </c>
      <c r="AZ587" s="876"/>
      <c r="BA587" s="876"/>
      <c r="BB587" s="876"/>
      <c r="BC587" s="876"/>
      <c r="BD587" s="876"/>
      <c r="BE587" s="876"/>
      <c r="BF587" s="876"/>
      <c r="BG587" s="876">
        <v>3175</v>
      </c>
      <c r="BH587" s="876"/>
      <c r="BI587" s="876"/>
      <c r="BJ587" s="876"/>
      <c r="BK587" s="876"/>
      <c r="BL587" s="876"/>
      <c r="BM587" s="876"/>
      <c r="BN587" s="876"/>
      <c r="BO587" s="877">
        <v>31750</v>
      </c>
      <c r="BP587" s="878"/>
      <c r="BQ587" s="878"/>
      <c r="BR587" s="878"/>
      <c r="BS587" s="878"/>
      <c r="BT587" s="878"/>
      <c r="BU587" s="878"/>
      <c r="BV587" s="879"/>
      <c r="BW587" s="876">
        <v>0</v>
      </c>
      <c r="BX587" s="876"/>
      <c r="BY587" s="876"/>
      <c r="BZ587" s="876"/>
      <c r="CA587" s="876"/>
      <c r="CB587" s="876"/>
      <c r="CC587" s="876"/>
      <c r="CD587" s="876"/>
      <c r="CE587" s="876">
        <v>0</v>
      </c>
      <c r="CF587" s="876"/>
      <c r="CG587" s="876"/>
      <c r="CH587" s="876"/>
      <c r="CI587" s="876"/>
      <c r="CJ587" s="876"/>
      <c r="CK587" s="876"/>
      <c r="CL587" s="876"/>
      <c r="CM587" s="876"/>
      <c r="CN587" s="876">
        <v>24000</v>
      </c>
      <c r="CO587" s="876"/>
      <c r="CP587" s="876"/>
      <c r="CQ587" s="876"/>
      <c r="CR587" s="876"/>
      <c r="CS587" s="876"/>
      <c r="CT587" s="876"/>
      <c r="CU587" s="876"/>
      <c r="CV587" s="880">
        <f t="shared" si="9"/>
        <v>287525</v>
      </c>
      <c r="CW587" s="880"/>
      <c r="CX587" s="880"/>
      <c r="CY587" s="880"/>
      <c r="CZ587" s="880"/>
      <c r="DA587" s="880"/>
      <c r="DB587" s="880"/>
      <c r="DC587" s="880"/>
      <c r="DD587" s="880"/>
      <c r="DE587" s="881"/>
    </row>
    <row r="588" spans="1:109" s="3" customFormat="1" ht="23.25" customHeight="1" x14ac:dyDescent="0.2">
      <c r="A588" s="919" t="s">
        <v>1847</v>
      </c>
      <c r="B588" s="920"/>
      <c r="C588" s="920"/>
      <c r="D588" s="920"/>
      <c r="E588" s="920"/>
      <c r="F588" s="920"/>
      <c r="G588" s="920"/>
      <c r="H588" s="920"/>
      <c r="I588" s="920"/>
      <c r="J588" s="920"/>
      <c r="K588" s="920"/>
      <c r="L588" s="920"/>
      <c r="M588" s="920"/>
      <c r="N588" s="920"/>
      <c r="O588" s="921"/>
      <c r="P588" s="886" t="s">
        <v>1562</v>
      </c>
      <c r="Q588" s="886"/>
      <c r="R588" s="886"/>
      <c r="S588" s="886"/>
      <c r="T588" s="886"/>
      <c r="U588" s="886"/>
      <c r="V588" s="886"/>
      <c r="W588" s="886"/>
      <c r="X588" s="886"/>
      <c r="Y588" s="886"/>
      <c r="Z588" s="886"/>
      <c r="AA588" s="886"/>
      <c r="AB588" s="886"/>
      <c r="AC588" s="886"/>
      <c r="AD588" s="887"/>
      <c r="AE588" s="887"/>
      <c r="AF588" s="887"/>
      <c r="AG588" s="888">
        <v>1</v>
      </c>
      <c r="AH588" s="888"/>
      <c r="AI588" s="888"/>
      <c r="AJ588" s="888"/>
      <c r="AK588" s="889">
        <v>19050</v>
      </c>
      <c r="AL588" s="889"/>
      <c r="AM588" s="889"/>
      <c r="AN588" s="889"/>
      <c r="AO588" s="889"/>
      <c r="AP588" s="889"/>
      <c r="AQ588" s="880">
        <v>228600</v>
      </c>
      <c r="AR588" s="880"/>
      <c r="AS588" s="880"/>
      <c r="AT588" s="880"/>
      <c r="AU588" s="880"/>
      <c r="AV588" s="880"/>
      <c r="AW588" s="880"/>
      <c r="AX588" s="880"/>
      <c r="AY588" s="876">
        <v>0</v>
      </c>
      <c r="AZ588" s="876"/>
      <c r="BA588" s="876"/>
      <c r="BB588" s="876"/>
      <c r="BC588" s="876"/>
      <c r="BD588" s="876"/>
      <c r="BE588" s="876"/>
      <c r="BF588" s="876"/>
      <c r="BG588" s="876">
        <v>3175</v>
      </c>
      <c r="BH588" s="876"/>
      <c r="BI588" s="876"/>
      <c r="BJ588" s="876"/>
      <c r="BK588" s="876"/>
      <c r="BL588" s="876"/>
      <c r="BM588" s="876"/>
      <c r="BN588" s="876"/>
      <c r="BO588" s="877">
        <v>31750</v>
      </c>
      <c r="BP588" s="878"/>
      <c r="BQ588" s="878"/>
      <c r="BR588" s="878"/>
      <c r="BS588" s="878"/>
      <c r="BT588" s="878"/>
      <c r="BU588" s="878"/>
      <c r="BV588" s="879"/>
      <c r="BW588" s="876">
        <v>0</v>
      </c>
      <c r="BX588" s="876"/>
      <c r="BY588" s="876"/>
      <c r="BZ588" s="876"/>
      <c r="CA588" s="876"/>
      <c r="CB588" s="876"/>
      <c r="CC588" s="876"/>
      <c r="CD588" s="876"/>
      <c r="CE588" s="876">
        <v>0</v>
      </c>
      <c r="CF588" s="876"/>
      <c r="CG588" s="876"/>
      <c r="CH588" s="876"/>
      <c r="CI588" s="876"/>
      <c r="CJ588" s="876"/>
      <c r="CK588" s="876"/>
      <c r="CL588" s="876"/>
      <c r="CM588" s="876"/>
      <c r="CN588" s="876">
        <v>24000</v>
      </c>
      <c r="CO588" s="876"/>
      <c r="CP588" s="876"/>
      <c r="CQ588" s="876"/>
      <c r="CR588" s="876"/>
      <c r="CS588" s="876"/>
      <c r="CT588" s="876"/>
      <c r="CU588" s="876"/>
      <c r="CV588" s="880">
        <f t="shared" si="9"/>
        <v>287525</v>
      </c>
      <c r="CW588" s="880"/>
      <c r="CX588" s="880"/>
      <c r="CY588" s="880"/>
      <c r="CZ588" s="880"/>
      <c r="DA588" s="880"/>
      <c r="DB588" s="880"/>
      <c r="DC588" s="880"/>
      <c r="DD588" s="880"/>
      <c r="DE588" s="881"/>
    </row>
    <row r="589" spans="1:109" s="3" customFormat="1" ht="23.25" customHeight="1" x14ac:dyDescent="0.2">
      <c r="A589" s="919" t="s">
        <v>1848</v>
      </c>
      <c r="B589" s="920"/>
      <c r="C589" s="920"/>
      <c r="D589" s="920"/>
      <c r="E589" s="920"/>
      <c r="F589" s="920"/>
      <c r="G589" s="920"/>
      <c r="H589" s="920"/>
      <c r="I589" s="920"/>
      <c r="J589" s="920"/>
      <c r="K589" s="920"/>
      <c r="L589" s="920"/>
      <c r="M589" s="920"/>
      <c r="N589" s="920"/>
      <c r="O589" s="921"/>
      <c r="P589" s="886" t="s">
        <v>1542</v>
      </c>
      <c r="Q589" s="886"/>
      <c r="R589" s="886"/>
      <c r="S589" s="886"/>
      <c r="T589" s="886"/>
      <c r="U589" s="886"/>
      <c r="V589" s="886"/>
      <c r="W589" s="886"/>
      <c r="X589" s="886"/>
      <c r="Y589" s="886"/>
      <c r="Z589" s="886"/>
      <c r="AA589" s="886"/>
      <c r="AB589" s="886"/>
      <c r="AC589" s="886"/>
      <c r="AD589" s="887"/>
      <c r="AE589" s="887"/>
      <c r="AF589" s="887"/>
      <c r="AG589" s="888">
        <v>1</v>
      </c>
      <c r="AH589" s="888"/>
      <c r="AI589" s="888"/>
      <c r="AJ589" s="888"/>
      <c r="AK589" s="889">
        <v>23500</v>
      </c>
      <c r="AL589" s="889"/>
      <c r="AM589" s="889"/>
      <c r="AN589" s="889"/>
      <c r="AO589" s="889"/>
      <c r="AP589" s="889"/>
      <c r="AQ589" s="880">
        <v>282000</v>
      </c>
      <c r="AR589" s="880"/>
      <c r="AS589" s="880"/>
      <c r="AT589" s="880"/>
      <c r="AU589" s="880"/>
      <c r="AV589" s="880"/>
      <c r="AW589" s="880"/>
      <c r="AX589" s="880"/>
      <c r="AY589" s="876">
        <v>0</v>
      </c>
      <c r="AZ589" s="876"/>
      <c r="BA589" s="876"/>
      <c r="BB589" s="876"/>
      <c r="BC589" s="876"/>
      <c r="BD589" s="876"/>
      <c r="BE589" s="876"/>
      <c r="BF589" s="876"/>
      <c r="BG589" s="876">
        <v>3916.666666666667</v>
      </c>
      <c r="BH589" s="876"/>
      <c r="BI589" s="876"/>
      <c r="BJ589" s="876"/>
      <c r="BK589" s="876"/>
      <c r="BL589" s="876"/>
      <c r="BM589" s="876"/>
      <c r="BN589" s="876"/>
      <c r="BO589" s="877">
        <v>39166.666666666672</v>
      </c>
      <c r="BP589" s="878"/>
      <c r="BQ589" s="878"/>
      <c r="BR589" s="878"/>
      <c r="BS589" s="878"/>
      <c r="BT589" s="878"/>
      <c r="BU589" s="878"/>
      <c r="BV589" s="879"/>
      <c r="BW589" s="876">
        <v>0</v>
      </c>
      <c r="BX589" s="876"/>
      <c r="BY589" s="876"/>
      <c r="BZ589" s="876"/>
      <c r="CA589" s="876"/>
      <c r="CB589" s="876"/>
      <c r="CC589" s="876"/>
      <c r="CD589" s="876"/>
      <c r="CE589" s="876">
        <v>0</v>
      </c>
      <c r="CF589" s="876"/>
      <c r="CG589" s="876"/>
      <c r="CH589" s="876"/>
      <c r="CI589" s="876"/>
      <c r="CJ589" s="876"/>
      <c r="CK589" s="876"/>
      <c r="CL589" s="876"/>
      <c r="CM589" s="876"/>
      <c r="CN589" s="876">
        <v>24000</v>
      </c>
      <c r="CO589" s="876"/>
      <c r="CP589" s="876"/>
      <c r="CQ589" s="876"/>
      <c r="CR589" s="876"/>
      <c r="CS589" s="876"/>
      <c r="CT589" s="876"/>
      <c r="CU589" s="876"/>
      <c r="CV589" s="880">
        <f t="shared" si="9"/>
        <v>349083.33333333337</v>
      </c>
      <c r="CW589" s="880"/>
      <c r="CX589" s="880"/>
      <c r="CY589" s="880"/>
      <c r="CZ589" s="880"/>
      <c r="DA589" s="880"/>
      <c r="DB589" s="880"/>
      <c r="DC589" s="880"/>
      <c r="DD589" s="880"/>
      <c r="DE589" s="881"/>
    </row>
    <row r="590" spans="1:109" s="3" customFormat="1" ht="23.25" customHeight="1" x14ac:dyDescent="0.2">
      <c r="A590" s="919" t="s">
        <v>1849</v>
      </c>
      <c r="B590" s="920"/>
      <c r="C590" s="920"/>
      <c r="D590" s="920"/>
      <c r="E590" s="920"/>
      <c r="F590" s="920"/>
      <c r="G590" s="920"/>
      <c r="H590" s="920"/>
      <c r="I590" s="920"/>
      <c r="J590" s="920"/>
      <c r="K590" s="920"/>
      <c r="L590" s="920"/>
      <c r="M590" s="920"/>
      <c r="N590" s="920"/>
      <c r="O590" s="921"/>
      <c r="P590" s="886" t="s">
        <v>1572</v>
      </c>
      <c r="Q590" s="886"/>
      <c r="R590" s="886"/>
      <c r="S590" s="886"/>
      <c r="T590" s="886"/>
      <c r="U590" s="886"/>
      <c r="V590" s="886"/>
      <c r="W590" s="886"/>
      <c r="X590" s="886"/>
      <c r="Y590" s="886"/>
      <c r="Z590" s="886"/>
      <c r="AA590" s="886"/>
      <c r="AB590" s="886"/>
      <c r="AC590" s="886"/>
      <c r="AD590" s="887"/>
      <c r="AE590" s="887"/>
      <c r="AF590" s="887"/>
      <c r="AG590" s="888">
        <v>1</v>
      </c>
      <c r="AH590" s="888"/>
      <c r="AI590" s="888"/>
      <c r="AJ590" s="888"/>
      <c r="AK590" s="889">
        <v>16000</v>
      </c>
      <c r="AL590" s="889"/>
      <c r="AM590" s="889"/>
      <c r="AN590" s="889"/>
      <c r="AO590" s="889"/>
      <c r="AP590" s="889"/>
      <c r="AQ590" s="880">
        <v>192000</v>
      </c>
      <c r="AR590" s="880"/>
      <c r="AS590" s="880"/>
      <c r="AT590" s="880"/>
      <c r="AU590" s="880"/>
      <c r="AV590" s="880"/>
      <c r="AW590" s="880"/>
      <c r="AX590" s="880"/>
      <c r="AY590" s="876">
        <v>0</v>
      </c>
      <c r="AZ590" s="876"/>
      <c r="BA590" s="876"/>
      <c r="BB590" s="876"/>
      <c r="BC590" s="876"/>
      <c r="BD590" s="876"/>
      <c r="BE590" s="876"/>
      <c r="BF590" s="876"/>
      <c r="BG590" s="876">
        <v>2666.666666666667</v>
      </c>
      <c r="BH590" s="876"/>
      <c r="BI590" s="876"/>
      <c r="BJ590" s="876"/>
      <c r="BK590" s="876"/>
      <c r="BL590" s="876"/>
      <c r="BM590" s="876"/>
      <c r="BN590" s="876"/>
      <c r="BO590" s="877">
        <v>26666.666666666668</v>
      </c>
      <c r="BP590" s="878"/>
      <c r="BQ590" s="878"/>
      <c r="BR590" s="878"/>
      <c r="BS590" s="878"/>
      <c r="BT590" s="878"/>
      <c r="BU590" s="878"/>
      <c r="BV590" s="879"/>
      <c r="BW590" s="876">
        <v>0</v>
      </c>
      <c r="BX590" s="876"/>
      <c r="BY590" s="876"/>
      <c r="BZ590" s="876"/>
      <c r="CA590" s="876"/>
      <c r="CB590" s="876"/>
      <c r="CC590" s="876"/>
      <c r="CD590" s="876"/>
      <c r="CE590" s="876">
        <v>0</v>
      </c>
      <c r="CF590" s="876"/>
      <c r="CG590" s="876"/>
      <c r="CH590" s="876"/>
      <c r="CI590" s="876"/>
      <c r="CJ590" s="876"/>
      <c r="CK590" s="876"/>
      <c r="CL590" s="876"/>
      <c r="CM590" s="876"/>
      <c r="CN590" s="876">
        <v>24000</v>
      </c>
      <c r="CO590" s="876"/>
      <c r="CP590" s="876"/>
      <c r="CQ590" s="876"/>
      <c r="CR590" s="876"/>
      <c r="CS590" s="876"/>
      <c r="CT590" s="876"/>
      <c r="CU590" s="876"/>
      <c r="CV590" s="880">
        <f t="shared" si="9"/>
        <v>245333.33333333331</v>
      </c>
      <c r="CW590" s="880"/>
      <c r="CX590" s="880"/>
      <c r="CY590" s="880"/>
      <c r="CZ590" s="880"/>
      <c r="DA590" s="880"/>
      <c r="DB590" s="880"/>
      <c r="DC590" s="880"/>
      <c r="DD590" s="880"/>
      <c r="DE590" s="881"/>
    </row>
    <row r="591" spans="1:109" s="3" customFormat="1" ht="23.25" customHeight="1" x14ac:dyDescent="0.2">
      <c r="A591" s="919" t="s">
        <v>1850</v>
      </c>
      <c r="B591" s="920"/>
      <c r="C591" s="920"/>
      <c r="D591" s="920"/>
      <c r="E591" s="920"/>
      <c r="F591" s="920"/>
      <c r="G591" s="920"/>
      <c r="H591" s="920"/>
      <c r="I591" s="920"/>
      <c r="J591" s="920"/>
      <c r="K591" s="920"/>
      <c r="L591" s="920"/>
      <c r="M591" s="920"/>
      <c r="N591" s="920"/>
      <c r="O591" s="921"/>
      <c r="P591" s="886" t="s">
        <v>1543</v>
      </c>
      <c r="Q591" s="886"/>
      <c r="R591" s="886"/>
      <c r="S591" s="886"/>
      <c r="T591" s="886"/>
      <c r="U591" s="886"/>
      <c r="V591" s="886"/>
      <c r="W591" s="886"/>
      <c r="X591" s="886"/>
      <c r="Y591" s="886"/>
      <c r="Z591" s="886"/>
      <c r="AA591" s="886"/>
      <c r="AB591" s="886"/>
      <c r="AC591" s="886"/>
      <c r="AD591" s="887"/>
      <c r="AE591" s="887"/>
      <c r="AF591" s="887"/>
      <c r="AG591" s="888">
        <v>1</v>
      </c>
      <c r="AH591" s="888"/>
      <c r="AI591" s="888"/>
      <c r="AJ591" s="888"/>
      <c r="AK591" s="889">
        <v>16000</v>
      </c>
      <c r="AL591" s="889"/>
      <c r="AM591" s="889"/>
      <c r="AN591" s="889"/>
      <c r="AO591" s="889"/>
      <c r="AP591" s="889"/>
      <c r="AQ591" s="880">
        <v>192000</v>
      </c>
      <c r="AR591" s="880"/>
      <c r="AS591" s="880"/>
      <c r="AT591" s="880"/>
      <c r="AU591" s="880"/>
      <c r="AV591" s="880"/>
      <c r="AW591" s="880"/>
      <c r="AX591" s="880"/>
      <c r="AY591" s="876">
        <v>0</v>
      </c>
      <c r="AZ591" s="876"/>
      <c r="BA591" s="876"/>
      <c r="BB591" s="876"/>
      <c r="BC591" s="876"/>
      <c r="BD591" s="876"/>
      <c r="BE591" s="876"/>
      <c r="BF591" s="876"/>
      <c r="BG591" s="876">
        <v>2666.666666666667</v>
      </c>
      <c r="BH591" s="876"/>
      <c r="BI591" s="876"/>
      <c r="BJ591" s="876"/>
      <c r="BK591" s="876"/>
      <c r="BL591" s="876"/>
      <c r="BM591" s="876"/>
      <c r="BN591" s="876"/>
      <c r="BO591" s="877">
        <v>26666.666666666668</v>
      </c>
      <c r="BP591" s="878"/>
      <c r="BQ591" s="878"/>
      <c r="BR591" s="878"/>
      <c r="BS591" s="878"/>
      <c r="BT591" s="878"/>
      <c r="BU591" s="878"/>
      <c r="BV591" s="879"/>
      <c r="BW591" s="876">
        <v>0</v>
      </c>
      <c r="BX591" s="876"/>
      <c r="BY591" s="876"/>
      <c r="BZ591" s="876"/>
      <c r="CA591" s="876"/>
      <c r="CB591" s="876"/>
      <c r="CC591" s="876"/>
      <c r="CD591" s="876"/>
      <c r="CE591" s="876">
        <v>0</v>
      </c>
      <c r="CF591" s="876"/>
      <c r="CG591" s="876"/>
      <c r="CH591" s="876"/>
      <c r="CI591" s="876"/>
      <c r="CJ591" s="876"/>
      <c r="CK591" s="876"/>
      <c r="CL591" s="876"/>
      <c r="CM591" s="876"/>
      <c r="CN591" s="876">
        <v>24000</v>
      </c>
      <c r="CO591" s="876"/>
      <c r="CP591" s="876"/>
      <c r="CQ591" s="876"/>
      <c r="CR591" s="876"/>
      <c r="CS591" s="876"/>
      <c r="CT591" s="876"/>
      <c r="CU591" s="876"/>
      <c r="CV591" s="880">
        <f t="shared" si="9"/>
        <v>245333.33333333331</v>
      </c>
      <c r="CW591" s="880"/>
      <c r="CX591" s="880"/>
      <c r="CY591" s="880"/>
      <c r="CZ591" s="880"/>
      <c r="DA591" s="880"/>
      <c r="DB591" s="880"/>
      <c r="DC591" s="880"/>
      <c r="DD591" s="880"/>
      <c r="DE591" s="881"/>
    </row>
    <row r="592" spans="1:109" s="3" customFormat="1" ht="23.25" customHeight="1" x14ac:dyDescent="0.2">
      <c r="A592" s="919" t="s">
        <v>1851</v>
      </c>
      <c r="B592" s="920"/>
      <c r="C592" s="920"/>
      <c r="D592" s="920"/>
      <c r="E592" s="920"/>
      <c r="F592" s="920"/>
      <c r="G592" s="920"/>
      <c r="H592" s="920"/>
      <c r="I592" s="920"/>
      <c r="J592" s="920"/>
      <c r="K592" s="920"/>
      <c r="L592" s="920"/>
      <c r="M592" s="920"/>
      <c r="N592" s="920"/>
      <c r="O592" s="921"/>
      <c r="P592" s="886" t="s">
        <v>1517</v>
      </c>
      <c r="Q592" s="886"/>
      <c r="R592" s="886"/>
      <c r="S592" s="886"/>
      <c r="T592" s="886"/>
      <c r="U592" s="886"/>
      <c r="V592" s="886"/>
      <c r="W592" s="886"/>
      <c r="X592" s="886"/>
      <c r="Y592" s="886"/>
      <c r="Z592" s="886"/>
      <c r="AA592" s="886"/>
      <c r="AB592" s="886"/>
      <c r="AC592" s="886"/>
      <c r="AD592" s="887"/>
      <c r="AE592" s="887"/>
      <c r="AF592" s="887"/>
      <c r="AG592" s="888">
        <v>1</v>
      </c>
      <c r="AH592" s="888"/>
      <c r="AI592" s="888"/>
      <c r="AJ592" s="888"/>
      <c r="AK592" s="889">
        <v>19050</v>
      </c>
      <c r="AL592" s="889"/>
      <c r="AM592" s="889"/>
      <c r="AN592" s="889"/>
      <c r="AO592" s="889"/>
      <c r="AP592" s="889"/>
      <c r="AQ592" s="880">
        <v>228600</v>
      </c>
      <c r="AR592" s="880"/>
      <c r="AS592" s="880"/>
      <c r="AT592" s="880"/>
      <c r="AU592" s="880"/>
      <c r="AV592" s="880"/>
      <c r="AW592" s="880"/>
      <c r="AX592" s="880"/>
      <c r="AY592" s="876">
        <v>0</v>
      </c>
      <c r="AZ592" s="876"/>
      <c r="BA592" s="876"/>
      <c r="BB592" s="876"/>
      <c r="BC592" s="876"/>
      <c r="BD592" s="876"/>
      <c r="BE592" s="876"/>
      <c r="BF592" s="876"/>
      <c r="BG592" s="876">
        <v>3175</v>
      </c>
      <c r="BH592" s="876"/>
      <c r="BI592" s="876"/>
      <c r="BJ592" s="876"/>
      <c r="BK592" s="876"/>
      <c r="BL592" s="876"/>
      <c r="BM592" s="876"/>
      <c r="BN592" s="876"/>
      <c r="BO592" s="877">
        <v>31750</v>
      </c>
      <c r="BP592" s="878"/>
      <c r="BQ592" s="878"/>
      <c r="BR592" s="878"/>
      <c r="BS592" s="878"/>
      <c r="BT592" s="878"/>
      <c r="BU592" s="878"/>
      <c r="BV592" s="879"/>
      <c r="BW592" s="876">
        <v>0</v>
      </c>
      <c r="BX592" s="876"/>
      <c r="BY592" s="876"/>
      <c r="BZ592" s="876"/>
      <c r="CA592" s="876"/>
      <c r="CB592" s="876"/>
      <c r="CC592" s="876"/>
      <c r="CD592" s="876"/>
      <c r="CE592" s="876">
        <v>0</v>
      </c>
      <c r="CF592" s="876"/>
      <c r="CG592" s="876"/>
      <c r="CH592" s="876"/>
      <c r="CI592" s="876"/>
      <c r="CJ592" s="876"/>
      <c r="CK592" s="876"/>
      <c r="CL592" s="876"/>
      <c r="CM592" s="876"/>
      <c r="CN592" s="876">
        <v>24000</v>
      </c>
      <c r="CO592" s="876"/>
      <c r="CP592" s="876"/>
      <c r="CQ592" s="876"/>
      <c r="CR592" s="876"/>
      <c r="CS592" s="876"/>
      <c r="CT592" s="876"/>
      <c r="CU592" s="876"/>
      <c r="CV592" s="880">
        <f t="shared" si="9"/>
        <v>287525</v>
      </c>
      <c r="CW592" s="880"/>
      <c r="CX592" s="880"/>
      <c r="CY592" s="880"/>
      <c r="CZ592" s="880"/>
      <c r="DA592" s="880"/>
      <c r="DB592" s="880"/>
      <c r="DC592" s="880"/>
      <c r="DD592" s="880"/>
      <c r="DE592" s="881"/>
    </row>
    <row r="593" spans="1:109" s="3" customFormat="1" ht="23.25" customHeight="1" x14ac:dyDescent="0.2">
      <c r="A593" s="919" t="s">
        <v>1852</v>
      </c>
      <c r="B593" s="920"/>
      <c r="C593" s="920"/>
      <c r="D593" s="920"/>
      <c r="E593" s="920"/>
      <c r="F593" s="920"/>
      <c r="G593" s="920"/>
      <c r="H593" s="920"/>
      <c r="I593" s="920"/>
      <c r="J593" s="920"/>
      <c r="K593" s="920"/>
      <c r="L593" s="920"/>
      <c r="M593" s="920"/>
      <c r="N593" s="920"/>
      <c r="O593" s="921"/>
      <c r="P593" s="886" t="s">
        <v>1520</v>
      </c>
      <c r="Q593" s="886"/>
      <c r="R593" s="886"/>
      <c r="S593" s="886"/>
      <c r="T593" s="886"/>
      <c r="U593" s="886"/>
      <c r="V593" s="886"/>
      <c r="W593" s="886"/>
      <c r="X593" s="886"/>
      <c r="Y593" s="886"/>
      <c r="Z593" s="886"/>
      <c r="AA593" s="886"/>
      <c r="AB593" s="886"/>
      <c r="AC593" s="886"/>
      <c r="AD593" s="887"/>
      <c r="AE593" s="887"/>
      <c r="AF593" s="887"/>
      <c r="AG593" s="888">
        <v>1</v>
      </c>
      <c r="AH593" s="888"/>
      <c r="AI593" s="888"/>
      <c r="AJ593" s="888"/>
      <c r="AK593" s="889">
        <v>23500</v>
      </c>
      <c r="AL593" s="889"/>
      <c r="AM593" s="889"/>
      <c r="AN593" s="889"/>
      <c r="AO593" s="889"/>
      <c r="AP593" s="889"/>
      <c r="AQ593" s="880">
        <v>282000</v>
      </c>
      <c r="AR593" s="880"/>
      <c r="AS593" s="880"/>
      <c r="AT593" s="880"/>
      <c r="AU593" s="880"/>
      <c r="AV593" s="880"/>
      <c r="AW593" s="880"/>
      <c r="AX593" s="880"/>
      <c r="AY593" s="876">
        <v>0</v>
      </c>
      <c r="AZ593" s="876"/>
      <c r="BA593" s="876"/>
      <c r="BB593" s="876"/>
      <c r="BC593" s="876"/>
      <c r="BD593" s="876"/>
      <c r="BE593" s="876"/>
      <c r="BF593" s="876"/>
      <c r="BG593" s="876">
        <v>3916.666666666667</v>
      </c>
      <c r="BH593" s="876"/>
      <c r="BI593" s="876"/>
      <c r="BJ593" s="876"/>
      <c r="BK593" s="876"/>
      <c r="BL593" s="876"/>
      <c r="BM593" s="876"/>
      <c r="BN593" s="876"/>
      <c r="BO593" s="877">
        <v>39166.666666666672</v>
      </c>
      <c r="BP593" s="878"/>
      <c r="BQ593" s="878"/>
      <c r="BR593" s="878"/>
      <c r="BS593" s="878"/>
      <c r="BT593" s="878"/>
      <c r="BU593" s="878"/>
      <c r="BV593" s="879"/>
      <c r="BW593" s="876">
        <v>0</v>
      </c>
      <c r="BX593" s="876"/>
      <c r="BY593" s="876"/>
      <c r="BZ593" s="876"/>
      <c r="CA593" s="876"/>
      <c r="CB593" s="876"/>
      <c r="CC593" s="876"/>
      <c r="CD593" s="876"/>
      <c r="CE593" s="876">
        <v>0</v>
      </c>
      <c r="CF593" s="876"/>
      <c r="CG593" s="876"/>
      <c r="CH593" s="876"/>
      <c r="CI593" s="876"/>
      <c r="CJ593" s="876"/>
      <c r="CK593" s="876"/>
      <c r="CL593" s="876"/>
      <c r="CM593" s="876"/>
      <c r="CN593" s="876">
        <v>24000</v>
      </c>
      <c r="CO593" s="876"/>
      <c r="CP593" s="876"/>
      <c r="CQ593" s="876"/>
      <c r="CR593" s="876"/>
      <c r="CS593" s="876"/>
      <c r="CT593" s="876"/>
      <c r="CU593" s="876"/>
      <c r="CV593" s="880">
        <f t="shared" si="9"/>
        <v>349083.33333333337</v>
      </c>
      <c r="CW593" s="880"/>
      <c r="CX593" s="880"/>
      <c r="CY593" s="880"/>
      <c r="CZ593" s="880"/>
      <c r="DA593" s="880"/>
      <c r="DB593" s="880"/>
      <c r="DC593" s="880"/>
      <c r="DD593" s="880"/>
      <c r="DE593" s="881"/>
    </row>
    <row r="594" spans="1:109" s="3" customFormat="1" ht="23.25" customHeight="1" x14ac:dyDescent="0.2">
      <c r="A594" s="919" t="s">
        <v>1853</v>
      </c>
      <c r="B594" s="920"/>
      <c r="C594" s="920"/>
      <c r="D594" s="920"/>
      <c r="E594" s="920"/>
      <c r="F594" s="920"/>
      <c r="G594" s="920"/>
      <c r="H594" s="920"/>
      <c r="I594" s="920"/>
      <c r="J594" s="920"/>
      <c r="K594" s="920"/>
      <c r="L594" s="920"/>
      <c r="M594" s="920"/>
      <c r="N594" s="920"/>
      <c r="O594" s="921"/>
      <c r="P594" s="886" t="s">
        <v>1523</v>
      </c>
      <c r="Q594" s="886"/>
      <c r="R594" s="886"/>
      <c r="S594" s="886"/>
      <c r="T594" s="886"/>
      <c r="U594" s="886"/>
      <c r="V594" s="886"/>
      <c r="W594" s="886"/>
      <c r="X594" s="886"/>
      <c r="Y594" s="886"/>
      <c r="Z594" s="886"/>
      <c r="AA594" s="886"/>
      <c r="AB594" s="886"/>
      <c r="AC594" s="886"/>
      <c r="AD594" s="887"/>
      <c r="AE594" s="887"/>
      <c r="AF594" s="887"/>
      <c r="AG594" s="888">
        <v>1</v>
      </c>
      <c r="AH594" s="888"/>
      <c r="AI594" s="888"/>
      <c r="AJ594" s="888"/>
      <c r="AK594" s="889">
        <v>23500</v>
      </c>
      <c r="AL594" s="889"/>
      <c r="AM594" s="889"/>
      <c r="AN594" s="889"/>
      <c r="AO594" s="889"/>
      <c r="AP594" s="889"/>
      <c r="AQ594" s="880">
        <v>282000</v>
      </c>
      <c r="AR594" s="880"/>
      <c r="AS594" s="880"/>
      <c r="AT594" s="880"/>
      <c r="AU594" s="880"/>
      <c r="AV594" s="880"/>
      <c r="AW594" s="880"/>
      <c r="AX594" s="880"/>
      <c r="AY594" s="876">
        <v>0</v>
      </c>
      <c r="AZ594" s="876"/>
      <c r="BA594" s="876"/>
      <c r="BB594" s="876"/>
      <c r="BC594" s="876"/>
      <c r="BD594" s="876"/>
      <c r="BE594" s="876"/>
      <c r="BF594" s="876"/>
      <c r="BG594" s="876">
        <v>3916.666666666667</v>
      </c>
      <c r="BH594" s="876"/>
      <c r="BI594" s="876"/>
      <c r="BJ594" s="876"/>
      <c r="BK594" s="876"/>
      <c r="BL594" s="876"/>
      <c r="BM594" s="876"/>
      <c r="BN594" s="876"/>
      <c r="BO594" s="877">
        <v>39166.666666666672</v>
      </c>
      <c r="BP594" s="878"/>
      <c r="BQ594" s="878"/>
      <c r="BR594" s="878"/>
      <c r="BS594" s="878"/>
      <c r="BT594" s="878"/>
      <c r="BU594" s="878"/>
      <c r="BV594" s="879"/>
      <c r="BW594" s="876">
        <v>0</v>
      </c>
      <c r="BX594" s="876"/>
      <c r="BY594" s="876"/>
      <c r="BZ594" s="876"/>
      <c r="CA594" s="876"/>
      <c r="CB594" s="876"/>
      <c r="CC594" s="876"/>
      <c r="CD594" s="876"/>
      <c r="CE594" s="876">
        <v>0</v>
      </c>
      <c r="CF594" s="876"/>
      <c r="CG594" s="876"/>
      <c r="CH594" s="876"/>
      <c r="CI594" s="876"/>
      <c r="CJ594" s="876"/>
      <c r="CK594" s="876"/>
      <c r="CL594" s="876"/>
      <c r="CM594" s="876"/>
      <c r="CN594" s="876">
        <v>24000</v>
      </c>
      <c r="CO594" s="876"/>
      <c r="CP594" s="876"/>
      <c r="CQ594" s="876"/>
      <c r="CR594" s="876"/>
      <c r="CS594" s="876"/>
      <c r="CT594" s="876"/>
      <c r="CU594" s="876"/>
      <c r="CV594" s="880">
        <f t="shared" si="9"/>
        <v>349083.33333333337</v>
      </c>
      <c r="CW594" s="880"/>
      <c r="CX594" s="880"/>
      <c r="CY594" s="880"/>
      <c r="CZ594" s="880"/>
      <c r="DA594" s="880"/>
      <c r="DB594" s="880"/>
      <c r="DC594" s="880"/>
      <c r="DD594" s="880"/>
      <c r="DE594" s="881"/>
    </row>
    <row r="595" spans="1:109" s="3" customFormat="1" ht="23.25" customHeight="1" x14ac:dyDescent="0.2">
      <c r="A595" s="919" t="s">
        <v>1854</v>
      </c>
      <c r="B595" s="920"/>
      <c r="C595" s="920"/>
      <c r="D595" s="920"/>
      <c r="E595" s="920"/>
      <c r="F595" s="920"/>
      <c r="G595" s="920"/>
      <c r="H595" s="920"/>
      <c r="I595" s="920"/>
      <c r="J595" s="920"/>
      <c r="K595" s="920"/>
      <c r="L595" s="920"/>
      <c r="M595" s="920"/>
      <c r="N595" s="920"/>
      <c r="O595" s="921"/>
      <c r="P595" s="886" t="s">
        <v>1527</v>
      </c>
      <c r="Q595" s="886"/>
      <c r="R595" s="886"/>
      <c r="S595" s="886"/>
      <c r="T595" s="886"/>
      <c r="U595" s="886"/>
      <c r="V595" s="886"/>
      <c r="W595" s="886"/>
      <c r="X595" s="886"/>
      <c r="Y595" s="886"/>
      <c r="Z595" s="886"/>
      <c r="AA595" s="886"/>
      <c r="AB595" s="886"/>
      <c r="AC595" s="886"/>
      <c r="AD595" s="887"/>
      <c r="AE595" s="887"/>
      <c r="AF595" s="887"/>
      <c r="AG595" s="888">
        <v>1</v>
      </c>
      <c r="AH595" s="888"/>
      <c r="AI595" s="888"/>
      <c r="AJ595" s="888"/>
      <c r="AK595" s="889">
        <v>23500</v>
      </c>
      <c r="AL595" s="889"/>
      <c r="AM595" s="889"/>
      <c r="AN595" s="889"/>
      <c r="AO595" s="889"/>
      <c r="AP595" s="889"/>
      <c r="AQ595" s="880">
        <v>282000</v>
      </c>
      <c r="AR595" s="880"/>
      <c r="AS595" s="880"/>
      <c r="AT595" s="880"/>
      <c r="AU595" s="880"/>
      <c r="AV595" s="880"/>
      <c r="AW595" s="880"/>
      <c r="AX595" s="880"/>
      <c r="AY595" s="876">
        <v>0</v>
      </c>
      <c r="AZ595" s="876"/>
      <c r="BA595" s="876"/>
      <c r="BB595" s="876"/>
      <c r="BC595" s="876"/>
      <c r="BD595" s="876"/>
      <c r="BE595" s="876"/>
      <c r="BF595" s="876"/>
      <c r="BG595" s="876">
        <v>3916.666666666667</v>
      </c>
      <c r="BH595" s="876"/>
      <c r="BI595" s="876"/>
      <c r="BJ595" s="876"/>
      <c r="BK595" s="876"/>
      <c r="BL595" s="876"/>
      <c r="BM595" s="876"/>
      <c r="BN595" s="876"/>
      <c r="BO595" s="877">
        <v>39166.666666666672</v>
      </c>
      <c r="BP595" s="878"/>
      <c r="BQ595" s="878"/>
      <c r="BR595" s="878"/>
      <c r="BS595" s="878"/>
      <c r="BT595" s="878"/>
      <c r="BU595" s="878"/>
      <c r="BV595" s="879"/>
      <c r="BW595" s="876">
        <v>0</v>
      </c>
      <c r="BX595" s="876"/>
      <c r="BY595" s="876"/>
      <c r="BZ595" s="876"/>
      <c r="CA595" s="876"/>
      <c r="CB595" s="876"/>
      <c r="CC595" s="876"/>
      <c r="CD595" s="876"/>
      <c r="CE595" s="876">
        <v>0</v>
      </c>
      <c r="CF595" s="876"/>
      <c r="CG595" s="876"/>
      <c r="CH595" s="876"/>
      <c r="CI595" s="876"/>
      <c r="CJ595" s="876"/>
      <c r="CK595" s="876"/>
      <c r="CL595" s="876"/>
      <c r="CM595" s="876"/>
      <c r="CN595" s="876">
        <v>24000</v>
      </c>
      <c r="CO595" s="876"/>
      <c r="CP595" s="876"/>
      <c r="CQ595" s="876"/>
      <c r="CR595" s="876"/>
      <c r="CS595" s="876"/>
      <c r="CT595" s="876"/>
      <c r="CU595" s="876"/>
      <c r="CV595" s="880">
        <f t="shared" si="9"/>
        <v>349083.33333333337</v>
      </c>
      <c r="CW595" s="880"/>
      <c r="CX595" s="880"/>
      <c r="CY595" s="880"/>
      <c r="CZ595" s="880"/>
      <c r="DA595" s="880"/>
      <c r="DB595" s="880"/>
      <c r="DC595" s="880"/>
      <c r="DD595" s="880"/>
      <c r="DE595" s="881"/>
    </row>
    <row r="596" spans="1:109" s="3" customFormat="1" ht="23.25" customHeight="1" x14ac:dyDescent="0.2">
      <c r="A596" s="919" t="s">
        <v>1855</v>
      </c>
      <c r="B596" s="920"/>
      <c r="C596" s="920"/>
      <c r="D596" s="920"/>
      <c r="E596" s="920"/>
      <c r="F596" s="920"/>
      <c r="G596" s="920"/>
      <c r="H596" s="920"/>
      <c r="I596" s="920"/>
      <c r="J596" s="920"/>
      <c r="K596" s="920"/>
      <c r="L596" s="920"/>
      <c r="M596" s="920"/>
      <c r="N596" s="920"/>
      <c r="O596" s="921"/>
      <c r="P596" s="886" t="s">
        <v>1523</v>
      </c>
      <c r="Q596" s="886"/>
      <c r="R596" s="886"/>
      <c r="S596" s="886"/>
      <c r="T596" s="886"/>
      <c r="U596" s="886"/>
      <c r="V596" s="886"/>
      <c r="W596" s="886"/>
      <c r="X596" s="886"/>
      <c r="Y596" s="886"/>
      <c r="Z596" s="886"/>
      <c r="AA596" s="886"/>
      <c r="AB596" s="886"/>
      <c r="AC596" s="886"/>
      <c r="AD596" s="887"/>
      <c r="AE596" s="887"/>
      <c r="AF596" s="887"/>
      <c r="AG596" s="888">
        <v>1</v>
      </c>
      <c r="AH596" s="888"/>
      <c r="AI596" s="888"/>
      <c r="AJ596" s="888"/>
      <c r="AK596" s="889">
        <v>23500</v>
      </c>
      <c r="AL596" s="889"/>
      <c r="AM596" s="889"/>
      <c r="AN596" s="889"/>
      <c r="AO596" s="889"/>
      <c r="AP596" s="889"/>
      <c r="AQ596" s="880">
        <v>282000</v>
      </c>
      <c r="AR596" s="880"/>
      <c r="AS596" s="880"/>
      <c r="AT596" s="880"/>
      <c r="AU596" s="880"/>
      <c r="AV596" s="880"/>
      <c r="AW596" s="880"/>
      <c r="AX596" s="880"/>
      <c r="AY596" s="876">
        <v>0</v>
      </c>
      <c r="AZ596" s="876"/>
      <c r="BA596" s="876"/>
      <c r="BB596" s="876"/>
      <c r="BC596" s="876"/>
      <c r="BD596" s="876"/>
      <c r="BE596" s="876"/>
      <c r="BF596" s="876"/>
      <c r="BG596" s="876">
        <v>3916.666666666667</v>
      </c>
      <c r="BH596" s="876"/>
      <c r="BI596" s="876"/>
      <c r="BJ596" s="876"/>
      <c r="BK596" s="876"/>
      <c r="BL596" s="876"/>
      <c r="BM596" s="876"/>
      <c r="BN596" s="876"/>
      <c r="BO596" s="877">
        <v>39166.666666666672</v>
      </c>
      <c r="BP596" s="878"/>
      <c r="BQ596" s="878"/>
      <c r="BR596" s="878"/>
      <c r="BS596" s="878"/>
      <c r="BT596" s="878"/>
      <c r="BU596" s="878"/>
      <c r="BV596" s="879"/>
      <c r="BW596" s="876">
        <v>0</v>
      </c>
      <c r="BX596" s="876"/>
      <c r="BY596" s="876"/>
      <c r="BZ596" s="876"/>
      <c r="CA596" s="876"/>
      <c r="CB596" s="876"/>
      <c r="CC596" s="876"/>
      <c r="CD596" s="876"/>
      <c r="CE596" s="876">
        <v>0</v>
      </c>
      <c r="CF596" s="876"/>
      <c r="CG596" s="876"/>
      <c r="CH596" s="876"/>
      <c r="CI596" s="876"/>
      <c r="CJ596" s="876"/>
      <c r="CK596" s="876"/>
      <c r="CL596" s="876"/>
      <c r="CM596" s="876"/>
      <c r="CN596" s="876">
        <v>24000</v>
      </c>
      <c r="CO596" s="876"/>
      <c r="CP596" s="876"/>
      <c r="CQ596" s="876"/>
      <c r="CR596" s="876"/>
      <c r="CS596" s="876"/>
      <c r="CT596" s="876"/>
      <c r="CU596" s="876"/>
      <c r="CV596" s="880">
        <f t="shared" si="9"/>
        <v>349083.33333333337</v>
      </c>
      <c r="CW596" s="880"/>
      <c r="CX596" s="880"/>
      <c r="CY596" s="880"/>
      <c r="CZ596" s="880"/>
      <c r="DA596" s="880"/>
      <c r="DB596" s="880"/>
      <c r="DC596" s="880"/>
      <c r="DD596" s="880"/>
      <c r="DE596" s="881"/>
    </row>
    <row r="597" spans="1:109" s="3" customFormat="1" ht="23.25" customHeight="1" x14ac:dyDescent="0.2">
      <c r="A597" s="919" t="s">
        <v>1856</v>
      </c>
      <c r="B597" s="920"/>
      <c r="C597" s="920"/>
      <c r="D597" s="920"/>
      <c r="E597" s="920"/>
      <c r="F597" s="920"/>
      <c r="G597" s="920"/>
      <c r="H597" s="920"/>
      <c r="I597" s="920"/>
      <c r="J597" s="920"/>
      <c r="K597" s="920"/>
      <c r="L597" s="920"/>
      <c r="M597" s="920"/>
      <c r="N597" s="920"/>
      <c r="O597" s="921"/>
      <c r="P597" s="886" t="s">
        <v>1522</v>
      </c>
      <c r="Q597" s="886"/>
      <c r="R597" s="886"/>
      <c r="S597" s="886"/>
      <c r="T597" s="886"/>
      <c r="U597" s="886"/>
      <c r="V597" s="886"/>
      <c r="W597" s="886"/>
      <c r="X597" s="886"/>
      <c r="Y597" s="886"/>
      <c r="Z597" s="886"/>
      <c r="AA597" s="886"/>
      <c r="AB597" s="886"/>
      <c r="AC597" s="886"/>
      <c r="AD597" s="887"/>
      <c r="AE597" s="887"/>
      <c r="AF597" s="887"/>
      <c r="AG597" s="888">
        <v>1</v>
      </c>
      <c r="AH597" s="888"/>
      <c r="AI597" s="888"/>
      <c r="AJ597" s="888"/>
      <c r="AK597" s="889">
        <v>23500</v>
      </c>
      <c r="AL597" s="889"/>
      <c r="AM597" s="889"/>
      <c r="AN597" s="889"/>
      <c r="AO597" s="889"/>
      <c r="AP597" s="889"/>
      <c r="AQ597" s="880">
        <v>282000</v>
      </c>
      <c r="AR597" s="880"/>
      <c r="AS597" s="880"/>
      <c r="AT597" s="880"/>
      <c r="AU597" s="880"/>
      <c r="AV597" s="880"/>
      <c r="AW597" s="880"/>
      <c r="AX597" s="880"/>
      <c r="AY597" s="876">
        <v>0</v>
      </c>
      <c r="AZ597" s="876"/>
      <c r="BA597" s="876"/>
      <c r="BB597" s="876"/>
      <c r="BC597" s="876"/>
      <c r="BD597" s="876"/>
      <c r="BE597" s="876"/>
      <c r="BF597" s="876"/>
      <c r="BG597" s="876">
        <v>3916.666666666667</v>
      </c>
      <c r="BH597" s="876"/>
      <c r="BI597" s="876"/>
      <c r="BJ597" s="876"/>
      <c r="BK597" s="876"/>
      <c r="BL597" s="876"/>
      <c r="BM597" s="876"/>
      <c r="BN597" s="876"/>
      <c r="BO597" s="877">
        <v>39166.666666666672</v>
      </c>
      <c r="BP597" s="878"/>
      <c r="BQ597" s="878"/>
      <c r="BR597" s="878"/>
      <c r="BS597" s="878"/>
      <c r="BT597" s="878"/>
      <c r="BU597" s="878"/>
      <c r="BV597" s="879"/>
      <c r="BW597" s="876">
        <v>0</v>
      </c>
      <c r="BX597" s="876"/>
      <c r="BY597" s="876"/>
      <c r="BZ597" s="876"/>
      <c r="CA597" s="876"/>
      <c r="CB597" s="876"/>
      <c r="CC597" s="876"/>
      <c r="CD597" s="876"/>
      <c r="CE597" s="876">
        <v>0</v>
      </c>
      <c r="CF597" s="876"/>
      <c r="CG597" s="876"/>
      <c r="CH597" s="876"/>
      <c r="CI597" s="876"/>
      <c r="CJ597" s="876"/>
      <c r="CK597" s="876"/>
      <c r="CL597" s="876"/>
      <c r="CM597" s="876"/>
      <c r="CN597" s="876">
        <v>24000</v>
      </c>
      <c r="CO597" s="876"/>
      <c r="CP597" s="876"/>
      <c r="CQ597" s="876"/>
      <c r="CR597" s="876"/>
      <c r="CS597" s="876"/>
      <c r="CT597" s="876"/>
      <c r="CU597" s="876"/>
      <c r="CV597" s="880">
        <f t="shared" si="9"/>
        <v>349083.33333333337</v>
      </c>
      <c r="CW597" s="880"/>
      <c r="CX597" s="880"/>
      <c r="CY597" s="880"/>
      <c r="CZ597" s="880"/>
      <c r="DA597" s="880"/>
      <c r="DB597" s="880"/>
      <c r="DC597" s="880"/>
      <c r="DD597" s="880"/>
      <c r="DE597" s="881"/>
    </row>
    <row r="598" spans="1:109" s="3" customFormat="1" ht="23.25" customHeight="1" x14ac:dyDescent="0.2">
      <c r="A598" s="919" t="s">
        <v>1857</v>
      </c>
      <c r="B598" s="920"/>
      <c r="C598" s="920"/>
      <c r="D598" s="920"/>
      <c r="E598" s="920"/>
      <c r="F598" s="920"/>
      <c r="G598" s="920"/>
      <c r="H598" s="920"/>
      <c r="I598" s="920"/>
      <c r="J598" s="920"/>
      <c r="K598" s="920"/>
      <c r="L598" s="920"/>
      <c r="M598" s="920"/>
      <c r="N598" s="920"/>
      <c r="O598" s="921"/>
      <c r="P598" s="886" t="s">
        <v>1617</v>
      </c>
      <c r="Q598" s="886"/>
      <c r="R598" s="886"/>
      <c r="S598" s="886"/>
      <c r="T598" s="886"/>
      <c r="U598" s="886"/>
      <c r="V598" s="886"/>
      <c r="W598" s="886"/>
      <c r="X598" s="886"/>
      <c r="Y598" s="886"/>
      <c r="Z598" s="886"/>
      <c r="AA598" s="886"/>
      <c r="AB598" s="886"/>
      <c r="AC598" s="886"/>
      <c r="AD598" s="887"/>
      <c r="AE598" s="887"/>
      <c r="AF598" s="887"/>
      <c r="AG598" s="888">
        <v>1</v>
      </c>
      <c r="AH598" s="888"/>
      <c r="AI598" s="888"/>
      <c r="AJ598" s="888"/>
      <c r="AK598" s="889">
        <v>16000</v>
      </c>
      <c r="AL598" s="889"/>
      <c r="AM598" s="889"/>
      <c r="AN598" s="889"/>
      <c r="AO598" s="889"/>
      <c r="AP598" s="889"/>
      <c r="AQ598" s="880">
        <v>192000</v>
      </c>
      <c r="AR598" s="880"/>
      <c r="AS598" s="880"/>
      <c r="AT598" s="880"/>
      <c r="AU598" s="880"/>
      <c r="AV598" s="880"/>
      <c r="AW598" s="880"/>
      <c r="AX598" s="880"/>
      <c r="AY598" s="876">
        <v>0</v>
      </c>
      <c r="AZ598" s="876"/>
      <c r="BA598" s="876"/>
      <c r="BB598" s="876"/>
      <c r="BC598" s="876"/>
      <c r="BD598" s="876"/>
      <c r="BE598" s="876"/>
      <c r="BF598" s="876"/>
      <c r="BG598" s="876">
        <v>2666.666666666667</v>
      </c>
      <c r="BH598" s="876"/>
      <c r="BI598" s="876"/>
      <c r="BJ598" s="876"/>
      <c r="BK598" s="876"/>
      <c r="BL598" s="876"/>
      <c r="BM598" s="876"/>
      <c r="BN598" s="876"/>
      <c r="BO598" s="877">
        <v>26666.666666666668</v>
      </c>
      <c r="BP598" s="878"/>
      <c r="BQ598" s="878"/>
      <c r="BR598" s="878"/>
      <c r="BS598" s="878"/>
      <c r="BT598" s="878"/>
      <c r="BU598" s="878"/>
      <c r="BV598" s="879"/>
      <c r="BW598" s="876">
        <v>0</v>
      </c>
      <c r="BX598" s="876"/>
      <c r="BY598" s="876"/>
      <c r="BZ598" s="876"/>
      <c r="CA598" s="876"/>
      <c r="CB598" s="876"/>
      <c r="CC598" s="876"/>
      <c r="CD598" s="876"/>
      <c r="CE598" s="876">
        <v>0</v>
      </c>
      <c r="CF598" s="876"/>
      <c r="CG598" s="876"/>
      <c r="CH598" s="876"/>
      <c r="CI598" s="876"/>
      <c r="CJ598" s="876"/>
      <c r="CK598" s="876"/>
      <c r="CL598" s="876"/>
      <c r="CM598" s="876"/>
      <c r="CN598" s="876">
        <v>24000</v>
      </c>
      <c r="CO598" s="876"/>
      <c r="CP598" s="876"/>
      <c r="CQ598" s="876"/>
      <c r="CR598" s="876"/>
      <c r="CS598" s="876"/>
      <c r="CT598" s="876"/>
      <c r="CU598" s="876"/>
      <c r="CV598" s="880">
        <f t="shared" si="9"/>
        <v>245333.33333333331</v>
      </c>
      <c r="CW598" s="880"/>
      <c r="CX598" s="880"/>
      <c r="CY598" s="880"/>
      <c r="CZ598" s="880"/>
      <c r="DA598" s="880"/>
      <c r="DB598" s="880"/>
      <c r="DC598" s="880"/>
      <c r="DD598" s="880"/>
      <c r="DE598" s="881"/>
    </row>
    <row r="599" spans="1:109" s="3" customFormat="1" ht="23.25" customHeight="1" x14ac:dyDescent="0.2">
      <c r="A599" s="919" t="s">
        <v>1858</v>
      </c>
      <c r="B599" s="920"/>
      <c r="C599" s="920"/>
      <c r="D599" s="920"/>
      <c r="E599" s="920"/>
      <c r="F599" s="920"/>
      <c r="G599" s="920"/>
      <c r="H599" s="920"/>
      <c r="I599" s="920"/>
      <c r="J599" s="920"/>
      <c r="K599" s="920"/>
      <c r="L599" s="920"/>
      <c r="M599" s="920"/>
      <c r="N599" s="920"/>
      <c r="O599" s="921"/>
      <c r="P599" s="886" t="s">
        <v>1542</v>
      </c>
      <c r="Q599" s="886"/>
      <c r="R599" s="886"/>
      <c r="S599" s="886"/>
      <c r="T599" s="886"/>
      <c r="U599" s="886"/>
      <c r="V599" s="886"/>
      <c r="W599" s="886"/>
      <c r="X599" s="886"/>
      <c r="Y599" s="886"/>
      <c r="Z599" s="886"/>
      <c r="AA599" s="886"/>
      <c r="AB599" s="886"/>
      <c r="AC599" s="886"/>
      <c r="AD599" s="887"/>
      <c r="AE599" s="887"/>
      <c r="AF599" s="887"/>
      <c r="AG599" s="888">
        <v>1</v>
      </c>
      <c r="AH599" s="888"/>
      <c r="AI599" s="888"/>
      <c r="AJ599" s="888"/>
      <c r="AK599" s="889">
        <v>19050</v>
      </c>
      <c r="AL599" s="889"/>
      <c r="AM599" s="889"/>
      <c r="AN599" s="889"/>
      <c r="AO599" s="889"/>
      <c r="AP599" s="889"/>
      <c r="AQ599" s="880">
        <v>228600</v>
      </c>
      <c r="AR599" s="880"/>
      <c r="AS599" s="880"/>
      <c r="AT599" s="880"/>
      <c r="AU599" s="880"/>
      <c r="AV599" s="880"/>
      <c r="AW599" s="880"/>
      <c r="AX599" s="880"/>
      <c r="AY599" s="876">
        <v>0</v>
      </c>
      <c r="AZ599" s="876"/>
      <c r="BA599" s="876"/>
      <c r="BB599" s="876"/>
      <c r="BC599" s="876"/>
      <c r="BD599" s="876"/>
      <c r="BE599" s="876"/>
      <c r="BF599" s="876"/>
      <c r="BG599" s="876">
        <v>3175</v>
      </c>
      <c r="BH599" s="876"/>
      <c r="BI599" s="876"/>
      <c r="BJ599" s="876"/>
      <c r="BK599" s="876"/>
      <c r="BL599" s="876"/>
      <c r="BM599" s="876"/>
      <c r="BN599" s="876"/>
      <c r="BO599" s="877">
        <v>31750</v>
      </c>
      <c r="BP599" s="878"/>
      <c r="BQ599" s="878"/>
      <c r="BR599" s="878"/>
      <c r="BS599" s="878"/>
      <c r="BT599" s="878"/>
      <c r="BU599" s="878"/>
      <c r="BV599" s="879"/>
      <c r="BW599" s="876">
        <v>0</v>
      </c>
      <c r="BX599" s="876"/>
      <c r="BY599" s="876"/>
      <c r="BZ599" s="876"/>
      <c r="CA599" s="876"/>
      <c r="CB599" s="876"/>
      <c r="CC599" s="876"/>
      <c r="CD599" s="876"/>
      <c r="CE599" s="876">
        <v>0</v>
      </c>
      <c r="CF599" s="876"/>
      <c r="CG599" s="876"/>
      <c r="CH599" s="876"/>
      <c r="CI599" s="876"/>
      <c r="CJ599" s="876"/>
      <c r="CK599" s="876"/>
      <c r="CL599" s="876"/>
      <c r="CM599" s="876"/>
      <c r="CN599" s="876">
        <v>24000</v>
      </c>
      <c r="CO599" s="876"/>
      <c r="CP599" s="876"/>
      <c r="CQ599" s="876"/>
      <c r="CR599" s="876"/>
      <c r="CS599" s="876"/>
      <c r="CT599" s="876"/>
      <c r="CU599" s="876"/>
      <c r="CV599" s="880">
        <f t="shared" si="9"/>
        <v>287525</v>
      </c>
      <c r="CW599" s="880"/>
      <c r="CX599" s="880"/>
      <c r="CY599" s="880"/>
      <c r="CZ599" s="880"/>
      <c r="DA599" s="880"/>
      <c r="DB599" s="880"/>
      <c r="DC599" s="880"/>
      <c r="DD599" s="880"/>
      <c r="DE599" s="881"/>
    </row>
    <row r="600" spans="1:109" s="3" customFormat="1" ht="23.25" customHeight="1" x14ac:dyDescent="0.2">
      <c r="A600" s="919" t="s">
        <v>1859</v>
      </c>
      <c r="B600" s="920"/>
      <c r="C600" s="920"/>
      <c r="D600" s="920"/>
      <c r="E600" s="920"/>
      <c r="F600" s="920"/>
      <c r="G600" s="920"/>
      <c r="H600" s="920"/>
      <c r="I600" s="920"/>
      <c r="J600" s="920"/>
      <c r="K600" s="920"/>
      <c r="L600" s="920"/>
      <c r="M600" s="920"/>
      <c r="N600" s="920"/>
      <c r="O600" s="921"/>
      <c r="P600" s="886" t="s">
        <v>1539</v>
      </c>
      <c r="Q600" s="886"/>
      <c r="R600" s="886"/>
      <c r="S600" s="886"/>
      <c r="T600" s="886"/>
      <c r="U600" s="886"/>
      <c r="V600" s="886"/>
      <c r="W600" s="886"/>
      <c r="X600" s="886"/>
      <c r="Y600" s="886"/>
      <c r="Z600" s="886"/>
      <c r="AA600" s="886"/>
      <c r="AB600" s="886"/>
      <c r="AC600" s="886"/>
      <c r="AD600" s="887"/>
      <c r="AE600" s="887"/>
      <c r="AF600" s="887"/>
      <c r="AG600" s="888">
        <v>1</v>
      </c>
      <c r="AH600" s="888"/>
      <c r="AI600" s="888"/>
      <c r="AJ600" s="888"/>
      <c r="AK600" s="889">
        <v>16000</v>
      </c>
      <c r="AL600" s="889"/>
      <c r="AM600" s="889"/>
      <c r="AN600" s="889"/>
      <c r="AO600" s="889"/>
      <c r="AP600" s="889"/>
      <c r="AQ600" s="880">
        <v>192000</v>
      </c>
      <c r="AR600" s="880"/>
      <c r="AS600" s="880"/>
      <c r="AT600" s="880"/>
      <c r="AU600" s="880"/>
      <c r="AV600" s="880"/>
      <c r="AW600" s="880"/>
      <c r="AX600" s="880"/>
      <c r="AY600" s="876">
        <v>0</v>
      </c>
      <c r="AZ600" s="876"/>
      <c r="BA600" s="876"/>
      <c r="BB600" s="876"/>
      <c r="BC600" s="876"/>
      <c r="BD600" s="876"/>
      <c r="BE600" s="876"/>
      <c r="BF600" s="876"/>
      <c r="BG600" s="876">
        <v>2666.666666666667</v>
      </c>
      <c r="BH600" s="876"/>
      <c r="BI600" s="876"/>
      <c r="BJ600" s="876"/>
      <c r="BK600" s="876"/>
      <c r="BL600" s="876"/>
      <c r="BM600" s="876"/>
      <c r="BN600" s="876"/>
      <c r="BO600" s="877">
        <v>26666.666666666668</v>
      </c>
      <c r="BP600" s="878"/>
      <c r="BQ600" s="878"/>
      <c r="BR600" s="878"/>
      <c r="BS600" s="878"/>
      <c r="BT600" s="878"/>
      <c r="BU600" s="878"/>
      <c r="BV600" s="879"/>
      <c r="BW600" s="876">
        <v>0</v>
      </c>
      <c r="BX600" s="876"/>
      <c r="BY600" s="876"/>
      <c r="BZ600" s="876"/>
      <c r="CA600" s="876"/>
      <c r="CB600" s="876"/>
      <c r="CC600" s="876"/>
      <c r="CD600" s="876"/>
      <c r="CE600" s="876">
        <v>0</v>
      </c>
      <c r="CF600" s="876"/>
      <c r="CG600" s="876"/>
      <c r="CH600" s="876"/>
      <c r="CI600" s="876"/>
      <c r="CJ600" s="876"/>
      <c r="CK600" s="876"/>
      <c r="CL600" s="876"/>
      <c r="CM600" s="876"/>
      <c r="CN600" s="876">
        <v>24000</v>
      </c>
      <c r="CO600" s="876"/>
      <c r="CP600" s="876"/>
      <c r="CQ600" s="876"/>
      <c r="CR600" s="876"/>
      <c r="CS600" s="876"/>
      <c r="CT600" s="876"/>
      <c r="CU600" s="876"/>
      <c r="CV600" s="880">
        <f t="shared" si="9"/>
        <v>245333.33333333331</v>
      </c>
      <c r="CW600" s="880"/>
      <c r="CX600" s="880"/>
      <c r="CY600" s="880"/>
      <c r="CZ600" s="880"/>
      <c r="DA600" s="880"/>
      <c r="DB600" s="880"/>
      <c r="DC600" s="880"/>
      <c r="DD600" s="880"/>
      <c r="DE600" s="881"/>
    </row>
    <row r="601" spans="1:109" s="3" customFormat="1" ht="23.25" customHeight="1" x14ac:dyDescent="0.2">
      <c r="A601" s="919" t="s">
        <v>1860</v>
      </c>
      <c r="B601" s="920"/>
      <c r="C601" s="920"/>
      <c r="D601" s="920"/>
      <c r="E601" s="920"/>
      <c r="F601" s="920"/>
      <c r="G601" s="920"/>
      <c r="H601" s="920"/>
      <c r="I601" s="920"/>
      <c r="J601" s="920"/>
      <c r="K601" s="920"/>
      <c r="L601" s="920"/>
      <c r="M601" s="920"/>
      <c r="N601" s="920"/>
      <c r="O601" s="921"/>
      <c r="P601" s="886" t="s">
        <v>1497</v>
      </c>
      <c r="Q601" s="886"/>
      <c r="R601" s="886"/>
      <c r="S601" s="886"/>
      <c r="T601" s="886"/>
      <c r="U601" s="886"/>
      <c r="V601" s="886"/>
      <c r="W601" s="886"/>
      <c r="X601" s="886"/>
      <c r="Y601" s="886"/>
      <c r="Z601" s="886"/>
      <c r="AA601" s="886"/>
      <c r="AB601" s="886"/>
      <c r="AC601" s="886"/>
      <c r="AD601" s="887"/>
      <c r="AE601" s="887"/>
      <c r="AF601" s="887"/>
      <c r="AG601" s="888">
        <v>1</v>
      </c>
      <c r="AH601" s="888"/>
      <c r="AI601" s="888"/>
      <c r="AJ601" s="888"/>
      <c r="AK601" s="889">
        <v>23500</v>
      </c>
      <c r="AL601" s="889"/>
      <c r="AM601" s="889"/>
      <c r="AN601" s="889"/>
      <c r="AO601" s="889"/>
      <c r="AP601" s="889"/>
      <c r="AQ601" s="880">
        <v>282000</v>
      </c>
      <c r="AR601" s="880"/>
      <c r="AS601" s="880"/>
      <c r="AT601" s="880"/>
      <c r="AU601" s="880"/>
      <c r="AV601" s="880"/>
      <c r="AW601" s="880"/>
      <c r="AX601" s="880"/>
      <c r="AY601" s="876">
        <v>0</v>
      </c>
      <c r="AZ601" s="876"/>
      <c r="BA601" s="876"/>
      <c r="BB601" s="876"/>
      <c r="BC601" s="876"/>
      <c r="BD601" s="876"/>
      <c r="BE601" s="876"/>
      <c r="BF601" s="876"/>
      <c r="BG601" s="876">
        <v>3916.666666666667</v>
      </c>
      <c r="BH601" s="876"/>
      <c r="BI601" s="876"/>
      <c r="BJ601" s="876"/>
      <c r="BK601" s="876"/>
      <c r="BL601" s="876"/>
      <c r="BM601" s="876"/>
      <c r="BN601" s="876"/>
      <c r="BO601" s="877">
        <v>39166.666666666672</v>
      </c>
      <c r="BP601" s="878"/>
      <c r="BQ601" s="878"/>
      <c r="BR601" s="878"/>
      <c r="BS601" s="878"/>
      <c r="BT601" s="878"/>
      <c r="BU601" s="878"/>
      <c r="BV601" s="879"/>
      <c r="BW601" s="876">
        <v>0</v>
      </c>
      <c r="BX601" s="876"/>
      <c r="BY601" s="876"/>
      <c r="BZ601" s="876"/>
      <c r="CA601" s="876"/>
      <c r="CB601" s="876"/>
      <c r="CC601" s="876"/>
      <c r="CD601" s="876"/>
      <c r="CE601" s="876">
        <v>0</v>
      </c>
      <c r="CF601" s="876"/>
      <c r="CG601" s="876"/>
      <c r="CH601" s="876"/>
      <c r="CI601" s="876"/>
      <c r="CJ601" s="876"/>
      <c r="CK601" s="876"/>
      <c r="CL601" s="876"/>
      <c r="CM601" s="876"/>
      <c r="CN601" s="876">
        <v>24000</v>
      </c>
      <c r="CO601" s="876"/>
      <c r="CP601" s="876"/>
      <c r="CQ601" s="876"/>
      <c r="CR601" s="876"/>
      <c r="CS601" s="876"/>
      <c r="CT601" s="876"/>
      <c r="CU601" s="876"/>
      <c r="CV601" s="880">
        <f t="shared" si="9"/>
        <v>349083.33333333337</v>
      </c>
      <c r="CW601" s="880"/>
      <c r="CX601" s="880"/>
      <c r="CY601" s="880"/>
      <c r="CZ601" s="880"/>
      <c r="DA601" s="880"/>
      <c r="DB601" s="880"/>
      <c r="DC601" s="880"/>
      <c r="DD601" s="880"/>
      <c r="DE601" s="881"/>
    </row>
    <row r="602" spans="1:109" s="3" customFormat="1" ht="23.25" customHeight="1" x14ac:dyDescent="0.2">
      <c r="A602" s="919" t="s">
        <v>1861</v>
      </c>
      <c r="B602" s="920"/>
      <c r="C602" s="920"/>
      <c r="D602" s="920"/>
      <c r="E602" s="920"/>
      <c r="F602" s="920"/>
      <c r="G602" s="920"/>
      <c r="H602" s="920"/>
      <c r="I602" s="920"/>
      <c r="J602" s="920"/>
      <c r="K602" s="920"/>
      <c r="L602" s="920"/>
      <c r="M602" s="920"/>
      <c r="N602" s="920"/>
      <c r="O602" s="921"/>
      <c r="P602" s="886" t="s">
        <v>1575</v>
      </c>
      <c r="Q602" s="886"/>
      <c r="R602" s="886"/>
      <c r="S602" s="886"/>
      <c r="T602" s="886"/>
      <c r="U602" s="886"/>
      <c r="V602" s="886"/>
      <c r="W602" s="886"/>
      <c r="X602" s="886"/>
      <c r="Y602" s="886"/>
      <c r="Z602" s="886"/>
      <c r="AA602" s="886"/>
      <c r="AB602" s="886"/>
      <c r="AC602" s="886"/>
      <c r="AD602" s="887"/>
      <c r="AE602" s="887"/>
      <c r="AF602" s="887"/>
      <c r="AG602" s="888">
        <v>1</v>
      </c>
      <c r="AH602" s="888"/>
      <c r="AI602" s="888"/>
      <c r="AJ602" s="888"/>
      <c r="AK602" s="889">
        <v>16000</v>
      </c>
      <c r="AL602" s="889"/>
      <c r="AM602" s="889"/>
      <c r="AN602" s="889"/>
      <c r="AO602" s="889"/>
      <c r="AP602" s="889"/>
      <c r="AQ602" s="880">
        <v>192000</v>
      </c>
      <c r="AR602" s="880"/>
      <c r="AS602" s="880"/>
      <c r="AT602" s="880"/>
      <c r="AU602" s="880"/>
      <c r="AV602" s="880"/>
      <c r="AW602" s="880"/>
      <c r="AX602" s="880"/>
      <c r="AY602" s="876">
        <v>0</v>
      </c>
      <c r="AZ602" s="876"/>
      <c r="BA602" s="876"/>
      <c r="BB602" s="876"/>
      <c r="BC602" s="876"/>
      <c r="BD602" s="876"/>
      <c r="BE602" s="876"/>
      <c r="BF602" s="876"/>
      <c r="BG602" s="876">
        <v>2666.666666666667</v>
      </c>
      <c r="BH602" s="876"/>
      <c r="BI602" s="876"/>
      <c r="BJ602" s="876"/>
      <c r="BK602" s="876"/>
      <c r="BL602" s="876"/>
      <c r="BM602" s="876"/>
      <c r="BN602" s="876"/>
      <c r="BO602" s="877">
        <v>26666.666666666668</v>
      </c>
      <c r="BP602" s="878"/>
      <c r="BQ602" s="878"/>
      <c r="BR602" s="878"/>
      <c r="BS602" s="878"/>
      <c r="BT602" s="878"/>
      <c r="BU602" s="878"/>
      <c r="BV602" s="879"/>
      <c r="BW602" s="876">
        <v>0</v>
      </c>
      <c r="BX602" s="876"/>
      <c r="BY602" s="876"/>
      <c r="BZ602" s="876"/>
      <c r="CA602" s="876"/>
      <c r="CB602" s="876"/>
      <c r="CC602" s="876"/>
      <c r="CD602" s="876"/>
      <c r="CE602" s="876">
        <v>0</v>
      </c>
      <c r="CF602" s="876"/>
      <c r="CG602" s="876"/>
      <c r="CH602" s="876"/>
      <c r="CI602" s="876"/>
      <c r="CJ602" s="876"/>
      <c r="CK602" s="876"/>
      <c r="CL602" s="876"/>
      <c r="CM602" s="876"/>
      <c r="CN602" s="876">
        <v>32000</v>
      </c>
      <c r="CO602" s="876"/>
      <c r="CP602" s="876"/>
      <c r="CQ602" s="876"/>
      <c r="CR602" s="876"/>
      <c r="CS602" s="876"/>
      <c r="CT602" s="876"/>
      <c r="CU602" s="876"/>
      <c r="CV602" s="880">
        <f t="shared" si="9"/>
        <v>253333.33333333331</v>
      </c>
      <c r="CW602" s="880"/>
      <c r="CX602" s="880"/>
      <c r="CY602" s="880"/>
      <c r="CZ602" s="880"/>
      <c r="DA602" s="880"/>
      <c r="DB602" s="880"/>
      <c r="DC602" s="880"/>
      <c r="DD602" s="880"/>
      <c r="DE602" s="881"/>
    </row>
    <row r="603" spans="1:109" s="3" customFormat="1" ht="23.25" customHeight="1" x14ac:dyDescent="0.2">
      <c r="A603" s="919" t="s">
        <v>1862</v>
      </c>
      <c r="B603" s="920"/>
      <c r="C603" s="920"/>
      <c r="D603" s="920"/>
      <c r="E603" s="920"/>
      <c r="F603" s="920"/>
      <c r="G603" s="920"/>
      <c r="H603" s="920"/>
      <c r="I603" s="920"/>
      <c r="J603" s="920"/>
      <c r="K603" s="920"/>
      <c r="L603" s="920"/>
      <c r="M603" s="920"/>
      <c r="N603" s="920"/>
      <c r="O603" s="921"/>
      <c r="P603" s="886" t="s">
        <v>1575</v>
      </c>
      <c r="Q603" s="886"/>
      <c r="R603" s="886"/>
      <c r="S603" s="886"/>
      <c r="T603" s="886"/>
      <c r="U603" s="886"/>
      <c r="V603" s="886"/>
      <c r="W603" s="886"/>
      <c r="X603" s="886"/>
      <c r="Y603" s="886"/>
      <c r="Z603" s="886"/>
      <c r="AA603" s="886"/>
      <c r="AB603" s="886"/>
      <c r="AC603" s="886"/>
      <c r="AD603" s="887"/>
      <c r="AE603" s="887"/>
      <c r="AF603" s="887"/>
      <c r="AG603" s="888">
        <v>1</v>
      </c>
      <c r="AH603" s="888"/>
      <c r="AI603" s="888"/>
      <c r="AJ603" s="888"/>
      <c r="AK603" s="889">
        <v>19050</v>
      </c>
      <c r="AL603" s="889"/>
      <c r="AM603" s="889"/>
      <c r="AN603" s="889"/>
      <c r="AO603" s="889"/>
      <c r="AP603" s="889"/>
      <c r="AQ603" s="880">
        <v>228600</v>
      </c>
      <c r="AR603" s="880"/>
      <c r="AS603" s="880"/>
      <c r="AT603" s="880"/>
      <c r="AU603" s="880"/>
      <c r="AV603" s="880"/>
      <c r="AW603" s="880"/>
      <c r="AX603" s="880"/>
      <c r="AY603" s="876">
        <v>0</v>
      </c>
      <c r="AZ603" s="876"/>
      <c r="BA603" s="876"/>
      <c r="BB603" s="876"/>
      <c r="BC603" s="876"/>
      <c r="BD603" s="876"/>
      <c r="BE603" s="876"/>
      <c r="BF603" s="876"/>
      <c r="BG603" s="876">
        <v>3175</v>
      </c>
      <c r="BH603" s="876"/>
      <c r="BI603" s="876"/>
      <c r="BJ603" s="876"/>
      <c r="BK603" s="876"/>
      <c r="BL603" s="876"/>
      <c r="BM603" s="876"/>
      <c r="BN603" s="876"/>
      <c r="BO603" s="877">
        <v>31750</v>
      </c>
      <c r="BP603" s="878"/>
      <c r="BQ603" s="878"/>
      <c r="BR603" s="878"/>
      <c r="BS603" s="878"/>
      <c r="BT603" s="878"/>
      <c r="BU603" s="878"/>
      <c r="BV603" s="879"/>
      <c r="BW603" s="876">
        <v>0</v>
      </c>
      <c r="BX603" s="876"/>
      <c r="BY603" s="876"/>
      <c r="BZ603" s="876"/>
      <c r="CA603" s="876"/>
      <c r="CB603" s="876"/>
      <c r="CC603" s="876"/>
      <c r="CD603" s="876"/>
      <c r="CE603" s="876">
        <v>0</v>
      </c>
      <c r="CF603" s="876"/>
      <c r="CG603" s="876"/>
      <c r="CH603" s="876"/>
      <c r="CI603" s="876"/>
      <c r="CJ603" s="876"/>
      <c r="CK603" s="876"/>
      <c r="CL603" s="876"/>
      <c r="CM603" s="876"/>
      <c r="CN603" s="876">
        <v>33525</v>
      </c>
      <c r="CO603" s="876"/>
      <c r="CP603" s="876"/>
      <c r="CQ603" s="876"/>
      <c r="CR603" s="876"/>
      <c r="CS603" s="876"/>
      <c r="CT603" s="876"/>
      <c r="CU603" s="876"/>
      <c r="CV603" s="880">
        <f t="shared" si="9"/>
        <v>297050</v>
      </c>
      <c r="CW603" s="880"/>
      <c r="CX603" s="880"/>
      <c r="CY603" s="880"/>
      <c r="CZ603" s="880"/>
      <c r="DA603" s="880"/>
      <c r="DB603" s="880"/>
      <c r="DC603" s="880"/>
      <c r="DD603" s="880"/>
      <c r="DE603" s="881"/>
    </row>
    <row r="604" spans="1:109" s="3" customFormat="1" ht="23.25" customHeight="1" x14ac:dyDescent="0.2">
      <c r="A604" s="919" t="s">
        <v>1863</v>
      </c>
      <c r="B604" s="920"/>
      <c r="C604" s="920"/>
      <c r="D604" s="920"/>
      <c r="E604" s="920"/>
      <c r="F604" s="920"/>
      <c r="G604" s="920"/>
      <c r="H604" s="920"/>
      <c r="I604" s="920"/>
      <c r="J604" s="920"/>
      <c r="K604" s="920"/>
      <c r="L604" s="920"/>
      <c r="M604" s="920"/>
      <c r="N604" s="920"/>
      <c r="O604" s="921"/>
      <c r="P604" s="886" t="s">
        <v>1571</v>
      </c>
      <c r="Q604" s="886"/>
      <c r="R604" s="886"/>
      <c r="S604" s="886"/>
      <c r="T604" s="886"/>
      <c r="U604" s="886"/>
      <c r="V604" s="886"/>
      <c r="W604" s="886"/>
      <c r="X604" s="886"/>
      <c r="Y604" s="886"/>
      <c r="Z604" s="886"/>
      <c r="AA604" s="886"/>
      <c r="AB604" s="886"/>
      <c r="AC604" s="886"/>
      <c r="AD604" s="887"/>
      <c r="AE604" s="887"/>
      <c r="AF604" s="887"/>
      <c r="AG604" s="888">
        <v>1</v>
      </c>
      <c r="AH604" s="888"/>
      <c r="AI604" s="888"/>
      <c r="AJ604" s="888"/>
      <c r="AK604" s="889">
        <v>19050</v>
      </c>
      <c r="AL604" s="889"/>
      <c r="AM604" s="889"/>
      <c r="AN604" s="889"/>
      <c r="AO604" s="889"/>
      <c r="AP604" s="889"/>
      <c r="AQ604" s="880">
        <v>228600</v>
      </c>
      <c r="AR604" s="880"/>
      <c r="AS604" s="880"/>
      <c r="AT604" s="880"/>
      <c r="AU604" s="880"/>
      <c r="AV604" s="880"/>
      <c r="AW604" s="880"/>
      <c r="AX604" s="880"/>
      <c r="AY604" s="876">
        <v>0</v>
      </c>
      <c r="AZ604" s="876"/>
      <c r="BA604" s="876"/>
      <c r="BB604" s="876"/>
      <c r="BC604" s="876"/>
      <c r="BD604" s="876"/>
      <c r="BE604" s="876"/>
      <c r="BF604" s="876"/>
      <c r="BG604" s="876">
        <v>3175</v>
      </c>
      <c r="BH604" s="876"/>
      <c r="BI604" s="876"/>
      <c r="BJ604" s="876"/>
      <c r="BK604" s="876"/>
      <c r="BL604" s="876"/>
      <c r="BM604" s="876"/>
      <c r="BN604" s="876"/>
      <c r="BO604" s="877">
        <v>31750</v>
      </c>
      <c r="BP604" s="878"/>
      <c r="BQ604" s="878"/>
      <c r="BR604" s="878"/>
      <c r="BS604" s="878"/>
      <c r="BT604" s="878"/>
      <c r="BU604" s="878"/>
      <c r="BV604" s="879"/>
      <c r="BW604" s="876">
        <v>0</v>
      </c>
      <c r="BX604" s="876"/>
      <c r="BY604" s="876"/>
      <c r="BZ604" s="876"/>
      <c r="CA604" s="876"/>
      <c r="CB604" s="876"/>
      <c r="CC604" s="876"/>
      <c r="CD604" s="876"/>
      <c r="CE604" s="876">
        <v>0</v>
      </c>
      <c r="CF604" s="876"/>
      <c r="CG604" s="876"/>
      <c r="CH604" s="876"/>
      <c r="CI604" s="876"/>
      <c r="CJ604" s="876"/>
      <c r="CK604" s="876"/>
      <c r="CL604" s="876"/>
      <c r="CM604" s="876"/>
      <c r="CN604" s="876">
        <v>24000</v>
      </c>
      <c r="CO604" s="876"/>
      <c r="CP604" s="876"/>
      <c r="CQ604" s="876"/>
      <c r="CR604" s="876"/>
      <c r="CS604" s="876"/>
      <c r="CT604" s="876"/>
      <c r="CU604" s="876"/>
      <c r="CV604" s="880">
        <f t="shared" si="9"/>
        <v>287525</v>
      </c>
      <c r="CW604" s="880"/>
      <c r="CX604" s="880"/>
      <c r="CY604" s="880"/>
      <c r="CZ604" s="880"/>
      <c r="DA604" s="880"/>
      <c r="DB604" s="880"/>
      <c r="DC604" s="880"/>
      <c r="DD604" s="880"/>
      <c r="DE604" s="881"/>
    </row>
    <row r="605" spans="1:109" s="3" customFormat="1" ht="23.25" customHeight="1" x14ac:dyDescent="0.2">
      <c r="A605" s="919" t="s">
        <v>1864</v>
      </c>
      <c r="B605" s="920"/>
      <c r="C605" s="920"/>
      <c r="D605" s="920"/>
      <c r="E605" s="920"/>
      <c r="F605" s="920"/>
      <c r="G605" s="920"/>
      <c r="H605" s="920"/>
      <c r="I605" s="920"/>
      <c r="J605" s="920"/>
      <c r="K605" s="920"/>
      <c r="L605" s="920"/>
      <c r="M605" s="920"/>
      <c r="N605" s="920"/>
      <c r="O605" s="921"/>
      <c r="P605" s="886" t="s">
        <v>1665</v>
      </c>
      <c r="Q605" s="886"/>
      <c r="R605" s="886"/>
      <c r="S605" s="886"/>
      <c r="T605" s="886"/>
      <c r="U605" s="886"/>
      <c r="V605" s="886"/>
      <c r="W605" s="886"/>
      <c r="X605" s="886"/>
      <c r="Y605" s="886"/>
      <c r="Z605" s="886"/>
      <c r="AA605" s="886"/>
      <c r="AB605" s="886"/>
      <c r="AC605" s="886"/>
      <c r="AD605" s="887"/>
      <c r="AE605" s="887"/>
      <c r="AF605" s="887"/>
      <c r="AG605" s="888">
        <v>1</v>
      </c>
      <c r="AH605" s="888"/>
      <c r="AI605" s="888"/>
      <c r="AJ605" s="888"/>
      <c r="AK605" s="889">
        <v>23500</v>
      </c>
      <c r="AL605" s="889"/>
      <c r="AM605" s="889"/>
      <c r="AN605" s="889"/>
      <c r="AO605" s="889"/>
      <c r="AP605" s="889"/>
      <c r="AQ605" s="880">
        <v>282000</v>
      </c>
      <c r="AR605" s="880"/>
      <c r="AS605" s="880"/>
      <c r="AT605" s="880"/>
      <c r="AU605" s="880"/>
      <c r="AV605" s="880"/>
      <c r="AW605" s="880"/>
      <c r="AX605" s="880"/>
      <c r="AY605" s="876">
        <v>0</v>
      </c>
      <c r="AZ605" s="876"/>
      <c r="BA605" s="876"/>
      <c r="BB605" s="876"/>
      <c r="BC605" s="876"/>
      <c r="BD605" s="876"/>
      <c r="BE605" s="876"/>
      <c r="BF605" s="876"/>
      <c r="BG605" s="876">
        <v>3916.666666666667</v>
      </c>
      <c r="BH605" s="876"/>
      <c r="BI605" s="876"/>
      <c r="BJ605" s="876"/>
      <c r="BK605" s="876"/>
      <c r="BL605" s="876"/>
      <c r="BM605" s="876"/>
      <c r="BN605" s="876"/>
      <c r="BO605" s="877">
        <v>39166.666666666672</v>
      </c>
      <c r="BP605" s="878"/>
      <c r="BQ605" s="878"/>
      <c r="BR605" s="878"/>
      <c r="BS605" s="878"/>
      <c r="BT605" s="878"/>
      <c r="BU605" s="878"/>
      <c r="BV605" s="879"/>
      <c r="BW605" s="876">
        <v>0</v>
      </c>
      <c r="BX605" s="876"/>
      <c r="BY605" s="876"/>
      <c r="BZ605" s="876"/>
      <c r="CA605" s="876"/>
      <c r="CB605" s="876"/>
      <c r="CC605" s="876"/>
      <c r="CD605" s="876"/>
      <c r="CE605" s="876">
        <v>0</v>
      </c>
      <c r="CF605" s="876"/>
      <c r="CG605" s="876"/>
      <c r="CH605" s="876"/>
      <c r="CI605" s="876"/>
      <c r="CJ605" s="876"/>
      <c r="CK605" s="876"/>
      <c r="CL605" s="876"/>
      <c r="CM605" s="876"/>
      <c r="CN605" s="876">
        <v>24000</v>
      </c>
      <c r="CO605" s="876"/>
      <c r="CP605" s="876"/>
      <c r="CQ605" s="876"/>
      <c r="CR605" s="876"/>
      <c r="CS605" s="876"/>
      <c r="CT605" s="876"/>
      <c r="CU605" s="876"/>
      <c r="CV605" s="880">
        <f t="shared" si="9"/>
        <v>349083.33333333337</v>
      </c>
      <c r="CW605" s="880"/>
      <c r="CX605" s="880"/>
      <c r="CY605" s="880"/>
      <c r="CZ605" s="880"/>
      <c r="DA605" s="880"/>
      <c r="DB605" s="880"/>
      <c r="DC605" s="880"/>
      <c r="DD605" s="880"/>
      <c r="DE605" s="881"/>
    </row>
    <row r="606" spans="1:109" s="3" customFormat="1" ht="23.25" customHeight="1" x14ac:dyDescent="0.2">
      <c r="A606" s="919" t="s">
        <v>1865</v>
      </c>
      <c r="B606" s="920"/>
      <c r="C606" s="920"/>
      <c r="D606" s="920"/>
      <c r="E606" s="920"/>
      <c r="F606" s="920"/>
      <c r="G606" s="920"/>
      <c r="H606" s="920"/>
      <c r="I606" s="920"/>
      <c r="J606" s="920"/>
      <c r="K606" s="920"/>
      <c r="L606" s="920"/>
      <c r="M606" s="920"/>
      <c r="N606" s="920"/>
      <c r="O606" s="921"/>
      <c r="P606" s="886" t="s">
        <v>1575</v>
      </c>
      <c r="Q606" s="886"/>
      <c r="R606" s="886"/>
      <c r="S606" s="886"/>
      <c r="T606" s="886"/>
      <c r="U606" s="886"/>
      <c r="V606" s="886"/>
      <c r="W606" s="886"/>
      <c r="X606" s="886"/>
      <c r="Y606" s="886"/>
      <c r="Z606" s="886"/>
      <c r="AA606" s="886"/>
      <c r="AB606" s="886"/>
      <c r="AC606" s="886"/>
      <c r="AD606" s="887"/>
      <c r="AE606" s="887"/>
      <c r="AF606" s="887"/>
      <c r="AG606" s="888">
        <v>1</v>
      </c>
      <c r="AH606" s="888"/>
      <c r="AI606" s="888"/>
      <c r="AJ606" s="888"/>
      <c r="AK606" s="889">
        <v>16000</v>
      </c>
      <c r="AL606" s="889"/>
      <c r="AM606" s="889"/>
      <c r="AN606" s="889"/>
      <c r="AO606" s="889"/>
      <c r="AP606" s="889"/>
      <c r="AQ606" s="880">
        <v>192000</v>
      </c>
      <c r="AR606" s="880"/>
      <c r="AS606" s="880"/>
      <c r="AT606" s="880"/>
      <c r="AU606" s="880"/>
      <c r="AV606" s="880"/>
      <c r="AW606" s="880"/>
      <c r="AX606" s="880"/>
      <c r="AY606" s="876">
        <v>0</v>
      </c>
      <c r="AZ606" s="876"/>
      <c r="BA606" s="876"/>
      <c r="BB606" s="876"/>
      <c r="BC606" s="876"/>
      <c r="BD606" s="876"/>
      <c r="BE606" s="876"/>
      <c r="BF606" s="876"/>
      <c r="BG606" s="876">
        <v>2666.666666666667</v>
      </c>
      <c r="BH606" s="876"/>
      <c r="BI606" s="876"/>
      <c r="BJ606" s="876"/>
      <c r="BK606" s="876"/>
      <c r="BL606" s="876"/>
      <c r="BM606" s="876"/>
      <c r="BN606" s="876"/>
      <c r="BO606" s="877">
        <v>26666.666666666668</v>
      </c>
      <c r="BP606" s="878"/>
      <c r="BQ606" s="878"/>
      <c r="BR606" s="878"/>
      <c r="BS606" s="878"/>
      <c r="BT606" s="878"/>
      <c r="BU606" s="878"/>
      <c r="BV606" s="879"/>
      <c r="BW606" s="876">
        <v>0</v>
      </c>
      <c r="BX606" s="876"/>
      <c r="BY606" s="876"/>
      <c r="BZ606" s="876"/>
      <c r="CA606" s="876"/>
      <c r="CB606" s="876"/>
      <c r="CC606" s="876"/>
      <c r="CD606" s="876"/>
      <c r="CE606" s="876">
        <v>0</v>
      </c>
      <c r="CF606" s="876"/>
      <c r="CG606" s="876"/>
      <c r="CH606" s="876"/>
      <c r="CI606" s="876"/>
      <c r="CJ606" s="876"/>
      <c r="CK606" s="876"/>
      <c r="CL606" s="876"/>
      <c r="CM606" s="876"/>
      <c r="CN606" s="876">
        <v>32000</v>
      </c>
      <c r="CO606" s="876"/>
      <c r="CP606" s="876"/>
      <c r="CQ606" s="876"/>
      <c r="CR606" s="876"/>
      <c r="CS606" s="876"/>
      <c r="CT606" s="876"/>
      <c r="CU606" s="876"/>
      <c r="CV606" s="880">
        <f t="shared" si="9"/>
        <v>253333.33333333331</v>
      </c>
      <c r="CW606" s="880"/>
      <c r="CX606" s="880"/>
      <c r="CY606" s="880"/>
      <c r="CZ606" s="880"/>
      <c r="DA606" s="880"/>
      <c r="DB606" s="880"/>
      <c r="DC606" s="880"/>
      <c r="DD606" s="880"/>
      <c r="DE606" s="881"/>
    </row>
    <row r="607" spans="1:109" s="3" customFormat="1" ht="23.25" customHeight="1" x14ac:dyDescent="0.2">
      <c r="A607" s="919" t="s">
        <v>1866</v>
      </c>
      <c r="B607" s="920"/>
      <c r="C607" s="920"/>
      <c r="D607" s="920"/>
      <c r="E607" s="920"/>
      <c r="F607" s="920"/>
      <c r="G607" s="920"/>
      <c r="H607" s="920"/>
      <c r="I607" s="920"/>
      <c r="J607" s="920"/>
      <c r="K607" s="920"/>
      <c r="L607" s="920"/>
      <c r="M607" s="920"/>
      <c r="N607" s="920"/>
      <c r="O607" s="921"/>
      <c r="P607" s="886" t="s">
        <v>1575</v>
      </c>
      <c r="Q607" s="886"/>
      <c r="R607" s="886"/>
      <c r="S607" s="886"/>
      <c r="T607" s="886"/>
      <c r="U607" s="886"/>
      <c r="V607" s="886"/>
      <c r="W607" s="886"/>
      <c r="X607" s="886"/>
      <c r="Y607" s="886"/>
      <c r="Z607" s="886"/>
      <c r="AA607" s="886"/>
      <c r="AB607" s="886"/>
      <c r="AC607" s="886"/>
      <c r="AD607" s="887"/>
      <c r="AE607" s="887"/>
      <c r="AF607" s="887"/>
      <c r="AG607" s="888">
        <v>1</v>
      </c>
      <c r="AH607" s="888"/>
      <c r="AI607" s="888"/>
      <c r="AJ607" s="888"/>
      <c r="AK607" s="889">
        <v>16000</v>
      </c>
      <c r="AL607" s="889"/>
      <c r="AM607" s="889"/>
      <c r="AN607" s="889"/>
      <c r="AO607" s="889"/>
      <c r="AP607" s="889"/>
      <c r="AQ607" s="880">
        <v>192000</v>
      </c>
      <c r="AR607" s="880"/>
      <c r="AS607" s="880"/>
      <c r="AT607" s="880"/>
      <c r="AU607" s="880"/>
      <c r="AV607" s="880"/>
      <c r="AW607" s="880"/>
      <c r="AX607" s="880"/>
      <c r="AY607" s="876">
        <v>0</v>
      </c>
      <c r="AZ607" s="876"/>
      <c r="BA607" s="876"/>
      <c r="BB607" s="876"/>
      <c r="BC607" s="876"/>
      <c r="BD607" s="876"/>
      <c r="BE607" s="876"/>
      <c r="BF607" s="876"/>
      <c r="BG607" s="876">
        <v>2666.666666666667</v>
      </c>
      <c r="BH607" s="876"/>
      <c r="BI607" s="876"/>
      <c r="BJ607" s="876"/>
      <c r="BK607" s="876"/>
      <c r="BL607" s="876"/>
      <c r="BM607" s="876"/>
      <c r="BN607" s="876"/>
      <c r="BO607" s="877">
        <v>26666.666666666668</v>
      </c>
      <c r="BP607" s="878"/>
      <c r="BQ607" s="878"/>
      <c r="BR607" s="878"/>
      <c r="BS607" s="878"/>
      <c r="BT607" s="878"/>
      <c r="BU607" s="878"/>
      <c r="BV607" s="879"/>
      <c r="BW607" s="876">
        <v>0</v>
      </c>
      <c r="BX607" s="876"/>
      <c r="BY607" s="876"/>
      <c r="BZ607" s="876"/>
      <c r="CA607" s="876"/>
      <c r="CB607" s="876"/>
      <c r="CC607" s="876"/>
      <c r="CD607" s="876"/>
      <c r="CE607" s="876">
        <v>0</v>
      </c>
      <c r="CF607" s="876"/>
      <c r="CG607" s="876"/>
      <c r="CH607" s="876"/>
      <c r="CI607" s="876"/>
      <c r="CJ607" s="876"/>
      <c r="CK607" s="876"/>
      <c r="CL607" s="876"/>
      <c r="CM607" s="876"/>
      <c r="CN607" s="876">
        <v>32000</v>
      </c>
      <c r="CO607" s="876"/>
      <c r="CP607" s="876"/>
      <c r="CQ607" s="876"/>
      <c r="CR607" s="876"/>
      <c r="CS607" s="876"/>
      <c r="CT607" s="876"/>
      <c r="CU607" s="876"/>
      <c r="CV607" s="880">
        <f t="shared" si="9"/>
        <v>253333.33333333331</v>
      </c>
      <c r="CW607" s="880"/>
      <c r="CX607" s="880"/>
      <c r="CY607" s="880"/>
      <c r="CZ607" s="880"/>
      <c r="DA607" s="880"/>
      <c r="DB607" s="880"/>
      <c r="DC607" s="880"/>
      <c r="DD607" s="880"/>
      <c r="DE607" s="881"/>
    </row>
    <row r="608" spans="1:109" s="3" customFormat="1" ht="23.25" customHeight="1" x14ac:dyDescent="0.2">
      <c r="A608" s="919" t="s">
        <v>1867</v>
      </c>
      <c r="B608" s="920"/>
      <c r="C608" s="920"/>
      <c r="D608" s="920"/>
      <c r="E608" s="920"/>
      <c r="F608" s="920"/>
      <c r="G608" s="920"/>
      <c r="H608" s="920"/>
      <c r="I608" s="920"/>
      <c r="J608" s="920"/>
      <c r="K608" s="920"/>
      <c r="L608" s="920"/>
      <c r="M608" s="920"/>
      <c r="N608" s="920"/>
      <c r="O608" s="921"/>
      <c r="P608" s="886" t="s">
        <v>1577</v>
      </c>
      <c r="Q608" s="886"/>
      <c r="R608" s="886"/>
      <c r="S608" s="886"/>
      <c r="T608" s="886"/>
      <c r="U608" s="886"/>
      <c r="V608" s="886"/>
      <c r="W608" s="886"/>
      <c r="X608" s="886"/>
      <c r="Y608" s="886"/>
      <c r="Z608" s="886"/>
      <c r="AA608" s="886"/>
      <c r="AB608" s="886"/>
      <c r="AC608" s="886"/>
      <c r="AD608" s="887"/>
      <c r="AE608" s="887"/>
      <c r="AF608" s="887"/>
      <c r="AG608" s="888">
        <v>1</v>
      </c>
      <c r="AH608" s="888"/>
      <c r="AI608" s="888"/>
      <c r="AJ608" s="888"/>
      <c r="AK608" s="889">
        <v>16000</v>
      </c>
      <c r="AL608" s="889"/>
      <c r="AM608" s="889"/>
      <c r="AN608" s="889"/>
      <c r="AO608" s="889"/>
      <c r="AP608" s="889"/>
      <c r="AQ608" s="880">
        <v>192000</v>
      </c>
      <c r="AR608" s="880"/>
      <c r="AS608" s="880"/>
      <c r="AT608" s="880"/>
      <c r="AU608" s="880"/>
      <c r="AV608" s="880"/>
      <c r="AW608" s="880"/>
      <c r="AX608" s="880"/>
      <c r="AY608" s="876">
        <v>0</v>
      </c>
      <c r="AZ608" s="876"/>
      <c r="BA608" s="876"/>
      <c r="BB608" s="876"/>
      <c r="BC608" s="876"/>
      <c r="BD608" s="876"/>
      <c r="BE608" s="876"/>
      <c r="BF608" s="876"/>
      <c r="BG608" s="876">
        <v>2666.666666666667</v>
      </c>
      <c r="BH608" s="876"/>
      <c r="BI608" s="876"/>
      <c r="BJ608" s="876"/>
      <c r="BK608" s="876"/>
      <c r="BL608" s="876"/>
      <c r="BM608" s="876"/>
      <c r="BN608" s="876"/>
      <c r="BO608" s="877">
        <v>26666.666666666668</v>
      </c>
      <c r="BP608" s="878"/>
      <c r="BQ608" s="878"/>
      <c r="BR608" s="878"/>
      <c r="BS608" s="878"/>
      <c r="BT608" s="878"/>
      <c r="BU608" s="878"/>
      <c r="BV608" s="879"/>
      <c r="BW608" s="876">
        <v>0</v>
      </c>
      <c r="BX608" s="876"/>
      <c r="BY608" s="876"/>
      <c r="BZ608" s="876"/>
      <c r="CA608" s="876"/>
      <c r="CB608" s="876"/>
      <c r="CC608" s="876"/>
      <c r="CD608" s="876"/>
      <c r="CE608" s="876">
        <v>0</v>
      </c>
      <c r="CF608" s="876"/>
      <c r="CG608" s="876"/>
      <c r="CH608" s="876"/>
      <c r="CI608" s="876"/>
      <c r="CJ608" s="876"/>
      <c r="CK608" s="876"/>
      <c r="CL608" s="876"/>
      <c r="CM608" s="876"/>
      <c r="CN608" s="876">
        <v>24000</v>
      </c>
      <c r="CO608" s="876"/>
      <c r="CP608" s="876"/>
      <c r="CQ608" s="876"/>
      <c r="CR608" s="876"/>
      <c r="CS608" s="876"/>
      <c r="CT608" s="876"/>
      <c r="CU608" s="876"/>
      <c r="CV608" s="880">
        <f t="shared" si="9"/>
        <v>245333.33333333331</v>
      </c>
      <c r="CW608" s="880"/>
      <c r="CX608" s="880"/>
      <c r="CY608" s="880"/>
      <c r="CZ608" s="880"/>
      <c r="DA608" s="880"/>
      <c r="DB608" s="880"/>
      <c r="DC608" s="880"/>
      <c r="DD608" s="880"/>
      <c r="DE608" s="881"/>
    </row>
    <row r="609" spans="1:109" s="3" customFormat="1" ht="23.25" customHeight="1" x14ac:dyDescent="0.2">
      <c r="A609" s="919" t="s">
        <v>1868</v>
      </c>
      <c r="B609" s="920"/>
      <c r="C609" s="920"/>
      <c r="D609" s="920"/>
      <c r="E609" s="920"/>
      <c r="F609" s="920"/>
      <c r="G609" s="920"/>
      <c r="H609" s="920"/>
      <c r="I609" s="920"/>
      <c r="J609" s="920"/>
      <c r="K609" s="920"/>
      <c r="L609" s="920"/>
      <c r="M609" s="920"/>
      <c r="N609" s="920"/>
      <c r="O609" s="921"/>
      <c r="P609" s="886" t="s">
        <v>1596</v>
      </c>
      <c r="Q609" s="886"/>
      <c r="R609" s="886"/>
      <c r="S609" s="886"/>
      <c r="T609" s="886"/>
      <c r="U609" s="886"/>
      <c r="V609" s="886"/>
      <c r="W609" s="886"/>
      <c r="X609" s="886"/>
      <c r="Y609" s="886"/>
      <c r="Z609" s="886"/>
      <c r="AA609" s="886"/>
      <c r="AB609" s="886"/>
      <c r="AC609" s="886"/>
      <c r="AD609" s="887"/>
      <c r="AE609" s="887"/>
      <c r="AF609" s="887"/>
      <c r="AG609" s="888">
        <v>1</v>
      </c>
      <c r="AH609" s="888"/>
      <c r="AI609" s="888"/>
      <c r="AJ609" s="888"/>
      <c r="AK609" s="889">
        <v>28500</v>
      </c>
      <c r="AL609" s="889"/>
      <c r="AM609" s="889"/>
      <c r="AN609" s="889"/>
      <c r="AO609" s="889"/>
      <c r="AP609" s="889"/>
      <c r="AQ609" s="880">
        <v>342000</v>
      </c>
      <c r="AR609" s="880"/>
      <c r="AS609" s="880"/>
      <c r="AT609" s="880"/>
      <c r="AU609" s="880"/>
      <c r="AV609" s="880"/>
      <c r="AW609" s="880"/>
      <c r="AX609" s="880"/>
      <c r="AY609" s="876">
        <v>0</v>
      </c>
      <c r="AZ609" s="876"/>
      <c r="BA609" s="876"/>
      <c r="BB609" s="876"/>
      <c r="BC609" s="876"/>
      <c r="BD609" s="876"/>
      <c r="BE609" s="876"/>
      <c r="BF609" s="876"/>
      <c r="BG609" s="876">
        <v>4750</v>
      </c>
      <c r="BH609" s="876"/>
      <c r="BI609" s="876"/>
      <c r="BJ609" s="876"/>
      <c r="BK609" s="876"/>
      <c r="BL609" s="876"/>
      <c r="BM609" s="876"/>
      <c r="BN609" s="876"/>
      <c r="BO609" s="877">
        <v>47500</v>
      </c>
      <c r="BP609" s="878"/>
      <c r="BQ609" s="878"/>
      <c r="BR609" s="878"/>
      <c r="BS609" s="878"/>
      <c r="BT609" s="878"/>
      <c r="BU609" s="878"/>
      <c r="BV609" s="879"/>
      <c r="BW609" s="876">
        <v>0</v>
      </c>
      <c r="BX609" s="876"/>
      <c r="BY609" s="876"/>
      <c r="BZ609" s="876"/>
      <c r="CA609" s="876"/>
      <c r="CB609" s="876"/>
      <c r="CC609" s="876"/>
      <c r="CD609" s="876"/>
      <c r="CE609" s="876">
        <v>0</v>
      </c>
      <c r="CF609" s="876"/>
      <c r="CG609" s="876"/>
      <c r="CH609" s="876"/>
      <c r="CI609" s="876"/>
      <c r="CJ609" s="876"/>
      <c r="CK609" s="876"/>
      <c r="CL609" s="876"/>
      <c r="CM609" s="876"/>
      <c r="CN609" s="876">
        <v>24000</v>
      </c>
      <c r="CO609" s="876"/>
      <c r="CP609" s="876"/>
      <c r="CQ609" s="876"/>
      <c r="CR609" s="876"/>
      <c r="CS609" s="876"/>
      <c r="CT609" s="876"/>
      <c r="CU609" s="876"/>
      <c r="CV609" s="880">
        <f t="shared" si="9"/>
        <v>418250</v>
      </c>
      <c r="CW609" s="880"/>
      <c r="CX609" s="880"/>
      <c r="CY609" s="880"/>
      <c r="CZ609" s="880"/>
      <c r="DA609" s="880"/>
      <c r="DB609" s="880"/>
      <c r="DC609" s="880"/>
      <c r="DD609" s="880"/>
      <c r="DE609" s="881"/>
    </row>
    <row r="610" spans="1:109" s="3" customFormat="1" ht="23.25" customHeight="1" x14ac:dyDescent="0.2">
      <c r="A610" s="919" t="s">
        <v>1869</v>
      </c>
      <c r="B610" s="920"/>
      <c r="C610" s="920"/>
      <c r="D610" s="920"/>
      <c r="E610" s="920"/>
      <c r="F610" s="920"/>
      <c r="G610" s="920"/>
      <c r="H610" s="920"/>
      <c r="I610" s="920"/>
      <c r="J610" s="920"/>
      <c r="K610" s="920"/>
      <c r="L610" s="920"/>
      <c r="M610" s="920"/>
      <c r="N610" s="920"/>
      <c r="O610" s="921"/>
      <c r="P610" s="886" t="s">
        <v>1507</v>
      </c>
      <c r="Q610" s="886"/>
      <c r="R610" s="886"/>
      <c r="S610" s="886"/>
      <c r="T610" s="886"/>
      <c r="U610" s="886"/>
      <c r="V610" s="886"/>
      <c r="W610" s="886"/>
      <c r="X610" s="886"/>
      <c r="Y610" s="886"/>
      <c r="Z610" s="886"/>
      <c r="AA610" s="886"/>
      <c r="AB610" s="886"/>
      <c r="AC610" s="886"/>
      <c r="AD610" s="887"/>
      <c r="AE610" s="887"/>
      <c r="AF610" s="887"/>
      <c r="AG610" s="888">
        <v>1</v>
      </c>
      <c r="AH610" s="888"/>
      <c r="AI610" s="888"/>
      <c r="AJ610" s="888"/>
      <c r="AK610" s="889">
        <v>17500</v>
      </c>
      <c r="AL610" s="889"/>
      <c r="AM610" s="889"/>
      <c r="AN610" s="889"/>
      <c r="AO610" s="889"/>
      <c r="AP610" s="889"/>
      <c r="AQ610" s="880">
        <v>210000</v>
      </c>
      <c r="AR610" s="880"/>
      <c r="AS610" s="880"/>
      <c r="AT610" s="880"/>
      <c r="AU610" s="880"/>
      <c r="AV610" s="880"/>
      <c r="AW610" s="880"/>
      <c r="AX610" s="880"/>
      <c r="AY610" s="876">
        <v>0</v>
      </c>
      <c r="AZ610" s="876"/>
      <c r="BA610" s="876"/>
      <c r="BB610" s="876"/>
      <c r="BC610" s="876"/>
      <c r="BD610" s="876"/>
      <c r="BE610" s="876"/>
      <c r="BF610" s="876"/>
      <c r="BG610" s="876">
        <v>2916.666666666667</v>
      </c>
      <c r="BH610" s="876"/>
      <c r="BI610" s="876"/>
      <c r="BJ610" s="876"/>
      <c r="BK610" s="876"/>
      <c r="BL610" s="876"/>
      <c r="BM610" s="876"/>
      <c r="BN610" s="876"/>
      <c r="BO610" s="877">
        <v>29166.666666666668</v>
      </c>
      <c r="BP610" s="878"/>
      <c r="BQ610" s="878"/>
      <c r="BR610" s="878"/>
      <c r="BS610" s="878"/>
      <c r="BT610" s="878"/>
      <c r="BU610" s="878"/>
      <c r="BV610" s="879"/>
      <c r="BW610" s="876">
        <v>0</v>
      </c>
      <c r="BX610" s="876"/>
      <c r="BY610" s="876"/>
      <c r="BZ610" s="876"/>
      <c r="CA610" s="876"/>
      <c r="CB610" s="876"/>
      <c r="CC610" s="876"/>
      <c r="CD610" s="876"/>
      <c r="CE610" s="876">
        <v>0</v>
      </c>
      <c r="CF610" s="876"/>
      <c r="CG610" s="876"/>
      <c r="CH610" s="876"/>
      <c r="CI610" s="876"/>
      <c r="CJ610" s="876"/>
      <c r="CK610" s="876"/>
      <c r="CL610" s="876"/>
      <c r="CM610" s="876"/>
      <c r="CN610" s="876">
        <v>0</v>
      </c>
      <c r="CO610" s="876"/>
      <c r="CP610" s="876"/>
      <c r="CQ610" s="876"/>
      <c r="CR610" s="876"/>
      <c r="CS610" s="876"/>
      <c r="CT610" s="876"/>
      <c r="CU610" s="876"/>
      <c r="CV610" s="880">
        <f t="shared" si="9"/>
        <v>242083.33333333331</v>
      </c>
      <c r="CW610" s="880"/>
      <c r="CX610" s="880"/>
      <c r="CY610" s="880"/>
      <c r="CZ610" s="880"/>
      <c r="DA610" s="880"/>
      <c r="DB610" s="880"/>
      <c r="DC610" s="880"/>
      <c r="DD610" s="880"/>
      <c r="DE610" s="881"/>
    </row>
    <row r="611" spans="1:109" s="3" customFormat="1" ht="23.25" customHeight="1" x14ac:dyDescent="0.2">
      <c r="A611" s="919" t="s">
        <v>1870</v>
      </c>
      <c r="B611" s="920"/>
      <c r="C611" s="920"/>
      <c r="D611" s="920"/>
      <c r="E611" s="920"/>
      <c r="F611" s="920"/>
      <c r="G611" s="920"/>
      <c r="H611" s="920"/>
      <c r="I611" s="920"/>
      <c r="J611" s="920"/>
      <c r="K611" s="920"/>
      <c r="L611" s="920"/>
      <c r="M611" s="920"/>
      <c r="N611" s="920"/>
      <c r="O611" s="921"/>
      <c r="P611" s="886" t="s">
        <v>1672</v>
      </c>
      <c r="Q611" s="886"/>
      <c r="R611" s="886"/>
      <c r="S611" s="886"/>
      <c r="T611" s="886"/>
      <c r="U611" s="886"/>
      <c r="V611" s="886"/>
      <c r="W611" s="886"/>
      <c r="X611" s="886"/>
      <c r="Y611" s="886"/>
      <c r="Z611" s="886"/>
      <c r="AA611" s="886"/>
      <c r="AB611" s="886"/>
      <c r="AC611" s="886"/>
      <c r="AD611" s="887"/>
      <c r="AE611" s="887"/>
      <c r="AF611" s="887"/>
      <c r="AG611" s="888">
        <v>1</v>
      </c>
      <c r="AH611" s="888"/>
      <c r="AI611" s="888"/>
      <c r="AJ611" s="888"/>
      <c r="AK611" s="889">
        <v>23500</v>
      </c>
      <c r="AL611" s="889"/>
      <c r="AM611" s="889"/>
      <c r="AN611" s="889"/>
      <c r="AO611" s="889"/>
      <c r="AP611" s="889"/>
      <c r="AQ611" s="880">
        <v>282000</v>
      </c>
      <c r="AR611" s="880"/>
      <c r="AS611" s="880"/>
      <c r="AT611" s="880"/>
      <c r="AU611" s="880"/>
      <c r="AV611" s="880"/>
      <c r="AW611" s="880"/>
      <c r="AX611" s="880"/>
      <c r="AY611" s="876">
        <v>0</v>
      </c>
      <c r="AZ611" s="876"/>
      <c r="BA611" s="876"/>
      <c r="BB611" s="876"/>
      <c r="BC611" s="876"/>
      <c r="BD611" s="876"/>
      <c r="BE611" s="876"/>
      <c r="BF611" s="876"/>
      <c r="BG611" s="876">
        <v>3916.666666666667</v>
      </c>
      <c r="BH611" s="876"/>
      <c r="BI611" s="876"/>
      <c r="BJ611" s="876"/>
      <c r="BK611" s="876"/>
      <c r="BL611" s="876"/>
      <c r="BM611" s="876"/>
      <c r="BN611" s="876"/>
      <c r="BO611" s="877">
        <v>39166.666666666672</v>
      </c>
      <c r="BP611" s="878"/>
      <c r="BQ611" s="878"/>
      <c r="BR611" s="878"/>
      <c r="BS611" s="878"/>
      <c r="BT611" s="878"/>
      <c r="BU611" s="878"/>
      <c r="BV611" s="879"/>
      <c r="BW611" s="876">
        <v>0</v>
      </c>
      <c r="BX611" s="876"/>
      <c r="BY611" s="876"/>
      <c r="BZ611" s="876"/>
      <c r="CA611" s="876"/>
      <c r="CB611" s="876"/>
      <c r="CC611" s="876"/>
      <c r="CD611" s="876"/>
      <c r="CE611" s="876">
        <v>0</v>
      </c>
      <c r="CF611" s="876"/>
      <c r="CG611" s="876"/>
      <c r="CH611" s="876"/>
      <c r="CI611" s="876"/>
      <c r="CJ611" s="876"/>
      <c r="CK611" s="876"/>
      <c r="CL611" s="876"/>
      <c r="CM611" s="876"/>
      <c r="CN611" s="876">
        <v>24000</v>
      </c>
      <c r="CO611" s="876"/>
      <c r="CP611" s="876"/>
      <c r="CQ611" s="876"/>
      <c r="CR611" s="876"/>
      <c r="CS611" s="876"/>
      <c r="CT611" s="876"/>
      <c r="CU611" s="876"/>
      <c r="CV611" s="880">
        <f t="shared" si="9"/>
        <v>349083.33333333337</v>
      </c>
      <c r="CW611" s="880"/>
      <c r="CX611" s="880"/>
      <c r="CY611" s="880"/>
      <c r="CZ611" s="880"/>
      <c r="DA611" s="880"/>
      <c r="DB611" s="880"/>
      <c r="DC611" s="880"/>
      <c r="DD611" s="880"/>
      <c r="DE611" s="881"/>
    </row>
    <row r="612" spans="1:109" s="3" customFormat="1" ht="23.25" customHeight="1" x14ac:dyDescent="0.2">
      <c r="A612" s="919" t="s">
        <v>1871</v>
      </c>
      <c r="B612" s="920"/>
      <c r="C612" s="920"/>
      <c r="D612" s="920"/>
      <c r="E612" s="920"/>
      <c r="F612" s="920"/>
      <c r="G612" s="920"/>
      <c r="H612" s="920"/>
      <c r="I612" s="920"/>
      <c r="J612" s="920"/>
      <c r="K612" s="920"/>
      <c r="L612" s="920"/>
      <c r="M612" s="920"/>
      <c r="N612" s="920"/>
      <c r="O612" s="921"/>
      <c r="P612" s="886" t="s">
        <v>1507</v>
      </c>
      <c r="Q612" s="886"/>
      <c r="R612" s="886"/>
      <c r="S612" s="886"/>
      <c r="T612" s="886"/>
      <c r="U612" s="886"/>
      <c r="V612" s="886"/>
      <c r="W612" s="886"/>
      <c r="X612" s="886"/>
      <c r="Y612" s="886"/>
      <c r="Z612" s="886"/>
      <c r="AA612" s="886"/>
      <c r="AB612" s="886"/>
      <c r="AC612" s="886"/>
      <c r="AD612" s="887"/>
      <c r="AE612" s="887"/>
      <c r="AF612" s="887"/>
      <c r="AG612" s="888">
        <v>1</v>
      </c>
      <c r="AH612" s="888"/>
      <c r="AI612" s="888"/>
      <c r="AJ612" s="888"/>
      <c r="AK612" s="889">
        <v>23500</v>
      </c>
      <c r="AL612" s="889"/>
      <c r="AM612" s="889"/>
      <c r="AN612" s="889"/>
      <c r="AO612" s="889"/>
      <c r="AP612" s="889"/>
      <c r="AQ612" s="880">
        <v>282000</v>
      </c>
      <c r="AR612" s="880"/>
      <c r="AS612" s="880"/>
      <c r="AT612" s="880"/>
      <c r="AU612" s="880"/>
      <c r="AV612" s="880"/>
      <c r="AW612" s="880"/>
      <c r="AX612" s="880"/>
      <c r="AY612" s="876">
        <v>0</v>
      </c>
      <c r="AZ612" s="876"/>
      <c r="BA612" s="876"/>
      <c r="BB612" s="876"/>
      <c r="BC612" s="876"/>
      <c r="BD612" s="876"/>
      <c r="BE612" s="876"/>
      <c r="BF612" s="876"/>
      <c r="BG612" s="876">
        <v>3916.666666666667</v>
      </c>
      <c r="BH612" s="876"/>
      <c r="BI612" s="876"/>
      <c r="BJ612" s="876"/>
      <c r="BK612" s="876"/>
      <c r="BL612" s="876"/>
      <c r="BM612" s="876"/>
      <c r="BN612" s="876"/>
      <c r="BO612" s="877">
        <v>39166.666666666672</v>
      </c>
      <c r="BP612" s="878"/>
      <c r="BQ612" s="878"/>
      <c r="BR612" s="878"/>
      <c r="BS612" s="878"/>
      <c r="BT612" s="878"/>
      <c r="BU612" s="878"/>
      <c r="BV612" s="879"/>
      <c r="BW612" s="876">
        <v>0</v>
      </c>
      <c r="BX612" s="876"/>
      <c r="BY612" s="876"/>
      <c r="BZ612" s="876"/>
      <c r="CA612" s="876"/>
      <c r="CB612" s="876"/>
      <c r="CC612" s="876"/>
      <c r="CD612" s="876"/>
      <c r="CE612" s="876">
        <v>0</v>
      </c>
      <c r="CF612" s="876"/>
      <c r="CG612" s="876"/>
      <c r="CH612" s="876"/>
      <c r="CI612" s="876"/>
      <c r="CJ612" s="876"/>
      <c r="CK612" s="876"/>
      <c r="CL612" s="876"/>
      <c r="CM612" s="876"/>
      <c r="CN612" s="876">
        <v>24000</v>
      </c>
      <c r="CO612" s="876"/>
      <c r="CP612" s="876"/>
      <c r="CQ612" s="876"/>
      <c r="CR612" s="876"/>
      <c r="CS612" s="876"/>
      <c r="CT612" s="876"/>
      <c r="CU612" s="876"/>
      <c r="CV612" s="880">
        <f t="shared" si="9"/>
        <v>349083.33333333337</v>
      </c>
      <c r="CW612" s="880"/>
      <c r="CX612" s="880"/>
      <c r="CY612" s="880"/>
      <c r="CZ612" s="880"/>
      <c r="DA612" s="880"/>
      <c r="DB612" s="880"/>
      <c r="DC612" s="880"/>
      <c r="DD612" s="880"/>
      <c r="DE612" s="881"/>
    </row>
    <row r="613" spans="1:109" s="3" customFormat="1" ht="23.25" customHeight="1" x14ac:dyDescent="0.2">
      <c r="A613" s="919" t="s">
        <v>1872</v>
      </c>
      <c r="B613" s="920"/>
      <c r="C613" s="920"/>
      <c r="D613" s="920"/>
      <c r="E613" s="920"/>
      <c r="F613" s="920"/>
      <c r="G613" s="920"/>
      <c r="H613" s="920"/>
      <c r="I613" s="920"/>
      <c r="J613" s="920"/>
      <c r="K613" s="920"/>
      <c r="L613" s="920"/>
      <c r="M613" s="920"/>
      <c r="N613" s="920"/>
      <c r="O613" s="921"/>
      <c r="P613" s="886" t="s">
        <v>1499</v>
      </c>
      <c r="Q613" s="886"/>
      <c r="R613" s="886"/>
      <c r="S613" s="886"/>
      <c r="T613" s="886"/>
      <c r="U613" s="886"/>
      <c r="V613" s="886"/>
      <c r="W613" s="886"/>
      <c r="X613" s="886"/>
      <c r="Y613" s="886"/>
      <c r="Z613" s="886"/>
      <c r="AA613" s="886"/>
      <c r="AB613" s="886"/>
      <c r="AC613" s="886"/>
      <c r="AD613" s="887"/>
      <c r="AE613" s="887"/>
      <c r="AF613" s="887"/>
      <c r="AG613" s="888">
        <v>1</v>
      </c>
      <c r="AH613" s="888"/>
      <c r="AI613" s="888"/>
      <c r="AJ613" s="888"/>
      <c r="AK613" s="889">
        <v>23500</v>
      </c>
      <c r="AL613" s="889"/>
      <c r="AM613" s="889"/>
      <c r="AN613" s="889"/>
      <c r="AO613" s="889"/>
      <c r="AP613" s="889"/>
      <c r="AQ613" s="880">
        <v>282000</v>
      </c>
      <c r="AR613" s="880"/>
      <c r="AS613" s="880"/>
      <c r="AT613" s="880"/>
      <c r="AU613" s="880"/>
      <c r="AV613" s="880"/>
      <c r="AW613" s="880"/>
      <c r="AX613" s="880"/>
      <c r="AY613" s="876">
        <v>0</v>
      </c>
      <c r="AZ613" s="876"/>
      <c r="BA613" s="876"/>
      <c r="BB613" s="876"/>
      <c r="BC613" s="876"/>
      <c r="BD613" s="876"/>
      <c r="BE613" s="876"/>
      <c r="BF613" s="876"/>
      <c r="BG613" s="876">
        <v>3916.666666666667</v>
      </c>
      <c r="BH613" s="876"/>
      <c r="BI613" s="876"/>
      <c r="BJ613" s="876"/>
      <c r="BK613" s="876"/>
      <c r="BL613" s="876"/>
      <c r="BM613" s="876"/>
      <c r="BN613" s="876"/>
      <c r="BO613" s="877">
        <v>39166.666666666672</v>
      </c>
      <c r="BP613" s="878"/>
      <c r="BQ613" s="878"/>
      <c r="BR613" s="878"/>
      <c r="BS613" s="878"/>
      <c r="BT613" s="878"/>
      <c r="BU613" s="878"/>
      <c r="BV613" s="879"/>
      <c r="BW613" s="876">
        <v>0</v>
      </c>
      <c r="BX613" s="876"/>
      <c r="BY613" s="876"/>
      <c r="BZ613" s="876"/>
      <c r="CA613" s="876"/>
      <c r="CB613" s="876"/>
      <c r="CC613" s="876"/>
      <c r="CD613" s="876"/>
      <c r="CE613" s="876">
        <v>0</v>
      </c>
      <c r="CF613" s="876"/>
      <c r="CG613" s="876"/>
      <c r="CH613" s="876"/>
      <c r="CI613" s="876"/>
      <c r="CJ613" s="876"/>
      <c r="CK613" s="876"/>
      <c r="CL613" s="876"/>
      <c r="CM613" s="876"/>
      <c r="CN613" s="876">
        <v>24000</v>
      </c>
      <c r="CO613" s="876"/>
      <c r="CP613" s="876"/>
      <c r="CQ613" s="876"/>
      <c r="CR613" s="876"/>
      <c r="CS613" s="876"/>
      <c r="CT613" s="876"/>
      <c r="CU613" s="876"/>
      <c r="CV613" s="880">
        <f t="shared" si="9"/>
        <v>349083.33333333337</v>
      </c>
      <c r="CW613" s="880"/>
      <c r="CX613" s="880"/>
      <c r="CY613" s="880"/>
      <c r="CZ613" s="880"/>
      <c r="DA613" s="880"/>
      <c r="DB613" s="880"/>
      <c r="DC613" s="880"/>
      <c r="DD613" s="880"/>
      <c r="DE613" s="881"/>
    </row>
    <row r="614" spans="1:109" s="3" customFormat="1" ht="23.25" customHeight="1" x14ac:dyDescent="0.2">
      <c r="A614" s="919" t="s">
        <v>1873</v>
      </c>
      <c r="B614" s="920"/>
      <c r="C614" s="920"/>
      <c r="D614" s="920"/>
      <c r="E614" s="920"/>
      <c r="F614" s="920"/>
      <c r="G614" s="920"/>
      <c r="H614" s="920"/>
      <c r="I614" s="920"/>
      <c r="J614" s="920"/>
      <c r="K614" s="920"/>
      <c r="L614" s="920"/>
      <c r="M614" s="920"/>
      <c r="N614" s="920"/>
      <c r="O614" s="921"/>
      <c r="P614" s="886" t="s">
        <v>1601</v>
      </c>
      <c r="Q614" s="886"/>
      <c r="R614" s="886"/>
      <c r="S614" s="886"/>
      <c r="T614" s="886"/>
      <c r="U614" s="886"/>
      <c r="V614" s="886"/>
      <c r="W614" s="886"/>
      <c r="X614" s="886"/>
      <c r="Y614" s="886"/>
      <c r="Z614" s="886"/>
      <c r="AA614" s="886"/>
      <c r="AB614" s="886"/>
      <c r="AC614" s="886"/>
      <c r="AD614" s="887"/>
      <c r="AE614" s="887"/>
      <c r="AF614" s="887"/>
      <c r="AG614" s="888">
        <v>1</v>
      </c>
      <c r="AH614" s="888"/>
      <c r="AI614" s="888"/>
      <c r="AJ614" s="888"/>
      <c r="AK614" s="889">
        <v>17550</v>
      </c>
      <c r="AL614" s="889"/>
      <c r="AM614" s="889"/>
      <c r="AN614" s="889"/>
      <c r="AO614" s="889"/>
      <c r="AP614" s="889"/>
      <c r="AQ614" s="880">
        <v>210600</v>
      </c>
      <c r="AR614" s="880"/>
      <c r="AS614" s="880"/>
      <c r="AT614" s="880"/>
      <c r="AU614" s="880"/>
      <c r="AV614" s="880"/>
      <c r="AW614" s="880"/>
      <c r="AX614" s="880"/>
      <c r="AY614" s="876">
        <v>0</v>
      </c>
      <c r="AZ614" s="876"/>
      <c r="BA614" s="876"/>
      <c r="BB614" s="876"/>
      <c r="BC614" s="876"/>
      <c r="BD614" s="876"/>
      <c r="BE614" s="876"/>
      <c r="BF614" s="876"/>
      <c r="BG614" s="876">
        <v>2925</v>
      </c>
      <c r="BH614" s="876"/>
      <c r="BI614" s="876"/>
      <c r="BJ614" s="876"/>
      <c r="BK614" s="876"/>
      <c r="BL614" s="876"/>
      <c r="BM614" s="876"/>
      <c r="BN614" s="876"/>
      <c r="BO614" s="877">
        <v>29250</v>
      </c>
      <c r="BP614" s="878"/>
      <c r="BQ614" s="878"/>
      <c r="BR614" s="878"/>
      <c r="BS614" s="878"/>
      <c r="BT614" s="878"/>
      <c r="BU614" s="878"/>
      <c r="BV614" s="879"/>
      <c r="BW614" s="876">
        <v>0</v>
      </c>
      <c r="BX614" s="876"/>
      <c r="BY614" s="876"/>
      <c r="BZ614" s="876"/>
      <c r="CA614" s="876"/>
      <c r="CB614" s="876"/>
      <c r="CC614" s="876"/>
      <c r="CD614" s="876"/>
      <c r="CE614" s="876">
        <v>0</v>
      </c>
      <c r="CF614" s="876"/>
      <c r="CG614" s="876"/>
      <c r="CH614" s="876"/>
      <c r="CI614" s="876"/>
      <c r="CJ614" s="876"/>
      <c r="CK614" s="876"/>
      <c r="CL614" s="876"/>
      <c r="CM614" s="876"/>
      <c r="CN614" s="876">
        <v>0</v>
      </c>
      <c r="CO614" s="876"/>
      <c r="CP614" s="876"/>
      <c r="CQ614" s="876"/>
      <c r="CR614" s="876"/>
      <c r="CS614" s="876"/>
      <c r="CT614" s="876"/>
      <c r="CU614" s="876"/>
      <c r="CV614" s="880">
        <f t="shared" si="9"/>
        <v>242775</v>
      </c>
      <c r="CW614" s="880"/>
      <c r="CX614" s="880"/>
      <c r="CY614" s="880"/>
      <c r="CZ614" s="880"/>
      <c r="DA614" s="880"/>
      <c r="DB614" s="880"/>
      <c r="DC614" s="880"/>
      <c r="DD614" s="880"/>
      <c r="DE614" s="881"/>
    </row>
    <row r="615" spans="1:109" s="3" customFormat="1" ht="23.25" customHeight="1" x14ac:dyDescent="0.2">
      <c r="A615" s="919" t="s">
        <v>1874</v>
      </c>
      <c r="B615" s="920"/>
      <c r="C615" s="920"/>
      <c r="D615" s="920"/>
      <c r="E615" s="920"/>
      <c r="F615" s="920"/>
      <c r="G615" s="920"/>
      <c r="H615" s="920"/>
      <c r="I615" s="920"/>
      <c r="J615" s="920"/>
      <c r="K615" s="920"/>
      <c r="L615" s="920"/>
      <c r="M615" s="920"/>
      <c r="N615" s="920"/>
      <c r="O615" s="921"/>
      <c r="P615" s="886" t="s">
        <v>1539</v>
      </c>
      <c r="Q615" s="886"/>
      <c r="R615" s="886"/>
      <c r="S615" s="886"/>
      <c r="T615" s="886"/>
      <c r="U615" s="886"/>
      <c r="V615" s="886"/>
      <c r="W615" s="886"/>
      <c r="X615" s="886"/>
      <c r="Y615" s="886"/>
      <c r="Z615" s="886"/>
      <c r="AA615" s="886"/>
      <c r="AB615" s="886"/>
      <c r="AC615" s="886"/>
      <c r="AD615" s="887"/>
      <c r="AE615" s="887"/>
      <c r="AF615" s="887"/>
      <c r="AG615" s="888">
        <v>1</v>
      </c>
      <c r="AH615" s="888"/>
      <c r="AI615" s="888"/>
      <c r="AJ615" s="888"/>
      <c r="AK615" s="889">
        <v>16000</v>
      </c>
      <c r="AL615" s="889"/>
      <c r="AM615" s="889"/>
      <c r="AN615" s="889"/>
      <c r="AO615" s="889"/>
      <c r="AP615" s="889"/>
      <c r="AQ615" s="880">
        <v>192000</v>
      </c>
      <c r="AR615" s="880"/>
      <c r="AS615" s="880"/>
      <c r="AT615" s="880"/>
      <c r="AU615" s="880"/>
      <c r="AV615" s="880"/>
      <c r="AW615" s="880"/>
      <c r="AX615" s="880"/>
      <c r="AY615" s="876">
        <v>0</v>
      </c>
      <c r="AZ615" s="876"/>
      <c r="BA615" s="876"/>
      <c r="BB615" s="876"/>
      <c r="BC615" s="876"/>
      <c r="BD615" s="876"/>
      <c r="BE615" s="876"/>
      <c r="BF615" s="876"/>
      <c r="BG615" s="876">
        <v>2666.666666666667</v>
      </c>
      <c r="BH615" s="876"/>
      <c r="BI615" s="876"/>
      <c r="BJ615" s="876"/>
      <c r="BK615" s="876"/>
      <c r="BL615" s="876"/>
      <c r="BM615" s="876"/>
      <c r="BN615" s="876"/>
      <c r="BO615" s="877">
        <v>26666.666666666668</v>
      </c>
      <c r="BP615" s="878"/>
      <c r="BQ615" s="878"/>
      <c r="BR615" s="878"/>
      <c r="BS615" s="878"/>
      <c r="BT615" s="878"/>
      <c r="BU615" s="878"/>
      <c r="BV615" s="879"/>
      <c r="BW615" s="876">
        <v>0</v>
      </c>
      <c r="BX615" s="876"/>
      <c r="BY615" s="876"/>
      <c r="BZ615" s="876"/>
      <c r="CA615" s="876"/>
      <c r="CB615" s="876"/>
      <c r="CC615" s="876"/>
      <c r="CD615" s="876"/>
      <c r="CE615" s="876">
        <v>0</v>
      </c>
      <c r="CF615" s="876"/>
      <c r="CG615" s="876"/>
      <c r="CH615" s="876"/>
      <c r="CI615" s="876"/>
      <c r="CJ615" s="876"/>
      <c r="CK615" s="876"/>
      <c r="CL615" s="876"/>
      <c r="CM615" s="876"/>
      <c r="CN615" s="876">
        <v>24000</v>
      </c>
      <c r="CO615" s="876"/>
      <c r="CP615" s="876"/>
      <c r="CQ615" s="876"/>
      <c r="CR615" s="876"/>
      <c r="CS615" s="876"/>
      <c r="CT615" s="876"/>
      <c r="CU615" s="876"/>
      <c r="CV615" s="880">
        <f t="shared" si="9"/>
        <v>245333.33333333331</v>
      </c>
      <c r="CW615" s="880"/>
      <c r="CX615" s="880"/>
      <c r="CY615" s="880"/>
      <c r="CZ615" s="880"/>
      <c r="DA615" s="880"/>
      <c r="DB615" s="880"/>
      <c r="DC615" s="880"/>
      <c r="DD615" s="880"/>
      <c r="DE615" s="881"/>
    </row>
    <row r="616" spans="1:109" s="3" customFormat="1" ht="23.25" customHeight="1" x14ac:dyDescent="0.2">
      <c r="A616" s="919" t="s">
        <v>1875</v>
      </c>
      <c r="B616" s="920"/>
      <c r="C616" s="920"/>
      <c r="D616" s="920"/>
      <c r="E616" s="920"/>
      <c r="F616" s="920"/>
      <c r="G616" s="920"/>
      <c r="H616" s="920"/>
      <c r="I616" s="920"/>
      <c r="J616" s="920"/>
      <c r="K616" s="920"/>
      <c r="L616" s="920"/>
      <c r="M616" s="920"/>
      <c r="N616" s="920"/>
      <c r="O616" s="921"/>
      <c r="P616" s="886" t="s">
        <v>1568</v>
      </c>
      <c r="Q616" s="886"/>
      <c r="R616" s="886"/>
      <c r="S616" s="886"/>
      <c r="T616" s="886"/>
      <c r="U616" s="886"/>
      <c r="V616" s="886"/>
      <c r="W616" s="886"/>
      <c r="X616" s="886"/>
      <c r="Y616" s="886"/>
      <c r="Z616" s="886"/>
      <c r="AA616" s="886"/>
      <c r="AB616" s="886"/>
      <c r="AC616" s="886"/>
      <c r="AD616" s="887"/>
      <c r="AE616" s="887"/>
      <c r="AF616" s="887"/>
      <c r="AG616" s="888">
        <v>1</v>
      </c>
      <c r="AH616" s="888"/>
      <c r="AI616" s="888"/>
      <c r="AJ616" s="888"/>
      <c r="AK616" s="889">
        <v>23500</v>
      </c>
      <c r="AL616" s="889"/>
      <c r="AM616" s="889"/>
      <c r="AN616" s="889"/>
      <c r="AO616" s="889"/>
      <c r="AP616" s="889"/>
      <c r="AQ616" s="880">
        <v>282000</v>
      </c>
      <c r="AR616" s="880"/>
      <c r="AS616" s="880"/>
      <c r="AT616" s="880"/>
      <c r="AU616" s="880"/>
      <c r="AV616" s="880"/>
      <c r="AW616" s="880"/>
      <c r="AX616" s="880"/>
      <c r="AY616" s="876">
        <v>0</v>
      </c>
      <c r="AZ616" s="876"/>
      <c r="BA616" s="876"/>
      <c r="BB616" s="876"/>
      <c r="BC616" s="876"/>
      <c r="BD616" s="876"/>
      <c r="BE616" s="876"/>
      <c r="BF616" s="876"/>
      <c r="BG616" s="876">
        <v>3916.666666666667</v>
      </c>
      <c r="BH616" s="876"/>
      <c r="BI616" s="876"/>
      <c r="BJ616" s="876"/>
      <c r="BK616" s="876"/>
      <c r="BL616" s="876"/>
      <c r="BM616" s="876"/>
      <c r="BN616" s="876"/>
      <c r="BO616" s="877">
        <v>39166.666666666672</v>
      </c>
      <c r="BP616" s="878"/>
      <c r="BQ616" s="878"/>
      <c r="BR616" s="878"/>
      <c r="BS616" s="878"/>
      <c r="BT616" s="878"/>
      <c r="BU616" s="878"/>
      <c r="BV616" s="879"/>
      <c r="BW616" s="876">
        <v>0</v>
      </c>
      <c r="BX616" s="876"/>
      <c r="BY616" s="876"/>
      <c r="BZ616" s="876"/>
      <c r="CA616" s="876"/>
      <c r="CB616" s="876"/>
      <c r="CC616" s="876"/>
      <c r="CD616" s="876"/>
      <c r="CE616" s="876">
        <v>0</v>
      </c>
      <c r="CF616" s="876"/>
      <c r="CG616" s="876"/>
      <c r="CH616" s="876"/>
      <c r="CI616" s="876"/>
      <c r="CJ616" s="876"/>
      <c r="CK616" s="876"/>
      <c r="CL616" s="876"/>
      <c r="CM616" s="876"/>
      <c r="CN616" s="876">
        <v>24000</v>
      </c>
      <c r="CO616" s="876"/>
      <c r="CP616" s="876"/>
      <c r="CQ616" s="876"/>
      <c r="CR616" s="876"/>
      <c r="CS616" s="876"/>
      <c r="CT616" s="876"/>
      <c r="CU616" s="876"/>
      <c r="CV616" s="880">
        <f t="shared" si="9"/>
        <v>349083.33333333337</v>
      </c>
      <c r="CW616" s="880"/>
      <c r="CX616" s="880"/>
      <c r="CY616" s="880"/>
      <c r="CZ616" s="880"/>
      <c r="DA616" s="880"/>
      <c r="DB616" s="880"/>
      <c r="DC616" s="880"/>
      <c r="DD616" s="880"/>
      <c r="DE616" s="881"/>
    </row>
    <row r="617" spans="1:109" s="3" customFormat="1" ht="23.25" customHeight="1" x14ac:dyDescent="0.2">
      <c r="A617" s="919" t="s">
        <v>1876</v>
      </c>
      <c r="B617" s="920"/>
      <c r="C617" s="920"/>
      <c r="D617" s="920"/>
      <c r="E617" s="920"/>
      <c r="F617" s="920"/>
      <c r="G617" s="920"/>
      <c r="H617" s="920"/>
      <c r="I617" s="920"/>
      <c r="J617" s="920"/>
      <c r="K617" s="920"/>
      <c r="L617" s="920"/>
      <c r="M617" s="920"/>
      <c r="N617" s="920"/>
      <c r="O617" s="921"/>
      <c r="P617" s="886" t="s">
        <v>1679</v>
      </c>
      <c r="Q617" s="886"/>
      <c r="R617" s="886"/>
      <c r="S617" s="886"/>
      <c r="T617" s="886"/>
      <c r="U617" s="886"/>
      <c r="V617" s="886"/>
      <c r="W617" s="886"/>
      <c r="X617" s="886"/>
      <c r="Y617" s="886"/>
      <c r="Z617" s="886"/>
      <c r="AA617" s="886"/>
      <c r="AB617" s="886"/>
      <c r="AC617" s="886"/>
      <c r="AD617" s="887"/>
      <c r="AE617" s="887"/>
      <c r="AF617" s="887"/>
      <c r="AG617" s="888">
        <v>1</v>
      </c>
      <c r="AH617" s="888"/>
      <c r="AI617" s="888"/>
      <c r="AJ617" s="888"/>
      <c r="AK617" s="889">
        <v>19050</v>
      </c>
      <c r="AL617" s="889"/>
      <c r="AM617" s="889"/>
      <c r="AN617" s="889"/>
      <c r="AO617" s="889"/>
      <c r="AP617" s="889"/>
      <c r="AQ617" s="880">
        <v>228600</v>
      </c>
      <c r="AR617" s="880"/>
      <c r="AS617" s="880"/>
      <c r="AT617" s="880"/>
      <c r="AU617" s="880"/>
      <c r="AV617" s="880"/>
      <c r="AW617" s="880"/>
      <c r="AX617" s="880"/>
      <c r="AY617" s="876">
        <v>0</v>
      </c>
      <c r="AZ617" s="876"/>
      <c r="BA617" s="876"/>
      <c r="BB617" s="876"/>
      <c r="BC617" s="876"/>
      <c r="BD617" s="876"/>
      <c r="BE617" s="876"/>
      <c r="BF617" s="876"/>
      <c r="BG617" s="876">
        <v>3175</v>
      </c>
      <c r="BH617" s="876"/>
      <c r="BI617" s="876"/>
      <c r="BJ617" s="876"/>
      <c r="BK617" s="876"/>
      <c r="BL617" s="876"/>
      <c r="BM617" s="876"/>
      <c r="BN617" s="876"/>
      <c r="BO617" s="877">
        <v>31750</v>
      </c>
      <c r="BP617" s="878"/>
      <c r="BQ617" s="878"/>
      <c r="BR617" s="878"/>
      <c r="BS617" s="878"/>
      <c r="BT617" s="878"/>
      <c r="BU617" s="878"/>
      <c r="BV617" s="879"/>
      <c r="BW617" s="876">
        <v>0</v>
      </c>
      <c r="BX617" s="876"/>
      <c r="BY617" s="876"/>
      <c r="BZ617" s="876"/>
      <c r="CA617" s="876"/>
      <c r="CB617" s="876"/>
      <c r="CC617" s="876"/>
      <c r="CD617" s="876"/>
      <c r="CE617" s="876">
        <v>0</v>
      </c>
      <c r="CF617" s="876"/>
      <c r="CG617" s="876"/>
      <c r="CH617" s="876"/>
      <c r="CI617" s="876"/>
      <c r="CJ617" s="876"/>
      <c r="CK617" s="876"/>
      <c r="CL617" s="876"/>
      <c r="CM617" s="876"/>
      <c r="CN617" s="876">
        <v>24000</v>
      </c>
      <c r="CO617" s="876"/>
      <c r="CP617" s="876"/>
      <c r="CQ617" s="876"/>
      <c r="CR617" s="876"/>
      <c r="CS617" s="876"/>
      <c r="CT617" s="876"/>
      <c r="CU617" s="876"/>
      <c r="CV617" s="880">
        <f t="shared" si="9"/>
        <v>287525</v>
      </c>
      <c r="CW617" s="880"/>
      <c r="CX617" s="880"/>
      <c r="CY617" s="880"/>
      <c r="CZ617" s="880"/>
      <c r="DA617" s="880"/>
      <c r="DB617" s="880"/>
      <c r="DC617" s="880"/>
      <c r="DD617" s="880"/>
      <c r="DE617" s="881"/>
    </row>
    <row r="618" spans="1:109" s="3" customFormat="1" ht="23.25" customHeight="1" x14ac:dyDescent="0.2">
      <c r="A618" s="919" t="s">
        <v>1877</v>
      </c>
      <c r="B618" s="920"/>
      <c r="C618" s="920"/>
      <c r="D618" s="920"/>
      <c r="E618" s="920"/>
      <c r="F618" s="920"/>
      <c r="G618" s="920"/>
      <c r="H618" s="920"/>
      <c r="I618" s="920"/>
      <c r="J618" s="920"/>
      <c r="K618" s="920"/>
      <c r="L618" s="920"/>
      <c r="M618" s="920"/>
      <c r="N618" s="920"/>
      <c r="O618" s="921"/>
      <c r="P618" s="886" t="s">
        <v>1501</v>
      </c>
      <c r="Q618" s="886"/>
      <c r="R618" s="886"/>
      <c r="S618" s="886"/>
      <c r="T618" s="886"/>
      <c r="U618" s="886"/>
      <c r="V618" s="886"/>
      <c r="W618" s="886"/>
      <c r="X618" s="886"/>
      <c r="Y618" s="886"/>
      <c r="Z618" s="886"/>
      <c r="AA618" s="886"/>
      <c r="AB618" s="886"/>
      <c r="AC618" s="886"/>
      <c r="AD618" s="887"/>
      <c r="AE618" s="887"/>
      <c r="AF618" s="887"/>
      <c r="AG618" s="888">
        <v>1</v>
      </c>
      <c r="AH618" s="888"/>
      <c r="AI618" s="888"/>
      <c r="AJ618" s="888"/>
      <c r="AK618" s="889">
        <v>19050</v>
      </c>
      <c r="AL618" s="889"/>
      <c r="AM618" s="889"/>
      <c r="AN618" s="889"/>
      <c r="AO618" s="889"/>
      <c r="AP618" s="889"/>
      <c r="AQ618" s="880">
        <v>228600</v>
      </c>
      <c r="AR618" s="880"/>
      <c r="AS618" s="880"/>
      <c r="AT618" s="880"/>
      <c r="AU618" s="880"/>
      <c r="AV618" s="880"/>
      <c r="AW618" s="880"/>
      <c r="AX618" s="880"/>
      <c r="AY618" s="876">
        <v>0</v>
      </c>
      <c r="AZ618" s="876"/>
      <c r="BA618" s="876"/>
      <c r="BB618" s="876"/>
      <c r="BC618" s="876"/>
      <c r="BD618" s="876"/>
      <c r="BE618" s="876"/>
      <c r="BF618" s="876"/>
      <c r="BG618" s="876">
        <v>3175</v>
      </c>
      <c r="BH618" s="876"/>
      <c r="BI618" s="876"/>
      <c r="BJ618" s="876"/>
      <c r="BK618" s="876"/>
      <c r="BL618" s="876"/>
      <c r="BM618" s="876"/>
      <c r="BN618" s="876"/>
      <c r="BO618" s="877">
        <v>31750</v>
      </c>
      <c r="BP618" s="878"/>
      <c r="BQ618" s="878"/>
      <c r="BR618" s="878"/>
      <c r="BS618" s="878"/>
      <c r="BT618" s="878"/>
      <c r="BU618" s="878"/>
      <c r="BV618" s="879"/>
      <c r="BW618" s="876">
        <v>0</v>
      </c>
      <c r="BX618" s="876"/>
      <c r="BY618" s="876"/>
      <c r="BZ618" s="876"/>
      <c r="CA618" s="876"/>
      <c r="CB618" s="876"/>
      <c r="CC618" s="876"/>
      <c r="CD618" s="876"/>
      <c r="CE618" s="876">
        <v>0</v>
      </c>
      <c r="CF618" s="876"/>
      <c r="CG618" s="876"/>
      <c r="CH618" s="876"/>
      <c r="CI618" s="876"/>
      <c r="CJ618" s="876"/>
      <c r="CK618" s="876"/>
      <c r="CL618" s="876"/>
      <c r="CM618" s="876"/>
      <c r="CN618" s="876">
        <v>24000</v>
      </c>
      <c r="CO618" s="876"/>
      <c r="CP618" s="876"/>
      <c r="CQ618" s="876"/>
      <c r="CR618" s="876"/>
      <c r="CS618" s="876"/>
      <c r="CT618" s="876"/>
      <c r="CU618" s="876"/>
      <c r="CV618" s="880">
        <f t="shared" si="9"/>
        <v>287525</v>
      </c>
      <c r="CW618" s="880"/>
      <c r="CX618" s="880"/>
      <c r="CY618" s="880"/>
      <c r="CZ618" s="880"/>
      <c r="DA618" s="880"/>
      <c r="DB618" s="880"/>
      <c r="DC618" s="880"/>
      <c r="DD618" s="880"/>
      <c r="DE618" s="881"/>
    </row>
    <row r="619" spans="1:109" s="3" customFormat="1" ht="23.25" customHeight="1" x14ac:dyDescent="0.2">
      <c r="A619" s="919" t="s">
        <v>1878</v>
      </c>
      <c r="B619" s="920"/>
      <c r="C619" s="920"/>
      <c r="D619" s="920"/>
      <c r="E619" s="920"/>
      <c r="F619" s="920"/>
      <c r="G619" s="920"/>
      <c r="H619" s="920"/>
      <c r="I619" s="920"/>
      <c r="J619" s="920"/>
      <c r="K619" s="920"/>
      <c r="L619" s="920"/>
      <c r="M619" s="920"/>
      <c r="N619" s="920"/>
      <c r="O619" s="921"/>
      <c r="P619" s="886" t="s">
        <v>1501</v>
      </c>
      <c r="Q619" s="886"/>
      <c r="R619" s="886"/>
      <c r="S619" s="886"/>
      <c r="T619" s="886"/>
      <c r="U619" s="886"/>
      <c r="V619" s="886"/>
      <c r="W619" s="886"/>
      <c r="X619" s="886"/>
      <c r="Y619" s="886"/>
      <c r="Z619" s="886"/>
      <c r="AA619" s="886"/>
      <c r="AB619" s="886"/>
      <c r="AC619" s="886"/>
      <c r="AD619" s="887"/>
      <c r="AE619" s="887"/>
      <c r="AF619" s="887"/>
      <c r="AG619" s="888">
        <v>1</v>
      </c>
      <c r="AH619" s="888"/>
      <c r="AI619" s="888"/>
      <c r="AJ619" s="888"/>
      <c r="AK619" s="889">
        <v>28500</v>
      </c>
      <c r="AL619" s="889"/>
      <c r="AM619" s="889"/>
      <c r="AN619" s="889"/>
      <c r="AO619" s="889"/>
      <c r="AP619" s="889"/>
      <c r="AQ619" s="880">
        <v>342000</v>
      </c>
      <c r="AR619" s="880"/>
      <c r="AS619" s="880"/>
      <c r="AT619" s="880"/>
      <c r="AU619" s="880"/>
      <c r="AV619" s="880"/>
      <c r="AW619" s="880"/>
      <c r="AX619" s="880"/>
      <c r="AY619" s="876">
        <v>0</v>
      </c>
      <c r="AZ619" s="876"/>
      <c r="BA619" s="876"/>
      <c r="BB619" s="876"/>
      <c r="BC619" s="876"/>
      <c r="BD619" s="876"/>
      <c r="BE619" s="876"/>
      <c r="BF619" s="876"/>
      <c r="BG619" s="876">
        <v>4750</v>
      </c>
      <c r="BH619" s="876"/>
      <c r="BI619" s="876"/>
      <c r="BJ619" s="876"/>
      <c r="BK619" s="876"/>
      <c r="BL619" s="876"/>
      <c r="BM619" s="876"/>
      <c r="BN619" s="876"/>
      <c r="BO619" s="877">
        <v>47500</v>
      </c>
      <c r="BP619" s="878"/>
      <c r="BQ619" s="878"/>
      <c r="BR619" s="878"/>
      <c r="BS619" s="878"/>
      <c r="BT619" s="878"/>
      <c r="BU619" s="878"/>
      <c r="BV619" s="879"/>
      <c r="BW619" s="876">
        <v>0</v>
      </c>
      <c r="BX619" s="876"/>
      <c r="BY619" s="876"/>
      <c r="BZ619" s="876"/>
      <c r="CA619" s="876"/>
      <c r="CB619" s="876"/>
      <c r="CC619" s="876"/>
      <c r="CD619" s="876"/>
      <c r="CE619" s="876">
        <v>0</v>
      </c>
      <c r="CF619" s="876"/>
      <c r="CG619" s="876"/>
      <c r="CH619" s="876"/>
      <c r="CI619" s="876"/>
      <c r="CJ619" s="876"/>
      <c r="CK619" s="876"/>
      <c r="CL619" s="876"/>
      <c r="CM619" s="876"/>
      <c r="CN619" s="876">
        <v>24000</v>
      </c>
      <c r="CO619" s="876"/>
      <c r="CP619" s="876"/>
      <c r="CQ619" s="876"/>
      <c r="CR619" s="876"/>
      <c r="CS619" s="876"/>
      <c r="CT619" s="876"/>
      <c r="CU619" s="876"/>
      <c r="CV619" s="880">
        <f t="shared" si="9"/>
        <v>418250</v>
      </c>
      <c r="CW619" s="880"/>
      <c r="CX619" s="880"/>
      <c r="CY619" s="880"/>
      <c r="CZ619" s="880"/>
      <c r="DA619" s="880"/>
      <c r="DB619" s="880"/>
      <c r="DC619" s="880"/>
      <c r="DD619" s="880"/>
      <c r="DE619" s="881"/>
    </row>
    <row r="620" spans="1:109" s="3" customFormat="1" ht="23.25" customHeight="1" x14ac:dyDescent="0.2">
      <c r="A620" s="919" t="s">
        <v>1879</v>
      </c>
      <c r="B620" s="920"/>
      <c r="C620" s="920"/>
      <c r="D620" s="920"/>
      <c r="E620" s="920"/>
      <c r="F620" s="920"/>
      <c r="G620" s="920"/>
      <c r="H620" s="920"/>
      <c r="I620" s="920"/>
      <c r="J620" s="920"/>
      <c r="K620" s="920"/>
      <c r="L620" s="920"/>
      <c r="M620" s="920"/>
      <c r="N620" s="920"/>
      <c r="O620" s="921"/>
      <c r="P620" s="886" t="s">
        <v>1530</v>
      </c>
      <c r="Q620" s="886"/>
      <c r="R620" s="886"/>
      <c r="S620" s="886"/>
      <c r="T620" s="886"/>
      <c r="U620" s="886"/>
      <c r="V620" s="886"/>
      <c r="W620" s="886"/>
      <c r="X620" s="886"/>
      <c r="Y620" s="886"/>
      <c r="Z620" s="886"/>
      <c r="AA620" s="886"/>
      <c r="AB620" s="886"/>
      <c r="AC620" s="886"/>
      <c r="AD620" s="887"/>
      <c r="AE620" s="887"/>
      <c r="AF620" s="887"/>
      <c r="AG620" s="888">
        <v>1</v>
      </c>
      <c r="AH620" s="888"/>
      <c r="AI620" s="888"/>
      <c r="AJ620" s="888"/>
      <c r="AK620" s="889">
        <v>16000</v>
      </c>
      <c r="AL620" s="889"/>
      <c r="AM620" s="889"/>
      <c r="AN620" s="889"/>
      <c r="AO620" s="889"/>
      <c r="AP620" s="889"/>
      <c r="AQ620" s="880">
        <v>192000</v>
      </c>
      <c r="AR620" s="880"/>
      <c r="AS620" s="880"/>
      <c r="AT620" s="880"/>
      <c r="AU620" s="880"/>
      <c r="AV620" s="880"/>
      <c r="AW620" s="880"/>
      <c r="AX620" s="880"/>
      <c r="AY620" s="876">
        <v>0</v>
      </c>
      <c r="AZ620" s="876"/>
      <c r="BA620" s="876"/>
      <c r="BB620" s="876"/>
      <c r="BC620" s="876"/>
      <c r="BD620" s="876"/>
      <c r="BE620" s="876"/>
      <c r="BF620" s="876"/>
      <c r="BG620" s="876">
        <v>2666.666666666667</v>
      </c>
      <c r="BH620" s="876"/>
      <c r="BI620" s="876"/>
      <c r="BJ620" s="876"/>
      <c r="BK620" s="876"/>
      <c r="BL620" s="876"/>
      <c r="BM620" s="876"/>
      <c r="BN620" s="876"/>
      <c r="BO620" s="877">
        <v>26666.666666666668</v>
      </c>
      <c r="BP620" s="878"/>
      <c r="BQ620" s="878"/>
      <c r="BR620" s="878"/>
      <c r="BS620" s="878"/>
      <c r="BT620" s="878"/>
      <c r="BU620" s="878"/>
      <c r="BV620" s="879"/>
      <c r="BW620" s="876">
        <v>0</v>
      </c>
      <c r="BX620" s="876"/>
      <c r="BY620" s="876"/>
      <c r="BZ620" s="876"/>
      <c r="CA620" s="876"/>
      <c r="CB620" s="876"/>
      <c r="CC620" s="876"/>
      <c r="CD620" s="876"/>
      <c r="CE620" s="876">
        <v>0</v>
      </c>
      <c r="CF620" s="876"/>
      <c r="CG620" s="876"/>
      <c r="CH620" s="876"/>
      <c r="CI620" s="876"/>
      <c r="CJ620" s="876"/>
      <c r="CK620" s="876"/>
      <c r="CL620" s="876"/>
      <c r="CM620" s="876"/>
      <c r="CN620" s="876">
        <v>24000</v>
      </c>
      <c r="CO620" s="876"/>
      <c r="CP620" s="876"/>
      <c r="CQ620" s="876"/>
      <c r="CR620" s="876"/>
      <c r="CS620" s="876"/>
      <c r="CT620" s="876"/>
      <c r="CU620" s="876"/>
      <c r="CV620" s="880">
        <f t="shared" si="9"/>
        <v>245333.33333333331</v>
      </c>
      <c r="CW620" s="880"/>
      <c r="CX620" s="880"/>
      <c r="CY620" s="880"/>
      <c r="CZ620" s="880"/>
      <c r="DA620" s="880"/>
      <c r="DB620" s="880"/>
      <c r="DC620" s="880"/>
      <c r="DD620" s="880"/>
      <c r="DE620" s="881"/>
    </row>
    <row r="621" spans="1:109" s="3" customFormat="1" ht="23.25" customHeight="1" x14ac:dyDescent="0.2">
      <c r="A621" s="919" t="s">
        <v>1880</v>
      </c>
      <c r="B621" s="920"/>
      <c r="C621" s="920"/>
      <c r="D621" s="920"/>
      <c r="E621" s="920"/>
      <c r="F621" s="920"/>
      <c r="G621" s="920"/>
      <c r="H621" s="920"/>
      <c r="I621" s="920"/>
      <c r="J621" s="920"/>
      <c r="K621" s="920"/>
      <c r="L621" s="920"/>
      <c r="M621" s="920"/>
      <c r="N621" s="920"/>
      <c r="O621" s="921"/>
      <c r="P621" s="886" t="s">
        <v>1665</v>
      </c>
      <c r="Q621" s="886"/>
      <c r="R621" s="886"/>
      <c r="S621" s="886"/>
      <c r="T621" s="886"/>
      <c r="U621" s="886"/>
      <c r="V621" s="886"/>
      <c r="W621" s="886"/>
      <c r="X621" s="886"/>
      <c r="Y621" s="886"/>
      <c r="Z621" s="886"/>
      <c r="AA621" s="886"/>
      <c r="AB621" s="886"/>
      <c r="AC621" s="886"/>
      <c r="AD621" s="887"/>
      <c r="AE621" s="887"/>
      <c r="AF621" s="887"/>
      <c r="AG621" s="888">
        <v>1</v>
      </c>
      <c r="AH621" s="888"/>
      <c r="AI621" s="888"/>
      <c r="AJ621" s="888"/>
      <c r="AK621" s="889">
        <v>19050</v>
      </c>
      <c r="AL621" s="889"/>
      <c r="AM621" s="889"/>
      <c r="AN621" s="889"/>
      <c r="AO621" s="889"/>
      <c r="AP621" s="889"/>
      <c r="AQ621" s="880">
        <v>228600</v>
      </c>
      <c r="AR621" s="880"/>
      <c r="AS621" s="880"/>
      <c r="AT621" s="880"/>
      <c r="AU621" s="880"/>
      <c r="AV621" s="880"/>
      <c r="AW621" s="880"/>
      <c r="AX621" s="880"/>
      <c r="AY621" s="876">
        <v>0</v>
      </c>
      <c r="AZ621" s="876"/>
      <c r="BA621" s="876"/>
      <c r="BB621" s="876"/>
      <c r="BC621" s="876"/>
      <c r="BD621" s="876"/>
      <c r="BE621" s="876"/>
      <c r="BF621" s="876"/>
      <c r="BG621" s="876">
        <v>3175</v>
      </c>
      <c r="BH621" s="876"/>
      <c r="BI621" s="876"/>
      <c r="BJ621" s="876"/>
      <c r="BK621" s="876"/>
      <c r="BL621" s="876"/>
      <c r="BM621" s="876"/>
      <c r="BN621" s="876"/>
      <c r="BO621" s="877">
        <v>31750</v>
      </c>
      <c r="BP621" s="878"/>
      <c r="BQ621" s="878"/>
      <c r="BR621" s="878"/>
      <c r="BS621" s="878"/>
      <c r="BT621" s="878"/>
      <c r="BU621" s="878"/>
      <c r="BV621" s="879"/>
      <c r="BW621" s="876">
        <v>0</v>
      </c>
      <c r="BX621" s="876"/>
      <c r="BY621" s="876"/>
      <c r="BZ621" s="876"/>
      <c r="CA621" s="876"/>
      <c r="CB621" s="876"/>
      <c r="CC621" s="876"/>
      <c r="CD621" s="876"/>
      <c r="CE621" s="876">
        <v>0</v>
      </c>
      <c r="CF621" s="876"/>
      <c r="CG621" s="876"/>
      <c r="CH621" s="876"/>
      <c r="CI621" s="876"/>
      <c r="CJ621" s="876"/>
      <c r="CK621" s="876"/>
      <c r="CL621" s="876"/>
      <c r="CM621" s="876"/>
      <c r="CN621" s="876">
        <v>24000</v>
      </c>
      <c r="CO621" s="876"/>
      <c r="CP621" s="876"/>
      <c r="CQ621" s="876"/>
      <c r="CR621" s="876"/>
      <c r="CS621" s="876"/>
      <c r="CT621" s="876"/>
      <c r="CU621" s="876"/>
      <c r="CV621" s="880">
        <f t="shared" si="9"/>
        <v>287525</v>
      </c>
      <c r="CW621" s="880"/>
      <c r="CX621" s="880"/>
      <c r="CY621" s="880"/>
      <c r="CZ621" s="880"/>
      <c r="DA621" s="880"/>
      <c r="DB621" s="880"/>
      <c r="DC621" s="880"/>
      <c r="DD621" s="880"/>
      <c r="DE621" s="881"/>
    </row>
    <row r="622" spans="1:109" s="3" customFormat="1" ht="23.25" customHeight="1" x14ac:dyDescent="0.2">
      <c r="A622" s="919" t="s">
        <v>1881</v>
      </c>
      <c r="B622" s="920"/>
      <c r="C622" s="920"/>
      <c r="D622" s="920"/>
      <c r="E622" s="920"/>
      <c r="F622" s="920"/>
      <c r="G622" s="920"/>
      <c r="H622" s="920"/>
      <c r="I622" s="920"/>
      <c r="J622" s="920"/>
      <c r="K622" s="920"/>
      <c r="L622" s="920"/>
      <c r="M622" s="920"/>
      <c r="N622" s="920"/>
      <c r="O622" s="921"/>
      <c r="P622" s="886" t="s">
        <v>1527</v>
      </c>
      <c r="Q622" s="886"/>
      <c r="R622" s="886"/>
      <c r="S622" s="886"/>
      <c r="T622" s="886"/>
      <c r="U622" s="886"/>
      <c r="V622" s="886"/>
      <c r="W622" s="886"/>
      <c r="X622" s="886"/>
      <c r="Y622" s="886"/>
      <c r="Z622" s="886"/>
      <c r="AA622" s="886"/>
      <c r="AB622" s="886"/>
      <c r="AC622" s="886"/>
      <c r="AD622" s="887"/>
      <c r="AE622" s="887"/>
      <c r="AF622" s="887"/>
      <c r="AG622" s="888">
        <v>1</v>
      </c>
      <c r="AH622" s="888"/>
      <c r="AI622" s="888"/>
      <c r="AJ622" s="888"/>
      <c r="AK622" s="889">
        <v>19050</v>
      </c>
      <c r="AL622" s="889"/>
      <c r="AM622" s="889"/>
      <c r="AN622" s="889"/>
      <c r="AO622" s="889"/>
      <c r="AP622" s="889"/>
      <c r="AQ622" s="880">
        <v>228600</v>
      </c>
      <c r="AR622" s="880"/>
      <c r="AS622" s="880"/>
      <c r="AT622" s="880"/>
      <c r="AU622" s="880"/>
      <c r="AV622" s="880"/>
      <c r="AW622" s="880"/>
      <c r="AX622" s="880"/>
      <c r="AY622" s="876">
        <v>0</v>
      </c>
      <c r="AZ622" s="876"/>
      <c r="BA622" s="876"/>
      <c r="BB622" s="876"/>
      <c r="BC622" s="876"/>
      <c r="BD622" s="876"/>
      <c r="BE622" s="876"/>
      <c r="BF622" s="876"/>
      <c r="BG622" s="876">
        <v>3175</v>
      </c>
      <c r="BH622" s="876"/>
      <c r="BI622" s="876"/>
      <c r="BJ622" s="876"/>
      <c r="BK622" s="876"/>
      <c r="BL622" s="876"/>
      <c r="BM622" s="876"/>
      <c r="BN622" s="876"/>
      <c r="BO622" s="877">
        <v>31750</v>
      </c>
      <c r="BP622" s="878"/>
      <c r="BQ622" s="878"/>
      <c r="BR622" s="878"/>
      <c r="BS622" s="878"/>
      <c r="BT622" s="878"/>
      <c r="BU622" s="878"/>
      <c r="BV622" s="879"/>
      <c r="BW622" s="876">
        <v>0</v>
      </c>
      <c r="BX622" s="876"/>
      <c r="BY622" s="876"/>
      <c r="BZ622" s="876"/>
      <c r="CA622" s="876"/>
      <c r="CB622" s="876"/>
      <c r="CC622" s="876"/>
      <c r="CD622" s="876"/>
      <c r="CE622" s="876">
        <v>0</v>
      </c>
      <c r="CF622" s="876"/>
      <c r="CG622" s="876"/>
      <c r="CH622" s="876"/>
      <c r="CI622" s="876"/>
      <c r="CJ622" s="876"/>
      <c r="CK622" s="876"/>
      <c r="CL622" s="876"/>
      <c r="CM622" s="876"/>
      <c r="CN622" s="876">
        <v>24000</v>
      </c>
      <c r="CO622" s="876"/>
      <c r="CP622" s="876"/>
      <c r="CQ622" s="876"/>
      <c r="CR622" s="876"/>
      <c r="CS622" s="876"/>
      <c r="CT622" s="876"/>
      <c r="CU622" s="876"/>
      <c r="CV622" s="880">
        <f t="shared" si="9"/>
        <v>287525</v>
      </c>
      <c r="CW622" s="880"/>
      <c r="CX622" s="880"/>
      <c r="CY622" s="880"/>
      <c r="CZ622" s="880"/>
      <c r="DA622" s="880"/>
      <c r="DB622" s="880"/>
      <c r="DC622" s="880"/>
      <c r="DD622" s="880"/>
      <c r="DE622" s="881"/>
    </row>
    <row r="623" spans="1:109" s="3" customFormat="1" ht="23.25" customHeight="1" x14ac:dyDescent="0.2">
      <c r="A623" s="919" t="s">
        <v>1882</v>
      </c>
      <c r="B623" s="920"/>
      <c r="C623" s="920"/>
      <c r="D623" s="920"/>
      <c r="E623" s="920"/>
      <c r="F623" s="920"/>
      <c r="G623" s="920"/>
      <c r="H623" s="920"/>
      <c r="I623" s="920"/>
      <c r="J623" s="920"/>
      <c r="K623" s="920"/>
      <c r="L623" s="920"/>
      <c r="M623" s="920"/>
      <c r="N623" s="920"/>
      <c r="O623" s="921"/>
      <c r="P623" s="886" t="s">
        <v>1514</v>
      </c>
      <c r="Q623" s="886"/>
      <c r="R623" s="886"/>
      <c r="S623" s="886"/>
      <c r="T623" s="886"/>
      <c r="U623" s="886"/>
      <c r="V623" s="886"/>
      <c r="W623" s="886"/>
      <c r="X623" s="886"/>
      <c r="Y623" s="886"/>
      <c r="Z623" s="886"/>
      <c r="AA623" s="886"/>
      <c r="AB623" s="886"/>
      <c r="AC623" s="886"/>
      <c r="AD623" s="887"/>
      <c r="AE623" s="887"/>
      <c r="AF623" s="887"/>
      <c r="AG623" s="888">
        <v>1</v>
      </c>
      <c r="AH623" s="888"/>
      <c r="AI623" s="888"/>
      <c r="AJ623" s="888"/>
      <c r="AK623" s="889">
        <v>16000</v>
      </c>
      <c r="AL623" s="889"/>
      <c r="AM623" s="889"/>
      <c r="AN623" s="889"/>
      <c r="AO623" s="889"/>
      <c r="AP623" s="889"/>
      <c r="AQ623" s="880">
        <v>192000</v>
      </c>
      <c r="AR623" s="880"/>
      <c r="AS623" s="880"/>
      <c r="AT623" s="880"/>
      <c r="AU623" s="880"/>
      <c r="AV623" s="880"/>
      <c r="AW623" s="880"/>
      <c r="AX623" s="880"/>
      <c r="AY623" s="876">
        <v>0</v>
      </c>
      <c r="AZ623" s="876"/>
      <c r="BA623" s="876"/>
      <c r="BB623" s="876"/>
      <c r="BC623" s="876"/>
      <c r="BD623" s="876"/>
      <c r="BE623" s="876"/>
      <c r="BF623" s="876"/>
      <c r="BG623" s="876">
        <v>2666.666666666667</v>
      </c>
      <c r="BH623" s="876"/>
      <c r="BI623" s="876"/>
      <c r="BJ623" s="876"/>
      <c r="BK623" s="876"/>
      <c r="BL623" s="876"/>
      <c r="BM623" s="876"/>
      <c r="BN623" s="876"/>
      <c r="BO623" s="877">
        <v>26666.666666666668</v>
      </c>
      <c r="BP623" s="878"/>
      <c r="BQ623" s="878"/>
      <c r="BR623" s="878"/>
      <c r="BS623" s="878"/>
      <c r="BT623" s="878"/>
      <c r="BU623" s="878"/>
      <c r="BV623" s="879"/>
      <c r="BW623" s="876">
        <v>0</v>
      </c>
      <c r="BX623" s="876"/>
      <c r="BY623" s="876"/>
      <c r="BZ623" s="876"/>
      <c r="CA623" s="876"/>
      <c r="CB623" s="876"/>
      <c r="CC623" s="876"/>
      <c r="CD623" s="876"/>
      <c r="CE623" s="876">
        <v>0</v>
      </c>
      <c r="CF623" s="876"/>
      <c r="CG623" s="876"/>
      <c r="CH623" s="876"/>
      <c r="CI623" s="876"/>
      <c r="CJ623" s="876"/>
      <c r="CK623" s="876"/>
      <c r="CL623" s="876"/>
      <c r="CM623" s="876"/>
      <c r="CN623" s="876">
        <v>24000</v>
      </c>
      <c r="CO623" s="876"/>
      <c r="CP623" s="876"/>
      <c r="CQ623" s="876"/>
      <c r="CR623" s="876"/>
      <c r="CS623" s="876"/>
      <c r="CT623" s="876"/>
      <c r="CU623" s="876"/>
      <c r="CV623" s="880">
        <f t="shared" si="9"/>
        <v>245333.33333333331</v>
      </c>
      <c r="CW623" s="880"/>
      <c r="CX623" s="880"/>
      <c r="CY623" s="880"/>
      <c r="CZ623" s="880"/>
      <c r="DA623" s="880"/>
      <c r="DB623" s="880"/>
      <c r="DC623" s="880"/>
      <c r="DD623" s="880"/>
      <c r="DE623" s="881"/>
    </row>
    <row r="624" spans="1:109" s="3" customFormat="1" ht="23.25" customHeight="1" x14ac:dyDescent="0.2">
      <c r="A624" s="919" t="s">
        <v>1883</v>
      </c>
      <c r="B624" s="920"/>
      <c r="C624" s="920"/>
      <c r="D624" s="920"/>
      <c r="E624" s="920"/>
      <c r="F624" s="920"/>
      <c r="G624" s="920"/>
      <c r="H624" s="920"/>
      <c r="I624" s="920"/>
      <c r="J624" s="920"/>
      <c r="K624" s="920"/>
      <c r="L624" s="920"/>
      <c r="M624" s="920"/>
      <c r="N624" s="920"/>
      <c r="O624" s="921"/>
      <c r="P624" s="886" t="s">
        <v>1578</v>
      </c>
      <c r="Q624" s="886"/>
      <c r="R624" s="886"/>
      <c r="S624" s="886"/>
      <c r="T624" s="886"/>
      <c r="U624" s="886"/>
      <c r="V624" s="886"/>
      <c r="W624" s="886"/>
      <c r="X624" s="886"/>
      <c r="Y624" s="886"/>
      <c r="Z624" s="886"/>
      <c r="AA624" s="886"/>
      <c r="AB624" s="886"/>
      <c r="AC624" s="886"/>
      <c r="AD624" s="887"/>
      <c r="AE624" s="887"/>
      <c r="AF624" s="887"/>
      <c r="AG624" s="888">
        <v>1</v>
      </c>
      <c r="AH624" s="888"/>
      <c r="AI624" s="888"/>
      <c r="AJ624" s="888"/>
      <c r="AK624" s="889">
        <v>23500</v>
      </c>
      <c r="AL624" s="889"/>
      <c r="AM624" s="889"/>
      <c r="AN624" s="889"/>
      <c r="AO624" s="889"/>
      <c r="AP624" s="889"/>
      <c r="AQ624" s="880">
        <v>282000</v>
      </c>
      <c r="AR624" s="880"/>
      <c r="AS624" s="880"/>
      <c r="AT624" s="880"/>
      <c r="AU624" s="880"/>
      <c r="AV624" s="880"/>
      <c r="AW624" s="880"/>
      <c r="AX624" s="880"/>
      <c r="AY624" s="876">
        <v>0</v>
      </c>
      <c r="AZ624" s="876"/>
      <c r="BA624" s="876"/>
      <c r="BB624" s="876"/>
      <c r="BC624" s="876"/>
      <c r="BD624" s="876"/>
      <c r="BE624" s="876"/>
      <c r="BF624" s="876"/>
      <c r="BG624" s="876">
        <v>3916.666666666667</v>
      </c>
      <c r="BH624" s="876"/>
      <c r="BI624" s="876"/>
      <c r="BJ624" s="876"/>
      <c r="BK624" s="876"/>
      <c r="BL624" s="876"/>
      <c r="BM624" s="876"/>
      <c r="BN624" s="876"/>
      <c r="BO624" s="877">
        <v>39166.666666666672</v>
      </c>
      <c r="BP624" s="878"/>
      <c r="BQ624" s="878"/>
      <c r="BR624" s="878"/>
      <c r="BS624" s="878"/>
      <c r="BT624" s="878"/>
      <c r="BU624" s="878"/>
      <c r="BV624" s="879"/>
      <c r="BW624" s="876">
        <v>0</v>
      </c>
      <c r="BX624" s="876"/>
      <c r="BY624" s="876"/>
      <c r="BZ624" s="876"/>
      <c r="CA624" s="876"/>
      <c r="CB624" s="876"/>
      <c r="CC624" s="876"/>
      <c r="CD624" s="876"/>
      <c r="CE624" s="876">
        <v>0</v>
      </c>
      <c r="CF624" s="876"/>
      <c r="CG624" s="876"/>
      <c r="CH624" s="876"/>
      <c r="CI624" s="876"/>
      <c r="CJ624" s="876"/>
      <c r="CK624" s="876"/>
      <c r="CL624" s="876"/>
      <c r="CM624" s="876"/>
      <c r="CN624" s="876">
        <v>24000</v>
      </c>
      <c r="CO624" s="876"/>
      <c r="CP624" s="876"/>
      <c r="CQ624" s="876"/>
      <c r="CR624" s="876"/>
      <c r="CS624" s="876"/>
      <c r="CT624" s="876"/>
      <c r="CU624" s="876"/>
      <c r="CV624" s="880">
        <f t="shared" si="9"/>
        <v>349083.33333333337</v>
      </c>
      <c r="CW624" s="880"/>
      <c r="CX624" s="880"/>
      <c r="CY624" s="880"/>
      <c r="CZ624" s="880"/>
      <c r="DA624" s="880"/>
      <c r="DB624" s="880"/>
      <c r="DC624" s="880"/>
      <c r="DD624" s="880"/>
      <c r="DE624" s="881"/>
    </row>
    <row r="625" spans="1:109" s="3" customFormat="1" ht="23.25" customHeight="1" x14ac:dyDescent="0.2">
      <c r="A625" s="919" t="s">
        <v>1884</v>
      </c>
      <c r="B625" s="920"/>
      <c r="C625" s="920"/>
      <c r="D625" s="920"/>
      <c r="E625" s="920"/>
      <c r="F625" s="920"/>
      <c r="G625" s="920"/>
      <c r="H625" s="920"/>
      <c r="I625" s="920"/>
      <c r="J625" s="920"/>
      <c r="K625" s="920"/>
      <c r="L625" s="920"/>
      <c r="M625" s="920"/>
      <c r="N625" s="920"/>
      <c r="O625" s="921"/>
      <c r="P625" s="886" t="s">
        <v>1539</v>
      </c>
      <c r="Q625" s="886"/>
      <c r="R625" s="886"/>
      <c r="S625" s="886"/>
      <c r="T625" s="886"/>
      <c r="U625" s="886"/>
      <c r="V625" s="886"/>
      <c r="W625" s="886"/>
      <c r="X625" s="886"/>
      <c r="Y625" s="886"/>
      <c r="Z625" s="886"/>
      <c r="AA625" s="886"/>
      <c r="AB625" s="886"/>
      <c r="AC625" s="886"/>
      <c r="AD625" s="887"/>
      <c r="AE625" s="887"/>
      <c r="AF625" s="887"/>
      <c r="AG625" s="888">
        <v>1</v>
      </c>
      <c r="AH625" s="888"/>
      <c r="AI625" s="888"/>
      <c r="AJ625" s="888"/>
      <c r="AK625" s="889">
        <v>16000</v>
      </c>
      <c r="AL625" s="889"/>
      <c r="AM625" s="889"/>
      <c r="AN625" s="889"/>
      <c r="AO625" s="889"/>
      <c r="AP625" s="889"/>
      <c r="AQ625" s="880">
        <v>192000</v>
      </c>
      <c r="AR625" s="880"/>
      <c r="AS625" s="880"/>
      <c r="AT625" s="880"/>
      <c r="AU625" s="880"/>
      <c r="AV625" s="880"/>
      <c r="AW625" s="880"/>
      <c r="AX625" s="880"/>
      <c r="AY625" s="876">
        <v>0</v>
      </c>
      <c r="AZ625" s="876"/>
      <c r="BA625" s="876"/>
      <c r="BB625" s="876"/>
      <c r="BC625" s="876"/>
      <c r="BD625" s="876"/>
      <c r="BE625" s="876"/>
      <c r="BF625" s="876"/>
      <c r="BG625" s="876">
        <v>2666.666666666667</v>
      </c>
      <c r="BH625" s="876"/>
      <c r="BI625" s="876"/>
      <c r="BJ625" s="876"/>
      <c r="BK625" s="876"/>
      <c r="BL625" s="876"/>
      <c r="BM625" s="876"/>
      <c r="BN625" s="876"/>
      <c r="BO625" s="877">
        <v>26666.666666666668</v>
      </c>
      <c r="BP625" s="878"/>
      <c r="BQ625" s="878"/>
      <c r="BR625" s="878"/>
      <c r="BS625" s="878"/>
      <c r="BT625" s="878"/>
      <c r="BU625" s="878"/>
      <c r="BV625" s="879"/>
      <c r="BW625" s="876">
        <v>0</v>
      </c>
      <c r="BX625" s="876"/>
      <c r="BY625" s="876"/>
      <c r="BZ625" s="876"/>
      <c r="CA625" s="876"/>
      <c r="CB625" s="876"/>
      <c r="CC625" s="876"/>
      <c r="CD625" s="876"/>
      <c r="CE625" s="876">
        <v>0</v>
      </c>
      <c r="CF625" s="876"/>
      <c r="CG625" s="876"/>
      <c r="CH625" s="876"/>
      <c r="CI625" s="876"/>
      <c r="CJ625" s="876"/>
      <c r="CK625" s="876"/>
      <c r="CL625" s="876"/>
      <c r="CM625" s="876"/>
      <c r="CN625" s="876">
        <v>24000</v>
      </c>
      <c r="CO625" s="876"/>
      <c r="CP625" s="876"/>
      <c r="CQ625" s="876"/>
      <c r="CR625" s="876"/>
      <c r="CS625" s="876"/>
      <c r="CT625" s="876"/>
      <c r="CU625" s="876"/>
      <c r="CV625" s="880">
        <f t="shared" si="9"/>
        <v>245333.33333333331</v>
      </c>
      <c r="CW625" s="880"/>
      <c r="CX625" s="880"/>
      <c r="CY625" s="880"/>
      <c r="CZ625" s="880"/>
      <c r="DA625" s="880"/>
      <c r="DB625" s="880"/>
      <c r="DC625" s="880"/>
      <c r="DD625" s="880"/>
      <c r="DE625" s="881"/>
    </row>
    <row r="626" spans="1:109" s="3" customFormat="1" ht="23.25" customHeight="1" x14ac:dyDescent="0.2">
      <c r="A626" s="919" t="s">
        <v>1885</v>
      </c>
      <c r="B626" s="920"/>
      <c r="C626" s="920"/>
      <c r="D626" s="920"/>
      <c r="E626" s="920"/>
      <c r="F626" s="920"/>
      <c r="G626" s="920"/>
      <c r="H626" s="920"/>
      <c r="I626" s="920"/>
      <c r="J626" s="920"/>
      <c r="K626" s="920"/>
      <c r="L626" s="920"/>
      <c r="M626" s="920"/>
      <c r="N626" s="920"/>
      <c r="O626" s="921"/>
      <c r="P626" s="886" t="s">
        <v>1525</v>
      </c>
      <c r="Q626" s="886"/>
      <c r="R626" s="886"/>
      <c r="S626" s="886"/>
      <c r="T626" s="886"/>
      <c r="U626" s="886"/>
      <c r="V626" s="886"/>
      <c r="W626" s="886"/>
      <c r="X626" s="886"/>
      <c r="Y626" s="886"/>
      <c r="Z626" s="886"/>
      <c r="AA626" s="886"/>
      <c r="AB626" s="886"/>
      <c r="AC626" s="886"/>
      <c r="AD626" s="887"/>
      <c r="AE626" s="887"/>
      <c r="AF626" s="887"/>
      <c r="AG626" s="888">
        <v>1</v>
      </c>
      <c r="AH626" s="888"/>
      <c r="AI626" s="888"/>
      <c r="AJ626" s="888"/>
      <c r="AK626" s="889">
        <v>23500</v>
      </c>
      <c r="AL626" s="889"/>
      <c r="AM626" s="889"/>
      <c r="AN626" s="889"/>
      <c r="AO626" s="889"/>
      <c r="AP626" s="889"/>
      <c r="AQ626" s="880">
        <v>282000</v>
      </c>
      <c r="AR626" s="880"/>
      <c r="AS626" s="880"/>
      <c r="AT626" s="880"/>
      <c r="AU626" s="880"/>
      <c r="AV626" s="880"/>
      <c r="AW626" s="880"/>
      <c r="AX626" s="880"/>
      <c r="AY626" s="876">
        <v>0</v>
      </c>
      <c r="AZ626" s="876"/>
      <c r="BA626" s="876"/>
      <c r="BB626" s="876"/>
      <c r="BC626" s="876"/>
      <c r="BD626" s="876"/>
      <c r="BE626" s="876"/>
      <c r="BF626" s="876"/>
      <c r="BG626" s="876">
        <v>3916.666666666667</v>
      </c>
      <c r="BH626" s="876"/>
      <c r="BI626" s="876"/>
      <c r="BJ626" s="876"/>
      <c r="BK626" s="876"/>
      <c r="BL626" s="876"/>
      <c r="BM626" s="876"/>
      <c r="BN626" s="876"/>
      <c r="BO626" s="877">
        <v>39166.666666666672</v>
      </c>
      <c r="BP626" s="878"/>
      <c r="BQ626" s="878"/>
      <c r="BR626" s="878"/>
      <c r="BS626" s="878"/>
      <c r="BT626" s="878"/>
      <c r="BU626" s="878"/>
      <c r="BV626" s="879"/>
      <c r="BW626" s="876">
        <v>0</v>
      </c>
      <c r="BX626" s="876"/>
      <c r="BY626" s="876"/>
      <c r="BZ626" s="876"/>
      <c r="CA626" s="876"/>
      <c r="CB626" s="876"/>
      <c r="CC626" s="876"/>
      <c r="CD626" s="876"/>
      <c r="CE626" s="876">
        <v>0</v>
      </c>
      <c r="CF626" s="876"/>
      <c r="CG626" s="876"/>
      <c r="CH626" s="876"/>
      <c r="CI626" s="876"/>
      <c r="CJ626" s="876"/>
      <c r="CK626" s="876"/>
      <c r="CL626" s="876"/>
      <c r="CM626" s="876"/>
      <c r="CN626" s="876">
        <v>24000</v>
      </c>
      <c r="CO626" s="876"/>
      <c r="CP626" s="876"/>
      <c r="CQ626" s="876"/>
      <c r="CR626" s="876"/>
      <c r="CS626" s="876"/>
      <c r="CT626" s="876"/>
      <c r="CU626" s="876"/>
      <c r="CV626" s="880">
        <f t="shared" si="9"/>
        <v>349083.33333333337</v>
      </c>
      <c r="CW626" s="880"/>
      <c r="CX626" s="880"/>
      <c r="CY626" s="880"/>
      <c r="CZ626" s="880"/>
      <c r="DA626" s="880"/>
      <c r="DB626" s="880"/>
      <c r="DC626" s="880"/>
      <c r="DD626" s="880"/>
      <c r="DE626" s="881"/>
    </row>
    <row r="627" spans="1:109" s="3" customFormat="1" ht="23.25" customHeight="1" x14ac:dyDescent="0.2">
      <c r="A627" s="919" t="s">
        <v>1886</v>
      </c>
      <c r="B627" s="920"/>
      <c r="C627" s="920"/>
      <c r="D627" s="920"/>
      <c r="E627" s="920"/>
      <c r="F627" s="920"/>
      <c r="G627" s="920"/>
      <c r="H627" s="920"/>
      <c r="I627" s="920"/>
      <c r="J627" s="920"/>
      <c r="K627" s="920"/>
      <c r="L627" s="920"/>
      <c r="M627" s="920"/>
      <c r="N627" s="920"/>
      <c r="O627" s="921"/>
      <c r="P627" s="886" t="s">
        <v>1569</v>
      </c>
      <c r="Q627" s="886"/>
      <c r="R627" s="886"/>
      <c r="S627" s="886"/>
      <c r="T627" s="886"/>
      <c r="U627" s="886"/>
      <c r="V627" s="886"/>
      <c r="W627" s="886"/>
      <c r="X627" s="886"/>
      <c r="Y627" s="886"/>
      <c r="Z627" s="886"/>
      <c r="AA627" s="886"/>
      <c r="AB627" s="886"/>
      <c r="AC627" s="886"/>
      <c r="AD627" s="887"/>
      <c r="AE627" s="887"/>
      <c r="AF627" s="887"/>
      <c r="AG627" s="888">
        <v>1</v>
      </c>
      <c r="AH627" s="888"/>
      <c r="AI627" s="888"/>
      <c r="AJ627" s="888"/>
      <c r="AK627" s="889">
        <v>16000</v>
      </c>
      <c r="AL627" s="889"/>
      <c r="AM627" s="889"/>
      <c r="AN627" s="889"/>
      <c r="AO627" s="889"/>
      <c r="AP627" s="889"/>
      <c r="AQ627" s="880">
        <v>192000</v>
      </c>
      <c r="AR627" s="880"/>
      <c r="AS627" s="880"/>
      <c r="AT627" s="880"/>
      <c r="AU627" s="880"/>
      <c r="AV627" s="880"/>
      <c r="AW627" s="880"/>
      <c r="AX627" s="880"/>
      <c r="AY627" s="876">
        <v>0</v>
      </c>
      <c r="AZ627" s="876"/>
      <c r="BA627" s="876"/>
      <c r="BB627" s="876"/>
      <c r="BC627" s="876"/>
      <c r="BD627" s="876"/>
      <c r="BE627" s="876"/>
      <c r="BF627" s="876"/>
      <c r="BG627" s="876">
        <v>2666.666666666667</v>
      </c>
      <c r="BH627" s="876"/>
      <c r="BI627" s="876"/>
      <c r="BJ627" s="876"/>
      <c r="BK627" s="876"/>
      <c r="BL627" s="876"/>
      <c r="BM627" s="876"/>
      <c r="BN627" s="876"/>
      <c r="BO627" s="877">
        <v>26666.666666666668</v>
      </c>
      <c r="BP627" s="878"/>
      <c r="BQ627" s="878"/>
      <c r="BR627" s="878"/>
      <c r="BS627" s="878"/>
      <c r="BT627" s="878"/>
      <c r="BU627" s="878"/>
      <c r="BV627" s="879"/>
      <c r="BW627" s="876">
        <v>0</v>
      </c>
      <c r="BX627" s="876"/>
      <c r="BY627" s="876"/>
      <c r="BZ627" s="876"/>
      <c r="CA627" s="876"/>
      <c r="CB627" s="876"/>
      <c r="CC627" s="876"/>
      <c r="CD627" s="876"/>
      <c r="CE627" s="876">
        <v>0</v>
      </c>
      <c r="CF627" s="876"/>
      <c r="CG627" s="876"/>
      <c r="CH627" s="876"/>
      <c r="CI627" s="876"/>
      <c r="CJ627" s="876"/>
      <c r="CK627" s="876"/>
      <c r="CL627" s="876"/>
      <c r="CM627" s="876"/>
      <c r="CN627" s="876">
        <v>24000</v>
      </c>
      <c r="CO627" s="876"/>
      <c r="CP627" s="876"/>
      <c r="CQ627" s="876"/>
      <c r="CR627" s="876"/>
      <c r="CS627" s="876"/>
      <c r="CT627" s="876"/>
      <c r="CU627" s="876"/>
      <c r="CV627" s="880">
        <f t="shared" si="9"/>
        <v>245333.33333333331</v>
      </c>
      <c r="CW627" s="880"/>
      <c r="CX627" s="880"/>
      <c r="CY627" s="880"/>
      <c r="CZ627" s="880"/>
      <c r="DA627" s="880"/>
      <c r="DB627" s="880"/>
      <c r="DC627" s="880"/>
      <c r="DD627" s="880"/>
      <c r="DE627" s="881"/>
    </row>
    <row r="628" spans="1:109" s="3" customFormat="1" ht="23.25" customHeight="1" x14ac:dyDescent="0.2">
      <c r="A628" s="919" t="s">
        <v>1887</v>
      </c>
      <c r="B628" s="920"/>
      <c r="C628" s="920"/>
      <c r="D628" s="920"/>
      <c r="E628" s="920"/>
      <c r="F628" s="920"/>
      <c r="G628" s="920"/>
      <c r="H628" s="920"/>
      <c r="I628" s="920"/>
      <c r="J628" s="920"/>
      <c r="K628" s="920"/>
      <c r="L628" s="920"/>
      <c r="M628" s="920"/>
      <c r="N628" s="920"/>
      <c r="O628" s="921"/>
      <c r="P628" s="886" t="s">
        <v>1569</v>
      </c>
      <c r="Q628" s="886"/>
      <c r="R628" s="886"/>
      <c r="S628" s="886"/>
      <c r="T628" s="886"/>
      <c r="U628" s="886"/>
      <c r="V628" s="886"/>
      <c r="W628" s="886"/>
      <c r="X628" s="886"/>
      <c r="Y628" s="886"/>
      <c r="Z628" s="886"/>
      <c r="AA628" s="886"/>
      <c r="AB628" s="886"/>
      <c r="AC628" s="886"/>
      <c r="AD628" s="887"/>
      <c r="AE628" s="887"/>
      <c r="AF628" s="887"/>
      <c r="AG628" s="888">
        <v>1</v>
      </c>
      <c r="AH628" s="888"/>
      <c r="AI628" s="888"/>
      <c r="AJ628" s="888"/>
      <c r="AK628" s="889">
        <v>16000</v>
      </c>
      <c r="AL628" s="889"/>
      <c r="AM628" s="889"/>
      <c r="AN628" s="889"/>
      <c r="AO628" s="889"/>
      <c r="AP628" s="889"/>
      <c r="AQ628" s="880">
        <v>192000</v>
      </c>
      <c r="AR628" s="880"/>
      <c r="AS628" s="880"/>
      <c r="AT628" s="880"/>
      <c r="AU628" s="880"/>
      <c r="AV628" s="880"/>
      <c r="AW628" s="880"/>
      <c r="AX628" s="880"/>
      <c r="AY628" s="876">
        <v>0</v>
      </c>
      <c r="AZ628" s="876"/>
      <c r="BA628" s="876"/>
      <c r="BB628" s="876"/>
      <c r="BC628" s="876"/>
      <c r="BD628" s="876"/>
      <c r="BE628" s="876"/>
      <c r="BF628" s="876"/>
      <c r="BG628" s="876">
        <v>2666.666666666667</v>
      </c>
      <c r="BH628" s="876"/>
      <c r="BI628" s="876"/>
      <c r="BJ628" s="876"/>
      <c r="BK628" s="876"/>
      <c r="BL628" s="876"/>
      <c r="BM628" s="876"/>
      <c r="BN628" s="876"/>
      <c r="BO628" s="877">
        <v>26666.666666666668</v>
      </c>
      <c r="BP628" s="878"/>
      <c r="BQ628" s="878"/>
      <c r="BR628" s="878"/>
      <c r="BS628" s="878"/>
      <c r="BT628" s="878"/>
      <c r="BU628" s="878"/>
      <c r="BV628" s="879"/>
      <c r="BW628" s="876">
        <v>0</v>
      </c>
      <c r="BX628" s="876"/>
      <c r="BY628" s="876"/>
      <c r="BZ628" s="876"/>
      <c r="CA628" s="876"/>
      <c r="CB628" s="876"/>
      <c r="CC628" s="876"/>
      <c r="CD628" s="876"/>
      <c r="CE628" s="876">
        <v>0</v>
      </c>
      <c r="CF628" s="876"/>
      <c r="CG628" s="876"/>
      <c r="CH628" s="876"/>
      <c r="CI628" s="876"/>
      <c r="CJ628" s="876"/>
      <c r="CK628" s="876"/>
      <c r="CL628" s="876"/>
      <c r="CM628" s="876"/>
      <c r="CN628" s="876">
        <v>24000</v>
      </c>
      <c r="CO628" s="876"/>
      <c r="CP628" s="876"/>
      <c r="CQ628" s="876"/>
      <c r="CR628" s="876"/>
      <c r="CS628" s="876"/>
      <c r="CT628" s="876"/>
      <c r="CU628" s="876"/>
      <c r="CV628" s="880">
        <f t="shared" si="9"/>
        <v>245333.33333333331</v>
      </c>
      <c r="CW628" s="880"/>
      <c r="CX628" s="880"/>
      <c r="CY628" s="880"/>
      <c r="CZ628" s="880"/>
      <c r="DA628" s="880"/>
      <c r="DB628" s="880"/>
      <c r="DC628" s="880"/>
      <c r="DD628" s="880"/>
      <c r="DE628" s="881"/>
    </row>
    <row r="629" spans="1:109" s="3" customFormat="1" ht="23.25" customHeight="1" x14ac:dyDescent="0.2">
      <c r="A629" s="919" t="s">
        <v>1888</v>
      </c>
      <c r="B629" s="920"/>
      <c r="C629" s="920"/>
      <c r="D629" s="920"/>
      <c r="E629" s="920"/>
      <c r="F629" s="920"/>
      <c r="G629" s="920"/>
      <c r="H629" s="920"/>
      <c r="I629" s="920"/>
      <c r="J629" s="920"/>
      <c r="K629" s="920"/>
      <c r="L629" s="920"/>
      <c r="M629" s="920"/>
      <c r="N629" s="920"/>
      <c r="O629" s="921"/>
      <c r="P629" s="886" t="s">
        <v>1529</v>
      </c>
      <c r="Q629" s="886"/>
      <c r="R629" s="886"/>
      <c r="S629" s="886"/>
      <c r="T629" s="886"/>
      <c r="U629" s="886"/>
      <c r="V629" s="886"/>
      <c r="W629" s="886"/>
      <c r="X629" s="886"/>
      <c r="Y629" s="886"/>
      <c r="Z629" s="886"/>
      <c r="AA629" s="886"/>
      <c r="AB629" s="886"/>
      <c r="AC629" s="886"/>
      <c r="AD629" s="887"/>
      <c r="AE629" s="887"/>
      <c r="AF629" s="887"/>
      <c r="AG629" s="888">
        <v>1</v>
      </c>
      <c r="AH629" s="888"/>
      <c r="AI629" s="888"/>
      <c r="AJ629" s="888"/>
      <c r="AK629" s="889">
        <v>28500</v>
      </c>
      <c r="AL629" s="889"/>
      <c r="AM629" s="889"/>
      <c r="AN629" s="889"/>
      <c r="AO629" s="889"/>
      <c r="AP629" s="889"/>
      <c r="AQ629" s="880">
        <v>342000</v>
      </c>
      <c r="AR629" s="880"/>
      <c r="AS629" s="880"/>
      <c r="AT629" s="880"/>
      <c r="AU629" s="880"/>
      <c r="AV629" s="880"/>
      <c r="AW629" s="880"/>
      <c r="AX629" s="880"/>
      <c r="AY629" s="876">
        <v>0</v>
      </c>
      <c r="AZ629" s="876"/>
      <c r="BA629" s="876"/>
      <c r="BB629" s="876"/>
      <c r="BC629" s="876"/>
      <c r="BD629" s="876"/>
      <c r="BE629" s="876"/>
      <c r="BF629" s="876"/>
      <c r="BG629" s="876">
        <v>4750</v>
      </c>
      <c r="BH629" s="876"/>
      <c r="BI629" s="876"/>
      <c r="BJ629" s="876"/>
      <c r="BK629" s="876"/>
      <c r="BL629" s="876"/>
      <c r="BM629" s="876"/>
      <c r="BN629" s="876"/>
      <c r="BO629" s="877">
        <v>47500</v>
      </c>
      <c r="BP629" s="878"/>
      <c r="BQ629" s="878"/>
      <c r="BR629" s="878"/>
      <c r="BS629" s="878"/>
      <c r="BT629" s="878"/>
      <c r="BU629" s="878"/>
      <c r="BV629" s="879"/>
      <c r="BW629" s="876">
        <v>0</v>
      </c>
      <c r="BX629" s="876"/>
      <c r="BY629" s="876"/>
      <c r="BZ629" s="876"/>
      <c r="CA629" s="876"/>
      <c r="CB629" s="876"/>
      <c r="CC629" s="876"/>
      <c r="CD629" s="876"/>
      <c r="CE629" s="876">
        <v>0</v>
      </c>
      <c r="CF629" s="876"/>
      <c r="CG629" s="876"/>
      <c r="CH629" s="876"/>
      <c r="CI629" s="876"/>
      <c r="CJ629" s="876"/>
      <c r="CK629" s="876"/>
      <c r="CL629" s="876"/>
      <c r="CM629" s="876"/>
      <c r="CN629" s="876">
        <v>24000</v>
      </c>
      <c r="CO629" s="876"/>
      <c r="CP629" s="876"/>
      <c r="CQ629" s="876"/>
      <c r="CR629" s="876"/>
      <c r="CS629" s="876"/>
      <c r="CT629" s="876"/>
      <c r="CU629" s="876"/>
      <c r="CV629" s="880">
        <f t="shared" si="9"/>
        <v>418250</v>
      </c>
      <c r="CW629" s="880"/>
      <c r="CX629" s="880"/>
      <c r="CY629" s="880"/>
      <c r="CZ629" s="880"/>
      <c r="DA629" s="880"/>
      <c r="DB629" s="880"/>
      <c r="DC629" s="880"/>
      <c r="DD629" s="880"/>
      <c r="DE629" s="881"/>
    </row>
    <row r="630" spans="1:109" s="3" customFormat="1" ht="23.25" customHeight="1" x14ac:dyDescent="0.2">
      <c r="A630" s="919" t="s">
        <v>1889</v>
      </c>
      <c r="B630" s="920"/>
      <c r="C630" s="920"/>
      <c r="D630" s="920"/>
      <c r="E630" s="920"/>
      <c r="F630" s="920"/>
      <c r="G630" s="920"/>
      <c r="H630" s="920"/>
      <c r="I630" s="920"/>
      <c r="J630" s="920"/>
      <c r="K630" s="920"/>
      <c r="L630" s="920"/>
      <c r="M630" s="920"/>
      <c r="N630" s="920"/>
      <c r="O630" s="921"/>
      <c r="P630" s="886" t="s">
        <v>1579</v>
      </c>
      <c r="Q630" s="886"/>
      <c r="R630" s="886"/>
      <c r="S630" s="886"/>
      <c r="T630" s="886"/>
      <c r="U630" s="886"/>
      <c r="V630" s="886"/>
      <c r="W630" s="886"/>
      <c r="X630" s="886"/>
      <c r="Y630" s="886"/>
      <c r="Z630" s="886"/>
      <c r="AA630" s="886"/>
      <c r="AB630" s="886"/>
      <c r="AC630" s="886"/>
      <c r="AD630" s="887"/>
      <c r="AE630" s="887"/>
      <c r="AF630" s="887"/>
      <c r="AG630" s="888">
        <v>1</v>
      </c>
      <c r="AH630" s="888"/>
      <c r="AI630" s="888"/>
      <c r="AJ630" s="888"/>
      <c r="AK630" s="889">
        <v>23992</v>
      </c>
      <c r="AL630" s="889"/>
      <c r="AM630" s="889"/>
      <c r="AN630" s="889"/>
      <c r="AO630" s="889"/>
      <c r="AP630" s="889"/>
      <c r="AQ630" s="880">
        <v>287904</v>
      </c>
      <c r="AR630" s="880"/>
      <c r="AS630" s="880"/>
      <c r="AT630" s="880"/>
      <c r="AU630" s="880"/>
      <c r="AV630" s="880"/>
      <c r="AW630" s="880"/>
      <c r="AX630" s="880"/>
      <c r="AY630" s="876">
        <v>0</v>
      </c>
      <c r="AZ630" s="876"/>
      <c r="BA630" s="876"/>
      <c r="BB630" s="876"/>
      <c r="BC630" s="876"/>
      <c r="BD630" s="876"/>
      <c r="BE630" s="876"/>
      <c r="BF630" s="876"/>
      <c r="BG630" s="876">
        <v>3998.666666666667</v>
      </c>
      <c r="BH630" s="876"/>
      <c r="BI630" s="876"/>
      <c r="BJ630" s="876"/>
      <c r="BK630" s="876"/>
      <c r="BL630" s="876"/>
      <c r="BM630" s="876"/>
      <c r="BN630" s="876"/>
      <c r="BO630" s="877">
        <v>39986.666666666664</v>
      </c>
      <c r="BP630" s="878"/>
      <c r="BQ630" s="878"/>
      <c r="BR630" s="878"/>
      <c r="BS630" s="878"/>
      <c r="BT630" s="878"/>
      <c r="BU630" s="878"/>
      <c r="BV630" s="879"/>
      <c r="BW630" s="876">
        <v>0</v>
      </c>
      <c r="BX630" s="876"/>
      <c r="BY630" s="876"/>
      <c r="BZ630" s="876"/>
      <c r="CA630" s="876"/>
      <c r="CB630" s="876"/>
      <c r="CC630" s="876"/>
      <c r="CD630" s="876"/>
      <c r="CE630" s="876">
        <v>0</v>
      </c>
      <c r="CF630" s="876"/>
      <c r="CG630" s="876"/>
      <c r="CH630" s="876"/>
      <c r="CI630" s="876"/>
      <c r="CJ630" s="876"/>
      <c r="CK630" s="876"/>
      <c r="CL630" s="876"/>
      <c r="CM630" s="876"/>
      <c r="CN630" s="876">
        <v>18096</v>
      </c>
      <c r="CO630" s="876"/>
      <c r="CP630" s="876"/>
      <c r="CQ630" s="876"/>
      <c r="CR630" s="876"/>
      <c r="CS630" s="876"/>
      <c r="CT630" s="876"/>
      <c r="CU630" s="876"/>
      <c r="CV630" s="880">
        <f t="shared" si="9"/>
        <v>349985.33333333337</v>
      </c>
      <c r="CW630" s="880"/>
      <c r="CX630" s="880"/>
      <c r="CY630" s="880"/>
      <c r="CZ630" s="880"/>
      <c r="DA630" s="880"/>
      <c r="DB630" s="880"/>
      <c r="DC630" s="880"/>
      <c r="DD630" s="880"/>
      <c r="DE630" s="881"/>
    </row>
    <row r="631" spans="1:109" s="3" customFormat="1" ht="23.25" customHeight="1" x14ac:dyDescent="0.2">
      <c r="A631" s="919" t="s">
        <v>1890</v>
      </c>
      <c r="B631" s="920"/>
      <c r="C631" s="920"/>
      <c r="D631" s="920"/>
      <c r="E631" s="920"/>
      <c r="F631" s="920"/>
      <c r="G631" s="920"/>
      <c r="H631" s="920"/>
      <c r="I631" s="920"/>
      <c r="J631" s="920"/>
      <c r="K631" s="920"/>
      <c r="L631" s="920"/>
      <c r="M631" s="920"/>
      <c r="N631" s="920"/>
      <c r="O631" s="921"/>
      <c r="P631" s="886" t="s">
        <v>1602</v>
      </c>
      <c r="Q631" s="886"/>
      <c r="R631" s="886"/>
      <c r="S631" s="886"/>
      <c r="T631" s="886"/>
      <c r="U631" s="886"/>
      <c r="V631" s="886"/>
      <c r="W631" s="886"/>
      <c r="X631" s="886"/>
      <c r="Y631" s="886"/>
      <c r="Z631" s="886"/>
      <c r="AA631" s="886"/>
      <c r="AB631" s="886"/>
      <c r="AC631" s="886"/>
      <c r="AD631" s="887"/>
      <c r="AE631" s="887"/>
      <c r="AF631" s="887"/>
      <c r="AG631" s="888">
        <v>1</v>
      </c>
      <c r="AH631" s="888"/>
      <c r="AI631" s="888"/>
      <c r="AJ631" s="888"/>
      <c r="AK631" s="889">
        <v>23500</v>
      </c>
      <c r="AL631" s="889"/>
      <c r="AM631" s="889"/>
      <c r="AN631" s="889"/>
      <c r="AO631" s="889"/>
      <c r="AP631" s="889"/>
      <c r="AQ631" s="880">
        <v>282000</v>
      </c>
      <c r="AR631" s="880"/>
      <c r="AS631" s="880"/>
      <c r="AT631" s="880"/>
      <c r="AU631" s="880"/>
      <c r="AV631" s="880"/>
      <c r="AW631" s="880"/>
      <c r="AX631" s="880"/>
      <c r="AY631" s="876">
        <v>0</v>
      </c>
      <c r="AZ631" s="876"/>
      <c r="BA631" s="876"/>
      <c r="BB631" s="876"/>
      <c r="BC631" s="876"/>
      <c r="BD631" s="876"/>
      <c r="BE631" s="876"/>
      <c r="BF631" s="876"/>
      <c r="BG631" s="876">
        <v>3916.666666666667</v>
      </c>
      <c r="BH631" s="876"/>
      <c r="BI631" s="876"/>
      <c r="BJ631" s="876"/>
      <c r="BK631" s="876"/>
      <c r="BL631" s="876"/>
      <c r="BM631" s="876"/>
      <c r="BN631" s="876"/>
      <c r="BO631" s="877">
        <v>39166.666666666672</v>
      </c>
      <c r="BP631" s="878"/>
      <c r="BQ631" s="878"/>
      <c r="BR631" s="878"/>
      <c r="BS631" s="878"/>
      <c r="BT631" s="878"/>
      <c r="BU631" s="878"/>
      <c r="BV631" s="879"/>
      <c r="BW631" s="876">
        <v>0</v>
      </c>
      <c r="BX631" s="876"/>
      <c r="BY631" s="876"/>
      <c r="BZ631" s="876"/>
      <c r="CA631" s="876"/>
      <c r="CB631" s="876"/>
      <c r="CC631" s="876"/>
      <c r="CD631" s="876"/>
      <c r="CE631" s="876">
        <v>0</v>
      </c>
      <c r="CF631" s="876"/>
      <c r="CG631" s="876"/>
      <c r="CH631" s="876"/>
      <c r="CI631" s="876"/>
      <c r="CJ631" s="876"/>
      <c r="CK631" s="876"/>
      <c r="CL631" s="876"/>
      <c r="CM631" s="876"/>
      <c r="CN631" s="876">
        <v>24000</v>
      </c>
      <c r="CO631" s="876"/>
      <c r="CP631" s="876"/>
      <c r="CQ631" s="876"/>
      <c r="CR631" s="876"/>
      <c r="CS631" s="876"/>
      <c r="CT631" s="876"/>
      <c r="CU631" s="876"/>
      <c r="CV631" s="880">
        <f t="shared" si="9"/>
        <v>349083.33333333337</v>
      </c>
      <c r="CW631" s="880"/>
      <c r="CX631" s="880"/>
      <c r="CY631" s="880"/>
      <c r="CZ631" s="880"/>
      <c r="DA631" s="880"/>
      <c r="DB631" s="880"/>
      <c r="DC631" s="880"/>
      <c r="DD631" s="880"/>
      <c r="DE631" s="881"/>
    </row>
    <row r="632" spans="1:109" s="3" customFormat="1" ht="23.25" customHeight="1" x14ac:dyDescent="0.2">
      <c r="A632" s="919" t="s">
        <v>1891</v>
      </c>
      <c r="B632" s="920"/>
      <c r="C632" s="920"/>
      <c r="D632" s="920"/>
      <c r="E632" s="920"/>
      <c r="F632" s="920"/>
      <c r="G632" s="920"/>
      <c r="H632" s="920"/>
      <c r="I632" s="920"/>
      <c r="J632" s="920"/>
      <c r="K632" s="920"/>
      <c r="L632" s="920"/>
      <c r="M632" s="920"/>
      <c r="N632" s="920"/>
      <c r="O632" s="921"/>
      <c r="P632" s="886" t="s">
        <v>1499</v>
      </c>
      <c r="Q632" s="886"/>
      <c r="R632" s="886"/>
      <c r="S632" s="886"/>
      <c r="T632" s="886"/>
      <c r="U632" s="886"/>
      <c r="V632" s="886"/>
      <c r="W632" s="886"/>
      <c r="X632" s="886"/>
      <c r="Y632" s="886"/>
      <c r="Z632" s="886"/>
      <c r="AA632" s="886"/>
      <c r="AB632" s="886"/>
      <c r="AC632" s="886"/>
      <c r="AD632" s="887"/>
      <c r="AE632" s="887"/>
      <c r="AF632" s="887"/>
      <c r="AG632" s="888">
        <v>1</v>
      </c>
      <c r="AH632" s="888"/>
      <c r="AI632" s="888"/>
      <c r="AJ632" s="888"/>
      <c r="AK632" s="889">
        <v>23500</v>
      </c>
      <c r="AL632" s="889"/>
      <c r="AM632" s="889"/>
      <c r="AN632" s="889"/>
      <c r="AO632" s="889"/>
      <c r="AP632" s="889"/>
      <c r="AQ632" s="880">
        <v>282000</v>
      </c>
      <c r="AR632" s="880"/>
      <c r="AS632" s="880"/>
      <c r="AT632" s="880"/>
      <c r="AU632" s="880"/>
      <c r="AV632" s="880"/>
      <c r="AW632" s="880"/>
      <c r="AX632" s="880"/>
      <c r="AY632" s="876">
        <v>0</v>
      </c>
      <c r="AZ632" s="876"/>
      <c r="BA632" s="876"/>
      <c r="BB632" s="876"/>
      <c r="BC632" s="876"/>
      <c r="BD632" s="876"/>
      <c r="BE632" s="876"/>
      <c r="BF632" s="876"/>
      <c r="BG632" s="876">
        <v>3916.666666666667</v>
      </c>
      <c r="BH632" s="876"/>
      <c r="BI632" s="876"/>
      <c r="BJ632" s="876"/>
      <c r="BK632" s="876"/>
      <c r="BL632" s="876"/>
      <c r="BM632" s="876"/>
      <c r="BN632" s="876"/>
      <c r="BO632" s="877">
        <v>39166.666666666672</v>
      </c>
      <c r="BP632" s="878"/>
      <c r="BQ632" s="878"/>
      <c r="BR632" s="878"/>
      <c r="BS632" s="878"/>
      <c r="BT632" s="878"/>
      <c r="BU632" s="878"/>
      <c r="BV632" s="879"/>
      <c r="BW632" s="876">
        <v>0</v>
      </c>
      <c r="BX632" s="876"/>
      <c r="BY632" s="876"/>
      <c r="BZ632" s="876"/>
      <c r="CA632" s="876"/>
      <c r="CB632" s="876"/>
      <c r="CC632" s="876"/>
      <c r="CD632" s="876"/>
      <c r="CE632" s="876">
        <v>0</v>
      </c>
      <c r="CF632" s="876"/>
      <c r="CG632" s="876"/>
      <c r="CH632" s="876"/>
      <c r="CI632" s="876"/>
      <c r="CJ632" s="876"/>
      <c r="CK632" s="876"/>
      <c r="CL632" s="876"/>
      <c r="CM632" s="876"/>
      <c r="CN632" s="876">
        <v>24000</v>
      </c>
      <c r="CO632" s="876"/>
      <c r="CP632" s="876"/>
      <c r="CQ632" s="876"/>
      <c r="CR632" s="876"/>
      <c r="CS632" s="876"/>
      <c r="CT632" s="876"/>
      <c r="CU632" s="876"/>
      <c r="CV632" s="880">
        <f t="shared" si="9"/>
        <v>349083.33333333337</v>
      </c>
      <c r="CW632" s="880"/>
      <c r="CX632" s="880"/>
      <c r="CY632" s="880"/>
      <c r="CZ632" s="880"/>
      <c r="DA632" s="880"/>
      <c r="DB632" s="880"/>
      <c r="DC632" s="880"/>
      <c r="DD632" s="880"/>
      <c r="DE632" s="881"/>
    </row>
    <row r="633" spans="1:109" s="3" customFormat="1" ht="23.25" customHeight="1" x14ac:dyDescent="0.2">
      <c r="A633" s="919" t="s">
        <v>1892</v>
      </c>
      <c r="B633" s="920"/>
      <c r="C633" s="920"/>
      <c r="D633" s="920"/>
      <c r="E633" s="920"/>
      <c r="F633" s="920"/>
      <c r="G633" s="920"/>
      <c r="H633" s="920"/>
      <c r="I633" s="920"/>
      <c r="J633" s="920"/>
      <c r="K633" s="920"/>
      <c r="L633" s="920"/>
      <c r="M633" s="920"/>
      <c r="N633" s="920"/>
      <c r="O633" s="921"/>
      <c r="P633" s="886" t="s">
        <v>1499</v>
      </c>
      <c r="Q633" s="886"/>
      <c r="R633" s="886"/>
      <c r="S633" s="886"/>
      <c r="T633" s="886"/>
      <c r="U633" s="886"/>
      <c r="V633" s="886"/>
      <c r="W633" s="886"/>
      <c r="X633" s="886"/>
      <c r="Y633" s="886"/>
      <c r="Z633" s="886"/>
      <c r="AA633" s="886"/>
      <c r="AB633" s="886"/>
      <c r="AC633" s="886"/>
      <c r="AD633" s="887"/>
      <c r="AE633" s="887"/>
      <c r="AF633" s="887"/>
      <c r="AG633" s="888">
        <v>1</v>
      </c>
      <c r="AH633" s="888"/>
      <c r="AI633" s="888"/>
      <c r="AJ633" s="888"/>
      <c r="AK633" s="889">
        <v>23500</v>
      </c>
      <c r="AL633" s="889"/>
      <c r="AM633" s="889"/>
      <c r="AN633" s="889"/>
      <c r="AO633" s="889"/>
      <c r="AP633" s="889"/>
      <c r="AQ633" s="880">
        <v>282000</v>
      </c>
      <c r="AR633" s="880"/>
      <c r="AS633" s="880"/>
      <c r="AT633" s="880"/>
      <c r="AU633" s="880"/>
      <c r="AV633" s="880"/>
      <c r="AW633" s="880"/>
      <c r="AX633" s="880"/>
      <c r="AY633" s="876">
        <v>0</v>
      </c>
      <c r="AZ633" s="876"/>
      <c r="BA633" s="876"/>
      <c r="BB633" s="876"/>
      <c r="BC633" s="876"/>
      <c r="BD633" s="876"/>
      <c r="BE633" s="876"/>
      <c r="BF633" s="876"/>
      <c r="BG633" s="876">
        <v>3916.666666666667</v>
      </c>
      <c r="BH633" s="876"/>
      <c r="BI633" s="876"/>
      <c r="BJ633" s="876"/>
      <c r="BK633" s="876"/>
      <c r="BL633" s="876"/>
      <c r="BM633" s="876"/>
      <c r="BN633" s="876"/>
      <c r="BO633" s="877">
        <v>39166.666666666672</v>
      </c>
      <c r="BP633" s="878"/>
      <c r="BQ633" s="878"/>
      <c r="BR633" s="878"/>
      <c r="BS633" s="878"/>
      <c r="BT633" s="878"/>
      <c r="BU633" s="878"/>
      <c r="BV633" s="879"/>
      <c r="BW633" s="876">
        <v>0</v>
      </c>
      <c r="BX633" s="876"/>
      <c r="BY633" s="876"/>
      <c r="BZ633" s="876"/>
      <c r="CA633" s="876"/>
      <c r="CB633" s="876"/>
      <c r="CC633" s="876"/>
      <c r="CD633" s="876"/>
      <c r="CE633" s="876">
        <v>0</v>
      </c>
      <c r="CF633" s="876"/>
      <c r="CG633" s="876"/>
      <c r="CH633" s="876"/>
      <c r="CI633" s="876"/>
      <c r="CJ633" s="876"/>
      <c r="CK633" s="876"/>
      <c r="CL633" s="876"/>
      <c r="CM633" s="876"/>
      <c r="CN633" s="876">
        <v>24000</v>
      </c>
      <c r="CO633" s="876"/>
      <c r="CP633" s="876"/>
      <c r="CQ633" s="876"/>
      <c r="CR633" s="876"/>
      <c r="CS633" s="876"/>
      <c r="CT633" s="876"/>
      <c r="CU633" s="876"/>
      <c r="CV633" s="880">
        <f t="shared" si="9"/>
        <v>349083.33333333337</v>
      </c>
      <c r="CW633" s="880"/>
      <c r="CX633" s="880"/>
      <c r="CY633" s="880"/>
      <c r="CZ633" s="880"/>
      <c r="DA633" s="880"/>
      <c r="DB633" s="880"/>
      <c r="DC633" s="880"/>
      <c r="DD633" s="880"/>
      <c r="DE633" s="881"/>
    </row>
    <row r="634" spans="1:109" s="3" customFormat="1" ht="23.25" customHeight="1" x14ac:dyDescent="0.2">
      <c r="A634" s="919" t="s">
        <v>1893</v>
      </c>
      <c r="B634" s="920"/>
      <c r="C634" s="920"/>
      <c r="D634" s="920"/>
      <c r="E634" s="920"/>
      <c r="F634" s="920"/>
      <c r="G634" s="920"/>
      <c r="H634" s="920"/>
      <c r="I634" s="920"/>
      <c r="J634" s="920"/>
      <c r="K634" s="920"/>
      <c r="L634" s="920"/>
      <c r="M634" s="920"/>
      <c r="N634" s="920"/>
      <c r="O634" s="921"/>
      <c r="P634" s="886" t="s">
        <v>1509</v>
      </c>
      <c r="Q634" s="886"/>
      <c r="R634" s="886"/>
      <c r="S634" s="886"/>
      <c r="T634" s="886"/>
      <c r="U634" s="886"/>
      <c r="V634" s="886"/>
      <c r="W634" s="886"/>
      <c r="X634" s="886"/>
      <c r="Y634" s="886"/>
      <c r="Z634" s="886"/>
      <c r="AA634" s="886"/>
      <c r="AB634" s="886"/>
      <c r="AC634" s="886"/>
      <c r="AD634" s="887"/>
      <c r="AE634" s="887"/>
      <c r="AF634" s="887"/>
      <c r="AG634" s="888">
        <v>1</v>
      </c>
      <c r="AH634" s="888"/>
      <c r="AI634" s="888"/>
      <c r="AJ634" s="888"/>
      <c r="AK634" s="889">
        <v>23500</v>
      </c>
      <c r="AL634" s="889"/>
      <c r="AM634" s="889"/>
      <c r="AN634" s="889"/>
      <c r="AO634" s="889"/>
      <c r="AP634" s="889"/>
      <c r="AQ634" s="880">
        <v>282000</v>
      </c>
      <c r="AR634" s="880"/>
      <c r="AS634" s="880"/>
      <c r="AT634" s="880"/>
      <c r="AU634" s="880"/>
      <c r="AV634" s="880"/>
      <c r="AW634" s="880"/>
      <c r="AX634" s="880"/>
      <c r="AY634" s="876">
        <v>0</v>
      </c>
      <c r="AZ634" s="876"/>
      <c r="BA634" s="876"/>
      <c r="BB634" s="876"/>
      <c r="BC634" s="876"/>
      <c r="BD634" s="876"/>
      <c r="BE634" s="876"/>
      <c r="BF634" s="876"/>
      <c r="BG634" s="876">
        <v>3916.666666666667</v>
      </c>
      <c r="BH634" s="876"/>
      <c r="BI634" s="876"/>
      <c r="BJ634" s="876"/>
      <c r="BK634" s="876"/>
      <c r="BL634" s="876"/>
      <c r="BM634" s="876"/>
      <c r="BN634" s="876"/>
      <c r="BO634" s="877">
        <v>39166.666666666672</v>
      </c>
      <c r="BP634" s="878"/>
      <c r="BQ634" s="878"/>
      <c r="BR634" s="878"/>
      <c r="BS634" s="878"/>
      <c r="BT634" s="878"/>
      <c r="BU634" s="878"/>
      <c r="BV634" s="879"/>
      <c r="BW634" s="876">
        <v>0</v>
      </c>
      <c r="BX634" s="876"/>
      <c r="BY634" s="876"/>
      <c r="BZ634" s="876"/>
      <c r="CA634" s="876"/>
      <c r="CB634" s="876"/>
      <c r="CC634" s="876"/>
      <c r="CD634" s="876"/>
      <c r="CE634" s="876">
        <v>0</v>
      </c>
      <c r="CF634" s="876"/>
      <c r="CG634" s="876"/>
      <c r="CH634" s="876"/>
      <c r="CI634" s="876"/>
      <c r="CJ634" s="876"/>
      <c r="CK634" s="876"/>
      <c r="CL634" s="876"/>
      <c r="CM634" s="876"/>
      <c r="CN634" s="876">
        <v>24000</v>
      </c>
      <c r="CO634" s="876"/>
      <c r="CP634" s="876"/>
      <c r="CQ634" s="876"/>
      <c r="CR634" s="876"/>
      <c r="CS634" s="876"/>
      <c r="CT634" s="876"/>
      <c r="CU634" s="876"/>
      <c r="CV634" s="880">
        <f t="shared" si="9"/>
        <v>349083.33333333337</v>
      </c>
      <c r="CW634" s="880"/>
      <c r="CX634" s="880"/>
      <c r="CY634" s="880"/>
      <c r="CZ634" s="880"/>
      <c r="DA634" s="880"/>
      <c r="DB634" s="880"/>
      <c r="DC634" s="880"/>
      <c r="DD634" s="880"/>
      <c r="DE634" s="881"/>
    </row>
    <row r="635" spans="1:109" s="3" customFormat="1" ht="23.25" customHeight="1" x14ac:dyDescent="0.2">
      <c r="A635" s="919" t="s">
        <v>1894</v>
      </c>
      <c r="B635" s="920"/>
      <c r="C635" s="920"/>
      <c r="D635" s="920"/>
      <c r="E635" s="920"/>
      <c r="F635" s="920"/>
      <c r="G635" s="920"/>
      <c r="H635" s="920"/>
      <c r="I635" s="920"/>
      <c r="J635" s="920"/>
      <c r="K635" s="920"/>
      <c r="L635" s="920"/>
      <c r="M635" s="920"/>
      <c r="N635" s="920"/>
      <c r="O635" s="921"/>
      <c r="P635" s="886" t="s">
        <v>1522</v>
      </c>
      <c r="Q635" s="886"/>
      <c r="R635" s="886"/>
      <c r="S635" s="886"/>
      <c r="T635" s="886"/>
      <c r="U635" s="886"/>
      <c r="V635" s="886"/>
      <c r="W635" s="886"/>
      <c r="X635" s="886"/>
      <c r="Y635" s="886"/>
      <c r="Z635" s="886"/>
      <c r="AA635" s="886"/>
      <c r="AB635" s="886"/>
      <c r="AC635" s="886"/>
      <c r="AD635" s="887"/>
      <c r="AE635" s="887"/>
      <c r="AF635" s="887"/>
      <c r="AG635" s="888">
        <v>1</v>
      </c>
      <c r="AH635" s="888"/>
      <c r="AI635" s="888"/>
      <c r="AJ635" s="888"/>
      <c r="AK635" s="889">
        <v>23500</v>
      </c>
      <c r="AL635" s="889"/>
      <c r="AM635" s="889"/>
      <c r="AN635" s="889"/>
      <c r="AO635" s="889"/>
      <c r="AP635" s="889"/>
      <c r="AQ635" s="880">
        <v>282000</v>
      </c>
      <c r="AR635" s="880"/>
      <c r="AS635" s="880"/>
      <c r="AT635" s="880"/>
      <c r="AU635" s="880"/>
      <c r="AV635" s="880"/>
      <c r="AW635" s="880"/>
      <c r="AX635" s="880"/>
      <c r="AY635" s="876">
        <v>0</v>
      </c>
      <c r="AZ635" s="876"/>
      <c r="BA635" s="876"/>
      <c r="BB635" s="876"/>
      <c r="BC635" s="876"/>
      <c r="BD635" s="876"/>
      <c r="BE635" s="876"/>
      <c r="BF635" s="876"/>
      <c r="BG635" s="876">
        <v>3916.666666666667</v>
      </c>
      <c r="BH635" s="876"/>
      <c r="BI635" s="876"/>
      <c r="BJ635" s="876"/>
      <c r="BK635" s="876"/>
      <c r="BL635" s="876"/>
      <c r="BM635" s="876"/>
      <c r="BN635" s="876"/>
      <c r="BO635" s="877">
        <v>39166.666666666672</v>
      </c>
      <c r="BP635" s="878"/>
      <c r="BQ635" s="878"/>
      <c r="BR635" s="878"/>
      <c r="BS635" s="878"/>
      <c r="BT635" s="878"/>
      <c r="BU635" s="878"/>
      <c r="BV635" s="879"/>
      <c r="BW635" s="876">
        <v>0</v>
      </c>
      <c r="BX635" s="876"/>
      <c r="BY635" s="876"/>
      <c r="BZ635" s="876"/>
      <c r="CA635" s="876"/>
      <c r="CB635" s="876"/>
      <c r="CC635" s="876"/>
      <c r="CD635" s="876"/>
      <c r="CE635" s="876">
        <v>0</v>
      </c>
      <c r="CF635" s="876"/>
      <c r="CG635" s="876"/>
      <c r="CH635" s="876"/>
      <c r="CI635" s="876"/>
      <c r="CJ635" s="876"/>
      <c r="CK635" s="876"/>
      <c r="CL635" s="876"/>
      <c r="CM635" s="876"/>
      <c r="CN635" s="876">
        <v>24000</v>
      </c>
      <c r="CO635" s="876"/>
      <c r="CP635" s="876"/>
      <c r="CQ635" s="876"/>
      <c r="CR635" s="876"/>
      <c r="CS635" s="876"/>
      <c r="CT635" s="876"/>
      <c r="CU635" s="876"/>
      <c r="CV635" s="880">
        <f t="shared" si="9"/>
        <v>349083.33333333337</v>
      </c>
      <c r="CW635" s="880"/>
      <c r="CX635" s="880"/>
      <c r="CY635" s="880"/>
      <c r="CZ635" s="880"/>
      <c r="DA635" s="880"/>
      <c r="DB635" s="880"/>
      <c r="DC635" s="880"/>
      <c r="DD635" s="880"/>
      <c r="DE635" s="881"/>
    </row>
    <row r="636" spans="1:109" s="3" customFormat="1" ht="23.25" customHeight="1" x14ac:dyDescent="0.2">
      <c r="A636" s="919" t="s">
        <v>1895</v>
      </c>
      <c r="B636" s="920"/>
      <c r="C636" s="920"/>
      <c r="D636" s="920"/>
      <c r="E636" s="920"/>
      <c r="F636" s="920"/>
      <c r="G636" s="920"/>
      <c r="H636" s="920"/>
      <c r="I636" s="920"/>
      <c r="J636" s="920"/>
      <c r="K636" s="920"/>
      <c r="L636" s="920"/>
      <c r="M636" s="920"/>
      <c r="N636" s="920"/>
      <c r="O636" s="921"/>
      <c r="P636" s="886" t="s">
        <v>1509</v>
      </c>
      <c r="Q636" s="886"/>
      <c r="R636" s="886"/>
      <c r="S636" s="886"/>
      <c r="T636" s="886"/>
      <c r="U636" s="886"/>
      <c r="V636" s="886"/>
      <c r="W636" s="886"/>
      <c r="X636" s="886"/>
      <c r="Y636" s="886"/>
      <c r="Z636" s="886"/>
      <c r="AA636" s="886"/>
      <c r="AB636" s="886"/>
      <c r="AC636" s="886"/>
      <c r="AD636" s="887"/>
      <c r="AE636" s="887"/>
      <c r="AF636" s="887"/>
      <c r="AG636" s="888">
        <v>1</v>
      </c>
      <c r="AH636" s="888"/>
      <c r="AI636" s="888"/>
      <c r="AJ636" s="888"/>
      <c r="AK636" s="889">
        <v>19050</v>
      </c>
      <c r="AL636" s="889"/>
      <c r="AM636" s="889"/>
      <c r="AN636" s="889"/>
      <c r="AO636" s="889"/>
      <c r="AP636" s="889"/>
      <c r="AQ636" s="880">
        <v>228600</v>
      </c>
      <c r="AR636" s="880"/>
      <c r="AS636" s="880"/>
      <c r="AT636" s="880"/>
      <c r="AU636" s="880"/>
      <c r="AV636" s="880"/>
      <c r="AW636" s="880"/>
      <c r="AX636" s="880"/>
      <c r="AY636" s="876">
        <v>0</v>
      </c>
      <c r="AZ636" s="876"/>
      <c r="BA636" s="876"/>
      <c r="BB636" s="876"/>
      <c r="BC636" s="876"/>
      <c r="BD636" s="876"/>
      <c r="BE636" s="876"/>
      <c r="BF636" s="876"/>
      <c r="BG636" s="876">
        <v>3175</v>
      </c>
      <c r="BH636" s="876"/>
      <c r="BI636" s="876"/>
      <c r="BJ636" s="876"/>
      <c r="BK636" s="876"/>
      <c r="BL636" s="876"/>
      <c r="BM636" s="876"/>
      <c r="BN636" s="876"/>
      <c r="BO636" s="877">
        <v>31750</v>
      </c>
      <c r="BP636" s="878"/>
      <c r="BQ636" s="878"/>
      <c r="BR636" s="878"/>
      <c r="BS636" s="878"/>
      <c r="BT636" s="878"/>
      <c r="BU636" s="878"/>
      <c r="BV636" s="879"/>
      <c r="BW636" s="876">
        <v>0</v>
      </c>
      <c r="BX636" s="876"/>
      <c r="BY636" s="876"/>
      <c r="BZ636" s="876"/>
      <c r="CA636" s="876"/>
      <c r="CB636" s="876"/>
      <c r="CC636" s="876"/>
      <c r="CD636" s="876"/>
      <c r="CE636" s="876">
        <v>0</v>
      </c>
      <c r="CF636" s="876"/>
      <c r="CG636" s="876"/>
      <c r="CH636" s="876"/>
      <c r="CI636" s="876"/>
      <c r="CJ636" s="876"/>
      <c r="CK636" s="876"/>
      <c r="CL636" s="876"/>
      <c r="CM636" s="876"/>
      <c r="CN636" s="876">
        <v>24000</v>
      </c>
      <c r="CO636" s="876"/>
      <c r="CP636" s="876"/>
      <c r="CQ636" s="876"/>
      <c r="CR636" s="876"/>
      <c r="CS636" s="876"/>
      <c r="CT636" s="876"/>
      <c r="CU636" s="876"/>
      <c r="CV636" s="880">
        <f t="shared" si="9"/>
        <v>287525</v>
      </c>
      <c r="CW636" s="880"/>
      <c r="CX636" s="880"/>
      <c r="CY636" s="880"/>
      <c r="CZ636" s="880"/>
      <c r="DA636" s="880"/>
      <c r="DB636" s="880"/>
      <c r="DC636" s="880"/>
      <c r="DD636" s="880"/>
      <c r="DE636" s="881"/>
    </row>
    <row r="637" spans="1:109" s="3" customFormat="1" ht="23.25" customHeight="1" x14ac:dyDescent="0.2">
      <c r="A637" s="919" t="s">
        <v>1896</v>
      </c>
      <c r="B637" s="920"/>
      <c r="C637" s="920"/>
      <c r="D637" s="920"/>
      <c r="E637" s="920"/>
      <c r="F637" s="920"/>
      <c r="G637" s="920"/>
      <c r="H637" s="920"/>
      <c r="I637" s="920"/>
      <c r="J637" s="920"/>
      <c r="K637" s="920"/>
      <c r="L637" s="920"/>
      <c r="M637" s="920"/>
      <c r="N637" s="920"/>
      <c r="O637" s="921"/>
      <c r="P637" s="886" t="s">
        <v>1535</v>
      </c>
      <c r="Q637" s="886"/>
      <c r="R637" s="886"/>
      <c r="S637" s="886"/>
      <c r="T637" s="886"/>
      <c r="U637" s="886"/>
      <c r="V637" s="886"/>
      <c r="W637" s="886"/>
      <c r="X637" s="886"/>
      <c r="Y637" s="886"/>
      <c r="Z637" s="886"/>
      <c r="AA637" s="886"/>
      <c r="AB637" s="886"/>
      <c r="AC637" s="886"/>
      <c r="AD637" s="887"/>
      <c r="AE637" s="887"/>
      <c r="AF637" s="887"/>
      <c r="AG637" s="888">
        <v>1</v>
      </c>
      <c r="AH637" s="888"/>
      <c r="AI637" s="888"/>
      <c r="AJ637" s="888"/>
      <c r="AK637" s="889">
        <v>23500</v>
      </c>
      <c r="AL637" s="889"/>
      <c r="AM637" s="889"/>
      <c r="AN637" s="889"/>
      <c r="AO637" s="889"/>
      <c r="AP637" s="889"/>
      <c r="AQ637" s="880">
        <v>282000</v>
      </c>
      <c r="AR637" s="880"/>
      <c r="AS637" s="880"/>
      <c r="AT637" s="880"/>
      <c r="AU637" s="880"/>
      <c r="AV637" s="880"/>
      <c r="AW637" s="880"/>
      <c r="AX637" s="880"/>
      <c r="AY637" s="876">
        <v>0</v>
      </c>
      <c r="AZ637" s="876"/>
      <c r="BA637" s="876"/>
      <c r="BB637" s="876"/>
      <c r="BC637" s="876"/>
      <c r="BD637" s="876"/>
      <c r="BE637" s="876"/>
      <c r="BF637" s="876"/>
      <c r="BG637" s="876">
        <v>3916.666666666667</v>
      </c>
      <c r="BH637" s="876"/>
      <c r="BI637" s="876"/>
      <c r="BJ637" s="876"/>
      <c r="BK637" s="876"/>
      <c r="BL637" s="876"/>
      <c r="BM637" s="876"/>
      <c r="BN637" s="876"/>
      <c r="BO637" s="877">
        <v>39166.666666666672</v>
      </c>
      <c r="BP637" s="878"/>
      <c r="BQ637" s="878"/>
      <c r="BR637" s="878"/>
      <c r="BS637" s="878"/>
      <c r="BT637" s="878"/>
      <c r="BU637" s="878"/>
      <c r="BV637" s="879"/>
      <c r="BW637" s="876">
        <v>0</v>
      </c>
      <c r="BX637" s="876"/>
      <c r="BY637" s="876"/>
      <c r="BZ637" s="876"/>
      <c r="CA637" s="876"/>
      <c r="CB637" s="876"/>
      <c r="CC637" s="876"/>
      <c r="CD637" s="876"/>
      <c r="CE637" s="876">
        <v>0</v>
      </c>
      <c r="CF637" s="876"/>
      <c r="CG637" s="876"/>
      <c r="CH637" s="876"/>
      <c r="CI637" s="876"/>
      <c r="CJ637" s="876"/>
      <c r="CK637" s="876"/>
      <c r="CL637" s="876"/>
      <c r="CM637" s="876"/>
      <c r="CN637" s="876">
        <v>24000</v>
      </c>
      <c r="CO637" s="876"/>
      <c r="CP637" s="876"/>
      <c r="CQ637" s="876"/>
      <c r="CR637" s="876"/>
      <c r="CS637" s="876"/>
      <c r="CT637" s="876"/>
      <c r="CU637" s="876"/>
      <c r="CV637" s="880">
        <f t="shared" si="9"/>
        <v>349083.33333333337</v>
      </c>
      <c r="CW637" s="880"/>
      <c r="CX637" s="880"/>
      <c r="CY637" s="880"/>
      <c r="CZ637" s="880"/>
      <c r="DA637" s="880"/>
      <c r="DB637" s="880"/>
      <c r="DC637" s="880"/>
      <c r="DD637" s="880"/>
      <c r="DE637" s="881"/>
    </row>
    <row r="638" spans="1:109" s="3" customFormat="1" ht="23.25" customHeight="1" x14ac:dyDescent="0.2">
      <c r="A638" s="919" t="s">
        <v>1897</v>
      </c>
      <c r="B638" s="920"/>
      <c r="C638" s="920"/>
      <c r="D638" s="920"/>
      <c r="E638" s="920"/>
      <c r="F638" s="920"/>
      <c r="G638" s="920"/>
      <c r="H638" s="920"/>
      <c r="I638" s="920"/>
      <c r="J638" s="920"/>
      <c r="K638" s="920"/>
      <c r="L638" s="920"/>
      <c r="M638" s="920"/>
      <c r="N638" s="920"/>
      <c r="O638" s="921"/>
      <c r="P638" s="886" t="s">
        <v>1499</v>
      </c>
      <c r="Q638" s="886"/>
      <c r="R638" s="886"/>
      <c r="S638" s="886"/>
      <c r="T638" s="886"/>
      <c r="U638" s="886"/>
      <c r="V638" s="886"/>
      <c r="W638" s="886"/>
      <c r="X638" s="886"/>
      <c r="Y638" s="886"/>
      <c r="Z638" s="886"/>
      <c r="AA638" s="886"/>
      <c r="AB638" s="886"/>
      <c r="AC638" s="886"/>
      <c r="AD638" s="887"/>
      <c r="AE638" s="887"/>
      <c r="AF638" s="887"/>
      <c r="AG638" s="888">
        <v>1</v>
      </c>
      <c r="AH638" s="888"/>
      <c r="AI638" s="888"/>
      <c r="AJ638" s="888"/>
      <c r="AK638" s="889">
        <v>23500</v>
      </c>
      <c r="AL638" s="889"/>
      <c r="AM638" s="889"/>
      <c r="AN638" s="889"/>
      <c r="AO638" s="889"/>
      <c r="AP638" s="889"/>
      <c r="AQ638" s="880">
        <v>282000</v>
      </c>
      <c r="AR638" s="880"/>
      <c r="AS638" s="880"/>
      <c r="AT638" s="880"/>
      <c r="AU638" s="880"/>
      <c r="AV638" s="880"/>
      <c r="AW638" s="880"/>
      <c r="AX638" s="880"/>
      <c r="AY638" s="876">
        <v>0</v>
      </c>
      <c r="AZ638" s="876"/>
      <c r="BA638" s="876"/>
      <c r="BB638" s="876"/>
      <c r="BC638" s="876"/>
      <c r="BD638" s="876"/>
      <c r="BE638" s="876"/>
      <c r="BF638" s="876"/>
      <c r="BG638" s="876">
        <v>3916.666666666667</v>
      </c>
      <c r="BH638" s="876"/>
      <c r="BI638" s="876"/>
      <c r="BJ638" s="876"/>
      <c r="BK638" s="876"/>
      <c r="BL638" s="876"/>
      <c r="BM638" s="876"/>
      <c r="BN638" s="876"/>
      <c r="BO638" s="877">
        <v>39166.666666666672</v>
      </c>
      <c r="BP638" s="878"/>
      <c r="BQ638" s="878"/>
      <c r="BR638" s="878"/>
      <c r="BS638" s="878"/>
      <c r="BT638" s="878"/>
      <c r="BU638" s="878"/>
      <c r="BV638" s="879"/>
      <c r="BW638" s="876">
        <v>0</v>
      </c>
      <c r="BX638" s="876"/>
      <c r="BY638" s="876"/>
      <c r="BZ638" s="876"/>
      <c r="CA638" s="876"/>
      <c r="CB638" s="876"/>
      <c r="CC638" s="876"/>
      <c r="CD638" s="876"/>
      <c r="CE638" s="876">
        <v>0</v>
      </c>
      <c r="CF638" s="876"/>
      <c r="CG638" s="876"/>
      <c r="CH638" s="876"/>
      <c r="CI638" s="876"/>
      <c r="CJ638" s="876"/>
      <c r="CK638" s="876"/>
      <c r="CL638" s="876"/>
      <c r="CM638" s="876"/>
      <c r="CN638" s="876">
        <v>24000</v>
      </c>
      <c r="CO638" s="876"/>
      <c r="CP638" s="876"/>
      <c r="CQ638" s="876"/>
      <c r="CR638" s="876"/>
      <c r="CS638" s="876"/>
      <c r="CT638" s="876"/>
      <c r="CU638" s="876"/>
      <c r="CV638" s="880">
        <f t="shared" si="9"/>
        <v>349083.33333333337</v>
      </c>
      <c r="CW638" s="880"/>
      <c r="CX638" s="880"/>
      <c r="CY638" s="880"/>
      <c r="CZ638" s="880"/>
      <c r="DA638" s="880"/>
      <c r="DB638" s="880"/>
      <c r="DC638" s="880"/>
      <c r="DD638" s="880"/>
      <c r="DE638" s="881"/>
    </row>
    <row r="639" spans="1:109" s="3" customFormat="1" ht="23.25" customHeight="1" x14ac:dyDescent="0.2">
      <c r="A639" s="919" t="s">
        <v>1898</v>
      </c>
      <c r="B639" s="920"/>
      <c r="C639" s="920"/>
      <c r="D639" s="920"/>
      <c r="E639" s="920"/>
      <c r="F639" s="920"/>
      <c r="G639" s="920"/>
      <c r="H639" s="920"/>
      <c r="I639" s="920"/>
      <c r="J639" s="920"/>
      <c r="K639" s="920"/>
      <c r="L639" s="920"/>
      <c r="M639" s="920"/>
      <c r="N639" s="920"/>
      <c r="O639" s="921"/>
      <c r="P639" s="886" t="s">
        <v>1499</v>
      </c>
      <c r="Q639" s="886"/>
      <c r="R639" s="886"/>
      <c r="S639" s="886"/>
      <c r="T639" s="886"/>
      <c r="U639" s="886"/>
      <c r="V639" s="886"/>
      <c r="W639" s="886"/>
      <c r="X639" s="886"/>
      <c r="Y639" s="886"/>
      <c r="Z639" s="886"/>
      <c r="AA639" s="886"/>
      <c r="AB639" s="886"/>
      <c r="AC639" s="886"/>
      <c r="AD639" s="887"/>
      <c r="AE639" s="887"/>
      <c r="AF639" s="887"/>
      <c r="AG639" s="888">
        <v>1</v>
      </c>
      <c r="AH639" s="888"/>
      <c r="AI639" s="888"/>
      <c r="AJ639" s="888"/>
      <c r="AK639" s="889">
        <v>23500</v>
      </c>
      <c r="AL639" s="889"/>
      <c r="AM639" s="889"/>
      <c r="AN639" s="889"/>
      <c r="AO639" s="889"/>
      <c r="AP639" s="889"/>
      <c r="AQ639" s="880">
        <v>282000</v>
      </c>
      <c r="AR639" s="880"/>
      <c r="AS639" s="880"/>
      <c r="AT639" s="880"/>
      <c r="AU639" s="880"/>
      <c r="AV639" s="880"/>
      <c r="AW639" s="880"/>
      <c r="AX639" s="880"/>
      <c r="AY639" s="876">
        <v>0</v>
      </c>
      <c r="AZ639" s="876"/>
      <c r="BA639" s="876"/>
      <c r="BB639" s="876"/>
      <c r="BC639" s="876"/>
      <c r="BD639" s="876"/>
      <c r="BE639" s="876"/>
      <c r="BF639" s="876"/>
      <c r="BG639" s="876">
        <v>3916.666666666667</v>
      </c>
      <c r="BH639" s="876"/>
      <c r="BI639" s="876"/>
      <c r="BJ639" s="876"/>
      <c r="BK639" s="876"/>
      <c r="BL639" s="876"/>
      <c r="BM639" s="876"/>
      <c r="BN639" s="876"/>
      <c r="BO639" s="877">
        <v>39166.666666666672</v>
      </c>
      <c r="BP639" s="878"/>
      <c r="BQ639" s="878"/>
      <c r="BR639" s="878"/>
      <c r="BS639" s="878"/>
      <c r="BT639" s="878"/>
      <c r="BU639" s="878"/>
      <c r="BV639" s="879"/>
      <c r="BW639" s="876">
        <v>0</v>
      </c>
      <c r="BX639" s="876"/>
      <c r="BY639" s="876"/>
      <c r="BZ639" s="876"/>
      <c r="CA639" s="876"/>
      <c r="CB639" s="876"/>
      <c r="CC639" s="876"/>
      <c r="CD639" s="876"/>
      <c r="CE639" s="876">
        <v>0</v>
      </c>
      <c r="CF639" s="876"/>
      <c r="CG639" s="876"/>
      <c r="CH639" s="876"/>
      <c r="CI639" s="876"/>
      <c r="CJ639" s="876"/>
      <c r="CK639" s="876"/>
      <c r="CL639" s="876"/>
      <c r="CM639" s="876"/>
      <c r="CN639" s="876">
        <v>24000</v>
      </c>
      <c r="CO639" s="876"/>
      <c r="CP639" s="876"/>
      <c r="CQ639" s="876"/>
      <c r="CR639" s="876"/>
      <c r="CS639" s="876"/>
      <c r="CT639" s="876"/>
      <c r="CU639" s="876"/>
      <c r="CV639" s="880">
        <f t="shared" si="9"/>
        <v>349083.33333333337</v>
      </c>
      <c r="CW639" s="880"/>
      <c r="CX639" s="880"/>
      <c r="CY639" s="880"/>
      <c r="CZ639" s="880"/>
      <c r="DA639" s="880"/>
      <c r="DB639" s="880"/>
      <c r="DC639" s="880"/>
      <c r="DD639" s="880"/>
      <c r="DE639" s="881"/>
    </row>
    <row r="640" spans="1:109" s="3" customFormat="1" ht="23.25" customHeight="1" x14ac:dyDescent="0.2">
      <c r="A640" s="919" t="s">
        <v>1899</v>
      </c>
      <c r="B640" s="920"/>
      <c r="C640" s="920"/>
      <c r="D640" s="920"/>
      <c r="E640" s="920"/>
      <c r="F640" s="920"/>
      <c r="G640" s="920"/>
      <c r="H640" s="920"/>
      <c r="I640" s="920"/>
      <c r="J640" s="920"/>
      <c r="K640" s="920"/>
      <c r="L640" s="920"/>
      <c r="M640" s="920"/>
      <c r="N640" s="920"/>
      <c r="O640" s="921"/>
      <c r="P640" s="886" t="s">
        <v>1527</v>
      </c>
      <c r="Q640" s="886"/>
      <c r="R640" s="886"/>
      <c r="S640" s="886"/>
      <c r="T640" s="886"/>
      <c r="U640" s="886"/>
      <c r="V640" s="886"/>
      <c r="W640" s="886"/>
      <c r="X640" s="886"/>
      <c r="Y640" s="886"/>
      <c r="Z640" s="886"/>
      <c r="AA640" s="886"/>
      <c r="AB640" s="886"/>
      <c r="AC640" s="886"/>
      <c r="AD640" s="887"/>
      <c r="AE640" s="887"/>
      <c r="AF640" s="887"/>
      <c r="AG640" s="888">
        <v>1</v>
      </c>
      <c r="AH640" s="888"/>
      <c r="AI640" s="888"/>
      <c r="AJ640" s="888"/>
      <c r="AK640" s="889">
        <v>19050</v>
      </c>
      <c r="AL640" s="889"/>
      <c r="AM640" s="889"/>
      <c r="AN640" s="889"/>
      <c r="AO640" s="889"/>
      <c r="AP640" s="889"/>
      <c r="AQ640" s="880">
        <v>228600</v>
      </c>
      <c r="AR640" s="880"/>
      <c r="AS640" s="880"/>
      <c r="AT640" s="880"/>
      <c r="AU640" s="880"/>
      <c r="AV640" s="880"/>
      <c r="AW640" s="880"/>
      <c r="AX640" s="880"/>
      <c r="AY640" s="876">
        <v>0</v>
      </c>
      <c r="AZ640" s="876"/>
      <c r="BA640" s="876"/>
      <c r="BB640" s="876"/>
      <c r="BC640" s="876"/>
      <c r="BD640" s="876"/>
      <c r="BE640" s="876"/>
      <c r="BF640" s="876"/>
      <c r="BG640" s="876">
        <v>3175</v>
      </c>
      <c r="BH640" s="876"/>
      <c r="BI640" s="876"/>
      <c r="BJ640" s="876"/>
      <c r="BK640" s="876"/>
      <c r="BL640" s="876"/>
      <c r="BM640" s="876"/>
      <c r="BN640" s="876"/>
      <c r="BO640" s="877">
        <v>31750</v>
      </c>
      <c r="BP640" s="878"/>
      <c r="BQ640" s="878"/>
      <c r="BR640" s="878"/>
      <c r="BS640" s="878"/>
      <c r="BT640" s="878"/>
      <c r="BU640" s="878"/>
      <c r="BV640" s="879"/>
      <c r="BW640" s="876">
        <v>0</v>
      </c>
      <c r="BX640" s="876"/>
      <c r="BY640" s="876"/>
      <c r="BZ640" s="876"/>
      <c r="CA640" s="876"/>
      <c r="CB640" s="876"/>
      <c r="CC640" s="876"/>
      <c r="CD640" s="876"/>
      <c r="CE640" s="876">
        <v>0</v>
      </c>
      <c r="CF640" s="876"/>
      <c r="CG640" s="876"/>
      <c r="CH640" s="876"/>
      <c r="CI640" s="876"/>
      <c r="CJ640" s="876"/>
      <c r="CK640" s="876"/>
      <c r="CL640" s="876"/>
      <c r="CM640" s="876"/>
      <c r="CN640" s="876">
        <v>24000</v>
      </c>
      <c r="CO640" s="876"/>
      <c r="CP640" s="876"/>
      <c r="CQ640" s="876"/>
      <c r="CR640" s="876"/>
      <c r="CS640" s="876"/>
      <c r="CT640" s="876"/>
      <c r="CU640" s="876"/>
      <c r="CV640" s="880">
        <f t="shared" si="9"/>
        <v>287525</v>
      </c>
      <c r="CW640" s="880"/>
      <c r="CX640" s="880"/>
      <c r="CY640" s="880"/>
      <c r="CZ640" s="880"/>
      <c r="DA640" s="880"/>
      <c r="DB640" s="880"/>
      <c r="DC640" s="880"/>
      <c r="DD640" s="880"/>
      <c r="DE640" s="881"/>
    </row>
    <row r="641" spans="1:109" s="3" customFormat="1" ht="23.25" customHeight="1" x14ac:dyDescent="0.2">
      <c r="A641" s="919" t="s">
        <v>1900</v>
      </c>
      <c r="B641" s="920"/>
      <c r="C641" s="920"/>
      <c r="D641" s="920"/>
      <c r="E641" s="920"/>
      <c r="F641" s="920"/>
      <c r="G641" s="920"/>
      <c r="H641" s="920"/>
      <c r="I641" s="920"/>
      <c r="J641" s="920"/>
      <c r="K641" s="920"/>
      <c r="L641" s="920"/>
      <c r="M641" s="920"/>
      <c r="N641" s="920"/>
      <c r="O641" s="921"/>
      <c r="P641" s="886" t="s">
        <v>1503</v>
      </c>
      <c r="Q641" s="886"/>
      <c r="R641" s="886"/>
      <c r="S641" s="886"/>
      <c r="T641" s="886"/>
      <c r="U641" s="886"/>
      <c r="V641" s="886"/>
      <c r="W641" s="886"/>
      <c r="X641" s="886"/>
      <c r="Y641" s="886"/>
      <c r="Z641" s="886"/>
      <c r="AA641" s="886"/>
      <c r="AB641" s="886"/>
      <c r="AC641" s="886"/>
      <c r="AD641" s="887"/>
      <c r="AE641" s="887"/>
      <c r="AF641" s="887"/>
      <c r="AG641" s="888">
        <v>1</v>
      </c>
      <c r="AH641" s="888"/>
      <c r="AI641" s="888"/>
      <c r="AJ641" s="888"/>
      <c r="AK641" s="889">
        <v>16000</v>
      </c>
      <c r="AL641" s="889"/>
      <c r="AM641" s="889"/>
      <c r="AN641" s="889"/>
      <c r="AO641" s="889"/>
      <c r="AP641" s="889"/>
      <c r="AQ641" s="880">
        <v>192000</v>
      </c>
      <c r="AR641" s="880"/>
      <c r="AS641" s="880"/>
      <c r="AT641" s="880"/>
      <c r="AU641" s="880"/>
      <c r="AV641" s="880"/>
      <c r="AW641" s="880"/>
      <c r="AX641" s="880"/>
      <c r="AY641" s="876">
        <v>0</v>
      </c>
      <c r="AZ641" s="876"/>
      <c r="BA641" s="876"/>
      <c r="BB641" s="876"/>
      <c r="BC641" s="876"/>
      <c r="BD641" s="876"/>
      <c r="BE641" s="876"/>
      <c r="BF641" s="876"/>
      <c r="BG641" s="876">
        <v>2666.666666666667</v>
      </c>
      <c r="BH641" s="876"/>
      <c r="BI641" s="876"/>
      <c r="BJ641" s="876"/>
      <c r="BK641" s="876"/>
      <c r="BL641" s="876"/>
      <c r="BM641" s="876"/>
      <c r="BN641" s="876"/>
      <c r="BO641" s="877">
        <v>26666.666666666668</v>
      </c>
      <c r="BP641" s="878"/>
      <c r="BQ641" s="878"/>
      <c r="BR641" s="878"/>
      <c r="BS641" s="878"/>
      <c r="BT641" s="878"/>
      <c r="BU641" s="878"/>
      <c r="BV641" s="879"/>
      <c r="BW641" s="876">
        <v>0</v>
      </c>
      <c r="BX641" s="876"/>
      <c r="BY641" s="876"/>
      <c r="BZ641" s="876"/>
      <c r="CA641" s="876"/>
      <c r="CB641" s="876"/>
      <c r="CC641" s="876"/>
      <c r="CD641" s="876"/>
      <c r="CE641" s="876">
        <v>0</v>
      </c>
      <c r="CF641" s="876"/>
      <c r="CG641" s="876"/>
      <c r="CH641" s="876"/>
      <c r="CI641" s="876"/>
      <c r="CJ641" s="876"/>
      <c r="CK641" s="876"/>
      <c r="CL641" s="876"/>
      <c r="CM641" s="876"/>
      <c r="CN641" s="876">
        <v>24000</v>
      </c>
      <c r="CO641" s="876"/>
      <c r="CP641" s="876"/>
      <c r="CQ641" s="876"/>
      <c r="CR641" s="876"/>
      <c r="CS641" s="876"/>
      <c r="CT641" s="876"/>
      <c r="CU641" s="876"/>
      <c r="CV641" s="880">
        <f t="shared" si="9"/>
        <v>245333.33333333331</v>
      </c>
      <c r="CW641" s="880"/>
      <c r="CX641" s="880"/>
      <c r="CY641" s="880"/>
      <c r="CZ641" s="880"/>
      <c r="DA641" s="880"/>
      <c r="DB641" s="880"/>
      <c r="DC641" s="880"/>
      <c r="DD641" s="880"/>
      <c r="DE641" s="881"/>
    </row>
    <row r="642" spans="1:109" s="3" customFormat="1" ht="23.25" customHeight="1" x14ac:dyDescent="0.2">
      <c r="A642" s="919" t="s">
        <v>1901</v>
      </c>
      <c r="B642" s="920"/>
      <c r="C642" s="920"/>
      <c r="D642" s="920"/>
      <c r="E642" s="920"/>
      <c r="F642" s="920"/>
      <c r="G642" s="920"/>
      <c r="H642" s="920"/>
      <c r="I642" s="920"/>
      <c r="J642" s="920"/>
      <c r="K642" s="920"/>
      <c r="L642" s="920"/>
      <c r="M642" s="920"/>
      <c r="N642" s="920"/>
      <c r="O642" s="921"/>
      <c r="P642" s="886" t="s">
        <v>1498</v>
      </c>
      <c r="Q642" s="886"/>
      <c r="R642" s="886"/>
      <c r="S642" s="886"/>
      <c r="T642" s="886"/>
      <c r="U642" s="886"/>
      <c r="V642" s="886"/>
      <c r="W642" s="886"/>
      <c r="X642" s="886"/>
      <c r="Y642" s="886"/>
      <c r="Z642" s="886"/>
      <c r="AA642" s="886"/>
      <c r="AB642" s="886"/>
      <c r="AC642" s="886"/>
      <c r="AD642" s="887"/>
      <c r="AE642" s="887"/>
      <c r="AF642" s="887"/>
      <c r="AG642" s="888">
        <v>1</v>
      </c>
      <c r="AH642" s="888"/>
      <c r="AI642" s="888"/>
      <c r="AJ642" s="888"/>
      <c r="AK642" s="889">
        <v>23500</v>
      </c>
      <c r="AL642" s="889"/>
      <c r="AM642" s="889"/>
      <c r="AN642" s="889"/>
      <c r="AO642" s="889"/>
      <c r="AP642" s="889"/>
      <c r="AQ642" s="880">
        <v>282000</v>
      </c>
      <c r="AR642" s="880"/>
      <c r="AS642" s="880"/>
      <c r="AT642" s="880"/>
      <c r="AU642" s="880"/>
      <c r="AV642" s="880"/>
      <c r="AW642" s="880"/>
      <c r="AX642" s="880"/>
      <c r="AY642" s="876">
        <v>0</v>
      </c>
      <c r="AZ642" s="876"/>
      <c r="BA642" s="876"/>
      <c r="BB642" s="876"/>
      <c r="BC642" s="876"/>
      <c r="BD642" s="876"/>
      <c r="BE642" s="876"/>
      <c r="BF642" s="876"/>
      <c r="BG642" s="876">
        <v>3916.666666666667</v>
      </c>
      <c r="BH642" s="876"/>
      <c r="BI642" s="876"/>
      <c r="BJ642" s="876"/>
      <c r="BK642" s="876"/>
      <c r="BL642" s="876"/>
      <c r="BM642" s="876"/>
      <c r="BN642" s="876"/>
      <c r="BO642" s="877">
        <v>39166.666666666672</v>
      </c>
      <c r="BP642" s="878"/>
      <c r="BQ642" s="878"/>
      <c r="BR642" s="878"/>
      <c r="BS642" s="878"/>
      <c r="BT642" s="878"/>
      <c r="BU642" s="878"/>
      <c r="BV642" s="879"/>
      <c r="BW642" s="876">
        <v>0</v>
      </c>
      <c r="BX642" s="876"/>
      <c r="BY642" s="876"/>
      <c r="BZ642" s="876"/>
      <c r="CA642" s="876"/>
      <c r="CB642" s="876"/>
      <c r="CC642" s="876"/>
      <c r="CD642" s="876"/>
      <c r="CE642" s="876">
        <v>0</v>
      </c>
      <c r="CF642" s="876"/>
      <c r="CG642" s="876"/>
      <c r="CH642" s="876"/>
      <c r="CI642" s="876"/>
      <c r="CJ642" s="876"/>
      <c r="CK642" s="876"/>
      <c r="CL642" s="876"/>
      <c r="CM642" s="876"/>
      <c r="CN642" s="876">
        <v>24000</v>
      </c>
      <c r="CO642" s="876"/>
      <c r="CP642" s="876"/>
      <c r="CQ642" s="876"/>
      <c r="CR642" s="876"/>
      <c r="CS642" s="876"/>
      <c r="CT642" s="876"/>
      <c r="CU642" s="876"/>
      <c r="CV642" s="880">
        <f t="shared" si="9"/>
        <v>349083.33333333337</v>
      </c>
      <c r="CW642" s="880"/>
      <c r="CX642" s="880"/>
      <c r="CY642" s="880"/>
      <c r="CZ642" s="880"/>
      <c r="DA642" s="880"/>
      <c r="DB642" s="880"/>
      <c r="DC642" s="880"/>
      <c r="DD642" s="880"/>
      <c r="DE642" s="881"/>
    </row>
    <row r="643" spans="1:109" s="3" customFormat="1" ht="23.25" customHeight="1" x14ac:dyDescent="0.2">
      <c r="A643" s="919" t="s">
        <v>1902</v>
      </c>
      <c r="B643" s="920"/>
      <c r="C643" s="920"/>
      <c r="D643" s="920"/>
      <c r="E643" s="920"/>
      <c r="F643" s="920"/>
      <c r="G643" s="920"/>
      <c r="H643" s="920"/>
      <c r="I643" s="920"/>
      <c r="J643" s="920"/>
      <c r="K643" s="920"/>
      <c r="L643" s="920"/>
      <c r="M643" s="920"/>
      <c r="N643" s="920"/>
      <c r="O643" s="921"/>
      <c r="P643" s="886" t="s">
        <v>1498</v>
      </c>
      <c r="Q643" s="886"/>
      <c r="R643" s="886"/>
      <c r="S643" s="886"/>
      <c r="T643" s="886"/>
      <c r="U643" s="886"/>
      <c r="V643" s="886"/>
      <c r="W643" s="886"/>
      <c r="X643" s="886"/>
      <c r="Y643" s="886"/>
      <c r="Z643" s="886"/>
      <c r="AA643" s="886"/>
      <c r="AB643" s="886"/>
      <c r="AC643" s="886"/>
      <c r="AD643" s="887"/>
      <c r="AE643" s="887"/>
      <c r="AF643" s="887"/>
      <c r="AG643" s="888">
        <v>1</v>
      </c>
      <c r="AH643" s="888"/>
      <c r="AI643" s="888"/>
      <c r="AJ643" s="888"/>
      <c r="AK643" s="889">
        <v>23500</v>
      </c>
      <c r="AL643" s="889"/>
      <c r="AM643" s="889"/>
      <c r="AN643" s="889"/>
      <c r="AO643" s="889"/>
      <c r="AP643" s="889"/>
      <c r="AQ643" s="880">
        <v>282000</v>
      </c>
      <c r="AR643" s="880"/>
      <c r="AS643" s="880"/>
      <c r="AT643" s="880"/>
      <c r="AU643" s="880"/>
      <c r="AV643" s="880"/>
      <c r="AW643" s="880"/>
      <c r="AX643" s="880"/>
      <c r="AY643" s="876">
        <v>0</v>
      </c>
      <c r="AZ643" s="876"/>
      <c r="BA643" s="876"/>
      <c r="BB643" s="876"/>
      <c r="BC643" s="876"/>
      <c r="BD643" s="876"/>
      <c r="BE643" s="876"/>
      <c r="BF643" s="876"/>
      <c r="BG643" s="876">
        <v>3916.666666666667</v>
      </c>
      <c r="BH643" s="876"/>
      <c r="BI643" s="876"/>
      <c r="BJ643" s="876"/>
      <c r="BK643" s="876"/>
      <c r="BL643" s="876"/>
      <c r="BM643" s="876"/>
      <c r="BN643" s="876"/>
      <c r="BO643" s="877">
        <v>39166.666666666672</v>
      </c>
      <c r="BP643" s="878"/>
      <c r="BQ643" s="878"/>
      <c r="BR643" s="878"/>
      <c r="BS643" s="878"/>
      <c r="BT643" s="878"/>
      <c r="BU643" s="878"/>
      <c r="BV643" s="879"/>
      <c r="BW643" s="876">
        <v>0</v>
      </c>
      <c r="BX643" s="876"/>
      <c r="BY643" s="876"/>
      <c r="BZ643" s="876"/>
      <c r="CA643" s="876"/>
      <c r="CB643" s="876"/>
      <c r="CC643" s="876"/>
      <c r="CD643" s="876"/>
      <c r="CE643" s="876">
        <v>0</v>
      </c>
      <c r="CF643" s="876"/>
      <c r="CG643" s="876"/>
      <c r="CH643" s="876"/>
      <c r="CI643" s="876"/>
      <c r="CJ643" s="876"/>
      <c r="CK643" s="876"/>
      <c r="CL643" s="876"/>
      <c r="CM643" s="876"/>
      <c r="CN643" s="876">
        <v>24000</v>
      </c>
      <c r="CO643" s="876"/>
      <c r="CP643" s="876"/>
      <c r="CQ643" s="876"/>
      <c r="CR643" s="876"/>
      <c r="CS643" s="876"/>
      <c r="CT643" s="876"/>
      <c r="CU643" s="876"/>
      <c r="CV643" s="880">
        <f t="shared" si="9"/>
        <v>349083.33333333337</v>
      </c>
      <c r="CW643" s="880"/>
      <c r="CX643" s="880"/>
      <c r="CY643" s="880"/>
      <c r="CZ643" s="880"/>
      <c r="DA643" s="880"/>
      <c r="DB643" s="880"/>
      <c r="DC643" s="880"/>
      <c r="DD643" s="880"/>
      <c r="DE643" s="881"/>
    </row>
    <row r="644" spans="1:109" s="3" customFormat="1" ht="23.25" customHeight="1" x14ac:dyDescent="0.2">
      <c r="A644" s="919" t="s">
        <v>1903</v>
      </c>
      <c r="B644" s="920"/>
      <c r="C644" s="920"/>
      <c r="D644" s="920"/>
      <c r="E644" s="920"/>
      <c r="F644" s="920"/>
      <c r="G644" s="920"/>
      <c r="H644" s="920"/>
      <c r="I644" s="920"/>
      <c r="J644" s="920"/>
      <c r="K644" s="920"/>
      <c r="L644" s="920"/>
      <c r="M644" s="920"/>
      <c r="N644" s="920"/>
      <c r="O644" s="921"/>
      <c r="P644" s="886" t="s">
        <v>1540</v>
      </c>
      <c r="Q644" s="886"/>
      <c r="R644" s="886"/>
      <c r="S644" s="886"/>
      <c r="T644" s="886"/>
      <c r="U644" s="886"/>
      <c r="V644" s="886"/>
      <c r="W644" s="886"/>
      <c r="X644" s="886"/>
      <c r="Y644" s="886"/>
      <c r="Z644" s="886"/>
      <c r="AA644" s="886"/>
      <c r="AB644" s="886"/>
      <c r="AC644" s="886"/>
      <c r="AD644" s="887"/>
      <c r="AE644" s="887"/>
      <c r="AF644" s="887"/>
      <c r="AG644" s="888">
        <v>1</v>
      </c>
      <c r="AH644" s="888"/>
      <c r="AI644" s="888"/>
      <c r="AJ644" s="888"/>
      <c r="AK644" s="889">
        <v>23992</v>
      </c>
      <c r="AL644" s="889"/>
      <c r="AM644" s="889"/>
      <c r="AN644" s="889"/>
      <c r="AO644" s="889"/>
      <c r="AP644" s="889"/>
      <c r="AQ644" s="880">
        <v>287904</v>
      </c>
      <c r="AR644" s="880"/>
      <c r="AS644" s="880"/>
      <c r="AT644" s="880"/>
      <c r="AU644" s="880"/>
      <c r="AV644" s="880"/>
      <c r="AW644" s="880"/>
      <c r="AX644" s="880"/>
      <c r="AY644" s="876">
        <v>0</v>
      </c>
      <c r="AZ644" s="876"/>
      <c r="BA644" s="876"/>
      <c r="BB644" s="876"/>
      <c r="BC644" s="876"/>
      <c r="BD644" s="876"/>
      <c r="BE644" s="876"/>
      <c r="BF644" s="876"/>
      <c r="BG644" s="876">
        <v>3998.666666666667</v>
      </c>
      <c r="BH644" s="876"/>
      <c r="BI644" s="876"/>
      <c r="BJ644" s="876"/>
      <c r="BK644" s="876"/>
      <c r="BL644" s="876"/>
      <c r="BM644" s="876"/>
      <c r="BN644" s="876"/>
      <c r="BO644" s="877">
        <v>39986.666666666664</v>
      </c>
      <c r="BP644" s="878"/>
      <c r="BQ644" s="878"/>
      <c r="BR644" s="878"/>
      <c r="BS644" s="878"/>
      <c r="BT644" s="878"/>
      <c r="BU644" s="878"/>
      <c r="BV644" s="879"/>
      <c r="BW644" s="876">
        <v>0</v>
      </c>
      <c r="BX644" s="876"/>
      <c r="BY644" s="876"/>
      <c r="BZ644" s="876"/>
      <c r="CA644" s="876"/>
      <c r="CB644" s="876"/>
      <c r="CC644" s="876"/>
      <c r="CD644" s="876"/>
      <c r="CE644" s="876">
        <v>0</v>
      </c>
      <c r="CF644" s="876"/>
      <c r="CG644" s="876"/>
      <c r="CH644" s="876"/>
      <c r="CI644" s="876"/>
      <c r="CJ644" s="876"/>
      <c r="CK644" s="876"/>
      <c r="CL644" s="876"/>
      <c r="CM644" s="876"/>
      <c r="CN644" s="876">
        <v>0</v>
      </c>
      <c r="CO644" s="876"/>
      <c r="CP644" s="876"/>
      <c r="CQ644" s="876"/>
      <c r="CR644" s="876"/>
      <c r="CS644" s="876"/>
      <c r="CT644" s="876"/>
      <c r="CU644" s="876"/>
      <c r="CV644" s="880">
        <f t="shared" si="9"/>
        <v>331889.33333333337</v>
      </c>
      <c r="CW644" s="880"/>
      <c r="CX644" s="880"/>
      <c r="CY644" s="880"/>
      <c r="CZ644" s="880"/>
      <c r="DA644" s="880"/>
      <c r="DB644" s="880"/>
      <c r="DC644" s="880"/>
      <c r="DD644" s="880"/>
      <c r="DE644" s="881"/>
    </row>
    <row r="645" spans="1:109" s="3" customFormat="1" ht="23.25" customHeight="1" x14ac:dyDescent="0.2">
      <c r="A645" s="919" t="s">
        <v>1904</v>
      </c>
      <c r="B645" s="920"/>
      <c r="C645" s="920"/>
      <c r="D645" s="920"/>
      <c r="E645" s="920"/>
      <c r="F645" s="920"/>
      <c r="G645" s="920"/>
      <c r="H645" s="920"/>
      <c r="I645" s="920"/>
      <c r="J645" s="920"/>
      <c r="K645" s="920"/>
      <c r="L645" s="920"/>
      <c r="M645" s="920"/>
      <c r="N645" s="920"/>
      <c r="O645" s="921"/>
      <c r="P645" s="886" t="s">
        <v>1561</v>
      </c>
      <c r="Q645" s="886"/>
      <c r="R645" s="886"/>
      <c r="S645" s="886"/>
      <c r="T645" s="886"/>
      <c r="U645" s="886"/>
      <c r="V645" s="886"/>
      <c r="W645" s="886"/>
      <c r="X645" s="886"/>
      <c r="Y645" s="886"/>
      <c r="Z645" s="886"/>
      <c r="AA645" s="886"/>
      <c r="AB645" s="886"/>
      <c r="AC645" s="886"/>
      <c r="AD645" s="887"/>
      <c r="AE645" s="887"/>
      <c r="AF645" s="887"/>
      <c r="AG645" s="888">
        <v>1</v>
      </c>
      <c r="AH645" s="888"/>
      <c r="AI645" s="888"/>
      <c r="AJ645" s="888"/>
      <c r="AK645" s="889">
        <v>16000</v>
      </c>
      <c r="AL645" s="889"/>
      <c r="AM645" s="889"/>
      <c r="AN645" s="889"/>
      <c r="AO645" s="889"/>
      <c r="AP645" s="889"/>
      <c r="AQ645" s="880">
        <v>192000</v>
      </c>
      <c r="AR645" s="880"/>
      <c r="AS645" s="880"/>
      <c r="AT645" s="880"/>
      <c r="AU645" s="880"/>
      <c r="AV645" s="880"/>
      <c r="AW645" s="880"/>
      <c r="AX645" s="880"/>
      <c r="AY645" s="876">
        <v>0</v>
      </c>
      <c r="AZ645" s="876"/>
      <c r="BA645" s="876"/>
      <c r="BB645" s="876"/>
      <c r="BC645" s="876"/>
      <c r="BD645" s="876"/>
      <c r="BE645" s="876"/>
      <c r="BF645" s="876"/>
      <c r="BG645" s="876">
        <v>2666.666666666667</v>
      </c>
      <c r="BH645" s="876"/>
      <c r="BI645" s="876"/>
      <c r="BJ645" s="876"/>
      <c r="BK645" s="876"/>
      <c r="BL645" s="876"/>
      <c r="BM645" s="876"/>
      <c r="BN645" s="876"/>
      <c r="BO645" s="877">
        <v>26666.666666666668</v>
      </c>
      <c r="BP645" s="878"/>
      <c r="BQ645" s="878"/>
      <c r="BR645" s="878"/>
      <c r="BS645" s="878"/>
      <c r="BT645" s="878"/>
      <c r="BU645" s="878"/>
      <c r="BV645" s="879"/>
      <c r="BW645" s="876">
        <v>0</v>
      </c>
      <c r="BX645" s="876"/>
      <c r="BY645" s="876"/>
      <c r="BZ645" s="876"/>
      <c r="CA645" s="876"/>
      <c r="CB645" s="876"/>
      <c r="CC645" s="876"/>
      <c r="CD645" s="876"/>
      <c r="CE645" s="876">
        <v>0</v>
      </c>
      <c r="CF645" s="876"/>
      <c r="CG645" s="876"/>
      <c r="CH645" s="876"/>
      <c r="CI645" s="876"/>
      <c r="CJ645" s="876"/>
      <c r="CK645" s="876"/>
      <c r="CL645" s="876"/>
      <c r="CM645" s="876"/>
      <c r="CN645" s="876">
        <v>24000</v>
      </c>
      <c r="CO645" s="876"/>
      <c r="CP645" s="876"/>
      <c r="CQ645" s="876"/>
      <c r="CR645" s="876"/>
      <c r="CS645" s="876"/>
      <c r="CT645" s="876"/>
      <c r="CU645" s="876"/>
      <c r="CV645" s="880">
        <f t="shared" si="9"/>
        <v>245333.33333333331</v>
      </c>
      <c r="CW645" s="880"/>
      <c r="CX645" s="880"/>
      <c r="CY645" s="880"/>
      <c r="CZ645" s="880"/>
      <c r="DA645" s="880"/>
      <c r="DB645" s="880"/>
      <c r="DC645" s="880"/>
      <c r="DD645" s="880"/>
      <c r="DE645" s="881"/>
    </row>
    <row r="646" spans="1:109" s="3" customFormat="1" ht="23.25" customHeight="1" x14ac:dyDescent="0.2">
      <c r="A646" s="919" t="s">
        <v>1905</v>
      </c>
      <c r="B646" s="920"/>
      <c r="C646" s="920"/>
      <c r="D646" s="920"/>
      <c r="E646" s="920"/>
      <c r="F646" s="920"/>
      <c r="G646" s="920"/>
      <c r="H646" s="920"/>
      <c r="I646" s="920"/>
      <c r="J646" s="920"/>
      <c r="K646" s="920"/>
      <c r="L646" s="920"/>
      <c r="M646" s="920"/>
      <c r="N646" s="920"/>
      <c r="O646" s="921"/>
      <c r="P646" s="886" t="s">
        <v>1498</v>
      </c>
      <c r="Q646" s="886"/>
      <c r="R646" s="886"/>
      <c r="S646" s="886"/>
      <c r="T646" s="886"/>
      <c r="U646" s="886"/>
      <c r="V646" s="886"/>
      <c r="W646" s="886"/>
      <c r="X646" s="886"/>
      <c r="Y646" s="886"/>
      <c r="Z646" s="886"/>
      <c r="AA646" s="886"/>
      <c r="AB646" s="886"/>
      <c r="AC646" s="886"/>
      <c r="AD646" s="887"/>
      <c r="AE646" s="887"/>
      <c r="AF646" s="887"/>
      <c r="AG646" s="888">
        <v>1</v>
      </c>
      <c r="AH646" s="888"/>
      <c r="AI646" s="888"/>
      <c r="AJ646" s="888"/>
      <c r="AK646" s="889">
        <v>19050</v>
      </c>
      <c r="AL646" s="889"/>
      <c r="AM646" s="889"/>
      <c r="AN646" s="889"/>
      <c r="AO646" s="889"/>
      <c r="AP646" s="889"/>
      <c r="AQ646" s="880">
        <v>228600</v>
      </c>
      <c r="AR646" s="880"/>
      <c r="AS646" s="880"/>
      <c r="AT646" s="880"/>
      <c r="AU646" s="880"/>
      <c r="AV646" s="880"/>
      <c r="AW646" s="880"/>
      <c r="AX646" s="880"/>
      <c r="AY646" s="876">
        <v>0</v>
      </c>
      <c r="AZ646" s="876"/>
      <c r="BA646" s="876"/>
      <c r="BB646" s="876"/>
      <c r="BC646" s="876"/>
      <c r="BD646" s="876"/>
      <c r="BE646" s="876"/>
      <c r="BF646" s="876"/>
      <c r="BG646" s="876">
        <v>3175</v>
      </c>
      <c r="BH646" s="876"/>
      <c r="BI646" s="876"/>
      <c r="BJ646" s="876"/>
      <c r="BK646" s="876"/>
      <c r="BL646" s="876"/>
      <c r="BM646" s="876"/>
      <c r="BN646" s="876"/>
      <c r="BO646" s="877">
        <v>31750</v>
      </c>
      <c r="BP646" s="878"/>
      <c r="BQ646" s="878"/>
      <c r="BR646" s="878"/>
      <c r="BS646" s="878"/>
      <c r="BT646" s="878"/>
      <c r="BU646" s="878"/>
      <c r="BV646" s="879"/>
      <c r="BW646" s="876">
        <v>0</v>
      </c>
      <c r="BX646" s="876"/>
      <c r="BY646" s="876"/>
      <c r="BZ646" s="876"/>
      <c r="CA646" s="876"/>
      <c r="CB646" s="876"/>
      <c r="CC646" s="876"/>
      <c r="CD646" s="876"/>
      <c r="CE646" s="876">
        <v>0</v>
      </c>
      <c r="CF646" s="876"/>
      <c r="CG646" s="876"/>
      <c r="CH646" s="876"/>
      <c r="CI646" s="876"/>
      <c r="CJ646" s="876"/>
      <c r="CK646" s="876"/>
      <c r="CL646" s="876"/>
      <c r="CM646" s="876"/>
      <c r="CN646" s="876">
        <v>24000</v>
      </c>
      <c r="CO646" s="876"/>
      <c r="CP646" s="876"/>
      <c r="CQ646" s="876"/>
      <c r="CR646" s="876"/>
      <c r="CS646" s="876"/>
      <c r="CT646" s="876"/>
      <c r="CU646" s="876"/>
      <c r="CV646" s="880">
        <f t="shared" si="9"/>
        <v>287525</v>
      </c>
      <c r="CW646" s="880"/>
      <c r="CX646" s="880"/>
      <c r="CY646" s="880"/>
      <c r="CZ646" s="880"/>
      <c r="DA646" s="880"/>
      <c r="DB646" s="880"/>
      <c r="DC646" s="880"/>
      <c r="DD646" s="880"/>
      <c r="DE646" s="881"/>
    </row>
    <row r="647" spans="1:109" s="3" customFormat="1" ht="23.25" customHeight="1" x14ac:dyDescent="0.2">
      <c r="A647" s="919" t="s">
        <v>1906</v>
      </c>
      <c r="B647" s="920"/>
      <c r="C647" s="920"/>
      <c r="D647" s="920"/>
      <c r="E647" s="920"/>
      <c r="F647" s="920"/>
      <c r="G647" s="920"/>
      <c r="H647" s="920"/>
      <c r="I647" s="920"/>
      <c r="J647" s="920"/>
      <c r="K647" s="920"/>
      <c r="L647" s="920"/>
      <c r="M647" s="920"/>
      <c r="N647" s="920"/>
      <c r="O647" s="921"/>
      <c r="P647" s="886" t="s">
        <v>1535</v>
      </c>
      <c r="Q647" s="886"/>
      <c r="R647" s="886"/>
      <c r="S647" s="886"/>
      <c r="T647" s="886"/>
      <c r="U647" s="886"/>
      <c r="V647" s="886"/>
      <c r="W647" s="886"/>
      <c r="X647" s="886"/>
      <c r="Y647" s="886"/>
      <c r="Z647" s="886"/>
      <c r="AA647" s="886"/>
      <c r="AB647" s="886"/>
      <c r="AC647" s="886"/>
      <c r="AD647" s="887"/>
      <c r="AE647" s="887"/>
      <c r="AF647" s="887"/>
      <c r="AG647" s="888">
        <v>1</v>
      </c>
      <c r="AH647" s="888"/>
      <c r="AI647" s="888"/>
      <c r="AJ647" s="888"/>
      <c r="AK647" s="889">
        <v>23500</v>
      </c>
      <c r="AL647" s="889"/>
      <c r="AM647" s="889"/>
      <c r="AN647" s="889"/>
      <c r="AO647" s="889"/>
      <c r="AP647" s="889"/>
      <c r="AQ647" s="880">
        <v>282000</v>
      </c>
      <c r="AR647" s="880"/>
      <c r="AS647" s="880"/>
      <c r="AT647" s="880"/>
      <c r="AU647" s="880"/>
      <c r="AV647" s="880"/>
      <c r="AW647" s="880"/>
      <c r="AX647" s="880"/>
      <c r="AY647" s="876">
        <v>0</v>
      </c>
      <c r="AZ647" s="876"/>
      <c r="BA647" s="876"/>
      <c r="BB647" s="876"/>
      <c r="BC647" s="876"/>
      <c r="BD647" s="876"/>
      <c r="BE647" s="876"/>
      <c r="BF647" s="876"/>
      <c r="BG647" s="876">
        <v>3916.666666666667</v>
      </c>
      <c r="BH647" s="876"/>
      <c r="BI647" s="876"/>
      <c r="BJ647" s="876"/>
      <c r="BK647" s="876"/>
      <c r="BL647" s="876"/>
      <c r="BM647" s="876"/>
      <c r="BN647" s="876"/>
      <c r="BO647" s="877">
        <v>39166.666666666672</v>
      </c>
      <c r="BP647" s="878"/>
      <c r="BQ647" s="878"/>
      <c r="BR647" s="878"/>
      <c r="BS647" s="878"/>
      <c r="BT647" s="878"/>
      <c r="BU647" s="878"/>
      <c r="BV647" s="879"/>
      <c r="BW647" s="876">
        <v>0</v>
      </c>
      <c r="BX647" s="876"/>
      <c r="BY647" s="876"/>
      <c r="BZ647" s="876"/>
      <c r="CA647" s="876"/>
      <c r="CB647" s="876"/>
      <c r="CC647" s="876"/>
      <c r="CD647" s="876"/>
      <c r="CE647" s="876">
        <v>0</v>
      </c>
      <c r="CF647" s="876"/>
      <c r="CG647" s="876"/>
      <c r="CH647" s="876"/>
      <c r="CI647" s="876"/>
      <c r="CJ647" s="876"/>
      <c r="CK647" s="876"/>
      <c r="CL647" s="876"/>
      <c r="CM647" s="876"/>
      <c r="CN647" s="876">
        <v>24000</v>
      </c>
      <c r="CO647" s="876"/>
      <c r="CP647" s="876"/>
      <c r="CQ647" s="876"/>
      <c r="CR647" s="876"/>
      <c r="CS647" s="876"/>
      <c r="CT647" s="876"/>
      <c r="CU647" s="876"/>
      <c r="CV647" s="880">
        <f t="shared" si="9"/>
        <v>349083.33333333337</v>
      </c>
      <c r="CW647" s="880"/>
      <c r="CX647" s="880"/>
      <c r="CY647" s="880"/>
      <c r="CZ647" s="880"/>
      <c r="DA647" s="880"/>
      <c r="DB647" s="880"/>
      <c r="DC647" s="880"/>
      <c r="DD647" s="880"/>
      <c r="DE647" s="881"/>
    </row>
    <row r="648" spans="1:109" s="3" customFormat="1" ht="23.25" customHeight="1" x14ac:dyDescent="0.2">
      <c r="A648" s="919" t="s">
        <v>1907</v>
      </c>
      <c r="B648" s="920"/>
      <c r="C648" s="920"/>
      <c r="D648" s="920"/>
      <c r="E648" s="920"/>
      <c r="F648" s="920"/>
      <c r="G648" s="920"/>
      <c r="H648" s="920"/>
      <c r="I648" s="920"/>
      <c r="J648" s="920"/>
      <c r="K648" s="920"/>
      <c r="L648" s="920"/>
      <c r="M648" s="920"/>
      <c r="N648" s="920"/>
      <c r="O648" s="921"/>
      <c r="P648" s="886" t="s">
        <v>1530</v>
      </c>
      <c r="Q648" s="886"/>
      <c r="R648" s="886"/>
      <c r="S648" s="886"/>
      <c r="T648" s="886"/>
      <c r="U648" s="886"/>
      <c r="V648" s="886"/>
      <c r="W648" s="886"/>
      <c r="X648" s="886"/>
      <c r="Y648" s="886"/>
      <c r="Z648" s="886"/>
      <c r="AA648" s="886"/>
      <c r="AB648" s="886"/>
      <c r="AC648" s="886"/>
      <c r="AD648" s="887"/>
      <c r="AE648" s="887"/>
      <c r="AF648" s="887"/>
      <c r="AG648" s="888">
        <v>1</v>
      </c>
      <c r="AH648" s="888"/>
      <c r="AI648" s="888"/>
      <c r="AJ648" s="888"/>
      <c r="AK648" s="889">
        <v>16000</v>
      </c>
      <c r="AL648" s="889"/>
      <c r="AM648" s="889"/>
      <c r="AN648" s="889"/>
      <c r="AO648" s="889"/>
      <c r="AP648" s="889"/>
      <c r="AQ648" s="880">
        <v>192000</v>
      </c>
      <c r="AR648" s="880"/>
      <c r="AS648" s="880"/>
      <c r="AT648" s="880"/>
      <c r="AU648" s="880"/>
      <c r="AV648" s="880"/>
      <c r="AW648" s="880"/>
      <c r="AX648" s="880"/>
      <c r="AY648" s="876">
        <v>0</v>
      </c>
      <c r="AZ648" s="876"/>
      <c r="BA648" s="876"/>
      <c r="BB648" s="876"/>
      <c r="BC648" s="876"/>
      <c r="BD648" s="876"/>
      <c r="BE648" s="876"/>
      <c r="BF648" s="876"/>
      <c r="BG648" s="876">
        <v>2666.666666666667</v>
      </c>
      <c r="BH648" s="876"/>
      <c r="BI648" s="876"/>
      <c r="BJ648" s="876"/>
      <c r="BK648" s="876"/>
      <c r="BL648" s="876"/>
      <c r="BM648" s="876"/>
      <c r="BN648" s="876"/>
      <c r="BO648" s="877">
        <v>26666.666666666668</v>
      </c>
      <c r="BP648" s="878"/>
      <c r="BQ648" s="878"/>
      <c r="BR648" s="878"/>
      <c r="BS648" s="878"/>
      <c r="BT648" s="878"/>
      <c r="BU648" s="878"/>
      <c r="BV648" s="879"/>
      <c r="BW648" s="876">
        <v>0</v>
      </c>
      <c r="BX648" s="876"/>
      <c r="BY648" s="876"/>
      <c r="BZ648" s="876"/>
      <c r="CA648" s="876"/>
      <c r="CB648" s="876"/>
      <c r="CC648" s="876"/>
      <c r="CD648" s="876"/>
      <c r="CE648" s="876">
        <v>0</v>
      </c>
      <c r="CF648" s="876"/>
      <c r="CG648" s="876"/>
      <c r="CH648" s="876"/>
      <c r="CI648" s="876"/>
      <c r="CJ648" s="876"/>
      <c r="CK648" s="876"/>
      <c r="CL648" s="876"/>
      <c r="CM648" s="876"/>
      <c r="CN648" s="876">
        <v>24000</v>
      </c>
      <c r="CO648" s="876"/>
      <c r="CP648" s="876"/>
      <c r="CQ648" s="876"/>
      <c r="CR648" s="876"/>
      <c r="CS648" s="876"/>
      <c r="CT648" s="876"/>
      <c r="CU648" s="876"/>
      <c r="CV648" s="880">
        <f t="shared" ref="CV648:CV711" si="10">SUM(AQ648:CU648)</f>
        <v>245333.33333333331</v>
      </c>
      <c r="CW648" s="880"/>
      <c r="CX648" s="880"/>
      <c r="CY648" s="880"/>
      <c r="CZ648" s="880"/>
      <c r="DA648" s="880"/>
      <c r="DB648" s="880"/>
      <c r="DC648" s="880"/>
      <c r="DD648" s="880"/>
      <c r="DE648" s="881"/>
    </row>
    <row r="649" spans="1:109" s="3" customFormat="1" ht="23.25" customHeight="1" x14ac:dyDescent="0.2">
      <c r="A649" s="919" t="s">
        <v>1908</v>
      </c>
      <c r="B649" s="920"/>
      <c r="C649" s="920"/>
      <c r="D649" s="920"/>
      <c r="E649" s="920"/>
      <c r="F649" s="920"/>
      <c r="G649" s="920"/>
      <c r="H649" s="920"/>
      <c r="I649" s="920"/>
      <c r="J649" s="920"/>
      <c r="K649" s="920"/>
      <c r="L649" s="920"/>
      <c r="M649" s="920"/>
      <c r="N649" s="920"/>
      <c r="O649" s="921"/>
      <c r="P649" s="886" t="s">
        <v>1667</v>
      </c>
      <c r="Q649" s="886"/>
      <c r="R649" s="886"/>
      <c r="S649" s="886"/>
      <c r="T649" s="886"/>
      <c r="U649" s="886"/>
      <c r="V649" s="886"/>
      <c r="W649" s="886"/>
      <c r="X649" s="886"/>
      <c r="Y649" s="886"/>
      <c r="Z649" s="886"/>
      <c r="AA649" s="886"/>
      <c r="AB649" s="886"/>
      <c r="AC649" s="886"/>
      <c r="AD649" s="887"/>
      <c r="AE649" s="887"/>
      <c r="AF649" s="887"/>
      <c r="AG649" s="888">
        <v>1</v>
      </c>
      <c r="AH649" s="888"/>
      <c r="AI649" s="888"/>
      <c r="AJ649" s="888"/>
      <c r="AK649" s="889">
        <v>16000</v>
      </c>
      <c r="AL649" s="889"/>
      <c r="AM649" s="889"/>
      <c r="AN649" s="889"/>
      <c r="AO649" s="889"/>
      <c r="AP649" s="889"/>
      <c r="AQ649" s="880">
        <v>192000</v>
      </c>
      <c r="AR649" s="880"/>
      <c r="AS649" s="880"/>
      <c r="AT649" s="880"/>
      <c r="AU649" s="880"/>
      <c r="AV649" s="880"/>
      <c r="AW649" s="880"/>
      <c r="AX649" s="880"/>
      <c r="AY649" s="876">
        <v>0</v>
      </c>
      <c r="AZ649" s="876"/>
      <c r="BA649" s="876"/>
      <c r="BB649" s="876"/>
      <c r="BC649" s="876"/>
      <c r="BD649" s="876"/>
      <c r="BE649" s="876"/>
      <c r="BF649" s="876"/>
      <c r="BG649" s="876">
        <v>2666.666666666667</v>
      </c>
      <c r="BH649" s="876"/>
      <c r="BI649" s="876"/>
      <c r="BJ649" s="876"/>
      <c r="BK649" s="876"/>
      <c r="BL649" s="876"/>
      <c r="BM649" s="876"/>
      <c r="BN649" s="876"/>
      <c r="BO649" s="877">
        <v>26666.666666666668</v>
      </c>
      <c r="BP649" s="878"/>
      <c r="BQ649" s="878"/>
      <c r="BR649" s="878"/>
      <c r="BS649" s="878"/>
      <c r="BT649" s="878"/>
      <c r="BU649" s="878"/>
      <c r="BV649" s="879"/>
      <c r="BW649" s="876">
        <v>0</v>
      </c>
      <c r="BX649" s="876"/>
      <c r="BY649" s="876"/>
      <c r="BZ649" s="876"/>
      <c r="CA649" s="876"/>
      <c r="CB649" s="876"/>
      <c r="CC649" s="876"/>
      <c r="CD649" s="876"/>
      <c r="CE649" s="876">
        <v>0</v>
      </c>
      <c r="CF649" s="876"/>
      <c r="CG649" s="876"/>
      <c r="CH649" s="876"/>
      <c r="CI649" s="876"/>
      <c r="CJ649" s="876"/>
      <c r="CK649" s="876"/>
      <c r="CL649" s="876"/>
      <c r="CM649" s="876"/>
      <c r="CN649" s="876">
        <v>24000</v>
      </c>
      <c r="CO649" s="876"/>
      <c r="CP649" s="876"/>
      <c r="CQ649" s="876"/>
      <c r="CR649" s="876"/>
      <c r="CS649" s="876"/>
      <c r="CT649" s="876"/>
      <c r="CU649" s="876"/>
      <c r="CV649" s="880">
        <f t="shared" si="10"/>
        <v>245333.33333333331</v>
      </c>
      <c r="CW649" s="880"/>
      <c r="CX649" s="880"/>
      <c r="CY649" s="880"/>
      <c r="CZ649" s="880"/>
      <c r="DA649" s="880"/>
      <c r="DB649" s="880"/>
      <c r="DC649" s="880"/>
      <c r="DD649" s="880"/>
      <c r="DE649" s="881"/>
    </row>
    <row r="650" spans="1:109" s="3" customFormat="1" ht="23.25" customHeight="1" x14ac:dyDescent="0.2">
      <c r="A650" s="919" t="s">
        <v>1909</v>
      </c>
      <c r="B650" s="920"/>
      <c r="C650" s="920"/>
      <c r="D650" s="920"/>
      <c r="E650" s="920"/>
      <c r="F650" s="920"/>
      <c r="G650" s="920"/>
      <c r="H650" s="920"/>
      <c r="I650" s="920"/>
      <c r="J650" s="920"/>
      <c r="K650" s="920"/>
      <c r="L650" s="920"/>
      <c r="M650" s="920"/>
      <c r="N650" s="920"/>
      <c r="O650" s="921"/>
      <c r="P650" s="886" t="s">
        <v>1667</v>
      </c>
      <c r="Q650" s="886"/>
      <c r="R650" s="886"/>
      <c r="S650" s="886"/>
      <c r="T650" s="886"/>
      <c r="U650" s="886"/>
      <c r="V650" s="886"/>
      <c r="W650" s="886"/>
      <c r="X650" s="886"/>
      <c r="Y650" s="886"/>
      <c r="Z650" s="886"/>
      <c r="AA650" s="886"/>
      <c r="AB650" s="886"/>
      <c r="AC650" s="886"/>
      <c r="AD650" s="887"/>
      <c r="AE650" s="887"/>
      <c r="AF650" s="887"/>
      <c r="AG650" s="888">
        <v>1</v>
      </c>
      <c r="AH650" s="888"/>
      <c r="AI650" s="888"/>
      <c r="AJ650" s="888"/>
      <c r="AK650" s="889">
        <v>16000</v>
      </c>
      <c r="AL650" s="889"/>
      <c r="AM650" s="889"/>
      <c r="AN650" s="889"/>
      <c r="AO650" s="889"/>
      <c r="AP650" s="889"/>
      <c r="AQ650" s="880">
        <v>192000</v>
      </c>
      <c r="AR650" s="880"/>
      <c r="AS650" s="880"/>
      <c r="AT650" s="880"/>
      <c r="AU650" s="880"/>
      <c r="AV650" s="880"/>
      <c r="AW650" s="880"/>
      <c r="AX650" s="880"/>
      <c r="AY650" s="876">
        <v>0</v>
      </c>
      <c r="AZ650" s="876"/>
      <c r="BA650" s="876"/>
      <c r="BB650" s="876"/>
      <c r="BC650" s="876"/>
      <c r="BD650" s="876"/>
      <c r="BE650" s="876"/>
      <c r="BF650" s="876"/>
      <c r="BG650" s="876">
        <v>2666.666666666667</v>
      </c>
      <c r="BH650" s="876"/>
      <c r="BI650" s="876"/>
      <c r="BJ650" s="876"/>
      <c r="BK650" s="876"/>
      <c r="BL650" s="876"/>
      <c r="BM650" s="876"/>
      <c r="BN650" s="876"/>
      <c r="BO650" s="877">
        <v>26666.666666666668</v>
      </c>
      <c r="BP650" s="878"/>
      <c r="BQ650" s="878"/>
      <c r="BR650" s="878"/>
      <c r="BS650" s="878"/>
      <c r="BT650" s="878"/>
      <c r="BU650" s="878"/>
      <c r="BV650" s="879"/>
      <c r="BW650" s="876">
        <v>0</v>
      </c>
      <c r="BX650" s="876"/>
      <c r="BY650" s="876"/>
      <c r="BZ650" s="876"/>
      <c r="CA650" s="876"/>
      <c r="CB650" s="876"/>
      <c r="CC650" s="876"/>
      <c r="CD650" s="876"/>
      <c r="CE650" s="876">
        <v>0</v>
      </c>
      <c r="CF650" s="876"/>
      <c r="CG650" s="876"/>
      <c r="CH650" s="876"/>
      <c r="CI650" s="876"/>
      <c r="CJ650" s="876"/>
      <c r="CK650" s="876"/>
      <c r="CL650" s="876"/>
      <c r="CM650" s="876"/>
      <c r="CN650" s="876">
        <v>24000</v>
      </c>
      <c r="CO650" s="876"/>
      <c r="CP650" s="876"/>
      <c r="CQ650" s="876"/>
      <c r="CR650" s="876"/>
      <c r="CS650" s="876"/>
      <c r="CT650" s="876"/>
      <c r="CU650" s="876"/>
      <c r="CV650" s="880">
        <f t="shared" si="10"/>
        <v>245333.33333333331</v>
      </c>
      <c r="CW650" s="880"/>
      <c r="CX650" s="880"/>
      <c r="CY650" s="880"/>
      <c r="CZ650" s="880"/>
      <c r="DA650" s="880"/>
      <c r="DB650" s="880"/>
      <c r="DC650" s="880"/>
      <c r="DD650" s="880"/>
      <c r="DE650" s="881"/>
    </row>
    <row r="651" spans="1:109" s="3" customFormat="1" ht="23.25" customHeight="1" x14ac:dyDescent="0.2">
      <c r="A651" s="919" t="s">
        <v>1910</v>
      </c>
      <c r="B651" s="920"/>
      <c r="C651" s="920"/>
      <c r="D651" s="920"/>
      <c r="E651" s="920"/>
      <c r="F651" s="920"/>
      <c r="G651" s="920"/>
      <c r="H651" s="920"/>
      <c r="I651" s="920"/>
      <c r="J651" s="920"/>
      <c r="K651" s="920"/>
      <c r="L651" s="920"/>
      <c r="M651" s="920"/>
      <c r="N651" s="920"/>
      <c r="O651" s="921"/>
      <c r="P651" s="886" t="s">
        <v>1580</v>
      </c>
      <c r="Q651" s="886"/>
      <c r="R651" s="886"/>
      <c r="S651" s="886"/>
      <c r="T651" s="886"/>
      <c r="U651" s="886"/>
      <c r="V651" s="886"/>
      <c r="W651" s="886"/>
      <c r="X651" s="886"/>
      <c r="Y651" s="886"/>
      <c r="Z651" s="886"/>
      <c r="AA651" s="886"/>
      <c r="AB651" s="886"/>
      <c r="AC651" s="886"/>
      <c r="AD651" s="887"/>
      <c r="AE651" s="887"/>
      <c r="AF651" s="887"/>
      <c r="AG651" s="888">
        <v>1</v>
      </c>
      <c r="AH651" s="888"/>
      <c r="AI651" s="888"/>
      <c r="AJ651" s="888"/>
      <c r="AK651" s="889">
        <v>23500</v>
      </c>
      <c r="AL651" s="889"/>
      <c r="AM651" s="889"/>
      <c r="AN651" s="889"/>
      <c r="AO651" s="889"/>
      <c r="AP651" s="889"/>
      <c r="AQ651" s="880">
        <v>282000</v>
      </c>
      <c r="AR651" s="880"/>
      <c r="AS651" s="880"/>
      <c r="AT651" s="880"/>
      <c r="AU651" s="880"/>
      <c r="AV651" s="880"/>
      <c r="AW651" s="880"/>
      <c r="AX651" s="880"/>
      <c r="AY651" s="876">
        <v>0</v>
      </c>
      <c r="AZ651" s="876"/>
      <c r="BA651" s="876"/>
      <c r="BB651" s="876"/>
      <c r="BC651" s="876"/>
      <c r="BD651" s="876"/>
      <c r="BE651" s="876"/>
      <c r="BF651" s="876"/>
      <c r="BG651" s="876">
        <v>3916.666666666667</v>
      </c>
      <c r="BH651" s="876"/>
      <c r="BI651" s="876"/>
      <c r="BJ651" s="876"/>
      <c r="BK651" s="876"/>
      <c r="BL651" s="876"/>
      <c r="BM651" s="876"/>
      <c r="BN651" s="876"/>
      <c r="BO651" s="877">
        <v>39166.666666666672</v>
      </c>
      <c r="BP651" s="878"/>
      <c r="BQ651" s="878"/>
      <c r="BR651" s="878"/>
      <c r="BS651" s="878"/>
      <c r="BT651" s="878"/>
      <c r="BU651" s="878"/>
      <c r="BV651" s="879"/>
      <c r="BW651" s="876">
        <v>0</v>
      </c>
      <c r="BX651" s="876"/>
      <c r="BY651" s="876"/>
      <c r="BZ651" s="876"/>
      <c r="CA651" s="876"/>
      <c r="CB651" s="876"/>
      <c r="CC651" s="876"/>
      <c r="CD651" s="876"/>
      <c r="CE651" s="876">
        <v>0</v>
      </c>
      <c r="CF651" s="876"/>
      <c r="CG651" s="876"/>
      <c r="CH651" s="876"/>
      <c r="CI651" s="876"/>
      <c r="CJ651" s="876"/>
      <c r="CK651" s="876"/>
      <c r="CL651" s="876"/>
      <c r="CM651" s="876"/>
      <c r="CN651" s="876">
        <v>24000</v>
      </c>
      <c r="CO651" s="876"/>
      <c r="CP651" s="876"/>
      <c r="CQ651" s="876"/>
      <c r="CR651" s="876"/>
      <c r="CS651" s="876"/>
      <c r="CT651" s="876"/>
      <c r="CU651" s="876"/>
      <c r="CV651" s="880">
        <f t="shared" si="10"/>
        <v>349083.33333333337</v>
      </c>
      <c r="CW651" s="880"/>
      <c r="CX651" s="880"/>
      <c r="CY651" s="880"/>
      <c r="CZ651" s="880"/>
      <c r="DA651" s="880"/>
      <c r="DB651" s="880"/>
      <c r="DC651" s="880"/>
      <c r="DD651" s="880"/>
      <c r="DE651" s="881"/>
    </row>
    <row r="652" spans="1:109" s="3" customFormat="1" ht="23.25" customHeight="1" x14ac:dyDescent="0.2">
      <c r="A652" s="919" t="s">
        <v>1911</v>
      </c>
      <c r="B652" s="920"/>
      <c r="C652" s="920"/>
      <c r="D652" s="920"/>
      <c r="E652" s="920"/>
      <c r="F652" s="920"/>
      <c r="G652" s="920"/>
      <c r="H652" s="920"/>
      <c r="I652" s="920"/>
      <c r="J652" s="920"/>
      <c r="K652" s="920"/>
      <c r="L652" s="920"/>
      <c r="M652" s="920"/>
      <c r="N652" s="920"/>
      <c r="O652" s="921"/>
      <c r="P652" s="886" t="s">
        <v>1536</v>
      </c>
      <c r="Q652" s="886"/>
      <c r="R652" s="886"/>
      <c r="S652" s="886"/>
      <c r="T652" s="886"/>
      <c r="U652" s="886"/>
      <c r="V652" s="886"/>
      <c r="W652" s="886"/>
      <c r="X652" s="886"/>
      <c r="Y652" s="886"/>
      <c r="Z652" s="886"/>
      <c r="AA652" s="886"/>
      <c r="AB652" s="886"/>
      <c r="AC652" s="886"/>
      <c r="AD652" s="887"/>
      <c r="AE652" s="887"/>
      <c r="AF652" s="887"/>
      <c r="AG652" s="888">
        <v>1</v>
      </c>
      <c r="AH652" s="888"/>
      <c r="AI652" s="888"/>
      <c r="AJ652" s="888"/>
      <c r="AK652" s="889">
        <v>19050</v>
      </c>
      <c r="AL652" s="889"/>
      <c r="AM652" s="889"/>
      <c r="AN652" s="889"/>
      <c r="AO652" s="889"/>
      <c r="AP652" s="889"/>
      <c r="AQ652" s="880">
        <v>228600</v>
      </c>
      <c r="AR652" s="880"/>
      <c r="AS652" s="880"/>
      <c r="AT652" s="880"/>
      <c r="AU652" s="880"/>
      <c r="AV652" s="880"/>
      <c r="AW652" s="880"/>
      <c r="AX652" s="880"/>
      <c r="AY652" s="876">
        <v>0</v>
      </c>
      <c r="AZ652" s="876"/>
      <c r="BA652" s="876"/>
      <c r="BB652" s="876"/>
      <c r="BC652" s="876"/>
      <c r="BD652" s="876"/>
      <c r="BE652" s="876"/>
      <c r="BF652" s="876"/>
      <c r="BG652" s="876">
        <v>3175</v>
      </c>
      <c r="BH652" s="876"/>
      <c r="BI652" s="876"/>
      <c r="BJ652" s="876"/>
      <c r="BK652" s="876"/>
      <c r="BL652" s="876"/>
      <c r="BM652" s="876"/>
      <c r="BN652" s="876"/>
      <c r="BO652" s="877">
        <v>31750</v>
      </c>
      <c r="BP652" s="878"/>
      <c r="BQ652" s="878"/>
      <c r="BR652" s="878"/>
      <c r="BS652" s="878"/>
      <c r="BT652" s="878"/>
      <c r="BU652" s="878"/>
      <c r="BV652" s="879"/>
      <c r="BW652" s="876">
        <v>0</v>
      </c>
      <c r="BX652" s="876"/>
      <c r="BY652" s="876"/>
      <c r="BZ652" s="876"/>
      <c r="CA652" s="876"/>
      <c r="CB652" s="876"/>
      <c r="CC652" s="876"/>
      <c r="CD652" s="876"/>
      <c r="CE652" s="876">
        <v>0</v>
      </c>
      <c r="CF652" s="876"/>
      <c r="CG652" s="876"/>
      <c r="CH652" s="876"/>
      <c r="CI652" s="876"/>
      <c r="CJ652" s="876"/>
      <c r="CK652" s="876"/>
      <c r="CL652" s="876"/>
      <c r="CM652" s="876"/>
      <c r="CN652" s="876">
        <v>24000</v>
      </c>
      <c r="CO652" s="876"/>
      <c r="CP652" s="876"/>
      <c r="CQ652" s="876"/>
      <c r="CR652" s="876"/>
      <c r="CS652" s="876"/>
      <c r="CT652" s="876"/>
      <c r="CU652" s="876"/>
      <c r="CV652" s="880">
        <f t="shared" si="10"/>
        <v>287525</v>
      </c>
      <c r="CW652" s="880"/>
      <c r="CX652" s="880"/>
      <c r="CY652" s="880"/>
      <c r="CZ652" s="880"/>
      <c r="DA652" s="880"/>
      <c r="DB652" s="880"/>
      <c r="DC652" s="880"/>
      <c r="DD652" s="880"/>
      <c r="DE652" s="881"/>
    </row>
    <row r="653" spans="1:109" s="3" customFormat="1" ht="23.25" customHeight="1" x14ac:dyDescent="0.2">
      <c r="A653" s="919" t="s">
        <v>1912</v>
      </c>
      <c r="B653" s="920"/>
      <c r="C653" s="920"/>
      <c r="D653" s="920"/>
      <c r="E653" s="920"/>
      <c r="F653" s="920"/>
      <c r="G653" s="920"/>
      <c r="H653" s="920"/>
      <c r="I653" s="920"/>
      <c r="J653" s="920"/>
      <c r="K653" s="920"/>
      <c r="L653" s="920"/>
      <c r="M653" s="920"/>
      <c r="N653" s="920"/>
      <c r="O653" s="921"/>
      <c r="P653" s="886" t="s">
        <v>1536</v>
      </c>
      <c r="Q653" s="886"/>
      <c r="R653" s="886"/>
      <c r="S653" s="886"/>
      <c r="T653" s="886"/>
      <c r="U653" s="886"/>
      <c r="V653" s="886"/>
      <c r="W653" s="886"/>
      <c r="X653" s="886"/>
      <c r="Y653" s="886"/>
      <c r="Z653" s="886"/>
      <c r="AA653" s="886"/>
      <c r="AB653" s="886"/>
      <c r="AC653" s="886"/>
      <c r="AD653" s="887"/>
      <c r="AE653" s="887"/>
      <c r="AF653" s="887"/>
      <c r="AG653" s="888">
        <v>1</v>
      </c>
      <c r="AH653" s="888"/>
      <c r="AI653" s="888"/>
      <c r="AJ653" s="888"/>
      <c r="AK653" s="889">
        <v>23500</v>
      </c>
      <c r="AL653" s="889"/>
      <c r="AM653" s="889"/>
      <c r="AN653" s="889"/>
      <c r="AO653" s="889"/>
      <c r="AP653" s="889"/>
      <c r="AQ653" s="880">
        <v>282000</v>
      </c>
      <c r="AR653" s="880"/>
      <c r="AS653" s="880"/>
      <c r="AT653" s="880"/>
      <c r="AU653" s="880"/>
      <c r="AV653" s="880"/>
      <c r="AW653" s="880"/>
      <c r="AX653" s="880"/>
      <c r="AY653" s="876">
        <v>0</v>
      </c>
      <c r="AZ653" s="876"/>
      <c r="BA653" s="876"/>
      <c r="BB653" s="876"/>
      <c r="BC653" s="876"/>
      <c r="BD653" s="876"/>
      <c r="BE653" s="876"/>
      <c r="BF653" s="876"/>
      <c r="BG653" s="876">
        <v>3916.666666666667</v>
      </c>
      <c r="BH653" s="876"/>
      <c r="BI653" s="876"/>
      <c r="BJ653" s="876"/>
      <c r="BK653" s="876"/>
      <c r="BL653" s="876"/>
      <c r="BM653" s="876"/>
      <c r="BN653" s="876"/>
      <c r="BO653" s="877">
        <v>39166.666666666672</v>
      </c>
      <c r="BP653" s="878"/>
      <c r="BQ653" s="878"/>
      <c r="BR653" s="878"/>
      <c r="BS653" s="878"/>
      <c r="BT653" s="878"/>
      <c r="BU653" s="878"/>
      <c r="BV653" s="879"/>
      <c r="BW653" s="876">
        <v>0</v>
      </c>
      <c r="BX653" s="876"/>
      <c r="BY653" s="876"/>
      <c r="BZ653" s="876"/>
      <c r="CA653" s="876"/>
      <c r="CB653" s="876"/>
      <c r="CC653" s="876"/>
      <c r="CD653" s="876"/>
      <c r="CE653" s="876">
        <v>0</v>
      </c>
      <c r="CF653" s="876"/>
      <c r="CG653" s="876"/>
      <c r="CH653" s="876"/>
      <c r="CI653" s="876"/>
      <c r="CJ653" s="876"/>
      <c r="CK653" s="876"/>
      <c r="CL653" s="876"/>
      <c r="CM653" s="876"/>
      <c r="CN653" s="876">
        <v>24000</v>
      </c>
      <c r="CO653" s="876"/>
      <c r="CP653" s="876"/>
      <c r="CQ653" s="876"/>
      <c r="CR653" s="876"/>
      <c r="CS653" s="876"/>
      <c r="CT653" s="876"/>
      <c r="CU653" s="876"/>
      <c r="CV653" s="880">
        <f t="shared" si="10"/>
        <v>349083.33333333337</v>
      </c>
      <c r="CW653" s="880"/>
      <c r="CX653" s="880"/>
      <c r="CY653" s="880"/>
      <c r="CZ653" s="880"/>
      <c r="DA653" s="880"/>
      <c r="DB653" s="880"/>
      <c r="DC653" s="880"/>
      <c r="DD653" s="880"/>
      <c r="DE653" s="881"/>
    </row>
    <row r="654" spans="1:109" s="3" customFormat="1" ht="23.25" customHeight="1" x14ac:dyDescent="0.2">
      <c r="A654" s="919" t="s">
        <v>1913</v>
      </c>
      <c r="B654" s="920"/>
      <c r="C654" s="920"/>
      <c r="D654" s="920"/>
      <c r="E654" s="920"/>
      <c r="F654" s="920"/>
      <c r="G654" s="920"/>
      <c r="H654" s="920"/>
      <c r="I654" s="920"/>
      <c r="J654" s="920"/>
      <c r="K654" s="920"/>
      <c r="L654" s="920"/>
      <c r="M654" s="920"/>
      <c r="N654" s="920"/>
      <c r="O654" s="921"/>
      <c r="P654" s="886" t="s">
        <v>1536</v>
      </c>
      <c r="Q654" s="886"/>
      <c r="R654" s="886"/>
      <c r="S654" s="886"/>
      <c r="T654" s="886"/>
      <c r="U654" s="886"/>
      <c r="V654" s="886"/>
      <c r="W654" s="886"/>
      <c r="X654" s="886"/>
      <c r="Y654" s="886"/>
      <c r="Z654" s="886"/>
      <c r="AA654" s="886"/>
      <c r="AB654" s="886"/>
      <c r="AC654" s="886"/>
      <c r="AD654" s="887"/>
      <c r="AE654" s="887"/>
      <c r="AF654" s="887"/>
      <c r="AG654" s="888">
        <v>2</v>
      </c>
      <c r="AH654" s="888"/>
      <c r="AI654" s="888"/>
      <c r="AJ654" s="888"/>
      <c r="AK654" s="889">
        <v>38100</v>
      </c>
      <c r="AL654" s="889"/>
      <c r="AM654" s="889"/>
      <c r="AN654" s="889"/>
      <c r="AO654" s="889"/>
      <c r="AP654" s="889"/>
      <c r="AQ654" s="880">
        <v>457200</v>
      </c>
      <c r="AR654" s="880"/>
      <c r="AS654" s="880"/>
      <c r="AT654" s="880"/>
      <c r="AU654" s="880"/>
      <c r="AV654" s="880"/>
      <c r="AW654" s="880"/>
      <c r="AX654" s="880"/>
      <c r="AY654" s="876">
        <v>0</v>
      </c>
      <c r="AZ654" s="876"/>
      <c r="BA654" s="876"/>
      <c r="BB654" s="876"/>
      <c r="BC654" s="876"/>
      <c r="BD654" s="876"/>
      <c r="BE654" s="876"/>
      <c r="BF654" s="876"/>
      <c r="BG654" s="876">
        <v>6350</v>
      </c>
      <c r="BH654" s="876"/>
      <c r="BI654" s="876"/>
      <c r="BJ654" s="876"/>
      <c r="BK654" s="876"/>
      <c r="BL654" s="876"/>
      <c r="BM654" s="876"/>
      <c r="BN654" s="876"/>
      <c r="BO654" s="877">
        <v>63500</v>
      </c>
      <c r="BP654" s="878"/>
      <c r="BQ654" s="878"/>
      <c r="BR654" s="878"/>
      <c r="BS654" s="878"/>
      <c r="BT654" s="878"/>
      <c r="BU654" s="878"/>
      <c r="BV654" s="879"/>
      <c r="BW654" s="876">
        <v>0</v>
      </c>
      <c r="BX654" s="876"/>
      <c r="BY654" s="876"/>
      <c r="BZ654" s="876"/>
      <c r="CA654" s="876"/>
      <c r="CB654" s="876"/>
      <c r="CC654" s="876"/>
      <c r="CD654" s="876"/>
      <c r="CE654" s="876">
        <v>0</v>
      </c>
      <c r="CF654" s="876"/>
      <c r="CG654" s="876"/>
      <c r="CH654" s="876"/>
      <c r="CI654" s="876"/>
      <c r="CJ654" s="876"/>
      <c r="CK654" s="876"/>
      <c r="CL654" s="876"/>
      <c r="CM654" s="876"/>
      <c r="CN654" s="876">
        <v>48000</v>
      </c>
      <c r="CO654" s="876"/>
      <c r="CP654" s="876"/>
      <c r="CQ654" s="876"/>
      <c r="CR654" s="876"/>
      <c r="CS654" s="876"/>
      <c r="CT654" s="876"/>
      <c r="CU654" s="876"/>
      <c r="CV654" s="880">
        <f t="shared" si="10"/>
        <v>575050</v>
      </c>
      <c r="CW654" s="880"/>
      <c r="CX654" s="880"/>
      <c r="CY654" s="880"/>
      <c r="CZ654" s="880"/>
      <c r="DA654" s="880"/>
      <c r="DB654" s="880"/>
      <c r="DC654" s="880"/>
      <c r="DD654" s="880"/>
      <c r="DE654" s="881"/>
    </row>
    <row r="655" spans="1:109" s="3" customFormat="1" ht="23.25" customHeight="1" x14ac:dyDescent="0.2">
      <c r="A655" s="919" t="s">
        <v>1914</v>
      </c>
      <c r="B655" s="920"/>
      <c r="C655" s="920"/>
      <c r="D655" s="920"/>
      <c r="E655" s="920"/>
      <c r="F655" s="920"/>
      <c r="G655" s="920"/>
      <c r="H655" s="920"/>
      <c r="I655" s="920"/>
      <c r="J655" s="920"/>
      <c r="K655" s="920"/>
      <c r="L655" s="920"/>
      <c r="M655" s="920"/>
      <c r="N655" s="920"/>
      <c r="O655" s="921"/>
      <c r="P655" s="886" t="s">
        <v>1574</v>
      </c>
      <c r="Q655" s="886"/>
      <c r="R655" s="886"/>
      <c r="S655" s="886"/>
      <c r="T655" s="886"/>
      <c r="U655" s="886"/>
      <c r="V655" s="886"/>
      <c r="W655" s="886"/>
      <c r="X655" s="886"/>
      <c r="Y655" s="886"/>
      <c r="Z655" s="886"/>
      <c r="AA655" s="886"/>
      <c r="AB655" s="886"/>
      <c r="AC655" s="886"/>
      <c r="AD655" s="887"/>
      <c r="AE655" s="887"/>
      <c r="AF655" s="887"/>
      <c r="AG655" s="888">
        <v>1</v>
      </c>
      <c r="AH655" s="888"/>
      <c r="AI655" s="888"/>
      <c r="AJ655" s="888"/>
      <c r="AK655" s="889">
        <v>19050</v>
      </c>
      <c r="AL655" s="889"/>
      <c r="AM655" s="889"/>
      <c r="AN655" s="889"/>
      <c r="AO655" s="889"/>
      <c r="AP655" s="889"/>
      <c r="AQ655" s="880">
        <v>228600</v>
      </c>
      <c r="AR655" s="880"/>
      <c r="AS655" s="880"/>
      <c r="AT655" s="880"/>
      <c r="AU655" s="880"/>
      <c r="AV655" s="880"/>
      <c r="AW655" s="880"/>
      <c r="AX655" s="880"/>
      <c r="AY655" s="876">
        <v>0</v>
      </c>
      <c r="AZ655" s="876"/>
      <c r="BA655" s="876"/>
      <c r="BB655" s="876"/>
      <c r="BC655" s="876"/>
      <c r="BD655" s="876"/>
      <c r="BE655" s="876"/>
      <c r="BF655" s="876"/>
      <c r="BG655" s="876">
        <v>3175</v>
      </c>
      <c r="BH655" s="876"/>
      <c r="BI655" s="876"/>
      <c r="BJ655" s="876"/>
      <c r="BK655" s="876"/>
      <c r="BL655" s="876"/>
      <c r="BM655" s="876"/>
      <c r="BN655" s="876"/>
      <c r="BO655" s="877">
        <v>31750</v>
      </c>
      <c r="BP655" s="878"/>
      <c r="BQ655" s="878"/>
      <c r="BR655" s="878"/>
      <c r="BS655" s="878"/>
      <c r="BT655" s="878"/>
      <c r="BU655" s="878"/>
      <c r="BV655" s="879"/>
      <c r="BW655" s="876">
        <v>0</v>
      </c>
      <c r="BX655" s="876"/>
      <c r="BY655" s="876"/>
      <c r="BZ655" s="876"/>
      <c r="CA655" s="876"/>
      <c r="CB655" s="876"/>
      <c r="CC655" s="876"/>
      <c r="CD655" s="876"/>
      <c r="CE655" s="876">
        <v>0</v>
      </c>
      <c r="CF655" s="876"/>
      <c r="CG655" s="876"/>
      <c r="CH655" s="876"/>
      <c r="CI655" s="876"/>
      <c r="CJ655" s="876"/>
      <c r="CK655" s="876"/>
      <c r="CL655" s="876"/>
      <c r="CM655" s="876"/>
      <c r="CN655" s="876">
        <v>24000</v>
      </c>
      <c r="CO655" s="876"/>
      <c r="CP655" s="876"/>
      <c r="CQ655" s="876"/>
      <c r="CR655" s="876"/>
      <c r="CS655" s="876"/>
      <c r="CT655" s="876"/>
      <c r="CU655" s="876"/>
      <c r="CV655" s="880">
        <f t="shared" si="10"/>
        <v>287525</v>
      </c>
      <c r="CW655" s="880"/>
      <c r="CX655" s="880"/>
      <c r="CY655" s="880"/>
      <c r="CZ655" s="880"/>
      <c r="DA655" s="880"/>
      <c r="DB655" s="880"/>
      <c r="DC655" s="880"/>
      <c r="DD655" s="880"/>
      <c r="DE655" s="881"/>
    </row>
    <row r="656" spans="1:109" s="3" customFormat="1" ht="23.25" customHeight="1" x14ac:dyDescent="0.2">
      <c r="A656" s="919" t="s">
        <v>1915</v>
      </c>
      <c r="B656" s="920"/>
      <c r="C656" s="920"/>
      <c r="D656" s="920"/>
      <c r="E656" s="920"/>
      <c r="F656" s="920"/>
      <c r="G656" s="920"/>
      <c r="H656" s="920"/>
      <c r="I656" s="920"/>
      <c r="J656" s="920"/>
      <c r="K656" s="920"/>
      <c r="L656" s="920"/>
      <c r="M656" s="920"/>
      <c r="N656" s="920"/>
      <c r="O656" s="921"/>
      <c r="P656" s="886" t="s">
        <v>1499</v>
      </c>
      <c r="Q656" s="886"/>
      <c r="R656" s="886"/>
      <c r="S656" s="886"/>
      <c r="T656" s="886"/>
      <c r="U656" s="886"/>
      <c r="V656" s="886"/>
      <c r="W656" s="886"/>
      <c r="X656" s="886"/>
      <c r="Y656" s="886"/>
      <c r="Z656" s="886"/>
      <c r="AA656" s="886"/>
      <c r="AB656" s="886"/>
      <c r="AC656" s="886"/>
      <c r="AD656" s="887"/>
      <c r="AE656" s="887"/>
      <c r="AF656" s="887"/>
      <c r="AG656" s="888">
        <v>1</v>
      </c>
      <c r="AH656" s="888"/>
      <c r="AI656" s="888"/>
      <c r="AJ656" s="888"/>
      <c r="AK656" s="889">
        <v>23500</v>
      </c>
      <c r="AL656" s="889"/>
      <c r="AM656" s="889"/>
      <c r="AN656" s="889"/>
      <c r="AO656" s="889"/>
      <c r="AP656" s="889"/>
      <c r="AQ656" s="880">
        <v>282000</v>
      </c>
      <c r="AR656" s="880"/>
      <c r="AS656" s="880"/>
      <c r="AT656" s="880"/>
      <c r="AU656" s="880"/>
      <c r="AV656" s="880"/>
      <c r="AW656" s="880"/>
      <c r="AX656" s="880"/>
      <c r="AY656" s="876">
        <v>0</v>
      </c>
      <c r="AZ656" s="876"/>
      <c r="BA656" s="876"/>
      <c r="BB656" s="876"/>
      <c r="BC656" s="876"/>
      <c r="BD656" s="876"/>
      <c r="BE656" s="876"/>
      <c r="BF656" s="876"/>
      <c r="BG656" s="876">
        <v>3916.666666666667</v>
      </c>
      <c r="BH656" s="876"/>
      <c r="BI656" s="876"/>
      <c r="BJ656" s="876"/>
      <c r="BK656" s="876"/>
      <c r="BL656" s="876"/>
      <c r="BM656" s="876"/>
      <c r="BN656" s="876"/>
      <c r="BO656" s="877">
        <v>39166.666666666672</v>
      </c>
      <c r="BP656" s="878"/>
      <c r="BQ656" s="878"/>
      <c r="BR656" s="878"/>
      <c r="BS656" s="878"/>
      <c r="BT656" s="878"/>
      <c r="BU656" s="878"/>
      <c r="BV656" s="879"/>
      <c r="BW656" s="876">
        <v>0</v>
      </c>
      <c r="BX656" s="876"/>
      <c r="BY656" s="876"/>
      <c r="BZ656" s="876"/>
      <c r="CA656" s="876"/>
      <c r="CB656" s="876"/>
      <c r="CC656" s="876"/>
      <c r="CD656" s="876"/>
      <c r="CE656" s="876">
        <v>0</v>
      </c>
      <c r="CF656" s="876"/>
      <c r="CG656" s="876"/>
      <c r="CH656" s="876"/>
      <c r="CI656" s="876"/>
      <c r="CJ656" s="876"/>
      <c r="CK656" s="876"/>
      <c r="CL656" s="876"/>
      <c r="CM656" s="876"/>
      <c r="CN656" s="876">
        <v>24000</v>
      </c>
      <c r="CO656" s="876"/>
      <c r="CP656" s="876"/>
      <c r="CQ656" s="876"/>
      <c r="CR656" s="876"/>
      <c r="CS656" s="876"/>
      <c r="CT656" s="876"/>
      <c r="CU656" s="876"/>
      <c r="CV656" s="880">
        <f t="shared" si="10"/>
        <v>349083.33333333337</v>
      </c>
      <c r="CW656" s="880"/>
      <c r="CX656" s="880"/>
      <c r="CY656" s="880"/>
      <c r="CZ656" s="880"/>
      <c r="DA656" s="880"/>
      <c r="DB656" s="880"/>
      <c r="DC656" s="880"/>
      <c r="DD656" s="880"/>
      <c r="DE656" s="881"/>
    </row>
    <row r="657" spans="1:109" s="3" customFormat="1" ht="23.25" customHeight="1" x14ac:dyDescent="0.2">
      <c r="A657" s="919" t="s">
        <v>1916</v>
      </c>
      <c r="B657" s="920"/>
      <c r="C657" s="920"/>
      <c r="D657" s="920"/>
      <c r="E657" s="920"/>
      <c r="F657" s="920"/>
      <c r="G657" s="920"/>
      <c r="H657" s="920"/>
      <c r="I657" s="920"/>
      <c r="J657" s="920"/>
      <c r="K657" s="920"/>
      <c r="L657" s="920"/>
      <c r="M657" s="920"/>
      <c r="N657" s="920"/>
      <c r="O657" s="921"/>
      <c r="P657" s="886" t="s">
        <v>1523</v>
      </c>
      <c r="Q657" s="886"/>
      <c r="R657" s="886"/>
      <c r="S657" s="886"/>
      <c r="T657" s="886"/>
      <c r="U657" s="886"/>
      <c r="V657" s="886"/>
      <c r="W657" s="886"/>
      <c r="X657" s="886"/>
      <c r="Y657" s="886"/>
      <c r="Z657" s="886"/>
      <c r="AA657" s="886"/>
      <c r="AB657" s="886"/>
      <c r="AC657" s="886"/>
      <c r="AD657" s="887"/>
      <c r="AE657" s="887"/>
      <c r="AF657" s="887"/>
      <c r="AG657" s="888">
        <v>1</v>
      </c>
      <c r="AH657" s="888"/>
      <c r="AI657" s="888"/>
      <c r="AJ657" s="888"/>
      <c r="AK657" s="889">
        <v>23500</v>
      </c>
      <c r="AL657" s="889"/>
      <c r="AM657" s="889"/>
      <c r="AN657" s="889"/>
      <c r="AO657" s="889"/>
      <c r="AP657" s="889"/>
      <c r="AQ657" s="880">
        <v>282000</v>
      </c>
      <c r="AR657" s="880"/>
      <c r="AS657" s="880"/>
      <c r="AT657" s="880"/>
      <c r="AU657" s="880"/>
      <c r="AV657" s="880"/>
      <c r="AW657" s="880"/>
      <c r="AX657" s="880"/>
      <c r="AY657" s="876">
        <v>0</v>
      </c>
      <c r="AZ657" s="876"/>
      <c r="BA657" s="876"/>
      <c r="BB657" s="876"/>
      <c r="BC657" s="876"/>
      <c r="BD657" s="876"/>
      <c r="BE657" s="876"/>
      <c r="BF657" s="876"/>
      <c r="BG657" s="876">
        <v>3916.666666666667</v>
      </c>
      <c r="BH657" s="876"/>
      <c r="BI657" s="876"/>
      <c r="BJ657" s="876"/>
      <c r="BK657" s="876"/>
      <c r="BL657" s="876"/>
      <c r="BM657" s="876"/>
      <c r="BN657" s="876"/>
      <c r="BO657" s="877">
        <v>39166.666666666672</v>
      </c>
      <c r="BP657" s="878"/>
      <c r="BQ657" s="878"/>
      <c r="BR657" s="878"/>
      <c r="BS657" s="878"/>
      <c r="BT657" s="878"/>
      <c r="BU657" s="878"/>
      <c r="BV657" s="879"/>
      <c r="BW657" s="876">
        <v>0</v>
      </c>
      <c r="BX657" s="876"/>
      <c r="BY657" s="876"/>
      <c r="BZ657" s="876"/>
      <c r="CA657" s="876"/>
      <c r="CB657" s="876"/>
      <c r="CC657" s="876"/>
      <c r="CD657" s="876"/>
      <c r="CE657" s="876">
        <v>0</v>
      </c>
      <c r="CF657" s="876"/>
      <c r="CG657" s="876"/>
      <c r="CH657" s="876"/>
      <c r="CI657" s="876"/>
      <c r="CJ657" s="876"/>
      <c r="CK657" s="876"/>
      <c r="CL657" s="876"/>
      <c r="CM657" s="876"/>
      <c r="CN657" s="876">
        <v>24000</v>
      </c>
      <c r="CO657" s="876"/>
      <c r="CP657" s="876"/>
      <c r="CQ657" s="876"/>
      <c r="CR657" s="876"/>
      <c r="CS657" s="876"/>
      <c r="CT657" s="876"/>
      <c r="CU657" s="876"/>
      <c r="CV657" s="880">
        <f t="shared" si="10"/>
        <v>349083.33333333337</v>
      </c>
      <c r="CW657" s="880"/>
      <c r="CX657" s="880"/>
      <c r="CY657" s="880"/>
      <c r="CZ657" s="880"/>
      <c r="DA657" s="880"/>
      <c r="DB657" s="880"/>
      <c r="DC657" s="880"/>
      <c r="DD657" s="880"/>
      <c r="DE657" s="881"/>
    </row>
    <row r="658" spans="1:109" s="3" customFormat="1" ht="23.25" customHeight="1" x14ac:dyDescent="0.2">
      <c r="A658" s="919" t="s">
        <v>1917</v>
      </c>
      <c r="B658" s="920"/>
      <c r="C658" s="920"/>
      <c r="D658" s="920"/>
      <c r="E658" s="920"/>
      <c r="F658" s="920"/>
      <c r="G658" s="920"/>
      <c r="H658" s="920"/>
      <c r="I658" s="920"/>
      <c r="J658" s="920"/>
      <c r="K658" s="920"/>
      <c r="L658" s="920"/>
      <c r="M658" s="920"/>
      <c r="N658" s="920"/>
      <c r="O658" s="921"/>
      <c r="P658" s="886" t="s">
        <v>1499</v>
      </c>
      <c r="Q658" s="886"/>
      <c r="R658" s="886"/>
      <c r="S658" s="886"/>
      <c r="T658" s="886"/>
      <c r="U658" s="886"/>
      <c r="V658" s="886"/>
      <c r="W658" s="886"/>
      <c r="X658" s="886"/>
      <c r="Y658" s="886"/>
      <c r="Z658" s="886"/>
      <c r="AA658" s="886"/>
      <c r="AB658" s="886"/>
      <c r="AC658" s="886"/>
      <c r="AD658" s="887"/>
      <c r="AE658" s="887"/>
      <c r="AF658" s="887"/>
      <c r="AG658" s="888">
        <v>1</v>
      </c>
      <c r="AH658" s="888"/>
      <c r="AI658" s="888"/>
      <c r="AJ658" s="888"/>
      <c r="AK658" s="889">
        <v>23500</v>
      </c>
      <c r="AL658" s="889"/>
      <c r="AM658" s="889"/>
      <c r="AN658" s="889"/>
      <c r="AO658" s="889"/>
      <c r="AP658" s="889"/>
      <c r="AQ658" s="880">
        <v>282000</v>
      </c>
      <c r="AR658" s="880"/>
      <c r="AS658" s="880"/>
      <c r="AT658" s="880"/>
      <c r="AU658" s="880"/>
      <c r="AV658" s="880"/>
      <c r="AW658" s="880"/>
      <c r="AX658" s="880"/>
      <c r="AY658" s="876">
        <v>0</v>
      </c>
      <c r="AZ658" s="876"/>
      <c r="BA658" s="876"/>
      <c r="BB658" s="876"/>
      <c r="BC658" s="876"/>
      <c r="BD658" s="876"/>
      <c r="BE658" s="876"/>
      <c r="BF658" s="876"/>
      <c r="BG658" s="876">
        <v>3916.666666666667</v>
      </c>
      <c r="BH658" s="876"/>
      <c r="BI658" s="876"/>
      <c r="BJ658" s="876"/>
      <c r="BK658" s="876"/>
      <c r="BL658" s="876"/>
      <c r="BM658" s="876"/>
      <c r="BN658" s="876"/>
      <c r="BO658" s="877">
        <v>39166.666666666672</v>
      </c>
      <c r="BP658" s="878"/>
      <c r="BQ658" s="878"/>
      <c r="BR658" s="878"/>
      <c r="BS658" s="878"/>
      <c r="BT658" s="878"/>
      <c r="BU658" s="878"/>
      <c r="BV658" s="879"/>
      <c r="BW658" s="876">
        <v>0</v>
      </c>
      <c r="BX658" s="876"/>
      <c r="BY658" s="876"/>
      <c r="BZ658" s="876"/>
      <c r="CA658" s="876"/>
      <c r="CB658" s="876"/>
      <c r="CC658" s="876"/>
      <c r="CD658" s="876"/>
      <c r="CE658" s="876">
        <v>0</v>
      </c>
      <c r="CF658" s="876"/>
      <c r="CG658" s="876"/>
      <c r="CH658" s="876"/>
      <c r="CI658" s="876"/>
      <c r="CJ658" s="876"/>
      <c r="CK658" s="876"/>
      <c r="CL658" s="876"/>
      <c r="CM658" s="876"/>
      <c r="CN658" s="876">
        <v>24000</v>
      </c>
      <c r="CO658" s="876"/>
      <c r="CP658" s="876"/>
      <c r="CQ658" s="876"/>
      <c r="CR658" s="876"/>
      <c r="CS658" s="876"/>
      <c r="CT658" s="876"/>
      <c r="CU658" s="876"/>
      <c r="CV658" s="880">
        <f t="shared" si="10"/>
        <v>349083.33333333337</v>
      </c>
      <c r="CW658" s="880"/>
      <c r="CX658" s="880"/>
      <c r="CY658" s="880"/>
      <c r="CZ658" s="880"/>
      <c r="DA658" s="880"/>
      <c r="DB658" s="880"/>
      <c r="DC658" s="880"/>
      <c r="DD658" s="880"/>
      <c r="DE658" s="881"/>
    </row>
    <row r="659" spans="1:109" s="3" customFormat="1" ht="23.25" customHeight="1" x14ac:dyDescent="0.2">
      <c r="A659" s="919" t="s">
        <v>1918</v>
      </c>
      <c r="B659" s="920"/>
      <c r="C659" s="920"/>
      <c r="D659" s="920"/>
      <c r="E659" s="920"/>
      <c r="F659" s="920"/>
      <c r="G659" s="920"/>
      <c r="H659" s="920"/>
      <c r="I659" s="920"/>
      <c r="J659" s="920"/>
      <c r="K659" s="920"/>
      <c r="L659" s="920"/>
      <c r="M659" s="920"/>
      <c r="N659" s="920"/>
      <c r="O659" s="921"/>
      <c r="P659" s="886" t="s">
        <v>1542</v>
      </c>
      <c r="Q659" s="886"/>
      <c r="R659" s="886"/>
      <c r="S659" s="886"/>
      <c r="T659" s="886"/>
      <c r="U659" s="886"/>
      <c r="V659" s="886"/>
      <c r="W659" s="886"/>
      <c r="X659" s="886"/>
      <c r="Y659" s="886"/>
      <c r="Z659" s="886"/>
      <c r="AA659" s="886"/>
      <c r="AB659" s="886"/>
      <c r="AC659" s="886"/>
      <c r="AD659" s="887"/>
      <c r="AE659" s="887"/>
      <c r="AF659" s="887"/>
      <c r="AG659" s="888">
        <v>1</v>
      </c>
      <c r="AH659" s="888"/>
      <c r="AI659" s="888"/>
      <c r="AJ659" s="888"/>
      <c r="AK659" s="889">
        <v>19050</v>
      </c>
      <c r="AL659" s="889"/>
      <c r="AM659" s="889"/>
      <c r="AN659" s="889"/>
      <c r="AO659" s="889"/>
      <c r="AP659" s="889"/>
      <c r="AQ659" s="880">
        <v>228600</v>
      </c>
      <c r="AR659" s="880"/>
      <c r="AS659" s="880"/>
      <c r="AT659" s="880"/>
      <c r="AU659" s="880"/>
      <c r="AV659" s="880"/>
      <c r="AW659" s="880"/>
      <c r="AX659" s="880"/>
      <c r="AY659" s="876">
        <v>0</v>
      </c>
      <c r="AZ659" s="876"/>
      <c r="BA659" s="876"/>
      <c r="BB659" s="876"/>
      <c r="BC659" s="876"/>
      <c r="BD659" s="876"/>
      <c r="BE659" s="876"/>
      <c r="BF659" s="876"/>
      <c r="BG659" s="876">
        <v>3175</v>
      </c>
      <c r="BH659" s="876"/>
      <c r="BI659" s="876"/>
      <c r="BJ659" s="876"/>
      <c r="BK659" s="876"/>
      <c r="BL659" s="876"/>
      <c r="BM659" s="876"/>
      <c r="BN659" s="876"/>
      <c r="BO659" s="877">
        <v>31750</v>
      </c>
      <c r="BP659" s="878"/>
      <c r="BQ659" s="878"/>
      <c r="BR659" s="878"/>
      <c r="BS659" s="878"/>
      <c r="BT659" s="878"/>
      <c r="BU659" s="878"/>
      <c r="BV659" s="879"/>
      <c r="BW659" s="876">
        <v>0</v>
      </c>
      <c r="BX659" s="876"/>
      <c r="BY659" s="876"/>
      <c r="BZ659" s="876"/>
      <c r="CA659" s="876"/>
      <c r="CB659" s="876"/>
      <c r="CC659" s="876"/>
      <c r="CD659" s="876"/>
      <c r="CE659" s="876">
        <v>0</v>
      </c>
      <c r="CF659" s="876"/>
      <c r="CG659" s="876"/>
      <c r="CH659" s="876"/>
      <c r="CI659" s="876"/>
      <c r="CJ659" s="876"/>
      <c r="CK659" s="876"/>
      <c r="CL659" s="876"/>
      <c r="CM659" s="876"/>
      <c r="CN659" s="876">
        <v>24000</v>
      </c>
      <c r="CO659" s="876"/>
      <c r="CP659" s="876"/>
      <c r="CQ659" s="876"/>
      <c r="CR659" s="876"/>
      <c r="CS659" s="876"/>
      <c r="CT659" s="876"/>
      <c r="CU659" s="876"/>
      <c r="CV659" s="880">
        <f t="shared" si="10"/>
        <v>287525</v>
      </c>
      <c r="CW659" s="880"/>
      <c r="CX659" s="880"/>
      <c r="CY659" s="880"/>
      <c r="CZ659" s="880"/>
      <c r="DA659" s="880"/>
      <c r="DB659" s="880"/>
      <c r="DC659" s="880"/>
      <c r="DD659" s="880"/>
      <c r="DE659" s="881"/>
    </row>
    <row r="660" spans="1:109" s="3" customFormat="1" ht="23.25" customHeight="1" x14ac:dyDescent="0.2">
      <c r="A660" s="919" t="s">
        <v>1919</v>
      </c>
      <c r="B660" s="920"/>
      <c r="C660" s="920"/>
      <c r="D660" s="920"/>
      <c r="E660" s="920"/>
      <c r="F660" s="920"/>
      <c r="G660" s="920"/>
      <c r="H660" s="920"/>
      <c r="I660" s="920"/>
      <c r="J660" s="920"/>
      <c r="K660" s="920"/>
      <c r="L660" s="920"/>
      <c r="M660" s="920"/>
      <c r="N660" s="920"/>
      <c r="O660" s="921"/>
      <c r="P660" s="886" t="s">
        <v>1495</v>
      </c>
      <c r="Q660" s="886"/>
      <c r="R660" s="886"/>
      <c r="S660" s="886"/>
      <c r="T660" s="886"/>
      <c r="U660" s="886"/>
      <c r="V660" s="886"/>
      <c r="W660" s="886"/>
      <c r="X660" s="886"/>
      <c r="Y660" s="886"/>
      <c r="Z660" s="886"/>
      <c r="AA660" s="886"/>
      <c r="AB660" s="886"/>
      <c r="AC660" s="886"/>
      <c r="AD660" s="887"/>
      <c r="AE660" s="887"/>
      <c r="AF660" s="887"/>
      <c r="AG660" s="888">
        <v>1</v>
      </c>
      <c r="AH660" s="888"/>
      <c r="AI660" s="888"/>
      <c r="AJ660" s="888"/>
      <c r="AK660" s="889">
        <v>28500</v>
      </c>
      <c r="AL660" s="889"/>
      <c r="AM660" s="889"/>
      <c r="AN660" s="889"/>
      <c r="AO660" s="889"/>
      <c r="AP660" s="889"/>
      <c r="AQ660" s="880">
        <v>342000</v>
      </c>
      <c r="AR660" s="880"/>
      <c r="AS660" s="880"/>
      <c r="AT660" s="880"/>
      <c r="AU660" s="880"/>
      <c r="AV660" s="880"/>
      <c r="AW660" s="880"/>
      <c r="AX660" s="880"/>
      <c r="AY660" s="876">
        <v>0</v>
      </c>
      <c r="AZ660" s="876"/>
      <c r="BA660" s="876"/>
      <c r="BB660" s="876"/>
      <c r="BC660" s="876"/>
      <c r="BD660" s="876"/>
      <c r="BE660" s="876"/>
      <c r="BF660" s="876"/>
      <c r="BG660" s="876">
        <v>4750</v>
      </c>
      <c r="BH660" s="876"/>
      <c r="BI660" s="876"/>
      <c r="BJ660" s="876"/>
      <c r="BK660" s="876"/>
      <c r="BL660" s="876"/>
      <c r="BM660" s="876"/>
      <c r="BN660" s="876"/>
      <c r="BO660" s="877">
        <v>47500</v>
      </c>
      <c r="BP660" s="878"/>
      <c r="BQ660" s="878"/>
      <c r="BR660" s="878"/>
      <c r="BS660" s="878"/>
      <c r="BT660" s="878"/>
      <c r="BU660" s="878"/>
      <c r="BV660" s="879"/>
      <c r="BW660" s="876">
        <v>0</v>
      </c>
      <c r="BX660" s="876"/>
      <c r="BY660" s="876"/>
      <c r="BZ660" s="876"/>
      <c r="CA660" s="876"/>
      <c r="CB660" s="876"/>
      <c r="CC660" s="876"/>
      <c r="CD660" s="876"/>
      <c r="CE660" s="876">
        <v>0</v>
      </c>
      <c r="CF660" s="876"/>
      <c r="CG660" s="876"/>
      <c r="CH660" s="876"/>
      <c r="CI660" s="876"/>
      <c r="CJ660" s="876"/>
      <c r="CK660" s="876"/>
      <c r="CL660" s="876"/>
      <c r="CM660" s="876"/>
      <c r="CN660" s="876">
        <v>24000</v>
      </c>
      <c r="CO660" s="876"/>
      <c r="CP660" s="876"/>
      <c r="CQ660" s="876"/>
      <c r="CR660" s="876"/>
      <c r="CS660" s="876"/>
      <c r="CT660" s="876"/>
      <c r="CU660" s="876"/>
      <c r="CV660" s="880">
        <f t="shared" si="10"/>
        <v>418250</v>
      </c>
      <c r="CW660" s="880"/>
      <c r="CX660" s="880"/>
      <c r="CY660" s="880"/>
      <c r="CZ660" s="880"/>
      <c r="DA660" s="880"/>
      <c r="DB660" s="880"/>
      <c r="DC660" s="880"/>
      <c r="DD660" s="880"/>
      <c r="DE660" s="881"/>
    </row>
    <row r="661" spans="1:109" s="3" customFormat="1" ht="23.25" customHeight="1" x14ac:dyDescent="0.2">
      <c r="A661" s="919" t="s">
        <v>1920</v>
      </c>
      <c r="B661" s="920"/>
      <c r="C661" s="920"/>
      <c r="D661" s="920"/>
      <c r="E661" s="920"/>
      <c r="F661" s="920"/>
      <c r="G661" s="920"/>
      <c r="H661" s="920"/>
      <c r="I661" s="920"/>
      <c r="J661" s="920"/>
      <c r="K661" s="920"/>
      <c r="L661" s="920"/>
      <c r="M661" s="920"/>
      <c r="N661" s="920"/>
      <c r="O661" s="921"/>
      <c r="P661" s="886" t="s">
        <v>1574</v>
      </c>
      <c r="Q661" s="886"/>
      <c r="R661" s="886"/>
      <c r="S661" s="886"/>
      <c r="T661" s="886"/>
      <c r="U661" s="886"/>
      <c r="V661" s="886"/>
      <c r="W661" s="886"/>
      <c r="X661" s="886"/>
      <c r="Y661" s="886"/>
      <c r="Z661" s="886"/>
      <c r="AA661" s="886"/>
      <c r="AB661" s="886"/>
      <c r="AC661" s="886"/>
      <c r="AD661" s="887"/>
      <c r="AE661" s="887"/>
      <c r="AF661" s="887"/>
      <c r="AG661" s="888">
        <v>1</v>
      </c>
      <c r="AH661" s="888"/>
      <c r="AI661" s="888"/>
      <c r="AJ661" s="888"/>
      <c r="AK661" s="889">
        <v>16000</v>
      </c>
      <c r="AL661" s="889"/>
      <c r="AM661" s="889"/>
      <c r="AN661" s="889"/>
      <c r="AO661" s="889"/>
      <c r="AP661" s="889"/>
      <c r="AQ661" s="880">
        <v>192000</v>
      </c>
      <c r="AR661" s="880"/>
      <c r="AS661" s="880"/>
      <c r="AT661" s="880"/>
      <c r="AU661" s="880"/>
      <c r="AV661" s="880"/>
      <c r="AW661" s="880"/>
      <c r="AX661" s="880"/>
      <c r="AY661" s="876">
        <v>0</v>
      </c>
      <c r="AZ661" s="876"/>
      <c r="BA661" s="876"/>
      <c r="BB661" s="876"/>
      <c r="BC661" s="876"/>
      <c r="BD661" s="876"/>
      <c r="BE661" s="876"/>
      <c r="BF661" s="876"/>
      <c r="BG661" s="876">
        <v>2666.666666666667</v>
      </c>
      <c r="BH661" s="876"/>
      <c r="BI661" s="876"/>
      <c r="BJ661" s="876"/>
      <c r="BK661" s="876"/>
      <c r="BL661" s="876"/>
      <c r="BM661" s="876"/>
      <c r="BN661" s="876"/>
      <c r="BO661" s="877">
        <v>26666.666666666668</v>
      </c>
      <c r="BP661" s="878"/>
      <c r="BQ661" s="878"/>
      <c r="BR661" s="878"/>
      <c r="BS661" s="878"/>
      <c r="BT661" s="878"/>
      <c r="BU661" s="878"/>
      <c r="BV661" s="879"/>
      <c r="BW661" s="876">
        <v>0</v>
      </c>
      <c r="BX661" s="876"/>
      <c r="BY661" s="876"/>
      <c r="BZ661" s="876"/>
      <c r="CA661" s="876"/>
      <c r="CB661" s="876"/>
      <c r="CC661" s="876"/>
      <c r="CD661" s="876"/>
      <c r="CE661" s="876">
        <v>0</v>
      </c>
      <c r="CF661" s="876"/>
      <c r="CG661" s="876"/>
      <c r="CH661" s="876"/>
      <c r="CI661" s="876"/>
      <c r="CJ661" s="876"/>
      <c r="CK661" s="876"/>
      <c r="CL661" s="876"/>
      <c r="CM661" s="876"/>
      <c r="CN661" s="876">
        <v>24000</v>
      </c>
      <c r="CO661" s="876"/>
      <c r="CP661" s="876"/>
      <c r="CQ661" s="876"/>
      <c r="CR661" s="876"/>
      <c r="CS661" s="876"/>
      <c r="CT661" s="876"/>
      <c r="CU661" s="876"/>
      <c r="CV661" s="880">
        <f t="shared" si="10"/>
        <v>245333.33333333331</v>
      </c>
      <c r="CW661" s="880"/>
      <c r="CX661" s="880"/>
      <c r="CY661" s="880"/>
      <c r="CZ661" s="880"/>
      <c r="DA661" s="880"/>
      <c r="DB661" s="880"/>
      <c r="DC661" s="880"/>
      <c r="DD661" s="880"/>
      <c r="DE661" s="881"/>
    </row>
    <row r="662" spans="1:109" s="3" customFormat="1" ht="23.25" customHeight="1" x14ac:dyDescent="0.2">
      <c r="A662" s="919" t="s">
        <v>1921</v>
      </c>
      <c r="B662" s="920"/>
      <c r="C662" s="920"/>
      <c r="D662" s="920"/>
      <c r="E662" s="920"/>
      <c r="F662" s="920"/>
      <c r="G662" s="920"/>
      <c r="H662" s="920"/>
      <c r="I662" s="920"/>
      <c r="J662" s="920"/>
      <c r="K662" s="920"/>
      <c r="L662" s="920"/>
      <c r="M662" s="920"/>
      <c r="N662" s="920"/>
      <c r="O662" s="921"/>
      <c r="P662" s="886" t="s">
        <v>1495</v>
      </c>
      <c r="Q662" s="886"/>
      <c r="R662" s="886"/>
      <c r="S662" s="886"/>
      <c r="T662" s="886"/>
      <c r="U662" s="886"/>
      <c r="V662" s="886"/>
      <c r="W662" s="886"/>
      <c r="X662" s="886"/>
      <c r="Y662" s="886"/>
      <c r="Z662" s="886"/>
      <c r="AA662" s="886"/>
      <c r="AB662" s="886"/>
      <c r="AC662" s="886"/>
      <c r="AD662" s="887"/>
      <c r="AE662" s="887"/>
      <c r="AF662" s="887"/>
      <c r="AG662" s="888">
        <v>1</v>
      </c>
      <c r="AH662" s="888"/>
      <c r="AI662" s="888"/>
      <c r="AJ662" s="888"/>
      <c r="AK662" s="889">
        <v>17898.95</v>
      </c>
      <c r="AL662" s="889"/>
      <c r="AM662" s="889"/>
      <c r="AN662" s="889"/>
      <c r="AO662" s="889"/>
      <c r="AP662" s="889"/>
      <c r="AQ662" s="880">
        <v>214787.40000000002</v>
      </c>
      <c r="AR662" s="880"/>
      <c r="AS662" s="880"/>
      <c r="AT662" s="880"/>
      <c r="AU662" s="880"/>
      <c r="AV662" s="880"/>
      <c r="AW662" s="880"/>
      <c r="AX662" s="880"/>
      <c r="AY662" s="876">
        <v>0</v>
      </c>
      <c r="AZ662" s="876"/>
      <c r="BA662" s="876"/>
      <c r="BB662" s="876"/>
      <c r="BC662" s="876"/>
      <c r="BD662" s="876"/>
      <c r="BE662" s="876"/>
      <c r="BF662" s="876"/>
      <c r="BG662" s="876">
        <v>2983.1583333333333</v>
      </c>
      <c r="BH662" s="876"/>
      <c r="BI662" s="876"/>
      <c r="BJ662" s="876"/>
      <c r="BK662" s="876"/>
      <c r="BL662" s="876"/>
      <c r="BM662" s="876"/>
      <c r="BN662" s="876"/>
      <c r="BO662" s="877">
        <v>29831.583333333332</v>
      </c>
      <c r="BP662" s="878"/>
      <c r="BQ662" s="878"/>
      <c r="BR662" s="878"/>
      <c r="BS662" s="878"/>
      <c r="BT662" s="878"/>
      <c r="BU662" s="878"/>
      <c r="BV662" s="879"/>
      <c r="BW662" s="876">
        <v>0</v>
      </c>
      <c r="BX662" s="876"/>
      <c r="BY662" s="876"/>
      <c r="BZ662" s="876"/>
      <c r="CA662" s="876"/>
      <c r="CB662" s="876"/>
      <c r="CC662" s="876"/>
      <c r="CD662" s="876"/>
      <c r="CE662" s="876">
        <v>0</v>
      </c>
      <c r="CF662" s="876"/>
      <c r="CG662" s="876"/>
      <c r="CH662" s="876"/>
      <c r="CI662" s="876"/>
      <c r="CJ662" s="876"/>
      <c r="CK662" s="876"/>
      <c r="CL662" s="876"/>
      <c r="CM662" s="876"/>
      <c r="CN662" s="876">
        <v>0</v>
      </c>
      <c r="CO662" s="876"/>
      <c r="CP662" s="876"/>
      <c r="CQ662" s="876"/>
      <c r="CR662" s="876"/>
      <c r="CS662" s="876"/>
      <c r="CT662" s="876"/>
      <c r="CU662" s="876"/>
      <c r="CV662" s="880">
        <f t="shared" si="10"/>
        <v>247602.14166666669</v>
      </c>
      <c r="CW662" s="880"/>
      <c r="CX662" s="880"/>
      <c r="CY662" s="880"/>
      <c r="CZ662" s="880"/>
      <c r="DA662" s="880"/>
      <c r="DB662" s="880"/>
      <c r="DC662" s="880"/>
      <c r="DD662" s="880"/>
      <c r="DE662" s="881"/>
    </row>
    <row r="663" spans="1:109" s="3" customFormat="1" ht="23.25" customHeight="1" x14ac:dyDescent="0.2">
      <c r="A663" s="919" t="s">
        <v>1922</v>
      </c>
      <c r="B663" s="920"/>
      <c r="C663" s="920"/>
      <c r="D663" s="920"/>
      <c r="E663" s="920"/>
      <c r="F663" s="920"/>
      <c r="G663" s="920"/>
      <c r="H663" s="920"/>
      <c r="I663" s="920"/>
      <c r="J663" s="920"/>
      <c r="K663" s="920"/>
      <c r="L663" s="920"/>
      <c r="M663" s="920"/>
      <c r="N663" s="920"/>
      <c r="O663" s="921"/>
      <c r="P663" s="886" t="s">
        <v>1522</v>
      </c>
      <c r="Q663" s="886"/>
      <c r="R663" s="886"/>
      <c r="S663" s="886"/>
      <c r="T663" s="886"/>
      <c r="U663" s="886"/>
      <c r="V663" s="886"/>
      <c r="W663" s="886"/>
      <c r="X663" s="886"/>
      <c r="Y663" s="886"/>
      <c r="Z663" s="886"/>
      <c r="AA663" s="886"/>
      <c r="AB663" s="886"/>
      <c r="AC663" s="886"/>
      <c r="AD663" s="887"/>
      <c r="AE663" s="887"/>
      <c r="AF663" s="887"/>
      <c r="AG663" s="888">
        <v>1</v>
      </c>
      <c r="AH663" s="888"/>
      <c r="AI663" s="888"/>
      <c r="AJ663" s="888"/>
      <c r="AK663" s="889">
        <v>23500</v>
      </c>
      <c r="AL663" s="889"/>
      <c r="AM663" s="889"/>
      <c r="AN663" s="889"/>
      <c r="AO663" s="889"/>
      <c r="AP663" s="889"/>
      <c r="AQ663" s="880">
        <v>282000</v>
      </c>
      <c r="AR663" s="880"/>
      <c r="AS663" s="880"/>
      <c r="AT663" s="880"/>
      <c r="AU663" s="880"/>
      <c r="AV663" s="880"/>
      <c r="AW663" s="880"/>
      <c r="AX663" s="880"/>
      <c r="AY663" s="876">
        <v>0</v>
      </c>
      <c r="AZ663" s="876"/>
      <c r="BA663" s="876"/>
      <c r="BB663" s="876"/>
      <c r="BC663" s="876"/>
      <c r="BD663" s="876"/>
      <c r="BE663" s="876"/>
      <c r="BF663" s="876"/>
      <c r="BG663" s="876">
        <v>3916.666666666667</v>
      </c>
      <c r="BH663" s="876"/>
      <c r="BI663" s="876"/>
      <c r="BJ663" s="876"/>
      <c r="BK663" s="876"/>
      <c r="BL663" s="876"/>
      <c r="BM663" s="876"/>
      <c r="BN663" s="876"/>
      <c r="BO663" s="877">
        <v>39166.666666666672</v>
      </c>
      <c r="BP663" s="878"/>
      <c r="BQ663" s="878"/>
      <c r="BR663" s="878"/>
      <c r="BS663" s="878"/>
      <c r="BT663" s="878"/>
      <c r="BU663" s="878"/>
      <c r="BV663" s="879"/>
      <c r="BW663" s="876">
        <v>0</v>
      </c>
      <c r="BX663" s="876"/>
      <c r="BY663" s="876"/>
      <c r="BZ663" s="876"/>
      <c r="CA663" s="876"/>
      <c r="CB663" s="876"/>
      <c r="CC663" s="876"/>
      <c r="CD663" s="876"/>
      <c r="CE663" s="876">
        <v>0</v>
      </c>
      <c r="CF663" s="876"/>
      <c r="CG663" s="876"/>
      <c r="CH663" s="876"/>
      <c r="CI663" s="876"/>
      <c r="CJ663" s="876"/>
      <c r="CK663" s="876"/>
      <c r="CL663" s="876"/>
      <c r="CM663" s="876"/>
      <c r="CN663" s="876">
        <v>24000</v>
      </c>
      <c r="CO663" s="876"/>
      <c r="CP663" s="876"/>
      <c r="CQ663" s="876"/>
      <c r="CR663" s="876"/>
      <c r="CS663" s="876"/>
      <c r="CT663" s="876"/>
      <c r="CU663" s="876"/>
      <c r="CV663" s="880">
        <f t="shared" si="10"/>
        <v>349083.33333333337</v>
      </c>
      <c r="CW663" s="880"/>
      <c r="CX663" s="880"/>
      <c r="CY663" s="880"/>
      <c r="CZ663" s="880"/>
      <c r="DA663" s="880"/>
      <c r="DB663" s="880"/>
      <c r="DC663" s="880"/>
      <c r="DD663" s="880"/>
      <c r="DE663" s="881"/>
    </row>
    <row r="664" spans="1:109" s="3" customFormat="1" ht="23.25" customHeight="1" x14ac:dyDescent="0.2">
      <c r="A664" s="919" t="s">
        <v>1923</v>
      </c>
      <c r="B664" s="920"/>
      <c r="C664" s="920"/>
      <c r="D664" s="920"/>
      <c r="E664" s="920"/>
      <c r="F664" s="920"/>
      <c r="G664" s="920"/>
      <c r="H664" s="920"/>
      <c r="I664" s="920"/>
      <c r="J664" s="920"/>
      <c r="K664" s="920"/>
      <c r="L664" s="920"/>
      <c r="M664" s="920"/>
      <c r="N664" s="920"/>
      <c r="O664" s="921"/>
      <c r="P664" s="886" t="s">
        <v>1513</v>
      </c>
      <c r="Q664" s="886"/>
      <c r="R664" s="886"/>
      <c r="S664" s="886"/>
      <c r="T664" s="886"/>
      <c r="U664" s="886"/>
      <c r="V664" s="886"/>
      <c r="W664" s="886"/>
      <c r="X664" s="886"/>
      <c r="Y664" s="886"/>
      <c r="Z664" s="886"/>
      <c r="AA664" s="886"/>
      <c r="AB664" s="886"/>
      <c r="AC664" s="886"/>
      <c r="AD664" s="887"/>
      <c r="AE664" s="887"/>
      <c r="AF664" s="887"/>
      <c r="AG664" s="888">
        <v>1</v>
      </c>
      <c r="AH664" s="888"/>
      <c r="AI664" s="888"/>
      <c r="AJ664" s="888"/>
      <c r="AK664" s="889">
        <v>15395.560000000001</v>
      </c>
      <c r="AL664" s="889"/>
      <c r="AM664" s="889"/>
      <c r="AN664" s="889"/>
      <c r="AO664" s="889"/>
      <c r="AP664" s="889"/>
      <c r="AQ664" s="880">
        <v>184746.72000000003</v>
      </c>
      <c r="AR664" s="880"/>
      <c r="AS664" s="880"/>
      <c r="AT664" s="880"/>
      <c r="AU664" s="880"/>
      <c r="AV664" s="880"/>
      <c r="AW664" s="880"/>
      <c r="AX664" s="880"/>
      <c r="AY664" s="876">
        <v>0</v>
      </c>
      <c r="AZ664" s="876"/>
      <c r="BA664" s="876"/>
      <c r="BB664" s="876"/>
      <c r="BC664" s="876"/>
      <c r="BD664" s="876"/>
      <c r="BE664" s="876"/>
      <c r="BF664" s="876"/>
      <c r="BG664" s="876">
        <v>2565.9266666666667</v>
      </c>
      <c r="BH664" s="876"/>
      <c r="BI664" s="876"/>
      <c r="BJ664" s="876"/>
      <c r="BK664" s="876"/>
      <c r="BL664" s="876"/>
      <c r="BM664" s="876"/>
      <c r="BN664" s="876"/>
      <c r="BO664" s="877">
        <v>25659.266666666666</v>
      </c>
      <c r="BP664" s="878"/>
      <c r="BQ664" s="878"/>
      <c r="BR664" s="878"/>
      <c r="BS664" s="878"/>
      <c r="BT664" s="878"/>
      <c r="BU664" s="878"/>
      <c r="BV664" s="879"/>
      <c r="BW664" s="876">
        <v>0</v>
      </c>
      <c r="BX664" s="876"/>
      <c r="BY664" s="876"/>
      <c r="BZ664" s="876"/>
      <c r="CA664" s="876"/>
      <c r="CB664" s="876"/>
      <c r="CC664" s="876"/>
      <c r="CD664" s="876"/>
      <c r="CE664" s="876">
        <v>0</v>
      </c>
      <c r="CF664" s="876"/>
      <c r="CG664" s="876"/>
      <c r="CH664" s="876"/>
      <c r="CI664" s="876"/>
      <c r="CJ664" s="876"/>
      <c r="CK664" s="876"/>
      <c r="CL664" s="876"/>
      <c r="CM664" s="876"/>
      <c r="CN664" s="876">
        <v>24000</v>
      </c>
      <c r="CO664" s="876"/>
      <c r="CP664" s="876"/>
      <c r="CQ664" s="876"/>
      <c r="CR664" s="876"/>
      <c r="CS664" s="876"/>
      <c r="CT664" s="876"/>
      <c r="CU664" s="876"/>
      <c r="CV664" s="880">
        <f t="shared" si="10"/>
        <v>236971.91333333336</v>
      </c>
      <c r="CW664" s="880"/>
      <c r="CX664" s="880"/>
      <c r="CY664" s="880"/>
      <c r="CZ664" s="880"/>
      <c r="DA664" s="880"/>
      <c r="DB664" s="880"/>
      <c r="DC664" s="880"/>
      <c r="DD664" s="880"/>
      <c r="DE664" s="881"/>
    </row>
    <row r="665" spans="1:109" s="3" customFormat="1" ht="23.25" customHeight="1" x14ac:dyDescent="0.2">
      <c r="A665" s="919" t="s">
        <v>1924</v>
      </c>
      <c r="B665" s="920"/>
      <c r="C665" s="920"/>
      <c r="D665" s="920"/>
      <c r="E665" s="920"/>
      <c r="F665" s="920"/>
      <c r="G665" s="920"/>
      <c r="H665" s="920"/>
      <c r="I665" s="920"/>
      <c r="J665" s="920"/>
      <c r="K665" s="920"/>
      <c r="L665" s="920"/>
      <c r="M665" s="920"/>
      <c r="N665" s="920"/>
      <c r="O665" s="921"/>
      <c r="P665" s="886" t="s">
        <v>1507</v>
      </c>
      <c r="Q665" s="886"/>
      <c r="R665" s="886"/>
      <c r="S665" s="886"/>
      <c r="T665" s="886"/>
      <c r="U665" s="886"/>
      <c r="V665" s="886"/>
      <c r="W665" s="886"/>
      <c r="X665" s="886"/>
      <c r="Y665" s="886"/>
      <c r="Z665" s="886"/>
      <c r="AA665" s="886"/>
      <c r="AB665" s="886"/>
      <c r="AC665" s="886"/>
      <c r="AD665" s="887"/>
      <c r="AE665" s="887"/>
      <c r="AF665" s="887"/>
      <c r="AG665" s="888">
        <v>1</v>
      </c>
      <c r="AH665" s="888"/>
      <c r="AI665" s="888"/>
      <c r="AJ665" s="888"/>
      <c r="AK665" s="889">
        <v>17258.919999999998</v>
      </c>
      <c r="AL665" s="889"/>
      <c r="AM665" s="889"/>
      <c r="AN665" s="889"/>
      <c r="AO665" s="889"/>
      <c r="AP665" s="889"/>
      <c r="AQ665" s="880">
        <v>207107.03999999998</v>
      </c>
      <c r="AR665" s="880"/>
      <c r="AS665" s="880"/>
      <c r="AT665" s="880"/>
      <c r="AU665" s="880"/>
      <c r="AV665" s="880"/>
      <c r="AW665" s="880"/>
      <c r="AX665" s="880"/>
      <c r="AY665" s="876">
        <v>0</v>
      </c>
      <c r="AZ665" s="876"/>
      <c r="BA665" s="876"/>
      <c r="BB665" s="876"/>
      <c r="BC665" s="876"/>
      <c r="BD665" s="876"/>
      <c r="BE665" s="876"/>
      <c r="BF665" s="876"/>
      <c r="BG665" s="876">
        <v>2876.4866666666667</v>
      </c>
      <c r="BH665" s="876"/>
      <c r="BI665" s="876"/>
      <c r="BJ665" s="876"/>
      <c r="BK665" s="876"/>
      <c r="BL665" s="876"/>
      <c r="BM665" s="876"/>
      <c r="BN665" s="876"/>
      <c r="BO665" s="877">
        <v>28764.866666666665</v>
      </c>
      <c r="BP665" s="878"/>
      <c r="BQ665" s="878"/>
      <c r="BR665" s="878"/>
      <c r="BS665" s="878"/>
      <c r="BT665" s="878"/>
      <c r="BU665" s="878"/>
      <c r="BV665" s="879"/>
      <c r="BW665" s="876">
        <v>0</v>
      </c>
      <c r="BX665" s="876"/>
      <c r="BY665" s="876"/>
      <c r="BZ665" s="876"/>
      <c r="CA665" s="876"/>
      <c r="CB665" s="876"/>
      <c r="CC665" s="876"/>
      <c r="CD665" s="876"/>
      <c r="CE665" s="876">
        <v>0</v>
      </c>
      <c r="CF665" s="876"/>
      <c r="CG665" s="876"/>
      <c r="CH665" s="876"/>
      <c r="CI665" s="876"/>
      <c r="CJ665" s="876"/>
      <c r="CK665" s="876"/>
      <c r="CL665" s="876"/>
      <c r="CM665" s="876"/>
      <c r="CN665" s="876">
        <v>8629.4599999999991</v>
      </c>
      <c r="CO665" s="876"/>
      <c r="CP665" s="876"/>
      <c r="CQ665" s="876"/>
      <c r="CR665" s="876"/>
      <c r="CS665" s="876"/>
      <c r="CT665" s="876"/>
      <c r="CU665" s="876"/>
      <c r="CV665" s="880">
        <f t="shared" si="10"/>
        <v>247377.8533333333</v>
      </c>
      <c r="CW665" s="880"/>
      <c r="CX665" s="880"/>
      <c r="CY665" s="880"/>
      <c r="CZ665" s="880"/>
      <c r="DA665" s="880"/>
      <c r="DB665" s="880"/>
      <c r="DC665" s="880"/>
      <c r="DD665" s="880"/>
      <c r="DE665" s="881"/>
    </row>
    <row r="666" spans="1:109" s="3" customFormat="1" ht="23.25" customHeight="1" x14ac:dyDescent="0.2">
      <c r="A666" s="919" t="s">
        <v>1925</v>
      </c>
      <c r="B666" s="920"/>
      <c r="C666" s="920"/>
      <c r="D666" s="920"/>
      <c r="E666" s="920"/>
      <c r="F666" s="920"/>
      <c r="G666" s="920"/>
      <c r="H666" s="920"/>
      <c r="I666" s="920"/>
      <c r="J666" s="920"/>
      <c r="K666" s="920"/>
      <c r="L666" s="920"/>
      <c r="M666" s="920"/>
      <c r="N666" s="920"/>
      <c r="O666" s="921"/>
      <c r="P666" s="886" t="s">
        <v>1518</v>
      </c>
      <c r="Q666" s="886"/>
      <c r="R666" s="886"/>
      <c r="S666" s="886"/>
      <c r="T666" s="886"/>
      <c r="U666" s="886"/>
      <c r="V666" s="886"/>
      <c r="W666" s="886"/>
      <c r="X666" s="886"/>
      <c r="Y666" s="886"/>
      <c r="Z666" s="886"/>
      <c r="AA666" s="886"/>
      <c r="AB666" s="886"/>
      <c r="AC666" s="886"/>
      <c r="AD666" s="887"/>
      <c r="AE666" s="887"/>
      <c r="AF666" s="887"/>
      <c r="AG666" s="888">
        <v>1</v>
      </c>
      <c r="AH666" s="888"/>
      <c r="AI666" s="888"/>
      <c r="AJ666" s="888"/>
      <c r="AK666" s="889">
        <v>19050</v>
      </c>
      <c r="AL666" s="889"/>
      <c r="AM666" s="889"/>
      <c r="AN666" s="889"/>
      <c r="AO666" s="889"/>
      <c r="AP666" s="889"/>
      <c r="AQ666" s="880">
        <v>228600</v>
      </c>
      <c r="AR666" s="880"/>
      <c r="AS666" s="880"/>
      <c r="AT666" s="880"/>
      <c r="AU666" s="880"/>
      <c r="AV666" s="880"/>
      <c r="AW666" s="880"/>
      <c r="AX666" s="880"/>
      <c r="AY666" s="876">
        <v>0</v>
      </c>
      <c r="AZ666" s="876"/>
      <c r="BA666" s="876"/>
      <c r="BB666" s="876"/>
      <c r="BC666" s="876"/>
      <c r="BD666" s="876"/>
      <c r="BE666" s="876"/>
      <c r="BF666" s="876"/>
      <c r="BG666" s="876">
        <v>3175</v>
      </c>
      <c r="BH666" s="876"/>
      <c r="BI666" s="876"/>
      <c r="BJ666" s="876"/>
      <c r="BK666" s="876"/>
      <c r="BL666" s="876"/>
      <c r="BM666" s="876"/>
      <c r="BN666" s="876"/>
      <c r="BO666" s="877">
        <v>31750</v>
      </c>
      <c r="BP666" s="878"/>
      <c r="BQ666" s="878"/>
      <c r="BR666" s="878"/>
      <c r="BS666" s="878"/>
      <c r="BT666" s="878"/>
      <c r="BU666" s="878"/>
      <c r="BV666" s="879"/>
      <c r="BW666" s="876">
        <v>0</v>
      </c>
      <c r="BX666" s="876"/>
      <c r="BY666" s="876"/>
      <c r="BZ666" s="876"/>
      <c r="CA666" s="876"/>
      <c r="CB666" s="876"/>
      <c r="CC666" s="876"/>
      <c r="CD666" s="876"/>
      <c r="CE666" s="876">
        <v>0</v>
      </c>
      <c r="CF666" s="876"/>
      <c r="CG666" s="876"/>
      <c r="CH666" s="876"/>
      <c r="CI666" s="876"/>
      <c r="CJ666" s="876"/>
      <c r="CK666" s="876"/>
      <c r="CL666" s="876"/>
      <c r="CM666" s="876"/>
      <c r="CN666" s="876">
        <v>24000</v>
      </c>
      <c r="CO666" s="876"/>
      <c r="CP666" s="876"/>
      <c r="CQ666" s="876"/>
      <c r="CR666" s="876"/>
      <c r="CS666" s="876"/>
      <c r="CT666" s="876"/>
      <c r="CU666" s="876"/>
      <c r="CV666" s="880">
        <f t="shared" si="10"/>
        <v>287525</v>
      </c>
      <c r="CW666" s="880"/>
      <c r="CX666" s="880"/>
      <c r="CY666" s="880"/>
      <c r="CZ666" s="880"/>
      <c r="DA666" s="880"/>
      <c r="DB666" s="880"/>
      <c r="DC666" s="880"/>
      <c r="DD666" s="880"/>
      <c r="DE666" s="881"/>
    </row>
    <row r="667" spans="1:109" s="3" customFormat="1" ht="23.25" customHeight="1" x14ac:dyDescent="0.2">
      <c r="A667" s="919" t="s">
        <v>1926</v>
      </c>
      <c r="B667" s="920"/>
      <c r="C667" s="920"/>
      <c r="D667" s="920"/>
      <c r="E667" s="920"/>
      <c r="F667" s="920"/>
      <c r="G667" s="920"/>
      <c r="H667" s="920"/>
      <c r="I667" s="920"/>
      <c r="J667" s="920"/>
      <c r="K667" s="920"/>
      <c r="L667" s="920"/>
      <c r="M667" s="920"/>
      <c r="N667" s="920"/>
      <c r="O667" s="921"/>
      <c r="P667" s="886" t="s">
        <v>1543</v>
      </c>
      <c r="Q667" s="886"/>
      <c r="R667" s="886"/>
      <c r="S667" s="886"/>
      <c r="T667" s="886"/>
      <c r="U667" s="886"/>
      <c r="V667" s="886"/>
      <c r="W667" s="886"/>
      <c r="X667" s="886"/>
      <c r="Y667" s="886"/>
      <c r="Z667" s="886"/>
      <c r="AA667" s="886"/>
      <c r="AB667" s="886"/>
      <c r="AC667" s="886"/>
      <c r="AD667" s="887"/>
      <c r="AE667" s="887"/>
      <c r="AF667" s="887"/>
      <c r="AG667" s="888">
        <v>1</v>
      </c>
      <c r="AH667" s="888"/>
      <c r="AI667" s="888"/>
      <c r="AJ667" s="888"/>
      <c r="AK667" s="889">
        <v>19050</v>
      </c>
      <c r="AL667" s="889"/>
      <c r="AM667" s="889"/>
      <c r="AN667" s="889"/>
      <c r="AO667" s="889"/>
      <c r="AP667" s="889"/>
      <c r="AQ667" s="880">
        <v>228600</v>
      </c>
      <c r="AR667" s="880"/>
      <c r="AS667" s="880"/>
      <c r="AT667" s="880"/>
      <c r="AU667" s="880"/>
      <c r="AV667" s="880"/>
      <c r="AW667" s="880"/>
      <c r="AX667" s="880"/>
      <c r="AY667" s="876">
        <v>0</v>
      </c>
      <c r="AZ667" s="876"/>
      <c r="BA667" s="876"/>
      <c r="BB667" s="876"/>
      <c r="BC667" s="876"/>
      <c r="BD667" s="876"/>
      <c r="BE667" s="876"/>
      <c r="BF667" s="876"/>
      <c r="BG667" s="876">
        <v>3175</v>
      </c>
      <c r="BH667" s="876"/>
      <c r="BI667" s="876"/>
      <c r="BJ667" s="876"/>
      <c r="BK667" s="876"/>
      <c r="BL667" s="876"/>
      <c r="BM667" s="876"/>
      <c r="BN667" s="876"/>
      <c r="BO667" s="877">
        <v>31750</v>
      </c>
      <c r="BP667" s="878"/>
      <c r="BQ667" s="878"/>
      <c r="BR667" s="878"/>
      <c r="BS667" s="878"/>
      <c r="BT667" s="878"/>
      <c r="BU667" s="878"/>
      <c r="BV667" s="879"/>
      <c r="BW667" s="876">
        <v>0</v>
      </c>
      <c r="BX667" s="876"/>
      <c r="BY667" s="876"/>
      <c r="BZ667" s="876"/>
      <c r="CA667" s="876"/>
      <c r="CB667" s="876"/>
      <c r="CC667" s="876"/>
      <c r="CD667" s="876"/>
      <c r="CE667" s="876">
        <v>0</v>
      </c>
      <c r="CF667" s="876"/>
      <c r="CG667" s="876"/>
      <c r="CH667" s="876"/>
      <c r="CI667" s="876"/>
      <c r="CJ667" s="876"/>
      <c r="CK667" s="876"/>
      <c r="CL667" s="876"/>
      <c r="CM667" s="876"/>
      <c r="CN667" s="876">
        <v>24000</v>
      </c>
      <c r="CO667" s="876"/>
      <c r="CP667" s="876"/>
      <c r="CQ667" s="876"/>
      <c r="CR667" s="876"/>
      <c r="CS667" s="876"/>
      <c r="CT667" s="876"/>
      <c r="CU667" s="876"/>
      <c r="CV667" s="880">
        <f t="shared" si="10"/>
        <v>287525</v>
      </c>
      <c r="CW667" s="880"/>
      <c r="CX667" s="880"/>
      <c r="CY667" s="880"/>
      <c r="CZ667" s="880"/>
      <c r="DA667" s="880"/>
      <c r="DB667" s="880"/>
      <c r="DC667" s="880"/>
      <c r="DD667" s="880"/>
      <c r="DE667" s="881"/>
    </row>
    <row r="668" spans="1:109" s="3" customFormat="1" ht="23.25" customHeight="1" x14ac:dyDescent="0.2">
      <c r="A668" s="919" t="s">
        <v>1927</v>
      </c>
      <c r="B668" s="920"/>
      <c r="C668" s="920"/>
      <c r="D668" s="920"/>
      <c r="E668" s="920"/>
      <c r="F668" s="920"/>
      <c r="G668" s="920"/>
      <c r="H668" s="920"/>
      <c r="I668" s="920"/>
      <c r="J668" s="920"/>
      <c r="K668" s="920"/>
      <c r="L668" s="920"/>
      <c r="M668" s="920"/>
      <c r="N668" s="920"/>
      <c r="O668" s="921"/>
      <c r="P668" s="886" t="s">
        <v>1516</v>
      </c>
      <c r="Q668" s="886"/>
      <c r="R668" s="886"/>
      <c r="S668" s="886"/>
      <c r="T668" s="886"/>
      <c r="U668" s="886"/>
      <c r="V668" s="886"/>
      <c r="W668" s="886"/>
      <c r="X668" s="886"/>
      <c r="Y668" s="886"/>
      <c r="Z668" s="886"/>
      <c r="AA668" s="886"/>
      <c r="AB668" s="886"/>
      <c r="AC668" s="886"/>
      <c r="AD668" s="887"/>
      <c r="AE668" s="887"/>
      <c r="AF668" s="887"/>
      <c r="AG668" s="888">
        <v>1</v>
      </c>
      <c r="AH668" s="888"/>
      <c r="AI668" s="888"/>
      <c r="AJ668" s="888"/>
      <c r="AK668" s="889">
        <v>16000</v>
      </c>
      <c r="AL668" s="889"/>
      <c r="AM668" s="889"/>
      <c r="AN668" s="889"/>
      <c r="AO668" s="889"/>
      <c r="AP668" s="889"/>
      <c r="AQ668" s="880">
        <v>192000</v>
      </c>
      <c r="AR668" s="880"/>
      <c r="AS668" s="880"/>
      <c r="AT668" s="880"/>
      <c r="AU668" s="880"/>
      <c r="AV668" s="880"/>
      <c r="AW668" s="880"/>
      <c r="AX668" s="880"/>
      <c r="AY668" s="876">
        <v>0</v>
      </c>
      <c r="AZ668" s="876"/>
      <c r="BA668" s="876"/>
      <c r="BB668" s="876"/>
      <c r="BC668" s="876"/>
      <c r="BD668" s="876"/>
      <c r="BE668" s="876"/>
      <c r="BF668" s="876"/>
      <c r="BG668" s="876">
        <v>2666.666666666667</v>
      </c>
      <c r="BH668" s="876"/>
      <c r="BI668" s="876"/>
      <c r="BJ668" s="876"/>
      <c r="BK668" s="876"/>
      <c r="BL668" s="876"/>
      <c r="BM668" s="876"/>
      <c r="BN668" s="876"/>
      <c r="BO668" s="877">
        <v>26666.666666666668</v>
      </c>
      <c r="BP668" s="878"/>
      <c r="BQ668" s="878"/>
      <c r="BR668" s="878"/>
      <c r="BS668" s="878"/>
      <c r="BT668" s="878"/>
      <c r="BU668" s="878"/>
      <c r="BV668" s="879"/>
      <c r="BW668" s="876">
        <v>0</v>
      </c>
      <c r="BX668" s="876"/>
      <c r="BY668" s="876"/>
      <c r="BZ668" s="876"/>
      <c r="CA668" s="876"/>
      <c r="CB668" s="876"/>
      <c r="CC668" s="876"/>
      <c r="CD668" s="876"/>
      <c r="CE668" s="876">
        <v>0</v>
      </c>
      <c r="CF668" s="876"/>
      <c r="CG668" s="876"/>
      <c r="CH668" s="876"/>
      <c r="CI668" s="876"/>
      <c r="CJ668" s="876"/>
      <c r="CK668" s="876"/>
      <c r="CL668" s="876"/>
      <c r="CM668" s="876"/>
      <c r="CN668" s="876">
        <v>24000</v>
      </c>
      <c r="CO668" s="876"/>
      <c r="CP668" s="876"/>
      <c r="CQ668" s="876"/>
      <c r="CR668" s="876"/>
      <c r="CS668" s="876"/>
      <c r="CT668" s="876"/>
      <c r="CU668" s="876"/>
      <c r="CV668" s="880">
        <f t="shared" si="10"/>
        <v>245333.33333333331</v>
      </c>
      <c r="CW668" s="880"/>
      <c r="CX668" s="880"/>
      <c r="CY668" s="880"/>
      <c r="CZ668" s="880"/>
      <c r="DA668" s="880"/>
      <c r="DB668" s="880"/>
      <c r="DC668" s="880"/>
      <c r="DD668" s="880"/>
      <c r="DE668" s="881"/>
    </row>
    <row r="669" spans="1:109" s="3" customFormat="1" ht="23.25" customHeight="1" x14ac:dyDescent="0.2">
      <c r="A669" s="919" t="s">
        <v>1928</v>
      </c>
      <c r="B669" s="920"/>
      <c r="C669" s="920"/>
      <c r="D669" s="920"/>
      <c r="E669" s="920"/>
      <c r="F669" s="920"/>
      <c r="G669" s="920"/>
      <c r="H669" s="920"/>
      <c r="I669" s="920"/>
      <c r="J669" s="920"/>
      <c r="K669" s="920"/>
      <c r="L669" s="920"/>
      <c r="M669" s="920"/>
      <c r="N669" s="920"/>
      <c r="O669" s="921"/>
      <c r="P669" s="886" t="s">
        <v>1534</v>
      </c>
      <c r="Q669" s="886"/>
      <c r="R669" s="886"/>
      <c r="S669" s="886"/>
      <c r="T669" s="886"/>
      <c r="U669" s="886"/>
      <c r="V669" s="886"/>
      <c r="W669" s="886"/>
      <c r="X669" s="886"/>
      <c r="Y669" s="886"/>
      <c r="Z669" s="886"/>
      <c r="AA669" s="886"/>
      <c r="AB669" s="886"/>
      <c r="AC669" s="886"/>
      <c r="AD669" s="887"/>
      <c r="AE669" s="887"/>
      <c r="AF669" s="887"/>
      <c r="AG669" s="888">
        <v>1</v>
      </c>
      <c r="AH669" s="888"/>
      <c r="AI669" s="888"/>
      <c r="AJ669" s="888"/>
      <c r="AK669" s="889">
        <v>23500</v>
      </c>
      <c r="AL669" s="889"/>
      <c r="AM669" s="889"/>
      <c r="AN669" s="889"/>
      <c r="AO669" s="889"/>
      <c r="AP669" s="889"/>
      <c r="AQ669" s="880">
        <v>282000</v>
      </c>
      <c r="AR669" s="880"/>
      <c r="AS669" s="880"/>
      <c r="AT669" s="880"/>
      <c r="AU669" s="880"/>
      <c r="AV669" s="880"/>
      <c r="AW669" s="880"/>
      <c r="AX669" s="880"/>
      <c r="AY669" s="876">
        <v>0</v>
      </c>
      <c r="AZ669" s="876"/>
      <c r="BA669" s="876"/>
      <c r="BB669" s="876"/>
      <c r="BC669" s="876"/>
      <c r="BD669" s="876"/>
      <c r="BE669" s="876"/>
      <c r="BF669" s="876"/>
      <c r="BG669" s="876">
        <v>3916.666666666667</v>
      </c>
      <c r="BH669" s="876"/>
      <c r="BI669" s="876"/>
      <c r="BJ669" s="876"/>
      <c r="BK669" s="876"/>
      <c r="BL669" s="876"/>
      <c r="BM669" s="876"/>
      <c r="BN669" s="876"/>
      <c r="BO669" s="877">
        <v>39166.666666666672</v>
      </c>
      <c r="BP669" s="878"/>
      <c r="BQ669" s="878"/>
      <c r="BR669" s="878"/>
      <c r="BS669" s="878"/>
      <c r="BT669" s="878"/>
      <c r="BU669" s="878"/>
      <c r="BV669" s="879"/>
      <c r="BW669" s="876">
        <v>0</v>
      </c>
      <c r="BX669" s="876"/>
      <c r="BY669" s="876"/>
      <c r="BZ669" s="876"/>
      <c r="CA669" s="876"/>
      <c r="CB669" s="876"/>
      <c r="CC669" s="876"/>
      <c r="CD669" s="876"/>
      <c r="CE669" s="876">
        <v>0</v>
      </c>
      <c r="CF669" s="876"/>
      <c r="CG669" s="876"/>
      <c r="CH669" s="876"/>
      <c r="CI669" s="876"/>
      <c r="CJ669" s="876"/>
      <c r="CK669" s="876"/>
      <c r="CL669" s="876"/>
      <c r="CM669" s="876"/>
      <c r="CN669" s="876">
        <v>24000</v>
      </c>
      <c r="CO669" s="876"/>
      <c r="CP669" s="876"/>
      <c r="CQ669" s="876"/>
      <c r="CR669" s="876"/>
      <c r="CS669" s="876"/>
      <c r="CT669" s="876"/>
      <c r="CU669" s="876"/>
      <c r="CV669" s="880">
        <f t="shared" si="10"/>
        <v>349083.33333333337</v>
      </c>
      <c r="CW669" s="880"/>
      <c r="CX669" s="880"/>
      <c r="CY669" s="880"/>
      <c r="CZ669" s="880"/>
      <c r="DA669" s="880"/>
      <c r="DB669" s="880"/>
      <c r="DC669" s="880"/>
      <c r="DD669" s="880"/>
      <c r="DE669" s="881"/>
    </row>
    <row r="670" spans="1:109" s="3" customFormat="1" ht="23.25" customHeight="1" x14ac:dyDescent="0.2">
      <c r="A670" s="919" t="s">
        <v>1929</v>
      </c>
      <c r="B670" s="920"/>
      <c r="C670" s="920"/>
      <c r="D670" s="920"/>
      <c r="E670" s="920"/>
      <c r="F670" s="920"/>
      <c r="G670" s="920"/>
      <c r="H670" s="920"/>
      <c r="I670" s="920"/>
      <c r="J670" s="920"/>
      <c r="K670" s="920"/>
      <c r="L670" s="920"/>
      <c r="M670" s="920"/>
      <c r="N670" s="920"/>
      <c r="O670" s="921"/>
      <c r="P670" s="886" t="s">
        <v>1574</v>
      </c>
      <c r="Q670" s="886"/>
      <c r="R670" s="886"/>
      <c r="S670" s="886"/>
      <c r="T670" s="886"/>
      <c r="U670" s="886"/>
      <c r="V670" s="886"/>
      <c r="W670" s="886"/>
      <c r="X670" s="886"/>
      <c r="Y670" s="886"/>
      <c r="Z670" s="886"/>
      <c r="AA670" s="886"/>
      <c r="AB670" s="886"/>
      <c r="AC670" s="886"/>
      <c r="AD670" s="887"/>
      <c r="AE670" s="887"/>
      <c r="AF670" s="887"/>
      <c r="AG670" s="888">
        <v>1</v>
      </c>
      <c r="AH670" s="888"/>
      <c r="AI670" s="888"/>
      <c r="AJ670" s="888"/>
      <c r="AK670" s="889">
        <v>23500</v>
      </c>
      <c r="AL670" s="889"/>
      <c r="AM670" s="889"/>
      <c r="AN670" s="889"/>
      <c r="AO670" s="889"/>
      <c r="AP670" s="889"/>
      <c r="AQ670" s="880">
        <v>282000</v>
      </c>
      <c r="AR670" s="880"/>
      <c r="AS670" s="880"/>
      <c r="AT670" s="880"/>
      <c r="AU670" s="880"/>
      <c r="AV670" s="880"/>
      <c r="AW670" s="880"/>
      <c r="AX670" s="880"/>
      <c r="AY670" s="876">
        <v>0</v>
      </c>
      <c r="AZ670" s="876"/>
      <c r="BA670" s="876"/>
      <c r="BB670" s="876"/>
      <c r="BC670" s="876"/>
      <c r="BD670" s="876"/>
      <c r="BE670" s="876"/>
      <c r="BF670" s="876"/>
      <c r="BG670" s="876">
        <v>3916.666666666667</v>
      </c>
      <c r="BH670" s="876"/>
      <c r="BI670" s="876"/>
      <c r="BJ670" s="876"/>
      <c r="BK670" s="876"/>
      <c r="BL670" s="876"/>
      <c r="BM670" s="876"/>
      <c r="BN670" s="876"/>
      <c r="BO670" s="877">
        <v>39166.666666666672</v>
      </c>
      <c r="BP670" s="878"/>
      <c r="BQ670" s="878"/>
      <c r="BR670" s="878"/>
      <c r="BS670" s="878"/>
      <c r="BT670" s="878"/>
      <c r="BU670" s="878"/>
      <c r="BV670" s="879"/>
      <c r="BW670" s="876">
        <v>0</v>
      </c>
      <c r="BX670" s="876"/>
      <c r="BY670" s="876"/>
      <c r="BZ670" s="876"/>
      <c r="CA670" s="876"/>
      <c r="CB670" s="876"/>
      <c r="CC670" s="876"/>
      <c r="CD670" s="876"/>
      <c r="CE670" s="876">
        <v>0</v>
      </c>
      <c r="CF670" s="876"/>
      <c r="CG670" s="876"/>
      <c r="CH670" s="876"/>
      <c r="CI670" s="876"/>
      <c r="CJ670" s="876"/>
      <c r="CK670" s="876"/>
      <c r="CL670" s="876"/>
      <c r="CM670" s="876"/>
      <c r="CN670" s="876">
        <v>24000</v>
      </c>
      <c r="CO670" s="876"/>
      <c r="CP670" s="876"/>
      <c r="CQ670" s="876"/>
      <c r="CR670" s="876"/>
      <c r="CS670" s="876"/>
      <c r="CT670" s="876"/>
      <c r="CU670" s="876"/>
      <c r="CV670" s="880">
        <f t="shared" si="10"/>
        <v>349083.33333333337</v>
      </c>
      <c r="CW670" s="880"/>
      <c r="CX670" s="880"/>
      <c r="CY670" s="880"/>
      <c r="CZ670" s="880"/>
      <c r="DA670" s="880"/>
      <c r="DB670" s="880"/>
      <c r="DC670" s="880"/>
      <c r="DD670" s="880"/>
      <c r="DE670" s="881"/>
    </row>
    <row r="671" spans="1:109" s="3" customFormat="1" ht="23.25" customHeight="1" x14ac:dyDescent="0.2">
      <c r="A671" s="919" t="s">
        <v>1930</v>
      </c>
      <c r="B671" s="920"/>
      <c r="C671" s="920"/>
      <c r="D671" s="920"/>
      <c r="E671" s="920"/>
      <c r="F671" s="920"/>
      <c r="G671" s="920"/>
      <c r="H671" s="920"/>
      <c r="I671" s="920"/>
      <c r="J671" s="920"/>
      <c r="K671" s="920"/>
      <c r="L671" s="920"/>
      <c r="M671" s="920"/>
      <c r="N671" s="920"/>
      <c r="O671" s="921"/>
      <c r="P671" s="886" t="s">
        <v>1574</v>
      </c>
      <c r="Q671" s="886"/>
      <c r="R671" s="886"/>
      <c r="S671" s="886"/>
      <c r="T671" s="886"/>
      <c r="U671" s="886"/>
      <c r="V671" s="886"/>
      <c r="W671" s="886"/>
      <c r="X671" s="886"/>
      <c r="Y671" s="886"/>
      <c r="Z671" s="886"/>
      <c r="AA671" s="886"/>
      <c r="AB671" s="886"/>
      <c r="AC671" s="886"/>
      <c r="AD671" s="887"/>
      <c r="AE671" s="887"/>
      <c r="AF671" s="887"/>
      <c r="AG671" s="888">
        <v>1</v>
      </c>
      <c r="AH671" s="888"/>
      <c r="AI671" s="888"/>
      <c r="AJ671" s="888"/>
      <c r="AK671" s="889">
        <v>17550</v>
      </c>
      <c r="AL671" s="889"/>
      <c r="AM671" s="889"/>
      <c r="AN671" s="889"/>
      <c r="AO671" s="889"/>
      <c r="AP671" s="889"/>
      <c r="AQ671" s="880">
        <v>210600</v>
      </c>
      <c r="AR671" s="880"/>
      <c r="AS671" s="880"/>
      <c r="AT671" s="880"/>
      <c r="AU671" s="880"/>
      <c r="AV671" s="880"/>
      <c r="AW671" s="880"/>
      <c r="AX671" s="880"/>
      <c r="AY671" s="876">
        <v>0</v>
      </c>
      <c r="AZ671" s="876"/>
      <c r="BA671" s="876"/>
      <c r="BB671" s="876"/>
      <c r="BC671" s="876"/>
      <c r="BD671" s="876"/>
      <c r="BE671" s="876"/>
      <c r="BF671" s="876"/>
      <c r="BG671" s="876">
        <v>2925</v>
      </c>
      <c r="BH671" s="876"/>
      <c r="BI671" s="876"/>
      <c r="BJ671" s="876"/>
      <c r="BK671" s="876"/>
      <c r="BL671" s="876"/>
      <c r="BM671" s="876"/>
      <c r="BN671" s="876"/>
      <c r="BO671" s="877">
        <v>29250</v>
      </c>
      <c r="BP671" s="878"/>
      <c r="BQ671" s="878"/>
      <c r="BR671" s="878"/>
      <c r="BS671" s="878"/>
      <c r="BT671" s="878"/>
      <c r="BU671" s="878"/>
      <c r="BV671" s="879"/>
      <c r="BW671" s="876">
        <v>0</v>
      </c>
      <c r="BX671" s="876"/>
      <c r="BY671" s="876"/>
      <c r="BZ671" s="876"/>
      <c r="CA671" s="876"/>
      <c r="CB671" s="876"/>
      <c r="CC671" s="876"/>
      <c r="CD671" s="876"/>
      <c r="CE671" s="876">
        <v>0</v>
      </c>
      <c r="CF671" s="876"/>
      <c r="CG671" s="876"/>
      <c r="CH671" s="876"/>
      <c r="CI671" s="876"/>
      <c r="CJ671" s="876"/>
      <c r="CK671" s="876"/>
      <c r="CL671" s="876"/>
      <c r="CM671" s="876"/>
      <c r="CN671" s="876">
        <v>0</v>
      </c>
      <c r="CO671" s="876"/>
      <c r="CP671" s="876"/>
      <c r="CQ671" s="876"/>
      <c r="CR671" s="876"/>
      <c r="CS671" s="876"/>
      <c r="CT671" s="876"/>
      <c r="CU671" s="876"/>
      <c r="CV671" s="880">
        <f t="shared" si="10"/>
        <v>242775</v>
      </c>
      <c r="CW671" s="880"/>
      <c r="CX671" s="880"/>
      <c r="CY671" s="880"/>
      <c r="CZ671" s="880"/>
      <c r="DA671" s="880"/>
      <c r="DB671" s="880"/>
      <c r="DC671" s="880"/>
      <c r="DD671" s="880"/>
      <c r="DE671" s="881"/>
    </row>
    <row r="672" spans="1:109" s="3" customFormat="1" ht="23.25" customHeight="1" x14ac:dyDescent="0.2">
      <c r="A672" s="919" t="s">
        <v>1931</v>
      </c>
      <c r="B672" s="920"/>
      <c r="C672" s="920"/>
      <c r="D672" s="920"/>
      <c r="E672" s="920"/>
      <c r="F672" s="920"/>
      <c r="G672" s="920"/>
      <c r="H672" s="920"/>
      <c r="I672" s="920"/>
      <c r="J672" s="920"/>
      <c r="K672" s="920"/>
      <c r="L672" s="920"/>
      <c r="M672" s="920"/>
      <c r="N672" s="920"/>
      <c r="O672" s="921"/>
      <c r="P672" s="886" t="s">
        <v>1499</v>
      </c>
      <c r="Q672" s="886"/>
      <c r="R672" s="886"/>
      <c r="S672" s="886"/>
      <c r="T672" s="886"/>
      <c r="U672" s="886"/>
      <c r="V672" s="886"/>
      <c r="W672" s="886"/>
      <c r="X672" s="886"/>
      <c r="Y672" s="886"/>
      <c r="Z672" s="886"/>
      <c r="AA672" s="886"/>
      <c r="AB672" s="886"/>
      <c r="AC672" s="886"/>
      <c r="AD672" s="887"/>
      <c r="AE672" s="887"/>
      <c r="AF672" s="887"/>
      <c r="AG672" s="888">
        <v>1</v>
      </c>
      <c r="AH672" s="888"/>
      <c r="AI672" s="888"/>
      <c r="AJ672" s="888"/>
      <c r="AK672" s="889">
        <v>23500</v>
      </c>
      <c r="AL672" s="889"/>
      <c r="AM672" s="889"/>
      <c r="AN672" s="889"/>
      <c r="AO672" s="889"/>
      <c r="AP672" s="889"/>
      <c r="AQ672" s="880">
        <v>282000</v>
      </c>
      <c r="AR672" s="880"/>
      <c r="AS672" s="880"/>
      <c r="AT672" s="880"/>
      <c r="AU672" s="880"/>
      <c r="AV672" s="880"/>
      <c r="AW672" s="880"/>
      <c r="AX672" s="880"/>
      <c r="AY672" s="876">
        <v>0</v>
      </c>
      <c r="AZ672" s="876"/>
      <c r="BA672" s="876"/>
      <c r="BB672" s="876"/>
      <c r="BC672" s="876"/>
      <c r="BD672" s="876"/>
      <c r="BE672" s="876"/>
      <c r="BF672" s="876"/>
      <c r="BG672" s="876">
        <v>3916.666666666667</v>
      </c>
      <c r="BH672" s="876"/>
      <c r="BI672" s="876"/>
      <c r="BJ672" s="876"/>
      <c r="BK672" s="876"/>
      <c r="BL672" s="876"/>
      <c r="BM672" s="876"/>
      <c r="BN672" s="876"/>
      <c r="BO672" s="877">
        <v>39166.666666666672</v>
      </c>
      <c r="BP672" s="878"/>
      <c r="BQ672" s="878"/>
      <c r="BR672" s="878"/>
      <c r="BS672" s="878"/>
      <c r="BT672" s="878"/>
      <c r="BU672" s="878"/>
      <c r="BV672" s="879"/>
      <c r="BW672" s="876">
        <v>0</v>
      </c>
      <c r="BX672" s="876"/>
      <c r="BY672" s="876"/>
      <c r="BZ672" s="876"/>
      <c r="CA672" s="876"/>
      <c r="CB672" s="876"/>
      <c r="CC672" s="876"/>
      <c r="CD672" s="876"/>
      <c r="CE672" s="876">
        <v>0</v>
      </c>
      <c r="CF672" s="876"/>
      <c r="CG672" s="876"/>
      <c r="CH672" s="876"/>
      <c r="CI672" s="876"/>
      <c r="CJ672" s="876"/>
      <c r="CK672" s="876"/>
      <c r="CL672" s="876"/>
      <c r="CM672" s="876"/>
      <c r="CN672" s="876">
        <v>24000</v>
      </c>
      <c r="CO672" s="876"/>
      <c r="CP672" s="876"/>
      <c r="CQ672" s="876"/>
      <c r="CR672" s="876"/>
      <c r="CS672" s="876"/>
      <c r="CT672" s="876"/>
      <c r="CU672" s="876"/>
      <c r="CV672" s="880">
        <f t="shared" si="10"/>
        <v>349083.33333333337</v>
      </c>
      <c r="CW672" s="880"/>
      <c r="CX672" s="880"/>
      <c r="CY672" s="880"/>
      <c r="CZ672" s="880"/>
      <c r="DA672" s="880"/>
      <c r="DB672" s="880"/>
      <c r="DC672" s="880"/>
      <c r="DD672" s="880"/>
      <c r="DE672" s="881"/>
    </row>
    <row r="673" spans="1:109" s="3" customFormat="1" ht="23.25" customHeight="1" x14ac:dyDescent="0.2">
      <c r="A673" s="919" t="s">
        <v>1932</v>
      </c>
      <c r="B673" s="920"/>
      <c r="C673" s="920"/>
      <c r="D673" s="920"/>
      <c r="E673" s="920"/>
      <c r="F673" s="920"/>
      <c r="G673" s="920"/>
      <c r="H673" s="920"/>
      <c r="I673" s="920"/>
      <c r="J673" s="920"/>
      <c r="K673" s="920"/>
      <c r="L673" s="920"/>
      <c r="M673" s="920"/>
      <c r="N673" s="920"/>
      <c r="O673" s="921"/>
      <c r="P673" s="886" t="s">
        <v>1655</v>
      </c>
      <c r="Q673" s="886"/>
      <c r="R673" s="886"/>
      <c r="S673" s="886"/>
      <c r="T673" s="886"/>
      <c r="U673" s="886"/>
      <c r="V673" s="886"/>
      <c r="W673" s="886"/>
      <c r="X673" s="886"/>
      <c r="Y673" s="886"/>
      <c r="Z673" s="886"/>
      <c r="AA673" s="886"/>
      <c r="AB673" s="886"/>
      <c r="AC673" s="886"/>
      <c r="AD673" s="887"/>
      <c r="AE673" s="887"/>
      <c r="AF673" s="887"/>
      <c r="AG673" s="888">
        <v>1</v>
      </c>
      <c r="AH673" s="888"/>
      <c r="AI673" s="888"/>
      <c r="AJ673" s="888"/>
      <c r="AK673" s="889">
        <v>23992</v>
      </c>
      <c r="AL673" s="889"/>
      <c r="AM673" s="889"/>
      <c r="AN673" s="889"/>
      <c r="AO673" s="889"/>
      <c r="AP673" s="889"/>
      <c r="AQ673" s="880">
        <v>287904</v>
      </c>
      <c r="AR673" s="880"/>
      <c r="AS673" s="880"/>
      <c r="AT673" s="880"/>
      <c r="AU673" s="880"/>
      <c r="AV673" s="880"/>
      <c r="AW673" s="880"/>
      <c r="AX673" s="880"/>
      <c r="AY673" s="876">
        <v>0</v>
      </c>
      <c r="AZ673" s="876"/>
      <c r="BA673" s="876"/>
      <c r="BB673" s="876"/>
      <c r="BC673" s="876"/>
      <c r="BD673" s="876"/>
      <c r="BE673" s="876"/>
      <c r="BF673" s="876"/>
      <c r="BG673" s="876">
        <v>3998.666666666667</v>
      </c>
      <c r="BH673" s="876"/>
      <c r="BI673" s="876"/>
      <c r="BJ673" s="876"/>
      <c r="BK673" s="876"/>
      <c r="BL673" s="876"/>
      <c r="BM673" s="876"/>
      <c r="BN673" s="876"/>
      <c r="BO673" s="877">
        <v>39986.666666666664</v>
      </c>
      <c r="BP673" s="878"/>
      <c r="BQ673" s="878"/>
      <c r="BR673" s="878"/>
      <c r="BS673" s="878"/>
      <c r="BT673" s="878"/>
      <c r="BU673" s="878"/>
      <c r="BV673" s="879"/>
      <c r="BW673" s="876">
        <v>0</v>
      </c>
      <c r="BX673" s="876"/>
      <c r="BY673" s="876"/>
      <c r="BZ673" s="876"/>
      <c r="CA673" s="876"/>
      <c r="CB673" s="876"/>
      <c r="CC673" s="876"/>
      <c r="CD673" s="876"/>
      <c r="CE673" s="876">
        <v>0</v>
      </c>
      <c r="CF673" s="876"/>
      <c r="CG673" s="876"/>
      <c r="CH673" s="876"/>
      <c r="CI673" s="876"/>
      <c r="CJ673" s="876"/>
      <c r="CK673" s="876"/>
      <c r="CL673" s="876"/>
      <c r="CM673" s="876"/>
      <c r="CN673" s="876">
        <v>0</v>
      </c>
      <c r="CO673" s="876"/>
      <c r="CP673" s="876"/>
      <c r="CQ673" s="876"/>
      <c r="CR673" s="876"/>
      <c r="CS673" s="876"/>
      <c r="CT673" s="876"/>
      <c r="CU673" s="876"/>
      <c r="CV673" s="880">
        <f t="shared" si="10"/>
        <v>331889.33333333337</v>
      </c>
      <c r="CW673" s="880"/>
      <c r="CX673" s="880"/>
      <c r="CY673" s="880"/>
      <c r="CZ673" s="880"/>
      <c r="DA673" s="880"/>
      <c r="DB673" s="880"/>
      <c r="DC673" s="880"/>
      <c r="DD673" s="880"/>
      <c r="DE673" s="881"/>
    </row>
    <row r="674" spans="1:109" s="3" customFormat="1" ht="23.25" customHeight="1" x14ac:dyDescent="0.2">
      <c r="A674" s="919" t="s">
        <v>1933</v>
      </c>
      <c r="B674" s="920"/>
      <c r="C674" s="920"/>
      <c r="D674" s="920"/>
      <c r="E674" s="920"/>
      <c r="F674" s="920"/>
      <c r="G674" s="920"/>
      <c r="H674" s="920"/>
      <c r="I674" s="920"/>
      <c r="J674" s="920"/>
      <c r="K674" s="920"/>
      <c r="L674" s="920"/>
      <c r="M674" s="920"/>
      <c r="N674" s="920"/>
      <c r="O674" s="921"/>
      <c r="P674" s="886" t="s">
        <v>1514</v>
      </c>
      <c r="Q674" s="886"/>
      <c r="R674" s="886"/>
      <c r="S674" s="886"/>
      <c r="T674" s="886"/>
      <c r="U674" s="886"/>
      <c r="V674" s="886"/>
      <c r="W674" s="886"/>
      <c r="X674" s="886"/>
      <c r="Y674" s="886"/>
      <c r="Z674" s="886"/>
      <c r="AA674" s="886"/>
      <c r="AB674" s="886"/>
      <c r="AC674" s="886"/>
      <c r="AD674" s="887"/>
      <c r="AE674" s="887"/>
      <c r="AF674" s="887"/>
      <c r="AG674" s="888">
        <v>1</v>
      </c>
      <c r="AH674" s="888"/>
      <c r="AI674" s="888"/>
      <c r="AJ674" s="888"/>
      <c r="AK674" s="889">
        <v>23500</v>
      </c>
      <c r="AL674" s="889"/>
      <c r="AM674" s="889"/>
      <c r="AN674" s="889"/>
      <c r="AO674" s="889"/>
      <c r="AP674" s="889"/>
      <c r="AQ674" s="880">
        <v>282000</v>
      </c>
      <c r="AR674" s="880"/>
      <c r="AS674" s="880"/>
      <c r="AT674" s="880"/>
      <c r="AU674" s="880"/>
      <c r="AV674" s="880"/>
      <c r="AW674" s="880"/>
      <c r="AX674" s="880"/>
      <c r="AY674" s="876">
        <v>0</v>
      </c>
      <c r="AZ674" s="876"/>
      <c r="BA674" s="876"/>
      <c r="BB674" s="876"/>
      <c r="BC674" s="876"/>
      <c r="BD674" s="876"/>
      <c r="BE674" s="876"/>
      <c r="BF674" s="876"/>
      <c r="BG674" s="876">
        <v>3916.666666666667</v>
      </c>
      <c r="BH674" s="876"/>
      <c r="BI674" s="876"/>
      <c r="BJ674" s="876"/>
      <c r="BK674" s="876"/>
      <c r="BL674" s="876"/>
      <c r="BM674" s="876"/>
      <c r="BN674" s="876"/>
      <c r="BO674" s="877">
        <v>39166.666666666672</v>
      </c>
      <c r="BP674" s="878"/>
      <c r="BQ674" s="878"/>
      <c r="BR674" s="878"/>
      <c r="BS674" s="878"/>
      <c r="BT674" s="878"/>
      <c r="BU674" s="878"/>
      <c r="BV674" s="879"/>
      <c r="BW674" s="876">
        <v>0</v>
      </c>
      <c r="BX674" s="876"/>
      <c r="BY674" s="876"/>
      <c r="BZ674" s="876"/>
      <c r="CA674" s="876"/>
      <c r="CB674" s="876"/>
      <c r="CC674" s="876"/>
      <c r="CD674" s="876"/>
      <c r="CE674" s="876">
        <v>0</v>
      </c>
      <c r="CF674" s="876"/>
      <c r="CG674" s="876"/>
      <c r="CH674" s="876"/>
      <c r="CI674" s="876"/>
      <c r="CJ674" s="876"/>
      <c r="CK674" s="876"/>
      <c r="CL674" s="876"/>
      <c r="CM674" s="876"/>
      <c r="CN674" s="876">
        <v>24000</v>
      </c>
      <c r="CO674" s="876"/>
      <c r="CP674" s="876"/>
      <c r="CQ674" s="876"/>
      <c r="CR674" s="876"/>
      <c r="CS674" s="876"/>
      <c r="CT674" s="876"/>
      <c r="CU674" s="876"/>
      <c r="CV674" s="880">
        <f t="shared" si="10"/>
        <v>349083.33333333337</v>
      </c>
      <c r="CW674" s="880"/>
      <c r="CX674" s="880"/>
      <c r="CY674" s="880"/>
      <c r="CZ674" s="880"/>
      <c r="DA674" s="880"/>
      <c r="DB674" s="880"/>
      <c r="DC674" s="880"/>
      <c r="DD674" s="880"/>
      <c r="DE674" s="881"/>
    </row>
    <row r="675" spans="1:109" s="3" customFormat="1" ht="23.25" customHeight="1" x14ac:dyDescent="0.2">
      <c r="A675" s="919" t="s">
        <v>1934</v>
      </c>
      <c r="B675" s="920"/>
      <c r="C675" s="920"/>
      <c r="D675" s="920"/>
      <c r="E675" s="920"/>
      <c r="F675" s="920"/>
      <c r="G675" s="920"/>
      <c r="H675" s="920"/>
      <c r="I675" s="920"/>
      <c r="J675" s="920"/>
      <c r="K675" s="920"/>
      <c r="L675" s="920"/>
      <c r="M675" s="920"/>
      <c r="N675" s="920"/>
      <c r="O675" s="921"/>
      <c r="P675" s="886" t="s">
        <v>1667</v>
      </c>
      <c r="Q675" s="886"/>
      <c r="R675" s="886"/>
      <c r="S675" s="886"/>
      <c r="T675" s="886"/>
      <c r="U675" s="886"/>
      <c r="V675" s="886"/>
      <c r="W675" s="886"/>
      <c r="X675" s="886"/>
      <c r="Y675" s="886"/>
      <c r="Z675" s="886"/>
      <c r="AA675" s="886"/>
      <c r="AB675" s="886"/>
      <c r="AC675" s="886"/>
      <c r="AD675" s="887"/>
      <c r="AE675" s="887"/>
      <c r="AF675" s="887"/>
      <c r="AG675" s="888">
        <v>1</v>
      </c>
      <c r="AH675" s="888"/>
      <c r="AI675" s="888"/>
      <c r="AJ675" s="888"/>
      <c r="AK675" s="889">
        <v>16000</v>
      </c>
      <c r="AL675" s="889"/>
      <c r="AM675" s="889"/>
      <c r="AN675" s="889"/>
      <c r="AO675" s="889"/>
      <c r="AP675" s="889"/>
      <c r="AQ675" s="880">
        <v>192000</v>
      </c>
      <c r="AR675" s="880"/>
      <c r="AS675" s="880"/>
      <c r="AT675" s="880"/>
      <c r="AU675" s="880"/>
      <c r="AV675" s="880"/>
      <c r="AW675" s="880"/>
      <c r="AX675" s="880"/>
      <c r="AY675" s="876">
        <v>0</v>
      </c>
      <c r="AZ675" s="876"/>
      <c r="BA675" s="876"/>
      <c r="BB675" s="876"/>
      <c r="BC675" s="876"/>
      <c r="BD675" s="876"/>
      <c r="BE675" s="876"/>
      <c r="BF675" s="876"/>
      <c r="BG675" s="876">
        <v>2666.666666666667</v>
      </c>
      <c r="BH675" s="876"/>
      <c r="BI675" s="876"/>
      <c r="BJ675" s="876"/>
      <c r="BK675" s="876"/>
      <c r="BL675" s="876"/>
      <c r="BM675" s="876"/>
      <c r="BN675" s="876"/>
      <c r="BO675" s="877">
        <v>26666.666666666668</v>
      </c>
      <c r="BP675" s="878"/>
      <c r="BQ675" s="878"/>
      <c r="BR675" s="878"/>
      <c r="BS675" s="878"/>
      <c r="BT675" s="878"/>
      <c r="BU675" s="878"/>
      <c r="BV675" s="879"/>
      <c r="BW675" s="876">
        <v>0</v>
      </c>
      <c r="BX675" s="876"/>
      <c r="BY675" s="876"/>
      <c r="BZ675" s="876"/>
      <c r="CA675" s="876"/>
      <c r="CB675" s="876"/>
      <c r="CC675" s="876"/>
      <c r="CD675" s="876"/>
      <c r="CE675" s="876">
        <v>0</v>
      </c>
      <c r="CF675" s="876"/>
      <c r="CG675" s="876"/>
      <c r="CH675" s="876"/>
      <c r="CI675" s="876"/>
      <c r="CJ675" s="876"/>
      <c r="CK675" s="876"/>
      <c r="CL675" s="876"/>
      <c r="CM675" s="876"/>
      <c r="CN675" s="876">
        <v>24000</v>
      </c>
      <c r="CO675" s="876"/>
      <c r="CP675" s="876"/>
      <c r="CQ675" s="876"/>
      <c r="CR675" s="876"/>
      <c r="CS675" s="876"/>
      <c r="CT675" s="876"/>
      <c r="CU675" s="876"/>
      <c r="CV675" s="880">
        <f t="shared" si="10"/>
        <v>245333.33333333331</v>
      </c>
      <c r="CW675" s="880"/>
      <c r="CX675" s="880"/>
      <c r="CY675" s="880"/>
      <c r="CZ675" s="880"/>
      <c r="DA675" s="880"/>
      <c r="DB675" s="880"/>
      <c r="DC675" s="880"/>
      <c r="DD675" s="880"/>
      <c r="DE675" s="881"/>
    </row>
    <row r="676" spans="1:109" s="3" customFormat="1" ht="23.25" customHeight="1" x14ac:dyDescent="0.2">
      <c r="A676" s="919" t="s">
        <v>1935</v>
      </c>
      <c r="B676" s="920"/>
      <c r="C676" s="920"/>
      <c r="D676" s="920"/>
      <c r="E676" s="920"/>
      <c r="F676" s="920"/>
      <c r="G676" s="920"/>
      <c r="H676" s="920"/>
      <c r="I676" s="920"/>
      <c r="J676" s="920"/>
      <c r="K676" s="920"/>
      <c r="L676" s="920"/>
      <c r="M676" s="920"/>
      <c r="N676" s="920"/>
      <c r="O676" s="921"/>
      <c r="P676" s="886" t="s">
        <v>1603</v>
      </c>
      <c r="Q676" s="886"/>
      <c r="R676" s="886"/>
      <c r="S676" s="886"/>
      <c r="T676" s="886"/>
      <c r="U676" s="886"/>
      <c r="V676" s="886"/>
      <c r="W676" s="886"/>
      <c r="X676" s="886"/>
      <c r="Y676" s="886"/>
      <c r="Z676" s="886"/>
      <c r="AA676" s="886"/>
      <c r="AB676" s="886"/>
      <c r="AC676" s="886"/>
      <c r="AD676" s="887"/>
      <c r="AE676" s="887"/>
      <c r="AF676" s="887"/>
      <c r="AG676" s="888">
        <v>1</v>
      </c>
      <c r="AH676" s="888"/>
      <c r="AI676" s="888"/>
      <c r="AJ676" s="888"/>
      <c r="AK676" s="889">
        <v>16000</v>
      </c>
      <c r="AL676" s="889"/>
      <c r="AM676" s="889"/>
      <c r="AN676" s="889"/>
      <c r="AO676" s="889"/>
      <c r="AP676" s="889"/>
      <c r="AQ676" s="880">
        <v>192000</v>
      </c>
      <c r="AR676" s="880"/>
      <c r="AS676" s="880"/>
      <c r="AT676" s="880"/>
      <c r="AU676" s="880"/>
      <c r="AV676" s="880"/>
      <c r="AW676" s="880"/>
      <c r="AX676" s="880"/>
      <c r="AY676" s="876">
        <v>0</v>
      </c>
      <c r="AZ676" s="876"/>
      <c r="BA676" s="876"/>
      <c r="BB676" s="876"/>
      <c r="BC676" s="876"/>
      <c r="BD676" s="876"/>
      <c r="BE676" s="876"/>
      <c r="BF676" s="876"/>
      <c r="BG676" s="876">
        <v>2666.666666666667</v>
      </c>
      <c r="BH676" s="876"/>
      <c r="BI676" s="876"/>
      <c r="BJ676" s="876"/>
      <c r="BK676" s="876"/>
      <c r="BL676" s="876"/>
      <c r="BM676" s="876"/>
      <c r="BN676" s="876"/>
      <c r="BO676" s="877">
        <v>26666.666666666668</v>
      </c>
      <c r="BP676" s="878"/>
      <c r="BQ676" s="878"/>
      <c r="BR676" s="878"/>
      <c r="BS676" s="878"/>
      <c r="BT676" s="878"/>
      <c r="BU676" s="878"/>
      <c r="BV676" s="879"/>
      <c r="BW676" s="876">
        <v>0</v>
      </c>
      <c r="BX676" s="876"/>
      <c r="BY676" s="876"/>
      <c r="BZ676" s="876"/>
      <c r="CA676" s="876"/>
      <c r="CB676" s="876"/>
      <c r="CC676" s="876"/>
      <c r="CD676" s="876"/>
      <c r="CE676" s="876">
        <v>0</v>
      </c>
      <c r="CF676" s="876"/>
      <c r="CG676" s="876"/>
      <c r="CH676" s="876"/>
      <c r="CI676" s="876"/>
      <c r="CJ676" s="876"/>
      <c r="CK676" s="876"/>
      <c r="CL676" s="876"/>
      <c r="CM676" s="876"/>
      <c r="CN676" s="876">
        <v>24000</v>
      </c>
      <c r="CO676" s="876"/>
      <c r="CP676" s="876"/>
      <c r="CQ676" s="876"/>
      <c r="CR676" s="876"/>
      <c r="CS676" s="876"/>
      <c r="CT676" s="876"/>
      <c r="CU676" s="876"/>
      <c r="CV676" s="880">
        <f t="shared" si="10"/>
        <v>245333.33333333331</v>
      </c>
      <c r="CW676" s="880"/>
      <c r="CX676" s="880"/>
      <c r="CY676" s="880"/>
      <c r="CZ676" s="880"/>
      <c r="DA676" s="880"/>
      <c r="DB676" s="880"/>
      <c r="DC676" s="880"/>
      <c r="DD676" s="880"/>
      <c r="DE676" s="881"/>
    </row>
    <row r="677" spans="1:109" s="3" customFormat="1" ht="23.25" customHeight="1" x14ac:dyDescent="0.2">
      <c r="A677" s="919" t="s">
        <v>1936</v>
      </c>
      <c r="B677" s="920"/>
      <c r="C677" s="920"/>
      <c r="D677" s="920"/>
      <c r="E677" s="920"/>
      <c r="F677" s="920"/>
      <c r="G677" s="920"/>
      <c r="H677" s="920"/>
      <c r="I677" s="920"/>
      <c r="J677" s="920"/>
      <c r="K677" s="920"/>
      <c r="L677" s="920"/>
      <c r="M677" s="920"/>
      <c r="N677" s="920"/>
      <c r="O677" s="921"/>
      <c r="P677" s="886" t="s">
        <v>1564</v>
      </c>
      <c r="Q677" s="886"/>
      <c r="R677" s="886"/>
      <c r="S677" s="886"/>
      <c r="T677" s="886"/>
      <c r="U677" s="886"/>
      <c r="V677" s="886"/>
      <c r="W677" s="886"/>
      <c r="X677" s="886"/>
      <c r="Y677" s="886"/>
      <c r="Z677" s="886"/>
      <c r="AA677" s="886"/>
      <c r="AB677" s="886"/>
      <c r="AC677" s="886"/>
      <c r="AD677" s="887"/>
      <c r="AE677" s="887"/>
      <c r="AF677" s="887"/>
      <c r="AG677" s="888">
        <v>1</v>
      </c>
      <c r="AH677" s="888"/>
      <c r="AI677" s="888"/>
      <c r="AJ677" s="888"/>
      <c r="AK677" s="889">
        <v>23500</v>
      </c>
      <c r="AL677" s="889"/>
      <c r="AM677" s="889"/>
      <c r="AN677" s="889"/>
      <c r="AO677" s="889"/>
      <c r="AP677" s="889"/>
      <c r="AQ677" s="880">
        <v>282000</v>
      </c>
      <c r="AR677" s="880"/>
      <c r="AS677" s="880"/>
      <c r="AT677" s="880"/>
      <c r="AU677" s="880"/>
      <c r="AV677" s="880"/>
      <c r="AW677" s="880"/>
      <c r="AX677" s="880"/>
      <c r="AY677" s="876">
        <v>0</v>
      </c>
      <c r="AZ677" s="876"/>
      <c r="BA677" s="876"/>
      <c r="BB677" s="876"/>
      <c r="BC677" s="876"/>
      <c r="BD677" s="876"/>
      <c r="BE677" s="876"/>
      <c r="BF677" s="876"/>
      <c r="BG677" s="876">
        <v>3916.666666666667</v>
      </c>
      <c r="BH677" s="876"/>
      <c r="BI677" s="876"/>
      <c r="BJ677" s="876"/>
      <c r="BK677" s="876"/>
      <c r="BL677" s="876"/>
      <c r="BM677" s="876"/>
      <c r="BN677" s="876"/>
      <c r="BO677" s="877">
        <v>39166.666666666672</v>
      </c>
      <c r="BP677" s="878"/>
      <c r="BQ677" s="878"/>
      <c r="BR677" s="878"/>
      <c r="BS677" s="878"/>
      <c r="BT677" s="878"/>
      <c r="BU677" s="878"/>
      <c r="BV677" s="879"/>
      <c r="BW677" s="876">
        <v>0</v>
      </c>
      <c r="BX677" s="876"/>
      <c r="BY677" s="876"/>
      <c r="BZ677" s="876"/>
      <c r="CA677" s="876"/>
      <c r="CB677" s="876"/>
      <c r="CC677" s="876"/>
      <c r="CD677" s="876"/>
      <c r="CE677" s="876">
        <v>0</v>
      </c>
      <c r="CF677" s="876"/>
      <c r="CG677" s="876"/>
      <c r="CH677" s="876"/>
      <c r="CI677" s="876"/>
      <c r="CJ677" s="876"/>
      <c r="CK677" s="876"/>
      <c r="CL677" s="876"/>
      <c r="CM677" s="876"/>
      <c r="CN677" s="876">
        <v>24000</v>
      </c>
      <c r="CO677" s="876"/>
      <c r="CP677" s="876"/>
      <c r="CQ677" s="876"/>
      <c r="CR677" s="876"/>
      <c r="CS677" s="876"/>
      <c r="CT677" s="876"/>
      <c r="CU677" s="876"/>
      <c r="CV677" s="880">
        <f t="shared" si="10"/>
        <v>349083.33333333337</v>
      </c>
      <c r="CW677" s="880"/>
      <c r="CX677" s="880"/>
      <c r="CY677" s="880"/>
      <c r="CZ677" s="880"/>
      <c r="DA677" s="880"/>
      <c r="DB677" s="880"/>
      <c r="DC677" s="880"/>
      <c r="DD677" s="880"/>
      <c r="DE677" s="881"/>
    </row>
    <row r="678" spans="1:109" s="3" customFormat="1" ht="23.25" customHeight="1" x14ac:dyDescent="0.2">
      <c r="A678" s="919" t="s">
        <v>1937</v>
      </c>
      <c r="B678" s="920"/>
      <c r="C678" s="920"/>
      <c r="D678" s="920"/>
      <c r="E678" s="920"/>
      <c r="F678" s="920"/>
      <c r="G678" s="920"/>
      <c r="H678" s="920"/>
      <c r="I678" s="920"/>
      <c r="J678" s="920"/>
      <c r="K678" s="920"/>
      <c r="L678" s="920"/>
      <c r="M678" s="920"/>
      <c r="N678" s="920"/>
      <c r="O678" s="921"/>
      <c r="P678" s="886" t="s">
        <v>1603</v>
      </c>
      <c r="Q678" s="886"/>
      <c r="R678" s="886"/>
      <c r="S678" s="886"/>
      <c r="T678" s="886"/>
      <c r="U678" s="886"/>
      <c r="V678" s="886"/>
      <c r="W678" s="886"/>
      <c r="X678" s="886"/>
      <c r="Y678" s="886"/>
      <c r="Z678" s="886"/>
      <c r="AA678" s="886"/>
      <c r="AB678" s="886"/>
      <c r="AC678" s="886"/>
      <c r="AD678" s="887"/>
      <c r="AE678" s="887"/>
      <c r="AF678" s="887"/>
      <c r="AG678" s="888">
        <v>1</v>
      </c>
      <c r="AH678" s="888"/>
      <c r="AI678" s="888"/>
      <c r="AJ678" s="888"/>
      <c r="AK678" s="889">
        <v>23500</v>
      </c>
      <c r="AL678" s="889"/>
      <c r="AM678" s="889"/>
      <c r="AN678" s="889"/>
      <c r="AO678" s="889"/>
      <c r="AP678" s="889"/>
      <c r="AQ678" s="880">
        <v>282000</v>
      </c>
      <c r="AR678" s="880"/>
      <c r="AS678" s="880"/>
      <c r="AT678" s="880"/>
      <c r="AU678" s="880"/>
      <c r="AV678" s="880"/>
      <c r="AW678" s="880"/>
      <c r="AX678" s="880"/>
      <c r="AY678" s="876">
        <v>0</v>
      </c>
      <c r="AZ678" s="876"/>
      <c r="BA678" s="876"/>
      <c r="BB678" s="876"/>
      <c r="BC678" s="876"/>
      <c r="BD678" s="876"/>
      <c r="BE678" s="876"/>
      <c r="BF678" s="876"/>
      <c r="BG678" s="876">
        <v>3916.666666666667</v>
      </c>
      <c r="BH678" s="876"/>
      <c r="BI678" s="876"/>
      <c r="BJ678" s="876"/>
      <c r="BK678" s="876"/>
      <c r="BL678" s="876"/>
      <c r="BM678" s="876"/>
      <c r="BN678" s="876"/>
      <c r="BO678" s="877">
        <v>39166.666666666672</v>
      </c>
      <c r="BP678" s="878"/>
      <c r="BQ678" s="878"/>
      <c r="BR678" s="878"/>
      <c r="BS678" s="878"/>
      <c r="BT678" s="878"/>
      <c r="BU678" s="878"/>
      <c r="BV678" s="879"/>
      <c r="BW678" s="876">
        <v>0</v>
      </c>
      <c r="BX678" s="876"/>
      <c r="BY678" s="876"/>
      <c r="BZ678" s="876"/>
      <c r="CA678" s="876"/>
      <c r="CB678" s="876"/>
      <c r="CC678" s="876"/>
      <c r="CD678" s="876"/>
      <c r="CE678" s="876">
        <v>0</v>
      </c>
      <c r="CF678" s="876"/>
      <c r="CG678" s="876"/>
      <c r="CH678" s="876"/>
      <c r="CI678" s="876"/>
      <c r="CJ678" s="876"/>
      <c r="CK678" s="876"/>
      <c r="CL678" s="876"/>
      <c r="CM678" s="876"/>
      <c r="CN678" s="876">
        <v>24000</v>
      </c>
      <c r="CO678" s="876"/>
      <c r="CP678" s="876"/>
      <c r="CQ678" s="876"/>
      <c r="CR678" s="876"/>
      <c r="CS678" s="876"/>
      <c r="CT678" s="876"/>
      <c r="CU678" s="876"/>
      <c r="CV678" s="880">
        <f t="shared" si="10"/>
        <v>349083.33333333337</v>
      </c>
      <c r="CW678" s="880"/>
      <c r="CX678" s="880"/>
      <c r="CY678" s="880"/>
      <c r="CZ678" s="880"/>
      <c r="DA678" s="880"/>
      <c r="DB678" s="880"/>
      <c r="DC678" s="880"/>
      <c r="DD678" s="880"/>
      <c r="DE678" s="881"/>
    </row>
    <row r="679" spans="1:109" s="3" customFormat="1" ht="23.25" customHeight="1" x14ac:dyDescent="0.2">
      <c r="A679" s="919" t="s">
        <v>1938</v>
      </c>
      <c r="B679" s="920"/>
      <c r="C679" s="920"/>
      <c r="D679" s="920"/>
      <c r="E679" s="920"/>
      <c r="F679" s="920"/>
      <c r="G679" s="920"/>
      <c r="H679" s="920"/>
      <c r="I679" s="920"/>
      <c r="J679" s="920"/>
      <c r="K679" s="920"/>
      <c r="L679" s="920"/>
      <c r="M679" s="920"/>
      <c r="N679" s="920"/>
      <c r="O679" s="921"/>
      <c r="P679" s="886" t="s">
        <v>1557</v>
      </c>
      <c r="Q679" s="886"/>
      <c r="R679" s="886"/>
      <c r="S679" s="886"/>
      <c r="T679" s="886"/>
      <c r="U679" s="886"/>
      <c r="V679" s="886"/>
      <c r="W679" s="886"/>
      <c r="X679" s="886"/>
      <c r="Y679" s="886"/>
      <c r="Z679" s="886"/>
      <c r="AA679" s="886"/>
      <c r="AB679" s="886"/>
      <c r="AC679" s="886"/>
      <c r="AD679" s="887"/>
      <c r="AE679" s="887"/>
      <c r="AF679" s="887"/>
      <c r="AG679" s="888">
        <v>3</v>
      </c>
      <c r="AH679" s="888"/>
      <c r="AI679" s="888"/>
      <c r="AJ679" s="888"/>
      <c r="AK679" s="889">
        <v>70500</v>
      </c>
      <c r="AL679" s="889"/>
      <c r="AM679" s="889"/>
      <c r="AN679" s="889"/>
      <c r="AO679" s="889"/>
      <c r="AP679" s="889"/>
      <c r="AQ679" s="880">
        <v>846000</v>
      </c>
      <c r="AR679" s="880"/>
      <c r="AS679" s="880"/>
      <c r="AT679" s="880"/>
      <c r="AU679" s="880"/>
      <c r="AV679" s="880"/>
      <c r="AW679" s="880"/>
      <c r="AX679" s="880"/>
      <c r="AY679" s="876">
        <v>0</v>
      </c>
      <c r="AZ679" s="876"/>
      <c r="BA679" s="876"/>
      <c r="BB679" s="876"/>
      <c r="BC679" s="876"/>
      <c r="BD679" s="876"/>
      <c r="BE679" s="876"/>
      <c r="BF679" s="876"/>
      <c r="BG679" s="876">
        <v>11750</v>
      </c>
      <c r="BH679" s="876"/>
      <c r="BI679" s="876"/>
      <c r="BJ679" s="876"/>
      <c r="BK679" s="876"/>
      <c r="BL679" s="876"/>
      <c r="BM679" s="876"/>
      <c r="BN679" s="876"/>
      <c r="BO679" s="877">
        <v>117500.00000000001</v>
      </c>
      <c r="BP679" s="878"/>
      <c r="BQ679" s="878"/>
      <c r="BR679" s="878"/>
      <c r="BS679" s="878"/>
      <c r="BT679" s="878"/>
      <c r="BU679" s="878"/>
      <c r="BV679" s="879"/>
      <c r="BW679" s="876">
        <v>0</v>
      </c>
      <c r="BX679" s="876"/>
      <c r="BY679" s="876"/>
      <c r="BZ679" s="876"/>
      <c r="CA679" s="876"/>
      <c r="CB679" s="876"/>
      <c r="CC679" s="876"/>
      <c r="CD679" s="876"/>
      <c r="CE679" s="876">
        <v>0</v>
      </c>
      <c r="CF679" s="876"/>
      <c r="CG679" s="876"/>
      <c r="CH679" s="876"/>
      <c r="CI679" s="876"/>
      <c r="CJ679" s="876"/>
      <c r="CK679" s="876"/>
      <c r="CL679" s="876"/>
      <c r="CM679" s="876"/>
      <c r="CN679" s="876">
        <v>72000</v>
      </c>
      <c r="CO679" s="876"/>
      <c r="CP679" s="876"/>
      <c r="CQ679" s="876"/>
      <c r="CR679" s="876"/>
      <c r="CS679" s="876"/>
      <c r="CT679" s="876"/>
      <c r="CU679" s="876"/>
      <c r="CV679" s="880">
        <f t="shared" si="10"/>
        <v>1047250</v>
      </c>
      <c r="CW679" s="880"/>
      <c r="CX679" s="880"/>
      <c r="CY679" s="880"/>
      <c r="CZ679" s="880"/>
      <c r="DA679" s="880"/>
      <c r="DB679" s="880"/>
      <c r="DC679" s="880"/>
      <c r="DD679" s="880"/>
      <c r="DE679" s="881"/>
    </row>
    <row r="680" spans="1:109" s="3" customFormat="1" ht="23.25" customHeight="1" x14ac:dyDescent="0.2">
      <c r="A680" s="919" t="s">
        <v>1939</v>
      </c>
      <c r="B680" s="920"/>
      <c r="C680" s="920"/>
      <c r="D680" s="920"/>
      <c r="E680" s="920"/>
      <c r="F680" s="920"/>
      <c r="G680" s="920"/>
      <c r="H680" s="920"/>
      <c r="I680" s="920"/>
      <c r="J680" s="920"/>
      <c r="K680" s="920"/>
      <c r="L680" s="920"/>
      <c r="M680" s="920"/>
      <c r="N680" s="920"/>
      <c r="O680" s="921"/>
      <c r="P680" s="886" t="s">
        <v>1519</v>
      </c>
      <c r="Q680" s="886"/>
      <c r="R680" s="886"/>
      <c r="S680" s="886"/>
      <c r="T680" s="886"/>
      <c r="U680" s="886"/>
      <c r="V680" s="886"/>
      <c r="W680" s="886"/>
      <c r="X680" s="886"/>
      <c r="Y680" s="886"/>
      <c r="Z680" s="886"/>
      <c r="AA680" s="886"/>
      <c r="AB680" s="886"/>
      <c r="AC680" s="886"/>
      <c r="AD680" s="887"/>
      <c r="AE680" s="887"/>
      <c r="AF680" s="887"/>
      <c r="AG680" s="888">
        <v>1</v>
      </c>
      <c r="AH680" s="888"/>
      <c r="AI680" s="888"/>
      <c r="AJ680" s="888"/>
      <c r="AK680" s="889">
        <v>16000</v>
      </c>
      <c r="AL680" s="889"/>
      <c r="AM680" s="889"/>
      <c r="AN680" s="889"/>
      <c r="AO680" s="889"/>
      <c r="AP680" s="889"/>
      <c r="AQ680" s="880">
        <v>192000</v>
      </c>
      <c r="AR680" s="880"/>
      <c r="AS680" s="880"/>
      <c r="AT680" s="880"/>
      <c r="AU680" s="880"/>
      <c r="AV680" s="880"/>
      <c r="AW680" s="880"/>
      <c r="AX680" s="880"/>
      <c r="AY680" s="876">
        <v>0</v>
      </c>
      <c r="AZ680" s="876"/>
      <c r="BA680" s="876"/>
      <c r="BB680" s="876"/>
      <c r="BC680" s="876"/>
      <c r="BD680" s="876"/>
      <c r="BE680" s="876"/>
      <c r="BF680" s="876"/>
      <c r="BG680" s="876">
        <v>2666.666666666667</v>
      </c>
      <c r="BH680" s="876"/>
      <c r="BI680" s="876"/>
      <c r="BJ680" s="876"/>
      <c r="BK680" s="876"/>
      <c r="BL680" s="876"/>
      <c r="BM680" s="876"/>
      <c r="BN680" s="876"/>
      <c r="BO680" s="877">
        <v>26666.666666666668</v>
      </c>
      <c r="BP680" s="878"/>
      <c r="BQ680" s="878"/>
      <c r="BR680" s="878"/>
      <c r="BS680" s="878"/>
      <c r="BT680" s="878"/>
      <c r="BU680" s="878"/>
      <c r="BV680" s="879"/>
      <c r="BW680" s="876">
        <v>0</v>
      </c>
      <c r="BX680" s="876"/>
      <c r="BY680" s="876"/>
      <c r="BZ680" s="876"/>
      <c r="CA680" s="876"/>
      <c r="CB680" s="876"/>
      <c r="CC680" s="876"/>
      <c r="CD680" s="876"/>
      <c r="CE680" s="876">
        <v>0</v>
      </c>
      <c r="CF680" s="876"/>
      <c r="CG680" s="876"/>
      <c r="CH680" s="876"/>
      <c r="CI680" s="876"/>
      <c r="CJ680" s="876"/>
      <c r="CK680" s="876"/>
      <c r="CL680" s="876"/>
      <c r="CM680" s="876"/>
      <c r="CN680" s="876">
        <v>24000</v>
      </c>
      <c r="CO680" s="876"/>
      <c r="CP680" s="876"/>
      <c r="CQ680" s="876"/>
      <c r="CR680" s="876"/>
      <c r="CS680" s="876"/>
      <c r="CT680" s="876"/>
      <c r="CU680" s="876"/>
      <c r="CV680" s="880">
        <f t="shared" si="10"/>
        <v>245333.33333333331</v>
      </c>
      <c r="CW680" s="880"/>
      <c r="CX680" s="880"/>
      <c r="CY680" s="880"/>
      <c r="CZ680" s="880"/>
      <c r="DA680" s="880"/>
      <c r="DB680" s="880"/>
      <c r="DC680" s="880"/>
      <c r="DD680" s="880"/>
      <c r="DE680" s="881"/>
    </row>
    <row r="681" spans="1:109" s="3" customFormat="1" ht="23.25" customHeight="1" x14ac:dyDescent="0.2">
      <c r="A681" s="919" t="s">
        <v>1940</v>
      </c>
      <c r="B681" s="920"/>
      <c r="C681" s="920"/>
      <c r="D681" s="920"/>
      <c r="E681" s="920"/>
      <c r="F681" s="920"/>
      <c r="G681" s="920"/>
      <c r="H681" s="920"/>
      <c r="I681" s="920"/>
      <c r="J681" s="920"/>
      <c r="K681" s="920"/>
      <c r="L681" s="920"/>
      <c r="M681" s="920"/>
      <c r="N681" s="920"/>
      <c r="O681" s="921"/>
      <c r="P681" s="886" t="s">
        <v>1540</v>
      </c>
      <c r="Q681" s="886"/>
      <c r="R681" s="886"/>
      <c r="S681" s="886"/>
      <c r="T681" s="886"/>
      <c r="U681" s="886"/>
      <c r="V681" s="886"/>
      <c r="W681" s="886"/>
      <c r="X681" s="886"/>
      <c r="Y681" s="886"/>
      <c r="Z681" s="886"/>
      <c r="AA681" s="886"/>
      <c r="AB681" s="886"/>
      <c r="AC681" s="886"/>
      <c r="AD681" s="887"/>
      <c r="AE681" s="887"/>
      <c r="AF681" s="887"/>
      <c r="AG681" s="888">
        <v>1</v>
      </c>
      <c r="AH681" s="888"/>
      <c r="AI681" s="888"/>
      <c r="AJ681" s="888"/>
      <c r="AK681" s="889">
        <v>16000</v>
      </c>
      <c r="AL681" s="889"/>
      <c r="AM681" s="889"/>
      <c r="AN681" s="889"/>
      <c r="AO681" s="889"/>
      <c r="AP681" s="889"/>
      <c r="AQ681" s="880">
        <v>192000</v>
      </c>
      <c r="AR681" s="880"/>
      <c r="AS681" s="880"/>
      <c r="AT681" s="880"/>
      <c r="AU681" s="880"/>
      <c r="AV681" s="880"/>
      <c r="AW681" s="880"/>
      <c r="AX681" s="880"/>
      <c r="AY681" s="876">
        <v>0</v>
      </c>
      <c r="AZ681" s="876"/>
      <c r="BA681" s="876"/>
      <c r="BB681" s="876"/>
      <c r="BC681" s="876"/>
      <c r="BD681" s="876"/>
      <c r="BE681" s="876"/>
      <c r="BF681" s="876"/>
      <c r="BG681" s="876">
        <v>2666.666666666667</v>
      </c>
      <c r="BH681" s="876"/>
      <c r="BI681" s="876"/>
      <c r="BJ681" s="876"/>
      <c r="BK681" s="876"/>
      <c r="BL681" s="876"/>
      <c r="BM681" s="876"/>
      <c r="BN681" s="876"/>
      <c r="BO681" s="877">
        <v>26666.666666666668</v>
      </c>
      <c r="BP681" s="878"/>
      <c r="BQ681" s="878"/>
      <c r="BR681" s="878"/>
      <c r="BS681" s="878"/>
      <c r="BT681" s="878"/>
      <c r="BU681" s="878"/>
      <c r="BV681" s="879"/>
      <c r="BW681" s="876">
        <v>0</v>
      </c>
      <c r="BX681" s="876"/>
      <c r="BY681" s="876"/>
      <c r="BZ681" s="876"/>
      <c r="CA681" s="876"/>
      <c r="CB681" s="876"/>
      <c r="CC681" s="876"/>
      <c r="CD681" s="876"/>
      <c r="CE681" s="876">
        <v>0</v>
      </c>
      <c r="CF681" s="876"/>
      <c r="CG681" s="876"/>
      <c r="CH681" s="876"/>
      <c r="CI681" s="876"/>
      <c r="CJ681" s="876"/>
      <c r="CK681" s="876"/>
      <c r="CL681" s="876"/>
      <c r="CM681" s="876"/>
      <c r="CN681" s="876">
        <v>24000</v>
      </c>
      <c r="CO681" s="876"/>
      <c r="CP681" s="876"/>
      <c r="CQ681" s="876"/>
      <c r="CR681" s="876"/>
      <c r="CS681" s="876"/>
      <c r="CT681" s="876"/>
      <c r="CU681" s="876"/>
      <c r="CV681" s="880">
        <f t="shared" si="10"/>
        <v>245333.33333333331</v>
      </c>
      <c r="CW681" s="880"/>
      <c r="CX681" s="880"/>
      <c r="CY681" s="880"/>
      <c r="CZ681" s="880"/>
      <c r="DA681" s="880"/>
      <c r="DB681" s="880"/>
      <c r="DC681" s="880"/>
      <c r="DD681" s="880"/>
      <c r="DE681" s="881"/>
    </row>
    <row r="682" spans="1:109" s="3" customFormat="1" ht="23.25" customHeight="1" x14ac:dyDescent="0.2">
      <c r="A682" s="919" t="s">
        <v>1941</v>
      </c>
      <c r="B682" s="920"/>
      <c r="C682" s="920"/>
      <c r="D682" s="920"/>
      <c r="E682" s="920"/>
      <c r="F682" s="920"/>
      <c r="G682" s="920"/>
      <c r="H682" s="920"/>
      <c r="I682" s="920"/>
      <c r="J682" s="920"/>
      <c r="K682" s="920"/>
      <c r="L682" s="920"/>
      <c r="M682" s="920"/>
      <c r="N682" s="920"/>
      <c r="O682" s="921"/>
      <c r="P682" s="886" t="s">
        <v>1686</v>
      </c>
      <c r="Q682" s="886"/>
      <c r="R682" s="886"/>
      <c r="S682" s="886"/>
      <c r="T682" s="886"/>
      <c r="U682" s="886"/>
      <c r="V682" s="886"/>
      <c r="W682" s="886"/>
      <c r="X682" s="886"/>
      <c r="Y682" s="886"/>
      <c r="Z682" s="886"/>
      <c r="AA682" s="886"/>
      <c r="AB682" s="886"/>
      <c r="AC682" s="886"/>
      <c r="AD682" s="887"/>
      <c r="AE682" s="887"/>
      <c r="AF682" s="887"/>
      <c r="AG682" s="888">
        <v>1</v>
      </c>
      <c r="AH682" s="888"/>
      <c r="AI682" s="888"/>
      <c r="AJ682" s="888"/>
      <c r="AK682" s="889">
        <v>19050</v>
      </c>
      <c r="AL682" s="889"/>
      <c r="AM682" s="889"/>
      <c r="AN682" s="889"/>
      <c r="AO682" s="889"/>
      <c r="AP682" s="889"/>
      <c r="AQ682" s="880">
        <v>228600</v>
      </c>
      <c r="AR682" s="880"/>
      <c r="AS682" s="880"/>
      <c r="AT682" s="880"/>
      <c r="AU682" s="880"/>
      <c r="AV682" s="880"/>
      <c r="AW682" s="880"/>
      <c r="AX682" s="880"/>
      <c r="AY682" s="876">
        <v>0</v>
      </c>
      <c r="AZ682" s="876"/>
      <c r="BA682" s="876"/>
      <c r="BB682" s="876"/>
      <c r="BC682" s="876"/>
      <c r="BD682" s="876"/>
      <c r="BE682" s="876"/>
      <c r="BF682" s="876"/>
      <c r="BG682" s="876">
        <v>3175</v>
      </c>
      <c r="BH682" s="876"/>
      <c r="BI682" s="876"/>
      <c r="BJ682" s="876"/>
      <c r="BK682" s="876"/>
      <c r="BL682" s="876"/>
      <c r="BM682" s="876"/>
      <c r="BN682" s="876"/>
      <c r="BO682" s="877">
        <v>31750</v>
      </c>
      <c r="BP682" s="878"/>
      <c r="BQ682" s="878"/>
      <c r="BR682" s="878"/>
      <c r="BS682" s="878"/>
      <c r="BT682" s="878"/>
      <c r="BU682" s="878"/>
      <c r="BV682" s="879"/>
      <c r="BW682" s="876">
        <v>0</v>
      </c>
      <c r="BX682" s="876"/>
      <c r="BY682" s="876"/>
      <c r="BZ682" s="876"/>
      <c r="CA682" s="876"/>
      <c r="CB682" s="876"/>
      <c r="CC682" s="876"/>
      <c r="CD682" s="876"/>
      <c r="CE682" s="876">
        <v>0</v>
      </c>
      <c r="CF682" s="876"/>
      <c r="CG682" s="876"/>
      <c r="CH682" s="876"/>
      <c r="CI682" s="876"/>
      <c r="CJ682" s="876"/>
      <c r="CK682" s="876"/>
      <c r="CL682" s="876"/>
      <c r="CM682" s="876"/>
      <c r="CN682" s="876">
        <v>24000</v>
      </c>
      <c r="CO682" s="876"/>
      <c r="CP682" s="876"/>
      <c r="CQ682" s="876"/>
      <c r="CR682" s="876"/>
      <c r="CS682" s="876"/>
      <c r="CT682" s="876"/>
      <c r="CU682" s="876"/>
      <c r="CV682" s="880">
        <f t="shared" si="10"/>
        <v>287525</v>
      </c>
      <c r="CW682" s="880"/>
      <c r="CX682" s="880"/>
      <c r="CY682" s="880"/>
      <c r="CZ682" s="880"/>
      <c r="DA682" s="880"/>
      <c r="DB682" s="880"/>
      <c r="DC682" s="880"/>
      <c r="DD682" s="880"/>
      <c r="DE682" s="881"/>
    </row>
    <row r="683" spans="1:109" s="3" customFormat="1" ht="23.25" customHeight="1" x14ac:dyDescent="0.2">
      <c r="A683" s="919" t="s">
        <v>1942</v>
      </c>
      <c r="B683" s="920"/>
      <c r="C683" s="920"/>
      <c r="D683" s="920"/>
      <c r="E683" s="920"/>
      <c r="F683" s="920"/>
      <c r="G683" s="920"/>
      <c r="H683" s="920"/>
      <c r="I683" s="920"/>
      <c r="J683" s="920"/>
      <c r="K683" s="920"/>
      <c r="L683" s="920"/>
      <c r="M683" s="920"/>
      <c r="N683" s="920"/>
      <c r="O683" s="921"/>
      <c r="P683" s="886" t="s">
        <v>1838</v>
      </c>
      <c r="Q683" s="886"/>
      <c r="R683" s="886"/>
      <c r="S683" s="886"/>
      <c r="T683" s="886"/>
      <c r="U683" s="886"/>
      <c r="V683" s="886"/>
      <c r="W683" s="886"/>
      <c r="X683" s="886"/>
      <c r="Y683" s="886"/>
      <c r="Z683" s="886"/>
      <c r="AA683" s="886"/>
      <c r="AB683" s="886"/>
      <c r="AC683" s="886"/>
      <c r="AD683" s="887"/>
      <c r="AE683" s="887"/>
      <c r="AF683" s="887"/>
      <c r="AG683" s="888">
        <v>1</v>
      </c>
      <c r="AH683" s="888"/>
      <c r="AI683" s="888"/>
      <c r="AJ683" s="888"/>
      <c r="AK683" s="889">
        <v>19050</v>
      </c>
      <c r="AL683" s="889"/>
      <c r="AM683" s="889"/>
      <c r="AN683" s="889"/>
      <c r="AO683" s="889"/>
      <c r="AP683" s="889"/>
      <c r="AQ683" s="880">
        <v>228600</v>
      </c>
      <c r="AR683" s="880"/>
      <c r="AS683" s="880"/>
      <c r="AT683" s="880"/>
      <c r="AU683" s="880"/>
      <c r="AV683" s="880"/>
      <c r="AW683" s="880"/>
      <c r="AX683" s="880"/>
      <c r="AY683" s="876">
        <v>0</v>
      </c>
      <c r="AZ683" s="876"/>
      <c r="BA683" s="876"/>
      <c r="BB683" s="876"/>
      <c r="BC683" s="876"/>
      <c r="BD683" s="876"/>
      <c r="BE683" s="876"/>
      <c r="BF683" s="876"/>
      <c r="BG683" s="876">
        <v>3175</v>
      </c>
      <c r="BH683" s="876"/>
      <c r="BI683" s="876"/>
      <c r="BJ683" s="876"/>
      <c r="BK683" s="876"/>
      <c r="BL683" s="876"/>
      <c r="BM683" s="876"/>
      <c r="BN683" s="876"/>
      <c r="BO683" s="877">
        <v>31750</v>
      </c>
      <c r="BP683" s="878"/>
      <c r="BQ683" s="878"/>
      <c r="BR683" s="878"/>
      <c r="BS683" s="878"/>
      <c r="BT683" s="878"/>
      <c r="BU683" s="878"/>
      <c r="BV683" s="879"/>
      <c r="BW683" s="876">
        <v>0</v>
      </c>
      <c r="BX683" s="876"/>
      <c r="BY683" s="876"/>
      <c r="BZ683" s="876"/>
      <c r="CA683" s="876"/>
      <c r="CB683" s="876"/>
      <c r="CC683" s="876"/>
      <c r="CD683" s="876"/>
      <c r="CE683" s="876">
        <v>0</v>
      </c>
      <c r="CF683" s="876"/>
      <c r="CG683" s="876"/>
      <c r="CH683" s="876"/>
      <c r="CI683" s="876"/>
      <c r="CJ683" s="876"/>
      <c r="CK683" s="876"/>
      <c r="CL683" s="876"/>
      <c r="CM683" s="876"/>
      <c r="CN683" s="876">
        <v>24000</v>
      </c>
      <c r="CO683" s="876"/>
      <c r="CP683" s="876"/>
      <c r="CQ683" s="876"/>
      <c r="CR683" s="876"/>
      <c r="CS683" s="876"/>
      <c r="CT683" s="876"/>
      <c r="CU683" s="876"/>
      <c r="CV683" s="880">
        <f t="shared" si="10"/>
        <v>287525</v>
      </c>
      <c r="CW683" s="880"/>
      <c r="CX683" s="880"/>
      <c r="CY683" s="880"/>
      <c r="CZ683" s="880"/>
      <c r="DA683" s="880"/>
      <c r="DB683" s="880"/>
      <c r="DC683" s="880"/>
      <c r="DD683" s="880"/>
      <c r="DE683" s="881"/>
    </row>
    <row r="684" spans="1:109" s="3" customFormat="1" ht="23.25" customHeight="1" x14ac:dyDescent="0.2">
      <c r="A684" s="919" t="s">
        <v>1943</v>
      </c>
      <c r="B684" s="920"/>
      <c r="C684" s="920"/>
      <c r="D684" s="920"/>
      <c r="E684" s="920"/>
      <c r="F684" s="920"/>
      <c r="G684" s="920"/>
      <c r="H684" s="920"/>
      <c r="I684" s="920"/>
      <c r="J684" s="920"/>
      <c r="K684" s="920"/>
      <c r="L684" s="920"/>
      <c r="M684" s="920"/>
      <c r="N684" s="920"/>
      <c r="O684" s="921"/>
      <c r="P684" s="886" t="s">
        <v>1519</v>
      </c>
      <c r="Q684" s="886"/>
      <c r="R684" s="886"/>
      <c r="S684" s="886"/>
      <c r="T684" s="886"/>
      <c r="U684" s="886"/>
      <c r="V684" s="886"/>
      <c r="W684" s="886"/>
      <c r="X684" s="886"/>
      <c r="Y684" s="886"/>
      <c r="Z684" s="886"/>
      <c r="AA684" s="886"/>
      <c r="AB684" s="886"/>
      <c r="AC684" s="886"/>
      <c r="AD684" s="887"/>
      <c r="AE684" s="887"/>
      <c r="AF684" s="887"/>
      <c r="AG684" s="888">
        <v>1</v>
      </c>
      <c r="AH684" s="888"/>
      <c r="AI684" s="888"/>
      <c r="AJ684" s="888"/>
      <c r="AK684" s="889">
        <v>16000</v>
      </c>
      <c r="AL684" s="889"/>
      <c r="AM684" s="889"/>
      <c r="AN684" s="889"/>
      <c r="AO684" s="889"/>
      <c r="AP684" s="889"/>
      <c r="AQ684" s="880">
        <v>192000</v>
      </c>
      <c r="AR684" s="880"/>
      <c r="AS684" s="880"/>
      <c r="AT684" s="880"/>
      <c r="AU684" s="880"/>
      <c r="AV684" s="880"/>
      <c r="AW684" s="880"/>
      <c r="AX684" s="880"/>
      <c r="AY684" s="876">
        <v>0</v>
      </c>
      <c r="AZ684" s="876"/>
      <c r="BA684" s="876"/>
      <c r="BB684" s="876"/>
      <c r="BC684" s="876"/>
      <c r="BD684" s="876"/>
      <c r="BE684" s="876"/>
      <c r="BF684" s="876"/>
      <c r="BG684" s="876">
        <v>2666.666666666667</v>
      </c>
      <c r="BH684" s="876"/>
      <c r="BI684" s="876"/>
      <c r="BJ684" s="876"/>
      <c r="BK684" s="876"/>
      <c r="BL684" s="876"/>
      <c r="BM684" s="876"/>
      <c r="BN684" s="876"/>
      <c r="BO684" s="877">
        <v>26666.666666666668</v>
      </c>
      <c r="BP684" s="878"/>
      <c r="BQ684" s="878"/>
      <c r="BR684" s="878"/>
      <c r="BS684" s="878"/>
      <c r="BT684" s="878"/>
      <c r="BU684" s="878"/>
      <c r="BV684" s="879"/>
      <c r="BW684" s="876">
        <v>0</v>
      </c>
      <c r="BX684" s="876"/>
      <c r="BY684" s="876"/>
      <c r="BZ684" s="876"/>
      <c r="CA684" s="876"/>
      <c r="CB684" s="876"/>
      <c r="CC684" s="876"/>
      <c r="CD684" s="876"/>
      <c r="CE684" s="876">
        <v>0</v>
      </c>
      <c r="CF684" s="876"/>
      <c r="CG684" s="876"/>
      <c r="CH684" s="876"/>
      <c r="CI684" s="876"/>
      <c r="CJ684" s="876"/>
      <c r="CK684" s="876"/>
      <c r="CL684" s="876"/>
      <c r="CM684" s="876"/>
      <c r="CN684" s="876">
        <v>24000</v>
      </c>
      <c r="CO684" s="876"/>
      <c r="CP684" s="876"/>
      <c r="CQ684" s="876"/>
      <c r="CR684" s="876"/>
      <c r="CS684" s="876"/>
      <c r="CT684" s="876"/>
      <c r="CU684" s="876"/>
      <c r="CV684" s="880">
        <f t="shared" si="10"/>
        <v>245333.33333333331</v>
      </c>
      <c r="CW684" s="880"/>
      <c r="CX684" s="880"/>
      <c r="CY684" s="880"/>
      <c r="CZ684" s="880"/>
      <c r="DA684" s="880"/>
      <c r="DB684" s="880"/>
      <c r="DC684" s="880"/>
      <c r="DD684" s="880"/>
      <c r="DE684" s="881"/>
    </row>
    <row r="685" spans="1:109" s="3" customFormat="1" ht="23.25" customHeight="1" x14ac:dyDescent="0.2">
      <c r="A685" s="919" t="s">
        <v>1944</v>
      </c>
      <c r="B685" s="920"/>
      <c r="C685" s="920"/>
      <c r="D685" s="920"/>
      <c r="E685" s="920"/>
      <c r="F685" s="920"/>
      <c r="G685" s="920"/>
      <c r="H685" s="920"/>
      <c r="I685" s="920"/>
      <c r="J685" s="920"/>
      <c r="K685" s="920"/>
      <c r="L685" s="920"/>
      <c r="M685" s="920"/>
      <c r="N685" s="920"/>
      <c r="O685" s="921"/>
      <c r="P685" s="886" t="s">
        <v>1513</v>
      </c>
      <c r="Q685" s="886"/>
      <c r="R685" s="886"/>
      <c r="S685" s="886"/>
      <c r="T685" s="886"/>
      <c r="U685" s="886"/>
      <c r="V685" s="886"/>
      <c r="W685" s="886"/>
      <c r="X685" s="886"/>
      <c r="Y685" s="886"/>
      <c r="Z685" s="886"/>
      <c r="AA685" s="886"/>
      <c r="AB685" s="886"/>
      <c r="AC685" s="886"/>
      <c r="AD685" s="887"/>
      <c r="AE685" s="887"/>
      <c r="AF685" s="887"/>
      <c r="AG685" s="888">
        <v>1</v>
      </c>
      <c r="AH685" s="888"/>
      <c r="AI685" s="888"/>
      <c r="AJ685" s="888"/>
      <c r="AK685" s="889">
        <v>16000</v>
      </c>
      <c r="AL685" s="889"/>
      <c r="AM685" s="889"/>
      <c r="AN685" s="889"/>
      <c r="AO685" s="889"/>
      <c r="AP685" s="889"/>
      <c r="AQ685" s="880">
        <v>192000</v>
      </c>
      <c r="AR685" s="880"/>
      <c r="AS685" s="880"/>
      <c r="AT685" s="880"/>
      <c r="AU685" s="880"/>
      <c r="AV685" s="880"/>
      <c r="AW685" s="880"/>
      <c r="AX685" s="880"/>
      <c r="AY685" s="876">
        <v>0</v>
      </c>
      <c r="AZ685" s="876"/>
      <c r="BA685" s="876"/>
      <c r="BB685" s="876"/>
      <c r="BC685" s="876"/>
      <c r="BD685" s="876"/>
      <c r="BE685" s="876"/>
      <c r="BF685" s="876"/>
      <c r="BG685" s="876">
        <v>2666.666666666667</v>
      </c>
      <c r="BH685" s="876"/>
      <c r="BI685" s="876"/>
      <c r="BJ685" s="876"/>
      <c r="BK685" s="876"/>
      <c r="BL685" s="876"/>
      <c r="BM685" s="876"/>
      <c r="BN685" s="876"/>
      <c r="BO685" s="877">
        <v>26666.666666666668</v>
      </c>
      <c r="BP685" s="878"/>
      <c r="BQ685" s="878"/>
      <c r="BR685" s="878"/>
      <c r="BS685" s="878"/>
      <c r="BT685" s="878"/>
      <c r="BU685" s="878"/>
      <c r="BV685" s="879"/>
      <c r="BW685" s="876">
        <v>0</v>
      </c>
      <c r="BX685" s="876"/>
      <c r="BY685" s="876"/>
      <c r="BZ685" s="876"/>
      <c r="CA685" s="876"/>
      <c r="CB685" s="876"/>
      <c r="CC685" s="876"/>
      <c r="CD685" s="876"/>
      <c r="CE685" s="876">
        <v>0</v>
      </c>
      <c r="CF685" s="876"/>
      <c r="CG685" s="876"/>
      <c r="CH685" s="876"/>
      <c r="CI685" s="876"/>
      <c r="CJ685" s="876"/>
      <c r="CK685" s="876"/>
      <c r="CL685" s="876"/>
      <c r="CM685" s="876"/>
      <c r="CN685" s="876">
        <v>24000</v>
      </c>
      <c r="CO685" s="876"/>
      <c r="CP685" s="876"/>
      <c r="CQ685" s="876"/>
      <c r="CR685" s="876"/>
      <c r="CS685" s="876"/>
      <c r="CT685" s="876"/>
      <c r="CU685" s="876"/>
      <c r="CV685" s="880">
        <f t="shared" si="10"/>
        <v>245333.33333333331</v>
      </c>
      <c r="CW685" s="880"/>
      <c r="CX685" s="880"/>
      <c r="CY685" s="880"/>
      <c r="CZ685" s="880"/>
      <c r="DA685" s="880"/>
      <c r="DB685" s="880"/>
      <c r="DC685" s="880"/>
      <c r="DD685" s="880"/>
      <c r="DE685" s="881"/>
    </row>
    <row r="686" spans="1:109" s="3" customFormat="1" ht="23.25" customHeight="1" x14ac:dyDescent="0.2">
      <c r="A686" s="919" t="s">
        <v>1945</v>
      </c>
      <c r="B686" s="920"/>
      <c r="C686" s="920"/>
      <c r="D686" s="920"/>
      <c r="E686" s="920"/>
      <c r="F686" s="920"/>
      <c r="G686" s="920"/>
      <c r="H686" s="920"/>
      <c r="I686" s="920"/>
      <c r="J686" s="920"/>
      <c r="K686" s="920"/>
      <c r="L686" s="920"/>
      <c r="M686" s="920"/>
      <c r="N686" s="920"/>
      <c r="O686" s="921"/>
      <c r="P686" s="886" t="s">
        <v>1513</v>
      </c>
      <c r="Q686" s="886"/>
      <c r="R686" s="886"/>
      <c r="S686" s="886"/>
      <c r="T686" s="886"/>
      <c r="U686" s="886"/>
      <c r="V686" s="886"/>
      <c r="W686" s="886"/>
      <c r="X686" s="886"/>
      <c r="Y686" s="886"/>
      <c r="Z686" s="886"/>
      <c r="AA686" s="886"/>
      <c r="AB686" s="886"/>
      <c r="AC686" s="886"/>
      <c r="AD686" s="887"/>
      <c r="AE686" s="887"/>
      <c r="AF686" s="887"/>
      <c r="AG686" s="888">
        <v>1</v>
      </c>
      <c r="AH686" s="888"/>
      <c r="AI686" s="888"/>
      <c r="AJ686" s="888"/>
      <c r="AK686" s="889">
        <v>16000</v>
      </c>
      <c r="AL686" s="889"/>
      <c r="AM686" s="889"/>
      <c r="AN686" s="889"/>
      <c r="AO686" s="889"/>
      <c r="AP686" s="889"/>
      <c r="AQ686" s="880">
        <v>192000</v>
      </c>
      <c r="AR686" s="880"/>
      <c r="AS686" s="880"/>
      <c r="AT686" s="880"/>
      <c r="AU686" s="880"/>
      <c r="AV686" s="880"/>
      <c r="AW686" s="880"/>
      <c r="AX686" s="880"/>
      <c r="AY686" s="876">
        <v>0</v>
      </c>
      <c r="AZ686" s="876"/>
      <c r="BA686" s="876"/>
      <c r="BB686" s="876"/>
      <c r="BC686" s="876"/>
      <c r="BD686" s="876"/>
      <c r="BE686" s="876"/>
      <c r="BF686" s="876"/>
      <c r="BG686" s="876">
        <v>2666.666666666667</v>
      </c>
      <c r="BH686" s="876"/>
      <c r="BI686" s="876"/>
      <c r="BJ686" s="876"/>
      <c r="BK686" s="876"/>
      <c r="BL686" s="876"/>
      <c r="BM686" s="876"/>
      <c r="BN686" s="876"/>
      <c r="BO686" s="877">
        <v>26666.666666666668</v>
      </c>
      <c r="BP686" s="878"/>
      <c r="BQ686" s="878"/>
      <c r="BR686" s="878"/>
      <c r="BS686" s="878"/>
      <c r="BT686" s="878"/>
      <c r="BU686" s="878"/>
      <c r="BV686" s="879"/>
      <c r="BW686" s="876">
        <v>0</v>
      </c>
      <c r="BX686" s="876"/>
      <c r="BY686" s="876"/>
      <c r="BZ686" s="876"/>
      <c r="CA686" s="876"/>
      <c r="CB686" s="876"/>
      <c r="CC686" s="876"/>
      <c r="CD686" s="876"/>
      <c r="CE686" s="876">
        <v>0</v>
      </c>
      <c r="CF686" s="876"/>
      <c r="CG686" s="876"/>
      <c r="CH686" s="876"/>
      <c r="CI686" s="876"/>
      <c r="CJ686" s="876"/>
      <c r="CK686" s="876"/>
      <c r="CL686" s="876"/>
      <c r="CM686" s="876"/>
      <c r="CN686" s="876">
        <v>24000</v>
      </c>
      <c r="CO686" s="876"/>
      <c r="CP686" s="876"/>
      <c r="CQ686" s="876"/>
      <c r="CR686" s="876"/>
      <c r="CS686" s="876"/>
      <c r="CT686" s="876"/>
      <c r="CU686" s="876"/>
      <c r="CV686" s="880">
        <f t="shared" si="10"/>
        <v>245333.33333333331</v>
      </c>
      <c r="CW686" s="880"/>
      <c r="CX686" s="880"/>
      <c r="CY686" s="880"/>
      <c r="CZ686" s="880"/>
      <c r="DA686" s="880"/>
      <c r="DB686" s="880"/>
      <c r="DC686" s="880"/>
      <c r="DD686" s="880"/>
      <c r="DE686" s="881"/>
    </row>
    <row r="687" spans="1:109" s="3" customFormat="1" ht="23.25" customHeight="1" x14ac:dyDescent="0.2">
      <c r="A687" s="919" t="s">
        <v>1946</v>
      </c>
      <c r="B687" s="920"/>
      <c r="C687" s="920"/>
      <c r="D687" s="920"/>
      <c r="E687" s="920"/>
      <c r="F687" s="920"/>
      <c r="G687" s="920"/>
      <c r="H687" s="920"/>
      <c r="I687" s="920"/>
      <c r="J687" s="920"/>
      <c r="K687" s="920"/>
      <c r="L687" s="920"/>
      <c r="M687" s="920"/>
      <c r="N687" s="920"/>
      <c r="O687" s="921"/>
      <c r="P687" s="886" t="s">
        <v>1499</v>
      </c>
      <c r="Q687" s="886"/>
      <c r="R687" s="886"/>
      <c r="S687" s="886"/>
      <c r="T687" s="886"/>
      <c r="U687" s="886"/>
      <c r="V687" s="886"/>
      <c r="W687" s="886"/>
      <c r="X687" s="886"/>
      <c r="Y687" s="886"/>
      <c r="Z687" s="886"/>
      <c r="AA687" s="886"/>
      <c r="AB687" s="886"/>
      <c r="AC687" s="886"/>
      <c r="AD687" s="887"/>
      <c r="AE687" s="887"/>
      <c r="AF687" s="887"/>
      <c r="AG687" s="888">
        <v>1</v>
      </c>
      <c r="AH687" s="888"/>
      <c r="AI687" s="888"/>
      <c r="AJ687" s="888"/>
      <c r="AK687" s="889">
        <v>23500</v>
      </c>
      <c r="AL687" s="889"/>
      <c r="AM687" s="889"/>
      <c r="AN687" s="889"/>
      <c r="AO687" s="889"/>
      <c r="AP687" s="889"/>
      <c r="AQ687" s="880">
        <v>282000</v>
      </c>
      <c r="AR687" s="880"/>
      <c r="AS687" s="880"/>
      <c r="AT687" s="880"/>
      <c r="AU687" s="880"/>
      <c r="AV687" s="880"/>
      <c r="AW687" s="880"/>
      <c r="AX687" s="880"/>
      <c r="AY687" s="876">
        <v>0</v>
      </c>
      <c r="AZ687" s="876"/>
      <c r="BA687" s="876"/>
      <c r="BB687" s="876"/>
      <c r="BC687" s="876"/>
      <c r="BD687" s="876"/>
      <c r="BE687" s="876"/>
      <c r="BF687" s="876"/>
      <c r="BG687" s="876">
        <v>3916.666666666667</v>
      </c>
      <c r="BH687" s="876"/>
      <c r="BI687" s="876"/>
      <c r="BJ687" s="876"/>
      <c r="BK687" s="876"/>
      <c r="BL687" s="876"/>
      <c r="BM687" s="876"/>
      <c r="BN687" s="876"/>
      <c r="BO687" s="877">
        <v>39166.666666666672</v>
      </c>
      <c r="BP687" s="878"/>
      <c r="BQ687" s="878"/>
      <c r="BR687" s="878"/>
      <c r="BS687" s="878"/>
      <c r="BT687" s="878"/>
      <c r="BU687" s="878"/>
      <c r="BV687" s="879"/>
      <c r="BW687" s="876">
        <v>0</v>
      </c>
      <c r="BX687" s="876"/>
      <c r="BY687" s="876"/>
      <c r="BZ687" s="876"/>
      <c r="CA687" s="876"/>
      <c r="CB687" s="876"/>
      <c r="CC687" s="876"/>
      <c r="CD687" s="876"/>
      <c r="CE687" s="876">
        <v>0</v>
      </c>
      <c r="CF687" s="876"/>
      <c r="CG687" s="876"/>
      <c r="CH687" s="876"/>
      <c r="CI687" s="876"/>
      <c r="CJ687" s="876"/>
      <c r="CK687" s="876"/>
      <c r="CL687" s="876"/>
      <c r="CM687" s="876"/>
      <c r="CN687" s="876">
        <v>24000</v>
      </c>
      <c r="CO687" s="876"/>
      <c r="CP687" s="876"/>
      <c r="CQ687" s="876"/>
      <c r="CR687" s="876"/>
      <c r="CS687" s="876"/>
      <c r="CT687" s="876"/>
      <c r="CU687" s="876"/>
      <c r="CV687" s="880">
        <f t="shared" si="10"/>
        <v>349083.33333333337</v>
      </c>
      <c r="CW687" s="880"/>
      <c r="CX687" s="880"/>
      <c r="CY687" s="880"/>
      <c r="CZ687" s="880"/>
      <c r="DA687" s="880"/>
      <c r="DB687" s="880"/>
      <c r="DC687" s="880"/>
      <c r="DD687" s="880"/>
      <c r="DE687" s="881"/>
    </row>
    <row r="688" spans="1:109" s="3" customFormat="1" ht="23.25" customHeight="1" x14ac:dyDescent="0.2">
      <c r="A688" s="919" t="s">
        <v>1947</v>
      </c>
      <c r="B688" s="920"/>
      <c r="C688" s="920"/>
      <c r="D688" s="920"/>
      <c r="E688" s="920"/>
      <c r="F688" s="920"/>
      <c r="G688" s="920"/>
      <c r="H688" s="920"/>
      <c r="I688" s="920"/>
      <c r="J688" s="920"/>
      <c r="K688" s="920"/>
      <c r="L688" s="920"/>
      <c r="M688" s="920"/>
      <c r="N688" s="920"/>
      <c r="O688" s="921"/>
      <c r="P688" s="886" t="s">
        <v>1507</v>
      </c>
      <c r="Q688" s="886"/>
      <c r="R688" s="886"/>
      <c r="S688" s="886"/>
      <c r="T688" s="886"/>
      <c r="U688" s="886"/>
      <c r="V688" s="886"/>
      <c r="W688" s="886"/>
      <c r="X688" s="886"/>
      <c r="Y688" s="886"/>
      <c r="Z688" s="886"/>
      <c r="AA688" s="886"/>
      <c r="AB688" s="886"/>
      <c r="AC688" s="886"/>
      <c r="AD688" s="887"/>
      <c r="AE688" s="887"/>
      <c r="AF688" s="887"/>
      <c r="AG688" s="888">
        <v>1</v>
      </c>
      <c r="AH688" s="888"/>
      <c r="AI688" s="888"/>
      <c r="AJ688" s="888"/>
      <c r="AK688" s="889">
        <v>25000</v>
      </c>
      <c r="AL688" s="889"/>
      <c r="AM688" s="889"/>
      <c r="AN688" s="889"/>
      <c r="AO688" s="889"/>
      <c r="AP688" s="889"/>
      <c r="AQ688" s="880">
        <v>300000</v>
      </c>
      <c r="AR688" s="880"/>
      <c r="AS688" s="880"/>
      <c r="AT688" s="880"/>
      <c r="AU688" s="880"/>
      <c r="AV688" s="880"/>
      <c r="AW688" s="880"/>
      <c r="AX688" s="880"/>
      <c r="AY688" s="876">
        <v>0</v>
      </c>
      <c r="AZ688" s="876"/>
      <c r="BA688" s="876"/>
      <c r="BB688" s="876"/>
      <c r="BC688" s="876"/>
      <c r="BD688" s="876"/>
      <c r="BE688" s="876"/>
      <c r="BF688" s="876"/>
      <c r="BG688" s="876">
        <v>4166.666666666667</v>
      </c>
      <c r="BH688" s="876"/>
      <c r="BI688" s="876"/>
      <c r="BJ688" s="876"/>
      <c r="BK688" s="876"/>
      <c r="BL688" s="876"/>
      <c r="BM688" s="876"/>
      <c r="BN688" s="876"/>
      <c r="BO688" s="877">
        <v>41666.666666666672</v>
      </c>
      <c r="BP688" s="878"/>
      <c r="BQ688" s="878"/>
      <c r="BR688" s="878"/>
      <c r="BS688" s="878"/>
      <c r="BT688" s="878"/>
      <c r="BU688" s="878"/>
      <c r="BV688" s="879"/>
      <c r="BW688" s="876">
        <v>0</v>
      </c>
      <c r="BX688" s="876"/>
      <c r="BY688" s="876"/>
      <c r="BZ688" s="876"/>
      <c r="CA688" s="876"/>
      <c r="CB688" s="876"/>
      <c r="CC688" s="876"/>
      <c r="CD688" s="876"/>
      <c r="CE688" s="876">
        <v>0</v>
      </c>
      <c r="CF688" s="876"/>
      <c r="CG688" s="876"/>
      <c r="CH688" s="876"/>
      <c r="CI688" s="876"/>
      <c r="CJ688" s="876"/>
      <c r="CK688" s="876"/>
      <c r="CL688" s="876"/>
      <c r="CM688" s="876"/>
      <c r="CN688" s="876">
        <v>0</v>
      </c>
      <c r="CO688" s="876"/>
      <c r="CP688" s="876"/>
      <c r="CQ688" s="876"/>
      <c r="CR688" s="876"/>
      <c r="CS688" s="876"/>
      <c r="CT688" s="876"/>
      <c r="CU688" s="876"/>
      <c r="CV688" s="880">
        <f t="shared" si="10"/>
        <v>345833.33333333337</v>
      </c>
      <c r="CW688" s="880"/>
      <c r="CX688" s="880"/>
      <c r="CY688" s="880"/>
      <c r="CZ688" s="880"/>
      <c r="DA688" s="880"/>
      <c r="DB688" s="880"/>
      <c r="DC688" s="880"/>
      <c r="DD688" s="880"/>
      <c r="DE688" s="881"/>
    </row>
    <row r="689" spans="1:109" s="3" customFormat="1" ht="23.25" customHeight="1" x14ac:dyDescent="0.2">
      <c r="A689" s="919" t="s">
        <v>1948</v>
      </c>
      <c r="B689" s="920"/>
      <c r="C689" s="920"/>
      <c r="D689" s="920"/>
      <c r="E689" s="920"/>
      <c r="F689" s="920"/>
      <c r="G689" s="920"/>
      <c r="H689" s="920"/>
      <c r="I689" s="920"/>
      <c r="J689" s="920"/>
      <c r="K689" s="920"/>
      <c r="L689" s="920"/>
      <c r="M689" s="920"/>
      <c r="N689" s="920"/>
      <c r="O689" s="921"/>
      <c r="P689" s="886" t="s">
        <v>1528</v>
      </c>
      <c r="Q689" s="886"/>
      <c r="R689" s="886"/>
      <c r="S689" s="886"/>
      <c r="T689" s="886"/>
      <c r="U689" s="886"/>
      <c r="V689" s="886"/>
      <c r="W689" s="886"/>
      <c r="X689" s="886"/>
      <c r="Y689" s="886"/>
      <c r="Z689" s="886"/>
      <c r="AA689" s="886"/>
      <c r="AB689" s="886"/>
      <c r="AC689" s="886"/>
      <c r="AD689" s="887"/>
      <c r="AE689" s="887"/>
      <c r="AF689" s="887"/>
      <c r="AG689" s="888">
        <v>1</v>
      </c>
      <c r="AH689" s="888"/>
      <c r="AI689" s="888"/>
      <c r="AJ689" s="888"/>
      <c r="AK689" s="889">
        <v>23500</v>
      </c>
      <c r="AL689" s="889"/>
      <c r="AM689" s="889"/>
      <c r="AN689" s="889"/>
      <c r="AO689" s="889"/>
      <c r="AP689" s="889"/>
      <c r="AQ689" s="880">
        <v>282000</v>
      </c>
      <c r="AR689" s="880"/>
      <c r="AS689" s="880"/>
      <c r="AT689" s="880"/>
      <c r="AU689" s="880"/>
      <c r="AV689" s="880"/>
      <c r="AW689" s="880"/>
      <c r="AX689" s="880"/>
      <c r="AY689" s="876">
        <v>0</v>
      </c>
      <c r="AZ689" s="876"/>
      <c r="BA689" s="876"/>
      <c r="BB689" s="876"/>
      <c r="BC689" s="876"/>
      <c r="BD689" s="876"/>
      <c r="BE689" s="876"/>
      <c r="BF689" s="876"/>
      <c r="BG689" s="876">
        <v>3916.666666666667</v>
      </c>
      <c r="BH689" s="876"/>
      <c r="BI689" s="876"/>
      <c r="BJ689" s="876"/>
      <c r="BK689" s="876"/>
      <c r="BL689" s="876"/>
      <c r="BM689" s="876"/>
      <c r="BN689" s="876"/>
      <c r="BO689" s="877">
        <v>39166.666666666672</v>
      </c>
      <c r="BP689" s="878"/>
      <c r="BQ689" s="878"/>
      <c r="BR689" s="878"/>
      <c r="BS689" s="878"/>
      <c r="BT689" s="878"/>
      <c r="BU689" s="878"/>
      <c r="BV689" s="879"/>
      <c r="BW689" s="876">
        <v>0</v>
      </c>
      <c r="BX689" s="876"/>
      <c r="BY689" s="876"/>
      <c r="BZ689" s="876"/>
      <c r="CA689" s="876"/>
      <c r="CB689" s="876"/>
      <c r="CC689" s="876"/>
      <c r="CD689" s="876"/>
      <c r="CE689" s="876">
        <v>0</v>
      </c>
      <c r="CF689" s="876"/>
      <c r="CG689" s="876"/>
      <c r="CH689" s="876"/>
      <c r="CI689" s="876"/>
      <c r="CJ689" s="876"/>
      <c r="CK689" s="876"/>
      <c r="CL689" s="876"/>
      <c r="CM689" s="876"/>
      <c r="CN689" s="876">
        <v>24000</v>
      </c>
      <c r="CO689" s="876"/>
      <c r="CP689" s="876"/>
      <c r="CQ689" s="876"/>
      <c r="CR689" s="876"/>
      <c r="CS689" s="876"/>
      <c r="CT689" s="876"/>
      <c r="CU689" s="876"/>
      <c r="CV689" s="880">
        <f t="shared" si="10"/>
        <v>349083.33333333337</v>
      </c>
      <c r="CW689" s="880"/>
      <c r="CX689" s="880"/>
      <c r="CY689" s="880"/>
      <c r="CZ689" s="880"/>
      <c r="DA689" s="880"/>
      <c r="DB689" s="880"/>
      <c r="DC689" s="880"/>
      <c r="DD689" s="880"/>
      <c r="DE689" s="881"/>
    </row>
    <row r="690" spans="1:109" s="3" customFormat="1" ht="23.25" customHeight="1" x14ac:dyDescent="0.2">
      <c r="A690" s="919" t="s">
        <v>1949</v>
      </c>
      <c r="B690" s="920"/>
      <c r="C690" s="920"/>
      <c r="D690" s="920"/>
      <c r="E690" s="920"/>
      <c r="F690" s="920"/>
      <c r="G690" s="920"/>
      <c r="H690" s="920"/>
      <c r="I690" s="920"/>
      <c r="J690" s="920"/>
      <c r="K690" s="920"/>
      <c r="L690" s="920"/>
      <c r="M690" s="920"/>
      <c r="N690" s="920"/>
      <c r="O690" s="921"/>
      <c r="P690" s="886" t="s">
        <v>1522</v>
      </c>
      <c r="Q690" s="886"/>
      <c r="R690" s="886"/>
      <c r="S690" s="886"/>
      <c r="T690" s="886"/>
      <c r="U690" s="886"/>
      <c r="V690" s="886"/>
      <c r="W690" s="886"/>
      <c r="X690" s="886"/>
      <c r="Y690" s="886"/>
      <c r="Z690" s="886"/>
      <c r="AA690" s="886"/>
      <c r="AB690" s="886"/>
      <c r="AC690" s="886"/>
      <c r="AD690" s="887"/>
      <c r="AE690" s="887"/>
      <c r="AF690" s="887"/>
      <c r="AG690" s="888">
        <v>1</v>
      </c>
      <c r="AH690" s="888"/>
      <c r="AI690" s="888"/>
      <c r="AJ690" s="888"/>
      <c r="AK690" s="889">
        <v>23500</v>
      </c>
      <c r="AL690" s="889"/>
      <c r="AM690" s="889"/>
      <c r="AN690" s="889"/>
      <c r="AO690" s="889"/>
      <c r="AP690" s="889"/>
      <c r="AQ690" s="880">
        <v>282000</v>
      </c>
      <c r="AR690" s="880"/>
      <c r="AS690" s="880"/>
      <c r="AT690" s="880"/>
      <c r="AU690" s="880"/>
      <c r="AV690" s="880"/>
      <c r="AW690" s="880"/>
      <c r="AX690" s="880"/>
      <c r="AY690" s="876">
        <v>0</v>
      </c>
      <c r="AZ690" s="876"/>
      <c r="BA690" s="876"/>
      <c r="BB690" s="876"/>
      <c r="BC690" s="876"/>
      <c r="BD690" s="876"/>
      <c r="BE690" s="876"/>
      <c r="BF690" s="876"/>
      <c r="BG690" s="876">
        <v>3916.666666666667</v>
      </c>
      <c r="BH690" s="876"/>
      <c r="BI690" s="876"/>
      <c r="BJ690" s="876"/>
      <c r="BK690" s="876"/>
      <c r="BL690" s="876"/>
      <c r="BM690" s="876"/>
      <c r="BN690" s="876"/>
      <c r="BO690" s="877">
        <v>39166.666666666672</v>
      </c>
      <c r="BP690" s="878"/>
      <c r="BQ690" s="878"/>
      <c r="BR690" s="878"/>
      <c r="BS690" s="878"/>
      <c r="BT690" s="878"/>
      <c r="BU690" s="878"/>
      <c r="BV690" s="879"/>
      <c r="BW690" s="876">
        <v>0</v>
      </c>
      <c r="BX690" s="876"/>
      <c r="BY690" s="876"/>
      <c r="BZ690" s="876"/>
      <c r="CA690" s="876"/>
      <c r="CB690" s="876"/>
      <c r="CC690" s="876"/>
      <c r="CD690" s="876"/>
      <c r="CE690" s="876">
        <v>0</v>
      </c>
      <c r="CF690" s="876"/>
      <c r="CG690" s="876"/>
      <c r="CH690" s="876"/>
      <c r="CI690" s="876"/>
      <c r="CJ690" s="876"/>
      <c r="CK690" s="876"/>
      <c r="CL690" s="876"/>
      <c r="CM690" s="876"/>
      <c r="CN690" s="876">
        <v>24000</v>
      </c>
      <c r="CO690" s="876"/>
      <c r="CP690" s="876"/>
      <c r="CQ690" s="876"/>
      <c r="CR690" s="876"/>
      <c r="CS690" s="876"/>
      <c r="CT690" s="876"/>
      <c r="CU690" s="876"/>
      <c r="CV690" s="880">
        <f t="shared" si="10"/>
        <v>349083.33333333337</v>
      </c>
      <c r="CW690" s="880"/>
      <c r="CX690" s="880"/>
      <c r="CY690" s="880"/>
      <c r="CZ690" s="880"/>
      <c r="DA690" s="880"/>
      <c r="DB690" s="880"/>
      <c r="DC690" s="880"/>
      <c r="DD690" s="880"/>
      <c r="DE690" s="881"/>
    </row>
    <row r="691" spans="1:109" s="3" customFormat="1" ht="23.25" customHeight="1" x14ac:dyDescent="0.2">
      <c r="A691" s="919" t="s">
        <v>1950</v>
      </c>
      <c r="B691" s="920"/>
      <c r="C691" s="920"/>
      <c r="D691" s="920"/>
      <c r="E691" s="920"/>
      <c r="F691" s="920"/>
      <c r="G691" s="920"/>
      <c r="H691" s="920"/>
      <c r="I691" s="920"/>
      <c r="J691" s="920"/>
      <c r="K691" s="920"/>
      <c r="L691" s="920"/>
      <c r="M691" s="920"/>
      <c r="N691" s="920"/>
      <c r="O691" s="921"/>
      <c r="P691" s="886" t="s">
        <v>1600</v>
      </c>
      <c r="Q691" s="886"/>
      <c r="R691" s="886"/>
      <c r="S691" s="886"/>
      <c r="T691" s="886"/>
      <c r="U691" s="886"/>
      <c r="V691" s="886"/>
      <c r="W691" s="886"/>
      <c r="X691" s="886"/>
      <c r="Y691" s="886"/>
      <c r="Z691" s="886"/>
      <c r="AA691" s="886"/>
      <c r="AB691" s="886"/>
      <c r="AC691" s="886"/>
      <c r="AD691" s="887"/>
      <c r="AE691" s="887"/>
      <c r="AF691" s="887"/>
      <c r="AG691" s="888">
        <v>1</v>
      </c>
      <c r="AH691" s="888"/>
      <c r="AI691" s="888"/>
      <c r="AJ691" s="888"/>
      <c r="AK691" s="889">
        <v>16000</v>
      </c>
      <c r="AL691" s="889"/>
      <c r="AM691" s="889"/>
      <c r="AN691" s="889"/>
      <c r="AO691" s="889"/>
      <c r="AP691" s="889"/>
      <c r="AQ691" s="880">
        <v>192000</v>
      </c>
      <c r="AR691" s="880"/>
      <c r="AS691" s="880"/>
      <c r="AT691" s="880"/>
      <c r="AU691" s="880"/>
      <c r="AV691" s="880"/>
      <c r="AW691" s="880"/>
      <c r="AX691" s="880"/>
      <c r="AY691" s="876">
        <v>0</v>
      </c>
      <c r="AZ691" s="876"/>
      <c r="BA691" s="876"/>
      <c r="BB691" s="876"/>
      <c r="BC691" s="876"/>
      <c r="BD691" s="876"/>
      <c r="BE691" s="876"/>
      <c r="BF691" s="876"/>
      <c r="BG691" s="876">
        <v>2666.666666666667</v>
      </c>
      <c r="BH691" s="876"/>
      <c r="BI691" s="876"/>
      <c r="BJ691" s="876"/>
      <c r="BK691" s="876"/>
      <c r="BL691" s="876"/>
      <c r="BM691" s="876"/>
      <c r="BN691" s="876"/>
      <c r="BO691" s="877">
        <v>26666.666666666668</v>
      </c>
      <c r="BP691" s="878"/>
      <c r="BQ691" s="878"/>
      <c r="BR691" s="878"/>
      <c r="BS691" s="878"/>
      <c r="BT691" s="878"/>
      <c r="BU691" s="878"/>
      <c r="BV691" s="879"/>
      <c r="BW691" s="876">
        <v>0</v>
      </c>
      <c r="BX691" s="876"/>
      <c r="BY691" s="876"/>
      <c r="BZ691" s="876"/>
      <c r="CA691" s="876"/>
      <c r="CB691" s="876"/>
      <c r="CC691" s="876"/>
      <c r="CD691" s="876"/>
      <c r="CE691" s="876">
        <v>0</v>
      </c>
      <c r="CF691" s="876"/>
      <c r="CG691" s="876"/>
      <c r="CH691" s="876"/>
      <c r="CI691" s="876"/>
      <c r="CJ691" s="876"/>
      <c r="CK691" s="876"/>
      <c r="CL691" s="876"/>
      <c r="CM691" s="876"/>
      <c r="CN691" s="876">
        <v>24000</v>
      </c>
      <c r="CO691" s="876"/>
      <c r="CP691" s="876"/>
      <c r="CQ691" s="876"/>
      <c r="CR691" s="876"/>
      <c r="CS691" s="876"/>
      <c r="CT691" s="876"/>
      <c r="CU691" s="876"/>
      <c r="CV691" s="880">
        <f t="shared" si="10"/>
        <v>245333.33333333331</v>
      </c>
      <c r="CW691" s="880"/>
      <c r="CX691" s="880"/>
      <c r="CY691" s="880"/>
      <c r="CZ691" s="880"/>
      <c r="DA691" s="880"/>
      <c r="DB691" s="880"/>
      <c r="DC691" s="880"/>
      <c r="DD691" s="880"/>
      <c r="DE691" s="881"/>
    </row>
    <row r="692" spans="1:109" s="3" customFormat="1" ht="23.25" customHeight="1" x14ac:dyDescent="0.2">
      <c r="A692" s="919" t="s">
        <v>1951</v>
      </c>
      <c r="B692" s="920"/>
      <c r="C692" s="920"/>
      <c r="D692" s="920"/>
      <c r="E692" s="920"/>
      <c r="F692" s="920"/>
      <c r="G692" s="920"/>
      <c r="H692" s="920"/>
      <c r="I692" s="920"/>
      <c r="J692" s="920"/>
      <c r="K692" s="920"/>
      <c r="L692" s="920"/>
      <c r="M692" s="920"/>
      <c r="N692" s="920"/>
      <c r="O692" s="921"/>
      <c r="P692" s="886" t="s">
        <v>1607</v>
      </c>
      <c r="Q692" s="886"/>
      <c r="R692" s="886"/>
      <c r="S692" s="886"/>
      <c r="T692" s="886"/>
      <c r="U692" s="886"/>
      <c r="V692" s="886"/>
      <c r="W692" s="886"/>
      <c r="X692" s="886"/>
      <c r="Y692" s="886"/>
      <c r="Z692" s="886"/>
      <c r="AA692" s="886"/>
      <c r="AB692" s="886"/>
      <c r="AC692" s="886"/>
      <c r="AD692" s="887"/>
      <c r="AE692" s="887"/>
      <c r="AF692" s="887"/>
      <c r="AG692" s="888">
        <v>1</v>
      </c>
      <c r="AH692" s="888"/>
      <c r="AI692" s="888"/>
      <c r="AJ692" s="888"/>
      <c r="AK692" s="889">
        <v>23500</v>
      </c>
      <c r="AL692" s="889"/>
      <c r="AM692" s="889"/>
      <c r="AN692" s="889"/>
      <c r="AO692" s="889"/>
      <c r="AP692" s="889"/>
      <c r="AQ692" s="880">
        <v>282000</v>
      </c>
      <c r="AR692" s="880"/>
      <c r="AS692" s="880"/>
      <c r="AT692" s="880"/>
      <c r="AU692" s="880"/>
      <c r="AV692" s="880"/>
      <c r="AW692" s="880"/>
      <c r="AX692" s="880"/>
      <c r="AY692" s="876">
        <v>0</v>
      </c>
      <c r="AZ692" s="876"/>
      <c r="BA692" s="876"/>
      <c r="BB692" s="876"/>
      <c r="BC692" s="876"/>
      <c r="BD692" s="876"/>
      <c r="BE692" s="876"/>
      <c r="BF692" s="876"/>
      <c r="BG692" s="876">
        <v>3916.666666666667</v>
      </c>
      <c r="BH692" s="876"/>
      <c r="BI692" s="876"/>
      <c r="BJ692" s="876"/>
      <c r="BK692" s="876"/>
      <c r="BL692" s="876"/>
      <c r="BM692" s="876"/>
      <c r="BN692" s="876"/>
      <c r="BO692" s="877">
        <v>39166.666666666672</v>
      </c>
      <c r="BP692" s="878"/>
      <c r="BQ692" s="878"/>
      <c r="BR692" s="878"/>
      <c r="BS692" s="878"/>
      <c r="BT692" s="878"/>
      <c r="BU692" s="878"/>
      <c r="BV692" s="879"/>
      <c r="BW692" s="876">
        <v>0</v>
      </c>
      <c r="BX692" s="876"/>
      <c r="BY692" s="876"/>
      <c r="BZ692" s="876"/>
      <c r="CA692" s="876"/>
      <c r="CB692" s="876"/>
      <c r="CC692" s="876"/>
      <c r="CD692" s="876"/>
      <c r="CE692" s="876">
        <v>0</v>
      </c>
      <c r="CF692" s="876"/>
      <c r="CG692" s="876"/>
      <c r="CH692" s="876"/>
      <c r="CI692" s="876"/>
      <c r="CJ692" s="876"/>
      <c r="CK692" s="876"/>
      <c r="CL692" s="876"/>
      <c r="CM692" s="876"/>
      <c r="CN692" s="876">
        <v>24000</v>
      </c>
      <c r="CO692" s="876"/>
      <c r="CP692" s="876"/>
      <c r="CQ692" s="876"/>
      <c r="CR692" s="876"/>
      <c r="CS692" s="876"/>
      <c r="CT692" s="876"/>
      <c r="CU692" s="876"/>
      <c r="CV692" s="880">
        <f t="shared" si="10"/>
        <v>349083.33333333337</v>
      </c>
      <c r="CW692" s="880"/>
      <c r="CX692" s="880"/>
      <c r="CY692" s="880"/>
      <c r="CZ692" s="880"/>
      <c r="DA692" s="880"/>
      <c r="DB692" s="880"/>
      <c r="DC692" s="880"/>
      <c r="DD692" s="880"/>
      <c r="DE692" s="881"/>
    </row>
    <row r="693" spans="1:109" s="3" customFormat="1" ht="23.25" customHeight="1" x14ac:dyDescent="0.2">
      <c r="A693" s="919" t="s">
        <v>1952</v>
      </c>
      <c r="B693" s="920"/>
      <c r="C693" s="920"/>
      <c r="D693" s="920"/>
      <c r="E693" s="920"/>
      <c r="F693" s="920"/>
      <c r="G693" s="920"/>
      <c r="H693" s="920"/>
      <c r="I693" s="920"/>
      <c r="J693" s="920"/>
      <c r="K693" s="920"/>
      <c r="L693" s="920"/>
      <c r="M693" s="920"/>
      <c r="N693" s="920"/>
      <c r="O693" s="921"/>
      <c r="P693" s="886" t="s">
        <v>1600</v>
      </c>
      <c r="Q693" s="886"/>
      <c r="R693" s="886"/>
      <c r="S693" s="886"/>
      <c r="T693" s="886"/>
      <c r="U693" s="886"/>
      <c r="V693" s="886"/>
      <c r="W693" s="886"/>
      <c r="X693" s="886"/>
      <c r="Y693" s="886"/>
      <c r="Z693" s="886"/>
      <c r="AA693" s="886"/>
      <c r="AB693" s="886"/>
      <c r="AC693" s="886"/>
      <c r="AD693" s="887"/>
      <c r="AE693" s="887"/>
      <c r="AF693" s="887"/>
      <c r="AG693" s="888">
        <v>1</v>
      </c>
      <c r="AH693" s="888"/>
      <c r="AI693" s="888"/>
      <c r="AJ693" s="888"/>
      <c r="AK693" s="889">
        <v>23500</v>
      </c>
      <c r="AL693" s="889"/>
      <c r="AM693" s="889"/>
      <c r="AN693" s="889"/>
      <c r="AO693" s="889"/>
      <c r="AP693" s="889"/>
      <c r="AQ693" s="880">
        <v>282000</v>
      </c>
      <c r="AR693" s="880"/>
      <c r="AS693" s="880"/>
      <c r="AT693" s="880"/>
      <c r="AU693" s="880"/>
      <c r="AV693" s="880"/>
      <c r="AW693" s="880"/>
      <c r="AX693" s="880"/>
      <c r="AY693" s="876">
        <v>0</v>
      </c>
      <c r="AZ693" s="876"/>
      <c r="BA693" s="876"/>
      <c r="BB693" s="876"/>
      <c r="BC693" s="876"/>
      <c r="BD693" s="876"/>
      <c r="BE693" s="876"/>
      <c r="BF693" s="876"/>
      <c r="BG693" s="876">
        <v>3916.666666666667</v>
      </c>
      <c r="BH693" s="876"/>
      <c r="BI693" s="876"/>
      <c r="BJ693" s="876"/>
      <c r="BK693" s="876"/>
      <c r="BL693" s="876"/>
      <c r="BM693" s="876"/>
      <c r="BN693" s="876"/>
      <c r="BO693" s="877">
        <v>39166.666666666672</v>
      </c>
      <c r="BP693" s="878"/>
      <c r="BQ693" s="878"/>
      <c r="BR693" s="878"/>
      <c r="BS693" s="878"/>
      <c r="BT693" s="878"/>
      <c r="BU693" s="878"/>
      <c r="BV693" s="879"/>
      <c r="BW693" s="876">
        <v>0</v>
      </c>
      <c r="BX693" s="876"/>
      <c r="BY693" s="876"/>
      <c r="BZ693" s="876"/>
      <c r="CA693" s="876"/>
      <c r="CB693" s="876"/>
      <c r="CC693" s="876"/>
      <c r="CD693" s="876"/>
      <c r="CE693" s="876">
        <v>0</v>
      </c>
      <c r="CF693" s="876"/>
      <c r="CG693" s="876"/>
      <c r="CH693" s="876"/>
      <c r="CI693" s="876"/>
      <c r="CJ693" s="876"/>
      <c r="CK693" s="876"/>
      <c r="CL693" s="876"/>
      <c r="CM693" s="876"/>
      <c r="CN693" s="876">
        <v>24000</v>
      </c>
      <c r="CO693" s="876"/>
      <c r="CP693" s="876"/>
      <c r="CQ693" s="876"/>
      <c r="CR693" s="876"/>
      <c r="CS693" s="876"/>
      <c r="CT693" s="876"/>
      <c r="CU693" s="876"/>
      <c r="CV693" s="880">
        <f t="shared" si="10"/>
        <v>349083.33333333337</v>
      </c>
      <c r="CW693" s="880"/>
      <c r="CX693" s="880"/>
      <c r="CY693" s="880"/>
      <c r="CZ693" s="880"/>
      <c r="DA693" s="880"/>
      <c r="DB693" s="880"/>
      <c r="DC693" s="880"/>
      <c r="DD693" s="880"/>
      <c r="DE693" s="881"/>
    </row>
    <row r="694" spans="1:109" s="3" customFormat="1" ht="23.25" customHeight="1" x14ac:dyDescent="0.2">
      <c r="A694" s="919" t="s">
        <v>1953</v>
      </c>
      <c r="B694" s="920"/>
      <c r="C694" s="920"/>
      <c r="D694" s="920"/>
      <c r="E694" s="920"/>
      <c r="F694" s="920"/>
      <c r="G694" s="920"/>
      <c r="H694" s="920"/>
      <c r="I694" s="920"/>
      <c r="J694" s="920"/>
      <c r="K694" s="920"/>
      <c r="L694" s="920"/>
      <c r="M694" s="920"/>
      <c r="N694" s="920"/>
      <c r="O694" s="921"/>
      <c r="P694" s="886" t="s">
        <v>1511</v>
      </c>
      <c r="Q694" s="886"/>
      <c r="R694" s="886"/>
      <c r="S694" s="886"/>
      <c r="T694" s="886"/>
      <c r="U694" s="886"/>
      <c r="V694" s="886"/>
      <c r="W694" s="886"/>
      <c r="X694" s="886"/>
      <c r="Y694" s="886"/>
      <c r="Z694" s="886"/>
      <c r="AA694" s="886"/>
      <c r="AB694" s="886"/>
      <c r="AC694" s="886"/>
      <c r="AD694" s="887"/>
      <c r="AE694" s="887"/>
      <c r="AF694" s="887"/>
      <c r="AG694" s="888">
        <v>1</v>
      </c>
      <c r="AH694" s="888"/>
      <c r="AI694" s="888"/>
      <c r="AJ694" s="888"/>
      <c r="AK694" s="889">
        <v>23500</v>
      </c>
      <c r="AL694" s="889"/>
      <c r="AM694" s="889"/>
      <c r="AN694" s="889"/>
      <c r="AO694" s="889"/>
      <c r="AP694" s="889"/>
      <c r="AQ694" s="880">
        <v>282000</v>
      </c>
      <c r="AR694" s="880"/>
      <c r="AS694" s="880"/>
      <c r="AT694" s="880"/>
      <c r="AU694" s="880"/>
      <c r="AV694" s="880"/>
      <c r="AW694" s="880"/>
      <c r="AX694" s="880"/>
      <c r="AY694" s="876">
        <v>0</v>
      </c>
      <c r="AZ694" s="876"/>
      <c r="BA694" s="876"/>
      <c r="BB694" s="876"/>
      <c r="BC694" s="876"/>
      <c r="BD694" s="876"/>
      <c r="BE694" s="876"/>
      <c r="BF694" s="876"/>
      <c r="BG694" s="876">
        <v>3916.666666666667</v>
      </c>
      <c r="BH694" s="876"/>
      <c r="BI694" s="876"/>
      <c r="BJ694" s="876"/>
      <c r="BK694" s="876"/>
      <c r="BL694" s="876"/>
      <c r="BM694" s="876"/>
      <c r="BN694" s="876"/>
      <c r="BO694" s="877">
        <v>39166.666666666672</v>
      </c>
      <c r="BP694" s="878"/>
      <c r="BQ694" s="878"/>
      <c r="BR694" s="878"/>
      <c r="BS694" s="878"/>
      <c r="BT694" s="878"/>
      <c r="BU694" s="878"/>
      <c r="BV694" s="879"/>
      <c r="BW694" s="876">
        <v>0</v>
      </c>
      <c r="BX694" s="876"/>
      <c r="BY694" s="876"/>
      <c r="BZ694" s="876"/>
      <c r="CA694" s="876"/>
      <c r="CB694" s="876"/>
      <c r="CC694" s="876"/>
      <c r="CD694" s="876"/>
      <c r="CE694" s="876">
        <v>0</v>
      </c>
      <c r="CF694" s="876"/>
      <c r="CG694" s="876"/>
      <c r="CH694" s="876"/>
      <c r="CI694" s="876"/>
      <c r="CJ694" s="876"/>
      <c r="CK694" s="876"/>
      <c r="CL694" s="876"/>
      <c r="CM694" s="876"/>
      <c r="CN694" s="876">
        <v>24000</v>
      </c>
      <c r="CO694" s="876"/>
      <c r="CP694" s="876"/>
      <c r="CQ694" s="876"/>
      <c r="CR694" s="876"/>
      <c r="CS694" s="876"/>
      <c r="CT694" s="876"/>
      <c r="CU694" s="876"/>
      <c r="CV694" s="880">
        <f t="shared" si="10"/>
        <v>349083.33333333337</v>
      </c>
      <c r="CW694" s="880"/>
      <c r="CX694" s="880"/>
      <c r="CY694" s="880"/>
      <c r="CZ694" s="880"/>
      <c r="DA694" s="880"/>
      <c r="DB694" s="880"/>
      <c r="DC694" s="880"/>
      <c r="DD694" s="880"/>
      <c r="DE694" s="881"/>
    </row>
    <row r="695" spans="1:109" s="3" customFormat="1" ht="23.25" customHeight="1" x14ac:dyDescent="0.2">
      <c r="A695" s="919" t="s">
        <v>1954</v>
      </c>
      <c r="B695" s="920"/>
      <c r="C695" s="920"/>
      <c r="D695" s="920"/>
      <c r="E695" s="920"/>
      <c r="F695" s="920"/>
      <c r="G695" s="920"/>
      <c r="H695" s="920"/>
      <c r="I695" s="920"/>
      <c r="J695" s="920"/>
      <c r="K695" s="920"/>
      <c r="L695" s="920"/>
      <c r="M695" s="920"/>
      <c r="N695" s="920"/>
      <c r="O695" s="921"/>
      <c r="P695" s="886" t="s">
        <v>1563</v>
      </c>
      <c r="Q695" s="886"/>
      <c r="R695" s="886"/>
      <c r="S695" s="886"/>
      <c r="T695" s="886"/>
      <c r="U695" s="886"/>
      <c r="V695" s="886"/>
      <c r="W695" s="886"/>
      <c r="X695" s="886"/>
      <c r="Y695" s="886"/>
      <c r="Z695" s="886"/>
      <c r="AA695" s="886"/>
      <c r="AB695" s="886"/>
      <c r="AC695" s="886"/>
      <c r="AD695" s="887"/>
      <c r="AE695" s="887"/>
      <c r="AF695" s="887"/>
      <c r="AG695" s="888">
        <v>1</v>
      </c>
      <c r="AH695" s="888"/>
      <c r="AI695" s="888"/>
      <c r="AJ695" s="888"/>
      <c r="AK695" s="889">
        <v>16000</v>
      </c>
      <c r="AL695" s="889"/>
      <c r="AM695" s="889"/>
      <c r="AN695" s="889"/>
      <c r="AO695" s="889"/>
      <c r="AP695" s="889"/>
      <c r="AQ695" s="880">
        <v>192000</v>
      </c>
      <c r="AR695" s="880"/>
      <c r="AS695" s="880"/>
      <c r="AT695" s="880"/>
      <c r="AU695" s="880"/>
      <c r="AV695" s="880"/>
      <c r="AW695" s="880"/>
      <c r="AX695" s="880"/>
      <c r="AY695" s="876">
        <v>0</v>
      </c>
      <c r="AZ695" s="876"/>
      <c r="BA695" s="876"/>
      <c r="BB695" s="876"/>
      <c r="BC695" s="876"/>
      <c r="BD695" s="876"/>
      <c r="BE695" s="876"/>
      <c r="BF695" s="876"/>
      <c r="BG695" s="876">
        <v>2666.666666666667</v>
      </c>
      <c r="BH695" s="876"/>
      <c r="BI695" s="876"/>
      <c r="BJ695" s="876"/>
      <c r="BK695" s="876"/>
      <c r="BL695" s="876"/>
      <c r="BM695" s="876"/>
      <c r="BN695" s="876"/>
      <c r="BO695" s="877">
        <v>26666.666666666668</v>
      </c>
      <c r="BP695" s="878"/>
      <c r="BQ695" s="878"/>
      <c r="BR695" s="878"/>
      <c r="BS695" s="878"/>
      <c r="BT695" s="878"/>
      <c r="BU695" s="878"/>
      <c r="BV695" s="879"/>
      <c r="BW695" s="876">
        <v>0</v>
      </c>
      <c r="BX695" s="876"/>
      <c r="BY695" s="876"/>
      <c r="BZ695" s="876"/>
      <c r="CA695" s="876"/>
      <c r="CB695" s="876"/>
      <c r="CC695" s="876"/>
      <c r="CD695" s="876"/>
      <c r="CE695" s="876">
        <v>0</v>
      </c>
      <c r="CF695" s="876"/>
      <c r="CG695" s="876"/>
      <c r="CH695" s="876"/>
      <c r="CI695" s="876"/>
      <c r="CJ695" s="876"/>
      <c r="CK695" s="876"/>
      <c r="CL695" s="876"/>
      <c r="CM695" s="876"/>
      <c r="CN695" s="876">
        <v>24000</v>
      </c>
      <c r="CO695" s="876"/>
      <c r="CP695" s="876"/>
      <c r="CQ695" s="876"/>
      <c r="CR695" s="876"/>
      <c r="CS695" s="876"/>
      <c r="CT695" s="876"/>
      <c r="CU695" s="876"/>
      <c r="CV695" s="880">
        <f t="shared" si="10"/>
        <v>245333.33333333331</v>
      </c>
      <c r="CW695" s="880"/>
      <c r="CX695" s="880"/>
      <c r="CY695" s="880"/>
      <c r="CZ695" s="880"/>
      <c r="DA695" s="880"/>
      <c r="DB695" s="880"/>
      <c r="DC695" s="880"/>
      <c r="DD695" s="880"/>
      <c r="DE695" s="881"/>
    </row>
    <row r="696" spans="1:109" s="3" customFormat="1" ht="23.25" customHeight="1" x14ac:dyDescent="0.2">
      <c r="A696" s="919" t="s">
        <v>1954</v>
      </c>
      <c r="B696" s="920"/>
      <c r="C696" s="920"/>
      <c r="D696" s="920"/>
      <c r="E696" s="920"/>
      <c r="F696" s="920"/>
      <c r="G696" s="920"/>
      <c r="H696" s="920"/>
      <c r="I696" s="920"/>
      <c r="J696" s="920"/>
      <c r="K696" s="920"/>
      <c r="L696" s="920"/>
      <c r="M696" s="920"/>
      <c r="N696" s="920"/>
      <c r="O696" s="921"/>
      <c r="P696" s="886" t="s">
        <v>1535</v>
      </c>
      <c r="Q696" s="886"/>
      <c r="R696" s="886"/>
      <c r="S696" s="886"/>
      <c r="T696" s="886"/>
      <c r="U696" s="886"/>
      <c r="V696" s="886"/>
      <c r="W696" s="886"/>
      <c r="X696" s="886"/>
      <c r="Y696" s="886"/>
      <c r="Z696" s="886"/>
      <c r="AA696" s="886"/>
      <c r="AB696" s="886"/>
      <c r="AC696" s="886"/>
      <c r="AD696" s="887"/>
      <c r="AE696" s="887"/>
      <c r="AF696" s="887"/>
      <c r="AG696" s="888">
        <v>1</v>
      </c>
      <c r="AH696" s="888"/>
      <c r="AI696" s="888"/>
      <c r="AJ696" s="888"/>
      <c r="AK696" s="889">
        <v>23500</v>
      </c>
      <c r="AL696" s="889"/>
      <c r="AM696" s="889"/>
      <c r="AN696" s="889"/>
      <c r="AO696" s="889"/>
      <c r="AP696" s="889"/>
      <c r="AQ696" s="880">
        <v>282000</v>
      </c>
      <c r="AR696" s="880"/>
      <c r="AS696" s="880"/>
      <c r="AT696" s="880"/>
      <c r="AU696" s="880"/>
      <c r="AV696" s="880"/>
      <c r="AW696" s="880"/>
      <c r="AX696" s="880"/>
      <c r="AY696" s="876">
        <v>0</v>
      </c>
      <c r="AZ696" s="876"/>
      <c r="BA696" s="876"/>
      <c r="BB696" s="876"/>
      <c r="BC696" s="876"/>
      <c r="BD696" s="876"/>
      <c r="BE696" s="876"/>
      <c r="BF696" s="876"/>
      <c r="BG696" s="876">
        <v>3916.666666666667</v>
      </c>
      <c r="BH696" s="876"/>
      <c r="BI696" s="876"/>
      <c r="BJ696" s="876"/>
      <c r="BK696" s="876"/>
      <c r="BL696" s="876"/>
      <c r="BM696" s="876"/>
      <c r="BN696" s="876"/>
      <c r="BO696" s="877">
        <v>39166.666666666672</v>
      </c>
      <c r="BP696" s="878"/>
      <c r="BQ696" s="878"/>
      <c r="BR696" s="878"/>
      <c r="BS696" s="878"/>
      <c r="BT696" s="878"/>
      <c r="BU696" s="878"/>
      <c r="BV696" s="879"/>
      <c r="BW696" s="876">
        <v>0</v>
      </c>
      <c r="BX696" s="876"/>
      <c r="BY696" s="876"/>
      <c r="BZ696" s="876"/>
      <c r="CA696" s="876"/>
      <c r="CB696" s="876"/>
      <c r="CC696" s="876"/>
      <c r="CD696" s="876"/>
      <c r="CE696" s="876">
        <v>0</v>
      </c>
      <c r="CF696" s="876"/>
      <c r="CG696" s="876"/>
      <c r="CH696" s="876"/>
      <c r="CI696" s="876"/>
      <c r="CJ696" s="876"/>
      <c r="CK696" s="876"/>
      <c r="CL696" s="876"/>
      <c r="CM696" s="876"/>
      <c r="CN696" s="876">
        <v>24000</v>
      </c>
      <c r="CO696" s="876"/>
      <c r="CP696" s="876"/>
      <c r="CQ696" s="876"/>
      <c r="CR696" s="876"/>
      <c r="CS696" s="876"/>
      <c r="CT696" s="876"/>
      <c r="CU696" s="876"/>
      <c r="CV696" s="880">
        <f t="shared" si="10"/>
        <v>349083.33333333337</v>
      </c>
      <c r="CW696" s="880"/>
      <c r="CX696" s="880"/>
      <c r="CY696" s="880"/>
      <c r="CZ696" s="880"/>
      <c r="DA696" s="880"/>
      <c r="DB696" s="880"/>
      <c r="DC696" s="880"/>
      <c r="DD696" s="880"/>
      <c r="DE696" s="881"/>
    </row>
    <row r="697" spans="1:109" s="3" customFormat="1" ht="23.25" customHeight="1" x14ac:dyDescent="0.2">
      <c r="A697" s="919" t="s">
        <v>1954</v>
      </c>
      <c r="B697" s="920"/>
      <c r="C697" s="920"/>
      <c r="D697" s="920"/>
      <c r="E697" s="920"/>
      <c r="F697" s="920"/>
      <c r="G697" s="920"/>
      <c r="H697" s="920"/>
      <c r="I697" s="920"/>
      <c r="J697" s="920"/>
      <c r="K697" s="920"/>
      <c r="L697" s="920"/>
      <c r="M697" s="920"/>
      <c r="N697" s="920"/>
      <c r="O697" s="921"/>
      <c r="P697" s="886" t="s">
        <v>1580</v>
      </c>
      <c r="Q697" s="886"/>
      <c r="R697" s="886"/>
      <c r="S697" s="886"/>
      <c r="T697" s="886"/>
      <c r="U697" s="886"/>
      <c r="V697" s="886"/>
      <c r="W697" s="886"/>
      <c r="X697" s="886"/>
      <c r="Y697" s="886"/>
      <c r="Z697" s="886"/>
      <c r="AA697" s="886"/>
      <c r="AB697" s="886"/>
      <c r="AC697" s="886"/>
      <c r="AD697" s="887"/>
      <c r="AE697" s="887"/>
      <c r="AF697" s="887"/>
      <c r="AG697" s="888">
        <v>1</v>
      </c>
      <c r="AH697" s="888"/>
      <c r="AI697" s="888"/>
      <c r="AJ697" s="888"/>
      <c r="AK697" s="889">
        <v>19050</v>
      </c>
      <c r="AL697" s="889"/>
      <c r="AM697" s="889"/>
      <c r="AN697" s="889"/>
      <c r="AO697" s="889"/>
      <c r="AP697" s="889"/>
      <c r="AQ697" s="880">
        <v>228600</v>
      </c>
      <c r="AR697" s="880"/>
      <c r="AS697" s="880"/>
      <c r="AT697" s="880"/>
      <c r="AU697" s="880"/>
      <c r="AV697" s="880"/>
      <c r="AW697" s="880"/>
      <c r="AX697" s="880"/>
      <c r="AY697" s="876">
        <v>0</v>
      </c>
      <c r="AZ697" s="876"/>
      <c r="BA697" s="876"/>
      <c r="BB697" s="876"/>
      <c r="BC697" s="876"/>
      <c r="BD697" s="876"/>
      <c r="BE697" s="876"/>
      <c r="BF697" s="876"/>
      <c r="BG697" s="876">
        <v>3175</v>
      </c>
      <c r="BH697" s="876"/>
      <c r="BI697" s="876"/>
      <c r="BJ697" s="876"/>
      <c r="BK697" s="876"/>
      <c r="BL697" s="876"/>
      <c r="BM697" s="876"/>
      <c r="BN697" s="876"/>
      <c r="BO697" s="877">
        <v>31750</v>
      </c>
      <c r="BP697" s="878"/>
      <c r="BQ697" s="878"/>
      <c r="BR697" s="878"/>
      <c r="BS697" s="878"/>
      <c r="BT697" s="878"/>
      <c r="BU697" s="878"/>
      <c r="BV697" s="879"/>
      <c r="BW697" s="876">
        <v>0</v>
      </c>
      <c r="BX697" s="876"/>
      <c r="BY697" s="876"/>
      <c r="BZ697" s="876"/>
      <c r="CA697" s="876"/>
      <c r="CB697" s="876"/>
      <c r="CC697" s="876"/>
      <c r="CD697" s="876"/>
      <c r="CE697" s="876">
        <v>0</v>
      </c>
      <c r="CF697" s="876"/>
      <c r="CG697" s="876"/>
      <c r="CH697" s="876"/>
      <c r="CI697" s="876"/>
      <c r="CJ697" s="876"/>
      <c r="CK697" s="876"/>
      <c r="CL697" s="876"/>
      <c r="CM697" s="876"/>
      <c r="CN697" s="876">
        <v>24000</v>
      </c>
      <c r="CO697" s="876"/>
      <c r="CP697" s="876"/>
      <c r="CQ697" s="876"/>
      <c r="CR697" s="876"/>
      <c r="CS697" s="876"/>
      <c r="CT697" s="876"/>
      <c r="CU697" s="876"/>
      <c r="CV697" s="880">
        <f t="shared" si="10"/>
        <v>287525</v>
      </c>
      <c r="CW697" s="880"/>
      <c r="CX697" s="880"/>
      <c r="CY697" s="880"/>
      <c r="CZ697" s="880"/>
      <c r="DA697" s="880"/>
      <c r="DB697" s="880"/>
      <c r="DC697" s="880"/>
      <c r="DD697" s="880"/>
      <c r="DE697" s="881"/>
    </row>
    <row r="698" spans="1:109" s="3" customFormat="1" ht="23.25" customHeight="1" x14ac:dyDescent="0.2">
      <c r="A698" s="919" t="s">
        <v>1954</v>
      </c>
      <c r="B698" s="920"/>
      <c r="C698" s="920"/>
      <c r="D698" s="920"/>
      <c r="E698" s="920"/>
      <c r="F698" s="920"/>
      <c r="G698" s="920"/>
      <c r="H698" s="920"/>
      <c r="I698" s="920"/>
      <c r="J698" s="920"/>
      <c r="K698" s="920"/>
      <c r="L698" s="920"/>
      <c r="M698" s="920"/>
      <c r="N698" s="920"/>
      <c r="O698" s="921"/>
      <c r="P698" s="886" t="s">
        <v>1543</v>
      </c>
      <c r="Q698" s="886"/>
      <c r="R698" s="886"/>
      <c r="S698" s="886"/>
      <c r="T698" s="886"/>
      <c r="U698" s="886"/>
      <c r="V698" s="886"/>
      <c r="W698" s="886"/>
      <c r="X698" s="886"/>
      <c r="Y698" s="886"/>
      <c r="Z698" s="886"/>
      <c r="AA698" s="886"/>
      <c r="AB698" s="886"/>
      <c r="AC698" s="886"/>
      <c r="AD698" s="887"/>
      <c r="AE698" s="887"/>
      <c r="AF698" s="887"/>
      <c r="AG698" s="888">
        <v>1</v>
      </c>
      <c r="AH698" s="888"/>
      <c r="AI698" s="888"/>
      <c r="AJ698" s="888"/>
      <c r="AK698" s="889">
        <v>23500</v>
      </c>
      <c r="AL698" s="889"/>
      <c r="AM698" s="889"/>
      <c r="AN698" s="889"/>
      <c r="AO698" s="889"/>
      <c r="AP698" s="889"/>
      <c r="AQ698" s="880">
        <v>282000</v>
      </c>
      <c r="AR698" s="880"/>
      <c r="AS698" s="880"/>
      <c r="AT698" s="880"/>
      <c r="AU698" s="880"/>
      <c r="AV698" s="880"/>
      <c r="AW698" s="880"/>
      <c r="AX698" s="880"/>
      <c r="AY698" s="876">
        <v>0</v>
      </c>
      <c r="AZ698" s="876"/>
      <c r="BA698" s="876"/>
      <c r="BB698" s="876"/>
      <c r="BC698" s="876"/>
      <c r="BD698" s="876"/>
      <c r="BE698" s="876"/>
      <c r="BF698" s="876"/>
      <c r="BG698" s="876">
        <v>3916.666666666667</v>
      </c>
      <c r="BH698" s="876"/>
      <c r="BI698" s="876"/>
      <c r="BJ698" s="876"/>
      <c r="BK698" s="876"/>
      <c r="BL698" s="876"/>
      <c r="BM698" s="876"/>
      <c r="BN698" s="876"/>
      <c r="BO698" s="877">
        <v>39166.666666666672</v>
      </c>
      <c r="BP698" s="878"/>
      <c r="BQ698" s="878"/>
      <c r="BR698" s="878"/>
      <c r="BS698" s="878"/>
      <c r="BT698" s="878"/>
      <c r="BU698" s="878"/>
      <c r="BV698" s="879"/>
      <c r="BW698" s="876">
        <v>0</v>
      </c>
      <c r="BX698" s="876"/>
      <c r="BY698" s="876"/>
      <c r="BZ698" s="876"/>
      <c r="CA698" s="876"/>
      <c r="CB698" s="876"/>
      <c r="CC698" s="876"/>
      <c r="CD698" s="876"/>
      <c r="CE698" s="876">
        <v>0</v>
      </c>
      <c r="CF698" s="876"/>
      <c r="CG698" s="876"/>
      <c r="CH698" s="876"/>
      <c r="CI698" s="876"/>
      <c r="CJ698" s="876"/>
      <c r="CK698" s="876"/>
      <c r="CL698" s="876"/>
      <c r="CM698" s="876"/>
      <c r="CN698" s="876">
        <v>24000</v>
      </c>
      <c r="CO698" s="876"/>
      <c r="CP698" s="876"/>
      <c r="CQ698" s="876"/>
      <c r="CR698" s="876"/>
      <c r="CS698" s="876"/>
      <c r="CT698" s="876"/>
      <c r="CU698" s="876"/>
      <c r="CV698" s="880">
        <f t="shared" si="10"/>
        <v>349083.33333333337</v>
      </c>
      <c r="CW698" s="880"/>
      <c r="CX698" s="880"/>
      <c r="CY698" s="880"/>
      <c r="CZ698" s="880"/>
      <c r="DA698" s="880"/>
      <c r="DB698" s="880"/>
      <c r="DC698" s="880"/>
      <c r="DD698" s="880"/>
      <c r="DE698" s="881"/>
    </row>
    <row r="699" spans="1:109" s="3" customFormat="1" ht="23.25" customHeight="1" x14ac:dyDescent="0.2">
      <c r="A699" s="919" t="s">
        <v>1955</v>
      </c>
      <c r="B699" s="920"/>
      <c r="C699" s="920"/>
      <c r="D699" s="920"/>
      <c r="E699" s="920"/>
      <c r="F699" s="920"/>
      <c r="G699" s="920"/>
      <c r="H699" s="920"/>
      <c r="I699" s="920"/>
      <c r="J699" s="920"/>
      <c r="K699" s="920"/>
      <c r="L699" s="920"/>
      <c r="M699" s="920"/>
      <c r="N699" s="920"/>
      <c r="O699" s="921"/>
      <c r="P699" s="886" t="s">
        <v>1511</v>
      </c>
      <c r="Q699" s="886"/>
      <c r="R699" s="886"/>
      <c r="S699" s="886"/>
      <c r="T699" s="886"/>
      <c r="U699" s="886"/>
      <c r="V699" s="886"/>
      <c r="W699" s="886"/>
      <c r="X699" s="886"/>
      <c r="Y699" s="886"/>
      <c r="Z699" s="886"/>
      <c r="AA699" s="886"/>
      <c r="AB699" s="886"/>
      <c r="AC699" s="886"/>
      <c r="AD699" s="887"/>
      <c r="AE699" s="887"/>
      <c r="AF699" s="887"/>
      <c r="AG699" s="888">
        <v>1</v>
      </c>
      <c r="AH699" s="888"/>
      <c r="AI699" s="888"/>
      <c r="AJ699" s="888"/>
      <c r="AK699" s="889">
        <v>19050</v>
      </c>
      <c r="AL699" s="889"/>
      <c r="AM699" s="889"/>
      <c r="AN699" s="889"/>
      <c r="AO699" s="889"/>
      <c r="AP699" s="889"/>
      <c r="AQ699" s="880">
        <v>228600</v>
      </c>
      <c r="AR699" s="880"/>
      <c r="AS699" s="880"/>
      <c r="AT699" s="880"/>
      <c r="AU699" s="880"/>
      <c r="AV699" s="880"/>
      <c r="AW699" s="880"/>
      <c r="AX699" s="880"/>
      <c r="AY699" s="876">
        <v>0</v>
      </c>
      <c r="AZ699" s="876"/>
      <c r="BA699" s="876"/>
      <c r="BB699" s="876"/>
      <c r="BC699" s="876"/>
      <c r="BD699" s="876"/>
      <c r="BE699" s="876"/>
      <c r="BF699" s="876"/>
      <c r="BG699" s="876">
        <v>3175</v>
      </c>
      <c r="BH699" s="876"/>
      <c r="BI699" s="876"/>
      <c r="BJ699" s="876"/>
      <c r="BK699" s="876"/>
      <c r="BL699" s="876"/>
      <c r="BM699" s="876"/>
      <c r="BN699" s="876"/>
      <c r="BO699" s="877">
        <v>31750</v>
      </c>
      <c r="BP699" s="878"/>
      <c r="BQ699" s="878"/>
      <c r="BR699" s="878"/>
      <c r="BS699" s="878"/>
      <c r="BT699" s="878"/>
      <c r="BU699" s="878"/>
      <c r="BV699" s="879"/>
      <c r="BW699" s="876">
        <v>0</v>
      </c>
      <c r="BX699" s="876"/>
      <c r="BY699" s="876"/>
      <c r="BZ699" s="876"/>
      <c r="CA699" s="876"/>
      <c r="CB699" s="876"/>
      <c r="CC699" s="876"/>
      <c r="CD699" s="876"/>
      <c r="CE699" s="876">
        <v>0</v>
      </c>
      <c r="CF699" s="876"/>
      <c r="CG699" s="876"/>
      <c r="CH699" s="876"/>
      <c r="CI699" s="876"/>
      <c r="CJ699" s="876"/>
      <c r="CK699" s="876"/>
      <c r="CL699" s="876"/>
      <c r="CM699" s="876"/>
      <c r="CN699" s="876">
        <v>24000</v>
      </c>
      <c r="CO699" s="876"/>
      <c r="CP699" s="876"/>
      <c r="CQ699" s="876"/>
      <c r="CR699" s="876"/>
      <c r="CS699" s="876"/>
      <c r="CT699" s="876"/>
      <c r="CU699" s="876"/>
      <c r="CV699" s="880">
        <f t="shared" si="10"/>
        <v>287525</v>
      </c>
      <c r="CW699" s="880"/>
      <c r="CX699" s="880"/>
      <c r="CY699" s="880"/>
      <c r="CZ699" s="880"/>
      <c r="DA699" s="880"/>
      <c r="DB699" s="880"/>
      <c r="DC699" s="880"/>
      <c r="DD699" s="880"/>
      <c r="DE699" s="881"/>
    </row>
    <row r="700" spans="1:109" s="3" customFormat="1" ht="23.25" customHeight="1" x14ac:dyDescent="0.2">
      <c r="A700" s="919" t="s">
        <v>1956</v>
      </c>
      <c r="B700" s="920"/>
      <c r="C700" s="920"/>
      <c r="D700" s="920"/>
      <c r="E700" s="920"/>
      <c r="F700" s="920"/>
      <c r="G700" s="920"/>
      <c r="H700" s="920"/>
      <c r="I700" s="920"/>
      <c r="J700" s="920"/>
      <c r="K700" s="920"/>
      <c r="L700" s="920"/>
      <c r="M700" s="920"/>
      <c r="N700" s="920"/>
      <c r="O700" s="921"/>
      <c r="P700" s="886" t="s">
        <v>1665</v>
      </c>
      <c r="Q700" s="886"/>
      <c r="R700" s="886"/>
      <c r="S700" s="886"/>
      <c r="T700" s="886"/>
      <c r="U700" s="886"/>
      <c r="V700" s="886"/>
      <c r="W700" s="886"/>
      <c r="X700" s="886"/>
      <c r="Y700" s="886"/>
      <c r="Z700" s="886"/>
      <c r="AA700" s="886"/>
      <c r="AB700" s="886"/>
      <c r="AC700" s="886"/>
      <c r="AD700" s="887"/>
      <c r="AE700" s="887"/>
      <c r="AF700" s="887"/>
      <c r="AG700" s="888">
        <v>1</v>
      </c>
      <c r="AH700" s="888"/>
      <c r="AI700" s="888"/>
      <c r="AJ700" s="888"/>
      <c r="AK700" s="889">
        <v>16000</v>
      </c>
      <c r="AL700" s="889"/>
      <c r="AM700" s="889"/>
      <c r="AN700" s="889"/>
      <c r="AO700" s="889"/>
      <c r="AP700" s="889"/>
      <c r="AQ700" s="880">
        <v>192000</v>
      </c>
      <c r="AR700" s="880"/>
      <c r="AS700" s="880"/>
      <c r="AT700" s="880"/>
      <c r="AU700" s="880"/>
      <c r="AV700" s="880"/>
      <c r="AW700" s="880"/>
      <c r="AX700" s="880"/>
      <c r="AY700" s="876">
        <v>0</v>
      </c>
      <c r="AZ700" s="876"/>
      <c r="BA700" s="876"/>
      <c r="BB700" s="876"/>
      <c r="BC700" s="876"/>
      <c r="BD700" s="876"/>
      <c r="BE700" s="876"/>
      <c r="BF700" s="876"/>
      <c r="BG700" s="876">
        <v>2666.666666666667</v>
      </c>
      <c r="BH700" s="876"/>
      <c r="BI700" s="876"/>
      <c r="BJ700" s="876"/>
      <c r="BK700" s="876"/>
      <c r="BL700" s="876"/>
      <c r="BM700" s="876"/>
      <c r="BN700" s="876"/>
      <c r="BO700" s="877">
        <v>26666.666666666668</v>
      </c>
      <c r="BP700" s="878"/>
      <c r="BQ700" s="878"/>
      <c r="BR700" s="878"/>
      <c r="BS700" s="878"/>
      <c r="BT700" s="878"/>
      <c r="BU700" s="878"/>
      <c r="BV700" s="879"/>
      <c r="BW700" s="876">
        <v>0</v>
      </c>
      <c r="BX700" s="876"/>
      <c r="BY700" s="876"/>
      <c r="BZ700" s="876"/>
      <c r="CA700" s="876"/>
      <c r="CB700" s="876"/>
      <c r="CC700" s="876"/>
      <c r="CD700" s="876"/>
      <c r="CE700" s="876">
        <v>0</v>
      </c>
      <c r="CF700" s="876"/>
      <c r="CG700" s="876"/>
      <c r="CH700" s="876"/>
      <c r="CI700" s="876"/>
      <c r="CJ700" s="876"/>
      <c r="CK700" s="876"/>
      <c r="CL700" s="876"/>
      <c r="CM700" s="876"/>
      <c r="CN700" s="876">
        <v>24000</v>
      </c>
      <c r="CO700" s="876"/>
      <c r="CP700" s="876"/>
      <c r="CQ700" s="876"/>
      <c r="CR700" s="876"/>
      <c r="CS700" s="876"/>
      <c r="CT700" s="876"/>
      <c r="CU700" s="876"/>
      <c r="CV700" s="880">
        <f t="shared" si="10"/>
        <v>245333.33333333331</v>
      </c>
      <c r="CW700" s="880"/>
      <c r="CX700" s="880"/>
      <c r="CY700" s="880"/>
      <c r="CZ700" s="880"/>
      <c r="DA700" s="880"/>
      <c r="DB700" s="880"/>
      <c r="DC700" s="880"/>
      <c r="DD700" s="880"/>
      <c r="DE700" s="881"/>
    </row>
    <row r="701" spans="1:109" s="3" customFormat="1" ht="23.25" customHeight="1" x14ac:dyDescent="0.2">
      <c r="A701" s="919" t="s">
        <v>1957</v>
      </c>
      <c r="B701" s="920"/>
      <c r="C701" s="920"/>
      <c r="D701" s="920"/>
      <c r="E701" s="920"/>
      <c r="F701" s="920"/>
      <c r="G701" s="920"/>
      <c r="H701" s="920"/>
      <c r="I701" s="920"/>
      <c r="J701" s="920"/>
      <c r="K701" s="920"/>
      <c r="L701" s="920"/>
      <c r="M701" s="920"/>
      <c r="N701" s="920"/>
      <c r="O701" s="921"/>
      <c r="P701" s="886" t="s">
        <v>1516</v>
      </c>
      <c r="Q701" s="886"/>
      <c r="R701" s="886"/>
      <c r="S701" s="886"/>
      <c r="T701" s="886"/>
      <c r="U701" s="886"/>
      <c r="V701" s="886"/>
      <c r="W701" s="886"/>
      <c r="X701" s="886"/>
      <c r="Y701" s="886"/>
      <c r="Z701" s="886"/>
      <c r="AA701" s="886"/>
      <c r="AB701" s="886"/>
      <c r="AC701" s="886"/>
      <c r="AD701" s="887"/>
      <c r="AE701" s="887"/>
      <c r="AF701" s="887"/>
      <c r="AG701" s="888">
        <v>1</v>
      </c>
      <c r="AH701" s="888"/>
      <c r="AI701" s="888"/>
      <c r="AJ701" s="888"/>
      <c r="AK701" s="889">
        <v>19050</v>
      </c>
      <c r="AL701" s="889"/>
      <c r="AM701" s="889"/>
      <c r="AN701" s="889"/>
      <c r="AO701" s="889"/>
      <c r="AP701" s="889"/>
      <c r="AQ701" s="880">
        <v>228600</v>
      </c>
      <c r="AR701" s="880"/>
      <c r="AS701" s="880"/>
      <c r="AT701" s="880"/>
      <c r="AU701" s="880"/>
      <c r="AV701" s="880"/>
      <c r="AW701" s="880"/>
      <c r="AX701" s="880"/>
      <c r="AY701" s="876">
        <v>0</v>
      </c>
      <c r="AZ701" s="876"/>
      <c r="BA701" s="876"/>
      <c r="BB701" s="876"/>
      <c r="BC701" s="876"/>
      <c r="BD701" s="876"/>
      <c r="BE701" s="876"/>
      <c r="BF701" s="876"/>
      <c r="BG701" s="876">
        <v>3175</v>
      </c>
      <c r="BH701" s="876"/>
      <c r="BI701" s="876"/>
      <c r="BJ701" s="876"/>
      <c r="BK701" s="876"/>
      <c r="BL701" s="876"/>
      <c r="BM701" s="876"/>
      <c r="BN701" s="876"/>
      <c r="BO701" s="877">
        <v>31750</v>
      </c>
      <c r="BP701" s="878"/>
      <c r="BQ701" s="878"/>
      <c r="BR701" s="878"/>
      <c r="BS701" s="878"/>
      <c r="BT701" s="878"/>
      <c r="BU701" s="878"/>
      <c r="BV701" s="879"/>
      <c r="BW701" s="876">
        <v>0</v>
      </c>
      <c r="BX701" s="876"/>
      <c r="BY701" s="876"/>
      <c r="BZ701" s="876"/>
      <c r="CA701" s="876"/>
      <c r="CB701" s="876"/>
      <c r="CC701" s="876"/>
      <c r="CD701" s="876"/>
      <c r="CE701" s="876">
        <v>0</v>
      </c>
      <c r="CF701" s="876"/>
      <c r="CG701" s="876"/>
      <c r="CH701" s="876"/>
      <c r="CI701" s="876"/>
      <c r="CJ701" s="876"/>
      <c r="CK701" s="876"/>
      <c r="CL701" s="876"/>
      <c r="CM701" s="876"/>
      <c r="CN701" s="876">
        <v>24000</v>
      </c>
      <c r="CO701" s="876"/>
      <c r="CP701" s="876"/>
      <c r="CQ701" s="876"/>
      <c r="CR701" s="876"/>
      <c r="CS701" s="876"/>
      <c r="CT701" s="876"/>
      <c r="CU701" s="876"/>
      <c r="CV701" s="880">
        <f t="shared" si="10"/>
        <v>287525</v>
      </c>
      <c r="CW701" s="880"/>
      <c r="CX701" s="880"/>
      <c r="CY701" s="880"/>
      <c r="CZ701" s="880"/>
      <c r="DA701" s="880"/>
      <c r="DB701" s="880"/>
      <c r="DC701" s="880"/>
      <c r="DD701" s="880"/>
      <c r="DE701" s="881"/>
    </row>
    <row r="702" spans="1:109" s="3" customFormat="1" ht="23.25" customHeight="1" x14ac:dyDescent="0.2">
      <c r="A702" s="919" t="s">
        <v>1958</v>
      </c>
      <c r="B702" s="920"/>
      <c r="C702" s="920"/>
      <c r="D702" s="920"/>
      <c r="E702" s="920"/>
      <c r="F702" s="920"/>
      <c r="G702" s="920"/>
      <c r="H702" s="920"/>
      <c r="I702" s="920"/>
      <c r="J702" s="920"/>
      <c r="K702" s="920"/>
      <c r="L702" s="920"/>
      <c r="M702" s="920"/>
      <c r="N702" s="920"/>
      <c r="O702" s="921"/>
      <c r="P702" s="886" t="s">
        <v>1959</v>
      </c>
      <c r="Q702" s="886"/>
      <c r="R702" s="886"/>
      <c r="S702" s="886"/>
      <c r="T702" s="886"/>
      <c r="U702" s="886"/>
      <c r="V702" s="886"/>
      <c r="W702" s="886"/>
      <c r="X702" s="886"/>
      <c r="Y702" s="886"/>
      <c r="Z702" s="886"/>
      <c r="AA702" s="886"/>
      <c r="AB702" s="886"/>
      <c r="AC702" s="886"/>
      <c r="AD702" s="887"/>
      <c r="AE702" s="887"/>
      <c r="AF702" s="887"/>
      <c r="AG702" s="888">
        <v>1</v>
      </c>
      <c r="AH702" s="888"/>
      <c r="AI702" s="888"/>
      <c r="AJ702" s="888"/>
      <c r="AK702" s="889">
        <v>23500</v>
      </c>
      <c r="AL702" s="889"/>
      <c r="AM702" s="889"/>
      <c r="AN702" s="889"/>
      <c r="AO702" s="889"/>
      <c r="AP702" s="889"/>
      <c r="AQ702" s="880">
        <v>282000</v>
      </c>
      <c r="AR702" s="880"/>
      <c r="AS702" s="880"/>
      <c r="AT702" s="880"/>
      <c r="AU702" s="880"/>
      <c r="AV702" s="880"/>
      <c r="AW702" s="880"/>
      <c r="AX702" s="880"/>
      <c r="AY702" s="876">
        <v>0</v>
      </c>
      <c r="AZ702" s="876"/>
      <c r="BA702" s="876"/>
      <c r="BB702" s="876"/>
      <c r="BC702" s="876"/>
      <c r="BD702" s="876"/>
      <c r="BE702" s="876"/>
      <c r="BF702" s="876"/>
      <c r="BG702" s="876">
        <v>3916.666666666667</v>
      </c>
      <c r="BH702" s="876"/>
      <c r="BI702" s="876"/>
      <c r="BJ702" s="876"/>
      <c r="BK702" s="876"/>
      <c r="BL702" s="876"/>
      <c r="BM702" s="876"/>
      <c r="BN702" s="876"/>
      <c r="BO702" s="877">
        <v>39166.666666666672</v>
      </c>
      <c r="BP702" s="878"/>
      <c r="BQ702" s="878"/>
      <c r="BR702" s="878"/>
      <c r="BS702" s="878"/>
      <c r="BT702" s="878"/>
      <c r="BU702" s="878"/>
      <c r="BV702" s="879"/>
      <c r="BW702" s="876">
        <v>0</v>
      </c>
      <c r="BX702" s="876"/>
      <c r="BY702" s="876"/>
      <c r="BZ702" s="876"/>
      <c r="CA702" s="876"/>
      <c r="CB702" s="876"/>
      <c r="CC702" s="876"/>
      <c r="CD702" s="876"/>
      <c r="CE702" s="876">
        <v>0</v>
      </c>
      <c r="CF702" s="876"/>
      <c r="CG702" s="876"/>
      <c r="CH702" s="876"/>
      <c r="CI702" s="876"/>
      <c r="CJ702" s="876"/>
      <c r="CK702" s="876"/>
      <c r="CL702" s="876"/>
      <c r="CM702" s="876"/>
      <c r="CN702" s="876">
        <v>24000</v>
      </c>
      <c r="CO702" s="876"/>
      <c r="CP702" s="876"/>
      <c r="CQ702" s="876"/>
      <c r="CR702" s="876"/>
      <c r="CS702" s="876"/>
      <c r="CT702" s="876"/>
      <c r="CU702" s="876"/>
      <c r="CV702" s="880">
        <f t="shared" si="10"/>
        <v>349083.33333333337</v>
      </c>
      <c r="CW702" s="880"/>
      <c r="CX702" s="880"/>
      <c r="CY702" s="880"/>
      <c r="CZ702" s="880"/>
      <c r="DA702" s="880"/>
      <c r="DB702" s="880"/>
      <c r="DC702" s="880"/>
      <c r="DD702" s="880"/>
      <c r="DE702" s="881"/>
    </row>
    <row r="703" spans="1:109" s="3" customFormat="1" ht="23.25" customHeight="1" x14ac:dyDescent="0.2">
      <c r="A703" s="919" t="s">
        <v>1960</v>
      </c>
      <c r="B703" s="920"/>
      <c r="C703" s="920"/>
      <c r="D703" s="920"/>
      <c r="E703" s="920"/>
      <c r="F703" s="920"/>
      <c r="G703" s="920"/>
      <c r="H703" s="920"/>
      <c r="I703" s="920"/>
      <c r="J703" s="920"/>
      <c r="K703" s="920"/>
      <c r="L703" s="920"/>
      <c r="M703" s="920"/>
      <c r="N703" s="920"/>
      <c r="O703" s="921"/>
      <c r="P703" s="886" t="s">
        <v>1530</v>
      </c>
      <c r="Q703" s="886"/>
      <c r="R703" s="886"/>
      <c r="S703" s="886"/>
      <c r="T703" s="886"/>
      <c r="U703" s="886"/>
      <c r="V703" s="886"/>
      <c r="W703" s="886"/>
      <c r="X703" s="886"/>
      <c r="Y703" s="886"/>
      <c r="Z703" s="886"/>
      <c r="AA703" s="886"/>
      <c r="AB703" s="886"/>
      <c r="AC703" s="886"/>
      <c r="AD703" s="887"/>
      <c r="AE703" s="887"/>
      <c r="AF703" s="887"/>
      <c r="AG703" s="888">
        <v>1</v>
      </c>
      <c r="AH703" s="888"/>
      <c r="AI703" s="888"/>
      <c r="AJ703" s="888"/>
      <c r="AK703" s="889">
        <v>19050</v>
      </c>
      <c r="AL703" s="889"/>
      <c r="AM703" s="889"/>
      <c r="AN703" s="889"/>
      <c r="AO703" s="889"/>
      <c r="AP703" s="889"/>
      <c r="AQ703" s="880">
        <v>228600</v>
      </c>
      <c r="AR703" s="880"/>
      <c r="AS703" s="880"/>
      <c r="AT703" s="880"/>
      <c r="AU703" s="880"/>
      <c r="AV703" s="880"/>
      <c r="AW703" s="880"/>
      <c r="AX703" s="880"/>
      <c r="AY703" s="876">
        <v>0</v>
      </c>
      <c r="AZ703" s="876"/>
      <c r="BA703" s="876"/>
      <c r="BB703" s="876"/>
      <c r="BC703" s="876"/>
      <c r="BD703" s="876"/>
      <c r="BE703" s="876"/>
      <c r="BF703" s="876"/>
      <c r="BG703" s="876">
        <v>3175</v>
      </c>
      <c r="BH703" s="876"/>
      <c r="BI703" s="876"/>
      <c r="BJ703" s="876"/>
      <c r="BK703" s="876"/>
      <c r="BL703" s="876"/>
      <c r="BM703" s="876"/>
      <c r="BN703" s="876"/>
      <c r="BO703" s="877">
        <v>31750</v>
      </c>
      <c r="BP703" s="878"/>
      <c r="BQ703" s="878"/>
      <c r="BR703" s="878"/>
      <c r="BS703" s="878"/>
      <c r="BT703" s="878"/>
      <c r="BU703" s="878"/>
      <c r="BV703" s="879"/>
      <c r="BW703" s="876">
        <v>0</v>
      </c>
      <c r="BX703" s="876"/>
      <c r="BY703" s="876"/>
      <c r="BZ703" s="876"/>
      <c r="CA703" s="876"/>
      <c r="CB703" s="876"/>
      <c r="CC703" s="876"/>
      <c r="CD703" s="876"/>
      <c r="CE703" s="876">
        <v>0</v>
      </c>
      <c r="CF703" s="876"/>
      <c r="CG703" s="876"/>
      <c r="CH703" s="876"/>
      <c r="CI703" s="876"/>
      <c r="CJ703" s="876"/>
      <c r="CK703" s="876"/>
      <c r="CL703" s="876"/>
      <c r="CM703" s="876"/>
      <c r="CN703" s="876">
        <v>24000</v>
      </c>
      <c r="CO703" s="876"/>
      <c r="CP703" s="876"/>
      <c r="CQ703" s="876"/>
      <c r="CR703" s="876"/>
      <c r="CS703" s="876"/>
      <c r="CT703" s="876"/>
      <c r="CU703" s="876"/>
      <c r="CV703" s="880">
        <f t="shared" si="10"/>
        <v>287525</v>
      </c>
      <c r="CW703" s="880"/>
      <c r="CX703" s="880"/>
      <c r="CY703" s="880"/>
      <c r="CZ703" s="880"/>
      <c r="DA703" s="880"/>
      <c r="DB703" s="880"/>
      <c r="DC703" s="880"/>
      <c r="DD703" s="880"/>
      <c r="DE703" s="881"/>
    </row>
    <row r="704" spans="1:109" s="3" customFormat="1" ht="23.25" customHeight="1" x14ac:dyDescent="0.2">
      <c r="A704" s="919" t="s">
        <v>1961</v>
      </c>
      <c r="B704" s="920"/>
      <c r="C704" s="920"/>
      <c r="D704" s="920"/>
      <c r="E704" s="920"/>
      <c r="F704" s="920"/>
      <c r="G704" s="920"/>
      <c r="H704" s="920"/>
      <c r="I704" s="920"/>
      <c r="J704" s="920"/>
      <c r="K704" s="920"/>
      <c r="L704" s="920"/>
      <c r="M704" s="920"/>
      <c r="N704" s="920"/>
      <c r="O704" s="921"/>
      <c r="P704" s="886" t="s">
        <v>1517</v>
      </c>
      <c r="Q704" s="886"/>
      <c r="R704" s="886"/>
      <c r="S704" s="886"/>
      <c r="T704" s="886"/>
      <c r="U704" s="886"/>
      <c r="V704" s="886"/>
      <c r="W704" s="886"/>
      <c r="X704" s="886"/>
      <c r="Y704" s="886"/>
      <c r="Z704" s="886"/>
      <c r="AA704" s="886"/>
      <c r="AB704" s="886"/>
      <c r="AC704" s="886"/>
      <c r="AD704" s="887"/>
      <c r="AE704" s="887"/>
      <c r="AF704" s="887"/>
      <c r="AG704" s="888">
        <v>1</v>
      </c>
      <c r="AH704" s="888"/>
      <c r="AI704" s="888"/>
      <c r="AJ704" s="888"/>
      <c r="AK704" s="889">
        <v>19050</v>
      </c>
      <c r="AL704" s="889"/>
      <c r="AM704" s="889"/>
      <c r="AN704" s="889"/>
      <c r="AO704" s="889"/>
      <c r="AP704" s="889"/>
      <c r="AQ704" s="880">
        <v>228600</v>
      </c>
      <c r="AR704" s="880"/>
      <c r="AS704" s="880"/>
      <c r="AT704" s="880"/>
      <c r="AU704" s="880"/>
      <c r="AV704" s="880"/>
      <c r="AW704" s="880"/>
      <c r="AX704" s="880"/>
      <c r="AY704" s="876">
        <v>0</v>
      </c>
      <c r="AZ704" s="876"/>
      <c r="BA704" s="876"/>
      <c r="BB704" s="876"/>
      <c r="BC704" s="876"/>
      <c r="BD704" s="876"/>
      <c r="BE704" s="876"/>
      <c r="BF704" s="876"/>
      <c r="BG704" s="876">
        <v>3175</v>
      </c>
      <c r="BH704" s="876"/>
      <c r="BI704" s="876"/>
      <c r="BJ704" s="876"/>
      <c r="BK704" s="876"/>
      <c r="BL704" s="876"/>
      <c r="BM704" s="876"/>
      <c r="BN704" s="876"/>
      <c r="BO704" s="877">
        <v>31750</v>
      </c>
      <c r="BP704" s="878"/>
      <c r="BQ704" s="878"/>
      <c r="BR704" s="878"/>
      <c r="BS704" s="878"/>
      <c r="BT704" s="878"/>
      <c r="BU704" s="878"/>
      <c r="BV704" s="879"/>
      <c r="BW704" s="876">
        <v>0</v>
      </c>
      <c r="BX704" s="876"/>
      <c r="BY704" s="876"/>
      <c r="BZ704" s="876"/>
      <c r="CA704" s="876"/>
      <c r="CB704" s="876"/>
      <c r="CC704" s="876"/>
      <c r="CD704" s="876"/>
      <c r="CE704" s="876">
        <v>0</v>
      </c>
      <c r="CF704" s="876"/>
      <c r="CG704" s="876"/>
      <c r="CH704" s="876"/>
      <c r="CI704" s="876"/>
      <c r="CJ704" s="876"/>
      <c r="CK704" s="876"/>
      <c r="CL704" s="876"/>
      <c r="CM704" s="876"/>
      <c r="CN704" s="876">
        <v>24000</v>
      </c>
      <c r="CO704" s="876"/>
      <c r="CP704" s="876"/>
      <c r="CQ704" s="876"/>
      <c r="CR704" s="876"/>
      <c r="CS704" s="876"/>
      <c r="CT704" s="876"/>
      <c r="CU704" s="876"/>
      <c r="CV704" s="880">
        <f t="shared" si="10"/>
        <v>287525</v>
      </c>
      <c r="CW704" s="880"/>
      <c r="CX704" s="880"/>
      <c r="CY704" s="880"/>
      <c r="CZ704" s="880"/>
      <c r="DA704" s="880"/>
      <c r="DB704" s="880"/>
      <c r="DC704" s="880"/>
      <c r="DD704" s="880"/>
      <c r="DE704" s="881"/>
    </row>
    <row r="705" spans="1:109" s="3" customFormat="1" ht="23.25" customHeight="1" x14ac:dyDescent="0.2">
      <c r="A705" s="919" t="s">
        <v>1962</v>
      </c>
      <c r="B705" s="920"/>
      <c r="C705" s="920"/>
      <c r="D705" s="920"/>
      <c r="E705" s="920"/>
      <c r="F705" s="920"/>
      <c r="G705" s="920"/>
      <c r="H705" s="920"/>
      <c r="I705" s="920"/>
      <c r="J705" s="920"/>
      <c r="K705" s="920"/>
      <c r="L705" s="920"/>
      <c r="M705" s="920"/>
      <c r="N705" s="920"/>
      <c r="O705" s="921"/>
      <c r="P705" s="886" t="s">
        <v>1528</v>
      </c>
      <c r="Q705" s="886"/>
      <c r="R705" s="886"/>
      <c r="S705" s="886"/>
      <c r="T705" s="886"/>
      <c r="U705" s="886"/>
      <c r="V705" s="886"/>
      <c r="W705" s="886"/>
      <c r="X705" s="886"/>
      <c r="Y705" s="886"/>
      <c r="Z705" s="886"/>
      <c r="AA705" s="886"/>
      <c r="AB705" s="886"/>
      <c r="AC705" s="886"/>
      <c r="AD705" s="887"/>
      <c r="AE705" s="887"/>
      <c r="AF705" s="887"/>
      <c r="AG705" s="888">
        <v>1</v>
      </c>
      <c r="AH705" s="888"/>
      <c r="AI705" s="888"/>
      <c r="AJ705" s="888"/>
      <c r="AK705" s="889">
        <v>23500</v>
      </c>
      <c r="AL705" s="889"/>
      <c r="AM705" s="889"/>
      <c r="AN705" s="889"/>
      <c r="AO705" s="889"/>
      <c r="AP705" s="889"/>
      <c r="AQ705" s="880">
        <v>282000</v>
      </c>
      <c r="AR705" s="880"/>
      <c r="AS705" s="880"/>
      <c r="AT705" s="880"/>
      <c r="AU705" s="880"/>
      <c r="AV705" s="880"/>
      <c r="AW705" s="880"/>
      <c r="AX705" s="880"/>
      <c r="AY705" s="876">
        <v>0</v>
      </c>
      <c r="AZ705" s="876"/>
      <c r="BA705" s="876"/>
      <c r="BB705" s="876"/>
      <c r="BC705" s="876"/>
      <c r="BD705" s="876"/>
      <c r="BE705" s="876"/>
      <c r="BF705" s="876"/>
      <c r="BG705" s="876">
        <v>3916.666666666667</v>
      </c>
      <c r="BH705" s="876"/>
      <c r="BI705" s="876"/>
      <c r="BJ705" s="876"/>
      <c r="BK705" s="876"/>
      <c r="BL705" s="876"/>
      <c r="BM705" s="876"/>
      <c r="BN705" s="876"/>
      <c r="BO705" s="877">
        <v>39166.666666666672</v>
      </c>
      <c r="BP705" s="878"/>
      <c r="BQ705" s="878"/>
      <c r="BR705" s="878"/>
      <c r="BS705" s="878"/>
      <c r="BT705" s="878"/>
      <c r="BU705" s="878"/>
      <c r="BV705" s="879"/>
      <c r="BW705" s="876">
        <v>0</v>
      </c>
      <c r="BX705" s="876"/>
      <c r="BY705" s="876"/>
      <c r="BZ705" s="876"/>
      <c r="CA705" s="876"/>
      <c r="CB705" s="876"/>
      <c r="CC705" s="876"/>
      <c r="CD705" s="876"/>
      <c r="CE705" s="876">
        <v>0</v>
      </c>
      <c r="CF705" s="876"/>
      <c r="CG705" s="876"/>
      <c r="CH705" s="876"/>
      <c r="CI705" s="876"/>
      <c r="CJ705" s="876"/>
      <c r="CK705" s="876"/>
      <c r="CL705" s="876"/>
      <c r="CM705" s="876"/>
      <c r="CN705" s="876">
        <v>24000</v>
      </c>
      <c r="CO705" s="876"/>
      <c r="CP705" s="876"/>
      <c r="CQ705" s="876"/>
      <c r="CR705" s="876"/>
      <c r="CS705" s="876"/>
      <c r="CT705" s="876"/>
      <c r="CU705" s="876"/>
      <c r="CV705" s="880">
        <f t="shared" si="10"/>
        <v>349083.33333333337</v>
      </c>
      <c r="CW705" s="880"/>
      <c r="CX705" s="880"/>
      <c r="CY705" s="880"/>
      <c r="CZ705" s="880"/>
      <c r="DA705" s="880"/>
      <c r="DB705" s="880"/>
      <c r="DC705" s="880"/>
      <c r="DD705" s="880"/>
      <c r="DE705" s="881"/>
    </row>
    <row r="706" spans="1:109" s="3" customFormat="1" ht="23.25" customHeight="1" x14ac:dyDescent="0.2">
      <c r="A706" s="919" t="s">
        <v>1963</v>
      </c>
      <c r="B706" s="920"/>
      <c r="C706" s="920"/>
      <c r="D706" s="920"/>
      <c r="E706" s="920"/>
      <c r="F706" s="920"/>
      <c r="G706" s="920"/>
      <c r="H706" s="920"/>
      <c r="I706" s="920"/>
      <c r="J706" s="920"/>
      <c r="K706" s="920"/>
      <c r="L706" s="920"/>
      <c r="M706" s="920"/>
      <c r="N706" s="920"/>
      <c r="O706" s="921"/>
      <c r="P706" s="886" t="s">
        <v>1607</v>
      </c>
      <c r="Q706" s="886"/>
      <c r="R706" s="886"/>
      <c r="S706" s="886"/>
      <c r="T706" s="886"/>
      <c r="U706" s="886"/>
      <c r="V706" s="886"/>
      <c r="W706" s="886"/>
      <c r="X706" s="886"/>
      <c r="Y706" s="886"/>
      <c r="Z706" s="886"/>
      <c r="AA706" s="886"/>
      <c r="AB706" s="886"/>
      <c r="AC706" s="886"/>
      <c r="AD706" s="887"/>
      <c r="AE706" s="887"/>
      <c r="AF706" s="887"/>
      <c r="AG706" s="888">
        <v>1</v>
      </c>
      <c r="AH706" s="888"/>
      <c r="AI706" s="888"/>
      <c r="AJ706" s="888"/>
      <c r="AK706" s="889">
        <v>16000</v>
      </c>
      <c r="AL706" s="889"/>
      <c r="AM706" s="889"/>
      <c r="AN706" s="889"/>
      <c r="AO706" s="889"/>
      <c r="AP706" s="889"/>
      <c r="AQ706" s="880">
        <v>192000</v>
      </c>
      <c r="AR706" s="880"/>
      <c r="AS706" s="880"/>
      <c r="AT706" s="880"/>
      <c r="AU706" s="880"/>
      <c r="AV706" s="880"/>
      <c r="AW706" s="880"/>
      <c r="AX706" s="880"/>
      <c r="AY706" s="876">
        <v>0</v>
      </c>
      <c r="AZ706" s="876"/>
      <c r="BA706" s="876"/>
      <c r="BB706" s="876"/>
      <c r="BC706" s="876"/>
      <c r="BD706" s="876"/>
      <c r="BE706" s="876"/>
      <c r="BF706" s="876"/>
      <c r="BG706" s="876">
        <v>2666.666666666667</v>
      </c>
      <c r="BH706" s="876"/>
      <c r="BI706" s="876"/>
      <c r="BJ706" s="876"/>
      <c r="BK706" s="876"/>
      <c r="BL706" s="876"/>
      <c r="BM706" s="876"/>
      <c r="BN706" s="876"/>
      <c r="BO706" s="877">
        <v>26666.666666666668</v>
      </c>
      <c r="BP706" s="878"/>
      <c r="BQ706" s="878"/>
      <c r="BR706" s="878"/>
      <c r="BS706" s="878"/>
      <c r="BT706" s="878"/>
      <c r="BU706" s="878"/>
      <c r="BV706" s="879"/>
      <c r="BW706" s="876">
        <v>0</v>
      </c>
      <c r="BX706" s="876"/>
      <c r="BY706" s="876"/>
      <c r="BZ706" s="876"/>
      <c r="CA706" s="876"/>
      <c r="CB706" s="876"/>
      <c r="CC706" s="876"/>
      <c r="CD706" s="876"/>
      <c r="CE706" s="876">
        <v>0</v>
      </c>
      <c r="CF706" s="876"/>
      <c r="CG706" s="876"/>
      <c r="CH706" s="876"/>
      <c r="CI706" s="876"/>
      <c r="CJ706" s="876"/>
      <c r="CK706" s="876"/>
      <c r="CL706" s="876"/>
      <c r="CM706" s="876"/>
      <c r="CN706" s="876">
        <v>24000</v>
      </c>
      <c r="CO706" s="876"/>
      <c r="CP706" s="876"/>
      <c r="CQ706" s="876"/>
      <c r="CR706" s="876"/>
      <c r="CS706" s="876"/>
      <c r="CT706" s="876"/>
      <c r="CU706" s="876"/>
      <c r="CV706" s="880">
        <f t="shared" si="10"/>
        <v>245333.33333333331</v>
      </c>
      <c r="CW706" s="880"/>
      <c r="CX706" s="880"/>
      <c r="CY706" s="880"/>
      <c r="CZ706" s="880"/>
      <c r="DA706" s="880"/>
      <c r="DB706" s="880"/>
      <c r="DC706" s="880"/>
      <c r="DD706" s="880"/>
      <c r="DE706" s="881"/>
    </row>
    <row r="707" spans="1:109" s="3" customFormat="1" ht="23.25" customHeight="1" x14ac:dyDescent="0.2">
      <c r="A707" s="919" t="s">
        <v>1964</v>
      </c>
      <c r="B707" s="920"/>
      <c r="C707" s="920"/>
      <c r="D707" s="920"/>
      <c r="E707" s="920"/>
      <c r="F707" s="920"/>
      <c r="G707" s="920"/>
      <c r="H707" s="920"/>
      <c r="I707" s="920"/>
      <c r="J707" s="920"/>
      <c r="K707" s="920"/>
      <c r="L707" s="920"/>
      <c r="M707" s="920"/>
      <c r="N707" s="920"/>
      <c r="O707" s="921"/>
      <c r="P707" s="886" t="s">
        <v>1517</v>
      </c>
      <c r="Q707" s="886"/>
      <c r="R707" s="886"/>
      <c r="S707" s="886"/>
      <c r="T707" s="886"/>
      <c r="U707" s="886"/>
      <c r="V707" s="886"/>
      <c r="W707" s="886"/>
      <c r="X707" s="886"/>
      <c r="Y707" s="886"/>
      <c r="Z707" s="886"/>
      <c r="AA707" s="886"/>
      <c r="AB707" s="886"/>
      <c r="AC707" s="886"/>
      <c r="AD707" s="887"/>
      <c r="AE707" s="887"/>
      <c r="AF707" s="887"/>
      <c r="AG707" s="888">
        <v>1</v>
      </c>
      <c r="AH707" s="888"/>
      <c r="AI707" s="888"/>
      <c r="AJ707" s="888"/>
      <c r="AK707" s="889">
        <v>23500</v>
      </c>
      <c r="AL707" s="889"/>
      <c r="AM707" s="889"/>
      <c r="AN707" s="889"/>
      <c r="AO707" s="889"/>
      <c r="AP707" s="889"/>
      <c r="AQ707" s="880">
        <v>282000</v>
      </c>
      <c r="AR707" s="880"/>
      <c r="AS707" s="880"/>
      <c r="AT707" s="880"/>
      <c r="AU707" s="880"/>
      <c r="AV707" s="880"/>
      <c r="AW707" s="880"/>
      <c r="AX707" s="880"/>
      <c r="AY707" s="876">
        <v>0</v>
      </c>
      <c r="AZ707" s="876"/>
      <c r="BA707" s="876"/>
      <c r="BB707" s="876"/>
      <c r="BC707" s="876"/>
      <c r="BD707" s="876"/>
      <c r="BE707" s="876"/>
      <c r="BF707" s="876"/>
      <c r="BG707" s="876">
        <v>3916.666666666667</v>
      </c>
      <c r="BH707" s="876"/>
      <c r="BI707" s="876"/>
      <c r="BJ707" s="876"/>
      <c r="BK707" s="876"/>
      <c r="BL707" s="876"/>
      <c r="BM707" s="876"/>
      <c r="BN707" s="876"/>
      <c r="BO707" s="877">
        <v>39166.666666666672</v>
      </c>
      <c r="BP707" s="878"/>
      <c r="BQ707" s="878"/>
      <c r="BR707" s="878"/>
      <c r="BS707" s="878"/>
      <c r="BT707" s="878"/>
      <c r="BU707" s="878"/>
      <c r="BV707" s="879"/>
      <c r="BW707" s="876">
        <v>0</v>
      </c>
      <c r="BX707" s="876"/>
      <c r="BY707" s="876"/>
      <c r="BZ707" s="876"/>
      <c r="CA707" s="876"/>
      <c r="CB707" s="876"/>
      <c r="CC707" s="876"/>
      <c r="CD707" s="876"/>
      <c r="CE707" s="876">
        <v>0</v>
      </c>
      <c r="CF707" s="876"/>
      <c r="CG707" s="876"/>
      <c r="CH707" s="876"/>
      <c r="CI707" s="876"/>
      <c r="CJ707" s="876"/>
      <c r="CK707" s="876"/>
      <c r="CL707" s="876"/>
      <c r="CM707" s="876"/>
      <c r="CN707" s="876">
        <v>24000</v>
      </c>
      <c r="CO707" s="876"/>
      <c r="CP707" s="876"/>
      <c r="CQ707" s="876"/>
      <c r="CR707" s="876"/>
      <c r="CS707" s="876"/>
      <c r="CT707" s="876"/>
      <c r="CU707" s="876"/>
      <c r="CV707" s="880">
        <f t="shared" si="10"/>
        <v>349083.33333333337</v>
      </c>
      <c r="CW707" s="880"/>
      <c r="CX707" s="880"/>
      <c r="CY707" s="880"/>
      <c r="CZ707" s="880"/>
      <c r="DA707" s="880"/>
      <c r="DB707" s="880"/>
      <c r="DC707" s="880"/>
      <c r="DD707" s="880"/>
      <c r="DE707" s="881"/>
    </row>
    <row r="708" spans="1:109" s="3" customFormat="1" ht="23.25" customHeight="1" x14ac:dyDescent="0.2">
      <c r="A708" s="919" t="s">
        <v>1965</v>
      </c>
      <c r="B708" s="920"/>
      <c r="C708" s="920"/>
      <c r="D708" s="920"/>
      <c r="E708" s="920"/>
      <c r="F708" s="920"/>
      <c r="G708" s="920"/>
      <c r="H708" s="920"/>
      <c r="I708" s="920"/>
      <c r="J708" s="920"/>
      <c r="K708" s="920"/>
      <c r="L708" s="920"/>
      <c r="M708" s="920"/>
      <c r="N708" s="920"/>
      <c r="O708" s="921"/>
      <c r="P708" s="886" t="s">
        <v>1675</v>
      </c>
      <c r="Q708" s="886"/>
      <c r="R708" s="886"/>
      <c r="S708" s="886"/>
      <c r="T708" s="886"/>
      <c r="U708" s="886"/>
      <c r="V708" s="886"/>
      <c r="W708" s="886"/>
      <c r="X708" s="886"/>
      <c r="Y708" s="886"/>
      <c r="Z708" s="886"/>
      <c r="AA708" s="886"/>
      <c r="AB708" s="886"/>
      <c r="AC708" s="886"/>
      <c r="AD708" s="887"/>
      <c r="AE708" s="887"/>
      <c r="AF708" s="887"/>
      <c r="AG708" s="888">
        <v>12</v>
      </c>
      <c r="AH708" s="888"/>
      <c r="AI708" s="888"/>
      <c r="AJ708" s="888"/>
      <c r="AK708" s="889">
        <v>287904</v>
      </c>
      <c r="AL708" s="889"/>
      <c r="AM708" s="889"/>
      <c r="AN708" s="889"/>
      <c r="AO708" s="889"/>
      <c r="AP708" s="889"/>
      <c r="AQ708" s="880">
        <v>3454848</v>
      </c>
      <c r="AR708" s="880"/>
      <c r="AS708" s="880"/>
      <c r="AT708" s="880"/>
      <c r="AU708" s="880"/>
      <c r="AV708" s="880"/>
      <c r="AW708" s="880"/>
      <c r="AX708" s="880"/>
      <c r="AY708" s="876">
        <v>0</v>
      </c>
      <c r="AZ708" s="876"/>
      <c r="BA708" s="876"/>
      <c r="BB708" s="876"/>
      <c r="BC708" s="876"/>
      <c r="BD708" s="876"/>
      <c r="BE708" s="876"/>
      <c r="BF708" s="876"/>
      <c r="BG708" s="876">
        <v>47984</v>
      </c>
      <c r="BH708" s="876"/>
      <c r="BI708" s="876"/>
      <c r="BJ708" s="876"/>
      <c r="BK708" s="876"/>
      <c r="BL708" s="876"/>
      <c r="BM708" s="876"/>
      <c r="BN708" s="876"/>
      <c r="BO708" s="877">
        <v>479840.00000000006</v>
      </c>
      <c r="BP708" s="878"/>
      <c r="BQ708" s="878"/>
      <c r="BR708" s="878"/>
      <c r="BS708" s="878"/>
      <c r="BT708" s="878"/>
      <c r="BU708" s="878"/>
      <c r="BV708" s="879"/>
      <c r="BW708" s="876">
        <v>0</v>
      </c>
      <c r="BX708" s="876"/>
      <c r="BY708" s="876"/>
      <c r="BZ708" s="876"/>
      <c r="CA708" s="876"/>
      <c r="CB708" s="876"/>
      <c r="CC708" s="876"/>
      <c r="CD708" s="876"/>
      <c r="CE708" s="876">
        <v>0</v>
      </c>
      <c r="CF708" s="876"/>
      <c r="CG708" s="876"/>
      <c r="CH708" s="876"/>
      <c r="CI708" s="876"/>
      <c r="CJ708" s="876"/>
      <c r="CK708" s="876"/>
      <c r="CL708" s="876"/>
      <c r="CM708" s="876"/>
      <c r="CN708" s="876">
        <v>15200</v>
      </c>
      <c r="CO708" s="876"/>
      <c r="CP708" s="876"/>
      <c r="CQ708" s="876"/>
      <c r="CR708" s="876"/>
      <c r="CS708" s="876"/>
      <c r="CT708" s="876"/>
      <c r="CU708" s="876"/>
      <c r="CV708" s="880">
        <f t="shared" si="10"/>
        <v>3997872</v>
      </c>
      <c r="CW708" s="880"/>
      <c r="CX708" s="880"/>
      <c r="CY708" s="880"/>
      <c r="CZ708" s="880"/>
      <c r="DA708" s="880"/>
      <c r="DB708" s="880"/>
      <c r="DC708" s="880"/>
      <c r="DD708" s="880"/>
      <c r="DE708" s="881"/>
    </row>
    <row r="709" spans="1:109" s="3" customFormat="1" ht="23.25" customHeight="1" x14ac:dyDescent="0.2">
      <c r="A709" s="919" t="s">
        <v>1966</v>
      </c>
      <c r="B709" s="920"/>
      <c r="C709" s="920"/>
      <c r="D709" s="920"/>
      <c r="E709" s="920"/>
      <c r="F709" s="920"/>
      <c r="G709" s="920"/>
      <c r="H709" s="920"/>
      <c r="I709" s="920"/>
      <c r="J709" s="920"/>
      <c r="K709" s="920"/>
      <c r="L709" s="920"/>
      <c r="M709" s="920"/>
      <c r="N709" s="920"/>
      <c r="O709" s="921"/>
      <c r="P709" s="886" t="s">
        <v>1525</v>
      </c>
      <c r="Q709" s="886"/>
      <c r="R709" s="886"/>
      <c r="S709" s="886"/>
      <c r="T709" s="886"/>
      <c r="U709" s="886"/>
      <c r="V709" s="886"/>
      <c r="W709" s="886"/>
      <c r="X709" s="886"/>
      <c r="Y709" s="886"/>
      <c r="Z709" s="886"/>
      <c r="AA709" s="886"/>
      <c r="AB709" s="886"/>
      <c r="AC709" s="886"/>
      <c r="AD709" s="887"/>
      <c r="AE709" s="887"/>
      <c r="AF709" s="887"/>
      <c r="AG709" s="888">
        <v>19</v>
      </c>
      <c r="AH709" s="888"/>
      <c r="AI709" s="888"/>
      <c r="AJ709" s="888"/>
      <c r="AK709" s="889">
        <v>185540.77999999997</v>
      </c>
      <c r="AL709" s="889"/>
      <c r="AM709" s="889"/>
      <c r="AN709" s="889"/>
      <c r="AO709" s="889"/>
      <c r="AP709" s="889"/>
      <c r="AQ709" s="880">
        <v>2226489.36</v>
      </c>
      <c r="AR709" s="880"/>
      <c r="AS709" s="880"/>
      <c r="AT709" s="880"/>
      <c r="AU709" s="880"/>
      <c r="AV709" s="880"/>
      <c r="AW709" s="880"/>
      <c r="AX709" s="880"/>
      <c r="AY709" s="876">
        <v>0</v>
      </c>
      <c r="AZ709" s="876"/>
      <c r="BA709" s="876"/>
      <c r="BB709" s="876"/>
      <c r="BC709" s="876"/>
      <c r="BD709" s="876"/>
      <c r="BE709" s="876"/>
      <c r="BF709" s="876"/>
      <c r="BG709" s="876">
        <v>30923.46333333334</v>
      </c>
      <c r="BH709" s="876"/>
      <c r="BI709" s="876"/>
      <c r="BJ709" s="876"/>
      <c r="BK709" s="876"/>
      <c r="BL709" s="876"/>
      <c r="BM709" s="876"/>
      <c r="BN709" s="876"/>
      <c r="BO709" s="877">
        <v>309234.63333333336</v>
      </c>
      <c r="BP709" s="878"/>
      <c r="BQ709" s="878"/>
      <c r="BR709" s="878"/>
      <c r="BS709" s="878"/>
      <c r="BT709" s="878"/>
      <c r="BU709" s="878"/>
      <c r="BV709" s="879"/>
      <c r="BW709" s="876">
        <v>0</v>
      </c>
      <c r="BX709" s="876"/>
      <c r="BY709" s="876"/>
      <c r="BZ709" s="876"/>
      <c r="CA709" s="876"/>
      <c r="CB709" s="876"/>
      <c r="CC709" s="876"/>
      <c r="CD709" s="876"/>
      <c r="CE709" s="876">
        <v>0</v>
      </c>
      <c r="CF709" s="876"/>
      <c r="CG709" s="876"/>
      <c r="CH709" s="876"/>
      <c r="CI709" s="876"/>
      <c r="CJ709" s="876"/>
      <c r="CK709" s="876"/>
      <c r="CL709" s="876"/>
      <c r="CM709" s="876"/>
      <c r="CN709" s="876">
        <v>486400</v>
      </c>
      <c r="CO709" s="876"/>
      <c r="CP709" s="876"/>
      <c r="CQ709" s="876"/>
      <c r="CR709" s="876"/>
      <c r="CS709" s="876"/>
      <c r="CT709" s="876"/>
      <c r="CU709" s="876"/>
      <c r="CV709" s="880">
        <f t="shared" si="10"/>
        <v>3053047.4566666665</v>
      </c>
      <c r="CW709" s="880"/>
      <c r="CX709" s="880"/>
      <c r="CY709" s="880"/>
      <c r="CZ709" s="880"/>
      <c r="DA709" s="880"/>
      <c r="DB709" s="880"/>
      <c r="DC709" s="880"/>
      <c r="DD709" s="880"/>
      <c r="DE709" s="881"/>
    </row>
    <row r="710" spans="1:109" s="3" customFormat="1" ht="23.25" customHeight="1" x14ac:dyDescent="0.2">
      <c r="A710" s="919" t="s">
        <v>1967</v>
      </c>
      <c r="B710" s="920"/>
      <c r="C710" s="920"/>
      <c r="D710" s="920"/>
      <c r="E710" s="920"/>
      <c r="F710" s="920"/>
      <c r="G710" s="920"/>
      <c r="H710" s="920"/>
      <c r="I710" s="920"/>
      <c r="J710" s="920"/>
      <c r="K710" s="920"/>
      <c r="L710" s="920"/>
      <c r="M710" s="920"/>
      <c r="N710" s="920"/>
      <c r="O710" s="921"/>
      <c r="P710" s="886" t="s">
        <v>1580</v>
      </c>
      <c r="Q710" s="886"/>
      <c r="R710" s="886"/>
      <c r="S710" s="886"/>
      <c r="T710" s="886"/>
      <c r="U710" s="886"/>
      <c r="V710" s="886"/>
      <c r="W710" s="886"/>
      <c r="X710" s="886"/>
      <c r="Y710" s="886"/>
      <c r="Z710" s="886"/>
      <c r="AA710" s="886"/>
      <c r="AB710" s="886"/>
      <c r="AC710" s="886"/>
      <c r="AD710" s="887"/>
      <c r="AE710" s="887"/>
      <c r="AF710" s="887"/>
      <c r="AG710" s="888">
        <v>10</v>
      </c>
      <c r="AH710" s="888"/>
      <c r="AI710" s="888"/>
      <c r="AJ710" s="888"/>
      <c r="AK710" s="889">
        <v>96300</v>
      </c>
      <c r="AL710" s="889"/>
      <c r="AM710" s="889"/>
      <c r="AN710" s="889"/>
      <c r="AO710" s="889"/>
      <c r="AP710" s="889"/>
      <c r="AQ710" s="880">
        <v>1155600</v>
      </c>
      <c r="AR710" s="880"/>
      <c r="AS710" s="880"/>
      <c r="AT710" s="880"/>
      <c r="AU710" s="880"/>
      <c r="AV710" s="880"/>
      <c r="AW710" s="880"/>
      <c r="AX710" s="880"/>
      <c r="AY710" s="876">
        <v>0</v>
      </c>
      <c r="AZ710" s="876"/>
      <c r="BA710" s="876"/>
      <c r="BB710" s="876"/>
      <c r="BC710" s="876"/>
      <c r="BD710" s="876"/>
      <c r="BE710" s="876"/>
      <c r="BF710" s="876"/>
      <c r="BG710" s="876">
        <v>16050</v>
      </c>
      <c r="BH710" s="876"/>
      <c r="BI710" s="876"/>
      <c r="BJ710" s="876"/>
      <c r="BK710" s="876"/>
      <c r="BL710" s="876"/>
      <c r="BM710" s="876"/>
      <c r="BN710" s="876"/>
      <c r="BO710" s="877">
        <v>160500</v>
      </c>
      <c r="BP710" s="878"/>
      <c r="BQ710" s="878"/>
      <c r="BR710" s="878"/>
      <c r="BS710" s="878"/>
      <c r="BT710" s="878"/>
      <c r="BU710" s="878"/>
      <c r="BV710" s="879"/>
      <c r="BW710" s="876">
        <v>0</v>
      </c>
      <c r="BX710" s="876"/>
      <c r="BY710" s="876"/>
      <c r="BZ710" s="876"/>
      <c r="CA710" s="876"/>
      <c r="CB710" s="876"/>
      <c r="CC710" s="876"/>
      <c r="CD710" s="876"/>
      <c r="CE710" s="876">
        <v>0</v>
      </c>
      <c r="CF710" s="876"/>
      <c r="CG710" s="876"/>
      <c r="CH710" s="876"/>
      <c r="CI710" s="876"/>
      <c r="CJ710" s="876"/>
      <c r="CK710" s="876"/>
      <c r="CL710" s="876"/>
      <c r="CM710" s="876"/>
      <c r="CN710" s="876">
        <v>256000</v>
      </c>
      <c r="CO710" s="876"/>
      <c r="CP710" s="876"/>
      <c r="CQ710" s="876"/>
      <c r="CR710" s="876"/>
      <c r="CS710" s="876"/>
      <c r="CT710" s="876"/>
      <c r="CU710" s="876"/>
      <c r="CV710" s="880">
        <f t="shared" si="10"/>
        <v>1588150</v>
      </c>
      <c r="CW710" s="880"/>
      <c r="CX710" s="880"/>
      <c r="CY710" s="880"/>
      <c r="CZ710" s="880"/>
      <c r="DA710" s="880"/>
      <c r="DB710" s="880"/>
      <c r="DC710" s="880"/>
      <c r="DD710" s="880"/>
      <c r="DE710" s="881"/>
    </row>
    <row r="711" spans="1:109" s="3" customFormat="1" ht="23.25" customHeight="1" x14ac:dyDescent="0.2">
      <c r="A711" s="919" t="s">
        <v>1968</v>
      </c>
      <c r="B711" s="920"/>
      <c r="C711" s="920"/>
      <c r="D711" s="920"/>
      <c r="E711" s="920"/>
      <c r="F711" s="920"/>
      <c r="G711" s="920"/>
      <c r="H711" s="920"/>
      <c r="I711" s="920"/>
      <c r="J711" s="920"/>
      <c r="K711" s="920"/>
      <c r="L711" s="920"/>
      <c r="M711" s="920"/>
      <c r="N711" s="920"/>
      <c r="O711" s="921"/>
      <c r="P711" s="886" t="s">
        <v>1540</v>
      </c>
      <c r="Q711" s="886"/>
      <c r="R711" s="886"/>
      <c r="S711" s="886"/>
      <c r="T711" s="886"/>
      <c r="U711" s="886"/>
      <c r="V711" s="886"/>
      <c r="W711" s="886"/>
      <c r="X711" s="886"/>
      <c r="Y711" s="886"/>
      <c r="Z711" s="886"/>
      <c r="AA711" s="886"/>
      <c r="AB711" s="886"/>
      <c r="AC711" s="886"/>
      <c r="AD711" s="887"/>
      <c r="AE711" s="887"/>
      <c r="AF711" s="887"/>
      <c r="AG711" s="888">
        <v>34</v>
      </c>
      <c r="AH711" s="888"/>
      <c r="AI711" s="888"/>
      <c r="AJ711" s="888"/>
      <c r="AK711" s="889">
        <v>561000</v>
      </c>
      <c r="AL711" s="889"/>
      <c r="AM711" s="889"/>
      <c r="AN711" s="889"/>
      <c r="AO711" s="889"/>
      <c r="AP711" s="889"/>
      <c r="AQ711" s="880">
        <v>6732000</v>
      </c>
      <c r="AR711" s="880"/>
      <c r="AS711" s="880"/>
      <c r="AT711" s="880"/>
      <c r="AU711" s="880"/>
      <c r="AV711" s="880"/>
      <c r="AW711" s="880"/>
      <c r="AX711" s="880"/>
      <c r="AY711" s="876">
        <v>0</v>
      </c>
      <c r="AZ711" s="876"/>
      <c r="BA711" s="876"/>
      <c r="BB711" s="876"/>
      <c r="BC711" s="876"/>
      <c r="BD711" s="876"/>
      <c r="BE711" s="876"/>
      <c r="BF711" s="876"/>
      <c r="BG711" s="876">
        <v>93500</v>
      </c>
      <c r="BH711" s="876"/>
      <c r="BI711" s="876"/>
      <c r="BJ711" s="876"/>
      <c r="BK711" s="876"/>
      <c r="BL711" s="876"/>
      <c r="BM711" s="876"/>
      <c r="BN711" s="876"/>
      <c r="BO711" s="877">
        <v>935000</v>
      </c>
      <c r="BP711" s="878"/>
      <c r="BQ711" s="878"/>
      <c r="BR711" s="878"/>
      <c r="BS711" s="878"/>
      <c r="BT711" s="878"/>
      <c r="BU711" s="878"/>
      <c r="BV711" s="879"/>
      <c r="BW711" s="876">
        <v>0</v>
      </c>
      <c r="BX711" s="876"/>
      <c r="BY711" s="876"/>
      <c r="BZ711" s="876"/>
      <c r="CA711" s="876"/>
      <c r="CB711" s="876"/>
      <c r="CC711" s="876"/>
      <c r="CD711" s="876"/>
      <c r="CE711" s="876">
        <v>0</v>
      </c>
      <c r="CF711" s="876"/>
      <c r="CG711" s="876"/>
      <c r="CH711" s="876"/>
      <c r="CI711" s="876"/>
      <c r="CJ711" s="876"/>
      <c r="CK711" s="876"/>
      <c r="CL711" s="876"/>
      <c r="CM711" s="876"/>
      <c r="CN711" s="876">
        <v>933300</v>
      </c>
      <c r="CO711" s="876"/>
      <c r="CP711" s="876"/>
      <c r="CQ711" s="876"/>
      <c r="CR711" s="876"/>
      <c r="CS711" s="876"/>
      <c r="CT711" s="876"/>
      <c r="CU711" s="876"/>
      <c r="CV711" s="880">
        <f t="shared" si="10"/>
        <v>8693800</v>
      </c>
      <c r="CW711" s="880"/>
      <c r="CX711" s="880"/>
      <c r="CY711" s="880"/>
      <c r="CZ711" s="880"/>
      <c r="DA711" s="880"/>
      <c r="DB711" s="880"/>
      <c r="DC711" s="880"/>
      <c r="DD711" s="880"/>
      <c r="DE711" s="881"/>
    </row>
    <row r="712" spans="1:109" s="3" customFormat="1" ht="23.25" customHeight="1" x14ac:dyDescent="0.2">
      <c r="A712" s="919" t="s">
        <v>1969</v>
      </c>
      <c r="B712" s="920"/>
      <c r="C712" s="920"/>
      <c r="D712" s="920"/>
      <c r="E712" s="920"/>
      <c r="F712" s="920"/>
      <c r="G712" s="920"/>
      <c r="H712" s="920"/>
      <c r="I712" s="920"/>
      <c r="J712" s="920"/>
      <c r="K712" s="920"/>
      <c r="L712" s="920"/>
      <c r="M712" s="920"/>
      <c r="N712" s="920"/>
      <c r="O712" s="921"/>
      <c r="P712" s="886" t="s">
        <v>1540</v>
      </c>
      <c r="Q712" s="886"/>
      <c r="R712" s="886"/>
      <c r="S712" s="886"/>
      <c r="T712" s="886"/>
      <c r="U712" s="886"/>
      <c r="V712" s="886"/>
      <c r="W712" s="886"/>
      <c r="X712" s="886"/>
      <c r="Y712" s="886"/>
      <c r="Z712" s="886"/>
      <c r="AA712" s="886"/>
      <c r="AB712" s="886"/>
      <c r="AC712" s="886"/>
      <c r="AD712" s="887"/>
      <c r="AE712" s="887"/>
      <c r="AF712" s="887"/>
      <c r="AG712" s="888">
        <v>27</v>
      </c>
      <c r="AH712" s="888"/>
      <c r="AI712" s="888"/>
      <c r="AJ712" s="888"/>
      <c r="AK712" s="889">
        <v>486000</v>
      </c>
      <c r="AL712" s="889"/>
      <c r="AM712" s="889"/>
      <c r="AN712" s="889"/>
      <c r="AO712" s="889"/>
      <c r="AP712" s="889"/>
      <c r="AQ712" s="880">
        <v>5832000</v>
      </c>
      <c r="AR712" s="880"/>
      <c r="AS712" s="880"/>
      <c r="AT712" s="880"/>
      <c r="AU712" s="880"/>
      <c r="AV712" s="880"/>
      <c r="AW712" s="880"/>
      <c r="AX712" s="880"/>
      <c r="AY712" s="876">
        <v>0</v>
      </c>
      <c r="AZ712" s="876"/>
      <c r="BA712" s="876"/>
      <c r="BB712" s="876"/>
      <c r="BC712" s="876"/>
      <c r="BD712" s="876"/>
      <c r="BE712" s="876"/>
      <c r="BF712" s="876"/>
      <c r="BG712" s="876">
        <v>81000</v>
      </c>
      <c r="BH712" s="876"/>
      <c r="BI712" s="876"/>
      <c r="BJ712" s="876"/>
      <c r="BK712" s="876"/>
      <c r="BL712" s="876"/>
      <c r="BM712" s="876"/>
      <c r="BN712" s="876"/>
      <c r="BO712" s="877">
        <v>810000</v>
      </c>
      <c r="BP712" s="878"/>
      <c r="BQ712" s="878"/>
      <c r="BR712" s="878"/>
      <c r="BS712" s="878"/>
      <c r="BT712" s="878"/>
      <c r="BU712" s="878"/>
      <c r="BV712" s="879"/>
      <c r="BW712" s="876">
        <v>0</v>
      </c>
      <c r="BX712" s="876"/>
      <c r="BY712" s="876"/>
      <c r="BZ712" s="876"/>
      <c r="CA712" s="876"/>
      <c r="CB712" s="876"/>
      <c r="CC712" s="876"/>
      <c r="CD712" s="876"/>
      <c r="CE712" s="876">
        <v>0</v>
      </c>
      <c r="CF712" s="876"/>
      <c r="CG712" s="876"/>
      <c r="CH712" s="876"/>
      <c r="CI712" s="876"/>
      <c r="CJ712" s="876"/>
      <c r="CK712" s="876"/>
      <c r="CL712" s="876"/>
      <c r="CM712" s="876"/>
      <c r="CN712" s="876">
        <v>761400</v>
      </c>
      <c r="CO712" s="876"/>
      <c r="CP712" s="876"/>
      <c r="CQ712" s="876"/>
      <c r="CR712" s="876"/>
      <c r="CS712" s="876"/>
      <c r="CT712" s="876"/>
      <c r="CU712" s="876"/>
      <c r="CV712" s="880">
        <f t="shared" ref="CV712:CV775" si="11">SUM(AQ712:CU712)</f>
        <v>7484400</v>
      </c>
      <c r="CW712" s="880"/>
      <c r="CX712" s="880"/>
      <c r="CY712" s="880"/>
      <c r="CZ712" s="880"/>
      <c r="DA712" s="880"/>
      <c r="DB712" s="880"/>
      <c r="DC712" s="880"/>
      <c r="DD712" s="880"/>
      <c r="DE712" s="881"/>
    </row>
    <row r="713" spans="1:109" s="3" customFormat="1" ht="23.25" customHeight="1" x14ac:dyDescent="0.2">
      <c r="A713" s="919" t="s">
        <v>1970</v>
      </c>
      <c r="B713" s="920"/>
      <c r="C713" s="920"/>
      <c r="D713" s="920"/>
      <c r="E713" s="920"/>
      <c r="F713" s="920"/>
      <c r="G713" s="920"/>
      <c r="H713" s="920"/>
      <c r="I713" s="920"/>
      <c r="J713" s="920"/>
      <c r="K713" s="920"/>
      <c r="L713" s="920"/>
      <c r="M713" s="920"/>
      <c r="N713" s="920"/>
      <c r="O713" s="921"/>
      <c r="P713" s="886" t="s">
        <v>1540</v>
      </c>
      <c r="Q713" s="886"/>
      <c r="R713" s="886"/>
      <c r="S713" s="886"/>
      <c r="T713" s="886"/>
      <c r="U713" s="886"/>
      <c r="V713" s="886"/>
      <c r="W713" s="886"/>
      <c r="X713" s="886"/>
      <c r="Y713" s="886"/>
      <c r="Z713" s="886"/>
      <c r="AA713" s="886"/>
      <c r="AB713" s="886"/>
      <c r="AC713" s="886"/>
      <c r="AD713" s="887"/>
      <c r="AE713" s="887"/>
      <c r="AF713" s="887"/>
      <c r="AG713" s="888">
        <v>10</v>
      </c>
      <c r="AH713" s="888"/>
      <c r="AI713" s="888"/>
      <c r="AJ713" s="888"/>
      <c r="AK713" s="889">
        <v>180000</v>
      </c>
      <c r="AL713" s="889"/>
      <c r="AM713" s="889"/>
      <c r="AN713" s="889"/>
      <c r="AO713" s="889"/>
      <c r="AP713" s="889"/>
      <c r="AQ713" s="880">
        <v>2160000</v>
      </c>
      <c r="AR713" s="880"/>
      <c r="AS713" s="880"/>
      <c r="AT713" s="880"/>
      <c r="AU713" s="880"/>
      <c r="AV713" s="880"/>
      <c r="AW713" s="880"/>
      <c r="AX713" s="880"/>
      <c r="AY713" s="876">
        <v>0</v>
      </c>
      <c r="AZ713" s="876"/>
      <c r="BA713" s="876"/>
      <c r="BB713" s="876"/>
      <c r="BC713" s="876"/>
      <c r="BD713" s="876"/>
      <c r="BE713" s="876"/>
      <c r="BF713" s="876"/>
      <c r="BG713" s="876">
        <v>30000</v>
      </c>
      <c r="BH713" s="876"/>
      <c r="BI713" s="876"/>
      <c r="BJ713" s="876"/>
      <c r="BK713" s="876"/>
      <c r="BL713" s="876"/>
      <c r="BM713" s="876"/>
      <c r="BN713" s="876"/>
      <c r="BO713" s="877">
        <v>300000</v>
      </c>
      <c r="BP713" s="878"/>
      <c r="BQ713" s="878"/>
      <c r="BR713" s="878"/>
      <c r="BS713" s="878"/>
      <c r="BT713" s="878"/>
      <c r="BU713" s="878"/>
      <c r="BV713" s="879"/>
      <c r="BW713" s="876">
        <v>0</v>
      </c>
      <c r="BX713" s="876"/>
      <c r="BY713" s="876"/>
      <c r="BZ713" s="876"/>
      <c r="CA713" s="876"/>
      <c r="CB713" s="876"/>
      <c r="CC713" s="876"/>
      <c r="CD713" s="876"/>
      <c r="CE713" s="876">
        <v>0</v>
      </c>
      <c r="CF713" s="876"/>
      <c r="CG713" s="876"/>
      <c r="CH713" s="876"/>
      <c r="CI713" s="876"/>
      <c r="CJ713" s="876"/>
      <c r="CK713" s="876"/>
      <c r="CL713" s="876"/>
      <c r="CM713" s="876"/>
      <c r="CN713" s="876">
        <v>282000</v>
      </c>
      <c r="CO713" s="876"/>
      <c r="CP713" s="876"/>
      <c r="CQ713" s="876"/>
      <c r="CR713" s="876"/>
      <c r="CS713" s="876"/>
      <c r="CT713" s="876"/>
      <c r="CU713" s="876"/>
      <c r="CV713" s="880">
        <f t="shared" si="11"/>
        <v>2772000</v>
      </c>
      <c r="CW713" s="880"/>
      <c r="CX713" s="880"/>
      <c r="CY713" s="880"/>
      <c r="CZ713" s="880"/>
      <c r="DA713" s="880"/>
      <c r="DB713" s="880"/>
      <c r="DC713" s="880"/>
      <c r="DD713" s="880"/>
      <c r="DE713" s="881"/>
    </row>
    <row r="714" spans="1:109" s="3" customFormat="1" ht="23.25" customHeight="1" x14ac:dyDescent="0.2">
      <c r="A714" s="919" t="s">
        <v>1971</v>
      </c>
      <c r="B714" s="920"/>
      <c r="C714" s="920"/>
      <c r="D714" s="920"/>
      <c r="E714" s="920"/>
      <c r="F714" s="920"/>
      <c r="G714" s="920"/>
      <c r="H714" s="920"/>
      <c r="I714" s="920"/>
      <c r="J714" s="920"/>
      <c r="K714" s="920"/>
      <c r="L714" s="920"/>
      <c r="M714" s="920"/>
      <c r="N714" s="920"/>
      <c r="O714" s="921"/>
      <c r="P714" s="886" t="s">
        <v>1580</v>
      </c>
      <c r="Q714" s="886"/>
      <c r="R714" s="886"/>
      <c r="S714" s="886"/>
      <c r="T714" s="886"/>
      <c r="U714" s="886"/>
      <c r="V714" s="886"/>
      <c r="W714" s="886"/>
      <c r="X714" s="886"/>
      <c r="Y714" s="886"/>
      <c r="Z714" s="886"/>
      <c r="AA714" s="886"/>
      <c r="AB714" s="886"/>
      <c r="AC714" s="886"/>
      <c r="AD714" s="887"/>
      <c r="AE714" s="887"/>
      <c r="AF714" s="887"/>
      <c r="AG714" s="888">
        <v>1</v>
      </c>
      <c r="AH714" s="888"/>
      <c r="AI714" s="888"/>
      <c r="AJ714" s="888"/>
      <c r="AK714" s="889">
        <v>12069.54</v>
      </c>
      <c r="AL714" s="889"/>
      <c r="AM714" s="889"/>
      <c r="AN714" s="889"/>
      <c r="AO714" s="889"/>
      <c r="AP714" s="889"/>
      <c r="AQ714" s="880">
        <v>144834.48000000001</v>
      </c>
      <c r="AR714" s="880"/>
      <c r="AS714" s="880"/>
      <c r="AT714" s="880"/>
      <c r="AU714" s="880"/>
      <c r="AV714" s="880"/>
      <c r="AW714" s="880"/>
      <c r="AX714" s="880"/>
      <c r="AY714" s="876">
        <v>0</v>
      </c>
      <c r="AZ714" s="876"/>
      <c r="BA714" s="876"/>
      <c r="BB714" s="876"/>
      <c r="BC714" s="876"/>
      <c r="BD714" s="876"/>
      <c r="BE714" s="876"/>
      <c r="BF714" s="876"/>
      <c r="BG714" s="876">
        <v>2011.5900000000001</v>
      </c>
      <c r="BH714" s="876"/>
      <c r="BI714" s="876"/>
      <c r="BJ714" s="876"/>
      <c r="BK714" s="876"/>
      <c r="BL714" s="876"/>
      <c r="BM714" s="876"/>
      <c r="BN714" s="876"/>
      <c r="BO714" s="877">
        <v>20115.900000000001</v>
      </c>
      <c r="BP714" s="878"/>
      <c r="BQ714" s="878"/>
      <c r="BR714" s="878"/>
      <c r="BS714" s="878"/>
      <c r="BT714" s="878"/>
      <c r="BU714" s="878"/>
      <c r="BV714" s="879"/>
      <c r="BW714" s="876">
        <v>0</v>
      </c>
      <c r="BX714" s="876"/>
      <c r="BY714" s="876"/>
      <c r="BZ714" s="876"/>
      <c r="CA714" s="876"/>
      <c r="CB714" s="876"/>
      <c r="CC714" s="876"/>
      <c r="CD714" s="876"/>
      <c r="CE714" s="876">
        <v>0</v>
      </c>
      <c r="CF714" s="876"/>
      <c r="CG714" s="876"/>
      <c r="CH714" s="876"/>
      <c r="CI714" s="876"/>
      <c r="CJ714" s="876"/>
      <c r="CK714" s="876"/>
      <c r="CL714" s="876"/>
      <c r="CM714" s="876"/>
      <c r="CN714" s="876">
        <v>25600</v>
      </c>
      <c r="CO714" s="876"/>
      <c r="CP714" s="876"/>
      <c r="CQ714" s="876"/>
      <c r="CR714" s="876"/>
      <c r="CS714" s="876"/>
      <c r="CT714" s="876"/>
      <c r="CU714" s="876"/>
      <c r="CV714" s="880">
        <f t="shared" si="11"/>
        <v>192561.97</v>
      </c>
      <c r="CW714" s="880"/>
      <c r="CX714" s="880"/>
      <c r="CY714" s="880"/>
      <c r="CZ714" s="880"/>
      <c r="DA714" s="880"/>
      <c r="DB714" s="880"/>
      <c r="DC714" s="880"/>
      <c r="DD714" s="880"/>
      <c r="DE714" s="881"/>
    </row>
    <row r="715" spans="1:109" s="3" customFormat="1" ht="23.25" customHeight="1" x14ac:dyDescent="0.2">
      <c r="A715" s="919" t="s">
        <v>1972</v>
      </c>
      <c r="B715" s="920"/>
      <c r="C715" s="920"/>
      <c r="D715" s="920"/>
      <c r="E715" s="920"/>
      <c r="F715" s="920"/>
      <c r="G715" s="920"/>
      <c r="H715" s="920"/>
      <c r="I715" s="920"/>
      <c r="J715" s="920"/>
      <c r="K715" s="920"/>
      <c r="L715" s="920"/>
      <c r="M715" s="920"/>
      <c r="N715" s="920"/>
      <c r="O715" s="921"/>
      <c r="P715" s="886" t="s">
        <v>1592</v>
      </c>
      <c r="Q715" s="886"/>
      <c r="R715" s="886"/>
      <c r="S715" s="886"/>
      <c r="T715" s="886"/>
      <c r="U715" s="886"/>
      <c r="V715" s="886"/>
      <c r="W715" s="886"/>
      <c r="X715" s="886"/>
      <c r="Y715" s="886"/>
      <c r="Z715" s="886"/>
      <c r="AA715" s="886"/>
      <c r="AB715" s="886"/>
      <c r="AC715" s="886"/>
      <c r="AD715" s="887"/>
      <c r="AE715" s="887"/>
      <c r="AF715" s="887"/>
      <c r="AG715" s="888">
        <v>2</v>
      </c>
      <c r="AH715" s="888"/>
      <c r="AI715" s="888"/>
      <c r="AJ715" s="888"/>
      <c r="AK715" s="889">
        <v>24575.106413506401</v>
      </c>
      <c r="AL715" s="889"/>
      <c r="AM715" s="889"/>
      <c r="AN715" s="889"/>
      <c r="AO715" s="889"/>
      <c r="AP715" s="889"/>
      <c r="AQ715" s="880">
        <v>294901.27696207678</v>
      </c>
      <c r="AR715" s="880"/>
      <c r="AS715" s="880"/>
      <c r="AT715" s="880"/>
      <c r="AU715" s="880"/>
      <c r="AV715" s="880"/>
      <c r="AW715" s="880"/>
      <c r="AX715" s="880"/>
      <c r="AY715" s="876">
        <v>0</v>
      </c>
      <c r="AZ715" s="876"/>
      <c r="BA715" s="876"/>
      <c r="BB715" s="876"/>
      <c r="BC715" s="876"/>
      <c r="BD715" s="876"/>
      <c r="BE715" s="876"/>
      <c r="BF715" s="876"/>
      <c r="BG715" s="876">
        <v>4095.8510689177338</v>
      </c>
      <c r="BH715" s="876"/>
      <c r="BI715" s="876"/>
      <c r="BJ715" s="876"/>
      <c r="BK715" s="876"/>
      <c r="BL715" s="876"/>
      <c r="BM715" s="876"/>
      <c r="BN715" s="876"/>
      <c r="BO715" s="877">
        <v>40958.510689177332</v>
      </c>
      <c r="BP715" s="878"/>
      <c r="BQ715" s="878"/>
      <c r="BR715" s="878"/>
      <c r="BS715" s="878"/>
      <c r="BT715" s="878"/>
      <c r="BU715" s="878"/>
      <c r="BV715" s="879"/>
      <c r="BW715" s="876">
        <v>0</v>
      </c>
      <c r="BX715" s="876"/>
      <c r="BY715" s="876"/>
      <c r="BZ715" s="876"/>
      <c r="CA715" s="876"/>
      <c r="CB715" s="876"/>
      <c r="CC715" s="876"/>
      <c r="CD715" s="876"/>
      <c r="CE715" s="876">
        <v>0</v>
      </c>
      <c r="CF715" s="876"/>
      <c r="CG715" s="876"/>
      <c r="CH715" s="876"/>
      <c r="CI715" s="876"/>
      <c r="CJ715" s="876"/>
      <c r="CK715" s="876"/>
      <c r="CL715" s="876"/>
      <c r="CM715" s="876"/>
      <c r="CN715" s="876">
        <v>51200</v>
      </c>
      <c r="CO715" s="876"/>
      <c r="CP715" s="876"/>
      <c r="CQ715" s="876"/>
      <c r="CR715" s="876"/>
      <c r="CS715" s="876"/>
      <c r="CT715" s="876"/>
      <c r="CU715" s="876"/>
      <c r="CV715" s="880">
        <f t="shared" si="11"/>
        <v>391155.63872017182</v>
      </c>
      <c r="CW715" s="880"/>
      <c r="CX715" s="880"/>
      <c r="CY715" s="880"/>
      <c r="CZ715" s="880"/>
      <c r="DA715" s="880"/>
      <c r="DB715" s="880"/>
      <c r="DC715" s="880"/>
      <c r="DD715" s="880"/>
      <c r="DE715" s="881"/>
    </row>
    <row r="716" spans="1:109" s="3" customFormat="1" ht="23.25" customHeight="1" x14ac:dyDescent="0.2">
      <c r="A716" s="919" t="s">
        <v>1972</v>
      </c>
      <c r="B716" s="920"/>
      <c r="C716" s="920"/>
      <c r="D716" s="920"/>
      <c r="E716" s="920"/>
      <c r="F716" s="920"/>
      <c r="G716" s="920"/>
      <c r="H716" s="920"/>
      <c r="I716" s="920"/>
      <c r="J716" s="920"/>
      <c r="K716" s="920"/>
      <c r="L716" s="920"/>
      <c r="M716" s="920"/>
      <c r="N716" s="920"/>
      <c r="O716" s="921"/>
      <c r="P716" s="886" t="s">
        <v>1596</v>
      </c>
      <c r="Q716" s="886"/>
      <c r="R716" s="886"/>
      <c r="S716" s="886"/>
      <c r="T716" s="886"/>
      <c r="U716" s="886"/>
      <c r="V716" s="886"/>
      <c r="W716" s="886"/>
      <c r="X716" s="886"/>
      <c r="Y716" s="886"/>
      <c r="Z716" s="886"/>
      <c r="AA716" s="886"/>
      <c r="AB716" s="886"/>
      <c r="AC716" s="886"/>
      <c r="AD716" s="887"/>
      <c r="AE716" s="887"/>
      <c r="AF716" s="887"/>
      <c r="AG716" s="888">
        <v>2</v>
      </c>
      <c r="AH716" s="888"/>
      <c r="AI716" s="888"/>
      <c r="AJ716" s="888"/>
      <c r="AK716" s="889">
        <v>28696.76</v>
      </c>
      <c r="AL716" s="889"/>
      <c r="AM716" s="889"/>
      <c r="AN716" s="889"/>
      <c r="AO716" s="889"/>
      <c r="AP716" s="889"/>
      <c r="AQ716" s="880">
        <v>344361.12</v>
      </c>
      <c r="AR716" s="880"/>
      <c r="AS716" s="880"/>
      <c r="AT716" s="880"/>
      <c r="AU716" s="880"/>
      <c r="AV716" s="880"/>
      <c r="AW716" s="880"/>
      <c r="AX716" s="880"/>
      <c r="AY716" s="876">
        <v>0</v>
      </c>
      <c r="AZ716" s="876"/>
      <c r="BA716" s="876"/>
      <c r="BB716" s="876"/>
      <c r="BC716" s="876"/>
      <c r="BD716" s="876"/>
      <c r="BE716" s="876"/>
      <c r="BF716" s="876"/>
      <c r="BG716" s="876">
        <v>4782.7933333333331</v>
      </c>
      <c r="BH716" s="876"/>
      <c r="BI716" s="876"/>
      <c r="BJ716" s="876"/>
      <c r="BK716" s="876"/>
      <c r="BL716" s="876"/>
      <c r="BM716" s="876"/>
      <c r="BN716" s="876"/>
      <c r="BO716" s="877">
        <v>47827.933333333327</v>
      </c>
      <c r="BP716" s="878"/>
      <c r="BQ716" s="878"/>
      <c r="BR716" s="878"/>
      <c r="BS716" s="878"/>
      <c r="BT716" s="878"/>
      <c r="BU716" s="878"/>
      <c r="BV716" s="879"/>
      <c r="BW716" s="876">
        <v>0</v>
      </c>
      <c r="BX716" s="876"/>
      <c r="BY716" s="876"/>
      <c r="BZ716" s="876"/>
      <c r="CA716" s="876"/>
      <c r="CB716" s="876"/>
      <c r="CC716" s="876"/>
      <c r="CD716" s="876"/>
      <c r="CE716" s="876">
        <v>0</v>
      </c>
      <c r="CF716" s="876"/>
      <c r="CG716" s="876"/>
      <c r="CH716" s="876"/>
      <c r="CI716" s="876"/>
      <c r="CJ716" s="876"/>
      <c r="CK716" s="876"/>
      <c r="CL716" s="876"/>
      <c r="CM716" s="876"/>
      <c r="CN716" s="876">
        <v>46400</v>
      </c>
      <c r="CO716" s="876"/>
      <c r="CP716" s="876"/>
      <c r="CQ716" s="876"/>
      <c r="CR716" s="876"/>
      <c r="CS716" s="876"/>
      <c r="CT716" s="876"/>
      <c r="CU716" s="876"/>
      <c r="CV716" s="880">
        <f t="shared" si="11"/>
        <v>443371.84666666668</v>
      </c>
      <c r="CW716" s="880"/>
      <c r="CX716" s="880"/>
      <c r="CY716" s="880"/>
      <c r="CZ716" s="880"/>
      <c r="DA716" s="880"/>
      <c r="DB716" s="880"/>
      <c r="DC716" s="880"/>
      <c r="DD716" s="880"/>
      <c r="DE716" s="881"/>
    </row>
    <row r="717" spans="1:109" s="3" customFormat="1" ht="23.25" customHeight="1" x14ac:dyDescent="0.2">
      <c r="A717" s="919" t="s">
        <v>1972</v>
      </c>
      <c r="B717" s="920"/>
      <c r="C717" s="920"/>
      <c r="D717" s="920"/>
      <c r="E717" s="920"/>
      <c r="F717" s="920"/>
      <c r="G717" s="920"/>
      <c r="H717" s="920"/>
      <c r="I717" s="920"/>
      <c r="J717" s="920"/>
      <c r="K717" s="920"/>
      <c r="L717" s="920"/>
      <c r="M717" s="920"/>
      <c r="N717" s="920"/>
      <c r="O717" s="921"/>
      <c r="P717" s="886" t="s">
        <v>1580</v>
      </c>
      <c r="Q717" s="886"/>
      <c r="R717" s="886"/>
      <c r="S717" s="886"/>
      <c r="T717" s="886"/>
      <c r="U717" s="886"/>
      <c r="V717" s="886"/>
      <c r="W717" s="886"/>
      <c r="X717" s="886"/>
      <c r="Y717" s="886"/>
      <c r="Z717" s="886"/>
      <c r="AA717" s="886"/>
      <c r="AB717" s="886"/>
      <c r="AC717" s="886"/>
      <c r="AD717" s="887"/>
      <c r="AE717" s="887"/>
      <c r="AF717" s="887"/>
      <c r="AG717" s="888">
        <v>2</v>
      </c>
      <c r="AH717" s="888"/>
      <c r="AI717" s="888"/>
      <c r="AJ717" s="888"/>
      <c r="AK717" s="889">
        <v>24080.639999999999</v>
      </c>
      <c r="AL717" s="889"/>
      <c r="AM717" s="889"/>
      <c r="AN717" s="889"/>
      <c r="AO717" s="889"/>
      <c r="AP717" s="889"/>
      <c r="AQ717" s="880">
        <v>288967.67999999999</v>
      </c>
      <c r="AR717" s="880"/>
      <c r="AS717" s="880"/>
      <c r="AT717" s="880"/>
      <c r="AU717" s="880"/>
      <c r="AV717" s="880"/>
      <c r="AW717" s="880"/>
      <c r="AX717" s="880"/>
      <c r="AY717" s="876">
        <v>0</v>
      </c>
      <c r="AZ717" s="876"/>
      <c r="BA717" s="876"/>
      <c r="BB717" s="876"/>
      <c r="BC717" s="876"/>
      <c r="BD717" s="876"/>
      <c r="BE717" s="876"/>
      <c r="BF717" s="876"/>
      <c r="BG717" s="876">
        <v>4013.44</v>
      </c>
      <c r="BH717" s="876"/>
      <c r="BI717" s="876"/>
      <c r="BJ717" s="876"/>
      <c r="BK717" s="876"/>
      <c r="BL717" s="876"/>
      <c r="BM717" s="876"/>
      <c r="BN717" s="876"/>
      <c r="BO717" s="877">
        <v>40134.400000000001</v>
      </c>
      <c r="BP717" s="878"/>
      <c r="BQ717" s="878"/>
      <c r="BR717" s="878"/>
      <c r="BS717" s="878"/>
      <c r="BT717" s="878"/>
      <c r="BU717" s="878"/>
      <c r="BV717" s="879"/>
      <c r="BW717" s="876">
        <v>0</v>
      </c>
      <c r="BX717" s="876"/>
      <c r="BY717" s="876"/>
      <c r="BZ717" s="876"/>
      <c r="CA717" s="876"/>
      <c r="CB717" s="876"/>
      <c r="CC717" s="876"/>
      <c r="CD717" s="876"/>
      <c r="CE717" s="876">
        <v>0</v>
      </c>
      <c r="CF717" s="876"/>
      <c r="CG717" s="876"/>
      <c r="CH717" s="876"/>
      <c r="CI717" s="876"/>
      <c r="CJ717" s="876"/>
      <c r="CK717" s="876"/>
      <c r="CL717" s="876"/>
      <c r="CM717" s="876"/>
      <c r="CN717" s="876">
        <v>51200</v>
      </c>
      <c r="CO717" s="876"/>
      <c r="CP717" s="876"/>
      <c r="CQ717" s="876"/>
      <c r="CR717" s="876"/>
      <c r="CS717" s="876"/>
      <c r="CT717" s="876"/>
      <c r="CU717" s="876"/>
      <c r="CV717" s="880">
        <f t="shared" si="11"/>
        <v>384315.52</v>
      </c>
      <c r="CW717" s="880"/>
      <c r="CX717" s="880"/>
      <c r="CY717" s="880"/>
      <c r="CZ717" s="880"/>
      <c r="DA717" s="880"/>
      <c r="DB717" s="880"/>
      <c r="DC717" s="880"/>
      <c r="DD717" s="880"/>
      <c r="DE717" s="881"/>
    </row>
    <row r="718" spans="1:109" s="3" customFormat="1" ht="23.25" customHeight="1" x14ac:dyDescent="0.2">
      <c r="A718" s="919" t="s">
        <v>1973</v>
      </c>
      <c r="B718" s="920"/>
      <c r="C718" s="920"/>
      <c r="D718" s="920"/>
      <c r="E718" s="920"/>
      <c r="F718" s="920"/>
      <c r="G718" s="920"/>
      <c r="H718" s="920"/>
      <c r="I718" s="920"/>
      <c r="J718" s="920"/>
      <c r="K718" s="920"/>
      <c r="L718" s="920"/>
      <c r="M718" s="920"/>
      <c r="N718" s="920"/>
      <c r="O718" s="921"/>
      <c r="P718" s="886" t="s">
        <v>1540</v>
      </c>
      <c r="Q718" s="886"/>
      <c r="R718" s="886"/>
      <c r="S718" s="886"/>
      <c r="T718" s="886"/>
      <c r="U718" s="886"/>
      <c r="V718" s="886"/>
      <c r="W718" s="886"/>
      <c r="X718" s="886"/>
      <c r="Y718" s="886"/>
      <c r="Z718" s="886"/>
      <c r="AA718" s="886"/>
      <c r="AB718" s="886"/>
      <c r="AC718" s="886"/>
      <c r="AD718" s="887"/>
      <c r="AE718" s="887"/>
      <c r="AF718" s="887"/>
      <c r="AG718" s="888">
        <v>8</v>
      </c>
      <c r="AH718" s="888"/>
      <c r="AI718" s="888"/>
      <c r="AJ718" s="888"/>
      <c r="AK718" s="889">
        <v>125820.42000000001</v>
      </c>
      <c r="AL718" s="889"/>
      <c r="AM718" s="889"/>
      <c r="AN718" s="889"/>
      <c r="AO718" s="889"/>
      <c r="AP718" s="889"/>
      <c r="AQ718" s="880">
        <v>1509845.04</v>
      </c>
      <c r="AR718" s="880"/>
      <c r="AS718" s="880"/>
      <c r="AT718" s="880"/>
      <c r="AU718" s="880"/>
      <c r="AV718" s="880"/>
      <c r="AW718" s="880"/>
      <c r="AX718" s="880"/>
      <c r="AY718" s="876">
        <v>0</v>
      </c>
      <c r="AZ718" s="876"/>
      <c r="BA718" s="876"/>
      <c r="BB718" s="876"/>
      <c r="BC718" s="876"/>
      <c r="BD718" s="876"/>
      <c r="BE718" s="876"/>
      <c r="BF718" s="876"/>
      <c r="BG718" s="876">
        <v>20970.07</v>
      </c>
      <c r="BH718" s="876"/>
      <c r="BI718" s="876"/>
      <c r="BJ718" s="876"/>
      <c r="BK718" s="876"/>
      <c r="BL718" s="876"/>
      <c r="BM718" s="876"/>
      <c r="BN718" s="876"/>
      <c r="BO718" s="877">
        <v>209700.69999999998</v>
      </c>
      <c r="BP718" s="878"/>
      <c r="BQ718" s="878"/>
      <c r="BR718" s="878"/>
      <c r="BS718" s="878"/>
      <c r="BT718" s="878"/>
      <c r="BU718" s="878"/>
      <c r="BV718" s="879"/>
      <c r="BW718" s="876">
        <v>0</v>
      </c>
      <c r="BX718" s="876"/>
      <c r="BY718" s="876"/>
      <c r="BZ718" s="876"/>
      <c r="CA718" s="876"/>
      <c r="CB718" s="876"/>
      <c r="CC718" s="876"/>
      <c r="CD718" s="876"/>
      <c r="CE718" s="876">
        <v>0</v>
      </c>
      <c r="CF718" s="876"/>
      <c r="CG718" s="876"/>
      <c r="CH718" s="876"/>
      <c r="CI718" s="876"/>
      <c r="CJ718" s="876"/>
      <c r="CK718" s="876"/>
      <c r="CL718" s="876"/>
      <c r="CM718" s="876"/>
      <c r="CN718" s="876">
        <v>216510.21000000002</v>
      </c>
      <c r="CO718" s="876"/>
      <c r="CP718" s="876"/>
      <c r="CQ718" s="876"/>
      <c r="CR718" s="876"/>
      <c r="CS718" s="876"/>
      <c r="CT718" s="876"/>
      <c r="CU718" s="876"/>
      <c r="CV718" s="880">
        <f t="shared" si="11"/>
        <v>1957026.02</v>
      </c>
      <c r="CW718" s="880"/>
      <c r="CX718" s="880"/>
      <c r="CY718" s="880"/>
      <c r="CZ718" s="880"/>
      <c r="DA718" s="880"/>
      <c r="DB718" s="880"/>
      <c r="DC718" s="880"/>
      <c r="DD718" s="880"/>
      <c r="DE718" s="881"/>
    </row>
    <row r="719" spans="1:109" s="3" customFormat="1" ht="23.25" customHeight="1" x14ac:dyDescent="0.2">
      <c r="A719" s="919" t="s">
        <v>1974</v>
      </c>
      <c r="B719" s="920"/>
      <c r="C719" s="920"/>
      <c r="D719" s="920"/>
      <c r="E719" s="920"/>
      <c r="F719" s="920"/>
      <c r="G719" s="920"/>
      <c r="H719" s="920"/>
      <c r="I719" s="920"/>
      <c r="J719" s="920"/>
      <c r="K719" s="920"/>
      <c r="L719" s="920"/>
      <c r="M719" s="920"/>
      <c r="N719" s="920"/>
      <c r="O719" s="921"/>
      <c r="P719" s="886" t="s">
        <v>1507</v>
      </c>
      <c r="Q719" s="886"/>
      <c r="R719" s="886"/>
      <c r="S719" s="886"/>
      <c r="T719" s="886"/>
      <c r="U719" s="886"/>
      <c r="V719" s="886"/>
      <c r="W719" s="886"/>
      <c r="X719" s="886"/>
      <c r="Y719" s="886"/>
      <c r="Z719" s="886"/>
      <c r="AA719" s="886"/>
      <c r="AB719" s="886"/>
      <c r="AC719" s="886"/>
      <c r="AD719" s="887"/>
      <c r="AE719" s="887"/>
      <c r="AF719" s="887"/>
      <c r="AG719" s="888">
        <v>1</v>
      </c>
      <c r="AH719" s="888"/>
      <c r="AI719" s="888"/>
      <c r="AJ719" s="888"/>
      <c r="AK719" s="889">
        <v>38520.369999999995</v>
      </c>
      <c r="AL719" s="889"/>
      <c r="AM719" s="889"/>
      <c r="AN719" s="889"/>
      <c r="AO719" s="889"/>
      <c r="AP719" s="889"/>
      <c r="AQ719" s="880">
        <v>462244.43999999994</v>
      </c>
      <c r="AR719" s="880"/>
      <c r="AS719" s="880"/>
      <c r="AT719" s="880"/>
      <c r="AU719" s="880"/>
      <c r="AV719" s="880"/>
      <c r="AW719" s="880"/>
      <c r="AX719" s="880"/>
      <c r="AY719" s="876">
        <v>0</v>
      </c>
      <c r="AZ719" s="876"/>
      <c r="BA719" s="876"/>
      <c r="BB719" s="876"/>
      <c r="BC719" s="876"/>
      <c r="BD719" s="876"/>
      <c r="BE719" s="876"/>
      <c r="BF719" s="876"/>
      <c r="BG719" s="876">
        <v>6420.0616666666656</v>
      </c>
      <c r="BH719" s="876"/>
      <c r="BI719" s="876"/>
      <c r="BJ719" s="876"/>
      <c r="BK719" s="876"/>
      <c r="BL719" s="876"/>
      <c r="BM719" s="876"/>
      <c r="BN719" s="876"/>
      <c r="BO719" s="877">
        <v>64200.616666666654</v>
      </c>
      <c r="BP719" s="878"/>
      <c r="BQ719" s="878"/>
      <c r="BR719" s="878"/>
      <c r="BS719" s="878"/>
      <c r="BT719" s="878"/>
      <c r="BU719" s="878"/>
      <c r="BV719" s="879"/>
      <c r="BW719" s="876">
        <v>0</v>
      </c>
      <c r="BX719" s="876"/>
      <c r="BY719" s="876"/>
      <c r="BZ719" s="876"/>
      <c r="CA719" s="876"/>
      <c r="CB719" s="876"/>
      <c r="CC719" s="876"/>
      <c r="CD719" s="876"/>
      <c r="CE719" s="876">
        <v>0</v>
      </c>
      <c r="CF719" s="876"/>
      <c r="CG719" s="876"/>
      <c r="CH719" s="876"/>
      <c r="CI719" s="876"/>
      <c r="CJ719" s="876"/>
      <c r="CK719" s="876"/>
      <c r="CL719" s="876"/>
      <c r="CM719" s="876"/>
      <c r="CN719" s="876">
        <v>19260.184999999998</v>
      </c>
      <c r="CO719" s="876"/>
      <c r="CP719" s="876"/>
      <c r="CQ719" s="876"/>
      <c r="CR719" s="876"/>
      <c r="CS719" s="876"/>
      <c r="CT719" s="876"/>
      <c r="CU719" s="876"/>
      <c r="CV719" s="880">
        <f t="shared" si="11"/>
        <v>552125.30333333323</v>
      </c>
      <c r="CW719" s="880"/>
      <c r="CX719" s="880"/>
      <c r="CY719" s="880"/>
      <c r="CZ719" s="880"/>
      <c r="DA719" s="880"/>
      <c r="DB719" s="880"/>
      <c r="DC719" s="880"/>
      <c r="DD719" s="880"/>
      <c r="DE719" s="881"/>
    </row>
    <row r="720" spans="1:109" s="3" customFormat="1" ht="23.25" customHeight="1" x14ac:dyDescent="0.2">
      <c r="A720" s="919" t="s">
        <v>1975</v>
      </c>
      <c r="B720" s="920"/>
      <c r="C720" s="920"/>
      <c r="D720" s="920"/>
      <c r="E720" s="920"/>
      <c r="F720" s="920"/>
      <c r="G720" s="920"/>
      <c r="H720" s="920"/>
      <c r="I720" s="920"/>
      <c r="J720" s="920"/>
      <c r="K720" s="920"/>
      <c r="L720" s="920"/>
      <c r="M720" s="920"/>
      <c r="N720" s="920"/>
      <c r="O720" s="921"/>
      <c r="P720" s="886" t="s">
        <v>1575</v>
      </c>
      <c r="Q720" s="886"/>
      <c r="R720" s="886"/>
      <c r="S720" s="886"/>
      <c r="T720" s="886"/>
      <c r="U720" s="886"/>
      <c r="V720" s="886"/>
      <c r="W720" s="886"/>
      <c r="X720" s="886"/>
      <c r="Y720" s="886"/>
      <c r="Z720" s="886"/>
      <c r="AA720" s="886"/>
      <c r="AB720" s="886"/>
      <c r="AC720" s="886"/>
      <c r="AD720" s="887"/>
      <c r="AE720" s="887"/>
      <c r="AF720" s="887"/>
      <c r="AG720" s="888">
        <v>4</v>
      </c>
      <c r="AH720" s="888"/>
      <c r="AI720" s="888"/>
      <c r="AJ720" s="888"/>
      <c r="AK720" s="889">
        <v>58899.44</v>
      </c>
      <c r="AL720" s="889"/>
      <c r="AM720" s="889"/>
      <c r="AN720" s="889"/>
      <c r="AO720" s="889"/>
      <c r="AP720" s="889"/>
      <c r="AQ720" s="880">
        <v>706793.28</v>
      </c>
      <c r="AR720" s="880"/>
      <c r="AS720" s="880"/>
      <c r="AT720" s="880"/>
      <c r="AU720" s="880"/>
      <c r="AV720" s="880"/>
      <c r="AW720" s="880"/>
      <c r="AX720" s="880"/>
      <c r="AY720" s="876">
        <v>0</v>
      </c>
      <c r="AZ720" s="876"/>
      <c r="BA720" s="876"/>
      <c r="BB720" s="876"/>
      <c r="BC720" s="876"/>
      <c r="BD720" s="876"/>
      <c r="BE720" s="876"/>
      <c r="BF720" s="876"/>
      <c r="BG720" s="876">
        <v>9816.5733333333337</v>
      </c>
      <c r="BH720" s="876"/>
      <c r="BI720" s="876"/>
      <c r="BJ720" s="876"/>
      <c r="BK720" s="876"/>
      <c r="BL720" s="876"/>
      <c r="BM720" s="876"/>
      <c r="BN720" s="876"/>
      <c r="BO720" s="877">
        <v>98165.733333333337</v>
      </c>
      <c r="BP720" s="878"/>
      <c r="BQ720" s="878"/>
      <c r="BR720" s="878"/>
      <c r="BS720" s="878"/>
      <c r="BT720" s="878"/>
      <c r="BU720" s="878"/>
      <c r="BV720" s="879"/>
      <c r="BW720" s="876">
        <v>0</v>
      </c>
      <c r="BX720" s="876"/>
      <c r="BY720" s="876"/>
      <c r="BZ720" s="876"/>
      <c r="CA720" s="876"/>
      <c r="CB720" s="876"/>
      <c r="CC720" s="876"/>
      <c r="CD720" s="876"/>
      <c r="CE720" s="876">
        <v>0</v>
      </c>
      <c r="CF720" s="876"/>
      <c r="CG720" s="876"/>
      <c r="CH720" s="876"/>
      <c r="CI720" s="876"/>
      <c r="CJ720" s="876"/>
      <c r="CK720" s="876"/>
      <c r="CL720" s="876"/>
      <c r="CM720" s="876"/>
      <c r="CN720" s="876">
        <v>101449.72</v>
      </c>
      <c r="CO720" s="876"/>
      <c r="CP720" s="876"/>
      <c r="CQ720" s="876"/>
      <c r="CR720" s="876"/>
      <c r="CS720" s="876"/>
      <c r="CT720" s="876"/>
      <c r="CU720" s="876"/>
      <c r="CV720" s="880">
        <f t="shared" si="11"/>
        <v>916225.30666666664</v>
      </c>
      <c r="CW720" s="880"/>
      <c r="CX720" s="880"/>
      <c r="CY720" s="880"/>
      <c r="CZ720" s="880"/>
      <c r="DA720" s="880"/>
      <c r="DB720" s="880"/>
      <c r="DC720" s="880"/>
      <c r="DD720" s="880"/>
      <c r="DE720" s="881"/>
    </row>
    <row r="721" spans="1:109" s="3" customFormat="1" ht="23.25" customHeight="1" x14ac:dyDescent="0.2">
      <c r="A721" s="919" t="s">
        <v>1976</v>
      </c>
      <c r="B721" s="920"/>
      <c r="C721" s="920"/>
      <c r="D721" s="920"/>
      <c r="E721" s="920"/>
      <c r="F721" s="920"/>
      <c r="G721" s="920"/>
      <c r="H721" s="920"/>
      <c r="I721" s="920"/>
      <c r="J721" s="920"/>
      <c r="K721" s="920"/>
      <c r="L721" s="920"/>
      <c r="M721" s="920"/>
      <c r="N721" s="920"/>
      <c r="O721" s="921"/>
      <c r="P721" s="886" t="s">
        <v>1575</v>
      </c>
      <c r="Q721" s="886"/>
      <c r="R721" s="886"/>
      <c r="S721" s="886"/>
      <c r="T721" s="886"/>
      <c r="U721" s="886"/>
      <c r="V721" s="886"/>
      <c r="W721" s="886"/>
      <c r="X721" s="886"/>
      <c r="Y721" s="886"/>
      <c r="Z721" s="886"/>
      <c r="AA721" s="886"/>
      <c r="AB721" s="886"/>
      <c r="AC721" s="886"/>
      <c r="AD721" s="887"/>
      <c r="AE721" s="887"/>
      <c r="AF721" s="887"/>
      <c r="AG721" s="888">
        <v>49</v>
      </c>
      <c r="AH721" s="888"/>
      <c r="AI721" s="888"/>
      <c r="AJ721" s="888"/>
      <c r="AK721" s="889">
        <v>721518.13999999943</v>
      </c>
      <c r="AL721" s="889"/>
      <c r="AM721" s="889"/>
      <c r="AN721" s="889"/>
      <c r="AO721" s="889"/>
      <c r="AP721" s="889"/>
      <c r="AQ721" s="880">
        <v>8658217.6800000053</v>
      </c>
      <c r="AR721" s="880"/>
      <c r="AS721" s="880"/>
      <c r="AT721" s="880"/>
      <c r="AU721" s="880"/>
      <c r="AV721" s="880"/>
      <c r="AW721" s="880"/>
      <c r="AX721" s="880"/>
      <c r="AY721" s="876">
        <v>0</v>
      </c>
      <c r="AZ721" s="876"/>
      <c r="BA721" s="876"/>
      <c r="BB721" s="876"/>
      <c r="BC721" s="876"/>
      <c r="BD721" s="876"/>
      <c r="BE721" s="876"/>
      <c r="BF721" s="876"/>
      <c r="BG721" s="876">
        <v>120253.02333333349</v>
      </c>
      <c r="BH721" s="876"/>
      <c r="BI721" s="876"/>
      <c r="BJ721" s="876"/>
      <c r="BK721" s="876"/>
      <c r="BL721" s="876"/>
      <c r="BM721" s="876"/>
      <c r="BN721" s="876"/>
      <c r="BO721" s="877">
        <v>1202530.2333333339</v>
      </c>
      <c r="BP721" s="878"/>
      <c r="BQ721" s="878"/>
      <c r="BR721" s="878"/>
      <c r="BS721" s="878"/>
      <c r="BT721" s="878"/>
      <c r="BU721" s="878"/>
      <c r="BV721" s="879"/>
      <c r="BW721" s="876">
        <v>0</v>
      </c>
      <c r="BX721" s="876"/>
      <c r="BY721" s="876"/>
      <c r="BZ721" s="876"/>
      <c r="CA721" s="876"/>
      <c r="CB721" s="876"/>
      <c r="CC721" s="876"/>
      <c r="CD721" s="876"/>
      <c r="CE721" s="876">
        <v>0</v>
      </c>
      <c r="CF721" s="876"/>
      <c r="CG721" s="876"/>
      <c r="CH721" s="876"/>
      <c r="CI721" s="876"/>
      <c r="CJ721" s="876"/>
      <c r="CK721" s="876"/>
      <c r="CL721" s="876"/>
      <c r="CM721" s="876"/>
      <c r="CN721" s="876">
        <v>1242759.0700000005</v>
      </c>
      <c r="CO721" s="876"/>
      <c r="CP721" s="876"/>
      <c r="CQ721" s="876"/>
      <c r="CR721" s="876"/>
      <c r="CS721" s="876"/>
      <c r="CT721" s="876"/>
      <c r="CU721" s="876"/>
      <c r="CV721" s="880">
        <f t="shared" si="11"/>
        <v>11223760.006666673</v>
      </c>
      <c r="CW721" s="880"/>
      <c r="CX721" s="880"/>
      <c r="CY721" s="880"/>
      <c r="CZ721" s="880"/>
      <c r="DA721" s="880"/>
      <c r="DB721" s="880"/>
      <c r="DC721" s="880"/>
      <c r="DD721" s="880"/>
      <c r="DE721" s="881"/>
    </row>
    <row r="722" spans="1:109" s="3" customFormat="1" ht="23.25" customHeight="1" x14ac:dyDescent="0.2">
      <c r="A722" s="919" t="s">
        <v>1977</v>
      </c>
      <c r="B722" s="920"/>
      <c r="C722" s="920"/>
      <c r="D722" s="920"/>
      <c r="E722" s="920"/>
      <c r="F722" s="920"/>
      <c r="G722" s="920"/>
      <c r="H722" s="920"/>
      <c r="I722" s="920"/>
      <c r="J722" s="920"/>
      <c r="K722" s="920"/>
      <c r="L722" s="920"/>
      <c r="M722" s="920"/>
      <c r="N722" s="920"/>
      <c r="O722" s="921"/>
      <c r="P722" s="886" t="s">
        <v>1571</v>
      </c>
      <c r="Q722" s="886"/>
      <c r="R722" s="886"/>
      <c r="S722" s="886"/>
      <c r="T722" s="886"/>
      <c r="U722" s="886"/>
      <c r="V722" s="886"/>
      <c r="W722" s="886"/>
      <c r="X722" s="886"/>
      <c r="Y722" s="886"/>
      <c r="Z722" s="886"/>
      <c r="AA722" s="886"/>
      <c r="AB722" s="886"/>
      <c r="AC722" s="886"/>
      <c r="AD722" s="887"/>
      <c r="AE722" s="887"/>
      <c r="AF722" s="887"/>
      <c r="AG722" s="888">
        <v>13</v>
      </c>
      <c r="AH722" s="888"/>
      <c r="AI722" s="888"/>
      <c r="AJ722" s="888"/>
      <c r="AK722" s="889">
        <v>180028.94000000003</v>
      </c>
      <c r="AL722" s="889"/>
      <c r="AM722" s="889"/>
      <c r="AN722" s="889"/>
      <c r="AO722" s="889"/>
      <c r="AP722" s="889"/>
      <c r="AQ722" s="880">
        <v>2160347.2800000003</v>
      </c>
      <c r="AR722" s="880"/>
      <c r="AS722" s="880"/>
      <c r="AT722" s="880"/>
      <c r="AU722" s="880"/>
      <c r="AV722" s="880"/>
      <c r="AW722" s="880"/>
      <c r="AX722" s="880"/>
      <c r="AY722" s="876">
        <v>0</v>
      </c>
      <c r="AZ722" s="876"/>
      <c r="BA722" s="876"/>
      <c r="BB722" s="876"/>
      <c r="BC722" s="876"/>
      <c r="BD722" s="876"/>
      <c r="BE722" s="876"/>
      <c r="BF722" s="876"/>
      <c r="BG722" s="876">
        <v>30004.823333333326</v>
      </c>
      <c r="BH722" s="876"/>
      <c r="BI722" s="876"/>
      <c r="BJ722" s="876"/>
      <c r="BK722" s="876"/>
      <c r="BL722" s="876"/>
      <c r="BM722" s="876"/>
      <c r="BN722" s="876"/>
      <c r="BO722" s="877">
        <v>300048.23333333328</v>
      </c>
      <c r="BP722" s="878"/>
      <c r="BQ722" s="878"/>
      <c r="BR722" s="878"/>
      <c r="BS722" s="878"/>
      <c r="BT722" s="878"/>
      <c r="BU722" s="878"/>
      <c r="BV722" s="879"/>
      <c r="BW722" s="876">
        <v>0</v>
      </c>
      <c r="BX722" s="876"/>
      <c r="BY722" s="876"/>
      <c r="BZ722" s="876"/>
      <c r="CA722" s="876"/>
      <c r="CB722" s="876"/>
      <c r="CC722" s="876"/>
      <c r="CD722" s="876"/>
      <c r="CE722" s="876">
        <v>0</v>
      </c>
      <c r="CF722" s="876"/>
      <c r="CG722" s="876"/>
      <c r="CH722" s="876"/>
      <c r="CI722" s="876"/>
      <c r="CJ722" s="876"/>
      <c r="CK722" s="876"/>
      <c r="CL722" s="876"/>
      <c r="CM722" s="876"/>
      <c r="CN722" s="876">
        <v>340600</v>
      </c>
      <c r="CO722" s="876"/>
      <c r="CP722" s="876"/>
      <c r="CQ722" s="876"/>
      <c r="CR722" s="876"/>
      <c r="CS722" s="876"/>
      <c r="CT722" s="876"/>
      <c r="CU722" s="876"/>
      <c r="CV722" s="880">
        <f t="shared" si="11"/>
        <v>2831000.3366666669</v>
      </c>
      <c r="CW722" s="880"/>
      <c r="CX722" s="880"/>
      <c r="CY722" s="880"/>
      <c r="CZ722" s="880"/>
      <c r="DA722" s="880"/>
      <c r="DB722" s="880"/>
      <c r="DC722" s="880"/>
      <c r="DD722" s="880"/>
      <c r="DE722" s="881"/>
    </row>
    <row r="723" spans="1:109" s="3" customFormat="1" ht="23.25" customHeight="1" x14ac:dyDescent="0.2">
      <c r="A723" s="919" t="s">
        <v>1978</v>
      </c>
      <c r="B723" s="920"/>
      <c r="C723" s="920"/>
      <c r="D723" s="920"/>
      <c r="E723" s="920"/>
      <c r="F723" s="920"/>
      <c r="G723" s="920"/>
      <c r="H723" s="920"/>
      <c r="I723" s="920"/>
      <c r="J723" s="920"/>
      <c r="K723" s="920"/>
      <c r="L723" s="920"/>
      <c r="M723" s="920"/>
      <c r="N723" s="920"/>
      <c r="O723" s="921"/>
      <c r="P723" s="886" t="s">
        <v>1499</v>
      </c>
      <c r="Q723" s="886"/>
      <c r="R723" s="886"/>
      <c r="S723" s="886"/>
      <c r="T723" s="886"/>
      <c r="U723" s="886"/>
      <c r="V723" s="886"/>
      <c r="W723" s="886"/>
      <c r="X723" s="886"/>
      <c r="Y723" s="886"/>
      <c r="Z723" s="886"/>
      <c r="AA723" s="886"/>
      <c r="AB723" s="886"/>
      <c r="AC723" s="886"/>
      <c r="AD723" s="887"/>
      <c r="AE723" s="887"/>
      <c r="AF723" s="887"/>
      <c r="AG723" s="888">
        <v>3</v>
      </c>
      <c r="AH723" s="888"/>
      <c r="AI723" s="888"/>
      <c r="AJ723" s="888"/>
      <c r="AK723" s="889">
        <v>38670.239999999998</v>
      </c>
      <c r="AL723" s="889"/>
      <c r="AM723" s="889"/>
      <c r="AN723" s="889"/>
      <c r="AO723" s="889"/>
      <c r="AP723" s="889"/>
      <c r="AQ723" s="880">
        <v>464042.88</v>
      </c>
      <c r="AR723" s="880"/>
      <c r="AS723" s="880"/>
      <c r="AT723" s="880"/>
      <c r="AU723" s="880"/>
      <c r="AV723" s="880"/>
      <c r="AW723" s="880"/>
      <c r="AX723" s="880"/>
      <c r="AY723" s="876">
        <v>0</v>
      </c>
      <c r="AZ723" s="876"/>
      <c r="BA723" s="876"/>
      <c r="BB723" s="876"/>
      <c r="BC723" s="876"/>
      <c r="BD723" s="876"/>
      <c r="BE723" s="876"/>
      <c r="BF723" s="876"/>
      <c r="BG723" s="876">
        <v>6445.0399999999991</v>
      </c>
      <c r="BH723" s="876"/>
      <c r="BI723" s="876"/>
      <c r="BJ723" s="876"/>
      <c r="BK723" s="876"/>
      <c r="BL723" s="876"/>
      <c r="BM723" s="876"/>
      <c r="BN723" s="876"/>
      <c r="BO723" s="877">
        <v>64450.400000000001</v>
      </c>
      <c r="BP723" s="878"/>
      <c r="BQ723" s="878"/>
      <c r="BR723" s="878"/>
      <c r="BS723" s="878"/>
      <c r="BT723" s="878"/>
      <c r="BU723" s="878"/>
      <c r="BV723" s="879"/>
      <c r="BW723" s="876">
        <v>0</v>
      </c>
      <c r="BX723" s="876"/>
      <c r="BY723" s="876"/>
      <c r="BZ723" s="876"/>
      <c r="CA723" s="876"/>
      <c r="CB723" s="876"/>
      <c r="CC723" s="876"/>
      <c r="CD723" s="876"/>
      <c r="CE723" s="876">
        <v>0</v>
      </c>
      <c r="CF723" s="876"/>
      <c r="CG723" s="876"/>
      <c r="CH723" s="876"/>
      <c r="CI723" s="876"/>
      <c r="CJ723" s="876"/>
      <c r="CK723" s="876"/>
      <c r="CL723" s="876"/>
      <c r="CM723" s="876"/>
      <c r="CN723" s="876">
        <v>74400</v>
      </c>
      <c r="CO723" s="876"/>
      <c r="CP723" s="876"/>
      <c r="CQ723" s="876"/>
      <c r="CR723" s="876"/>
      <c r="CS723" s="876"/>
      <c r="CT723" s="876"/>
      <c r="CU723" s="876"/>
      <c r="CV723" s="880">
        <f t="shared" si="11"/>
        <v>609338.31999999995</v>
      </c>
      <c r="CW723" s="880"/>
      <c r="CX723" s="880"/>
      <c r="CY723" s="880"/>
      <c r="CZ723" s="880"/>
      <c r="DA723" s="880"/>
      <c r="DB723" s="880"/>
      <c r="DC723" s="880"/>
      <c r="DD723" s="880"/>
      <c r="DE723" s="881"/>
    </row>
    <row r="724" spans="1:109" s="3" customFormat="1" ht="23.25" customHeight="1" x14ac:dyDescent="0.2">
      <c r="A724" s="919" t="s">
        <v>1979</v>
      </c>
      <c r="B724" s="920"/>
      <c r="C724" s="920"/>
      <c r="D724" s="920"/>
      <c r="E724" s="920"/>
      <c r="F724" s="920"/>
      <c r="G724" s="920"/>
      <c r="H724" s="920"/>
      <c r="I724" s="920"/>
      <c r="J724" s="920"/>
      <c r="K724" s="920"/>
      <c r="L724" s="920"/>
      <c r="M724" s="920"/>
      <c r="N724" s="920"/>
      <c r="O724" s="921"/>
      <c r="P724" s="886" t="s">
        <v>1591</v>
      </c>
      <c r="Q724" s="886"/>
      <c r="R724" s="886"/>
      <c r="S724" s="886"/>
      <c r="T724" s="886"/>
      <c r="U724" s="886"/>
      <c r="V724" s="886"/>
      <c r="W724" s="886"/>
      <c r="X724" s="886"/>
      <c r="Y724" s="886"/>
      <c r="Z724" s="886"/>
      <c r="AA724" s="886"/>
      <c r="AB724" s="886"/>
      <c r="AC724" s="886"/>
      <c r="AD724" s="887"/>
      <c r="AE724" s="887"/>
      <c r="AF724" s="887"/>
      <c r="AG724" s="888">
        <v>18</v>
      </c>
      <c r="AH724" s="888"/>
      <c r="AI724" s="888"/>
      <c r="AJ724" s="888"/>
      <c r="AK724" s="889">
        <v>236317.94473886635</v>
      </c>
      <c r="AL724" s="889"/>
      <c r="AM724" s="889"/>
      <c r="AN724" s="889"/>
      <c r="AO724" s="889"/>
      <c r="AP724" s="889"/>
      <c r="AQ724" s="880">
        <v>2835815.3368663965</v>
      </c>
      <c r="AR724" s="880"/>
      <c r="AS724" s="880"/>
      <c r="AT724" s="880"/>
      <c r="AU724" s="880"/>
      <c r="AV724" s="880"/>
      <c r="AW724" s="880"/>
      <c r="AX724" s="880"/>
      <c r="AY724" s="876">
        <v>0</v>
      </c>
      <c r="AZ724" s="876"/>
      <c r="BA724" s="876"/>
      <c r="BB724" s="876"/>
      <c r="BC724" s="876"/>
      <c r="BD724" s="876"/>
      <c r="BE724" s="876"/>
      <c r="BF724" s="876"/>
      <c r="BG724" s="876">
        <v>39386.324123144412</v>
      </c>
      <c r="BH724" s="876"/>
      <c r="BI724" s="876"/>
      <c r="BJ724" s="876"/>
      <c r="BK724" s="876"/>
      <c r="BL724" s="876"/>
      <c r="BM724" s="876"/>
      <c r="BN724" s="876"/>
      <c r="BO724" s="877">
        <v>393863.241231444</v>
      </c>
      <c r="BP724" s="878"/>
      <c r="BQ724" s="878"/>
      <c r="BR724" s="878"/>
      <c r="BS724" s="878"/>
      <c r="BT724" s="878"/>
      <c r="BU724" s="878"/>
      <c r="BV724" s="879"/>
      <c r="BW724" s="876">
        <v>0</v>
      </c>
      <c r="BX724" s="876"/>
      <c r="BY724" s="876"/>
      <c r="BZ724" s="876"/>
      <c r="CA724" s="876"/>
      <c r="CB724" s="876"/>
      <c r="CC724" s="876"/>
      <c r="CD724" s="876"/>
      <c r="CE724" s="876">
        <v>0</v>
      </c>
      <c r="CF724" s="876"/>
      <c r="CG724" s="876"/>
      <c r="CH724" s="876"/>
      <c r="CI724" s="876"/>
      <c r="CJ724" s="876"/>
      <c r="CK724" s="876"/>
      <c r="CL724" s="876"/>
      <c r="CM724" s="876"/>
      <c r="CN724" s="876">
        <v>417600</v>
      </c>
      <c r="CO724" s="876"/>
      <c r="CP724" s="876"/>
      <c r="CQ724" s="876"/>
      <c r="CR724" s="876"/>
      <c r="CS724" s="876"/>
      <c r="CT724" s="876"/>
      <c r="CU724" s="876"/>
      <c r="CV724" s="880">
        <f t="shared" si="11"/>
        <v>3686664.9022209849</v>
      </c>
      <c r="CW724" s="880"/>
      <c r="CX724" s="880"/>
      <c r="CY724" s="880"/>
      <c r="CZ724" s="880"/>
      <c r="DA724" s="880"/>
      <c r="DB724" s="880"/>
      <c r="DC724" s="880"/>
      <c r="DD724" s="880"/>
      <c r="DE724" s="881"/>
    </row>
    <row r="725" spans="1:109" s="3" customFormat="1" ht="23.25" customHeight="1" x14ac:dyDescent="0.2">
      <c r="A725" s="919" t="s">
        <v>1979</v>
      </c>
      <c r="B725" s="920"/>
      <c r="C725" s="920"/>
      <c r="D725" s="920"/>
      <c r="E725" s="920"/>
      <c r="F725" s="920"/>
      <c r="G725" s="920"/>
      <c r="H725" s="920"/>
      <c r="I725" s="920"/>
      <c r="J725" s="920"/>
      <c r="K725" s="920"/>
      <c r="L725" s="920"/>
      <c r="M725" s="920"/>
      <c r="N725" s="920"/>
      <c r="O725" s="921"/>
      <c r="P725" s="886" t="s">
        <v>1499</v>
      </c>
      <c r="Q725" s="886"/>
      <c r="R725" s="886"/>
      <c r="S725" s="886"/>
      <c r="T725" s="886"/>
      <c r="U725" s="886"/>
      <c r="V725" s="886"/>
      <c r="W725" s="886"/>
      <c r="X725" s="886"/>
      <c r="Y725" s="886"/>
      <c r="Z725" s="886"/>
      <c r="AA725" s="886"/>
      <c r="AB725" s="886"/>
      <c r="AC725" s="886"/>
      <c r="AD725" s="887"/>
      <c r="AE725" s="887"/>
      <c r="AF725" s="887"/>
      <c r="AG725" s="888">
        <v>1</v>
      </c>
      <c r="AH725" s="888"/>
      <c r="AI725" s="888"/>
      <c r="AJ725" s="888"/>
      <c r="AK725" s="889">
        <v>12770.72</v>
      </c>
      <c r="AL725" s="889"/>
      <c r="AM725" s="889"/>
      <c r="AN725" s="889"/>
      <c r="AO725" s="889"/>
      <c r="AP725" s="889"/>
      <c r="AQ725" s="880">
        <v>153248.63999999998</v>
      </c>
      <c r="AR725" s="880"/>
      <c r="AS725" s="880"/>
      <c r="AT725" s="880"/>
      <c r="AU725" s="880"/>
      <c r="AV725" s="880"/>
      <c r="AW725" s="880"/>
      <c r="AX725" s="880"/>
      <c r="AY725" s="876">
        <v>0</v>
      </c>
      <c r="AZ725" s="876"/>
      <c r="BA725" s="876"/>
      <c r="BB725" s="876"/>
      <c r="BC725" s="876"/>
      <c r="BD725" s="876"/>
      <c r="BE725" s="876"/>
      <c r="BF725" s="876"/>
      <c r="BG725" s="876">
        <v>2128.4533333333329</v>
      </c>
      <c r="BH725" s="876"/>
      <c r="BI725" s="876"/>
      <c r="BJ725" s="876"/>
      <c r="BK725" s="876"/>
      <c r="BL725" s="876"/>
      <c r="BM725" s="876"/>
      <c r="BN725" s="876"/>
      <c r="BO725" s="877">
        <v>21284.533333333333</v>
      </c>
      <c r="BP725" s="878"/>
      <c r="BQ725" s="878"/>
      <c r="BR725" s="878"/>
      <c r="BS725" s="878"/>
      <c r="BT725" s="878"/>
      <c r="BU725" s="878"/>
      <c r="BV725" s="879"/>
      <c r="BW725" s="876">
        <v>0</v>
      </c>
      <c r="BX725" s="876"/>
      <c r="BY725" s="876"/>
      <c r="BZ725" s="876"/>
      <c r="CA725" s="876"/>
      <c r="CB725" s="876"/>
      <c r="CC725" s="876"/>
      <c r="CD725" s="876"/>
      <c r="CE725" s="876">
        <v>0</v>
      </c>
      <c r="CF725" s="876"/>
      <c r="CG725" s="876"/>
      <c r="CH725" s="876"/>
      <c r="CI725" s="876"/>
      <c r="CJ725" s="876"/>
      <c r="CK725" s="876"/>
      <c r="CL725" s="876"/>
      <c r="CM725" s="876"/>
      <c r="CN725" s="876">
        <v>25600</v>
      </c>
      <c r="CO725" s="876"/>
      <c r="CP725" s="876"/>
      <c r="CQ725" s="876"/>
      <c r="CR725" s="876"/>
      <c r="CS725" s="876"/>
      <c r="CT725" s="876"/>
      <c r="CU725" s="876"/>
      <c r="CV725" s="880">
        <f t="shared" si="11"/>
        <v>202261.62666666665</v>
      </c>
      <c r="CW725" s="880"/>
      <c r="CX725" s="880"/>
      <c r="CY725" s="880"/>
      <c r="CZ725" s="880"/>
      <c r="DA725" s="880"/>
      <c r="DB725" s="880"/>
      <c r="DC725" s="880"/>
      <c r="DD725" s="880"/>
      <c r="DE725" s="881"/>
    </row>
    <row r="726" spans="1:109" s="3" customFormat="1" ht="23.25" customHeight="1" x14ac:dyDescent="0.2">
      <c r="A726" s="919" t="s">
        <v>1979</v>
      </c>
      <c r="B726" s="920"/>
      <c r="C726" s="920"/>
      <c r="D726" s="920"/>
      <c r="E726" s="920"/>
      <c r="F726" s="920"/>
      <c r="G726" s="920"/>
      <c r="H726" s="920"/>
      <c r="I726" s="920"/>
      <c r="J726" s="920"/>
      <c r="K726" s="920"/>
      <c r="L726" s="920"/>
      <c r="M726" s="920"/>
      <c r="N726" s="920"/>
      <c r="O726" s="921"/>
      <c r="P726" s="886" t="s">
        <v>1509</v>
      </c>
      <c r="Q726" s="886"/>
      <c r="R726" s="886"/>
      <c r="S726" s="886"/>
      <c r="T726" s="886"/>
      <c r="U726" s="886"/>
      <c r="V726" s="886"/>
      <c r="W726" s="886"/>
      <c r="X726" s="886"/>
      <c r="Y726" s="886"/>
      <c r="Z726" s="886"/>
      <c r="AA726" s="886"/>
      <c r="AB726" s="886"/>
      <c r="AC726" s="886"/>
      <c r="AD726" s="887"/>
      <c r="AE726" s="887"/>
      <c r="AF726" s="887"/>
      <c r="AG726" s="888">
        <v>6</v>
      </c>
      <c r="AH726" s="888"/>
      <c r="AI726" s="888"/>
      <c r="AJ726" s="888"/>
      <c r="AK726" s="889">
        <v>78772.079999999987</v>
      </c>
      <c r="AL726" s="889"/>
      <c r="AM726" s="889"/>
      <c r="AN726" s="889"/>
      <c r="AO726" s="889"/>
      <c r="AP726" s="889"/>
      <c r="AQ726" s="880">
        <v>945264.96000000008</v>
      </c>
      <c r="AR726" s="880"/>
      <c r="AS726" s="880"/>
      <c r="AT726" s="880"/>
      <c r="AU726" s="880"/>
      <c r="AV726" s="880"/>
      <c r="AW726" s="880"/>
      <c r="AX726" s="880"/>
      <c r="AY726" s="876">
        <v>0</v>
      </c>
      <c r="AZ726" s="876"/>
      <c r="BA726" s="876"/>
      <c r="BB726" s="876"/>
      <c r="BC726" s="876"/>
      <c r="BD726" s="876"/>
      <c r="BE726" s="876"/>
      <c r="BF726" s="876"/>
      <c r="BG726" s="876">
        <v>13128.680000000004</v>
      </c>
      <c r="BH726" s="876"/>
      <c r="BI726" s="876"/>
      <c r="BJ726" s="876"/>
      <c r="BK726" s="876"/>
      <c r="BL726" s="876"/>
      <c r="BM726" s="876"/>
      <c r="BN726" s="876"/>
      <c r="BO726" s="877">
        <v>131286.80000000002</v>
      </c>
      <c r="BP726" s="878"/>
      <c r="BQ726" s="878"/>
      <c r="BR726" s="878"/>
      <c r="BS726" s="878"/>
      <c r="BT726" s="878"/>
      <c r="BU726" s="878"/>
      <c r="BV726" s="879"/>
      <c r="BW726" s="876">
        <v>0</v>
      </c>
      <c r="BX726" s="876"/>
      <c r="BY726" s="876"/>
      <c r="BZ726" s="876"/>
      <c r="CA726" s="876"/>
      <c r="CB726" s="876"/>
      <c r="CC726" s="876"/>
      <c r="CD726" s="876"/>
      <c r="CE726" s="876">
        <v>0</v>
      </c>
      <c r="CF726" s="876"/>
      <c r="CG726" s="876"/>
      <c r="CH726" s="876"/>
      <c r="CI726" s="876"/>
      <c r="CJ726" s="876"/>
      <c r="CK726" s="876"/>
      <c r="CL726" s="876"/>
      <c r="CM726" s="876"/>
      <c r="CN726" s="876">
        <v>139200</v>
      </c>
      <c r="CO726" s="876"/>
      <c r="CP726" s="876"/>
      <c r="CQ726" s="876"/>
      <c r="CR726" s="876"/>
      <c r="CS726" s="876"/>
      <c r="CT726" s="876"/>
      <c r="CU726" s="876"/>
      <c r="CV726" s="880">
        <f t="shared" si="11"/>
        <v>1228880.4400000002</v>
      </c>
      <c r="CW726" s="880"/>
      <c r="CX726" s="880"/>
      <c r="CY726" s="880"/>
      <c r="CZ726" s="880"/>
      <c r="DA726" s="880"/>
      <c r="DB726" s="880"/>
      <c r="DC726" s="880"/>
      <c r="DD726" s="880"/>
      <c r="DE726" s="881"/>
    </row>
    <row r="727" spans="1:109" s="3" customFormat="1" ht="23.25" customHeight="1" x14ac:dyDescent="0.2">
      <c r="A727" s="919" t="s">
        <v>1980</v>
      </c>
      <c r="B727" s="920"/>
      <c r="C727" s="920"/>
      <c r="D727" s="920"/>
      <c r="E727" s="920"/>
      <c r="F727" s="920"/>
      <c r="G727" s="920"/>
      <c r="H727" s="920"/>
      <c r="I727" s="920"/>
      <c r="J727" s="920"/>
      <c r="K727" s="920"/>
      <c r="L727" s="920"/>
      <c r="M727" s="920"/>
      <c r="N727" s="920"/>
      <c r="O727" s="921"/>
      <c r="P727" s="886" t="s">
        <v>1499</v>
      </c>
      <c r="Q727" s="886"/>
      <c r="R727" s="886"/>
      <c r="S727" s="886"/>
      <c r="T727" s="886"/>
      <c r="U727" s="886"/>
      <c r="V727" s="886"/>
      <c r="W727" s="886"/>
      <c r="X727" s="886"/>
      <c r="Y727" s="886"/>
      <c r="Z727" s="886"/>
      <c r="AA727" s="886"/>
      <c r="AB727" s="886"/>
      <c r="AC727" s="886"/>
      <c r="AD727" s="887"/>
      <c r="AE727" s="887"/>
      <c r="AF727" s="887"/>
      <c r="AG727" s="888">
        <v>6</v>
      </c>
      <c r="AH727" s="888"/>
      <c r="AI727" s="888"/>
      <c r="AJ727" s="888"/>
      <c r="AK727" s="889">
        <v>69813.72</v>
      </c>
      <c r="AL727" s="889"/>
      <c r="AM727" s="889"/>
      <c r="AN727" s="889"/>
      <c r="AO727" s="889"/>
      <c r="AP727" s="889"/>
      <c r="AQ727" s="880">
        <v>837764.6399999999</v>
      </c>
      <c r="AR727" s="880"/>
      <c r="AS727" s="880"/>
      <c r="AT727" s="880"/>
      <c r="AU727" s="880"/>
      <c r="AV727" s="880"/>
      <c r="AW727" s="880"/>
      <c r="AX727" s="880"/>
      <c r="AY727" s="876">
        <v>0</v>
      </c>
      <c r="AZ727" s="876"/>
      <c r="BA727" s="876"/>
      <c r="BB727" s="876"/>
      <c r="BC727" s="876"/>
      <c r="BD727" s="876"/>
      <c r="BE727" s="876"/>
      <c r="BF727" s="876"/>
      <c r="BG727" s="876">
        <v>11635.62</v>
      </c>
      <c r="BH727" s="876"/>
      <c r="BI727" s="876"/>
      <c r="BJ727" s="876"/>
      <c r="BK727" s="876"/>
      <c r="BL727" s="876"/>
      <c r="BM727" s="876"/>
      <c r="BN727" s="876"/>
      <c r="BO727" s="877">
        <v>116356.19999999998</v>
      </c>
      <c r="BP727" s="878"/>
      <c r="BQ727" s="878"/>
      <c r="BR727" s="878"/>
      <c r="BS727" s="878"/>
      <c r="BT727" s="878"/>
      <c r="BU727" s="878"/>
      <c r="BV727" s="879"/>
      <c r="BW727" s="876">
        <v>0</v>
      </c>
      <c r="BX727" s="876"/>
      <c r="BY727" s="876"/>
      <c r="BZ727" s="876"/>
      <c r="CA727" s="876"/>
      <c r="CB727" s="876"/>
      <c r="CC727" s="876"/>
      <c r="CD727" s="876"/>
      <c r="CE727" s="876">
        <v>0</v>
      </c>
      <c r="CF727" s="876"/>
      <c r="CG727" s="876"/>
      <c r="CH727" s="876"/>
      <c r="CI727" s="876"/>
      <c r="CJ727" s="876"/>
      <c r="CK727" s="876"/>
      <c r="CL727" s="876"/>
      <c r="CM727" s="876"/>
      <c r="CN727" s="876">
        <v>148800</v>
      </c>
      <c r="CO727" s="876"/>
      <c r="CP727" s="876"/>
      <c r="CQ727" s="876"/>
      <c r="CR727" s="876"/>
      <c r="CS727" s="876"/>
      <c r="CT727" s="876"/>
      <c r="CU727" s="876"/>
      <c r="CV727" s="880">
        <f t="shared" si="11"/>
        <v>1114556.46</v>
      </c>
      <c r="CW727" s="880"/>
      <c r="CX727" s="880"/>
      <c r="CY727" s="880"/>
      <c r="CZ727" s="880"/>
      <c r="DA727" s="880"/>
      <c r="DB727" s="880"/>
      <c r="DC727" s="880"/>
      <c r="DD727" s="880"/>
      <c r="DE727" s="881"/>
    </row>
    <row r="728" spans="1:109" s="3" customFormat="1" ht="23.25" customHeight="1" x14ac:dyDescent="0.2">
      <c r="A728" s="919" t="s">
        <v>1981</v>
      </c>
      <c r="B728" s="920"/>
      <c r="C728" s="920"/>
      <c r="D728" s="920"/>
      <c r="E728" s="920"/>
      <c r="F728" s="920"/>
      <c r="G728" s="920"/>
      <c r="H728" s="920"/>
      <c r="I728" s="920"/>
      <c r="J728" s="920"/>
      <c r="K728" s="920"/>
      <c r="L728" s="920"/>
      <c r="M728" s="920"/>
      <c r="N728" s="920"/>
      <c r="O728" s="921"/>
      <c r="P728" s="886" t="s">
        <v>1499</v>
      </c>
      <c r="Q728" s="886"/>
      <c r="R728" s="886"/>
      <c r="S728" s="886"/>
      <c r="T728" s="886"/>
      <c r="U728" s="886"/>
      <c r="V728" s="886"/>
      <c r="W728" s="886"/>
      <c r="X728" s="886"/>
      <c r="Y728" s="886"/>
      <c r="Z728" s="886"/>
      <c r="AA728" s="886"/>
      <c r="AB728" s="886"/>
      <c r="AC728" s="886"/>
      <c r="AD728" s="887"/>
      <c r="AE728" s="887"/>
      <c r="AF728" s="887"/>
      <c r="AG728" s="888">
        <v>11</v>
      </c>
      <c r="AH728" s="888"/>
      <c r="AI728" s="888"/>
      <c r="AJ728" s="888"/>
      <c r="AK728" s="889">
        <v>119778.7</v>
      </c>
      <c r="AL728" s="889"/>
      <c r="AM728" s="889"/>
      <c r="AN728" s="889"/>
      <c r="AO728" s="889"/>
      <c r="AP728" s="889"/>
      <c r="AQ728" s="880">
        <v>1437344.3999999994</v>
      </c>
      <c r="AR728" s="880"/>
      <c r="AS728" s="880"/>
      <c r="AT728" s="880"/>
      <c r="AU728" s="880"/>
      <c r="AV728" s="880"/>
      <c r="AW728" s="880"/>
      <c r="AX728" s="880"/>
      <c r="AY728" s="876">
        <v>0</v>
      </c>
      <c r="AZ728" s="876"/>
      <c r="BA728" s="876"/>
      <c r="BB728" s="876"/>
      <c r="BC728" s="876"/>
      <c r="BD728" s="876"/>
      <c r="BE728" s="876"/>
      <c r="BF728" s="876"/>
      <c r="BG728" s="876">
        <v>19963.116666666665</v>
      </c>
      <c r="BH728" s="876"/>
      <c r="BI728" s="876"/>
      <c r="BJ728" s="876"/>
      <c r="BK728" s="876"/>
      <c r="BL728" s="876"/>
      <c r="BM728" s="876"/>
      <c r="BN728" s="876"/>
      <c r="BO728" s="877">
        <v>199631.16666666669</v>
      </c>
      <c r="BP728" s="878"/>
      <c r="BQ728" s="878"/>
      <c r="BR728" s="878"/>
      <c r="BS728" s="878"/>
      <c r="BT728" s="878"/>
      <c r="BU728" s="878"/>
      <c r="BV728" s="879"/>
      <c r="BW728" s="876">
        <v>0</v>
      </c>
      <c r="BX728" s="876"/>
      <c r="BY728" s="876"/>
      <c r="BZ728" s="876"/>
      <c r="CA728" s="876"/>
      <c r="CB728" s="876"/>
      <c r="CC728" s="876"/>
      <c r="CD728" s="876"/>
      <c r="CE728" s="876">
        <v>0</v>
      </c>
      <c r="CF728" s="876"/>
      <c r="CG728" s="876"/>
      <c r="CH728" s="876"/>
      <c r="CI728" s="876"/>
      <c r="CJ728" s="876"/>
      <c r="CK728" s="876"/>
      <c r="CL728" s="876"/>
      <c r="CM728" s="876"/>
      <c r="CN728" s="876">
        <v>281600</v>
      </c>
      <c r="CO728" s="876"/>
      <c r="CP728" s="876"/>
      <c r="CQ728" s="876"/>
      <c r="CR728" s="876"/>
      <c r="CS728" s="876"/>
      <c r="CT728" s="876"/>
      <c r="CU728" s="876"/>
      <c r="CV728" s="880">
        <f t="shared" si="11"/>
        <v>1938538.6833333329</v>
      </c>
      <c r="CW728" s="880"/>
      <c r="CX728" s="880"/>
      <c r="CY728" s="880"/>
      <c r="CZ728" s="880"/>
      <c r="DA728" s="880"/>
      <c r="DB728" s="880"/>
      <c r="DC728" s="880"/>
      <c r="DD728" s="880"/>
      <c r="DE728" s="881"/>
    </row>
    <row r="729" spans="1:109" s="3" customFormat="1" ht="23.25" customHeight="1" x14ac:dyDescent="0.2">
      <c r="A729" s="919" t="s">
        <v>1982</v>
      </c>
      <c r="B729" s="920"/>
      <c r="C729" s="920"/>
      <c r="D729" s="920"/>
      <c r="E729" s="920"/>
      <c r="F729" s="920"/>
      <c r="G729" s="920"/>
      <c r="H729" s="920"/>
      <c r="I729" s="920"/>
      <c r="J729" s="920"/>
      <c r="K729" s="920"/>
      <c r="L729" s="920"/>
      <c r="M729" s="920"/>
      <c r="N729" s="920"/>
      <c r="O729" s="921"/>
      <c r="P729" s="886" t="s">
        <v>1499</v>
      </c>
      <c r="Q729" s="886"/>
      <c r="R729" s="886"/>
      <c r="S729" s="886"/>
      <c r="T729" s="886"/>
      <c r="U729" s="886"/>
      <c r="V729" s="886"/>
      <c r="W729" s="886"/>
      <c r="X729" s="886"/>
      <c r="Y729" s="886"/>
      <c r="Z729" s="886"/>
      <c r="AA729" s="886"/>
      <c r="AB729" s="886"/>
      <c r="AC729" s="886"/>
      <c r="AD729" s="887"/>
      <c r="AE729" s="887"/>
      <c r="AF729" s="887"/>
      <c r="AG729" s="888">
        <v>3</v>
      </c>
      <c r="AH729" s="888"/>
      <c r="AI729" s="888"/>
      <c r="AJ729" s="888"/>
      <c r="AK729" s="889">
        <v>31299.300000000003</v>
      </c>
      <c r="AL729" s="889"/>
      <c r="AM729" s="889"/>
      <c r="AN729" s="889"/>
      <c r="AO729" s="889"/>
      <c r="AP729" s="889"/>
      <c r="AQ729" s="880">
        <v>375591.60000000003</v>
      </c>
      <c r="AR729" s="880"/>
      <c r="AS729" s="880"/>
      <c r="AT729" s="880"/>
      <c r="AU729" s="880"/>
      <c r="AV729" s="880"/>
      <c r="AW729" s="880"/>
      <c r="AX729" s="880"/>
      <c r="AY729" s="876">
        <v>0</v>
      </c>
      <c r="AZ729" s="876"/>
      <c r="BA729" s="876"/>
      <c r="BB729" s="876"/>
      <c r="BC729" s="876"/>
      <c r="BD729" s="876"/>
      <c r="BE729" s="876"/>
      <c r="BF729" s="876"/>
      <c r="BG729" s="876">
        <v>5216.55</v>
      </c>
      <c r="BH729" s="876"/>
      <c r="BI729" s="876"/>
      <c r="BJ729" s="876"/>
      <c r="BK729" s="876"/>
      <c r="BL729" s="876"/>
      <c r="BM729" s="876"/>
      <c r="BN729" s="876"/>
      <c r="BO729" s="877">
        <v>52165.500000000007</v>
      </c>
      <c r="BP729" s="878"/>
      <c r="BQ729" s="878"/>
      <c r="BR729" s="878"/>
      <c r="BS729" s="878"/>
      <c r="BT729" s="878"/>
      <c r="BU729" s="878"/>
      <c r="BV729" s="879"/>
      <c r="BW729" s="876">
        <v>0</v>
      </c>
      <c r="BX729" s="876"/>
      <c r="BY729" s="876"/>
      <c r="BZ729" s="876"/>
      <c r="CA729" s="876"/>
      <c r="CB729" s="876"/>
      <c r="CC729" s="876"/>
      <c r="CD729" s="876"/>
      <c r="CE729" s="876">
        <v>0</v>
      </c>
      <c r="CF729" s="876"/>
      <c r="CG729" s="876"/>
      <c r="CH729" s="876"/>
      <c r="CI729" s="876"/>
      <c r="CJ729" s="876"/>
      <c r="CK729" s="876"/>
      <c r="CL729" s="876"/>
      <c r="CM729" s="876"/>
      <c r="CN729" s="876">
        <v>76800</v>
      </c>
      <c r="CO729" s="876"/>
      <c r="CP729" s="876"/>
      <c r="CQ729" s="876"/>
      <c r="CR729" s="876"/>
      <c r="CS729" s="876"/>
      <c r="CT729" s="876"/>
      <c r="CU729" s="876"/>
      <c r="CV729" s="880">
        <f t="shared" si="11"/>
        <v>509773.65</v>
      </c>
      <c r="CW729" s="880"/>
      <c r="CX729" s="880"/>
      <c r="CY729" s="880"/>
      <c r="CZ729" s="880"/>
      <c r="DA729" s="880"/>
      <c r="DB729" s="880"/>
      <c r="DC729" s="880"/>
      <c r="DD729" s="880"/>
      <c r="DE729" s="881"/>
    </row>
    <row r="730" spans="1:109" s="3" customFormat="1" ht="23.25" customHeight="1" x14ac:dyDescent="0.2">
      <c r="A730" s="919" t="s">
        <v>1983</v>
      </c>
      <c r="B730" s="920"/>
      <c r="C730" s="920"/>
      <c r="D730" s="920"/>
      <c r="E730" s="920"/>
      <c r="F730" s="920"/>
      <c r="G730" s="920"/>
      <c r="H730" s="920"/>
      <c r="I730" s="920"/>
      <c r="J730" s="920"/>
      <c r="K730" s="920"/>
      <c r="L730" s="920"/>
      <c r="M730" s="920"/>
      <c r="N730" s="920"/>
      <c r="O730" s="921"/>
      <c r="P730" s="886" t="s">
        <v>1557</v>
      </c>
      <c r="Q730" s="886"/>
      <c r="R730" s="886"/>
      <c r="S730" s="886"/>
      <c r="T730" s="886"/>
      <c r="U730" s="886"/>
      <c r="V730" s="886"/>
      <c r="W730" s="886"/>
      <c r="X730" s="886"/>
      <c r="Y730" s="886"/>
      <c r="Z730" s="886"/>
      <c r="AA730" s="886"/>
      <c r="AB730" s="886"/>
      <c r="AC730" s="886"/>
      <c r="AD730" s="887"/>
      <c r="AE730" s="887"/>
      <c r="AF730" s="887"/>
      <c r="AG730" s="888">
        <v>18</v>
      </c>
      <c r="AH730" s="888"/>
      <c r="AI730" s="888"/>
      <c r="AJ730" s="888"/>
      <c r="AK730" s="889">
        <v>217251.72000000009</v>
      </c>
      <c r="AL730" s="889"/>
      <c r="AM730" s="889"/>
      <c r="AN730" s="889"/>
      <c r="AO730" s="889"/>
      <c r="AP730" s="889"/>
      <c r="AQ730" s="880">
        <v>2607020.64</v>
      </c>
      <c r="AR730" s="880"/>
      <c r="AS730" s="880"/>
      <c r="AT730" s="880"/>
      <c r="AU730" s="880"/>
      <c r="AV730" s="880"/>
      <c r="AW730" s="880"/>
      <c r="AX730" s="880"/>
      <c r="AY730" s="876">
        <v>0</v>
      </c>
      <c r="AZ730" s="876"/>
      <c r="BA730" s="876"/>
      <c r="BB730" s="876"/>
      <c r="BC730" s="876"/>
      <c r="BD730" s="876"/>
      <c r="BE730" s="876"/>
      <c r="BF730" s="876"/>
      <c r="BG730" s="876">
        <v>36208.619999999995</v>
      </c>
      <c r="BH730" s="876"/>
      <c r="BI730" s="876"/>
      <c r="BJ730" s="876"/>
      <c r="BK730" s="876"/>
      <c r="BL730" s="876"/>
      <c r="BM730" s="876"/>
      <c r="BN730" s="876"/>
      <c r="BO730" s="877">
        <v>362086.20000000007</v>
      </c>
      <c r="BP730" s="878"/>
      <c r="BQ730" s="878"/>
      <c r="BR730" s="878"/>
      <c r="BS730" s="878"/>
      <c r="BT730" s="878"/>
      <c r="BU730" s="878"/>
      <c r="BV730" s="879"/>
      <c r="BW730" s="876">
        <v>0</v>
      </c>
      <c r="BX730" s="876"/>
      <c r="BY730" s="876"/>
      <c r="BZ730" s="876"/>
      <c r="CA730" s="876"/>
      <c r="CB730" s="876"/>
      <c r="CC730" s="876"/>
      <c r="CD730" s="876"/>
      <c r="CE730" s="876">
        <v>0</v>
      </c>
      <c r="CF730" s="876"/>
      <c r="CG730" s="876"/>
      <c r="CH730" s="876"/>
      <c r="CI730" s="876"/>
      <c r="CJ730" s="876"/>
      <c r="CK730" s="876"/>
      <c r="CL730" s="876"/>
      <c r="CM730" s="876"/>
      <c r="CN730" s="876">
        <v>460800</v>
      </c>
      <c r="CO730" s="876"/>
      <c r="CP730" s="876"/>
      <c r="CQ730" s="876"/>
      <c r="CR730" s="876"/>
      <c r="CS730" s="876"/>
      <c r="CT730" s="876"/>
      <c r="CU730" s="876"/>
      <c r="CV730" s="880">
        <f t="shared" si="11"/>
        <v>3466115.4600000004</v>
      </c>
      <c r="CW730" s="880"/>
      <c r="CX730" s="880"/>
      <c r="CY730" s="880"/>
      <c r="CZ730" s="880"/>
      <c r="DA730" s="880"/>
      <c r="DB730" s="880"/>
      <c r="DC730" s="880"/>
      <c r="DD730" s="880"/>
      <c r="DE730" s="881"/>
    </row>
    <row r="731" spans="1:109" s="3" customFormat="1" ht="23.25" customHeight="1" x14ac:dyDescent="0.2">
      <c r="A731" s="919" t="s">
        <v>1984</v>
      </c>
      <c r="B731" s="920"/>
      <c r="C731" s="920"/>
      <c r="D731" s="920"/>
      <c r="E731" s="920"/>
      <c r="F731" s="920"/>
      <c r="G731" s="920"/>
      <c r="H731" s="920"/>
      <c r="I731" s="920"/>
      <c r="J731" s="920"/>
      <c r="K731" s="920"/>
      <c r="L731" s="920"/>
      <c r="M731" s="920"/>
      <c r="N731" s="920"/>
      <c r="O731" s="921"/>
      <c r="P731" s="886" t="s">
        <v>1540</v>
      </c>
      <c r="Q731" s="886"/>
      <c r="R731" s="886"/>
      <c r="S731" s="886"/>
      <c r="T731" s="886"/>
      <c r="U731" s="886"/>
      <c r="V731" s="886"/>
      <c r="W731" s="886"/>
      <c r="X731" s="886"/>
      <c r="Y731" s="886"/>
      <c r="Z731" s="886"/>
      <c r="AA731" s="886"/>
      <c r="AB731" s="886"/>
      <c r="AC731" s="886"/>
      <c r="AD731" s="887"/>
      <c r="AE731" s="887"/>
      <c r="AF731" s="887"/>
      <c r="AG731" s="888">
        <v>36</v>
      </c>
      <c r="AH731" s="888"/>
      <c r="AI731" s="888"/>
      <c r="AJ731" s="888"/>
      <c r="AK731" s="889">
        <v>433451.52000000019</v>
      </c>
      <c r="AL731" s="889"/>
      <c r="AM731" s="889"/>
      <c r="AN731" s="889"/>
      <c r="AO731" s="889"/>
      <c r="AP731" s="889"/>
      <c r="AQ731" s="880">
        <v>5201418.2399999974</v>
      </c>
      <c r="AR731" s="880"/>
      <c r="AS731" s="880"/>
      <c r="AT731" s="880"/>
      <c r="AU731" s="880"/>
      <c r="AV731" s="880"/>
      <c r="AW731" s="880"/>
      <c r="AX731" s="880"/>
      <c r="AY731" s="876">
        <v>0</v>
      </c>
      <c r="AZ731" s="876"/>
      <c r="BA731" s="876"/>
      <c r="BB731" s="876"/>
      <c r="BC731" s="876"/>
      <c r="BD731" s="876"/>
      <c r="BE731" s="876"/>
      <c r="BF731" s="876"/>
      <c r="BG731" s="876">
        <v>72241.920000000027</v>
      </c>
      <c r="BH731" s="876"/>
      <c r="BI731" s="876"/>
      <c r="BJ731" s="876"/>
      <c r="BK731" s="876"/>
      <c r="BL731" s="876"/>
      <c r="BM731" s="876"/>
      <c r="BN731" s="876"/>
      <c r="BO731" s="877">
        <v>722419.19999999972</v>
      </c>
      <c r="BP731" s="878"/>
      <c r="BQ731" s="878"/>
      <c r="BR731" s="878"/>
      <c r="BS731" s="878"/>
      <c r="BT731" s="878"/>
      <c r="BU731" s="878"/>
      <c r="BV731" s="879"/>
      <c r="BW731" s="876">
        <v>0</v>
      </c>
      <c r="BX731" s="876"/>
      <c r="BY731" s="876"/>
      <c r="BZ731" s="876"/>
      <c r="CA731" s="876"/>
      <c r="CB731" s="876"/>
      <c r="CC731" s="876"/>
      <c r="CD731" s="876"/>
      <c r="CE731" s="876">
        <v>0</v>
      </c>
      <c r="CF731" s="876"/>
      <c r="CG731" s="876"/>
      <c r="CH731" s="876"/>
      <c r="CI731" s="876"/>
      <c r="CJ731" s="876"/>
      <c r="CK731" s="876"/>
      <c r="CL731" s="876"/>
      <c r="CM731" s="876"/>
      <c r="CN731" s="876">
        <v>994325.76000000036</v>
      </c>
      <c r="CO731" s="876"/>
      <c r="CP731" s="876"/>
      <c r="CQ731" s="876"/>
      <c r="CR731" s="876"/>
      <c r="CS731" s="876"/>
      <c r="CT731" s="876"/>
      <c r="CU731" s="876"/>
      <c r="CV731" s="880">
        <f t="shared" si="11"/>
        <v>6990405.1199999982</v>
      </c>
      <c r="CW731" s="880"/>
      <c r="CX731" s="880"/>
      <c r="CY731" s="880"/>
      <c r="CZ731" s="880"/>
      <c r="DA731" s="880"/>
      <c r="DB731" s="880"/>
      <c r="DC731" s="880"/>
      <c r="DD731" s="880"/>
      <c r="DE731" s="881"/>
    </row>
    <row r="732" spans="1:109" s="3" customFormat="1" ht="23.25" customHeight="1" x14ac:dyDescent="0.2">
      <c r="A732" s="919" t="s">
        <v>1985</v>
      </c>
      <c r="B732" s="920"/>
      <c r="C732" s="920"/>
      <c r="D732" s="920"/>
      <c r="E732" s="920"/>
      <c r="F732" s="920"/>
      <c r="G732" s="920"/>
      <c r="H732" s="920"/>
      <c r="I732" s="920"/>
      <c r="J732" s="920"/>
      <c r="K732" s="920"/>
      <c r="L732" s="920"/>
      <c r="M732" s="920"/>
      <c r="N732" s="920"/>
      <c r="O732" s="921"/>
      <c r="P732" s="886" t="s">
        <v>1540</v>
      </c>
      <c r="Q732" s="886"/>
      <c r="R732" s="886"/>
      <c r="S732" s="886"/>
      <c r="T732" s="886"/>
      <c r="U732" s="886"/>
      <c r="V732" s="886"/>
      <c r="W732" s="886"/>
      <c r="X732" s="886"/>
      <c r="Y732" s="886"/>
      <c r="Z732" s="886"/>
      <c r="AA732" s="886"/>
      <c r="AB732" s="886"/>
      <c r="AC732" s="886"/>
      <c r="AD732" s="887"/>
      <c r="AE732" s="887"/>
      <c r="AF732" s="887"/>
      <c r="AG732" s="888">
        <v>10</v>
      </c>
      <c r="AH732" s="888"/>
      <c r="AI732" s="888"/>
      <c r="AJ732" s="888"/>
      <c r="AK732" s="889">
        <v>127707.2</v>
      </c>
      <c r="AL732" s="889"/>
      <c r="AM732" s="889"/>
      <c r="AN732" s="889"/>
      <c r="AO732" s="889"/>
      <c r="AP732" s="889"/>
      <c r="AQ732" s="880">
        <v>1532486.3999999997</v>
      </c>
      <c r="AR732" s="880"/>
      <c r="AS732" s="880"/>
      <c r="AT732" s="880"/>
      <c r="AU732" s="880"/>
      <c r="AV732" s="880"/>
      <c r="AW732" s="880"/>
      <c r="AX732" s="880"/>
      <c r="AY732" s="876">
        <v>0</v>
      </c>
      <c r="AZ732" s="876"/>
      <c r="BA732" s="876"/>
      <c r="BB732" s="876"/>
      <c r="BC732" s="876"/>
      <c r="BD732" s="876"/>
      <c r="BE732" s="876"/>
      <c r="BF732" s="876"/>
      <c r="BG732" s="876">
        <v>21284.533333333326</v>
      </c>
      <c r="BH732" s="876"/>
      <c r="BI732" s="876"/>
      <c r="BJ732" s="876"/>
      <c r="BK732" s="876"/>
      <c r="BL732" s="876"/>
      <c r="BM732" s="876"/>
      <c r="BN732" s="876"/>
      <c r="BO732" s="877">
        <v>212845.33333333328</v>
      </c>
      <c r="BP732" s="878"/>
      <c r="BQ732" s="878"/>
      <c r="BR732" s="878"/>
      <c r="BS732" s="878"/>
      <c r="BT732" s="878"/>
      <c r="BU732" s="878"/>
      <c r="BV732" s="879"/>
      <c r="BW732" s="876">
        <v>0</v>
      </c>
      <c r="BX732" s="876"/>
      <c r="BY732" s="876"/>
      <c r="BZ732" s="876"/>
      <c r="CA732" s="876"/>
      <c r="CB732" s="876"/>
      <c r="CC732" s="876"/>
      <c r="CD732" s="876"/>
      <c r="CE732" s="876">
        <v>0</v>
      </c>
      <c r="CF732" s="876"/>
      <c r="CG732" s="876"/>
      <c r="CH732" s="876"/>
      <c r="CI732" s="876"/>
      <c r="CJ732" s="876"/>
      <c r="CK732" s="876"/>
      <c r="CL732" s="876"/>
      <c r="CM732" s="876"/>
      <c r="CN732" s="876">
        <v>279853.59999999992</v>
      </c>
      <c r="CO732" s="876"/>
      <c r="CP732" s="876"/>
      <c r="CQ732" s="876"/>
      <c r="CR732" s="876"/>
      <c r="CS732" s="876"/>
      <c r="CT732" s="876"/>
      <c r="CU732" s="876"/>
      <c r="CV732" s="880">
        <f t="shared" si="11"/>
        <v>2046469.8666666662</v>
      </c>
      <c r="CW732" s="880"/>
      <c r="CX732" s="880"/>
      <c r="CY732" s="880"/>
      <c r="CZ732" s="880"/>
      <c r="DA732" s="880"/>
      <c r="DB732" s="880"/>
      <c r="DC732" s="880"/>
      <c r="DD732" s="880"/>
      <c r="DE732" s="881"/>
    </row>
    <row r="733" spans="1:109" s="3" customFormat="1" ht="23.25" customHeight="1" x14ac:dyDescent="0.2">
      <c r="A733" s="919" t="s">
        <v>1986</v>
      </c>
      <c r="B733" s="920"/>
      <c r="C733" s="920"/>
      <c r="D733" s="920"/>
      <c r="E733" s="920"/>
      <c r="F733" s="920"/>
      <c r="G733" s="920"/>
      <c r="H733" s="920"/>
      <c r="I733" s="920"/>
      <c r="J733" s="920"/>
      <c r="K733" s="920"/>
      <c r="L733" s="920"/>
      <c r="M733" s="920"/>
      <c r="N733" s="920"/>
      <c r="O733" s="921"/>
      <c r="P733" s="886" t="s">
        <v>1540</v>
      </c>
      <c r="Q733" s="886"/>
      <c r="R733" s="886"/>
      <c r="S733" s="886"/>
      <c r="T733" s="886"/>
      <c r="U733" s="886"/>
      <c r="V733" s="886"/>
      <c r="W733" s="886"/>
      <c r="X733" s="886"/>
      <c r="Y733" s="886"/>
      <c r="Z733" s="886"/>
      <c r="AA733" s="886"/>
      <c r="AB733" s="886"/>
      <c r="AC733" s="886"/>
      <c r="AD733" s="887"/>
      <c r="AE733" s="887"/>
      <c r="AF733" s="887"/>
      <c r="AG733" s="888">
        <v>55</v>
      </c>
      <c r="AH733" s="888"/>
      <c r="AI733" s="888"/>
      <c r="AJ733" s="888"/>
      <c r="AK733" s="889">
        <v>702389.59999999905</v>
      </c>
      <c r="AL733" s="889"/>
      <c r="AM733" s="889"/>
      <c r="AN733" s="889"/>
      <c r="AO733" s="889"/>
      <c r="AP733" s="889"/>
      <c r="AQ733" s="880">
        <v>8428675.1999999918</v>
      </c>
      <c r="AR733" s="880"/>
      <c r="AS733" s="880"/>
      <c r="AT733" s="880"/>
      <c r="AU733" s="880"/>
      <c r="AV733" s="880"/>
      <c r="AW733" s="880"/>
      <c r="AX733" s="880"/>
      <c r="AY733" s="876">
        <v>0</v>
      </c>
      <c r="AZ733" s="876"/>
      <c r="BA733" s="876"/>
      <c r="BB733" s="876"/>
      <c r="BC733" s="876"/>
      <c r="BD733" s="876"/>
      <c r="BE733" s="876"/>
      <c r="BF733" s="876"/>
      <c r="BG733" s="876">
        <v>117064.93333333341</v>
      </c>
      <c r="BH733" s="876"/>
      <c r="BI733" s="876"/>
      <c r="BJ733" s="876"/>
      <c r="BK733" s="876"/>
      <c r="BL733" s="876"/>
      <c r="BM733" s="876"/>
      <c r="BN733" s="876"/>
      <c r="BO733" s="877">
        <v>1170649.3333333337</v>
      </c>
      <c r="BP733" s="878"/>
      <c r="BQ733" s="878"/>
      <c r="BR733" s="878"/>
      <c r="BS733" s="878"/>
      <c r="BT733" s="878"/>
      <c r="BU733" s="878"/>
      <c r="BV733" s="879"/>
      <c r="BW733" s="876">
        <v>0</v>
      </c>
      <c r="BX733" s="876"/>
      <c r="BY733" s="876"/>
      <c r="BZ733" s="876"/>
      <c r="CA733" s="876"/>
      <c r="CB733" s="876"/>
      <c r="CC733" s="876"/>
      <c r="CD733" s="876"/>
      <c r="CE733" s="876">
        <v>0</v>
      </c>
      <c r="CF733" s="876"/>
      <c r="CG733" s="876"/>
      <c r="CH733" s="876"/>
      <c r="CI733" s="876"/>
      <c r="CJ733" s="876"/>
      <c r="CK733" s="876"/>
      <c r="CL733" s="876"/>
      <c r="CM733" s="876"/>
      <c r="CN733" s="876">
        <v>1539194.8000000014</v>
      </c>
      <c r="CO733" s="876"/>
      <c r="CP733" s="876"/>
      <c r="CQ733" s="876"/>
      <c r="CR733" s="876"/>
      <c r="CS733" s="876"/>
      <c r="CT733" s="876"/>
      <c r="CU733" s="876"/>
      <c r="CV733" s="880">
        <f t="shared" si="11"/>
        <v>11255584.26666666</v>
      </c>
      <c r="CW733" s="880"/>
      <c r="CX733" s="880"/>
      <c r="CY733" s="880"/>
      <c r="CZ733" s="880"/>
      <c r="DA733" s="880"/>
      <c r="DB733" s="880"/>
      <c r="DC733" s="880"/>
      <c r="DD733" s="880"/>
      <c r="DE733" s="881"/>
    </row>
    <row r="734" spans="1:109" s="3" customFormat="1" ht="23.25" customHeight="1" x14ac:dyDescent="0.2">
      <c r="A734" s="919" t="s">
        <v>1987</v>
      </c>
      <c r="B734" s="920"/>
      <c r="C734" s="920"/>
      <c r="D734" s="920"/>
      <c r="E734" s="920"/>
      <c r="F734" s="920"/>
      <c r="G734" s="920"/>
      <c r="H734" s="920"/>
      <c r="I734" s="920"/>
      <c r="J734" s="920"/>
      <c r="K734" s="920"/>
      <c r="L734" s="920"/>
      <c r="M734" s="920"/>
      <c r="N734" s="920"/>
      <c r="O734" s="921"/>
      <c r="P734" s="886" t="s">
        <v>1499</v>
      </c>
      <c r="Q734" s="886"/>
      <c r="R734" s="886"/>
      <c r="S734" s="886"/>
      <c r="T734" s="886"/>
      <c r="U734" s="886"/>
      <c r="V734" s="886"/>
      <c r="W734" s="886"/>
      <c r="X734" s="886"/>
      <c r="Y734" s="886"/>
      <c r="Z734" s="886"/>
      <c r="AA734" s="886"/>
      <c r="AB734" s="886"/>
      <c r="AC734" s="886"/>
      <c r="AD734" s="887"/>
      <c r="AE734" s="887"/>
      <c r="AF734" s="887"/>
      <c r="AG734" s="888">
        <v>24</v>
      </c>
      <c r="AH734" s="888"/>
      <c r="AI734" s="888"/>
      <c r="AJ734" s="888"/>
      <c r="AK734" s="889">
        <v>232938.1</v>
      </c>
      <c r="AL734" s="889"/>
      <c r="AM734" s="889"/>
      <c r="AN734" s="889"/>
      <c r="AO734" s="889"/>
      <c r="AP734" s="889"/>
      <c r="AQ734" s="880">
        <v>2795257.2</v>
      </c>
      <c r="AR734" s="880"/>
      <c r="AS734" s="880"/>
      <c r="AT734" s="880"/>
      <c r="AU734" s="880"/>
      <c r="AV734" s="880"/>
      <c r="AW734" s="880"/>
      <c r="AX734" s="880"/>
      <c r="AY734" s="876">
        <v>0</v>
      </c>
      <c r="AZ734" s="876"/>
      <c r="BA734" s="876"/>
      <c r="BB734" s="876"/>
      <c r="BC734" s="876"/>
      <c r="BD734" s="876"/>
      <c r="BE734" s="876"/>
      <c r="BF734" s="876"/>
      <c r="BG734" s="876">
        <v>38823.016666666663</v>
      </c>
      <c r="BH734" s="876"/>
      <c r="BI734" s="876"/>
      <c r="BJ734" s="876"/>
      <c r="BK734" s="876"/>
      <c r="BL734" s="876"/>
      <c r="BM734" s="876"/>
      <c r="BN734" s="876"/>
      <c r="BO734" s="877">
        <v>388230.16666666669</v>
      </c>
      <c r="BP734" s="878"/>
      <c r="BQ734" s="878"/>
      <c r="BR734" s="878"/>
      <c r="BS734" s="878"/>
      <c r="BT734" s="878"/>
      <c r="BU734" s="878"/>
      <c r="BV734" s="879"/>
      <c r="BW734" s="876">
        <v>0</v>
      </c>
      <c r="BX734" s="876"/>
      <c r="BY734" s="876"/>
      <c r="BZ734" s="876"/>
      <c r="CA734" s="876"/>
      <c r="CB734" s="876"/>
      <c r="CC734" s="876"/>
      <c r="CD734" s="876"/>
      <c r="CE734" s="876">
        <v>0</v>
      </c>
      <c r="CF734" s="876"/>
      <c r="CG734" s="876"/>
      <c r="CH734" s="876"/>
      <c r="CI734" s="876"/>
      <c r="CJ734" s="876"/>
      <c r="CK734" s="876"/>
      <c r="CL734" s="876"/>
      <c r="CM734" s="876"/>
      <c r="CN734" s="876">
        <v>614400</v>
      </c>
      <c r="CO734" s="876"/>
      <c r="CP734" s="876"/>
      <c r="CQ734" s="876"/>
      <c r="CR734" s="876"/>
      <c r="CS734" s="876"/>
      <c r="CT734" s="876"/>
      <c r="CU734" s="876"/>
      <c r="CV734" s="880">
        <f t="shared" si="11"/>
        <v>3836710.3833333333</v>
      </c>
      <c r="CW734" s="880"/>
      <c r="CX734" s="880"/>
      <c r="CY734" s="880"/>
      <c r="CZ734" s="880"/>
      <c r="DA734" s="880"/>
      <c r="DB734" s="880"/>
      <c r="DC734" s="880"/>
      <c r="DD734" s="880"/>
      <c r="DE734" s="881"/>
    </row>
    <row r="735" spans="1:109" s="3" customFormat="1" ht="23.25" customHeight="1" x14ac:dyDescent="0.2">
      <c r="A735" s="919" t="s">
        <v>1988</v>
      </c>
      <c r="B735" s="920"/>
      <c r="C735" s="920"/>
      <c r="D735" s="920"/>
      <c r="E735" s="920"/>
      <c r="F735" s="920"/>
      <c r="G735" s="920"/>
      <c r="H735" s="920"/>
      <c r="I735" s="920"/>
      <c r="J735" s="920"/>
      <c r="K735" s="920"/>
      <c r="L735" s="920"/>
      <c r="M735" s="920"/>
      <c r="N735" s="920"/>
      <c r="O735" s="921"/>
      <c r="P735" s="886" t="s">
        <v>1507</v>
      </c>
      <c r="Q735" s="886"/>
      <c r="R735" s="886"/>
      <c r="S735" s="886"/>
      <c r="T735" s="886"/>
      <c r="U735" s="886"/>
      <c r="V735" s="886"/>
      <c r="W735" s="886"/>
      <c r="X735" s="886"/>
      <c r="Y735" s="886"/>
      <c r="Z735" s="886"/>
      <c r="AA735" s="886"/>
      <c r="AB735" s="886"/>
      <c r="AC735" s="886"/>
      <c r="AD735" s="887"/>
      <c r="AE735" s="887"/>
      <c r="AF735" s="887"/>
      <c r="AG735" s="888">
        <v>550</v>
      </c>
      <c r="AH735" s="888"/>
      <c r="AI735" s="888"/>
      <c r="AJ735" s="888"/>
      <c r="AK735" s="889">
        <v>8453540.1301408168</v>
      </c>
      <c r="AL735" s="889"/>
      <c r="AM735" s="889"/>
      <c r="AN735" s="889"/>
      <c r="AO735" s="889"/>
      <c r="AP735" s="889"/>
      <c r="AQ735" s="880">
        <v>101442481.56168981</v>
      </c>
      <c r="AR735" s="880"/>
      <c r="AS735" s="880"/>
      <c r="AT735" s="880"/>
      <c r="AU735" s="880"/>
      <c r="AV735" s="880"/>
      <c r="AW735" s="880"/>
      <c r="AX735" s="880"/>
      <c r="AY735" s="876">
        <v>0</v>
      </c>
      <c r="AZ735" s="876"/>
      <c r="BA735" s="876"/>
      <c r="BB735" s="876"/>
      <c r="BC735" s="876"/>
      <c r="BD735" s="876"/>
      <c r="BE735" s="876"/>
      <c r="BF735" s="876"/>
      <c r="BG735" s="876">
        <v>1408923.3550234695</v>
      </c>
      <c r="BH735" s="876"/>
      <c r="BI735" s="876"/>
      <c r="BJ735" s="876"/>
      <c r="BK735" s="876"/>
      <c r="BL735" s="876"/>
      <c r="BM735" s="876"/>
      <c r="BN735" s="876"/>
      <c r="BO735" s="877">
        <v>14089233.550234696</v>
      </c>
      <c r="BP735" s="878"/>
      <c r="BQ735" s="878"/>
      <c r="BR735" s="878"/>
      <c r="BS735" s="878"/>
      <c r="BT735" s="878"/>
      <c r="BU735" s="878"/>
      <c r="BV735" s="879"/>
      <c r="BW735" s="876">
        <v>0</v>
      </c>
      <c r="BX735" s="876"/>
      <c r="BY735" s="876"/>
      <c r="BZ735" s="876"/>
      <c r="CA735" s="876"/>
      <c r="CB735" s="876"/>
      <c r="CC735" s="876"/>
      <c r="CD735" s="876"/>
      <c r="CE735" s="876">
        <v>0</v>
      </c>
      <c r="CF735" s="876"/>
      <c r="CG735" s="876"/>
      <c r="CH735" s="876"/>
      <c r="CI735" s="876"/>
      <c r="CJ735" s="876"/>
      <c r="CK735" s="876"/>
      <c r="CL735" s="876"/>
      <c r="CM735" s="876"/>
      <c r="CN735" s="876">
        <v>9233371.6650703195</v>
      </c>
      <c r="CO735" s="876"/>
      <c r="CP735" s="876"/>
      <c r="CQ735" s="876"/>
      <c r="CR735" s="876"/>
      <c r="CS735" s="876"/>
      <c r="CT735" s="876"/>
      <c r="CU735" s="876"/>
      <c r="CV735" s="880">
        <f t="shared" si="11"/>
        <v>126174010.1320183</v>
      </c>
      <c r="CW735" s="880"/>
      <c r="CX735" s="880"/>
      <c r="CY735" s="880"/>
      <c r="CZ735" s="880"/>
      <c r="DA735" s="880"/>
      <c r="DB735" s="880"/>
      <c r="DC735" s="880"/>
      <c r="DD735" s="880"/>
      <c r="DE735" s="881"/>
    </row>
    <row r="736" spans="1:109" s="3" customFormat="1" ht="23.25" customHeight="1" x14ac:dyDescent="0.2">
      <c r="A736" s="919" t="s">
        <v>1989</v>
      </c>
      <c r="B736" s="920"/>
      <c r="C736" s="920"/>
      <c r="D736" s="920"/>
      <c r="E736" s="920"/>
      <c r="F736" s="920"/>
      <c r="G736" s="920"/>
      <c r="H736" s="920"/>
      <c r="I736" s="920"/>
      <c r="J736" s="920"/>
      <c r="K736" s="920"/>
      <c r="L736" s="920"/>
      <c r="M736" s="920"/>
      <c r="N736" s="920"/>
      <c r="O736" s="921"/>
      <c r="P736" s="886" t="s">
        <v>1507</v>
      </c>
      <c r="Q736" s="886"/>
      <c r="R736" s="886"/>
      <c r="S736" s="886"/>
      <c r="T736" s="886"/>
      <c r="U736" s="886"/>
      <c r="V736" s="886"/>
      <c r="W736" s="886"/>
      <c r="X736" s="886"/>
      <c r="Y736" s="886"/>
      <c r="Z736" s="886"/>
      <c r="AA736" s="886"/>
      <c r="AB736" s="886"/>
      <c r="AC736" s="886"/>
      <c r="AD736" s="887"/>
      <c r="AE736" s="887"/>
      <c r="AF736" s="887"/>
      <c r="AG736" s="888">
        <v>21</v>
      </c>
      <c r="AH736" s="888"/>
      <c r="AI736" s="888"/>
      <c r="AJ736" s="888"/>
      <c r="AK736" s="889">
        <v>558032.94998708845</v>
      </c>
      <c r="AL736" s="889"/>
      <c r="AM736" s="889"/>
      <c r="AN736" s="889"/>
      <c r="AO736" s="889"/>
      <c r="AP736" s="889"/>
      <c r="AQ736" s="880">
        <v>6696395.3998450609</v>
      </c>
      <c r="AR736" s="880"/>
      <c r="AS736" s="880"/>
      <c r="AT736" s="880"/>
      <c r="AU736" s="880"/>
      <c r="AV736" s="880"/>
      <c r="AW736" s="880"/>
      <c r="AX736" s="880"/>
      <c r="AY736" s="876">
        <v>0</v>
      </c>
      <c r="AZ736" s="876"/>
      <c r="BA736" s="876"/>
      <c r="BB736" s="876"/>
      <c r="BC736" s="876"/>
      <c r="BD736" s="876"/>
      <c r="BE736" s="876"/>
      <c r="BF736" s="876"/>
      <c r="BG736" s="876">
        <v>93005.491664514746</v>
      </c>
      <c r="BH736" s="876"/>
      <c r="BI736" s="876"/>
      <c r="BJ736" s="876"/>
      <c r="BK736" s="876"/>
      <c r="BL736" s="876"/>
      <c r="BM736" s="876"/>
      <c r="BN736" s="876"/>
      <c r="BO736" s="877">
        <v>930054.91664514737</v>
      </c>
      <c r="BP736" s="878"/>
      <c r="BQ736" s="878"/>
      <c r="BR736" s="878"/>
      <c r="BS736" s="878"/>
      <c r="BT736" s="878"/>
      <c r="BU736" s="878"/>
      <c r="BV736" s="879"/>
      <c r="BW736" s="876">
        <v>0</v>
      </c>
      <c r="BX736" s="876"/>
      <c r="BY736" s="876"/>
      <c r="BZ736" s="876"/>
      <c r="CA736" s="876"/>
      <c r="CB736" s="876"/>
      <c r="CC736" s="876"/>
      <c r="CD736" s="876"/>
      <c r="CE736" s="876">
        <v>0</v>
      </c>
      <c r="CF736" s="876"/>
      <c r="CG736" s="876"/>
      <c r="CH736" s="876"/>
      <c r="CI736" s="876"/>
      <c r="CJ736" s="876"/>
      <c r="CK736" s="876"/>
      <c r="CL736" s="876"/>
      <c r="CM736" s="876"/>
      <c r="CN736" s="876">
        <v>279016.47499354422</v>
      </c>
      <c r="CO736" s="876"/>
      <c r="CP736" s="876"/>
      <c r="CQ736" s="876"/>
      <c r="CR736" s="876"/>
      <c r="CS736" s="876"/>
      <c r="CT736" s="876"/>
      <c r="CU736" s="876"/>
      <c r="CV736" s="880">
        <f t="shared" si="11"/>
        <v>7998472.2831482673</v>
      </c>
      <c r="CW736" s="880"/>
      <c r="CX736" s="880"/>
      <c r="CY736" s="880"/>
      <c r="CZ736" s="880"/>
      <c r="DA736" s="880"/>
      <c r="DB736" s="880"/>
      <c r="DC736" s="880"/>
      <c r="DD736" s="880"/>
      <c r="DE736" s="881"/>
    </row>
    <row r="737" spans="1:109" s="3" customFormat="1" ht="23.25" customHeight="1" x14ac:dyDescent="0.2">
      <c r="A737" s="919" t="s">
        <v>1990</v>
      </c>
      <c r="B737" s="920"/>
      <c r="C737" s="920"/>
      <c r="D737" s="920"/>
      <c r="E737" s="920"/>
      <c r="F737" s="920"/>
      <c r="G737" s="920"/>
      <c r="H737" s="920"/>
      <c r="I737" s="920"/>
      <c r="J737" s="920"/>
      <c r="K737" s="920"/>
      <c r="L737" s="920"/>
      <c r="M737" s="920"/>
      <c r="N737" s="920"/>
      <c r="O737" s="921"/>
      <c r="P737" s="886" t="s">
        <v>1507</v>
      </c>
      <c r="Q737" s="886"/>
      <c r="R737" s="886"/>
      <c r="S737" s="886"/>
      <c r="T737" s="886"/>
      <c r="U737" s="886"/>
      <c r="V737" s="886"/>
      <c r="W737" s="886"/>
      <c r="X737" s="886"/>
      <c r="Y737" s="886"/>
      <c r="Z737" s="886"/>
      <c r="AA737" s="886"/>
      <c r="AB737" s="886"/>
      <c r="AC737" s="886"/>
      <c r="AD737" s="887"/>
      <c r="AE737" s="887"/>
      <c r="AF737" s="887"/>
      <c r="AG737" s="888">
        <v>62</v>
      </c>
      <c r="AH737" s="888"/>
      <c r="AI737" s="888"/>
      <c r="AJ737" s="888"/>
      <c r="AK737" s="889">
        <v>1373186.3361693686</v>
      </c>
      <c r="AL737" s="889"/>
      <c r="AM737" s="889"/>
      <c r="AN737" s="889"/>
      <c r="AO737" s="889"/>
      <c r="AP737" s="889"/>
      <c r="AQ737" s="880">
        <v>16478236.034032429</v>
      </c>
      <c r="AR737" s="880"/>
      <c r="AS737" s="880"/>
      <c r="AT737" s="880"/>
      <c r="AU737" s="880"/>
      <c r="AV737" s="880"/>
      <c r="AW737" s="880"/>
      <c r="AX737" s="880"/>
      <c r="AY737" s="876">
        <v>0</v>
      </c>
      <c r="AZ737" s="876"/>
      <c r="BA737" s="876"/>
      <c r="BB737" s="876"/>
      <c r="BC737" s="876"/>
      <c r="BD737" s="876"/>
      <c r="BE737" s="876"/>
      <c r="BF737" s="876"/>
      <c r="BG737" s="876">
        <v>228864.38936156136</v>
      </c>
      <c r="BH737" s="876"/>
      <c r="BI737" s="876"/>
      <c r="BJ737" s="876"/>
      <c r="BK737" s="876"/>
      <c r="BL737" s="876"/>
      <c r="BM737" s="876"/>
      <c r="BN737" s="876"/>
      <c r="BO737" s="877">
        <v>2288643.8936156174</v>
      </c>
      <c r="BP737" s="878"/>
      <c r="BQ737" s="878"/>
      <c r="BR737" s="878"/>
      <c r="BS737" s="878"/>
      <c r="BT737" s="878"/>
      <c r="BU737" s="878"/>
      <c r="BV737" s="879"/>
      <c r="BW737" s="876">
        <v>0</v>
      </c>
      <c r="BX737" s="876"/>
      <c r="BY737" s="876"/>
      <c r="BZ737" s="876"/>
      <c r="CA737" s="876"/>
      <c r="CB737" s="876"/>
      <c r="CC737" s="876"/>
      <c r="CD737" s="876"/>
      <c r="CE737" s="876">
        <v>0</v>
      </c>
      <c r="CF737" s="876"/>
      <c r="CG737" s="876"/>
      <c r="CH737" s="876"/>
      <c r="CI737" s="876"/>
      <c r="CJ737" s="876"/>
      <c r="CK737" s="876"/>
      <c r="CL737" s="876"/>
      <c r="CM737" s="876"/>
      <c r="CN737" s="876">
        <v>1250973.7120846841</v>
      </c>
      <c r="CO737" s="876"/>
      <c r="CP737" s="876"/>
      <c r="CQ737" s="876"/>
      <c r="CR737" s="876"/>
      <c r="CS737" s="876"/>
      <c r="CT737" s="876"/>
      <c r="CU737" s="876"/>
      <c r="CV737" s="880">
        <f t="shared" si="11"/>
        <v>20246718.029094294</v>
      </c>
      <c r="CW737" s="880"/>
      <c r="CX737" s="880"/>
      <c r="CY737" s="880"/>
      <c r="CZ737" s="880"/>
      <c r="DA737" s="880"/>
      <c r="DB737" s="880"/>
      <c r="DC737" s="880"/>
      <c r="DD737" s="880"/>
      <c r="DE737" s="881"/>
    </row>
    <row r="738" spans="1:109" s="3" customFormat="1" ht="23.25" customHeight="1" x14ac:dyDescent="0.2">
      <c r="A738" s="919" t="s">
        <v>1991</v>
      </c>
      <c r="B738" s="920"/>
      <c r="C738" s="920"/>
      <c r="D738" s="920"/>
      <c r="E738" s="920"/>
      <c r="F738" s="920"/>
      <c r="G738" s="920"/>
      <c r="H738" s="920"/>
      <c r="I738" s="920"/>
      <c r="J738" s="920"/>
      <c r="K738" s="920"/>
      <c r="L738" s="920"/>
      <c r="M738" s="920"/>
      <c r="N738" s="920"/>
      <c r="O738" s="921"/>
      <c r="P738" s="886" t="s">
        <v>1507</v>
      </c>
      <c r="Q738" s="886"/>
      <c r="R738" s="886"/>
      <c r="S738" s="886"/>
      <c r="T738" s="886"/>
      <c r="U738" s="886"/>
      <c r="V738" s="886"/>
      <c r="W738" s="886"/>
      <c r="X738" s="886"/>
      <c r="Y738" s="886"/>
      <c r="Z738" s="886"/>
      <c r="AA738" s="886"/>
      <c r="AB738" s="886"/>
      <c r="AC738" s="886"/>
      <c r="AD738" s="887"/>
      <c r="AE738" s="887"/>
      <c r="AF738" s="887"/>
      <c r="AG738" s="888">
        <v>184</v>
      </c>
      <c r="AH738" s="888"/>
      <c r="AI738" s="888"/>
      <c r="AJ738" s="888"/>
      <c r="AK738" s="889">
        <v>3394303.6628018492</v>
      </c>
      <c r="AL738" s="889"/>
      <c r="AM738" s="889"/>
      <c r="AN738" s="889"/>
      <c r="AO738" s="889"/>
      <c r="AP738" s="889"/>
      <c r="AQ738" s="880">
        <v>40731643.953622282</v>
      </c>
      <c r="AR738" s="880"/>
      <c r="AS738" s="880"/>
      <c r="AT738" s="880"/>
      <c r="AU738" s="880"/>
      <c r="AV738" s="880"/>
      <c r="AW738" s="880"/>
      <c r="AX738" s="880"/>
      <c r="AY738" s="876">
        <v>0</v>
      </c>
      <c r="AZ738" s="876"/>
      <c r="BA738" s="876"/>
      <c r="BB738" s="876"/>
      <c r="BC738" s="876"/>
      <c r="BD738" s="876"/>
      <c r="BE738" s="876"/>
      <c r="BF738" s="876"/>
      <c r="BG738" s="876">
        <v>565717.27713364176</v>
      </c>
      <c r="BH738" s="876"/>
      <c r="BI738" s="876"/>
      <c r="BJ738" s="876"/>
      <c r="BK738" s="876"/>
      <c r="BL738" s="876"/>
      <c r="BM738" s="876"/>
      <c r="BN738" s="876"/>
      <c r="BO738" s="877">
        <v>5657172.7713364204</v>
      </c>
      <c r="BP738" s="878"/>
      <c r="BQ738" s="878"/>
      <c r="BR738" s="878"/>
      <c r="BS738" s="878"/>
      <c r="BT738" s="878"/>
      <c r="BU738" s="878"/>
      <c r="BV738" s="879"/>
      <c r="BW738" s="876">
        <v>0</v>
      </c>
      <c r="BX738" s="876"/>
      <c r="BY738" s="876"/>
      <c r="BZ738" s="876"/>
      <c r="CA738" s="876"/>
      <c r="CB738" s="876"/>
      <c r="CC738" s="876"/>
      <c r="CD738" s="876"/>
      <c r="CE738" s="876">
        <v>0</v>
      </c>
      <c r="CF738" s="876"/>
      <c r="CG738" s="876"/>
      <c r="CH738" s="876"/>
      <c r="CI738" s="876"/>
      <c r="CJ738" s="876"/>
      <c r="CK738" s="876"/>
      <c r="CL738" s="876"/>
      <c r="CM738" s="876"/>
      <c r="CN738" s="876">
        <v>3372087.6394009367</v>
      </c>
      <c r="CO738" s="876"/>
      <c r="CP738" s="876"/>
      <c r="CQ738" s="876"/>
      <c r="CR738" s="876"/>
      <c r="CS738" s="876"/>
      <c r="CT738" s="876"/>
      <c r="CU738" s="876"/>
      <c r="CV738" s="880">
        <f t="shared" si="11"/>
        <v>50326621.641493283</v>
      </c>
      <c r="CW738" s="880"/>
      <c r="CX738" s="880"/>
      <c r="CY738" s="880"/>
      <c r="CZ738" s="880"/>
      <c r="DA738" s="880"/>
      <c r="DB738" s="880"/>
      <c r="DC738" s="880"/>
      <c r="DD738" s="880"/>
      <c r="DE738" s="881"/>
    </row>
    <row r="739" spans="1:109" s="3" customFormat="1" ht="23.25" customHeight="1" x14ac:dyDescent="0.2">
      <c r="A739" s="919" t="s">
        <v>1992</v>
      </c>
      <c r="B739" s="920"/>
      <c r="C739" s="920"/>
      <c r="D739" s="920"/>
      <c r="E739" s="920"/>
      <c r="F739" s="920"/>
      <c r="G739" s="920"/>
      <c r="H739" s="920"/>
      <c r="I739" s="920"/>
      <c r="J739" s="920"/>
      <c r="K739" s="920"/>
      <c r="L739" s="920"/>
      <c r="M739" s="920"/>
      <c r="N739" s="920"/>
      <c r="O739" s="921"/>
      <c r="P739" s="886" t="s">
        <v>1503</v>
      </c>
      <c r="Q739" s="886"/>
      <c r="R739" s="886"/>
      <c r="S739" s="886"/>
      <c r="T739" s="886"/>
      <c r="U739" s="886"/>
      <c r="V739" s="886"/>
      <c r="W739" s="886"/>
      <c r="X739" s="886"/>
      <c r="Y739" s="886"/>
      <c r="Z739" s="886"/>
      <c r="AA739" s="886"/>
      <c r="AB739" s="886"/>
      <c r="AC739" s="886"/>
      <c r="AD739" s="887"/>
      <c r="AE739" s="887"/>
      <c r="AF739" s="887"/>
      <c r="AG739" s="888">
        <v>1</v>
      </c>
      <c r="AH739" s="888"/>
      <c r="AI739" s="888"/>
      <c r="AJ739" s="888"/>
      <c r="AK739" s="889">
        <v>72000</v>
      </c>
      <c r="AL739" s="889"/>
      <c r="AM739" s="889"/>
      <c r="AN739" s="889"/>
      <c r="AO739" s="889"/>
      <c r="AP739" s="889"/>
      <c r="AQ739" s="880">
        <v>864000</v>
      </c>
      <c r="AR739" s="880"/>
      <c r="AS739" s="880"/>
      <c r="AT739" s="880"/>
      <c r="AU739" s="880"/>
      <c r="AV739" s="880"/>
      <c r="AW739" s="880"/>
      <c r="AX739" s="880"/>
      <c r="AY739" s="876">
        <v>0</v>
      </c>
      <c r="AZ739" s="876"/>
      <c r="BA739" s="876"/>
      <c r="BB739" s="876"/>
      <c r="BC739" s="876"/>
      <c r="BD739" s="876"/>
      <c r="BE739" s="876"/>
      <c r="BF739" s="876"/>
      <c r="BG739" s="876">
        <v>12000</v>
      </c>
      <c r="BH739" s="876"/>
      <c r="BI739" s="876"/>
      <c r="BJ739" s="876"/>
      <c r="BK739" s="876"/>
      <c r="BL739" s="876"/>
      <c r="BM739" s="876"/>
      <c r="BN739" s="876"/>
      <c r="BO739" s="877">
        <v>120000</v>
      </c>
      <c r="BP739" s="878"/>
      <c r="BQ739" s="878"/>
      <c r="BR739" s="878"/>
      <c r="BS739" s="878"/>
      <c r="BT739" s="878"/>
      <c r="BU739" s="878"/>
      <c r="BV739" s="879"/>
      <c r="BW739" s="876">
        <v>0</v>
      </c>
      <c r="BX739" s="876"/>
      <c r="BY739" s="876"/>
      <c r="BZ739" s="876"/>
      <c r="CA739" s="876"/>
      <c r="CB739" s="876"/>
      <c r="CC739" s="876"/>
      <c r="CD739" s="876"/>
      <c r="CE739" s="876">
        <v>0</v>
      </c>
      <c r="CF739" s="876"/>
      <c r="CG739" s="876"/>
      <c r="CH739" s="876"/>
      <c r="CI739" s="876"/>
      <c r="CJ739" s="876"/>
      <c r="CK739" s="876"/>
      <c r="CL739" s="876"/>
      <c r="CM739" s="876"/>
      <c r="CN739" s="876">
        <v>2400</v>
      </c>
      <c r="CO739" s="876"/>
      <c r="CP739" s="876"/>
      <c r="CQ739" s="876"/>
      <c r="CR739" s="876"/>
      <c r="CS739" s="876"/>
      <c r="CT739" s="876"/>
      <c r="CU739" s="876"/>
      <c r="CV739" s="880">
        <f t="shared" si="11"/>
        <v>998400</v>
      </c>
      <c r="CW739" s="880"/>
      <c r="CX739" s="880"/>
      <c r="CY739" s="880"/>
      <c r="CZ739" s="880"/>
      <c r="DA739" s="880"/>
      <c r="DB739" s="880"/>
      <c r="DC739" s="880"/>
      <c r="DD739" s="880"/>
      <c r="DE739" s="881"/>
    </row>
    <row r="740" spans="1:109" s="3" customFormat="1" ht="23.25" customHeight="1" x14ac:dyDescent="0.2">
      <c r="A740" s="919" t="s">
        <v>1993</v>
      </c>
      <c r="B740" s="920"/>
      <c r="C740" s="920"/>
      <c r="D740" s="920"/>
      <c r="E740" s="920"/>
      <c r="F740" s="920"/>
      <c r="G740" s="920"/>
      <c r="H740" s="920"/>
      <c r="I740" s="920"/>
      <c r="J740" s="920"/>
      <c r="K740" s="920"/>
      <c r="L740" s="920"/>
      <c r="M740" s="920"/>
      <c r="N740" s="920"/>
      <c r="O740" s="921"/>
      <c r="P740" s="886" t="s">
        <v>1504</v>
      </c>
      <c r="Q740" s="886"/>
      <c r="R740" s="886"/>
      <c r="S740" s="886"/>
      <c r="T740" s="886"/>
      <c r="U740" s="886"/>
      <c r="V740" s="886"/>
      <c r="W740" s="886"/>
      <c r="X740" s="886"/>
      <c r="Y740" s="886"/>
      <c r="Z740" s="886"/>
      <c r="AA740" s="886"/>
      <c r="AB740" s="886"/>
      <c r="AC740" s="886"/>
      <c r="AD740" s="887"/>
      <c r="AE740" s="887"/>
      <c r="AF740" s="887"/>
      <c r="AG740" s="888">
        <v>1</v>
      </c>
      <c r="AH740" s="888"/>
      <c r="AI740" s="888"/>
      <c r="AJ740" s="888"/>
      <c r="AK740" s="889">
        <v>33500</v>
      </c>
      <c r="AL740" s="889"/>
      <c r="AM740" s="889"/>
      <c r="AN740" s="889"/>
      <c r="AO740" s="889"/>
      <c r="AP740" s="889"/>
      <c r="AQ740" s="880">
        <v>402000</v>
      </c>
      <c r="AR740" s="880"/>
      <c r="AS740" s="880"/>
      <c r="AT740" s="880"/>
      <c r="AU740" s="880"/>
      <c r="AV740" s="880"/>
      <c r="AW740" s="880"/>
      <c r="AX740" s="880"/>
      <c r="AY740" s="876">
        <v>0</v>
      </c>
      <c r="AZ740" s="876"/>
      <c r="BA740" s="876"/>
      <c r="BB740" s="876"/>
      <c r="BC740" s="876"/>
      <c r="BD740" s="876"/>
      <c r="BE740" s="876"/>
      <c r="BF740" s="876"/>
      <c r="BG740" s="876">
        <v>5583.3333333333339</v>
      </c>
      <c r="BH740" s="876"/>
      <c r="BI740" s="876"/>
      <c r="BJ740" s="876"/>
      <c r="BK740" s="876"/>
      <c r="BL740" s="876"/>
      <c r="BM740" s="876"/>
      <c r="BN740" s="876"/>
      <c r="BO740" s="877">
        <v>55833.333333333336</v>
      </c>
      <c r="BP740" s="878"/>
      <c r="BQ740" s="878"/>
      <c r="BR740" s="878"/>
      <c r="BS740" s="878"/>
      <c r="BT740" s="878"/>
      <c r="BU740" s="878"/>
      <c r="BV740" s="879"/>
      <c r="BW740" s="876">
        <v>0</v>
      </c>
      <c r="BX740" s="876"/>
      <c r="BY740" s="876"/>
      <c r="BZ740" s="876"/>
      <c r="CA740" s="876"/>
      <c r="CB740" s="876"/>
      <c r="CC740" s="876"/>
      <c r="CD740" s="876"/>
      <c r="CE740" s="876">
        <v>0</v>
      </c>
      <c r="CF740" s="876"/>
      <c r="CG740" s="876"/>
      <c r="CH740" s="876"/>
      <c r="CI740" s="876"/>
      <c r="CJ740" s="876"/>
      <c r="CK740" s="876"/>
      <c r="CL740" s="876"/>
      <c r="CM740" s="876"/>
      <c r="CN740" s="876">
        <v>24000</v>
      </c>
      <c r="CO740" s="876"/>
      <c r="CP740" s="876"/>
      <c r="CQ740" s="876"/>
      <c r="CR740" s="876"/>
      <c r="CS740" s="876"/>
      <c r="CT740" s="876"/>
      <c r="CU740" s="876"/>
      <c r="CV740" s="880">
        <f t="shared" si="11"/>
        <v>487416.66666666663</v>
      </c>
      <c r="CW740" s="880"/>
      <c r="CX740" s="880"/>
      <c r="CY740" s="880"/>
      <c r="CZ740" s="880"/>
      <c r="DA740" s="880"/>
      <c r="DB740" s="880"/>
      <c r="DC740" s="880"/>
      <c r="DD740" s="880"/>
      <c r="DE740" s="881"/>
    </row>
    <row r="741" spans="1:109" s="3" customFormat="1" ht="23.25" customHeight="1" x14ac:dyDescent="0.2">
      <c r="A741" s="919" t="s">
        <v>1994</v>
      </c>
      <c r="B741" s="920"/>
      <c r="C741" s="920"/>
      <c r="D741" s="920"/>
      <c r="E741" s="920"/>
      <c r="F741" s="920"/>
      <c r="G741" s="920"/>
      <c r="H741" s="920"/>
      <c r="I741" s="920"/>
      <c r="J741" s="920"/>
      <c r="K741" s="920"/>
      <c r="L741" s="920"/>
      <c r="M741" s="920"/>
      <c r="N741" s="920"/>
      <c r="O741" s="921"/>
      <c r="P741" s="886" t="s">
        <v>1561</v>
      </c>
      <c r="Q741" s="886"/>
      <c r="R741" s="886"/>
      <c r="S741" s="886"/>
      <c r="T741" s="886"/>
      <c r="U741" s="886"/>
      <c r="V741" s="886"/>
      <c r="W741" s="886"/>
      <c r="X741" s="886"/>
      <c r="Y741" s="886"/>
      <c r="Z741" s="886"/>
      <c r="AA741" s="886"/>
      <c r="AB741" s="886"/>
      <c r="AC741" s="886"/>
      <c r="AD741" s="887"/>
      <c r="AE741" s="887"/>
      <c r="AF741" s="887"/>
      <c r="AG741" s="888">
        <v>1</v>
      </c>
      <c r="AH741" s="888"/>
      <c r="AI741" s="888"/>
      <c r="AJ741" s="888"/>
      <c r="AK741" s="889">
        <v>10141.280000000001</v>
      </c>
      <c r="AL741" s="889"/>
      <c r="AM741" s="889"/>
      <c r="AN741" s="889"/>
      <c r="AO741" s="889"/>
      <c r="AP741" s="889"/>
      <c r="AQ741" s="880">
        <v>121695.36000000002</v>
      </c>
      <c r="AR741" s="880"/>
      <c r="AS741" s="880"/>
      <c r="AT741" s="880"/>
      <c r="AU741" s="880"/>
      <c r="AV741" s="880"/>
      <c r="AW741" s="880"/>
      <c r="AX741" s="880"/>
      <c r="AY741" s="876">
        <v>0</v>
      </c>
      <c r="AZ741" s="876"/>
      <c r="BA741" s="876"/>
      <c r="BB741" s="876"/>
      <c r="BC741" s="876"/>
      <c r="BD741" s="876"/>
      <c r="BE741" s="876"/>
      <c r="BF741" s="876"/>
      <c r="BG741" s="876">
        <v>1690.2133333333334</v>
      </c>
      <c r="BH741" s="876"/>
      <c r="BI741" s="876"/>
      <c r="BJ741" s="876"/>
      <c r="BK741" s="876"/>
      <c r="BL741" s="876"/>
      <c r="BM741" s="876"/>
      <c r="BN741" s="876"/>
      <c r="BO741" s="877">
        <v>16902.133333333331</v>
      </c>
      <c r="BP741" s="878"/>
      <c r="BQ741" s="878"/>
      <c r="BR741" s="878"/>
      <c r="BS741" s="878"/>
      <c r="BT741" s="878"/>
      <c r="BU741" s="878"/>
      <c r="BV741" s="879"/>
      <c r="BW741" s="876">
        <v>0</v>
      </c>
      <c r="BX741" s="876"/>
      <c r="BY741" s="876"/>
      <c r="BZ741" s="876"/>
      <c r="CA741" s="876"/>
      <c r="CB741" s="876"/>
      <c r="CC741" s="876"/>
      <c r="CD741" s="876"/>
      <c r="CE741" s="876">
        <v>0</v>
      </c>
      <c r="CF741" s="876"/>
      <c r="CG741" s="876"/>
      <c r="CH741" s="876"/>
      <c r="CI741" s="876"/>
      <c r="CJ741" s="876"/>
      <c r="CK741" s="876"/>
      <c r="CL741" s="876"/>
      <c r="CM741" s="876"/>
      <c r="CN741" s="876">
        <v>25600</v>
      </c>
      <c r="CO741" s="876"/>
      <c r="CP741" s="876"/>
      <c r="CQ741" s="876"/>
      <c r="CR741" s="876"/>
      <c r="CS741" s="876"/>
      <c r="CT741" s="876"/>
      <c r="CU741" s="876"/>
      <c r="CV741" s="880">
        <f t="shared" si="11"/>
        <v>165887.70666666667</v>
      </c>
      <c r="CW741" s="880"/>
      <c r="CX741" s="880"/>
      <c r="CY741" s="880"/>
      <c r="CZ741" s="880"/>
      <c r="DA741" s="880"/>
      <c r="DB741" s="880"/>
      <c r="DC741" s="880"/>
      <c r="DD741" s="880"/>
      <c r="DE741" s="881"/>
    </row>
    <row r="742" spans="1:109" s="3" customFormat="1" ht="23.25" customHeight="1" x14ac:dyDescent="0.2">
      <c r="A742" s="919" t="s">
        <v>1994</v>
      </c>
      <c r="B742" s="920"/>
      <c r="C742" s="920"/>
      <c r="D742" s="920"/>
      <c r="E742" s="920"/>
      <c r="F742" s="920"/>
      <c r="G742" s="920"/>
      <c r="H742" s="920"/>
      <c r="I742" s="920"/>
      <c r="J742" s="920"/>
      <c r="K742" s="920"/>
      <c r="L742" s="920"/>
      <c r="M742" s="920"/>
      <c r="N742" s="920"/>
      <c r="O742" s="921"/>
      <c r="P742" s="886" t="s">
        <v>1516</v>
      </c>
      <c r="Q742" s="886"/>
      <c r="R742" s="886"/>
      <c r="S742" s="886"/>
      <c r="T742" s="886"/>
      <c r="U742" s="886"/>
      <c r="V742" s="886"/>
      <c r="W742" s="886"/>
      <c r="X742" s="886"/>
      <c r="Y742" s="886"/>
      <c r="Z742" s="886"/>
      <c r="AA742" s="886"/>
      <c r="AB742" s="886"/>
      <c r="AC742" s="886"/>
      <c r="AD742" s="887"/>
      <c r="AE742" s="887"/>
      <c r="AF742" s="887"/>
      <c r="AG742" s="888">
        <v>3</v>
      </c>
      <c r="AH742" s="888"/>
      <c r="AI742" s="888"/>
      <c r="AJ742" s="888"/>
      <c r="AK742" s="889">
        <v>30423.840000000004</v>
      </c>
      <c r="AL742" s="889"/>
      <c r="AM742" s="889"/>
      <c r="AN742" s="889"/>
      <c r="AO742" s="889"/>
      <c r="AP742" s="889"/>
      <c r="AQ742" s="880">
        <v>365086.08000000007</v>
      </c>
      <c r="AR742" s="880"/>
      <c r="AS742" s="880"/>
      <c r="AT742" s="880"/>
      <c r="AU742" s="880"/>
      <c r="AV742" s="880"/>
      <c r="AW742" s="880"/>
      <c r="AX742" s="880"/>
      <c r="AY742" s="876">
        <v>0</v>
      </c>
      <c r="AZ742" s="876"/>
      <c r="BA742" s="876"/>
      <c r="BB742" s="876"/>
      <c r="BC742" s="876"/>
      <c r="BD742" s="876"/>
      <c r="BE742" s="876"/>
      <c r="BF742" s="876"/>
      <c r="BG742" s="876">
        <v>5070.6400000000003</v>
      </c>
      <c r="BH742" s="876"/>
      <c r="BI742" s="876"/>
      <c r="BJ742" s="876"/>
      <c r="BK742" s="876"/>
      <c r="BL742" s="876"/>
      <c r="BM742" s="876"/>
      <c r="BN742" s="876"/>
      <c r="BO742" s="877">
        <v>50706.399999999994</v>
      </c>
      <c r="BP742" s="878"/>
      <c r="BQ742" s="878"/>
      <c r="BR742" s="878"/>
      <c r="BS742" s="878"/>
      <c r="BT742" s="878"/>
      <c r="BU742" s="878"/>
      <c r="BV742" s="879"/>
      <c r="BW742" s="876">
        <v>0</v>
      </c>
      <c r="BX742" s="876"/>
      <c r="BY742" s="876"/>
      <c r="BZ742" s="876"/>
      <c r="CA742" s="876"/>
      <c r="CB742" s="876"/>
      <c r="CC742" s="876"/>
      <c r="CD742" s="876"/>
      <c r="CE742" s="876">
        <v>0</v>
      </c>
      <c r="CF742" s="876"/>
      <c r="CG742" s="876"/>
      <c r="CH742" s="876"/>
      <c r="CI742" s="876"/>
      <c r="CJ742" s="876"/>
      <c r="CK742" s="876"/>
      <c r="CL742" s="876"/>
      <c r="CM742" s="876"/>
      <c r="CN742" s="876">
        <v>76800</v>
      </c>
      <c r="CO742" s="876"/>
      <c r="CP742" s="876"/>
      <c r="CQ742" s="876"/>
      <c r="CR742" s="876"/>
      <c r="CS742" s="876"/>
      <c r="CT742" s="876"/>
      <c r="CU742" s="876"/>
      <c r="CV742" s="880">
        <f t="shared" si="11"/>
        <v>497663.12000000011</v>
      </c>
      <c r="CW742" s="880"/>
      <c r="CX742" s="880"/>
      <c r="CY742" s="880"/>
      <c r="CZ742" s="880"/>
      <c r="DA742" s="880"/>
      <c r="DB742" s="880"/>
      <c r="DC742" s="880"/>
      <c r="DD742" s="880"/>
      <c r="DE742" s="881"/>
    </row>
    <row r="743" spans="1:109" s="3" customFormat="1" ht="23.25" customHeight="1" x14ac:dyDescent="0.2">
      <c r="A743" s="919" t="s">
        <v>1994</v>
      </c>
      <c r="B743" s="920"/>
      <c r="C743" s="920"/>
      <c r="D743" s="920"/>
      <c r="E743" s="920"/>
      <c r="F743" s="920"/>
      <c r="G743" s="920"/>
      <c r="H743" s="920"/>
      <c r="I743" s="920"/>
      <c r="J743" s="920"/>
      <c r="K743" s="920"/>
      <c r="L743" s="920"/>
      <c r="M743" s="920"/>
      <c r="N743" s="920"/>
      <c r="O743" s="921"/>
      <c r="P743" s="886" t="s">
        <v>1528</v>
      </c>
      <c r="Q743" s="886"/>
      <c r="R743" s="886"/>
      <c r="S743" s="886"/>
      <c r="T743" s="886"/>
      <c r="U743" s="886"/>
      <c r="V743" s="886"/>
      <c r="W743" s="886"/>
      <c r="X743" s="886"/>
      <c r="Y743" s="886"/>
      <c r="Z743" s="886"/>
      <c r="AA743" s="886"/>
      <c r="AB743" s="886"/>
      <c r="AC743" s="886"/>
      <c r="AD743" s="887"/>
      <c r="AE743" s="887"/>
      <c r="AF743" s="887"/>
      <c r="AG743" s="888">
        <v>1</v>
      </c>
      <c r="AH743" s="888"/>
      <c r="AI743" s="888"/>
      <c r="AJ743" s="888"/>
      <c r="AK743" s="889">
        <v>10141.280000000001</v>
      </c>
      <c r="AL743" s="889"/>
      <c r="AM743" s="889"/>
      <c r="AN743" s="889"/>
      <c r="AO743" s="889"/>
      <c r="AP743" s="889"/>
      <c r="AQ743" s="880">
        <v>121695.36000000002</v>
      </c>
      <c r="AR743" s="880"/>
      <c r="AS743" s="880"/>
      <c r="AT743" s="880"/>
      <c r="AU743" s="880"/>
      <c r="AV743" s="880"/>
      <c r="AW743" s="880"/>
      <c r="AX743" s="880"/>
      <c r="AY743" s="876">
        <v>0</v>
      </c>
      <c r="AZ743" s="876"/>
      <c r="BA743" s="876"/>
      <c r="BB743" s="876"/>
      <c r="BC743" s="876"/>
      <c r="BD743" s="876"/>
      <c r="BE743" s="876"/>
      <c r="BF743" s="876"/>
      <c r="BG743" s="876">
        <v>1690.2133333333334</v>
      </c>
      <c r="BH743" s="876"/>
      <c r="BI743" s="876"/>
      <c r="BJ743" s="876"/>
      <c r="BK743" s="876"/>
      <c r="BL743" s="876"/>
      <c r="BM743" s="876"/>
      <c r="BN743" s="876"/>
      <c r="BO743" s="877">
        <v>16902.133333333331</v>
      </c>
      <c r="BP743" s="878"/>
      <c r="BQ743" s="878"/>
      <c r="BR743" s="878"/>
      <c r="BS743" s="878"/>
      <c r="BT743" s="878"/>
      <c r="BU743" s="878"/>
      <c r="BV743" s="879"/>
      <c r="BW743" s="876">
        <v>0</v>
      </c>
      <c r="BX743" s="876"/>
      <c r="BY743" s="876"/>
      <c r="BZ743" s="876"/>
      <c r="CA743" s="876"/>
      <c r="CB743" s="876"/>
      <c r="CC743" s="876"/>
      <c r="CD743" s="876"/>
      <c r="CE743" s="876">
        <v>0</v>
      </c>
      <c r="CF743" s="876"/>
      <c r="CG743" s="876"/>
      <c r="CH743" s="876"/>
      <c r="CI743" s="876"/>
      <c r="CJ743" s="876"/>
      <c r="CK743" s="876"/>
      <c r="CL743" s="876"/>
      <c r="CM743" s="876"/>
      <c r="CN743" s="876">
        <v>25600</v>
      </c>
      <c r="CO743" s="876"/>
      <c r="CP743" s="876"/>
      <c r="CQ743" s="876"/>
      <c r="CR743" s="876"/>
      <c r="CS743" s="876"/>
      <c r="CT743" s="876"/>
      <c r="CU743" s="876"/>
      <c r="CV743" s="880">
        <f t="shared" si="11"/>
        <v>165887.70666666667</v>
      </c>
      <c r="CW743" s="880"/>
      <c r="CX743" s="880"/>
      <c r="CY743" s="880"/>
      <c r="CZ743" s="880"/>
      <c r="DA743" s="880"/>
      <c r="DB743" s="880"/>
      <c r="DC743" s="880"/>
      <c r="DD743" s="880"/>
      <c r="DE743" s="881"/>
    </row>
    <row r="744" spans="1:109" s="3" customFormat="1" ht="23.25" customHeight="1" x14ac:dyDescent="0.2">
      <c r="A744" s="919" t="s">
        <v>1994</v>
      </c>
      <c r="B744" s="920"/>
      <c r="C744" s="920"/>
      <c r="D744" s="920"/>
      <c r="E744" s="920"/>
      <c r="F744" s="920"/>
      <c r="G744" s="920"/>
      <c r="H744" s="920"/>
      <c r="I744" s="920"/>
      <c r="J744" s="920"/>
      <c r="K744" s="920"/>
      <c r="L744" s="920"/>
      <c r="M744" s="920"/>
      <c r="N744" s="920"/>
      <c r="O744" s="921"/>
      <c r="P744" s="886" t="s">
        <v>1600</v>
      </c>
      <c r="Q744" s="886"/>
      <c r="R744" s="886"/>
      <c r="S744" s="886"/>
      <c r="T744" s="886"/>
      <c r="U744" s="886"/>
      <c r="V744" s="886"/>
      <c r="W744" s="886"/>
      <c r="X744" s="886"/>
      <c r="Y744" s="886"/>
      <c r="Z744" s="886"/>
      <c r="AA744" s="886"/>
      <c r="AB744" s="886"/>
      <c r="AC744" s="886"/>
      <c r="AD744" s="887"/>
      <c r="AE744" s="887"/>
      <c r="AF744" s="887"/>
      <c r="AG744" s="888">
        <v>1</v>
      </c>
      <c r="AH744" s="888"/>
      <c r="AI744" s="888"/>
      <c r="AJ744" s="888"/>
      <c r="AK744" s="889">
        <v>10141.280000000001</v>
      </c>
      <c r="AL744" s="889"/>
      <c r="AM744" s="889"/>
      <c r="AN744" s="889"/>
      <c r="AO744" s="889"/>
      <c r="AP744" s="889"/>
      <c r="AQ744" s="880">
        <v>121695.36000000002</v>
      </c>
      <c r="AR744" s="880"/>
      <c r="AS744" s="880"/>
      <c r="AT744" s="880"/>
      <c r="AU744" s="880"/>
      <c r="AV744" s="880"/>
      <c r="AW744" s="880"/>
      <c r="AX744" s="880"/>
      <c r="AY744" s="876">
        <v>0</v>
      </c>
      <c r="AZ744" s="876"/>
      <c r="BA744" s="876"/>
      <c r="BB744" s="876"/>
      <c r="BC744" s="876"/>
      <c r="BD744" s="876"/>
      <c r="BE744" s="876"/>
      <c r="BF744" s="876"/>
      <c r="BG744" s="876">
        <v>1690.2133333333334</v>
      </c>
      <c r="BH744" s="876"/>
      <c r="BI744" s="876"/>
      <c r="BJ744" s="876"/>
      <c r="BK744" s="876"/>
      <c r="BL744" s="876"/>
      <c r="BM744" s="876"/>
      <c r="BN744" s="876"/>
      <c r="BO744" s="877">
        <v>16902.133333333331</v>
      </c>
      <c r="BP744" s="878"/>
      <c r="BQ744" s="878"/>
      <c r="BR744" s="878"/>
      <c r="BS744" s="878"/>
      <c r="BT744" s="878"/>
      <c r="BU744" s="878"/>
      <c r="BV744" s="879"/>
      <c r="BW744" s="876">
        <v>0</v>
      </c>
      <c r="BX744" s="876"/>
      <c r="BY744" s="876"/>
      <c r="BZ744" s="876"/>
      <c r="CA744" s="876"/>
      <c r="CB744" s="876"/>
      <c r="CC744" s="876"/>
      <c r="CD744" s="876"/>
      <c r="CE744" s="876">
        <v>0</v>
      </c>
      <c r="CF744" s="876"/>
      <c r="CG744" s="876"/>
      <c r="CH744" s="876"/>
      <c r="CI744" s="876"/>
      <c r="CJ744" s="876"/>
      <c r="CK744" s="876"/>
      <c r="CL744" s="876"/>
      <c r="CM744" s="876"/>
      <c r="CN744" s="876">
        <v>25600</v>
      </c>
      <c r="CO744" s="876"/>
      <c r="CP744" s="876"/>
      <c r="CQ744" s="876"/>
      <c r="CR744" s="876"/>
      <c r="CS744" s="876"/>
      <c r="CT744" s="876"/>
      <c r="CU744" s="876"/>
      <c r="CV744" s="880">
        <f t="shared" si="11"/>
        <v>165887.70666666667</v>
      </c>
      <c r="CW744" s="880"/>
      <c r="CX744" s="880"/>
      <c r="CY744" s="880"/>
      <c r="CZ744" s="880"/>
      <c r="DA744" s="880"/>
      <c r="DB744" s="880"/>
      <c r="DC744" s="880"/>
      <c r="DD744" s="880"/>
      <c r="DE744" s="881"/>
    </row>
    <row r="745" spans="1:109" s="3" customFormat="1" ht="23.25" customHeight="1" x14ac:dyDescent="0.2">
      <c r="A745" s="919" t="s">
        <v>1994</v>
      </c>
      <c r="B745" s="920"/>
      <c r="C745" s="920"/>
      <c r="D745" s="920"/>
      <c r="E745" s="920"/>
      <c r="F745" s="920"/>
      <c r="G745" s="920"/>
      <c r="H745" s="920"/>
      <c r="I745" s="920"/>
      <c r="J745" s="920"/>
      <c r="K745" s="920"/>
      <c r="L745" s="920"/>
      <c r="M745" s="920"/>
      <c r="N745" s="920"/>
      <c r="O745" s="921"/>
      <c r="P745" s="886" t="s">
        <v>1576</v>
      </c>
      <c r="Q745" s="886"/>
      <c r="R745" s="886"/>
      <c r="S745" s="886"/>
      <c r="T745" s="886"/>
      <c r="U745" s="886"/>
      <c r="V745" s="886"/>
      <c r="W745" s="886"/>
      <c r="X745" s="886"/>
      <c r="Y745" s="886"/>
      <c r="Z745" s="886"/>
      <c r="AA745" s="886"/>
      <c r="AB745" s="886"/>
      <c r="AC745" s="886"/>
      <c r="AD745" s="887"/>
      <c r="AE745" s="887"/>
      <c r="AF745" s="887"/>
      <c r="AG745" s="888">
        <v>1</v>
      </c>
      <c r="AH745" s="888"/>
      <c r="AI745" s="888"/>
      <c r="AJ745" s="888"/>
      <c r="AK745" s="889">
        <v>10141.280000000001</v>
      </c>
      <c r="AL745" s="889"/>
      <c r="AM745" s="889"/>
      <c r="AN745" s="889"/>
      <c r="AO745" s="889"/>
      <c r="AP745" s="889"/>
      <c r="AQ745" s="880">
        <v>121695.36000000002</v>
      </c>
      <c r="AR745" s="880"/>
      <c r="AS745" s="880"/>
      <c r="AT745" s="880"/>
      <c r="AU745" s="880"/>
      <c r="AV745" s="880"/>
      <c r="AW745" s="880"/>
      <c r="AX745" s="880"/>
      <c r="AY745" s="876">
        <v>0</v>
      </c>
      <c r="AZ745" s="876"/>
      <c r="BA745" s="876"/>
      <c r="BB745" s="876"/>
      <c r="BC745" s="876"/>
      <c r="BD745" s="876"/>
      <c r="BE745" s="876"/>
      <c r="BF745" s="876"/>
      <c r="BG745" s="876">
        <v>1690.2133333333334</v>
      </c>
      <c r="BH745" s="876"/>
      <c r="BI745" s="876"/>
      <c r="BJ745" s="876"/>
      <c r="BK745" s="876"/>
      <c r="BL745" s="876"/>
      <c r="BM745" s="876"/>
      <c r="BN745" s="876"/>
      <c r="BO745" s="877">
        <v>16902.133333333331</v>
      </c>
      <c r="BP745" s="878"/>
      <c r="BQ745" s="878"/>
      <c r="BR745" s="878"/>
      <c r="BS745" s="878"/>
      <c r="BT745" s="878"/>
      <c r="BU745" s="878"/>
      <c r="BV745" s="879"/>
      <c r="BW745" s="876">
        <v>0</v>
      </c>
      <c r="BX745" s="876"/>
      <c r="BY745" s="876"/>
      <c r="BZ745" s="876"/>
      <c r="CA745" s="876"/>
      <c r="CB745" s="876"/>
      <c r="CC745" s="876"/>
      <c r="CD745" s="876"/>
      <c r="CE745" s="876">
        <v>0</v>
      </c>
      <c r="CF745" s="876"/>
      <c r="CG745" s="876"/>
      <c r="CH745" s="876"/>
      <c r="CI745" s="876"/>
      <c r="CJ745" s="876"/>
      <c r="CK745" s="876"/>
      <c r="CL745" s="876"/>
      <c r="CM745" s="876"/>
      <c r="CN745" s="876">
        <v>25600</v>
      </c>
      <c r="CO745" s="876"/>
      <c r="CP745" s="876"/>
      <c r="CQ745" s="876"/>
      <c r="CR745" s="876"/>
      <c r="CS745" s="876"/>
      <c r="CT745" s="876"/>
      <c r="CU745" s="876"/>
      <c r="CV745" s="880">
        <f t="shared" si="11"/>
        <v>165887.70666666667</v>
      </c>
      <c r="CW745" s="880"/>
      <c r="CX745" s="880"/>
      <c r="CY745" s="880"/>
      <c r="CZ745" s="880"/>
      <c r="DA745" s="880"/>
      <c r="DB745" s="880"/>
      <c r="DC745" s="880"/>
      <c r="DD745" s="880"/>
      <c r="DE745" s="881"/>
    </row>
    <row r="746" spans="1:109" s="3" customFormat="1" ht="23.25" customHeight="1" x14ac:dyDescent="0.2">
      <c r="A746" s="919" t="s">
        <v>1994</v>
      </c>
      <c r="B746" s="920"/>
      <c r="C746" s="920"/>
      <c r="D746" s="920"/>
      <c r="E746" s="920"/>
      <c r="F746" s="920"/>
      <c r="G746" s="920"/>
      <c r="H746" s="920"/>
      <c r="I746" s="920"/>
      <c r="J746" s="920"/>
      <c r="K746" s="920"/>
      <c r="L746" s="920"/>
      <c r="M746" s="920"/>
      <c r="N746" s="920"/>
      <c r="O746" s="921"/>
      <c r="P746" s="886" t="s">
        <v>1603</v>
      </c>
      <c r="Q746" s="886"/>
      <c r="R746" s="886"/>
      <c r="S746" s="886"/>
      <c r="T746" s="886"/>
      <c r="U746" s="886"/>
      <c r="V746" s="886"/>
      <c r="W746" s="886"/>
      <c r="X746" s="886"/>
      <c r="Y746" s="886"/>
      <c r="Z746" s="886"/>
      <c r="AA746" s="886"/>
      <c r="AB746" s="886"/>
      <c r="AC746" s="886"/>
      <c r="AD746" s="887"/>
      <c r="AE746" s="887"/>
      <c r="AF746" s="887"/>
      <c r="AG746" s="888">
        <v>1</v>
      </c>
      <c r="AH746" s="888"/>
      <c r="AI746" s="888"/>
      <c r="AJ746" s="888"/>
      <c r="AK746" s="889">
        <v>10141.280000000001</v>
      </c>
      <c r="AL746" s="889"/>
      <c r="AM746" s="889"/>
      <c r="AN746" s="889"/>
      <c r="AO746" s="889"/>
      <c r="AP746" s="889"/>
      <c r="AQ746" s="880">
        <v>121695.36000000002</v>
      </c>
      <c r="AR746" s="880"/>
      <c r="AS746" s="880"/>
      <c r="AT746" s="880"/>
      <c r="AU746" s="880"/>
      <c r="AV746" s="880"/>
      <c r="AW746" s="880"/>
      <c r="AX746" s="880"/>
      <c r="AY746" s="876">
        <v>0</v>
      </c>
      <c r="AZ746" s="876"/>
      <c r="BA746" s="876"/>
      <c r="BB746" s="876"/>
      <c r="BC746" s="876"/>
      <c r="BD746" s="876"/>
      <c r="BE746" s="876"/>
      <c r="BF746" s="876"/>
      <c r="BG746" s="876">
        <v>1690.2133333333334</v>
      </c>
      <c r="BH746" s="876"/>
      <c r="BI746" s="876"/>
      <c r="BJ746" s="876"/>
      <c r="BK746" s="876"/>
      <c r="BL746" s="876"/>
      <c r="BM746" s="876"/>
      <c r="BN746" s="876"/>
      <c r="BO746" s="877">
        <v>16902.133333333331</v>
      </c>
      <c r="BP746" s="878"/>
      <c r="BQ746" s="878"/>
      <c r="BR746" s="878"/>
      <c r="BS746" s="878"/>
      <c r="BT746" s="878"/>
      <c r="BU746" s="878"/>
      <c r="BV746" s="879"/>
      <c r="BW746" s="876">
        <v>0</v>
      </c>
      <c r="BX746" s="876"/>
      <c r="BY746" s="876"/>
      <c r="BZ746" s="876"/>
      <c r="CA746" s="876"/>
      <c r="CB746" s="876"/>
      <c r="CC746" s="876"/>
      <c r="CD746" s="876"/>
      <c r="CE746" s="876">
        <v>0</v>
      </c>
      <c r="CF746" s="876"/>
      <c r="CG746" s="876"/>
      <c r="CH746" s="876"/>
      <c r="CI746" s="876"/>
      <c r="CJ746" s="876"/>
      <c r="CK746" s="876"/>
      <c r="CL746" s="876"/>
      <c r="CM746" s="876"/>
      <c r="CN746" s="876">
        <v>25600</v>
      </c>
      <c r="CO746" s="876"/>
      <c r="CP746" s="876"/>
      <c r="CQ746" s="876"/>
      <c r="CR746" s="876"/>
      <c r="CS746" s="876"/>
      <c r="CT746" s="876"/>
      <c r="CU746" s="876"/>
      <c r="CV746" s="880">
        <f t="shared" si="11"/>
        <v>165887.70666666667</v>
      </c>
      <c r="CW746" s="880"/>
      <c r="CX746" s="880"/>
      <c r="CY746" s="880"/>
      <c r="CZ746" s="880"/>
      <c r="DA746" s="880"/>
      <c r="DB746" s="880"/>
      <c r="DC746" s="880"/>
      <c r="DD746" s="880"/>
      <c r="DE746" s="881"/>
    </row>
    <row r="747" spans="1:109" s="3" customFormat="1" ht="23.25" customHeight="1" x14ac:dyDescent="0.2">
      <c r="A747" s="919" t="s">
        <v>1995</v>
      </c>
      <c r="B747" s="920"/>
      <c r="C747" s="920"/>
      <c r="D747" s="920"/>
      <c r="E747" s="920"/>
      <c r="F747" s="920"/>
      <c r="G747" s="920"/>
      <c r="H747" s="920"/>
      <c r="I747" s="920"/>
      <c r="J747" s="920"/>
      <c r="K747" s="920"/>
      <c r="L747" s="920"/>
      <c r="M747" s="920"/>
      <c r="N747" s="920"/>
      <c r="O747" s="921"/>
      <c r="P747" s="886" t="s">
        <v>1498</v>
      </c>
      <c r="Q747" s="886"/>
      <c r="R747" s="886"/>
      <c r="S747" s="886"/>
      <c r="T747" s="886"/>
      <c r="U747" s="886"/>
      <c r="V747" s="886"/>
      <c r="W747" s="886"/>
      <c r="X747" s="886"/>
      <c r="Y747" s="886"/>
      <c r="Z747" s="886"/>
      <c r="AA747" s="886"/>
      <c r="AB747" s="886"/>
      <c r="AC747" s="886"/>
      <c r="AD747" s="887"/>
      <c r="AE747" s="887"/>
      <c r="AF747" s="887"/>
      <c r="AG747" s="888">
        <v>2</v>
      </c>
      <c r="AH747" s="888"/>
      <c r="AI747" s="888"/>
      <c r="AJ747" s="888"/>
      <c r="AK747" s="889">
        <v>28696</v>
      </c>
      <c r="AL747" s="889"/>
      <c r="AM747" s="889"/>
      <c r="AN747" s="889"/>
      <c r="AO747" s="889"/>
      <c r="AP747" s="889"/>
      <c r="AQ747" s="880">
        <v>344352</v>
      </c>
      <c r="AR747" s="880"/>
      <c r="AS747" s="880"/>
      <c r="AT747" s="880"/>
      <c r="AU747" s="880"/>
      <c r="AV747" s="880"/>
      <c r="AW747" s="880"/>
      <c r="AX747" s="880"/>
      <c r="AY747" s="876">
        <v>0</v>
      </c>
      <c r="AZ747" s="876"/>
      <c r="BA747" s="876"/>
      <c r="BB747" s="876"/>
      <c r="BC747" s="876"/>
      <c r="BD747" s="876"/>
      <c r="BE747" s="876"/>
      <c r="BF747" s="876"/>
      <c r="BG747" s="876">
        <v>4782.6666666666661</v>
      </c>
      <c r="BH747" s="876"/>
      <c r="BI747" s="876"/>
      <c r="BJ747" s="876"/>
      <c r="BK747" s="876"/>
      <c r="BL747" s="876"/>
      <c r="BM747" s="876"/>
      <c r="BN747" s="876"/>
      <c r="BO747" s="877">
        <v>47826.666666666664</v>
      </c>
      <c r="BP747" s="878"/>
      <c r="BQ747" s="878"/>
      <c r="BR747" s="878"/>
      <c r="BS747" s="878"/>
      <c r="BT747" s="878"/>
      <c r="BU747" s="878"/>
      <c r="BV747" s="879"/>
      <c r="BW747" s="876">
        <v>0</v>
      </c>
      <c r="BX747" s="876"/>
      <c r="BY747" s="876"/>
      <c r="BZ747" s="876"/>
      <c r="CA747" s="876"/>
      <c r="CB747" s="876"/>
      <c r="CC747" s="876"/>
      <c r="CD747" s="876"/>
      <c r="CE747" s="876">
        <v>0</v>
      </c>
      <c r="CF747" s="876"/>
      <c r="CG747" s="876"/>
      <c r="CH747" s="876"/>
      <c r="CI747" s="876"/>
      <c r="CJ747" s="876"/>
      <c r="CK747" s="876"/>
      <c r="CL747" s="876"/>
      <c r="CM747" s="876"/>
      <c r="CN747" s="876">
        <v>46400</v>
      </c>
      <c r="CO747" s="876"/>
      <c r="CP747" s="876"/>
      <c r="CQ747" s="876"/>
      <c r="CR747" s="876"/>
      <c r="CS747" s="876"/>
      <c r="CT747" s="876"/>
      <c r="CU747" s="876"/>
      <c r="CV747" s="880">
        <f t="shared" si="11"/>
        <v>443361.33333333337</v>
      </c>
      <c r="CW747" s="880"/>
      <c r="CX747" s="880"/>
      <c r="CY747" s="880"/>
      <c r="CZ747" s="880"/>
      <c r="DA747" s="880"/>
      <c r="DB747" s="880"/>
      <c r="DC747" s="880"/>
      <c r="DD747" s="880"/>
      <c r="DE747" s="881"/>
    </row>
    <row r="748" spans="1:109" s="3" customFormat="1" ht="23.25" customHeight="1" x14ac:dyDescent="0.2">
      <c r="A748" s="919" t="s">
        <v>1995</v>
      </c>
      <c r="B748" s="920"/>
      <c r="C748" s="920"/>
      <c r="D748" s="920"/>
      <c r="E748" s="920"/>
      <c r="F748" s="920"/>
      <c r="G748" s="920"/>
      <c r="H748" s="920"/>
      <c r="I748" s="920"/>
      <c r="J748" s="920"/>
      <c r="K748" s="920"/>
      <c r="L748" s="920"/>
      <c r="M748" s="920"/>
      <c r="N748" s="920"/>
      <c r="O748" s="921"/>
      <c r="P748" s="886" t="s">
        <v>1540</v>
      </c>
      <c r="Q748" s="886"/>
      <c r="R748" s="886"/>
      <c r="S748" s="886"/>
      <c r="T748" s="886"/>
      <c r="U748" s="886"/>
      <c r="V748" s="886"/>
      <c r="W748" s="886"/>
      <c r="X748" s="886"/>
      <c r="Y748" s="886"/>
      <c r="Z748" s="886"/>
      <c r="AA748" s="886"/>
      <c r="AB748" s="886"/>
      <c r="AC748" s="886"/>
      <c r="AD748" s="887"/>
      <c r="AE748" s="887"/>
      <c r="AF748" s="887"/>
      <c r="AG748" s="888">
        <v>2</v>
      </c>
      <c r="AH748" s="888"/>
      <c r="AI748" s="888"/>
      <c r="AJ748" s="888"/>
      <c r="AK748" s="889">
        <v>27219.67</v>
      </c>
      <c r="AL748" s="889"/>
      <c r="AM748" s="889"/>
      <c r="AN748" s="889"/>
      <c r="AO748" s="889"/>
      <c r="AP748" s="889"/>
      <c r="AQ748" s="880">
        <v>326636.04000000004</v>
      </c>
      <c r="AR748" s="880"/>
      <c r="AS748" s="880"/>
      <c r="AT748" s="880"/>
      <c r="AU748" s="880"/>
      <c r="AV748" s="880"/>
      <c r="AW748" s="880"/>
      <c r="AX748" s="880"/>
      <c r="AY748" s="876">
        <v>0</v>
      </c>
      <c r="AZ748" s="876"/>
      <c r="BA748" s="876"/>
      <c r="BB748" s="876"/>
      <c r="BC748" s="876"/>
      <c r="BD748" s="876"/>
      <c r="BE748" s="876"/>
      <c r="BF748" s="876"/>
      <c r="BG748" s="876">
        <v>4536.6116666666667</v>
      </c>
      <c r="BH748" s="876"/>
      <c r="BI748" s="876"/>
      <c r="BJ748" s="876"/>
      <c r="BK748" s="876"/>
      <c r="BL748" s="876"/>
      <c r="BM748" s="876"/>
      <c r="BN748" s="876"/>
      <c r="BO748" s="877">
        <v>45366.116666666669</v>
      </c>
      <c r="BP748" s="878"/>
      <c r="BQ748" s="878"/>
      <c r="BR748" s="878"/>
      <c r="BS748" s="878"/>
      <c r="BT748" s="878"/>
      <c r="BU748" s="878"/>
      <c r="BV748" s="879"/>
      <c r="BW748" s="876">
        <v>0</v>
      </c>
      <c r="BX748" s="876"/>
      <c r="BY748" s="876"/>
      <c r="BZ748" s="876"/>
      <c r="CA748" s="876"/>
      <c r="CB748" s="876"/>
      <c r="CC748" s="876"/>
      <c r="CD748" s="876"/>
      <c r="CE748" s="876">
        <v>0</v>
      </c>
      <c r="CF748" s="876"/>
      <c r="CG748" s="876"/>
      <c r="CH748" s="876"/>
      <c r="CI748" s="876"/>
      <c r="CJ748" s="876"/>
      <c r="CK748" s="876"/>
      <c r="CL748" s="876"/>
      <c r="CM748" s="876"/>
      <c r="CN748" s="876">
        <v>52389.675000000003</v>
      </c>
      <c r="CO748" s="876"/>
      <c r="CP748" s="876"/>
      <c r="CQ748" s="876"/>
      <c r="CR748" s="876"/>
      <c r="CS748" s="876"/>
      <c r="CT748" s="876"/>
      <c r="CU748" s="876"/>
      <c r="CV748" s="880">
        <f t="shared" si="11"/>
        <v>428928.44333333342</v>
      </c>
      <c r="CW748" s="880"/>
      <c r="CX748" s="880"/>
      <c r="CY748" s="880"/>
      <c r="CZ748" s="880"/>
      <c r="DA748" s="880"/>
      <c r="DB748" s="880"/>
      <c r="DC748" s="880"/>
      <c r="DD748" s="880"/>
      <c r="DE748" s="881"/>
    </row>
    <row r="749" spans="1:109" s="3" customFormat="1" ht="23.25" customHeight="1" x14ac:dyDescent="0.2">
      <c r="A749" s="919" t="s">
        <v>1996</v>
      </c>
      <c r="B749" s="920"/>
      <c r="C749" s="920"/>
      <c r="D749" s="920"/>
      <c r="E749" s="920"/>
      <c r="F749" s="920"/>
      <c r="G749" s="920"/>
      <c r="H749" s="920"/>
      <c r="I749" s="920"/>
      <c r="J749" s="920"/>
      <c r="K749" s="920"/>
      <c r="L749" s="920"/>
      <c r="M749" s="920"/>
      <c r="N749" s="920"/>
      <c r="O749" s="921"/>
      <c r="P749" s="886" t="s">
        <v>1540</v>
      </c>
      <c r="Q749" s="886"/>
      <c r="R749" s="886"/>
      <c r="S749" s="886"/>
      <c r="T749" s="886"/>
      <c r="U749" s="886"/>
      <c r="V749" s="886"/>
      <c r="W749" s="886"/>
      <c r="X749" s="886"/>
      <c r="Y749" s="886"/>
      <c r="Z749" s="886"/>
      <c r="AA749" s="886"/>
      <c r="AB749" s="886"/>
      <c r="AC749" s="886"/>
      <c r="AD749" s="887"/>
      <c r="AE749" s="887"/>
      <c r="AF749" s="887"/>
      <c r="AG749" s="888">
        <v>1</v>
      </c>
      <c r="AH749" s="888"/>
      <c r="AI749" s="888"/>
      <c r="AJ749" s="888"/>
      <c r="AK749" s="889">
        <v>17258.41</v>
      </c>
      <c r="AL749" s="889"/>
      <c r="AM749" s="889"/>
      <c r="AN749" s="889"/>
      <c r="AO749" s="889"/>
      <c r="AP749" s="889"/>
      <c r="AQ749" s="880">
        <v>207100.91999999998</v>
      </c>
      <c r="AR749" s="880"/>
      <c r="AS749" s="880"/>
      <c r="AT749" s="880"/>
      <c r="AU749" s="880"/>
      <c r="AV749" s="880"/>
      <c r="AW749" s="880"/>
      <c r="AX749" s="880"/>
      <c r="AY749" s="876">
        <v>0</v>
      </c>
      <c r="AZ749" s="876"/>
      <c r="BA749" s="876"/>
      <c r="BB749" s="876"/>
      <c r="BC749" s="876"/>
      <c r="BD749" s="876"/>
      <c r="BE749" s="876"/>
      <c r="BF749" s="876"/>
      <c r="BG749" s="876">
        <v>2876.4016666666666</v>
      </c>
      <c r="BH749" s="876"/>
      <c r="BI749" s="876"/>
      <c r="BJ749" s="876"/>
      <c r="BK749" s="876"/>
      <c r="BL749" s="876"/>
      <c r="BM749" s="876"/>
      <c r="BN749" s="876"/>
      <c r="BO749" s="877">
        <v>28764.01666666667</v>
      </c>
      <c r="BP749" s="878"/>
      <c r="BQ749" s="878"/>
      <c r="BR749" s="878"/>
      <c r="BS749" s="878"/>
      <c r="BT749" s="878"/>
      <c r="BU749" s="878"/>
      <c r="BV749" s="879"/>
      <c r="BW749" s="876">
        <v>0</v>
      </c>
      <c r="BX749" s="876"/>
      <c r="BY749" s="876"/>
      <c r="BZ749" s="876"/>
      <c r="CA749" s="876"/>
      <c r="CB749" s="876"/>
      <c r="CC749" s="876"/>
      <c r="CD749" s="876"/>
      <c r="CE749" s="876">
        <v>0</v>
      </c>
      <c r="CF749" s="876"/>
      <c r="CG749" s="876"/>
      <c r="CH749" s="876"/>
      <c r="CI749" s="876"/>
      <c r="CJ749" s="876"/>
      <c r="CK749" s="876"/>
      <c r="CL749" s="876"/>
      <c r="CM749" s="876"/>
      <c r="CN749" s="876">
        <v>19200</v>
      </c>
      <c r="CO749" s="876"/>
      <c r="CP749" s="876"/>
      <c r="CQ749" s="876"/>
      <c r="CR749" s="876"/>
      <c r="CS749" s="876"/>
      <c r="CT749" s="876"/>
      <c r="CU749" s="876"/>
      <c r="CV749" s="880">
        <f t="shared" si="11"/>
        <v>257941.33833333332</v>
      </c>
      <c r="CW749" s="880"/>
      <c r="CX749" s="880"/>
      <c r="CY749" s="880"/>
      <c r="CZ749" s="880"/>
      <c r="DA749" s="880"/>
      <c r="DB749" s="880"/>
      <c r="DC749" s="880"/>
      <c r="DD749" s="880"/>
      <c r="DE749" s="881"/>
    </row>
    <row r="750" spans="1:109" s="3" customFormat="1" ht="23.25" customHeight="1" x14ac:dyDescent="0.2">
      <c r="A750" s="919" t="s">
        <v>1997</v>
      </c>
      <c r="B750" s="920"/>
      <c r="C750" s="920"/>
      <c r="D750" s="920"/>
      <c r="E750" s="920"/>
      <c r="F750" s="920"/>
      <c r="G750" s="920"/>
      <c r="H750" s="920"/>
      <c r="I750" s="920"/>
      <c r="J750" s="920"/>
      <c r="K750" s="920"/>
      <c r="L750" s="920"/>
      <c r="M750" s="920"/>
      <c r="N750" s="920"/>
      <c r="O750" s="921"/>
      <c r="P750" s="886" t="s">
        <v>1557</v>
      </c>
      <c r="Q750" s="886"/>
      <c r="R750" s="886"/>
      <c r="S750" s="886"/>
      <c r="T750" s="886"/>
      <c r="U750" s="886"/>
      <c r="V750" s="886"/>
      <c r="W750" s="886"/>
      <c r="X750" s="886"/>
      <c r="Y750" s="886"/>
      <c r="Z750" s="886"/>
      <c r="AA750" s="886"/>
      <c r="AB750" s="886"/>
      <c r="AC750" s="886"/>
      <c r="AD750" s="887"/>
      <c r="AE750" s="887"/>
      <c r="AF750" s="887"/>
      <c r="AG750" s="888">
        <v>18</v>
      </c>
      <c r="AH750" s="888"/>
      <c r="AI750" s="888"/>
      <c r="AJ750" s="888"/>
      <c r="AK750" s="889">
        <v>249270.84000000005</v>
      </c>
      <c r="AL750" s="889"/>
      <c r="AM750" s="889"/>
      <c r="AN750" s="889"/>
      <c r="AO750" s="889"/>
      <c r="AP750" s="889"/>
      <c r="AQ750" s="880">
        <v>2991250.0800000005</v>
      </c>
      <c r="AR750" s="880"/>
      <c r="AS750" s="880"/>
      <c r="AT750" s="880"/>
      <c r="AU750" s="880"/>
      <c r="AV750" s="880"/>
      <c r="AW750" s="880"/>
      <c r="AX750" s="880"/>
      <c r="AY750" s="876">
        <v>0</v>
      </c>
      <c r="AZ750" s="876"/>
      <c r="BA750" s="876"/>
      <c r="BB750" s="876"/>
      <c r="BC750" s="876"/>
      <c r="BD750" s="876"/>
      <c r="BE750" s="876"/>
      <c r="BF750" s="876"/>
      <c r="BG750" s="876">
        <v>41545.139999999985</v>
      </c>
      <c r="BH750" s="876"/>
      <c r="BI750" s="876"/>
      <c r="BJ750" s="876"/>
      <c r="BK750" s="876"/>
      <c r="BL750" s="876"/>
      <c r="BM750" s="876"/>
      <c r="BN750" s="876"/>
      <c r="BO750" s="877">
        <v>415451.39999999979</v>
      </c>
      <c r="BP750" s="878"/>
      <c r="BQ750" s="878"/>
      <c r="BR750" s="878"/>
      <c r="BS750" s="878"/>
      <c r="BT750" s="878"/>
      <c r="BU750" s="878"/>
      <c r="BV750" s="879"/>
      <c r="BW750" s="876">
        <v>0</v>
      </c>
      <c r="BX750" s="876"/>
      <c r="BY750" s="876"/>
      <c r="BZ750" s="876"/>
      <c r="CA750" s="876"/>
      <c r="CB750" s="876"/>
      <c r="CC750" s="876"/>
      <c r="CD750" s="876"/>
      <c r="CE750" s="876">
        <v>0</v>
      </c>
      <c r="CF750" s="876"/>
      <c r="CG750" s="876"/>
      <c r="CH750" s="876"/>
      <c r="CI750" s="876"/>
      <c r="CJ750" s="876"/>
      <c r="CK750" s="876"/>
      <c r="CL750" s="876"/>
      <c r="CM750" s="876"/>
      <c r="CN750" s="876">
        <v>471600</v>
      </c>
      <c r="CO750" s="876"/>
      <c r="CP750" s="876"/>
      <c r="CQ750" s="876"/>
      <c r="CR750" s="876"/>
      <c r="CS750" s="876"/>
      <c r="CT750" s="876"/>
      <c r="CU750" s="876"/>
      <c r="CV750" s="880">
        <f t="shared" si="11"/>
        <v>3919846.6200000006</v>
      </c>
      <c r="CW750" s="880"/>
      <c r="CX750" s="880"/>
      <c r="CY750" s="880"/>
      <c r="CZ750" s="880"/>
      <c r="DA750" s="880"/>
      <c r="DB750" s="880"/>
      <c r="DC750" s="880"/>
      <c r="DD750" s="880"/>
      <c r="DE750" s="881"/>
    </row>
    <row r="751" spans="1:109" s="3" customFormat="1" ht="23.25" customHeight="1" x14ac:dyDescent="0.2">
      <c r="A751" s="919" t="s">
        <v>1998</v>
      </c>
      <c r="B751" s="920"/>
      <c r="C751" s="920"/>
      <c r="D751" s="920"/>
      <c r="E751" s="920"/>
      <c r="F751" s="920"/>
      <c r="G751" s="920"/>
      <c r="H751" s="920"/>
      <c r="I751" s="920"/>
      <c r="J751" s="920"/>
      <c r="K751" s="920"/>
      <c r="L751" s="920"/>
      <c r="M751" s="920"/>
      <c r="N751" s="920"/>
      <c r="O751" s="921"/>
      <c r="P751" s="886" t="s">
        <v>1557</v>
      </c>
      <c r="Q751" s="886"/>
      <c r="R751" s="886"/>
      <c r="S751" s="886"/>
      <c r="T751" s="886"/>
      <c r="U751" s="886"/>
      <c r="V751" s="886"/>
      <c r="W751" s="886"/>
      <c r="X751" s="886"/>
      <c r="Y751" s="886"/>
      <c r="Z751" s="886"/>
      <c r="AA751" s="886"/>
      <c r="AB751" s="886"/>
      <c r="AC751" s="886"/>
      <c r="AD751" s="887"/>
      <c r="AE751" s="887"/>
      <c r="AF751" s="887"/>
      <c r="AG751" s="888">
        <v>1</v>
      </c>
      <c r="AH751" s="888"/>
      <c r="AI751" s="888"/>
      <c r="AJ751" s="888"/>
      <c r="AK751" s="889">
        <v>11456</v>
      </c>
      <c r="AL751" s="889"/>
      <c r="AM751" s="889"/>
      <c r="AN751" s="889"/>
      <c r="AO751" s="889"/>
      <c r="AP751" s="889"/>
      <c r="AQ751" s="880">
        <v>137472</v>
      </c>
      <c r="AR751" s="880"/>
      <c r="AS751" s="880"/>
      <c r="AT751" s="880"/>
      <c r="AU751" s="880"/>
      <c r="AV751" s="880"/>
      <c r="AW751" s="880"/>
      <c r="AX751" s="880"/>
      <c r="AY751" s="876">
        <v>0</v>
      </c>
      <c r="AZ751" s="876"/>
      <c r="BA751" s="876"/>
      <c r="BB751" s="876"/>
      <c r="BC751" s="876"/>
      <c r="BD751" s="876"/>
      <c r="BE751" s="876"/>
      <c r="BF751" s="876"/>
      <c r="BG751" s="876">
        <v>1909.3333333333335</v>
      </c>
      <c r="BH751" s="876"/>
      <c r="BI751" s="876"/>
      <c r="BJ751" s="876"/>
      <c r="BK751" s="876"/>
      <c r="BL751" s="876"/>
      <c r="BM751" s="876"/>
      <c r="BN751" s="876"/>
      <c r="BO751" s="877">
        <v>19093.333333333332</v>
      </c>
      <c r="BP751" s="878"/>
      <c r="BQ751" s="878"/>
      <c r="BR751" s="878"/>
      <c r="BS751" s="878"/>
      <c r="BT751" s="878"/>
      <c r="BU751" s="878"/>
      <c r="BV751" s="879"/>
      <c r="BW751" s="876">
        <v>0</v>
      </c>
      <c r="BX751" s="876"/>
      <c r="BY751" s="876"/>
      <c r="BZ751" s="876"/>
      <c r="CA751" s="876"/>
      <c r="CB751" s="876"/>
      <c r="CC751" s="876"/>
      <c r="CD751" s="876"/>
      <c r="CE751" s="876">
        <v>0</v>
      </c>
      <c r="CF751" s="876"/>
      <c r="CG751" s="876"/>
      <c r="CH751" s="876"/>
      <c r="CI751" s="876"/>
      <c r="CJ751" s="876"/>
      <c r="CK751" s="876"/>
      <c r="CL751" s="876"/>
      <c r="CM751" s="876"/>
      <c r="CN751" s="876">
        <v>25600</v>
      </c>
      <c r="CO751" s="876"/>
      <c r="CP751" s="876"/>
      <c r="CQ751" s="876"/>
      <c r="CR751" s="876"/>
      <c r="CS751" s="876"/>
      <c r="CT751" s="876"/>
      <c r="CU751" s="876"/>
      <c r="CV751" s="880">
        <f t="shared" si="11"/>
        <v>184074.66666666669</v>
      </c>
      <c r="CW751" s="880"/>
      <c r="CX751" s="880"/>
      <c r="CY751" s="880"/>
      <c r="CZ751" s="880"/>
      <c r="DA751" s="880"/>
      <c r="DB751" s="880"/>
      <c r="DC751" s="880"/>
      <c r="DD751" s="880"/>
      <c r="DE751" s="881"/>
    </row>
    <row r="752" spans="1:109" s="3" customFormat="1" ht="23.25" customHeight="1" x14ac:dyDescent="0.2">
      <c r="A752" s="919" t="s">
        <v>1999</v>
      </c>
      <c r="B752" s="920"/>
      <c r="C752" s="920"/>
      <c r="D752" s="920"/>
      <c r="E752" s="920"/>
      <c r="F752" s="920"/>
      <c r="G752" s="920"/>
      <c r="H752" s="920"/>
      <c r="I752" s="920"/>
      <c r="J752" s="920"/>
      <c r="K752" s="920"/>
      <c r="L752" s="920"/>
      <c r="M752" s="920"/>
      <c r="N752" s="920"/>
      <c r="O752" s="921"/>
      <c r="P752" s="886" t="s">
        <v>1553</v>
      </c>
      <c r="Q752" s="886"/>
      <c r="R752" s="886"/>
      <c r="S752" s="886"/>
      <c r="T752" s="886"/>
      <c r="U752" s="886"/>
      <c r="V752" s="886"/>
      <c r="W752" s="886"/>
      <c r="X752" s="886"/>
      <c r="Y752" s="886"/>
      <c r="Z752" s="886"/>
      <c r="AA752" s="886"/>
      <c r="AB752" s="886"/>
      <c r="AC752" s="886"/>
      <c r="AD752" s="887"/>
      <c r="AE752" s="887"/>
      <c r="AF752" s="887"/>
      <c r="AG752" s="888">
        <v>15</v>
      </c>
      <c r="AH752" s="888"/>
      <c r="AI752" s="888"/>
      <c r="AJ752" s="888"/>
      <c r="AK752" s="889">
        <v>791950.64999999991</v>
      </c>
      <c r="AL752" s="889"/>
      <c r="AM752" s="889"/>
      <c r="AN752" s="889"/>
      <c r="AO752" s="889"/>
      <c r="AP752" s="889"/>
      <c r="AQ752" s="880">
        <v>9503407.799999997</v>
      </c>
      <c r="AR752" s="880"/>
      <c r="AS752" s="880"/>
      <c r="AT752" s="880"/>
      <c r="AU752" s="880"/>
      <c r="AV752" s="880"/>
      <c r="AW752" s="880"/>
      <c r="AX752" s="880"/>
      <c r="AY752" s="876">
        <v>0</v>
      </c>
      <c r="AZ752" s="876"/>
      <c r="BA752" s="876"/>
      <c r="BB752" s="876"/>
      <c r="BC752" s="876"/>
      <c r="BD752" s="876"/>
      <c r="BE752" s="876"/>
      <c r="BF752" s="876"/>
      <c r="BG752" s="876">
        <v>131991.77499999997</v>
      </c>
      <c r="BH752" s="876"/>
      <c r="BI752" s="876"/>
      <c r="BJ752" s="876"/>
      <c r="BK752" s="876"/>
      <c r="BL752" s="876"/>
      <c r="BM752" s="876"/>
      <c r="BN752" s="876"/>
      <c r="BO752" s="877">
        <v>1319917.7499999995</v>
      </c>
      <c r="BP752" s="878"/>
      <c r="BQ752" s="878"/>
      <c r="BR752" s="878"/>
      <c r="BS752" s="878"/>
      <c r="BT752" s="878"/>
      <c r="BU752" s="878"/>
      <c r="BV752" s="879"/>
      <c r="BW752" s="876">
        <v>0</v>
      </c>
      <c r="BX752" s="876"/>
      <c r="BY752" s="876"/>
      <c r="BZ752" s="876"/>
      <c r="CA752" s="876"/>
      <c r="CB752" s="876"/>
      <c r="CC752" s="876"/>
      <c r="CD752" s="876"/>
      <c r="CE752" s="876">
        <v>0</v>
      </c>
      <c r="CF752" s="876"/>
      <c r="CG752" s="876"/>
      <c r="CH752" s="876"/>
      <c r="CI752" s="876"/>
      <c r="CJ752" s="876"/>
      <c r="CK752" s="876"/>
      <c r="CL752" s="876"/>
      <c r="CM752" s="876"/>
      <c r="CN752" s="876">
        <v>36000</v>
      </c>
      <c r="CO752" s="876"/>
      <c r="CP752" s="876"/>
      <c r="CQ752" s="876"/>
      <c r="CR752" s="876"/>
      <c r="CS752" s="876"/>
      <c r="CT752" s="876"/>
      <c r="CU752" s="876"/>
      <c r="CV752" s="880">
        <f t="shared" si="11"/>
        <v>10991317.324999997</v>
      </c>
      <c r="CW752" s="880"/>
      <c r="CX752" s="880"/>
      <c r="CY752" s="880"/>
      <c r="CZ752" s="880"/>
      <c r="DA752" s="880"/>
      <c r="DB752" s="880"/>
      <c r="DC752" s="880"/>
      <c r="DD752" s="880"/>
      <c r="DE752" s="881"/>
    </row>
    <row r="753" spans="1:109" s="3" customFormat="1" ht="23.25" customHeight="1" x14ac:dyDescent="0.2">
      <c r="A753" s="919" t="s">
        <v>2000</v>
      </c>
      <c r="B753" s="920"/>
      <c r="C753" s="920"/>
      <c r="D753" s="920"/>
      <c r="E753" s="920"/>
      <c r="F753" s="920"/>
      <c r="G753" s="920"/>
      <c r="H753" s="920"/>
      <c r="I753" s="920"/>
      <c r="J753" s="920"/>
      <c r="K753" s="920"/>
      <c r="L753" s="920"/>
      <c r="M753" s="920"/>
      <c r="N753" s="920"/>
      <c r="O753" s="921"/>
      <c r="P753" s="886" t="s">
        <v>1577</v>
      </c>
      <c r="Q753" s="886"/>
      <c r="R753" s="886"/>
      <c r="S753" s="886"/>
      <c r="T753" s="886"/>
      <c r="U753" s="886"/>
      <c r="V753" s="886"/>
      <c r="W753" s="886"/>
      <c r="X753" s="886"/>
      <c r="Y753" s="886"/>
      <c r="Z753" s="886"/>
      <c r="AA753" s="886"/>
      <c r="AB753" s="886"/>
      <c r="AC753" s="886"/>
      <c r="AD753" s="887"/>
      <c r="AE753" s="887"/>
      <c r="AF753" s="887"/>
      <c r="AG753" s="888">
        <v>2</v>
      </c>
      <c r="AH753" s="888"/>
      <c r="AI753" s="888"/>
      <c r="AJ753" s="888"/>
      <c r="AK753" s="889">
        <v>19260</v>
      </c>
      <c r="AL753" s="889"/>
      <c r="AM753" s="889"/>
      <c r="AN753" s="889"/>
      <c r="AO753" s="889"/>
      <c r="AP753" s="889"/>
      <c r="AQ753" s="880">
        <v>231120</v>
      </c>
      <c r="AR753" s="880"/>
      <c r="AS753" s="880"/>
      <c r="AT753" s="880"/>
      <c r="AU753" s="880"/>
      <c r="AV753" s="880"/>
      <c r="AW753" s="880"/>
      <c r="AX753" s="880"/>
      <c r="AY753" s="876">
        <v>0</v>
      </c>
      <c r="AZ753" s="876"/>
      <c r="BA753" s="876"/>
      <c r="BB753" s="876"/>
      <c r="BC753" s="876"/>
      <c r="BD753" s="876"/>
      <c r="BE753" s="876"/>
      <c r="BF753" s="876"/>
      <c r="BG753" s="876">
        <v>3210</v>
      </c>
      <c r="BH753" s="876"/>
      <c r="BI753" s="876"/>
      <c r="BJ753" s="876"/>
      <c r="BK753" s="876"/>
      <c r="BL753" s="876"/>
      <c r="BM753" s="876"/>
      <c r="BN753" s="876"/>
      <c r="BO753" s="877">
        <v>32100</v>
      </c>
      <c r="BP753" s="878"/>
      <c r="BQ753" s="878"/>
      <c r="BR753" s="878"/>
      <c r="BS753" s="878"/>
      <c r="BT753" s="878"/>
      <c r="BU753" s="878"/>
      <c r="BV753" s="879"/>
      <c r="BW753" s="876">
        <v>0</v>
      </c>
      <c r="BX753" s="876"/>
      <c r="BY753" s="876"/>
      <c r="BZ753" s="876"/>
      <c r="CA753" s="876"/>
      <c r="CB753" s="876"/>
      <c r="CC753" s="876"/>
      <c r="CD753" s="876"/>
      <c r="CE753" s="876">
        <v>0</v>
      </c>
      <c r="CF753" s="876"/>
      <c r="CG753" s="876"/>
      <c r="CH753" s="876"/>
      <c r="CI753" s="876"/>
      <c r="CJ753" s="876"/>
      <c r="CK753" s="876"/>
      <c r="CL753" s="876"/>
      <c r="CM753" s="876"/>
      <c r="CN753" s="876">
        <v>51200</v>
      </c>
      <c r="CO753" s="876"/>
      <c r="CP753" s="876"/>
      <c r="CQ753" s="876"/>
      <c r="CR753" s="876"/>
      <c r="CS753" s="876"/>
      <c r="CT753" s="876"/>
      <c r="CU753" s="876"/>
      <c r="CV753" s="880">
        <f t="shared" si="11"/>
        <v>317630</v>
      </c>
      <c r="CW753" s="880"/>
      <c r="CX753" s="880"/>
      <c r="CY753" s="880"/>
      <c r="CZ753" s="880"/>
      <c r="DA753" s="880"/>
      <c r="DB753" s="880"/>
      <c r="DC753" s="880"/>
      <c r="DD753" s="880"/>
      <c r="DE753" s="881"/>
    </row>
    <row r="754" spans="1:109" s="3" customFormat="1" ht="23.25" customHeight="1" x14ac:dyDescent="0.2">
      <c r="A754" s="919" t="s">
        <v>2001</v>
      </c>
      <c r="B754" s="920"/>
      <c r="C754" s="920"/>
      <c r="D754" s="920"/>
      <c r="E754" s="920"/>
      <c r="F754" s="920"/>
      <c r="G754" s="920"/>
      <c r="H754" s="920"/>
      <c r="I754" s="920"/>
      <c r="J754" s="920"/>
      <c r="K754" s="920"/>
      <c r="L754" s="920"/>
      <c r="M754" s="920"/>
      <c r="N754" s="920"/>
      <c r="O754" s="921"/>
      <c r="P754" s="886" t="s">
        <v>1522</v>
      </c>
      <c r="Q754" s="886"/>
      <c r="R754" s="886"/>
      <c r="S754" s="886"/>
      <c r="T754" s="886"/>
      <c r="U754" s="886"/>
      <c r="V754" s="886"/>
      <c r="W754" s="886"/>
      <c r="X754" s="886"/>
      <c r="Y754" s="886"/>
      <c r="Z754" s="886"/>
      <c r="AA754" s="886"/>
      <c r="AB754" s="886"/>
      <c r="AC754" s="886"/>
      <c r="AD754" s="887"/>
      <c r="AE754" s="887"/>
      <c r="AF754" s="887"/>
      <c r="AG754" s="888">
        <v>1</v>
      </c>
      <c r="AH754" s="888"/>
      <c r="AI754" s="888"/>
      <c r="AJ754" s="888"/>
      <c r="AK754" s="889">
        <v>9075.5</v>
      </c>
      <c r="AL754" s="889"/>
      <c r="AM754" s="889"/>
      <c r="AN754" s="889"/>
      <c r="AO754" s="889"/>
      <c r="AP754" s="889"/>
      <c r="AQ754" s="880">
        <v>108906</v>
      </c>
      <c r="AR754" s="880"/>
      <c r="AS754" s="880"/>
      <c r="AT754" s="880"/>
      <c r="AU754" s="880"/>
      <c r="AV754" s="880"/>
      <c r="AW754" s="880"/>
      <c r="AX754" s="880"/>
      <c r="AY754" s="876">
        <v>0</v>
      </c>
      <c r="AZ754" s="876"/>
      <c r="BA754" s="876"/>
      <c r="BB754" s="876"/>
      <c r="BC754" s="876"/>
      <c r="BD754" s="876"/>
      <c r="BE754" s="876"/>
      <c r="BF754" s="876"/>
      <c r="BG754" s="876">
        <v>1512.5833333333333</v>
      </c>
      <c r="BH754" s="876"/>
      <c r="BI754" s="876"/>
      <c r="BJ754" s="876"/>
      <c r="BK754" s="876"/>
      <c r="BL754" s="876"/>
      <c r="BM754" s="876"/>
      <c r="BN754" s="876"/>
      <c r="BO754" s="877">
        <v>15125.833333333332</v>
      </c>
      <c r="BP754" s="878"/>
      <c r="BQ754" s="878"/>
      <c r="BR754" s="878"/>
      <c r="BS754" s="878"/>
      <c r="BT754" s="878"/>
      <c r="BU754" s="878"/>
      <c r="BV754" s="879"/>
      <c r="BW754" s="876">
        <v>0</v>
      </c>
      <c r="BX754" s="876"/>
      <c r="BY754" s="876"/>
      <c r="BZ754" s="876"/>
      <c r="CA754" s="876"/>
      <c r="CB754" s="876"/>
      <c r="CC754" s="876"/>
      <c r="CD754" s="876"/>
      <c r="CE754" s="876">
        <v>0</v>
      </c>
      <c r="CF754" s="876"/>
      <c r="CG754" s="876"/>
      <c r="CH754" s="876"/>
      <c r="CI754" s="876"/>
      <c r="CJ754" s="876"/>
      <c r="CK754" s="876"/>
      <c r="CL754" s="876"/>
      <c r="CM754" s="876"/>
      <c r="CN754" s="876">
        <v>25600</v>
      </c>
      <c r="CO754" s="876"/>
      <c r="CP754" s="876"/>
      <c r="CQ754" s="876"/>
      <c r="CR754" s="876"/>
      <c r="CS754" s="876"/>
      <c r="CT754" s="876"/>
      <c r="CU754" s="876"/>
      <c r="CV754" s="880">
        <f t="shared" si="11"/>
        <v>151144.41666666666</v>
      </c>
      <c r="CW754" s="880"/>
      <c r="CX754" s="880"/>
      <c r="CY754" s="880"/>
      <c r="CZ754" s="880"/>
      <c r="DA754" s="880"/>
      <c r="DB754" s="880"/>
      <c r="DC754" s="880"/>
      <c r="DD754" s="880"/>
      <c r="DE754" s="881"/>
    </row>
    <row r="755" spans="1:109" s="3" customFormat="1" ht="23.25" customHeight="1" x14ac:dyDescent="0.2">
      <c r="A755" s="919" t="s">
        <v>2001</v>
      </c>
      <c r="B755" s="920"/>
      <c r="C755" s="920"/>
      <c r="D755" s="920"/>
      <c r="E755" s="920"/>
      <c r="F755" s="920"/>
      <c r="G755" s="920"/>
      <c r="H755" s="920"/>
      <c r="I755" s="920"/>
      <c r="J755" s="920"/>
      <c r="K755" s="920"/>
      <c r="L755" s="920"/>
      <c r="M755" s="920"/>
      <c r="N755" s="920"/>
      <c r="O755" s="921"/>
      <c r="P755" s="886" t="s">
        <v>1504</v>
      </c>
      <c r="Q755" s="886"/>
      <c r="R755" s="886"/>
      <c r="S755" s="886"/>
      <c r="T755" s="886"/>
      <c r="U755" s="886"/>
      <c r="V755" s="886"/>
      <c r="W755" s="886"/>
      <c r="X755" s="886"/>
      <c r="Y755" s="886"/>
      <c r="Z755" s="886"/>
      <c r="AA755" s="886"/>
      <c r="AB755" s="886"/>
      <c r="AC755" s="886"/>
      <c r="AD755" s="887"/>
      <c r="AE755" s="887"/>
      <c r="AF755" s="887"/>
      <c r="AG755" s="888">
        <v>1</v>
      </c>
      <c r="AH755" s="888"/>
      <c r="AI755" s="888"/>
      <c r="AJ755" s="888"/>
      <c r="AK755" s="889">
        <v>9212.02376</v>
      </c>
      <c r="AL755" s="889"/>
      <c r="AM755" s="889"/>
      <c r="AN755" s="889"/>
      <c r="AO755" s="889"/>
      <c r="AP755" s="889"/>
      <c r="AQ755" s="880">
        <v>110544.28512</v>
      </c>
      <c r="AR755" s="880"/>
      <c r="AS755" s="880"/>
      <c r="AT755" s="880"/>
      <c r="AU755" s="880"/>
      <c r="AV755" s="880"/>
      <c r="AW755" s="880"/>
      <c r="AX755" s="880"/>
      <c r="AY755" s="876">
        <v>0</v>
      </c>
      <c r="AZ755" s="876"/>
      <c r="BA755" s="876"/>
      <c r="BB755" s="876"/>
      <c r="BC755" s="876"/>
      <c r="BD755" s="876"/>
      <c r="BE755" s="876"/>
      <c r="BF755" s="876"/>
      <c r="BG755" s="876">
        <v>1535.3372933333333</v>
      </c>
      <c r="BH755" s="876"/>
      <c r="BI755" s="876"/>
      <c r="BJ755" s="876"/>
      <c r="BK755" s="876"/>
      <c r="BL755" s="876"/>
      <c r="BM755" s="876"/>
      <c r="BN755" s="876"/>
      <c r="BO755" s="877">
        <v>15353.372933333332</v>
      </c>
      <c r="BP755" s="878"/>
      <c r="BQ755" s="878"/>
      <c r="BR755" s="878"/>
      <c r="BS755" s="878"/>
      <c r="BT755" s="878"/>
      <c r="BU755" s="878"/>
      <c r="BV755" s="879"/>
      <c r="BW755" s="876">
        <v>0</v>
      </c>
      <c r="BX755" s="876"/>
      <c r="BY755" s="876"/>
      <c r="BZ755" s="876"/>
      <c r="CA755" s="876"/>
      <c r="CB755" s="876"/>
      <c r="CC755" s="876"/>
      <c r="CD755" s="876"/>
      <c r="CE755" s="876">
        <v>0</v>
      </c>
      <c r="CF755" s="876"/>
      <c r="CG755" s="876"/>
      <c r="CH755" s="876"/>
      <c r="CI755" s="876"/>
      <c r="CJ755" s="876"/>
      <c r="CK755" s="876"/>
      <c r="CL755" s="876"/>
      <c r="CM755" s="876"/>
      <c r="CN755" s="876">
        <v>25600</v>
      </c>
      <c r="CO755" s="876"/>
      <c r="CP755" s="876"/>
      <c r="CQ755" s="876"/>
      <c r="CR755" s="876"/>
      <c r="CS755" s="876"/>
      <c r="CT755" s="876"/>
      <c r="CU755" s="876"/>
      <c r="CV755" s="880">
        <f t="shared" si="11"/>
        <v>153032.99534666666</v>
      </c>
      <c r="CW755" s="880"/>
      <c r="CX755" s="880"/>
      <c r="CY755" s="880"/>
      <c r="CZ755" s="880"/>
      <c r="DA755" s="880"/>
      <c r="DB755" s="880"/>
      <c r="DC755" s="880"/>
      <c r="DD755" s="880"/>
      <c r="DE755" s="881"/>
    </row>
    <row r="756" spans="1:109" s="3" customFormat="1" ht="23.25" customHeight="1" x14ac:dyDescent="0.2">
      <c r="A756" s="919" t="s">
        <v>2002</v>
      </c>
      <c r="B756" s="920"/>
      <c r="C756" s="920"/>
      <c r="D756" s="920"/>
      <c r="E756" s="920"/>
      <c r="F756" s="920"/>
      <c r="G756" s="920"/>
      <c r="H756" s="920"/>
      <c r="I756" s="920"/>
      <c r="J756" s="920"/>
      <c r="K756" s="920"/>
      <c r="L756" s="920"/>
      <c r="M756" s="920"/>
      <c r="N756" s="920"/>
      <c r="O756" s="921"/>
      <c r="P756" s="886" t="s">
        <v>1511</v>
      </c>
      <c r="Q756" s="886"/>
      <c r="R756" s="886"/>
      <c r="S756" s="886"/>
      <c r="T756" s="886"/>
      <c r="U756" s="886"/>
      <c r="V756" s="886"/>
      <c r="W756" s="886"/>
      <c r="X756" s="886"/>
      <c r="Y756" s="886"/>
      <c r="Z756" s="886"/>
      <c r="AA756" s="886"/>
      <c r="AB756" s="886"/>
      <c r="AC756" s="886"/>
      <c r="AD756" s="887"/>
      <c r="AE756" s="887"/>
      <c r="AF756" s="887"/>
      <c r="AG756" s="888">
        <v>9</v>
      </c>
      <c r="AH756" s="888"/>
      <c r="AI756" s="888"/>
      <c r="AJ756" s="888"/>
      <c r="AK756" s="889">
        <v>77466.960000000006</v>
      </c>
      <c r="AL756" s="889"/>
      <c r="AM756" s="889"/>
      <c r="AN756" s="889"/>
      <c r="AO756" s="889"/>
      <c r="AP756" s="889"/>
      <c r="AQ756" s="880">
        <v>929603.52</v>
      </c>
      <c r="AR756" s="880"/>
      <c r="AS756" s="880"/>
      <c r="AT756" s="880"/>
      <c r="AU756" s="880"/>
      <c r="AV756" s="880"/>
      <c r="AW756" s="880"/>
      <c r="AX756" s="880"/>
      <c r="AY756" s="876">
        <v>0</v>
      </c>
      <c r="AZ756" s="876"/>
      <c r="BA756" s="876"/>
      <c r="BB756" s="876"/>
      <c r="BC756" s="876"/>
      <c r="BD756" s="876"/>
      <c r="BE756" s="876"/>
      <c r="BF756" s="876"/>
      <c r="BG756" s="876">
        <v>12911.16</v>
      </c>
      <c r="BH756" s="876"/>
      <c r="BI756" s="876"/>
      <c r="BJ756" s="876"/>
      <c r="BK756" s="876"/>
      <c r="BL756" s="876"/>
      <c r="BM756" s="876"/>
      <c r="BN756" s="876"/>
      <c r="BO756" s="877">
        <v>129111.6</v>
      </c>
      <c r="BP756" s="878"/>
      <c r="BQ756" s="878"/>
      <c r="BR756" s="878"/>
      <c r="BS756" s="878"/>
      <c r="BT756" s="878"/>
      <c r="BU756" s="878"/>
      <c r="BV756" s="879"/>
      <c r="BW756" s="876">
        <v>0</v>
      </c>
      <c r="BX756" s="876"/>
      <c r="BY756" s="876"/>
      <c r="BZ756" s="876"/>
      <c r="CA756" s="876"/>
      <c r="CB756" s="876"/>
      <c r="CC756" s="876"/>
      <c r="CD756" s="876"/>
      <c r="CE756" s="876">
        <v>0</v>
      </c>
      <c r="CF756" s="876"/>
      <c r="CG756" s="876"/>
      <c r="CH756" s="876"/>
      <c r="CI756" s="876"/>
      <c r="CJ756" s="876"/>
      <c r="CK756" s="876"/>
      <c r="CL756" s="876"/>
      <c r="CM756" s="876"/>
      <c r="CN756" s="876">
        <v>230400</v>
      </c>
      <c r="CO756" s="876"/>
      <c r="CP756" s="876"/>
      <c r="CQ756" s="876"/>
      <c r="CR756" s="876"/>
      <c r="CS756" s="876"/>
      <c r="CT756" s="876"/>
      <c r="CU756" s="876"/>
      <c r="CV756" s="880">
        <f t="shared" si="11"/>
        <v>1302026.28</v>
      </c>
      <c r="CW756" s="880"/>
      <c r="CX756" s="880"/>
      <c r="CY756" s="880"/>
      <c r="CZ756" s="880"/>
      <c r="DA756" s="880"/>
      <c r="DB756" s="880"/>
      <c r="DC756" s="880"/>
      <c r="DD756" s="880"/>
      <c r="DE756" s="881"/>
    </row>
    <row r="757" spans="1:109" s="3" customFormat="1" ht="23.25" customHeight="1" x14ac:dyDescent="0.2">
      <c r="A757" s="919" t="s">
        <v>2003</v>
      </c>
      <c r="B757" s="920"/>
      <c r="C757" s="920"/>
      <c r="D757" s="920"/>
      <c r="E757" s="920"/>
      <c r="F757" s="920"/>
      <c r="G757" s="920"/>
      <c r="H757" s="920"/>
      <c r="I757" s="920"/>
      <c r="J757" s="920"/>
      <c r="K757" s="920"/>
      <c r="L757" s="920"/>
      <c r="M757" s="920"/>
      <c r="N757" s="920"/>
      <c r="O757" s="921"/>
      <c r="P757" s="886" t="s">
        <v>1498</v>
      </c>
      <c r="Q757" s="886"/>
      <c r="R757" s="886"/>
      <c r="S757" s="886"/>
      <c r="T757" s="886"/>
      <c r="U757" s="886"/>
      <c r="V757" s="886"/>
      <c r="W757" s="886"/>
      <c r="X757" s="886"/>
      <c r="Y757" s="886"/>
      <c r="Z757" s="886"/>
      <c r="AA757" s="886"/>
      <c r="AB757" s="886"/>
      <c r="AC757" s="886"/>
      <c r="AD757" s="887"/>
      <c r="AE757" s="887"/>
      <c r="AF757" s="887"/>
      <c r="AG757" s="888">
        <v>1</v>
      </c>
      <c r="AH757" s="888"/>
      <c r="AI757" s="888"/>
      <c r="AJ757" s="888"/>
      <c r="AK757" s="889">
        <v>8607.4399999999987</v>
      </c>
      <c r="AL757" s="889"/>
      <c r="AM757" s="889"/>
      <c r="AN757" s="889"/>
      <c r="AO757" s="889"/>
      <c r="AP757" s="889"/>
      <c r="AQ757" s="880">
        <v>103289.27999999998</v>
      </c>
      <c r="AR757" s="880"/>
      <c r="AS757" s="880"/>
      <c r="AT757" s="880"/>
      <c r="AU757" s="880"/>
      <c r="AV757" s="880"/>
      <c r="AW757" s="880"/>
      <c r="AX757" s="880"/>
      <c r="AY757" s="876">
        <v>0</v>
      </c>
      <c r="AZ757" s="876"/>
      <c r="BA757" s="876"/>
      <c r="BB757" s="876"/>
      <c r="BC757" s="876"/>
      <c r="BD757" s="876"/>
      <c r="BE757" s="876"/>
      <c r="BF757" s="876"/>
      <c r="BG757" s="876">
        <v>1434.573333333333</v>
      </c>
      <c r="BH757" s="876"/>
      <c r="BI757" s="876"/>
      <c r="BJ757" s="876"/>
      <c r="BK757" s="876"/>
      <c r="BL757" s="876"/>
      <c r="BM757" s="876"/>
      <c r="BN757" s="876"/>
      <c r="BO757" s="877">
        <v>14345.733333333332</v>
      </c>
      <c r="BP757" s="878"/>
      <c r="BQ757" s="878"/>
      <c r="BR757" s="878"/>
      <c r="BS757" s="878"/>
      <c r="BT757" s="878"/>
      <c r="BU757" s="878"/>
      <c r="BV757" s="879"/>
      <c r="BW757" s="876">
        <v>0</v>
      </c>
      <c r="BX757" s="876"/>
      <c r="BY757" s="876"/>
      <c r="BZ757" s="876"/>
      <c r="CA757" s="876"/>
      <c r="CB757" s="876"/>
      <c r="CC757" s="876"/>
      <c r="CD757" s="876"/>
      <c r="CE757" s="876">
        <v>0</v>
      </c>
      <c r="CF757" s="876"/>
      <c r="CG757" s="876"/>
      <c r="CH757" s="876"/>
      <c r="CI757" s="876"/>
      <c r="CJ757" s="876"/>
      <c r="CK757" s="876"/>
      <c r="CL757" s="876"/>
      <c r="CM757" s="876"/>
      <c r="CN757" s="876">
        <v>25600</v>
      </c>
      <c r="CO757" s="876"/>
      <c r="CP757" s="876"/>
      <c r="CQ757" s="876"/>
      <c r="CR757" s="876"/>
      <c r="CS757" s="876"/>
      <c r="CT757" s="876"/>
      <c r="CU757" s="876"/>
      <c r="CV757" s="880">
        <f t="shared" si="11"/>
        <v>144669.58666666667</v>
      </c>
      <c r="CW757" s="880"/>
      <c r="CX757" s="880"/>
      <c r="CY757" s="880"/>
      <c r="CZ757" s="880"/>
      <c r="DA757" s="880"/>
      <c r="DB757" s="880"/>
      <c r="DC757" s="880"/>
      <c r="DD757" s="880"/>
      <c r="DE757" s="881"/>
    </row>
    <row r="758" spans="1:109" s="3" customFormat="1" ht="23.25" customHeight="1" x14ac:dyDescent="0.2">
      <c r="A758" s="919" t="s">
        <v>2004</v>
      </c>
      <c r="B758" s="920"/>
      <c r="C758" s="920"/>
      <c r="D758" s="920"/>
      <c r="E758" s="920"/>
      <c r="F758" s="920"/>
      <c r="G758" s="920"/>
      <c r="H758" s="920"/>
      <c r="I758" s="920"/>
      <c r="J758" s="920"/>
      <c r="K758" s="920"/>
      <c r="L758" s="920"/>
      <c r="M758" s="920"/>
      <c r="N758" s="920"/>
      <c r="O758" s="921"/>
      <c r="P758" s="886" t="s">
        <v>1525</v>
      </c>
      <c r="Q758" s="886"/>
      <c r="R758" s="886"/>
      <c r="S758" s="886"/>
      <c r="T758" s="886"/>
      <c r="U758" s="886"/>
      <c r="V758" s="886"/>
      <c r="W758" s="886"/>
      <c r="X758" s="886"/>
      <c r="Y758" s="886"/>
      <c r="Z758" s="886"/>
      <c r="AA758" s="886"/>
      <c r="AB758" s="886"/>
      <c r="AC758" s="886"/>
      <c r="AD758" s="887"/>
      <c r="AE758" s="887"/>
      <c r="AF758" s="887"/>
      <c r="AG758" s="888">
        <v>1</v>
      </c>
      <c r="AH758" s="888"/>
      <c r="AI758" s="888"/>
      <c r="AJ758" s="888"/>
      <c r="AK758" s="889">
        <v>9630</v>
      </c>
      <c r="AL758" s="889"/>
      <c r="AM758" s="889"/>
      <c r="AN758" s="889"/>
      <c r="AO758" s="889"/>
      <c r="AP758" s="889"/>
      <c r="AQ758" s="880">
        <v>115560</v>
      </c>
      <c r="AR758" s="880"/>
      <c r="AS758" s="880"/>
      <c r="AT758" s="880"/>
      <c r="AU758" s="880"/>
      <c r="AV758" s="880"/>
      <c r="AW758" s="880"/>
      <c r="AX758" s="880"/>
      <c r="AY758" s="876">
        <v>0</v>
      </c>
      <c r="AZ758" s="876"/>
      <c r="BA758" s="876"/>
      <c r="BB758" s="876"/>
      <c r="BC758" s="876"/>
      <c r="BD758" s="876"/>
      <c r="BE758" s="876"/>
      <c r="BF758" s="876"/>
      <c r="BG758" s="876">
        <v>1605</v>
      </c>
      <c r="BH758" s="876"/>
      <c r="BI758" s="876"/>
      <c r="BJ758" s="876"/>
      <c r="BK758" s="876"/>
      <c r="BL758" s="876"/>
      <c r="BM758" s="876"/>
      <c r="BN758" s="876"/>
      <c r="BO758" s="877">
        <v>16050</v>
      </c>
      <c r="BP758" s="878"/>
      <c r="BQ758" s="878"/>
      <c r="BR758" s="878"/>
      <c r="BS758" s="878"/>
      <c r="BT758" s="878"/>
      <c r="BU758" s="878"/>
      <c r="BV758" s="879"/>
      <c r="BW758" s="876">
        <v>0</v>
      </c>
      <c r="BX758" s="876"/>
      <c r="BY758" s="876"/>
      <c r="BZ758" s="876"/>
      <c r="CA758" s="876"/>
      <c r="CB758" s="876"/>
      <c r="CC758" s="876"/>
      <c r="CD758" s="876"/>
      <c r="CE758" s="876">
        <v>0</v>
      </c>
      <c r="CF758" s="876"/>
      <c r="CG758" s="876"/>
      <c r="CH758" s="876"/>
      <c r="CI758" s="876"/>
      <c r="CJ758" s="876"/>
      <c r="CK758" s="876"/>
      <c r="CL758" s="876"/>
      <c r="CM758" s="876"/>
      <c r="CN758" s="876">
        <v>25600</v>
      </c>
      <c r="CO758" s="876"/>
      <c r="CP758" s="876"/>
      <c r="CQ758" s="876"/>
      <c r="CR758" s="876"/>
      <c r="CS758" s="876"/>
      <c r="CT758" s="876"/>
      <c r="CU758" s="876"/>
      <c r="CV758" s="880">
        <f t="shared" si="11"/>
        <v>158815</v>
      </c>
      <c r="CW758" s="880"/>
      <c r="CX758" s="880"/>
      <c r="CY758" s="880"/>
      <c r="CZ758" s="880"/>
      <c r="DA758" s="880"/>
      <c r="DB758" s="880"/>
      <c r="DC758" s="880"/>
      <c r="DD758" s="880"/>
      <c r="DE758" s="881"/>
    </row>
    <row r="759" spans="1:109" s="3" customFormat="1" ht="23.25" customHeight="1" x14ac:dyDescent="0.2">
      <c r="A759" s="919" t="s">
        <v>2005</v>
      </c>
      <c r="B759" s="920"/>
      <c r="C759" s="920"/>
      <c r="D759" s="920"/>
      <c r="E759" s="920"/>
      <c r="F759" s="920"/>
      <c r="G759" s="920"/>
      <c r="H759" s="920"/>
      <c r="I759" s="920"/>
      <c r="J759" s="920"/>
      <c r="K759" s="920"/>
      <c r="L759" s="920"/>
      <c r="M759" s="920"/>
      <c r="N759" s="920"/>
      <c r="O759" s="921"/>
      <c r="P759" s="886" t="s">
        <v>1516</v>
      </c>
      <c r="Q759" s="886"/>
      <c r="R759" s="886"/>
      <c r="S759" s="886"/>
      <c r="T759" s="886"/>
      <c r="U759" s="886"/>
      <c r="V759" s="886"/>
      <c r="W759" s="886"/>
      <c r="X759" s="886"/>
      <c r="Y759" s="886"/>
      <c r="Z759" s="886"/>
      <c r="AA759" s="886"/>
      <c r="AB759" s="886"/>
      <c r="AC759" s="886"/>
      <c r="AD759" s="887"/>
      <c r="AE759" s="887"/>
      <c r="AF759" s="887"/>
      <c r="AG759" s="888">
        <v>1</v>
      </c>
      <c r="AH759" s="888"/>
      <c r="AI759" s="888"/>
      <c r="AJ759" s="888"/>
      <c r="AK759" s="889">
        <v>9630</v>
      </c>
      <c r="AL759" s="889"/>
      <c r="AM759" s="889"/>
      <c r="AN759" s="889"/>
      <c r="AO759" s="889"/>
      <c r="AP759" s="889"/>
      <c r="AQ759" s="880">
        <v>115560</v>
      </c>
      <c r="AR759" s="880"/>
      <c r="AS759" s="880"/>
      <c r="AT759" s="880"/>
      <c r="AU759" s="880"/>
      <c r="AV759" s="880"/>
      <c r="AW759" s="880"/>
      <c r="AX759" s="880"/>
      <c r="AY759" s="876">
        <v>0</v>
      </c>
      <c r="AZ759" s="876"/>
      <c r="BA759" s="876"/>
      <c r="BB759" s="876"/>
      <c r="BC759" s="876"/>
      <c r="BD759" s="876"/>
      <c r="BE759" s="876"/>
      <c r="BF759" s="876"/>
      <c r="BG759" s="876">
        <v>1605</v>
      </c>
      <c r="BH759" s="876"/>
      <c r="BI759" s="876"/>
      <c r="BJ759" s="876"/>
      <c r="BK759" s="876"/>
      <c r="BL759" s="876"/>
      <c r="BM759" s="876"/>
      <c r="BN759" s="876"/>
      <c r="BO759" s="877">
        <v>16050</v>
      </c>
      <c r="BP759" s="878"/>
      <c r="BQ759" s="878"/>
      <c r="BR759" s="878"/>
      <c r="BS759" s="878"/>
      <c r="BT759" s="878"/>
      <c r="BU759" s="878"/>
      <c r="BV759" s="879"/>
      <c r="BW759" s="876">
        <v>0</v>
      </c>
      <c r="BX759" s="876"/>
      <c r="BY759" s="876"/>
      <c r="BZ759" s="876"/>
      <c r="CA759" s="876"/>
      <c r="CB759" s="876"/>
      <c r="CC759" s="876"/>
      <c r="CD759" s="876"/>
      <c r="CE759" s="876">
        <v>0</v>
      </c>
      <c r="CF759" s="876"/>
      <c r="CG759" s="876"/>
      <c r="CH759" s="876"/>
      <c r="CI759" s="876"/>
      <c r="CJ759" s="876"/>
      <c r="CK759" s="876"/>
      <c r="CL759" s="876"/>
      <c r="CM759" s="876"/>
      <c r="CN759" s="876">
        <v>25600</v>
      </c>
      <c r="CO759" s="876"/>
      <c r="CP759" s="876"/>
      <c r="CQ759" s="876"/>
      <c r="CR759" s="876"/>
      <c r="CS759" s="876"/>
      <c r="CT759" s="876"/>
      <c r="CU759" s="876"/>
      <c r="CV759" s="880">
        <f t="shared" si="11"/>
        <v>158815</v>
      </c>
      <c r="CW759" s="880"/>
      <c r="CX759" s="880"/>
      <c r="CY759" s="880"/>
      <c r="CZ759" s="880"/>
      <c r="DA759" s="880"/>
      <c r="DB759" s="880"/>
      <c r="DC759" s="880"/>
      <c r="DD759" s="880"/>
      <c r="DE759" s="881"/>
    </row>
    <row r="760" spans="1:109" s="3" customFormat="1" ht="23.25" customHeight="1" x14ac:dyDescent="0.2">
      <c r="A760" s="919" t="s">
        <v>2005</v>
      </c>
      <c r="B760" s="920"/>
      <c r="C760" s="920"/>
      <c r="D760" s="920"/>
      <c r="E760" s="920"/>
      <c r="F760" s="920"/>
      <c r="G760" s="920"/>
      <c r="H760" s="920"/>
      <c r="I760" s="920"/>
      <c r="J760" s="920"/>
      <c r="K760" s="920"/>
      <c r="L760" s="920"/>
      <c r="M760" s="920"/>
      <c r="N760" s="920"/>
      <c r="O760" s="921"/>
      <c r="P760" s="886" t="s">
        <v>1513</v>
      </c>
      <c r="Q760" s="886"/>
      <c r="R760" s="886"/>
      <c r="S760" s="886"/>
      <c r="T760" s="886"/>
      <c r="U760" s="886"/>
      <c r="V760" s="886"/>
      <c r="W760" s="886"/>
      <c r="X760" s="886"/>
      <c r="Y760" s="886"/>
      <c r="Z760" s="886"/>
      <c r="AA760" s="886"/>
      <c r="AB760" s="886"/>
      <c r="AC760" s="886"/>
      <c r="AD760" s="887"/>
      <c r="AE760" s="887"/>
      <c r="AF760" s="887"/>
      <c r="AG760" s="888">
        <v>1</v>
      </c>
      <c r="AH760" s="888"/>
      <c r="AI760" s="888"/>
      <c r="AJ760" s="888"/>
      <c r="AK760" s="889">
        <v>9630</v>
      </c>
      <c r="AL760" s="889"/>
      <c r="AM760" s="889"/>
      <c r="AN760" s="889"/>
      <c r="AO760" s="889"/>
      <c r="AP760" s="889"/>
      <c r="AQ760" s="880">
        <v>115560</v>
      </c>
      <c r="AR760" s="880"/>
      <c r="AS760" s="880"/>
      <c r="AT760" s="880"/>
      <c r="AU760" s="880"/>
      <c r="AV760" s="880"/>
      <c r="AW760" s="880"/>
      <c r="AX760" s="880"/>
      <c r="AY760" s="876">
        <v>0</v>
      </c>
      <c r="AZ760" s="876"/>
      <c r="BA760" s="876"/>
      <c r="BB760" s="876"/>
      <c r="BC760" s="876"/>
      <c r="BD760" s="876"/>
      <c r="BE760" s="876"/>
      <c r="BF760" s="876"/>
      <c r="BG760" s="876">
        <v>1605</v>
      </c>
      <c r="BH760" s="876"/>
      <c r="BI760" s="876"/>
      <c r="BJ760" s="876"/>
      <c r="BK760" s="876"/>
      <c r="BL760" s="876"/>
      <c r="BM760" s="876"/>
      <c r="BN760" s="876"/>
      <c r="BO760" s="877">
        <v>16050</v>
      </c>
      <c r="BP760" s="878"/>
      <c r="BQ760" s="878"/>
      <c r="BR760" s="878"/>
      <c r="BS760" s="878"/>
      <c r="BT760" s="878"/>
      <c r="BU760" s="878"/>
      <c r="BV760" s="879"/>
      <c r="BW760" s="876">
        <v>0</v>
      </c>
      <c r="BX760" s="876"/>
      <c r="BY760" s="876"/>
      <c r="BZ760" s="876"/>
      <c r="CA760" s="876"/>
      <c r="CB760" s="876"/>
      <c r="CC760" s="876"/>
      <c r="CD760" s="876"/>
      <c r="CE760" s="876">
        <v>0</v>
      </c>
      <c r="CF760" s="876"/>
      <c r="CG760" s="876"/>
      <c r="CH760" s="876"/>
      <c r="CI760" s="876"/>
      <c r="CJ760" s="876"/>
      <c r="CK760" s="876"/>
      <c r="CL760" s="876"/>
      <c r="CM760" s="876"/>
      <c r="CN760" s="876">
        <v>25600</v>
      </c>
      <c r="CO760" s="876"/>
      <c r="CP760" s="876"/>
      <c r="CQ760" s="876"/>
      <c r="CR760" s="876"/>
      <c r="CS760" s="876"/>
      <c r="CT760" s="876"/>
      <c r="CU760" s="876"/>
      <c r="CV760" s="880">
        <f t="shared" si="11"/>
        <v>158815</v>
      </c>
      <c r="CW760" s="880"/>
      <c r="CX760" s="880"/>
      <c r="CY760" s="880"/>
      <c r="CZ760" s="880"/>
      <c r="DA760" s="880"/>
      <c r="DB760" s="880"/>
      <c r="DC760" s="880"/>
      <c r="DD760" s="880"/>
      <c r="DE760" s="881"/>
    </row>
    <row r="761" spans="1:109" s="3" customFormat="1" ht="23.25" customHeight="1" x14ac:dyDescent="0.2">
      <c r="A761" s="919" t="s">
        <v>2005</v>
      </c>
      <c r="B761" s="920"/>
      <c r="C761" s="920"/>
      <c r="D761" s="920"/>
      <c r="E761" s="920"/>
      <c r="F761" s="920"/>
      <c r="G761" s="920"/>
      <c r="H761" s="920"/>
      <c r="I761" s="920"/>
      <c r="J761" s="920"/>
      <c r="K761" s="920"/>
      <c r="L761" s="920"/>
      <c r="M761" s="920"/>
      <c r="N761" s="920"/>
      <c r="O761" s="921"/>
      <c r="P761" s="886" t="s">
        <v>1566</v>
      </c>
      <c r="Q761" s="886"/>
      <c r="R761" s="886"/>
      <c r="S761" s="886"/>
      <c r="T761" s="886"/>
      <c r="U761" s="886"/>
      <c r="V761" s="886"/>
      <c r="W761" s="886"/>
      <c r="X761" s="886"/>
      <c r="Y761" s="886"/>
      <c r="Z761" s="886"/>
      <c r="AA761" s="886"/>
      <c r="AB761" s="886"/>
      <c r="AC761" s="886"/>
      <c r="AD761" s="887"/>
      <c r="AE761" s="887"/>
      <c r="AF761" s="887"/>
      <c r="AG761" s="888">
        <v>1</v>
      </c>
      <c r="AH761" s="888"/>
      <c r="AI761" s="888"/>
      <c r="AJ761" s="888"/>
      <c r="AK761" s="889">
        <v>11456</v>
      </c>
      <c r="AL761" s="889"/>
      <c r="AM761" s="889"/>
      <c r="AN761" s="889"/>
      <c r="AO761" s="889"/>
      <c r="AP761" s="889"/>
      <c r="AQ761" s="880">
        <v>137472</v>
      </c>
      <c r="AR761" s="880"/>
      <c r="AS761" s="880"/>
      <c r="AT761" s="880"/>
      <c r="AU761" s="880"/>
      <c r="AV761" s="880"/>
      <c r="AW761" s="880"/>
      <c r="AX761" s="880"/>
      <c r="AY761" s="876">
        <v>0</v>
      </c>
      <c r="AZ761" s="876"/>
      <c r="BA761" s="876"/>
      <c r="BB761" s="876"/>
      <c r="BC761" s="876"/>
      <c r="BD761" s="876"/>
      <c r="BE761" s="876"/>
      <c r="BF761" s="876"/>
      <c r="BG761" s="876">
        <v>1909.3333333333335</v>
      </c>
      <c r="BH761" s="876"/>
      <c r="BI761" s="876"/>
      <c r="BJ761" s="876"/>
      <c r="BK761" s="876"/>
      <c r="BL761" s="876"/>
      <c r="BM761" s="876"/>
      <c r="BN761" s="876"/>
      <c r="BO761" s="877">
        <v>19093.333333333332</v>
      </c>
      <c r="BP761" s="878"/>
      <c r="BQ761" s="878"/>
      <c r="BR761" s="878"/>
      <c r="BS761" s="878"/>
      <c r="BT761" s="878"/>
      <c r="BU761" s="878"/>
      <c r="BV761" s="879"/>
      <c r="BW761" s="876">
        <v>0</v>
      </c>
      <c r="BX761" s="876"/>
      <c r="BY761" s="876"/>
      <c r="BZ761" s="876"/>
      <c r="CA761" s="876"/>
      <c r="CB761" s="876"/>
      <c r="CC761" s="876"/>
      <c r="CD761" s="876"/>
      <c r="CE761" s="876">
        <v>0</v>
      </c>
      <c r="CF761" s="876"/>
      <c r="CG761" s="876"/>
      <c r="CH761" s="876"/>
      <c r="CI761" s="876"/>
      <c r="CJ761" s="876"/>
      <c r="CK761" s="876"/>
      <c r="CL761" s="876"/>
      <c r="CM761" s="876"/>
      <c r="CN761" s="876">
        <v>25600</v>
      </c>
      <c r="CO761" s="876"/>
      <c r="CP761" s="876"/>
      <c r="CQ761" s="876"/>
      <c r="CR761" s="876"/>
      <c r="CS761" s="876"/>
      <c r="CT761" s="876"/>
      <c r="CU761" s="876"/>
      <c r="CV761" s="880">
        <f t="shared" si="11"/>
        <v>184074.66666666669</v>
      </c>
      <c r="CW761" s="880"/>
      <c r="CX761" s="880"/>
      <c r="CY761" s="880"/>
      <c r="CZ761" s="880"/>
      <c r="DA761" s="880"/>
      <c r="DB761" s="880"/>
      <c r="DC761" s="880"/>
      <c r="DD761" s="880"/>
      <c r="DE761" s="881"/>
    </row>
    <row r="762" spans="1:109" s="3" customFormat="1" ht="23.25" customHeight="1" x14ac:dyDescent="0.2">
      <c r="A762" s="919" t="s">
        <v>2005</v>
      </c>
      <c r="B762" s="920"/>
      <c r="C762" s="920"/>
      <c r="D762" s="920"/>
      <c r="E762" s="920"/>
      <c r="F762" s="920"/>
      <c r="G762" s="920"/>
      <c r="H762" s="920"/>
      <c r="I762" s="920"/>
      <c r="J762" s="920"/>
      <c r="K762" s="920"/>
      <c r="L762" s="920"/>
      <c r="M762" s="920"/>
      <c r="N762" s="920"/>
      <c r="O762" s="921"/>
      <c r="P762" s="886" t="s">
        <v>1509</v>
      </c>
      <c r="Q762" s="886"/>
      <c r="R762" s="886"/>
      <c r="S762" s="886"/>
      <c r="T762" s="886"/>
      <c r="U762" s="886"/>
      <c r="V762" s="886"/>
      <c r="W762" s="886"/>
      <c r="X762" s="886"/>
      <c r="Y762" s="886"/>
      <c r="Z762" s="886"/>
      <c r="AA762" s="886"/>
      <c r="AB762" s="886"/>
      <c r="AC762" s="886"/>
      <c r="AD762" s="887"/>
      <c r="AE762" s="887"/>
      <c r="AF762" s="887"/>
      <c r="AG762" s="888">
        <v>1</v>
      </c>
      <c r="AH762" s="888"/>
      <c r="AI762" s="888"/>
      <c r="AJ762" s="888"/>
      <c r="AK762" s="889">
        <v>9630</v>
      </c>
      <c r="AL762" s="889"/>
      <c r="AM762" s="889"/>
      <c r="AN762" s="889"/>
      <c r="AO762" s="889"/>
      <c r="AP762" s="889"/>
      <c r="AQ762" s="880">
        <v>115560</v>
      </c>
      <c r="AR762" s="880"/>
      <c r="AS762" s="880"/>
      <c r="AT762" s="880"/>
      <c r="AU762" s="880"/>
      <c r="AV762" s="880"/>
      <c r="AW762" s="880"/>
      <c r="AX762" s="880"/>
      <c r="AY762" s="876">
        <v>0</v>
      </c>
      <c r="AZ762" s="876"/>
      <c r="BA762" s="876"/>
      <c r="BB762" s="876"/>
      <c r="BC762" s="876"/>
      <c r="BD762" s="876"/>
      <c r="BE762" s="876"/>
      <c r="BF762" s="876"/>
      <c r="BG762" s="876">
        <v>1605</v>
      </c>
      <c r="BH762" s="876"/>
      <c r="BI762" s="876"/>
      <c r="BJ762" s="876"/>
      <c r="BK762" s="876"/>
      <c r="BL762" s="876"/>
      <c r="BM762" s="876"/>
      <c r="BN762" s="876"/>
      <c r="BO762" s="877">
        <v>16050</v>
      </c>
      <c r="BP762" s="878"/>
      <c r="BQ762" s="878"/>
      <c r="BR762" s="878"/>
      <c r="BS762" s="878"/>
      <c r="BT762" s="878"/>
      <c r="BU762" s="878"/>
      <c r="BV762" s="879"/>
      <c r="BW762" s="876">
        <v>0</v>
      </c>
      <c r="BX762" s="876"/>
      <c r="BY762" s="876"/>
      <c r="BZ762" s="876"/>
      <c r="CA762" s="876"/>
      <c r="CB762" s="876"/>
      <c r="CC762" s="876"/>
      <c r="CD762" s="876"/>
      <c r="CE762" s="876">
        <v>0</v>
      </c>
      <c r="CF762" s="876"/>
      <c r="CG762" s="876"/>
      <c r="CH762" s="876"/>
      <c r="CI762" s="876"/>
      <c r="CJ762" s="876"/>
      <c r="CK762" s="876"/>
      <c r="CL762" s="876"/>
      <c r="CM762" s="876"/>
      <c r="CN762" s="876">
        <v>25600</v>
      </c>
      <c r="CO762" s="876"/>
      <c r="CP762" s="876"/>
      <c r="CQ762" s="876"/>
      <c r="CR762" s="876"/>
      <c r="CS762" s="876"/>
      <c r="CT762" s="876"/>
      <c r="CU762" s="876"/>
      <c r="CV762" s="880">
        <f t="shared" si="11"/>
        <v>158815</v>
      </c>
      <c r="CW762" s="880"/>
      <c r="CX762" s="880"/>
      <c r="CY762" s="880"/>
      <c r="CZ762" s="880"/>
      <c r="DA762" s="880"/>
      <c r="DB762" s="880"/>
      <c r="DC762" s="880"/>
      <c r="DD762" s="880"/>
      <c r="DE762" s="881"/>
    </row>
    <row r="763" spans="1:109" s="3" customFormat="1" ht="23.25" customHeight="1" x14ac:dyDescent="0.2">
      <c r="A763" s="919" t="s">
        <v>2005</v>
      </c>
      <c r="B763" s="920"/>
      <c r="C763" s="920"/>
      <c r="D763" s="920"/>
      <c r="E763" s="920"/>
      <c r="F763" s="920"/>
      <c r="G763" s="920"/>
      <c r="H763" s="920"/>
      <c r="I763" s="920"/>
      <c r="J763" s="920"/>
      <c r="K763" s="920"/>
      <c r="L763" s="920"/>
      <c r="M763" s="920"/>
      <c r="N763" s="920"/>
      <c r="O763" s="921"/>
      <c r="P763" s="886" t="s">
        <v>1538</v>
      </c>
      <c r="Q763" s="886"/>
      <c r="R763" s="886"/>
      <c r="S763" s="886"/>
      <c r="T763" s="886"/>
      <c r="U763" s="886"/>
      <c r="V763" s="886"/>
      <c r="W763" s="886"/>
      <c r="X763" s="886"/>
      <c r="Y763" s="886"/>
      <c r="Z763" s="886"/>
      <c r="AA763" s="886"/>
      <c r="AB763" s="886"/>
      <c r="AC763" s="886"/>
      <c r="AD763" s="887"/>
      <c r="AE763" s="887"/>
      <c r="AF763" s="887"/>
      <c r="AG763" s="888">
        <v>1</v>
      </c>
      <c r="AH763" s="888"/>
      <c r="AI763" s="888"/>
      <c r="AJ763" s="888"/>
      <c r="AK763" s="889">
        <v>9630</v>
      </c>
      <c r="AL763" s="889"/>
      <c r="AM763" s="889"/>
      <c r="AN763" s="889"/>
      <c r="AO763" s="889"/>
      <c r="AP763" s="889"/>
      <c r="AQ763" s="880">
        <v>115560</v>
      </c>
      <c r="AR763" s="880"/>
      <c r="AS763" s="880"/>
      <c r="AT763" s="880"/>
      <c r="AU763" s="880"/>
      <c r="AV763" s="880"/>
      <c r="AW763" s="880"/>
      <c r="AX763" s="880"/>
      <c r="AY763" s="876">
        <v>0</v>
      </c>
      <c r="AZ763" s="876"/>
      <c r="BA763" s="876"/>
      <c r="BB763" s="876"/>
      <c r="BC763" s="876"/>
      <c r="BD763" s="876"/>
      <c r="BE763" s="876"/>
      <c r="BF763" s="876"/>
      <c r="BG763" s="876">
        <v>1605</v>
      </c>
      <c r="BH763" s="876"/>
      <c r="BI763" s="876"/>
      <c r="BJ763" s="876"/>
      <c r="BK763" s="876"/>
      <c r="BL763" s="876"/>
      <c r="BM763" s="876"/>
      <c r="BN763" s="876"/>
      <c r="BO763" s="877">
        <v>16050</v>
      </c>
      <c r="BP763" s="878"/>
      <c r="BQ763" s="878"/>
      <c r="BR763" s="878"/>
      <c r="BS763" s="878"/>
      <c r="BT763" s="878"/>
      <c r="BU763" s="878"/>
      <c r="BV763" s="879"/>
      <c r="BW763" s="876">
        <v>0</v>
      </c>
      <c r="BX763" s="876"/>
      <c r="BY763" s="876"/>
      <c r="BZ763" s="876"/>
      <c r="CA763" s="876"/>
      <c r="CB763" s="876"/>
      <c r="CC763" s="876"/>
      <c r="CD763" s="876"/>
      <c r="CE763" s="876">
        <v>0</v>
      </c>
      <c r="CF763" s="876"/>
      <c r="CG763" s="876"/>
      <c r="CH763" s="876"/>
      <c r="CI763" s="876"/>
      <c r="CJ763" s="876"/>
      <c r="CK763" s="876"/>
      <c r="CL763" s="876"/>
      <c r="CM763" s="876"/>
      <c r="CN763" s="876">
        <v>25600</v>
      </c>
      <c r="CO763" s="876"/>
      <c r="CP763" s="876"/>
      <c r="CQ763" s="876"/>
      <c r="CR763" s="876"/>
      <c r="CS763" s="876"/>
      <c r="CT763" s="876"/>
      <c r="CU763" s="876"/>
      <c r="CV763" s="880">
        <f t="shared" si="11"/>
        <v>158815</v>
      </c>
      <c r="CW763" s="880"/>
      <c r="CX763" s="880"/>
      <c r="CY763" s="880"/>
      <c r="CZ763" s="880"/>
      <c r="DA763" s="880"/>
      <c r="DB763" s="880"/>
      <c r="DC763" s="880"/>
      <c r="DD763" s="880"/>
      <c r="DE763" s="881"/>
    </row>
    <row r="764" spans="1:109" s="3" customFormat="1" ht="23.25" customHeight="1" x14ac:dyDescent="0.2">
      <c r="A764" s="919" t="s">
        <v>2005</v>
      </c>
      <c r="B764" s="920"/>
      <c r="C764" s="920"/>
      <c r="D764" s="920"/>
      <c r="E764" s="920"/>
      <c r="F764" s="920"/>
      <c r="G764" s="920"/>
      <c r="H764" s="920"/>
      <c r="I764" s="920"/>
      <c r="J764" s="920"/>
      <c r="K764" s="920"/>
      <c r="L764" s="920"/>
      <c r="M764" s="920"/>
      <c r="N764" s="920"/>
      <c r="O764" s="921"/>
      <c r="P764" s="886" t="s">
        <v>1579</v>
      </c>
      <c r="Q764" s="886"/>
      <c r="R764" s="886"/>
      <c r="S764" s="886"/>
      <c r="T764" s="886"/>
      <c r="U764" s="886"/>
      <c r="V764" s="886"/>
      <c r="W764" s="886"/>
      <c r="X764" s="886"/>
      <c r="Y764" s="886"/>
      <c r="Z764" s="886"/>
      <c r="AA764" s="886"/>
      <c r="AB764" s="886"/>
      <c r="AC764" s="886"/>
      <c r="AD764" s="887"/>
      <c r="AE764" s="887"/>
      <c r="AF764" s="887"/>
      <c r="AG764" s="888">
        <v>1</v>
      </c>
      <c r="AH764" s="888"/>
      <c r="AI764" s="888"/>
      <c r="AJ764" s="888"/>
      <c r="AK764" s="889">
        <v>9630</v>
      </c>
      <c r="AL764" s="889"/>
      <c r="AM764" s="889"/>
      <c r="AN764" s="889"/>
      <c r="AO764" s="889"/>
      <c r="AP764" s="889"/>
      <c r="AQ764" s="880">
        <v>115560</v>
      </c>
      <c r="AR764" s="880"/>
      <c r="AS764" s="880"/>
      <c r="AT764" s="880"/>
      <c r="AU764" s="880"/>
      <c r="AV764" s="880"/>
      <c r="AW764" s="880"/>
      <c r="AX764" s="880"/>
      <c r="AY764" s="876">
        <v>0</v>
      </c>
      <c r="AZ764" s="876"/>
      <c r="BA764" s="876"/>
      <c r="BB764" s="876"/>
      <c r="BC764" s="876"/>
      <c r="BD764" s="876"/>
      <c r="BE764" s="876"/>
      <c r="BF764" s="876"/>
      <c r="BG764" s="876">
        <v>1605</v>
      </c>
      <c r="BH764" s="876"/>
      <c r="BI764" s="876"/>
      <c r="BJ764" s="876"/>
      <c r="BK764" s="876"/>
      <c r="BL764" s="876"/>
      <c r="BM764" s="876"/>
      <c r="BN764" s="876"/>
      <c r="BO764" s="877">
        <v>16050</v>
      </c>
      <c r="BP764" s="878"/>
      <c r="BQ764" s="878"/>
      <c r="BR764" s="878"/>
      <c r="BS764" s="878"/>
      <c r="BT764" s="878"/>
      <c r="BU764" s="878"/>
      <c r="BV764" s="879"/>
      <c r="BW764" s="876">
        <v>0</v>
      </c>
      <c r="BX764" s="876"/>
      <c r="BY764" s="876"/>
      <c r="BZ764" s="876"/>
      <c r="CA764" s="876"/>
      <c r="CB764" s="876"/>
      <c r="CC764" s="876"/>
      <c r="CD764" s="876"/>
      <c r="CE764" s="876">
        <v>0</v>
      </c>
      <c r="CF764" s="876"/>
      <c r="CG764" s="876"/>
      <c r="CH764" s="876"/>
      <c r="CI764" s="876"/>
      <c r="CJ764" s="876"/>
      <c r="CK764" s="876"/>
      <c r="CL764" s="876"/>
      <c r="CM764" s="876"/>
      <c r="CN764" s="876">
        <v>25600</v>
      </c>
      <c r="CO764" s="876"/>
      <c r="CP764" s="876"/>
      <c r="CQ764" s="876"/>
      <c r="CR764" s="876"/>
      <c r="CS764" s="876"/>
      <c r="CT764" s="876"/>
      <c r="CU764" s="876"/>
      <c r="CV764" s="880">
        <f t="shared" si="11"/>
        <v>158815</v>
      </c>
      <c r="CW764" s="880"/>
      <c r="CX764" s="880"/>
      <c r="CY764" s="880"/>
      <c r="CZ764" s="880"/>
      <c r="DA764" s="880"/>
      <c r="DB764" s="880"/>
      <c r="DC764" s="880"/>
      <c r="DD764" s="880"/>
      <c r="DE764" s="881"/>
    </row>
    <row r="765" spans="1:109" s="3" customFormat="1" ht="23.25" customHeight="1" x14ac:dyDescent="0.2">
      <c r="A765" s="919" t="s">
        <v>2006</v>
      </c>
      <c r="B765" s="920"/>
      <c r="C765" s="920"/>
      <c r="D765" s="920"/>
      <c r="E765" s="920"/>
      <c r="F765" s="920"/>
      <c r="G765" s="920"/>
      <c r="H765" s="920"/>
      <c r="I765" s="920"/>
      <c r="J765" s="920"/>
      <c r="K765" s="920"/>
      <c r="L765" s="920"/>
      <c r="M765" s="920"/>
      <c r="N765" s="920"/>
      <c r="O765" s="921"/>
      <c r="P765" s="886" t="s">
        <v>1553</v>
      </c>
      <c r="Q765" s="886"/>
      <c r="R765" s="886"/>
      <c r="S765" s="886"/>
      <c r="T765" s="886"/>
      <c r="U765" s="886"/>
      <c r="V765" s="886"/>
      <c r="W765" s="886"/>
      <c r="X765" s="886"/>
      <c r="Y765" s="886"/>
      <c r="Z765" s="886"/>
      <c r="AA765" s="886"/>
      <c r="AB765" s="886"/>
      <c r="AC765" s="886"/>
      <c r="AD765" s="887"/>
      <c r="AE765" s="887"/>
      <c r="AF765" s="887"/>
      <c r="AG765" s="888">
        <v>16</v>
      </c>
      <c r="AH765" s="888"/>
      <c r="AI765" s="888"/>
      <c r="AJ765" s="888"/>
      <c r="AK765" s="889">
        <v>154080</v>
      </c>
      <c r="AL765" s="889"/>
      <c r="AM765" s="889"/>
      <c r="AN765" s="889"/>
      <c r="AO765" s="889"/>
      <c r="AP765" s="889"/>
      <c r="AQ765" s="880">
        <v>1848960</v>
      </c>
      <c r="AR765" s="880"/>
      <c r="AS765" s="880"/>
      <c r="AT765" s="880"/>
      <c r="AU765" s="880"/>
      <c r="AV765" s="880"/>
      <c r="AW765" s="880"/>
      <c r="AX765" s="880"/>
      <c r="AY765" s="876">
        <v>0</v>
      </c>
      <c r="AZ765" s="876"/>
      <c r="BA765" s="876"/>
      <c r="BB765" s="876"/>
      <c r="BC765" s="876"/>
      <c r="BD765" s="876"/>
      <c r="BE765" s="876"/>
      <c r="BF765" s="876"/>
      <c r="BG765" s="876">
        <v>25680</v>
      </c>
      <c r="BH765" s="876"/>
      <c r="BI765" s="876"/>
      <c r="BJ765" s="876"/>
      <c r="BK765" s="876"/>
      <c r="BL765" s="876"/>
      <c r="BM765" s="876"/>
      <c r="BN765" s="876"/>
      <c r="BO765" s="877">
        <v>256800</v>
      </c>
      <c r="BP765" s="878"/>
      <c r="BQ765" s="878"/>
      <c r="BR765" s="878"/>
      <c r="BS765" s="878"/>
      <c r="BT765" s="878"/>
      <c r="BU765" s="878"/>
      <c r="BV765" s="879"/>
      <c r="BW765" s="876">
        <v>0</v>
      </c>
      <c r="BX765" s="876"/>
      <c r="BY765" s="876"/>
      <c r="BZ765" s="876"/>
      <c r="CA765" s="876"/>
      <c r="CB765" s="876"/>
      <c r="CC765" s="876"/>
      <c r="CD765" s="876"/>
      <c r="CE765" s="876">
        <v>0</v>
      </c>
      <c r="CF765" s="876"/>
      <c r="CG765" s="876"/>
      <c r="CH765" s="876"/>
      <c r="CI765" s="876"/>
      <c r="CJ765" s="876"/>
      <c r="CK765" s="876"/>
      <c r="CL765" s="876"/>
      <c r="CM765" s="876"/>
      <c r="CN765" s="876">
        <v>409600</v>
      </c>
      <c r="CO765" s="876"/>
      <c r="CP765" s="876"/>
      <c r="CQ765" s="876"/>
      <c r="CR765" s="876"/>
      <c r="CS765" s="876"/>
      <c r="CT765" s="876"/>
      <c r="CU765" s="876"/>
      <c r="CV765" s="880">
        <f t="shared" si="11"/>
        <v>2541040</v>
      </c>
      <c r="CW765" s="880"/>
      <c r="CX765" s="880"/>
      <c r="CY765" s="880"/>
      <c r="CZ765" s="880"/>
      <c r="DA765" s="880"/>
      <c r="DB765" s="880"/>
      <c r="DC765" s="880"/>
      <c r="DD765" s="880"/>
      <c r="DE765" s="881"/>
    </row>
    <row r="766" spans="1:109" s="3" customFormat="1" ht="23.25" customHeight="1" x14ac:dyDescent="0.2">
      <c r="A766" s="919" t="s">
        <v>2007</v>
      </c>
      <c r="B766" s="920"/>
      <c r="C766" s="920"/>
      <c r="D766" s="920"/>
      <c r="E766" s="920"/>
      <c r="F766" s="920"/>
      <c r="G766" s="920"/>
      <c r="H766" s="920"/>
      <c r="I766" s="920"/>
      <c r="J766" s="920"/>
      <c r="K766" s="920"/>
      <c r="L766" s="920"/>
      <c r="M766" s="920"/>
      <c r="N766" s="920"/>
      <c r="O766" s="921"/>
      <c r="P766" s="886" t="s">
        <v>1675</v>
      </c>
      <c r="Q766" s="886"/>
      <c r="R766" s="886"/>
      <c r="S766" s="886"/>
      <c r="T766" s="886"/>
      <c r="U766" s="886"/>
      <c r="V766" s="886"/>
      <c r="W766" s="886"/>
      <c r="X766" s="886"/>
      <c r="Y766" s="886"/>
      <c r="Z766" s="886"/>
      <c r="AA766" s="886"/>
      <c r="AB766" s="886"/>
      <c r="AC766" s="886"/>
      <c r="AD766" s="887"/>
      <c r="AE766" s="887"/>
      <c r="AF766" s="887"/>
      <c r="AG766" s="888">
        <v>11</v>
      </c>
      <c r="AH766" s="888"/>
      <c r="AI766" s="888"/>
      <c r="AJ766" s="888"/>
      <c r="AK766" s="889">
        <v>193050</v>
      </c>
      <c r="AL766" s="889"/>
      <c r="AM766" s="889"/>
      <c r="AN766" s="889"/>
      <c r="AO766" s="889"/>
      <c r="AP766" s="889"/>
      <c r="AQ766" s="880">
        <v>2316600</v>
      </c>
      <c r="AR766" s="880"/>
      <c r="AS766" s="880"/>
      <c r="AT766" s="880"/>
      <c r="AU766" s="880"/>
      <c r="AV766" s="880"/>
      <c r="AW766" s="880"/>
      <c r="AX766" s="880"/>
      <c r="AY766" s="876">
        <v>0</v>
      </c>
      <c r="AZ766" s="876"/>
      <c r="BA766" s="876"/>
      <c r="BB766" s="876"/>
      <c r="BC766" s="876"/>
      <c r="BD766" s="876"/>
      <c r="BE766" s="876"/>
      <c r="BF766" s="876"/>
      <c r="BG766" s="876">
        <v>32175</v>
      </c>
      <c r="BH766" s="876"/>
      <c r="BI766" s="876"/>
      <c r="BJ766" s="876"/>
      <c r="BK766" s="876"/>
      <c r="BL766" s="876"/>
      <c r="BM766" s="876"/>
      <c r="BN766" s="876"/>
      <c r="BO766" s="877">
        <v>321750</v>
      </c>
      <c r="BP766" s="878"/>
      <c r="BQ766" s="878"/>
      <c r="BR766" s="878"/>
      <c r="BS766" s="878"/>
      <c r="BT766" s="878"/>
      <c r="BU766" s="878"/>
      <c r="BV766" s="879"/>
      <c r="BW766" s="876">
        <v>0</v>
      </c>
      <c r="BX766" s="876"/>
      <c r="BY766" s="876"/>
      <c r="BZ766" s="876"/>
      <c r="CA766" s="876"/>
      <c r="CB766" s="876"/>
      <c r="CC766" s="876"/>
      <c r="CD766" s="876"/>
      <c r="CE766" s="876">
        <v>0</v>
      </c>
      <c r="CF766" s="876"/>
      <c r="CG766" s="876"/>
      <c r="CH766" s="876"/>
      <c r="CI766" s="876"/>
      <c r="CJ766" s="876"/>
      <c r="CK766" s="876"/>
      <c r="CL766" s="876"/>
      <c r="CM766" s="876"/>
      <c r="CN766" s="876">
        <v>0</v>
      </c>
      <c r="CO766" s="876"/>
      <c r="CP766" s="876"/>
      <c r="CQ766" s="876"/>
      <c r="CR766" s="876"/>
      <c r="CS766" s="876"/>
      <c r="CT766" s="876"/>
      <c r="CU766" s="876"/>
      <c r="CV766" s="880">
        <f t="shared" si="11"/>
        <v>2670525</v>
      </c>
      <c r="CW766" s="880"/>
      <c r="CX766" s="880"/>
      <c r="CY766" s="880"/>
      <c r="CZ766" s="880"/>
      <c r="DA766" s="880"/>
      <c r="DB766" s="880"/>
      <c r="DC766" s="880"/>
      <c r="DD766" s="880"/>
      <c r="DE766" s="881"/>
    </row>
    <row r="767" spans="1:109" s="3" customFormat="1" ht="23.25" customHeight="1" x14ac:dyDescent="0.2">
      <c r="A767" s="919" t="s">
        <v>2008</v>
      </c>
      <c r="B767" s="920"/>
      <c r="C767" s="920"/>
      <c r="D767" s="920"/>
      <c r="E767" s="920"/>
      <c r="F767" s="920"/>
      <c r="G767" s="920"/>
      <c r="H767" s="920"/>
      <c r="I767" s="920"/>
      <c r="J767" s="920"/>
      <c r="K767" s="920"/>
      <c r="L767" s="920"/>
      <c r="M767" s="920"/>
      <c r="N767" s="920"/>
      <c r="O767" s="921"/>
      <c r="P767" s="886" t="s">
        <v>1542</v>
      </c>
      <c r="Q767" s="886"/>
      <c r="R767" s="886"/>
      <c r="S767" s="886"/>
      <c r="T767" s="886"/>
      <c r="U767" s="886"/>
      <c r="V767" s="886"/>
      <c r="W767" s="886"/>
      <c r="X767" s="886"/>
      <c r="Y767" s="886"/>
      <c r="Z767" s="886"/>
      <c r="AA767" s="886"/>
      <c r="AB767" s="886"/>
      <c r="AC767" s="886"/>
      <c r="AD767" s="887"/>
      <c r="AE767" s="887"/>
      <c r="AF767" s="887"/>
      <c r="AG767" s="888">
        <v>1</v>
      </c>
      <c r="AH767" s="888"/>
      <c r="AI767" s="888"/>
      <c r="AJ767" s="888"/>
      <c r="AK767" s="889">
        <v>54815</v>
      </c>
      <c r="AL767" s="889"/>
      <c r="AM767" s="889"/>
      <c r="AN767" s="889"/>
      <c r="AO767" s="889"/>
      <c r="AP767" s="889"/>
      <c r="AQ767" s="880">
        <v>657780</v>
      </c>
      <c r="AR767" s="880"/>
      <c r="AS767" s="880"/>
      <c r="AT767" s="880"/>
      <c r="AU767" s="880"/>
      <c r="AV767" s="880"/>
      <c r="AW767" s="880"/>
      <c r="AX767" s="880"/>
      <c r="AY767" s="876">
        <v>0</v>
      </c>
      <c r="AZ767" s="876"/>
      <c r="BA767" s="876"/>
      <c r="BB767" s="876"/>
      <c r="BC767" s="876"/>
      <c r="BD767" s="876"/>
      <c r="BE767" s="876"/>
      <c r="BF767" s="876"/>
      <c r="BG767" s="876">
        <v>9135.8333333333339</v>
      </c>
      <c r="BH767" s="876"/>
      <c r="BI767" s="876"/>
      <c r="BJ767" s="876"/>
      <c r="BK767" s="876"/>
      <c r="BL767" s="876"/>
      <c r="BM767" s="876"/>
      <c r="BN767" s="876"/>
      <c r="BO767" s="877">
        <v>91358.333333333343</v>
      </c>
      <c r="BP767" s="878"/>
      <c r="BQ767" s="878"/>
      <c r="BR767" s="878"/>
      <c r="BS767" s="878"/>
      <c r="BT767" s="878"/>
      <c r="BU767" s="878"/>
      <c r="BV767" s="879"/>
      <c r="BW767" s="876">
        <v>0</v>
      </c>
      <c r="BX767" s="876"/>
      <c r="BY767" s="876"/>
      <c r="BZ767" s="876"/>
      <c r="CA767" s="876"/>
      <c r="CB767" s="876"/>
      <c r="CC767" s="876"/>
      <c r="CD767" s="876"/>
      <c r="CE767" s="876">
        <v>0</v>
      </c>
      <c r="CF767" s="876"/>
      <c r="CG767" s="876"/>
      <c r="CH767" s="876"/>
      <c r="CI767" s="876"/>
      <c r="CJ767" s="876"/>
      <c r="CK767" s="876"/>
      <c r="CL767" s="876"/>
      <c r="CM767" s="876"/>
      <c r="CN767" s="876">
        <v>0</v>
      </c>
      <c r="CO767" s="876"/>
      <c r="CP767" s="876"/>
      <c r="CQ767" s="876"/>
      <c r="CR767" s="876"/>
      <c r="CS767" s="876"/>
      <c r="CT767" s="876"/>
      <c r="CU767" s="876"/>
      <c r="CV767" s="880">
        <f t="shared" si="11"/>
        <v>758274.16666666674</v>
      </c>
      <c r="CW767" s="880"/>
      <c r="CX767" s="880"/>
      <c r="CY767" s="880"/>
      <c r="CZ767" s="880"/>
      <c r="DA767" s="880"/>
      <c r="DB767" s="880"/>
      <c r="DC767" s="880"/>
      <c r="DD767" s="880"/>
      <c r="DE767" s="881"/>
    </row>
    <row r="768" spans="1:109" s="3" customFormat="1" ht="23.25" customHeight="1" x14ac:dyDescent="0.2">
      <c r="A768" s="919" t="s">
        <v>2009</v>
      </c>
      <c r="B768" s="920"/>
      <c r="C768" s="920"/>
      <c r="D768" s="920"/>
      <c r="E768" s="920"/>
      <c r="F768" s="920"/>
      <c r="G768" s="920"/>
      <c r="H768" s="920"/>
      <c r="I768" s="920"/>
      <c r="J768" s="920"/>
      <c r="K768" s="920"/>
      <c r="L768" s="920"/>
      <c r="M768" s="920"/>
      <c r="N768" s="920"/>
      <c r="O768" s="921"/>
      <c r="P768" s="886" t="s">
        <v>1543</v>
      </c>
      <c r="Q768" s="886"/>
      <c r="R768" s="886"/>
      <c r="S768" s="886"/>
      <c r="T768" s="886"/>
      <c r="U768" s="886"/>
      <c r="V768" s="886"/>
      <c r="W768" s="886"/>
      <c r="X768" s="886"/>
      <c r="Y768" s="886"/>
      <c r="Z768" s="886"/>
      <c r="AA768" s="886"/>
      <c r="AB768" s="886"/>
      <c r="AC768" s="886"/>
      <c r="AD768" s="887"/>
      <c r="AE768" s="887"/>
      <c r="AF768" s="887"/>
      <c r="AG768" s="888">
        <v>1</v>
      </c>
      <c r="AH768" s="888"/>
      <c r="AI768" s="888"/>
      <c r="AJ768" s="888"/>
      <c r="AK768" s="889">
        <v>43500</v>
      </c>
      <c r="AL768" s="889"/>
      <c r="AM768" s="889"/>
      <c r="AN768" s="889"/>
      <c r="AO768" s="889"/>
      <c r="AP768" s="889"/>
      <c r="AQ768" s="880">
        <v>522000</v>
      </c>
      <c r="AR768" s="880"/>
      <c r="AS768" s="880"/>
      <c r="AT768" s="880"/>
      <c r="AU768" s="880"/>
      <c r="AV768" s="880"/>
      <c r="AW768" s="880"/>
      <c r="AX768" s="880"/>
      <c r="AY768" s="876">
        <v>0</v>
      </c>
      <c r="AZ768" s="876"/>
      <c r="BA768" s="876"/>
      <c r="BB768" s="876"/>
      <c r="BC768" s="876"/>
      <c r="BD768" s="876"/>
      <c r="BE768" s="876"/>
      <c r="BF768" s="876"/>
      <c r="BG768" s="876">
        <v>7250</v>
      </c>
      <c r="BH768" s="876"/>
      <c r="BI768" s="876"/>
      <c r="BJ768" s="876"/>
      <c r="BK768" s="876"/>
      <c r="BL768" s="876"/>
      <c r="BM768" s="876"/>
      <c r="BN768" s="876"/>
      <c r="BO768" s="877">
        <v>72500</v>
      </c>
      <c r="BP768" s="878"/>
      <c r="BQ768" s="878"/>
      <c r="BR768" s="878"/>
      <c r="BS768" s="878"/>
      <c r="BT768" s="878"/>
      <c r="BU768" s="878"/>
      <c r="BV768" s="879"/>
      <c r="BW768" s="876">
        <v>0</v>
      </c>
      <c r="BX768" s="876"/>
      <c r="BY768" s="876"/>
      <c r="BZ768" s="876"/>
      <c r="CA768" s="876"/>
      <c r="CB768" s="876"/>
      <c r="CC768" s="876"/>
      <c r="CD768" s="876"/>
      <c r="CE768" s="876">
        <v>0</v>
      </c>
      <c r="CF768" s="876"/>
      <c r="CG768" s="876"/>
      <c r="CH768" s="876"/>
      <c r="CI768" s="876"/>
      <c r="CJ768" s="876"/>
      <c r="CK768" s="876"/>
      <c r="CL768" s="876"/>
      <c r="CM768" s="876"/>
      <c r="CN768" s="876">
        <v>24000</v>
      </c>
      <c r="CO768" s="876"/>
      <c r="CP768" s="876"/>
      <c r="CQ768" s="876"/>
      <c r="CR768" s="876"/>
      <c r="CS768" s="876"/>
      <c r="CT768" s="876"/>
      <c r="CU768" s="876"/>
      <c r="CV768" s="880">
        <f t="shared" si="11"/>
        <v>625750</v>
      </c>
      <c r="CW768" s="880"/>
      <c r="CX768" s="880"/>
      <c r="CY768" s="880"/>
      <c r="CZ768" s="880"/>
      <c r="DA768" s="880"/>
      <c r="DB768" s="880"/>
      <c r="DC768" s="880"/>
      <c r="DD768" s="880"/>
      <c r="DE768" s="881"/>
    </row>
    <row r="769" spans="1:109" s="3" customFormat="1" ht="23.25" customHeight="1" x14ac:dyDescent="0.2">
      <c r="A769" s="919" t="s">
        <v>2010</v>
      </c>
      <c r="B769" s="920"/>
      <c r="C769" s="920"/>
      <c r="D769" s="920"/>
      <c r="E769" s="920"/>
      <c r="F769" s="920"/>
      <c r="G769" s="920"/>
      <c r="H769" s="920"/>
      <c r="I769" s="920"/>
      <c r="J769" s="920"/>
      <c r="K769" s="920"/>
      <c r="L769" s="920"/>
      <c r="M769" s="920"/>
      <c r="N769" s="920"/>
      <c r="O769" s="921"/>
      <c r="P769" s="886" t="s">
        <v>1507</v>
      </c>
      <c r="Q769" s="886"/>
      <c r="R769" s="886"/>
      <c r="S769" s="886"/>
      <c r="T769" s="886"/>
      <c r="U769" s="886"/>
      <c r="V769" s="886"/>
      <c r="W769" s="886"/>
      <c r="X769" s="886"/>
      <c r="Y769" s="886"/>
      <c r="Z769" s="886"/>
      <c r="AA769" s="886"/>
      <c r="AB769" s="886"/>
      <c r="AC769" s="886"/>
      <c r="AD769" s="887"/>
      <c r="AE769" s="887"/>
      <c r="AF769" s="887"/>
      <c r="AG769" s="888">
        <v>1</v>
      </c>
      <c r="AH769" s="888"/>
      <c r="AI769" s="888"/>
      <c r="AJ769" s="888"/>
      <c r="AK769" s="889">
        <v>13179.561299999999</v>
      </c>
      <c r="AL769" s="889"/>
      <c r="AM769" s="889"/>
      <c r="AN769" s="889"/>
      <c r="AO769" s="889"/>
      <c r="AP769" s="889"/>
      <c r="AQ769" s="880">
        <v>158154.73559999999</v>
      </c>
      <c r="AR769" s="880"/>
      <c r="AS769" s="880"/>
      <c r="AT769" s="880"/>
      <c r="AU769" s="880"/>
      <c r="AV769" s="880"/>
      <c r="AW769" s="880"/>
      <c r="AX769" s="880"/>
      <c r="AY769" s="876">
        <v>0</v>
      </c>
      <c r="AZ769" s="876"/>
      <c r="BA769" s="876"/>
      <c r="BB769" s="876"/>
      <c r="BC769" s="876"/>
      <c r="BD769" s="876"/>
      <c r="BE769" s="876"/>
      <c r="BF769" s="876"/>
      <c r="BG769" s="876">
        <v>2196.5935499999996</v>
      </c>
      <c r="BH769" s="876"/>
      <c r="BI769" s="876"/>
      <c r="BJ769" s="876"/>
      <c r="BK769" s="876"/>
      <c r="BL769" s="876"/>
      <c r="BM769" s="876"/>
      <c r="BN769" s="876"/>
      <c r="BO769" s="877">
        <v>21965.935499999996</v>
      </c>
      <c r="BP769" s="878"/>
      <c r="BQ769" s="878"/>
      <c r="BR769" s="878"/>
      <c r="BS769" s="878"/>
      <c r="BT769" s="878"/>
      <c r="BU769" s="878"/>
      <c r="BV769" s="879"/>
      <c r="BW769" s="876">
        <v>0</v>
      </c>
      <c r="BX769" s="876"/>
      <c r="BY769" s="876"/>
      <c r="BZ769" s="876"/>
      <c r="CA769" s="876"/>
      <c r="CB769" s="876"/>
      <c r="CC769" s="876"/>
      <c r="CD769" s="876"/>
      <c r="CE769" s="876">
        <v>0</v>
      </c>
      <c r="CF769" s="876"/>
      <c r="CG769" s="876"/>
      <c r="CH769" s="876"/>
      <c r="CI769" s="876"/>
      <c r="CJ769" s="876"/>
      <c r="CK769" s="876"/>
      <c r="CL769" s="876"/>
      <c r="CM769" s="876"/>
      <c r="CN769" s="876">
        <v>18589.780650000001</v>
      </c>
      <c r="CO769" s="876"/>
      <c r="CP769" s="876"/>
      <c r="CQ769" s="876"/>
      <c r="CR769" s="876"/>
      <c r="CS769" s="876"/>
      <c r="CT769" s="876"/>
      <c r="CU769" s="876"/>
      <c r="CV769" s="880">
        <f t="shared" si="11"/>
        <v>200907.04529999997</v>
      </c>
      <c r="CW769" s="880"/>
      <c r="CX769" s="880"/>
      <c r="CY769" s="880"/>
      <c r="CZ769" s="880"/>
      <c r="DA769" s="880"/>
      <c r="DB769" s="880"/>
      <c r="DC769" s="880"/>
      <c r="DD769" s="880"/>
      <c r="DE769" s="881"/>
    </row>
    <row r="770" spans="1:109" s="3" customFormat="1" ht="23.25" customHeight="1" x14ac:dyDescent="0.2">
      <c r="A770" s="919" t="s">
        <v>2011</v>
      </c>
      <c r="B770" s="920"/>
      <c r="C770" s="920"/>
      <c r="D770" s="920"/>
      <c r="E770" s="920"/>
      <c r="F770" s="920"/>
      <c r="G770" s="920"/>
      <c r="H770" s="920"/>
      <c r="I770" s="920"/>
      <c r="J770" s="920"/>
      <c r="K770" s="920"/>
      <c r="L770" s="920"/>
      <c r="M770" s="920"/>
      <c r="N770" s="920"/>
      <c r="O770" s="921"/>
      <c r="P770" s="886" t="s">
        <v>1543</v>
      </c>
      <c r="Q770" s="886"/>
      <c r="R770" s="886"/>
      <c r="S770" s="886"/>
      <c r="T770" s="886"/>
      <c r="U770" s="886"/>
      <c r="V770" s="886"/>
      <c r="W770" s="886"/>
      <c r="X770" s="886"/>
      <c r="Y770" s="886"/>
      <c r="Z770" s="886"/>
      <c r="AA770" s="886"/>
      <c r="AB770" s="886"/>
      <c r="AC770" s="886"/>
      <c r="AD770" s="887"/>
      <c r="AE770" s="887"/>
      <c r="AF770" s="887"/>
      <c r="AG770" s="888">
        <v>1</v>
      </c>
      <c r="AH770" s="888"/>
      <c r="AI770" s="888"/>
      <c r="AJ770" s="888"/>
      <c r="AK770" s="889">
        <v>33500</v>
      </c>
      <c r="AL770" s="889"/>
      <c r="AM770" s="889"/>
      <c r="AN770" s="889"/>
      <c r="AO770" s="889"/>
      <c r="AP770" s="889"/>
      <c r="AQ770" s="880">
        <v>402000</v>
      </c>
      <c r="AR770" s="880"/>
      <c r="AS770" s="880"/>
      <c r="AT770" s="880"/>
      <c r="AU770" s="880"/>
      <c r="AV770" s="880"/>
      <c r="AW770" s="880"/>
      <c r="AX770" s="880"/>
      <c r="AY770" s="876">
        <v>0</v>
      </c>
      <c r="AZ770" s="876"/>
      <c r="BA770" s="876"/>
      <c r="BB770" s="876"/>
      <c r="BC770" s="876"/>
      <c r="BD770" s="876"/>
      <c r="BE770" s="876"/>
      <c r="BF770" s="876"/>
      <c r="BG770" s="876">
        <v>5583.3333333333339</v>
      </c>
      <c r="BH770" s="876"/>
      <c r="BI770" s="876"/>
      <c r="BJ770" s="876"/>
      <c r="BK770" s="876"/>
      <c r="BL770" s="876"/>
      <c r="BM770" s="876"/>
      <c r="BN770" s="876"/>
      <c r="BO770" s="877">
        <v>55833.333333333336</v>
      </c>
      <c r="BP770" s="878"/>
      <c r="BQ770" s="878"/>
      <c r="BR770" s="878"/>
      <c r="BS770" s="878"/>
      <c r="BT770" s="878"/>
      <c r="BU770" s="878"/>
      <c r="BV770" s="879"/>
      <c r="BW770" s="876">
        <v>0</v>
      </c>
      <c r="BX770" s="876"/>
      <c r="BY770" s="876"/>
      <c r="BZ770" s="876"/>
      <c r="CA770" s="876"/>
      <c r="CB770" s="876"/>
      <c r="CC770" s="876"/>
      <c r="CD770" s="876"/>
      <c r="CE770" s="876">
        <v>0</v>
      </c>
      <c r="CF770" s="876"/>
      <c r="CG770" s="876"/>
      <c r="CH770" s="876"/>
      <c r="CI770" s="876"/>
      <c r="CJ770" s="876"/>
      <c r="CK770" s="876"/>
      <c r="CL770" s="876"/>
      <c r="CM770" s="876"/>
      <c r="CN770" s="876">
        <v>24000</v>
      </c>
      <c r="CO770" s="876"/>
      <c r="CP770" s="876"/>
      <c r="CQ770" s="876"/>
      <c r="CR770" s="876"/>
      <c r="CS770" s="876"/>
      <c r="CT770" s="876"/>
      <c r="CU770" s="876"/>
      <c r="CV770" s="880">
        <f t="shared" si="11"/>
        <v>487416.66666666663</v>
      </c>
      <c r="CW770" s="880"/>
      <c r="CX770" s="880"/>
      <c r="CY770" s="880"/>
      <c r="CZ770" s="880"/>
      <c r="DA770" s="880"/>
      <c r="DB770" s="880"/>
      <c r="DC770" s="880"/>
      <c r="DD770" s="880"/>
      <c r="DE770" s="881"/>
    </row>
    <row r="771" spans="1:109" s="3" customFormat="1" ht="23.25" customHeight="1" x14ac:dyDescent="0.2">
      <c r="A771" s="919" t="s">
        <v>2012</v>
      </c>
      <c r="B771" s="920"/>
      <c r="C771" s="920"/>
      <c r="D771" s="920"/>
      <c r="E771" s="920"/>
      <c r="F771" s="920"/>
      <c r="G771" s="920"/>
      <c r="H771" s="920"/>
      <c r="I771" s="920"/>
      <c r="J771" s="920"/>
      <c r="K771" s="920"/>
      <c r="L771" s="920"/>
      <c r="M771" s="920"/>
      <c r="N771" s="920"/>
      <c r="O771" s="921"/>
      <c r="P771" s="886" t="s">
        <v>1516</v>
      </c>
      <c r="Q771" s="886"/>
      <c r="R771" s="886"/>
      <c r="S771" s="886"/>
      <c r="T771" s="886"/>
      <c r="U771" s="886"/>
      <c r="V771" s="886"/>
      <c r="W771" s="886"/>
      <c r="X771" s="886"/>
      <c r="Y771" s="886"/>
      <c r="Z771" s="886"/>
      <c r="AA771" s="886"/>
      <c r="AB771" s="886"/>
      <c r="AC771" s="886"/>
      <c r="AD771" s="887"/>
      <c r="AE771" s="887"/>
      <c r="AF771" s="887"/>
      <c r="AG771" s="888">
        <v>1</v>
      </c>
      <c r="AH771" s="888"/>
      <c r="AI771" s="888"/>
      <c r="AJ771" s="888"/>
      <c r="AK771" s="889">
        <v>23500</v>
      </c>
      <c r="AL771" s="889"/>
      <c r="AM771" s="889"/>
      <c r="AN771" s="889"/>
      <c r="AO771" s="889"/>
      <c r="AP771" s="889"/>
      <c r="AQ771" s="880">
        <v>282000</v>
      </c>
      <c r="AR771" s="880"/>
      <c r="AS771" s="880"/>
      <c r="AT771" s="880"/>
      <c r="AU771" s="880"/>
      <c r="AV771" s="880"/>
      <c r="AW771" s="880"/>
      <c r="AX771" s="880"/>
      <c r="AY771" s="876">
        <v>0</v>
      </c>
      <c r="AZ771" s="876"/>
      <c r="BA771" s="876"/>
      <c r="BB771" s="876"/>
      <c r="BC771" s="876"/>
      <c r="BD771" s="876"/>
      <c r="BE771" s="876"/>
      <c r="BF771" s="876"/>
      <c r="BG771" s="876">
        <v>3916.666666666667</v>
      </c>
      <c r="BH771" s="876"/>
      <c r="BI771" s="876"/>
      <c r="BJ771" s="876"/>
      <c r="BK771" s="876"/>
      <c r="BL771" s="876"/>
      <c r="BM771" s="876"/>
      <c r="BN771" s="876"/>
      <c r="BO771" s="877">
        <v>39166.666666666672</v>
      </c>
      <c r="BP771" s="878"/>
      <c r="BQ771" s="878"/>
      <c r="BR771" s="878"/>
      <c r="BS771" s="878"/>
      <c r="BT771" s="878"/>
      <c r="BU771" s="878"/>
      <c r="BV771" s="879"/>
      <c r="BW771" s="876">
        <v>0</v>
      </c>
      <c r="BX771" s="876"/>
      <c r="BY771" s="876"/>
      <c r="BZ771" s="876"/>
      <c r="CA771" s="876"/>
      <c r="CB771" s="876"/>
      <c r="CC771" s="876"/>
      <c r="CD771" s="876"/>
      <c r="CE771" s="876">
        <v>0</v>
      </c>
      <c r="CF771" s="876"/>
      <c r="CG771" s="876"/>
      <c r="CH771" s="876"/>
      <c r="CI771" s="876"/>
      <c r="CJ771" s="876"/>
      <c r="CK771" s="876"/>
      <c r="CL771" s="876"/>
      <c r="CM771" s="876"/>
      <c r="CN771" s="876">
        <v>24000</v>
      </c>
      <c r="CO771" s="876"/>
      <c r="CP771" s="876"/>
      <c r="CQ771" s="876"/>
      <c r="CR771" s="876"/>
      <c r="CS771" s="876"/>
      <c r="CT771" s="876"/>
      <c r="CU771" s="876"/>
      <c r="CV771" s="880">
        <f t="shared" si="11"/>
        <v>349083.33333333337</v>
      </c>
      <c r="CW771" s="880"/>
      <c r="CX771" s="880"/>
      <c r="CY771" s="880"/>
      <c r="CZ771" s="880"/>
      <c r="DA771" s="880"/>
      <c r="DB771" s="880"/>
      <c r="DC771" s="880"/>
      <c r="DD771" s="880"/>
      <c r="DE771" s="881"/>
    </row>
    <row r="772" spans="1:109" s="3" customFormat="1" ht="23.25" customHeight="1" x14ac:dyDescent="0.2">
      <c r="A772" s="919" t="s">
        <v>2013</v>
      </c>
      <c r="B772" s="920"/>
      <c r="C772" s="920"/>
      <c r="D772" s="920"/>
      <c r="E772" s="920"/>
      <c r="F772" s="920"/>
      <c r="G772" s="920"/>
      <c r="H772" s="920"/>
      <c r="I772" s="920"/>
      <c r="J772" s="920"/>
      <c r="K772" s="920"/>
      <c r="L772" s="920"/>
      <c r="M772" s="920"/>
      <c r="N772" s="920"/>
      <c r="O772" s="921"/>
      <c r="P772" s="886" t="s">
        <v>1505</v>
      </c>
      <c r="Q772" s="886"/>
      <c r="R772" s="886"/>
      <c r="S772" s="886"/>
      <c r="T772" s="886"/>
      <c r="U772" s="886"/>
      <c r="V772" s="886"/>
      <c r="W772" s="886"/>
      <c r="X772" s="886"/>
      <c r="Y772" s="886"/>
      <c r="Z772" s="886"/>
      <c r="AA772" s="886"/>
      <c r="AB772" s="886"/>
      <c r="AC772" s="886"/>
      <c r="AD772" s="887"/>
      <c r="AE772" s="887"/>
      <c r="AF772" s="887"/>
      <c r="AG772" s="888">
        <v>1</v>
      </c>
      <c r="AH772" s="888"/>
      <c r="AI772" s="888"/>
      <c r="AJ772" s="888"/>
      <c r="AK772" s="889">
        <v>60296.5</v>
      </c>
      <c r="AL772" s="889"/>
      <c r="AM772" s="889"/>
      <c r="AN772" s="889"/>
      <c r="AO772" s="889"/>
      <c r="AP772" s="889"/>
      <c r="AQ772" s="880">
        <v>723558</v>
      </c>
      <c r="AR772" s="880"/>
      <c r="AS772" s="880"/>
      <c r="AT772" s="880"/>
      <c r="AU772" s="880"/>
      <c r="AV772" s="880"/>
      <c r="AW772" s="880"/>
      <c r="AX772" s="880"/>
      <c r="AY772" s="876">
        <v>0</v>
      </c>
      <c r="AZ772" s="876"/>
      <c r="BA772" s="876"/>
      <c r="BB772" s="876"/>
      <c r="BC772" s="876"/>
      <c r="BD772" s="876"/>
      <c r="BE772" s="876"/>
      <c r="BF772" s="876"/>
      <c r="BG772" s="876">
        <v>10049.416666666668</v>
      </c>
      <c r="BH772" s="876"/>
      <c r="BI772" s="876"/>
      <c r="BJ772" s="876"/>
      <c r="BK772" s="876"/>
      <c r="BL772" s="876"/>
      <c r="BM772" s="876"/>
      <c r="BN772" s="876"/>
      <c r="BO772" s="877">
        <v>100494.16666666667</v>
      </c>
      <c r="BP772" s="878"/>
      <c r="BQ772" s="878"/>
      <c r="BR772" s="878"/>
      <c r="BS772" s="878"/>
      <c r="BT772" s="878"/>
      <c r="BU772" s="878"/>
      <c r="BV772" s="879"/>
      <c r="BW772" s="876">
        <v>0</v>
      </c>
      <c r="BX772" s="876"/>
      <c r="BY772" s="876"/>
      <c r="BZ772" s="876"/>
      <c r="CA772" s="876"/>
      <c r="CB772" s="876"/>
      <c r="CC772" s="876"/>
      <c r="CD772" s="876"/>
      <c r="CE772" s="876">
        <v>0</v>
      </c>
      <c r="CF772" s="876"/>
      <c r="CG772" s="876"/>
      <c r="CH772" s="876"/>
      <c r="CI772" s="876"/>
      <c r="CJ772" s="876"/>
      <c r="CK772" s="876"/>
      <c r="CL772" s="876"/>
      <c r="CM772" s="876"/>
      <c r="CN772" s="876">
        <v>2400</v>
      </c>
      <c r="CO772" s="876"/>
      <c r="CP772" s="876"/>
      <c r="CQ772" s="876"/>
      <c r="CR772" s="876"/>
      <c r="CS772" s="876"/>
      <c r="CT772" s="876"/>
      <c r="CU772" s="876"/>
      <c r="CV772" s="880">
        <f t="shared" si="11"/>
        <v>836501.58333333326</v>
      </c>
      <c r="CW772" s="880"/>
      <c r="CX772" s="880"/>
      <c r="CY772" s="880"/>
      <c r="CZ772" s="880"/>
      <c r="DA772" s="880"/>
      <c r="DB772" s="880"/>
      <c r="DC772" s="880"/>
      <c r="DD772" s="880"/>
      <c r="DE772" s="881"/>
    </row>
    <row r="773" spans="1:109" s="3" customFormat="1" ht="23.25" customHeight="1" x14ac:dyDescent="0.2">
      <c r="A773" s="919" t="s">
        <v>2014</v>
      </c>
      <c r="B773" s="920"/>
      <c r="C773" s="920"/>
      <c r="D773" s="920"/>
      <c r="E773" s="920"/>
      <c r="F773" s="920"/>
      <c r="G773" s="920"/>
      <c r="H773" s="920"/>
      <c r="I773" s="920"/>
      <c r="J773" s="920"/>
      <c r="K773" s="920"/>
      <c r="L773" s="920"/>
      <c r="M773" s="920"/>
      <c r="N773" s="920"/>
      <c r="O773" s="921"/>
      <c r="P773" s="886" t="s">
        <v>1495</v>
      </c>
      <c r="Q773" s="886"/>
      <c r="R773" s="886"/>
      <c r="S773" s="886"/>
      <c r="T773" s="886"/>
      <c r="U773" s="886"/>
      <c r="V773" s="886"/>
      <c r="W773" s="886"/>
      <c r="X773" s="886"/>
      <c r="Y773" s="886"/>
      <c r="Z773" s="886"/>
      <c r="AA773" s="886"/>
      <c r="AB773" s="886"/>
      <c r="AC773" s="886"/>
      <c r="AD773" s="887"/>
      <c r="AE773" s="887"/>
      <c r="AF773" s="887"/>
      <c r="AG773" s="888">
        <v>1</v>
      </c>
      <c r="AH773" s="888"/>
      <c r="AI773" s="888"/>
      <c r="AJ773" s="888"/>
      <c r="AK773" s="889">
        <v>14723.69</v>
      </c>
      <c r="AL773" s="889"/>
      <c r="AM773" s="889"/>
      <c r="AN773" s="889"/>
      <c r="AO773" s="889"/>
      <c r="AP773" s="889"/>
      <c r="AQ773" s="880">
        <v>176684.28</v>
      </c>
      <c r="AR773" s="880"/>
      <c r="AS773" s="880"/>
      <c r="AT773" s="880"/>
      <c r="AU773" s="880"/>
      <c r="AV773" s="880"/>
      <c r="AW773" s="880"/>
      <c r="AX773" s="880"/>
      <c r="AY773" s="876">
        <v>0</v>
      </c>
      <c r="AZ773" s="876"/>
      <c r="BA773" s="876"/>
      <c r="BB773" s="876"/>
      <c r="BC773" s="876"/>
      <c r="BD773" s="876"/>
      <c r="BE773" s="876"/>
      <c r="BF773" s="876"/>
      <c r="BG773" s="876">
        <v>2453.9483333333333</v>
      </c>
      <c r="BH773" s="876"/>
      <c r="BI773" s="876"/>
      <c r="BJ773" s="876"/>
      <c r="BK773" s="876"/>
      <c r="BL773" s="876"/>
      <c r="BM773" s="876"/>
      <c r="BN773" s="876"/>
      <c r="BO773" s="877">
        <v>24539.483333333334</v>
      </c>
      <c r="BP773" s="878"/>
      <c r="BQ773" s="878"/>
      <c r="BR773" s="878"/>
      <c r="BS773" s="878"/>
      <c r="BT773" s="878"/>
      <c r="BU773" s="878"/>
      <c r="BV773" s="879"/>
      <c r="BW773" s="876">
        <v>0</v>
      </c>
      <c r="BX773" s="876"/>
      <c r="BY773" s="876"/>
      <c r="BZ773" s="876"/>
      <c r="CA773" s="876"/>
      <c r="CB773" s="876"/>
      <c r="CC773" s="876"/>
      <c r="CD773" s="876"/>
      <c r="CE773" s="876">
        <v>0</v>
      </c>
      <c r="CF773" s="876"/>
      <c r="CG773" s="876"/>
      <c r="CH773" s="876"/>
      <c r="CI773" s="876"/>
      <c r="CJ773" s="876"/>
      <c r="CK773" s="876"/>
      <c r="CL773" s="876"/>
      <c r="CM773" s="876"/>
      <c r="CN773" s="876">
        <v>16000</v>
      </c>
      <c r="CO773" s="876"/>
      <c r="CP773" s="876"/>
      <c r="CQ773" s="876"/>
      <c r="CR773" s="876"/>
      <c r="CS773" s="876"/>
      <c r="CT773" s="876"/>
      <c r="CU773" s="876"/>
      <c r="CV773" s="880">
        <f t="shared" si="11"/>
        <v>219677.71166666667</v>
      </c>
      <c r="CW773" s="880"/>
      <c r="CX773" s="880"/>
      <c r="CY773" s="880"/>
      <c r="CZ773" s="880"/>
      <c r="DA773" s="880"/>
      <c r="DB773" s="880"/>
      <c r="DC773" s="880"/>
      <c r="DD773" s="880"/>
      <c r="DE773" s="881"/>
    </row>
    <row r="774" spans="1:109" s="3" customFormat="1" ht="23.25" customHeight="1" x14ac:dyDescent="0.2">
      <c r="A774" s="919" t="s">
        <v>2014</v>
      </c>
      <c r="B774" s="920"/>
      <c r="C774" s="920"/>
      <c r="D774" s="920"/>
      <c r="E774" s="920"/>
      <c r="F774" s="920"/>
      <c r="G774" s="920"/>
      <c r="H774" s="920"/>
      <c r="I774" s="920"/>
      <c r="J774" s="920"/>
      <c r="K774" s="920"/>
      <c r="L774" s="920"/>
      <c r="M774" s="920"/>
      <c r="N774" s="920"/>
      <c r="O774" s="921"/>
      <c r="P774" s="886" t="s">
        <v>1496</v>
      </c>
      <c r="Q774" s="886"/>
      <c r="R774" s="886"/>
      <c r="S774" s="886"/>
      <c r="T774" s="886"/>
      <c r="U774" s="886"/>
      <c r="V774" s="886"/>
      <c r="W774" s="886"/>
      <c r="X774" s="886"/>
      <c r="Y774" s="886"/>
      <c r="Z774" s="886"/>
      <c r="AA774" s="886"/>
      <c r="AB774" s="886"/>
      <c r="AC774" s="886"/>
      <c r="AD774" s="887"/>
      <c r="AE774" s="887"/>
      <c r="AF774" s="887"/>
      <c r="AG774" s="888">
        <v>3</v>
      </c>
      <c r="AH774" s="888"/>
      <c r="AI774" s="888"/>
      <c r="AJ774" s="888"/>
      <c r="AK774" s="889">
        <v>44723.69</v>
      </c>
      <c r="AL774" s="889"/>
      <c r="AM774" s="889"/>
      <c r="AN774" s="889"/>
      <c r="AO774" s="889"/>
      <c r="AP774" s="889"/>
      <c r="AQ774" s="880">
        <v>536684.28</v>
      </c>
      <c r="AR774" s="880"/>
      <c r="AS774" s="880"/>
      <c r="AT774" s="880"/>
      <c r="AU774" s="880"/>
      <c r="AV774" s="880"/>
      <c r="AW774" s="880"/>
      <c r="AX774" s="880"/>
      <c r="AY774" s="876">
        <v>0</v>
      </c>
      <c r="AZ774" s="876"/>
      <c r="BA774" s="876"/>
      <c r="BB774" s="876"/>
      <c r="BC774" s="876"/>
      <c r="BD774" s="876"/>
      <c r="BE774" s="876"/>
      <c r="BF774" s="876"/>
      <c r="BG774" s="876">
        <v>7453.9483333333337</v>
      </c>
      <c r="BH774" s="876"/>
      <c r="BI774" s="876"/>
      <c r="BJ774" s="876"/>
      <c r="BK774" s="876"/>
      <c r="BL774" s="876"/>
      <c r="BM774" s="876"/>
      <c r="BN774" s="876"/>
      <c r="BO774" s="877">
        <v>74539.483333333337</v>
      </c>
      <c r="BP774" s="878"/>
      <c r="BQ774" s="878"/>
      <c r="BR774" s="878"/>
      <c r="BS774" s="878"/>
      <c r="BT774" s="878"/>
      <c r="BU774" s="878"/>
      <c r="BV774" s="879"/>
      <c r="BW774" s="876">
        <v>0</v>
      </c>
      <c r="BX774" s="876"/>
      <c r="BY774" s="876"/>
      <c r="BZ774" s="876"/>
      <c r="CA774" s="876"/>
      <c r="CB774" s="876"/>
      <c r="CC774" s="876"/>
      <c r="CD774" s="876"/>
      <c r="CE774" s="876">
        <v>0</v>
      </c>
      <c r="CF774" s="876"/>
      <c r="CG774" s="876"/>
      <c r="CH774" s="876"/>
      <c r="CI774" s="876"/>
      <c r="CJ774" s="876"/>
      <c r="CK774" s="876"/>
      <c r="CL774" s="876"/>
      <c r="CM774" s="876"/>
      <c r="CN774" s="876">
        <v>16000</v>
      </c>
      <c r="CO774" s="876"/>
      <c r="CP774" s="876"/>
      <c r="CQ774" s="876"/>
      <c r="CR774" s="876"/>
      <c r="CS774" s="876"/>
      <c r="CT774" s="876"/>
      <c r="CU774" s="876"/>
      <c r="CV774" s="880">
        <f t="shared" si="11"/>
        <v>634677.71166666667</v>
      </c>
      <c r="CW774" s="880"/>
      <c r="CX774" s="880"/>
      <c r="CY774" s="880"/>
      <c r="CZ774" s="880"/>
      <c r="DA774" s="880"/>
      <c r="DB774" s="880"/>
      <c r="DC774" s="880"/>
      <c r="DD774" s="880"/>
      <c r="DE774" s="881"/>
    </row>
    <row r="775" spans="1:109" s="3" customFormat="1" ht="23.25" customHeight="1" x14ac:dyDescent="0.2">
      <c r="A775" s="919" t="s">
        <v>2014</v>
      </c>
      <c r="B775" s="920"/>
      <c r="C775" s="920"/>
      <c r="D775" s="920"/>
      <c r="E775" s="920"/>
      <c r="F775" s="920"/>
      <c r="G775" s="920"/>
      <c r="H775" s="920"/>
      <c r="I775" s="920"/>
      <c r="J775" s="920"/>
      <c r="K775" s="920"/>
      <c r="L775" s="920"/>
      <c r="M775" s="920"/>
      <c r="N775" s="920"/>
      <c r="O775" s="921"/>
      <c r="P775" s="886" t="s">
        <v>1561</v>
      </c>
      <c r="Q775" s="886"/>
      <c r="R775" s="886"/>
      <c r="S775" s="886"/>
      <c r="T775" s="886"/>
      <c r="U775" s="886"/>
      <c r="V775" s="886"/>
      <c r="W775" s="886"/>
      <c r="X775" s="886"/>
      <c r="Y775" s="886"/>
      <c r="Z775" s="886"/>
      <c r="AA775" s="886"/>
      <c r="AB775" s="886"/>
      <c r="AC775" s="886"/>
      <c r="AD775" s="887"/>
      <c r="AE775" s="887"/>
      <c r="AF775" s="887"/>
      <c r="AG775" s="888">
        <v>1</v>
      </c>
      <c r="AH775" s="888"/>
      <c r="AI775" s="888"/>
      <c r="AJ775" s="888"/>
      <c r="AK775" s="889">
        <v>16000</v>
      </c>
      <c r="AL775" s="889"/>
      <c r="AM775" s="889"/>
      <c r="AN775" s="889"/>
      <c r="AO775" s="889"/>
      <c r="AP775" s="889"/>
      <c r="AQ775" s="880">
        <v>192000</v>
      </c>
      <c r="AR775" s="880"/>
      <c r="AS775" s="880"/>
      <c r="AT775" s="880"/>
      <c r="AU775" s="880"/>
      <c r="AV775" s="880"/>
      <c r="AW775" s="880"/>
      <c r="AX775" s="880"/>
      <c r="AY775" s="876">
        <v>0</v>
      </c>
      <c r="AZ775" s="876"/>
      <c r="BA775" s="876"/>
      <c r="BB775" s="876"/>
      <c r="BC775" s="876"/>
      <c r="BD775" s="876"/>
      <c r="BE775" s="876"/>
      <c r="BF775" s="876"/>
      <c r="BG775" s="876">
        <v>2666.666666666667</v>
      </c>
      <c r="BH775" s="876"/>
      <c r="BI775" s="876"/>
      <c r="BJ775" s="876"/>
      <c r="BK775" s="876"/>
      <c r="BL775" s="876"/>
      <c r="BM775" s="876"/>
      <c r="BN775" s="876"/>
      <c r="BO775" s="877">
        <v>26666.666666666668</v>
      </c>
      <c r="BP775" s="878"/>
      <c r="BQ775" s="878"/>
      <c r="BR775" s="878"/>
      <c r="BS775" s="878"/>
      <c r="BT775" s="878"/>
      <c r="BU775" s="878"/>
      <c r="BV775" s="879"/>
      <c r="BW775" s="876">
        <v>0</v>
      </c>
      <c r="BX775" s="876"/>
      <c r="BY775" s="876"/>
      <c r="BZ775" s="876"/>
      <c r="CA775" s="876"/>
      <c r="CB775" s="876"/>
      <c r="CC775" s="876"/>
      <c r="CD775" s="876"/>
      <c r="CE775" s="876">
        <v>0</v>
      </c>
      <c r="CF775" s="876"/>
      <c r="CG775" s="876"/>
      <c r="CH775" s="876"/>
      <c r="CI775" s="876"/>
      <c r="CJ775" s="876"/>
      <c r="CK775" s="876"/>
      <c r="CL775" s="876"/>
      <c r="CM775" s="876"/>
      <c r="CN775" s="876">
        <v>24000</v>
      </c>
      <c r="CO775" s="876"/>
      <c r="CP775" s="876"/>
      <c r="CQ775" s="876"/>
      <c r="CR775" s="876"/>
      <c r="CS775" s="876"/>
      <c r="CT775" s="876"/>
      <c r="CU775" s="876"/>
      <c r="CV775" s="880">
        <f t="shared" si="11"/>
        <v>245333.33333333331</v>
      </c>
      <c r="CW775" s="880"/>
      <c r="CX775" s="880"/>
      <c r="CY775" s="880"/>
      <c r="CZ775" s="880"/>
      <c r="DA775" s="880"/>
      <c r="DB775" s="880"/>
      <c r="DC775" s="880"/>
      <c r="DD775" s="880"/>
      <c r="DE775" s="881"/>
    </row>
    <row r="776" spans="1:109" s="3" customFormat="1" ht="23.25" customHeight="1" x14ac:dyDescent="0.2">
      <c r="A776" s="919" t="s">
        <v>2014</v>
      </c>
      <c r="B776" s="920"/>
      <c r="C776" s="920"/>
      <c r="D776" s="920"/>
      <c r="E776" s="920"/>
      <c r="F776" s="920"/>
      <c r="G776" s="920"/>
      <c r="H776" s="920"/>
      <c r="I776" s="920"/>
      <c r="J776" s="920"/>
      <c r="K776" s="920"/>
      <c r="L776" s="920"/>
      <c r="M776" s="920"/>
      <c r="N776" s="920"/>
      <c r="O776" s="921"/>
      <c r="P776" s="886" t="s">
        <v>1516</v>
      </c>
      <c r="Q776" s="886"/>
      <c r="R776" s="886"/>
      <c r="S776" s="886"/>
      <c r="T776" s="886"/>
      <c r="U776" s="886"/>
      <c r="V776" s="886"/>
      <c r="W776" s="886"/>
      <c r="X776" s="886"/>
      <c r="Y776" s="886"/>
      <c r="Z776" s="886"/>
      <c r="AA776" s="886"/>
      <c r="AB776" s="886"/>
      <c r="AC776" s="886"/>
      <c r="AD776" s="887"/>
      <c r="AE776" s="887"/>
      <c r="AF776" s="887"/>
      <c r="AG776" s="888">
        <v>2</v>
      </c>
      <c r="AH776" s="888"/>
      <c r="AI776" s="888"/>
      <c r="AJ776" s="888"/>
      <c r="AK776" s="889">
        <v>29447.38</v>
      </c>
      <c r="AL776" s="889"/>
      <c r="AM776" s="889"/>
      <c r="AN776" s="889"/>
      <c r="AO776" s="889"/>
      <c r="AP776" s="889"/>
      <c r="AQ776" s="880">
        <v>353368.56</v>
      </c>
      <c r="AR776" s="880"/>
      <c r="AS776" s="880"/>
      <c r="AT776" s="880"/>
      <c r="AU776" s="880"/>
      <c r="AV776" s="880"/>
      <c r="AW776" s="880"/>
      <c r="AX776" s="880"/>
      <c r="AY776" s="876">
        <v>0</v>
      </c>
      <c r="AZ776" s="876"/>
      <c r="BA776" s="876"/>
      <c r="BB776" s="876"/>
      <c r="BC776" s="876"/>
      <c r="BD776" s="876"/>
      <c r="BE776" s="876"/>
      <c r="BF776" s="876"/>
      <c r="BG776" s="876">
        <v>4907.8966666666665</v>
      </c>
      <c r="BH776" s="876"/>
      <c r="BI776" s="876"/>
      <c r="BJ776" s="876"/>
      <c r="BK776" s="876"/>
      <c r="BL776" s="876"/>
      <c r="BM776" s="876"/>
      <c r="BN776" s="876"/>
      <c r="BO776" s="877">
        <v>49078.966666666667</v>
      </c>
      <c r="BP776" s="878"/>
      <c r="BQ776" s="878"/>
      <c r="BR776" s="878"/>
      <c r="BS776" s="878"/>
      <c r="BT776" s="878"/>
      <c r="BU776" s="878"/>
      <c r="BV776" s="879"/>
      <c r="BW776" s="876">
        <v>0</v>
      </c>
      <c r="BX776" s="876"/>
      <c r="BY776" s="876"/>
      <c r="BZ776" s="876"/>
      <c r="CA776" s="876"/>
      <c r="CB776" s="876"/>
      <c r="CC776" s="876"/>
      <c r="CD776" s="876"/>
      <c r="CE776" s="876">
        <v>0</v>
      </c>
      <c r="CF776" s="876"/>
      <c r="CG776" s="876"/>
      <c r="CH776" s="876"/>
      <c r="CI776" s="876"/>
      <c r="CJ776" s="876"/>
      <c r="CK776" s="876"/>
      <c r="CL776" s="876"/>
      <c r="CM776" s="876"/>
      <c r="CN776" s="876">
        <v>32000</v>
      </c>
      <c r="CO776" s="876"/>
      <c r="CP776" s="876"/>
      <c r="CQ776" s="876"/>
      <c r="CR776" s="876"/>
      <c r="CS776" s="876"/>
      <c r="CT776" s="876"/>
      <c r="CU776" s="876"/>
      <c r="CV776" s="880">
        <f t="shared" ref="CV776:CV839" si="12">SUM(AQ776:CU776)</f>
        <v>439355.42333333334</v>
      </c>
      <c r="CW776" s="880"/>
      <c r="CX776" s="880"/>
      <c r="CY776" s="880"/>
      <c r="CZ776" s="880"/>
      <c r="DA776" s="880"/>
      <c r="DB776" s="880"/>
      <c r="DC776" s="880"/>
      <c r="DD776" s="880"/>
      <c r="DE776" s="881"/>
    </row>
    <row r="777" spans="1:109" s="3" customFormat="1" ht="23.25" customHeight="1" x14ac:dyDescent="0.2">
      <c r="A777" s="919" t="s">
        <v>2014</v>
      </c>
      <c r="B777" s="920"/>
      <c r="C777" s="920"/>
      <c r="D777" s="920"/>
      <c r="E777" s="920"/>
      <c r="F777" s="920"/>
      <c r="G777" s="920"/>
      <c r="H777" s="920"/>
      <c r="I777" s="920"/>
      <c r="J777" s="920"/>
      <c r="K777" s="920"/>
      <c r="L777" s="920"/>
      <c r="M777" s="920"/>
      <c r="N777" s="920"/>
      <c r="O777" s="921"/>
      <c r="P777" s="886" t="s">
        <v>1517</v>
      </c>
      <c r="Q777" s="886"/>
      <c r="R777" s="886"/>
      <c r="S777" s="886"/>
      <c r="T777" s="886"/>
      <c r="U777" s="886"/>
      <c r="V777" s="886"/>
      <c r="W777" s="886"/>
      <c r="X777" s="886"/>
      <c r="Y777" s="886"/>
      <c r="Z777" s="886"/>
      <c r="AA777" s="886"/>
      <c r="AB777" s="886"/>
      <c r="AC777" s="886"/>
      <c r="AD777" s="887"/>
      <c r="AE777" s="887"/>
      <c r="AF777" s="887"/>
      <c r="AG777" s="888">
        <v>1</v>
      </c>
      <c r="AH777" s="888"/>
      <c r="AI777" s="888"/>
      <c r="AJ777" s="888"/>
      <c r="AK777" s="889">
        <v>17550</v>
      </c>
      <c r="AL777" s="889"/>
      <c r="AM777" s="889"/>
      <c r="AN777" s="889"/>
      <c r="AO777" s="889"/>
      <c r="AP777" s="889"/>
      <c r="AQ777" s="880">
        <v>210600</v>
      </c>
      <c r="AR777" s="880"/>
      <c r="AS777" s="880"/>
      <c r="AT777" s="880"/>
      <c r="AU777" s="880"/>
      <c r="AV777" s="880"/>
      <c r="AW777" s="880"/>
      <c r="AX777" s="880"/>
      <c r="AY777" s="876">
        <v>0</v>
      </c>
      <c r="AZ777" s="876"/>
      <c r="BA777" s="876"/>
      <c r="BB777" s="876"/>
      <c r="BC777" s="876"/>
      <c r="BD777" s="876"/>
      <c r="BE777" s="876"/>
      <c r="BF777" s="876"/>
      <c r="BG777" s="876">
        <v>2925</v>
      </c>
      <c r="BH777" s="876"/>
      <c r="BI777" s="876"/>
      <c r="BJ777" s="876"/>
      <c r="BK777" s="876"/>
      <c r="BL777" s="876"/>
      <c r="BM777" s="876"/>
      <c r="BN777" s="876"/>
      <c r="BO777" s="877">
        <v>29250</v>
      </c>
      <c r="BP777" s="878"/>
      <c r="BQ777" s="878"/>
      <c r="BR777" s="878"/>
      <c r="BS777" s="878"/>
      <c r="BT777" s="878"/>
      <c r="BU777" s="878"/>
      <c r="BV777" s="879"/>
      <c r="BW777" s="876">
        <v>0</v>
      </c>
      <c r="BX777" s="876"/>
      <c r="BY777" s="876"/>
      <c r="BZ777" s="876"/>
      <c r="CA777" s="876"/>
      <c r="CB777" s="876"/>
      <c r="CC777" s="876"/>
      <c r="CD777" s="876"/>
      <c r="CE777" s="876">
        <v>0</v>
      </c>
      <c r="CF777" s="876"/>
      <c r="CG777" s="876"/>
      <c r="CH777" s="876"/>
      <c r="CI777" s="876"/>
      <c r="CJ777" s="876"/>
      <c r="CK777" s="876"/>
      <c r="CL777" s="876"/>
      <c r="CM777" s="876"/>
      <c r="CN777" s="876">
        <v>0</v>
      </c>
      <c r="CO777" s="876"/>
      <c r="CP777" s="876"/>
      <c r="CQ777" s="876"/>
      <c r="CR777" s="876"/>
      <c r="CS777" s="876"/>
      <c r="CT777" s="876"/>
      <c r="CU777" s="876"/>
      <c r="CV777" s="880">
        <f t="shared" si="12"/>
        <v>242775</v>
      </c>
      <c r="CW777" s="880"/>
      <c r="CX777" s="880"/>
      <c r="CY777" s="880"/>
      <c r="CZ777" s="880"/>
      <c r="DA777" s="880"/>
      <c r="DB777" s="880"/>
      <c r="DC777" s="880"/>
      <c r="DD777" s="880"/>
      <c r="DE777" s="881"/>
    </row>
    <row r="778" spans="1:109" s="3" customFormat="1" ht="23.25" customHeight="1" x14ac:dyDescent="0.2">
      <c r="A778" s="919" t="s">
        <v>2014</v>
      </c>
      <c r="B778" s="920"/>
      <c r="C778" s="920"/>
      <c r="D778" s="920"/>
      <c r="E778" s="920"/>
      <c r="F778" s="920"/>
      <c r="G778" s="920"/>
      <c r="H778" s="920"/>
      <c r="I778" s="920"/>
      <c r="J778" s="920"/>
      <c r="K778" s="920"/>
      <c r="L778" s="920"/>
      <c r="M778" s="920"/>
      <c r="N778" s="920"/>
      <c r="O778" s="921"/>
      <c r="P778" s="886" t="s">
        <v>1513</v>
      </c>
      <c r="Q778" s="886"/>
      <c r="R778" s="886"/>
      <c r="S778" s="886"/>
      <c r="T778" s="886"/>
      <c r="U778" s="886"/>
      <c r="V778" s="886"/>
      <c r="W778" s="886"/>
      <c r="X778" s="886"/>
      <c r="Y778" s="886"/>
      <c r="Z778" s="886"/>
      <c r="AA778" s="886"/>
      <c r="AB778" s="886"/>
      <c r="AC778" s="886"/>
      <c r="AD778" s="887"/>
      <c r="AE778" s="887"/>
      <c r="AF778" s="887"/>
      <c r="AG778" s="888">
        <v>1</v>
      </c>
      <c r="AH778" s="888"/>
      <c r="AI778" s="888"/>
      <c r="AJ778" s="888"/>
      <c r="AK778" s="889">
        <v>13848.38</v>
      </c>
      <c r="AL778" s="889"/>
      <c r="AM778" s="889"/>
      <c r="AN778" s="889"/>
      <c r="AO778" s="889"/>
      <c r="AP778" s="889"/>
      <c r="AQ778" s="880">
        <v>166180.56</v>
      </c>
      <c r="AR778" s="880"/>
      <c r="AS778" s="880"/>
      <c r="AT778" s="880"/>
      <c r="AU778" s="880"/>
      <c r="AV778" s="880"/>
      <c r="AW778" s="880"/>
      <c r="AX778" s="880"/>
      <c r="AY778" s="876">
        <v>0</v>
      </c>
      <c r="AZ778" s="876"/>
      <c r="BA778" s="876"/>
      <c r="BB778" s="876"/>
      <c r="BC778" s="876"/>
      <c r="BD778" s="876"/>
      <c r="BE778" s="876"/>
      <c r="BF778" s="876"/>
      <c r="BG778" s="876">
        <v>2308.0633333333335</v>
      </c>
      <c r="BH778" s="876"/>
      <c r="BI778" s="876"/>
      <c r="BJ778" s="876"/>
      <c r="BK778" s="876"/>
      <c r="BL778" s="876"/>
      <c r="BM778" s="876"/>
      <c r="BN778" s="876"/>
      <c r="BO778" s="877">
        <v>23080.633333333331</v>
      </c>
      <c r="BP778" s="878"/>
      <c r="BQ778" s="878"/>
      <c r="BR778" s="878"/>
      <c r="BS778" s="878"/>
      <c r="BT778" s="878"/>
      <c r="BU778" s="878"/>
      <c r="BV778" s="879"/>
      <c r="BW778" s="876">
        <v>0</v>
      </c>
      <c r="BX778" s="876"/>
      <c r="BY778" s="876"/>
      <c r="BZ778" s="876"/>
      <c r="CA778" s="876"/>
      <c r="CB778" s="876"/>
      <c r="CC778" s="876"/>
      <c r="CD778" s="876"/>
      <c r="CE778" s="876">
        <v>0</v>
      </c>
      <c r="CF778" s="876"/>
      <c r="CG778" s="876"/>
      <c r="CH778" s="876"/>
      <c r="CI778" s="876"/>
      <c r="CJ778" s="876"/>
      <c r="CK778" s="876"/>
      <c r="CL778" s="876"/>
      <c r="CM778" s="876"/>
      <c r="CN778" s="876">
        <v>26200</v>
      </c>
      <c r="CO778" s="876"/>
      <c r="CP778" s="876"/>
      <c r="CQ778" s="876"/>
      <c r="CR778" s="876"/>
      <c r="CS778" s="876"/>
      <c r="CT778" s="876"/>
      <c r="CU778" s="876"/>
      <c r="CV778" s="880">
        <f t="shared" si="12"/>
        <v>217769.25666666665</v>
      </c>
      <c r="CW778" s="880"/>
      <c r="CX778" s="880"/>
      <c r="CY778" s="880"/>
      <c r="CZ778" s="880"/>
      <c r="DA778" s="880"/>
      <c r="DB778" s="880"/>
      <c r="DC778" s="880"/>
      <c r="DD778" s="880"/>
      <c r="DE778" s="881"/>
    </row>
    <row r="779" spans="1:109" s="3" customFormat="1" ht="23.25" customHeight="1" x14ac:dyDescent="0.2">
      <c r="A779" s="919" t="s">
        <v>2014</v>
      </c>
      <c r="B779" s="920"/>
      <c r="C779" s="920"/>
      <c r="D779" s="920"/>
      <c r="E779" s="920"/>
      <c r="F779" s="920"/>
      <c r="G779" s="920"/>
      <c r="H779" s="920"/>
      <c r="I779" s="920"/>
      <c r="J779" s="920"/>
      <c r="K779" s="920"/>
      <c r="L779" s="920"/>
      <c r="M779" s="920"/>
      <c r="N779" s="920"/>
      <c r="O779" s="921"/>
      <c r="P779" s="886" t="s">
        <v>1591</v>
      </c>
      <c r="Q779" s="886"/>
      <c r="R779" s="886"/>
      <c r="S779" s="886"/>
      <c r="T779" s="886"/>
      <c r="U779" s="886"/>
      <c r="V779" s="886"/>
      <c r="W779" s="886"/>
      <c r="X779" s="886"/>
      <c r="Y779" s="886"/>
      <c r="Z779" s="886"/>
      <c r="AA779" s="886"/>
      <c r="AB779" s="886"/>
      <c r="AC779" s="886"/>
      <c r="AD779" s="887"/>
      <c r="AE779" s="887"/>
      <c r="AF779" s="887"/>
      <c r="AG779" s="888">
        <v>1</v>
      </c>
      <c r="AH779" s="888"/>
      <c r="AI779" s="888"/>
      <c r="AJ779" s="888"/>
      <c r="AK779" s="889">
        <v>14723.69</v>
      </c>
      <c r="AL779" s="889"/>
      <c r="AM779" s="889"/>
      <c r="AN779" s="889"/>
      <c r="AO779" s="889"/>
      <c r="AP779" s="889"/>
      <c r="AQ779" s="880">
        <v>176684.28</v>
      </c>
      <c r="AR779" s="880"/>
      <c r="AS779" s="880"/>
      <c r="AT779" s="880"/>
      <c r="AU779" s="880"/>
      <c r="AV779" s="880"/>
      <c r="AW779" s="880"/>
      <c r="AX779" s="880"/>
      <c r="AY779" s="876">
        <v>0</v>
      </c>
      <c r="AZ779" s="876"/>
      <c r="BA779" s="876"/>
      <c r="BB779" s="876"/>
      <c r="BC779" s="876"/>
      <c r="BD779" s="876"/>
      <c r="BE779" s="876"/>
      <c r="BF779" s="876"/>
      <c r="BG779" s="876">
        <v>2453.9483333333333</v>
      </c>
      <c r="BH779" s="876"/>
      <c r="BI779" s="876"/>
      <c r="BJ779" s="876"/>
      <c r="BK779" s="876"/>
      <c r="BL779" s="876"/>
      <c r="BM779" s="876"/>
      <c r="BN779" s="876"/>
      <c r="BO779" s="877">
        <v>24539.483333333334</v>
      </c>
      <c r="BP779" s="878"/>
      <c r="BQ779" s="878"/>
      <c r="BR779" s="878"/>
      <c r="BS779" s="878"/>
      <c r="BT779" s="878"/>
      <c r="BU779" s="878"/>
      <c r="BV779" s="879"/>
      <c r="BW779" s="876">
        <v>0</v>
      </c>
      <c r="BX779" s="876"/>
      <c r="BY779" s="876"/>
      <c r="BZ779" s="876"/>
      <c r="CA779" s="876"/>
      <c r="CB779" s="876"/>
      <c r="CC779" s="876"/>
      <c r="CD779" s="876"/>
      <c r="CE779" s="876">
        <v>0</v>
      </c>
      <c r="CF779" s="876"/>
      <c r="CG779" s="876"/>
      <c r="CH779" s="876"/>
      <c r="CI779" s="876"/>
      <c r="CJ779" s="876"/>
      <c r="CK779" s="876"/>
      <c r="CL779" s="876"/>
      <c r="CM779" s="876"/>
      <c r="CN779" s="876">
        <v>16000</v>
      </c>
      <c r="CO779" s="876"/>
      <c r="CP779" s="876"/>
      <c r="CQ779" s="876"/>
      <c r="CR779" s="876"/>
      <c r="CS779" s="876"/>
      <c r="CT779" s="876"/>
      <c r="CU779" s="876"/>
      <c r="CV779" s="880">
        <f t="shared" si="12"/>
        <v>219677.71166666667</v>
      </c>
      <c r="CW779" s="880"/>
      <c r="CX779" s="880"/>
      <c r="CY779" s="880"/>
      <c r="CZ779" s="880"/>
      <c r="DA779" s="880"/>
      <c r="DB779" s="880"/>
      <c r="DC779" s="880"/>
      <c r="DD779" s="880"/>
      <c r="DE779" s="881"/>
    </row>
    <row r="780" spans="1:109" s="3" customFormat="1" ht="23.25" customHeight="1" x14ac:dyDescent="0.2">
      <c r="A780" s="919" t="s">
        <v>2014</v>
      </c>
      <c r="B780" s="920"/>
      <c r="C780" s="920"/>
      <c r="D780" s="920"/>
      <c r="E780" s="920"/>
      <c r="F780" s="920"/>
      <c r="G780" s="920"/>
      <c r="H780" s="920"/>
      <c r="I780" s="920"/>
      <c r="J780" s="920"/>
      <c r="K780" s="920"/>
      <c r="L780" s="920"/>
      <c r="M780" s="920"/>
      <c r="N780" s="920"/>
      <c r="O780" s="921"/>
      <c r="P780" s="886" t="s">
        <v>1522</v>
      </c>
      <c r="Q780" s="886"/>
      <c r="R780" s="886"/>
      <c r="S780" s="886"/>
      <c r="T780" s="886"/>
      <c r="U780" s="886"/>
      <c r="V780" s="886"/>
      <c r="W780" s="886"/>
      <c r="X780" s="886"/>
      <c r="Y780" s="886"/>
      <c r="Z780" s="886"/>
      <c r="AA780" s="886"/>
      <c r="AB780" s="886"/>
      <c r="AC780" s="886"/>
      <c r="AD780" s="887"/>
      <c r="AE780" s="887"/>
      <c r="AF780" s="887"/>
      <c r="AG780" s="888">
        <v>3</v>
      </c>
      <c r="AH780" s="888"/>
      <c r="AI780" s="888"/>
      <c r="AJ780" s="888"/>
      <c r="AK780" s="889">
        <v>46649.51</v>
      </c>
      <c r="AL780" s="889"/>
      <c r="AM780" s="889"/>
      <c r="AN780" s="889"/>
      <c r="AO780" s="889"/>
      <c r="AP780" s="889"/>
      <c r="AQ780" s="880">
        <v>559794.12</v>
      </c>
      <c r="AR780" s="880"/>
      <c r="AS780" s="880"/>
      <c r="AT780" s="880"/>
      <c r="AU780" s="880"/>
      <c r="AV780" s="880"/>
      <c r="AW780" s="880"/>
      <c r="AX780" s="880"/>
      <c r="AY780" s="876">
        <v>0</v>
      </c>
      <c r="AZ780" s="876"/>
      <c r="BA780" s="876"/>
      <c r="BB780" s="876"/>
      <c r="BC780" s="876"/>
      <c r="BD780" s="876"/>
      <c r="BE780" s="876"/>
      <c r="BF780" s="876"/>
      <c r="BG780" s="876">
        <v>7774.9183333333331</v>
      </c>
      <c r="BH780" s="876"/>
      <c r="BI780" s="876"/>
      <c r="BJ780" s="876"/>
      <c r="BK780" s="876"/>
      <c r="BL780" s="876"/>
      <c r="BM780" s="876"/>
      <c r="BN780" s="876"/>
      <c r="BO780" s="877">
        <v>77749.183333333334</v>
      </c>
      <c r="BP780" s="878"/>
      <c r="BQ780" s="878"/>
      <c r="BR780" s="878"/>
      <c r="BS780" s="878"/>
      <c r="BT780" s="878"/>
      <c r="BU780" s="878"/>
      <c r="BV780" s="879"/>
      <c r="BW780" s="876">
        <v>0</v>
      </c>
      <c r="BX780" s="876"/>
      <c r="BY780" s="876"/>
      <c r="BZ780" s="876"/>
      <c r="CA780" s="876"/>
      <c r="CB780" s="876"/>
      <c r="CC780" s="876"/>
      <c r="CD780" s="876"/>
      <c r="CE780" s="876">
        <v>0</v>
      </c>
      <c r="CF780" s="876"/>
      <c r="CG780" s="876"/>
      <c r="CH780" s="876"/>
      <c r="CI780" s="876"/>
      <c r="CJ780" s="876"/>
      <c r="CK780" s="876"/>
      <c r="CL780" s="876"/>
      <c r="CM780" s="876"/>
      <c r="CN780" s="876">
        <v>40000</v>
      </c>
      <c r="CO780" s="876"/>
      <c r="CP780" s="876"/>
      <c r="CQ780" s="876"/>
      <c r="CR780" s="876"/>
      <c r="CS780" s="876"/>
      <c r="CT780" s="876"/>
      <c r="CU780" s="876"/>
      <c r="CV780" s="880">
        <f t="shared" si="12"/>
        <v>685318.22166666668</v>
      </c>
      <c r="CW780" s="880"/>
      <c r="CX780" s="880"/>
      <c r="CY780" s="880"/>
      <c r="CZ780" s="880"/>
      <c r="DA780" s="880"/>
      <c r="DB780" s="880"/>
      <c r="DC780" s="880"/>
      <c r="DD780" s="880"/>
      <c r="DE780" s="881"/>
    </row>
    <row r="781" spans="1:109" s="3" customFormat="1" ht="23.25" customHeight="1" x14ac:dyDescent="0.2">
      <c r="A781" s="919" t="s">
        <v>2014</v>
      </c>
      <c r="B781" s="920"/>
      <c r="C781" s="920"/>
      <c r="D781" s="920"/>
      <c r="E781" s="920"/>
      <c r="F781" s="920"/>
      <c r="G781" s="920"/>
      <c r="H781" s="920"/>
      <c r="I781" s="920"/>
      <c r="J781" s="920"/>
      <c r="K781" s="920"/>
      <c r="L781" s="920"/>
      <c r="M781" s="920"/>
      <c r="N781" s="920"/>
      <c r="O781" s="921"/>
      <c r="P781" s="886" t="s">
        <v>1526</v>
      </c>
      <c r="Q781" s="886"/>
      <c r="R781" s="886"/>
      <c r="S781" s="886"/>
      <c r="T781" s="886"/>
      <c r="U781" s="886"/>
      <c r="V781" s="886"/>
      <c r="W781" s="886"/>
      <c r="X781" s="886"/>
      <c r="Y781" s="886"/>
      <c r="Z781" s="886"/>
      <c r="AA781" s="886"/>
      <c r="AB781" s="886"/>
      <c r="AC781" s="886"/>
      <c r="AD781" s="887"/>
      <c r="AE781" s="887"/>
      <c r="AF781" s="887"/>
      <c r="AG781" s="888">
        <v>1</v>
      </c>
      <c r="AH781" s="888"/>
      <c r="AI781" s="888"/>
      <c r="AJ781" s="888"/>
      <c r="AK781" s="889">
        <v>14723.69</v>
      </c>
      <c r="AL781" s="889"/>
      <c r="AM781" s="889"/>
      <c r="AN781" s="889"/>
      <c r="AO781" s="889"/>
      <c r="AP781" s="889"/>
      <c r="AQ781" s="880">
        <v>176684.28</v>
      </c>
      <c r="AR781" s="880"/>
      <c r="AS781" s="880"/>
      <c r="AT781" s="880"/>
      <c r="AU781" s="880"/>
      <c r="AV781" s="880"/>
      <c r="AW781" s="880"/>
      <c r="AX781" s="880"/>
      <c r="AY781" s="876">
        <v>0</v>
      </c>
      <c r="AZ781" s="876"/>
      <c r="BA781" s="876"/>
      <c r="BB781" s="876"/>
      <c r="BC781" s="876"/>
      <c r="BD781" s="876"/>
      <c r="BE781" s="876"/>
      <c r="BF781" s="876"/>
      <c r="BG781" s="876">
        <v>2453.9483333333333</v>
      </c>
      <c r="BH781" s="876"/>
      <c r="BI781" s="876"/>
      <c r="BJ781" s="876"/>
      <c r="BK781" s="876"/>
      <c r="BL781" s="876"/>
      <c r="BM781" s="876"/>
      <c r="BN781" s="876"/>
      <c r="BO781" s="877">
        <v>24539.483333333334</v>
      </c>
      <c r="BP781" s="878"/>
      <c r="BQ781" s="878"/>
      <c r="BR781" s="878"/>
      <c r="BS781" s="878"/>
      <c r="BT781" s="878"/>
      <c r="BU781" s="878"/>
      <c r="BV781" s="879"/>
      <c r="BW781" s="876">
        <v>0</v>
      </c>
      <c r="BX781" s="876"/>
      <c r="BY781" s="876"/>
      <c r="BZ781" s="876"/>
      <c r="CA781" s="876"/>
      <c r="CB781" s="876"/>
      <c r="CC781" s="876"/>
      <c r="CD781" s="876"/>
      <c r="CE781" s="876">
        <v>0</v>
      </c>
      <c r="CF781" s="876"/>
      <c r="CG781" s="876"/>
      <c r="CH781" s="876"/>
      <c r="CI781" s="876"/>
      <c r="CJ781" s="876"/>
      <c r="CK781" s="876"/>
      <c r="CL781" s="876"/>
      <c r="CM781" s="876"/>
      <c r="CN781" s="876">
        <v>16000</v>
      </c>
      <c r="CO781" s="876"/>
      <c r="CP781" s="876"/>
      <c r="CQ781" s="876"/>
      <c r="CR781" s="876"/>
      <c r="CS781" s="876"/>
      <c r="CT781" s="876"/>
      <c r="CU781" s="876"/>
      <c r="CV781" s="880">
        <f t="shared" si="12"/>
        <v>219677.71166666667</v>
      </c>
      <c r="CW781" s="880"/>
      <c r="CX781" s="880"/>
      <c r="CY781" s="880"/>
      <c r="CZ781" s="880"/>
      <c r="DA781" s="880"/>
      <c r="DB781" s="880"/>
      <c r="DC781" s="880"/>
      <c r="DD781" s="880"/>
      <c r="DE781" s="881"/>
    </row>
    <row r="782" spans="1:109" s="3" customFormat="1" ht="23.25" customHeight="1" x14ac:dyDescent="0.2">
      <c r="A782" s="919" t="s">
        <v>2014</v>
      </c>
      <c r="B782" s="920"/>
      <c r="C782" s="920"/>
      <c r="D782" s="920"/>
      <c r="E782" s="920"/>
      <c r="F782" s="920"/>
      <c r="G782" s="920"/>
      <c r="H782" s="920"/>
      <c r="I782" s="920"/>
      <c r="J782" s="920"/>
      <c r="K782" s="920"/>
      <c r="L782" s="920"/>
      <c r="M782" s="920"/>
      <c r="N782" s="920"/>
      <c r="O782" s="921"/>
      <c r="P782" s="886" t="s">
        <v>1593</v>
      </c>
      <c r="Q782" s="886"/>
      <c r="R782" s="886"/>
      <c r="S782" s="886"/>
      <c r="T782" s="886"/>
      <c r="U782" s="886"/>
      <c r="V782" s="886"/>
      <c r="W782" s="886"/>
      <c r="X782" s="886"/>
      <c r="Y782" s="886"/>
      <c r="Z782" s="886"/>
      <c r="AA782" s="886"/>
      <c r="AB782" s="886"/>
      <c r="AC782" s="886"/>
      <c r="AD782" s="887"/>
      <c r="AE782" s="887"/>
      <c r="AF782" s="887"/>
      <c r="AG782" s="888">
        <v>1</v>
      </c>
      <c r="AH782" s="888"/>
      <c r="AI782" s="888"/>
      <c r="AJ782" s="888"/>
      <c r="AK782" s="889">
        <v>13848.38</v>
      </c>
      <c r="AL782" s="889"/>
      <c r="AM782" s="889"/>
      <c r="AN782" s="889"/>
      <c r="AO782" s="889"/>
      <c r="AP782" s="889"/>
      <c r="AQ782" s="880">
        <v>166180.56</v>
      </c>
      <c r="AR782" s="880"/>
      <c r="AS782" s="880"/>
      <c r="AT782" s="880"/>
      <c r="AU782" s="880"/>
      <c r="AV782" s="880"/>
      <c r="AW782" s="880"/>
      <c r="AX782" s="880"/>
      <c r="AY782" s="876">
        <v>0</v>
      </c>
      <c r="AZ782" s="876"/>
      <c r="BA782" s="876"/>
      <c r="BB782" s="876"/>
      <c r="BC782" s="876"/>
      <c r="BD782" s="876"/>
      <c r="BE782" s="876"/>
      <c r="BF782" s="876"/>
      <c r="BG782" s="876">
        <v>2308.0633333333335</v>
      </c>
      <c r="BH782" s="876"/>
      <c r="BI782" s="876"/>
      <c r="BJ782" s="876"/>
      <c r="BK782" s="876"/>
      <c r="BL782" s="876"/>
      <c r="BM782" s="876"/>
      <c r="BN782" s="876"/>
      <c r="BO782" s="877">
        <v>23080.633333333331</v>
      </c>
      <c r="BP782" s="878"/>
      <c r="BQ782" s="878"/>
      <c r="BR782" s="878"/>
      <c r="BS782" s="878"/>
      <c r="BT782" s="878"/>
      <c r="BU782" s="878"/>
      <c r="BV782" s="879"/>
      <c r="BW782" s="876">
        <v>0</v>
      </c>
      <c r="BX782" s="876"/>
      <c r="BY782" s="876"/>
      <c r="BZ782" s="876"/>
      <c r="CA782" s="876"/>
      <c r="CB782" s="876"/>
      <c r="CC782" s="876"/>
      <c r="CD782" s="876"/>
      <c r="CE782" s="876">
        <v>0</v>
      </c>
      <c r="CF782" s="876"/>
      <c r="CG782" s="876"/>
      <c r="CH782" s="876"/>
      <c r="CI782" s="876"/>
      <c r="CJ782" s="876"/>
      <c r="CK782" s="876"/>
      <c r="CL782" s="876"/>
      <c r="CM782" s="876"/>
      <c r="CN782" s="876">
        <v>16000</v>
      </c>
      <c r="CO782" s="876"/>
      <c r="CP782" s="876"/>
      <c r="CQ782" s="876"/>
      <c r="CR782" s="876"/>
      <c r="CS782" s="876"/>
      <c r="CT782" s="876"/>
      <c r="CU782" s="876"/>
      <c r="CV782" s="880">
        <f t="shared" si="12"/>
        <v>207569.25666666665</v>
      </c>
      <c r="CW782" s="880"/>
      <c r="CX782" s="880"/>
      <c r="CY782" s="880"/>
      <c r="CZ782" s="880"/>
      <c r="DA782" s="880"/>
      <c r="DB782" s="880"/>
      <c r="DC782" s="880"/>
      <c r="DD782" s="880"/>
      <c r="DE782" s="881"/>
    </row>
    <row r="783" spans="1:109" s="3" customFormat="1" ht="23.25" customHeight="1" x14ac:dyDescent="0.2">
      <c r="A783" s="919" t="s">
        <v>2014</v>
      </c>
      <c r="B783" s="920"/>
      <c r="C783" s="920"/>
      <c r="D783" s="920"/>
      <c r="E783" s="920"/>
      <c r="F783" s="920"/>
      <c r="G783" s="920"/>
      <c r="H783" s="920"/>
      <c r="I783" s="920"/>
      <c r="J783" s="920"/>
      <c r="K783" s="920"/>
      <c r="L783" s="920"/>
      <c r="M783" s="920"/>
      <c r="N783" s="920"/>
      <c r="O783" s="921"/>
      <c r="P783" s="886" t="s">
        <v>1531</v>
      </c>
      <c r="Q783" s="886"/>
      <c r="R783" s="886"/>
      <c r="S783" s="886"/>
      <c r="T783" s="886"/>
      <c r="U783" s="886"/>
      <c r="V783" s="886"/>
      <c r="W783" s="886"/>
      <c r="X783" s="886"/>
      <c r="Y783" s="886"/>
      <c r="Z783" s="886"/>
      <c r="AA783" s="886"/>
      <c r="AB783" s="886"/>
      <c r="AC783" s="886"/>
      <c r="AD783" s="887"/>
      <c r="AE783" s="887"/>
      <c r="AF783" s="887"/>
      <c r="AG783" s="888">
        <v>1</v>
      </c>
      <c r="AH783" s="888"/>
      <c r="AI783" s="888"/>
      <c r="AJ783" s="888"/>
      <c r="AK783" s="889">
        <v>16000</v>
      </c>
      <c r="AL783" s="889"/>
      <c r="AM783" s="889"/>
      <c r="AN783" s="889"/>
      <c r="AO783" s="889"/>
      <c r="AP783" s="889"/>
      <c r="AQ783" s="880">
        <v>192000</v>
      </c>
      <c r="AR783" s="880"/>
      <c r="AS783" s="880"/>
      <c r="AT783" s="880"/>
      <c r="AU783" s="880"/>
      <c r="AV783" s="880"/>
      <c r="AW783" s="880"/>
      <c r="AX783" s="880"/>
      <c r="AY783" s="876">
        <v>0</v>
      </c>
      <c r="AZ783" s="876"/>
      <c r="BA783" s="876"/>
      <c r="BB783" s="876"/>
      <c r="BC783" s="876"/>
      <c r="BD783" s="876"/>
      <c r="BE783" s="876"/>
      <c r="BF783" s="876"/>
      <c r="BG783" s="876">
        <v>2666.666666666667</v>
      </c>
      <c r="BH783" s="876"/>
      <c r="BI783" s="876"/>
      <c r="BJ783" s="876"/>
      <c r="BK783" s="876"/>
      <c r="BL783" s="876"/>
      <c r="BM783" s="876"/>
      <c r="BN783" s="876"/>
      <c r="BO783" s="877">
        <v>26666.666666666668</v>
      </c>
      <c r="BP783" s="878"/>
      <c r="BQ783" s="878"/>
      <c r="BR783" s="878"/>
      <c r="BS783" s="878"/>
      <c r="BT783" s="878"/>
      <c r="BU783" s="878"/>
      <c r="BV783" s="879"/>
      <c r="BW783" s="876">
        <v>0</v>
      </c>
      <c r="BX783" s="876"/>
      <c r="BY783" s="876"/>
      <c r="BZ783" s="876"/>
      <c r="CA783" s="876"/>
      <c r="CB783" s="876"/>
      <c r="CC783" s="876"/>
      <c r="CD783" s="876"/>
      <c r="CE783" s="876">
        <v>0</v>
      </c>
      <c r="CF783" s="876"/>
      <c r="CG783" s="876"/>
      <c r="CH783" s="876"/>
      <c r="CI783" s="876"/>
      <c r="CJ783" s="876"/>
      <c r="CK783" s="876"/>
      <c r="CL783" s="876"/>
      <c r="CM783" s="876"/>
      <c r="CN783" s="876">
        <v>0</v>
      </c>
      <c r="CO783" s="876"/>
      <c r="CP783" s="876"/>
      <c r="CQ783" s="876"/>
      <c r="CR783" s="876"/>
      <c r="CS783" s="876"/>
      <c r="CT783" s="876"/>
      <c r="CU783" s="876"/>
      <c r="CV783" s="880">
        <f t="shared" si="12"/>
        <v>221333.33333333331</v>
      </c>
      <c r="CW783" s="880"/>
      <c r="CX783" s="880"/>
      <c r="CY783" s="880"/>
      <c r="CZ783" s="880"/>
      <c r="DA783" s="880"/>
      <c r="DB783" s="880"/>
      <c r="DC783" s="880"/>
      <c r="DD783" s="880"/>
      <c r="DE783" s="881"/>
    </row>
    <row r="784" spans="1:109" s="3" customFormat="1" ht="23.25" customHeight="1" x14ac:dyDescent="0.2">
      <c r="A784" s="919" t="s">
        <v>2014</v>
      </c>
      <c r="B784" s="920"/>
      <c r="C784" s="920"/>
      <c r="D784" s="920"/>
      <c r="E784" s="920"/>
      <c r="F784" s="920"/>
      <c r="G784" s="920"/>
      <c r="H784" s="920"/>
      <c r="I784" s="920"/>
      <c r="J784" s="920"/>
      <c r="K784" s="920"/>
      <c r="L784" s="920"/>
      <c r="M784" s="920"/>
      <c r="N784" s="920"/>
      <c r="O784" s="921"/>
      <c r="P784" s="886" t="s">
        <v>1498</v>
      </c>
      <c r="Q784" s="886"/>
      <c r="R784" s="886"/>
      <c r="S784" s="886"/>
      <c r="T784" s="886"/>
      <c r="U784" s="886"/>
      <c r="V784" s="886"/>
      <c r="W784" s="886"/>
      <c r="X784" s="886"/>
      <c r="Y784" s="886"/>
      <c r="Z784" s="886"/>
      <c r="AA784" s="886"/>
      <c r="AB784" s="886"/>
      <c r="AC784" s="886"/>
      <c r="AD784" s="887"/>
      <c r="AE784" s="887"/>
      <c r="AF784" s="887"/>
      <c r="AG784" s="888">
        <v>1</v>
      </c>
      <c r="AH784" s="888"/>
      <c r="AI784" s="888"/>
      <c r="AJ784" s="888"/>
      <c r="AK784" s="889">
        <v>23992</v>
      </c>
      <c r="AL784" s="889"/>
      <c r="AM784" s="889"/>
      <c r="AN784" s="889"/>
      <c r="AO784" s="889"/>
      <c r="AP784" s="889"/>
      <c r="AQ784" s="880">
        <v>287904</v>
      </c>
      <c r="AR784" s="880"/>
      <c r="AS784" s="880"/>
      <c r="AT784" s="880"/>
      <c r="AU784" s="880"/>
      <c r="AV784" s="880"/>
      <c r="AW784" s="880"/>
      <c r="AX784" s="880"/>
      <c r="AY784" s="876">
        <v>0</v>
      </c>
      <c r="AZ784" s="876"/>
      <c r="BA784" s="876"/>
      <c r="BB784" s="876"/>
      <c r="BC784" s="876"/>
      <c r="BD784" s="876"/>
      <c r="BE784" s="876"/>
      <c r="BF784" s="876"/>
      <c r="BG784" s="876">
        <v>3998.666666666667</v>
      </c>
      <c r="BH784" s="876"/>
      <c r="BI784" s="876"/>
      <c r="BJ784" s="876"/>
      <c r="BK784" s="876"/>
      <c r="BL784" s="876"/>
      <c r="BM784" s="876"/>
      <c r="BN784" s="876"/>
      <c r="BO784" s="877">
        <v>39986.666666666664</v>
      </c>
      <c r="BP784" s="878"/>
      <c r="BQ784" s="878"/>
      <c r="BR784" s="878"/>
      <c r="BS784" s="878"/>
      <c r="BT784" s="878"/>
      <c r="BU784" s="878"/>
      <c r="BV784" s="879"/>
      <c r="BW784" s="876">
        <v>0</v>
      </c>
      <c r="BX784" s="876"/>
      <c r="BY784" s="876"/>
      <c r="BZ784" s="876"/>
      <c r="CA784" s="876"/>
      <c r="CB784" s="876"/>
      <c r="CC784" s="876"/>
      <c r="CD784" s="876"/>
      <c r="CE784" s="876">
        <v>0</v>
      </c>
      <c r="CF784" s="876"/>
      <c r="CG784" s="876"/>
      <c r="CH784" s="876"/>
      <c r="CI784" s="876"/>
      <c r="CJ784" s="876"/>
      <c r="CK784" s="876"/>
      <c r="CL784" s="876"/>
      <c r="CM784" s="876"/>
      <c r="CN784" s="876">
        <v>0</v>
      </c>
      <c r="CO784" s="876"/>
      <c r="CP784" s="876"/>
      <c r="CQ784" s="876"/>
      <c r="CR784" s="876"/>
      <c r="CS784" s="876"/>
      <c r="CT784" s="876"/>
      <c r="CU784" s="876"/>
      <c r="CV784" s="880">
        <f t="shared" si="12"/>
        <v>331889.33333333337</v>
      </c>
      <c r="CW784" s="880"/>
      <c r="CX784" s="880"/>
      <c r="CY784" s="880"/>
      <c r="CZ784" s="880"/>
      <c r="DA784" s="880"/>
      <c r="DB784" s="880"/>
      <c r="DC784" s="880"/>
      <c r="DD784" s="880"/>
      <c r="DE784" s="881"/>
    </row>
    <row r="785" spans="1:109" s="3" customFormat="1" ht="23.25" customHeight="1" x14ac:dyDescent="0.2">
      <c r="A785" s="919" t="s">
        <v>2014</v>
      </c>
      <c r="B785" s="920"/>
      <c r="C785" s="920"/>
      <c r="D785" s="920"/>
      <c r="E785" s="920"/>
      <c r="F785" s="920"/>
      <c r="G785" s="920"/>
      <c r="H785" s="920"/>
      <c r="I785" s="920"/>
      <c r="J785" s="920"/>
      <c r="K785" s="920"/>
      <c r="L785" s="920"/>
      <c r="M785" s="920"/>
      <c r="N785" s="920"/>
      <c r="O785" s="921"/>
      <c r="P785" s="886" t="s">
        <v>1532</v>
      </c>
      <c r="Q785" s="886"/>
      <c r="R785" s="886"/>
      <c r="S785" s="886"/>
      <c r="T785" s="886"/>
      <c r="U785" s="886"/>
      <c r="V785" s="886"/>
      <c r="W785" s="886"/>
      <c r="X785" s="886"/>
      <c r="Y785" s="886"/>
      <c r="Z785" s="886"/>
      <c r="AA785" s="886"/>
      <c r="AB785" s="886"/>
      <c r="AC785" s="886"/>
      <c r="AD785" s="887"/>
      <c r="AE785" s="887"/>
      <c r="AF785" s="887"/>
      <c r="AG785" s="888">
        <v>1</v>
      </c>
      <c r="AH785" s="888"/>
      <c r="AI785" s="888"/>
      <c r="AJ785" s="888"/>
      <c r="AK785" s="889">
        <v>15925.82</v>
      </c>
      <c r="AL785" s="889"/>
      <c r="AM785" s="889"/>
      <c r="AN785" s="889"/>
      <c r="AO785" s="889"/>
      <c r="AP785" s="889"/>
      <c r="AQ785" s="880">
        <v>191109.84</v>
      </c>
      <c r="AR785" s="880"/>
      <c r="AS785" s="880"/>
      <c r="AT785" s="880"/>
      <c r="AU785" s="880"/>
      <c r="AV785" s="880"/>
      <c r="AW785" s="880"/>
      <c r="AX785" s="880"/>
      <c r="AY785" s="876">
        <v>0</v>
      </c>
      <c r="AZ785" s="876"/>
      <c r="BA785" s="876"/>
      <c r="BB785" s="876"/>
      <c r="BC785" s="876"/>
      <c r="BD785" s="876"/>
      <c r="BE785" s="876"/>
      <c r="BF785" s="876"/>
      <c r="BG785" s="876">
        <v>2654.3033333333333</v>
      </c>
      <c r="BH785" s="876"/>
      <c r="BI785" s="876"/>
      <c r="BJ785" s="876"/>
      <c r="BK785" s="876"/>
      <c r="BL785" s="876"/>
      <c r="BM785" s="876"/>
      <c r="BN785" s="876"/>
      <c r="BO785" s="877">
        <v>26543.033333333336</v>
      </c>
      <c r="BP785" s="878"/>
      <c r="BQ785" s="878"/>
      <c r="BR785" s="878"/>
      <c r="BS785" s="878"/>
      <c r="BT785" s="878"/>
      <c r="BU785" s="878"/>
      <c r="BV785" s="879"/>
      <c r="BW785" s="876">
        <v>0</v>
      </c>
      <c r="BX785" s="876"/>
      <c r="BY785" s="876"/>
      <c r="BZ785" s="876"/>
      <c r="CA785" s="876"/>
      <c r="CB785" s="876"/>
      <c r="CC785" s="876"/>
      <c r="CD785" s="876"/>
      <c r="CE785" s="876">
        <v>0</v>
      </c>
      <c r="CF785" s="876"/>
      <c r="CG785" s="876"/>
      <c r="CH785" s="876"/>
      <c r="CI785" s="876"/>
      <c r="CJ785" s="876"/>
      <c r="CK785" s="876"/>
      <c r="CL785" s="876"/>
      <c r="CM785" s="876"/>
      <c r="CN785" s="876">
        <v>0</v>
      </c>
      <c r="CO785" s="876"/>
      <c r="CP785" s="876"/>
      <c r="CQ785" s="876"/>
      <c r="CR785" s="876"/>
      <c r="CS785" s="876"/>
      <c r="CT785" s="876"/>
      <c r="CU785" s="876"/>
      <c r="CV785" s="880">
        <f t="shared" si="12"/>
        <v>220307.17666666667</v>
      </c>
      <c r="CW785" s="880"/>
      <c r="CX785" s="880"/>
      <c r="CY785" s="880"/>
      <c r="CZ785" s="880"/>
      <c r="DA785" s="880"/>
      <c r="DB785" s="880"/>
      <c r="DC785" s="880"/>
      <c r="DD785" s="880"/>
      <c r="DE785" s="881"/>
    </row>
    <row r="786" spans="1:109" s="3" customFormat="1" ht="23.25" customHeight="1" x14ac:dyDescent="0.2">
      <c r="A786" s="919" t="s">
        <v>2014</v>
      </c>
      <c r="B786" s="920"/>
      <c r="C786" s="920"/>
      <c r="D786" s="920"/>
      <c r="E786" s="920"/>
      <c r="F786" s="920"/>
      <c r="G786" s="920"/>
      <c r="H786" s="920"/>
      <c r="I786" s="920"/>
      <c r="J786" s="920"/>
      <c r="K786" s="920"/>
      <c r="L786" s="920"/>
      <c r="M786" s="920"/>
      <c r="N786" s="920"/>
      <c r="O786" s="921"/>
      <c r="P786" s="886" t="s">
        <v>1548</v>
      </c>
      <c r="Q786" s="886"/>
      <c r="R786" s="886"/>
      <c r="S786" s="886"/>
      <c r="T786" s="886"/>
      <c r="U786" s="886"/>
      <c r="V786" s="886"/>
      <c r="W786" s="886"/>
      <c r="X786" s="886"/>
      <c r="Y786" s="886"/>
      <c r="Z786" s="886"/>
      <c r="AA786" s="886"/>
      <c r="AB786" s="886"/>
      <c r="AC786" s="886"/>
      <c r="AD786" s="887"/>
      <c r="AE786" s="887"/>
      <c r="AF786" s="887"/>
      <c r="AG786" s="888">
        <v>3</v>
      </c>
      <c r="AH786" s="888"/>
      <c r="AI786" s="888"/>
      <c r="AJ786" s="888"/>
      <c r="AK786" s="889">
        <v>56265</v>
      </c>
      <c r="AL786" s="889"/>
      <c r="AM786" s="889"/>
      <c r="AN786" s="889"/>
      <c r="AO786" s="889"/>
      <c r="AP786" s="889"/>
      <c r="AQ786" s="880">
        <v>675180</v>
      </c>
      <c r="AR786" s="880"/>
      <c r="AS786" s="880"/>
      <c r="AT786" s="880"/>
      <c r="AU786" s="880"/>
      <c r="AV786" s="880"/>
      <c r="AW786" s="880"/>
      <c r="AX786" s="880"/>
      <c r="AY786" s="876">
        <v>0</v>
      </c>
      <c r="AZ786" s="876"/>
      <c r="BA786" s="876"/>
      <c r="BB786" s="876"/>
      <c r="BC786" s="876"/>
      <c r="BD786" s="876"/>
      <c r="BE786" s="876"/>
      <c r="BF786" s="876"/>
      <c r="BG786" s="876">
        <v>9377.5</v>
      </c>
      <c r="BH786" s="876"/>
      <c r="BI786" s="876"/>
      <c r="BJ786" s="876"/>
      <c r="BK786" s="876"/>
      <c r="BL786" s="876"/>
      <c r="BM786" s="876"/>
      <c r="BN786" s="876"/>
      <c r="BO786" s="877">
        <v>93774.999999999985</v>
      </c>
      <c r="BP786" s="878"/>
      <c r="BQ786" s="878"/>
      <c r="BR786" s="878"/>
      <c r="BS786" s="878"/>
      <c r="BT786" s="878"/>
      <c r="BU786" s="878"/>
      <c r="BV786" s="879"/>
      <c r="BW786" s="876">
        <v>0</v>
      </c>
      <c r="BX786" s="876"/>
      <c r="BY786" s="876"/>
      <c r="BZ786" s="876"/>
      <c r="CA786" s="876"/>
      <c r="CB786" s="876"/>
      <c r="CC786" s="876"/>
      <c r="CD786" s="876"/>
      <c r="CE786" s="876">
        <v>0</v>
      </c>
      <c r="CF786" s="876"/>
      <c r="CG786" s="876"/>
      <c r="CH786" s="876"/>
      <c r="CI786" s="876"/>
      <c r="CJ786" s="876"/>
      <c r="CK786" s="876"/>
      <c r="CL786" s="876"/>
      <c r="CM786" s="876"/>
      <c r="CN786" s="876">
        <v>16000</v>
      </c>
      <c r="CO786" s="876"/>
      <c r="CP786" s="876"/>
      <c r="CQ786" s="876"/>
      <c r="CR786" s="876"/>
      <c r="CS786" s="876"/>
      <c r="CT786" s="876"/>
      <c r="CU786" s="876"/>
      <c r="CV786" s="880">
        <f t="shared" si="12"/>
        <v>794332.5</v>
      </c>
      <c r="CW786" s="880"/>
      <c r="CX786" s="880"/>
      <c r="CY786" s="880"/>
      <c r="CZ786" s="880"/>
      <c r="DA786" s="880"/>
      <c r="DB786" s="880"/>
      <c r="DC786" s="880"/>
      <c r="DD786" s="880"/>
      <c r="DE786" s="881"/>
    </row>
    <row r="787" spans="1:109" s="3" customFormat="1" ht="23.25" customHeight="1" x14ac:dyDescent="0.2">
      <c r="A787" s="919" t="s">
        <v>2014</v>
      </c>
      <c r="B787" s="920"/>
      <c r="C787" s="920"/>
      <c r="D787" s="920"/>
      <c r="E787" s="920"/>
      <c r="F787" s="920"/>
      <c r="G787" s="920"/>
      <c r="H787" s="920"/>
      <c r="I787" s="920"/>
      <c r="J787" s="920"/>
      <c r="K787" s="920"/>
      <c r="L787" s="920"/>
      <c r="M787" s="920"/>
      <c r="N787" s="920"/>
      <c r="O787" s="921"/>
      <c r="P787" s="886" t="s">
        <v>1509</v>
      </c>
      <c r="Q787" s="886"/>
      <c r="R787" s="886"/>
      <c r="S787" s="886"/>
      <c r="T787" s="886"/>
      <c r="U787" s="886"/>
      <c r="V787" s="886"/>
      <c r="W787" s="886"/>
      <c r="X787" s="886"/>
      <c r="Y787" s="886"/>
      <c r="Z787" s="886"/>
      <c r="AA787" s="886"/>
      <c r="AB787" s="886"/>
      <c r="AC787" s="886"/>
      <c r="AD787" s="887"/>
      <c r="AE787" s="887"/>
      <c r="AF787" s="887"/>
      <c r="AG787" s="888">
        <v>2</v>
      </c>
      <c r="AH787" s="888"/>
      <c r="AI787" s="888"/>
      <c r="AJ787" s="888"/>
      <c r="AK787" s="889">
        <v>32622.639999999999</v>
      </c>
      <c r="AL787" s="889"/>
      <c r="AM787" s="889"/>
      <c r="AN787" s="889"/>
      <c r="AO787" s="889"/>
      <c r="AP787" s="889"/>
      <c r="AQ787" s="880">
        <v>391471.68000000005</v>
      </c>
      <c r="AR787" s="880"/>
      <c r="AS787" s="880"/>
      <c r="AT787" s="880"/>
      <c r="AU787" s="880"/>
      <c r="AV787" s="880"/>
      <c r="AW787" s="880"/>
      <c r="AX787" s="880"/>
      <c r="AY787" s="876">
        <v>0</v>
      </c>
      <c r="AZ787" s="876"/>
      <c r="BA787" s="876"/>
      <c r="BB787" s="876"/>
      <c r="BC787" s="876"/>
      <c r="BD787" s="876"/>
      <c r="BE787" s="876"/>
      <c r="BF787" s="876"/>
      <c r="BG787" s="876">
        <v>5437.1066666666666</v>
      </c>
      <c r="BH787" s="876"/>
      <c r="BI787" s="876"/>
      <c r="BJ787" s="876"/>
      <c r="BK787" s="876"/>
      <c r="BL787" s="876"/>
      <c r="BM787" s="876"/>
      <c r="BN787" s="876"/>
      <c r="BO787" s="877">
        <v>54371.066666666666</v>
      </c>
      <c r="BP787" s="878"/>
      <c r="BQ787" s="878"/>
      <c r="BR787" s="878"/>
      <c r="BS787" s="878"/>
      <c r="BT787" s="878"/>
      <c r="BU787" s="878"/>
      <c r="BV787" s="879"/>
      <c r="BW787" s="876">
        <v>0</v>
      </c>
      <c r="BX787" s="876"/>
      <c r="BY787" s="876"/>
      <c r="BZ787" s="876"/>
      <c r="CA787" s="876"/>
      <c r="CB787" s="876"/>
      <c r="CC787" s="876"/>
      <c r="CD787" s="876"/>
      <c r="CE787" s="876">
        <v>0</v>
      </c>
      <c r="CF787" s="876"/>
      <c r="CG787" s="876"/>
      <c r="CH787" s="876"/>
      <c r="CI787" s="876"/>
      <c r="CJ787" s="876"/>
      <c r="CK787" s="876"/>
      <c r="CL787" s="876"/>
      <c r="CM787" s="876"/>
      <c r="CN787" s="876">
        <v>16000</v>
      </c>
      <c r="CO787" s="876"/>
      <c r="CP787" s="876"/>
      <c r="CQ787" s="876"/>
      <c r="CR787" s="876"/>
      <c r="CS787" s="876"/>
      <c r="CT787" s="876"/>
      <c r="CU787" s="876"/>
      <c r="CV787" s="880">
        <f t="shared" si="12"/>
        <v>467279.85333333339</v>
      </c>
      <c r="CW787" s="880"/>
      <c r="CX787" s="880"/>
      <c r="CY787" s="880"/>
      <c r="CZ787" s="880"/>
      <c r="DA787" s="880"/>
      <c r="DB787" s="880"/>
      <c r="DC787" s="880"/>
      <c r="DD787" s="880"/>
      <c r="DE787" s="881"/>
    </row>
    <row r="788" spans="1:109" s="3" customFormat="1" ht="23.25" customHeight="1" x14ac:dyDescent="0.2">
      <c r="A788" s="919" t="s">
        <v>2014</v>
      </c>
      <c r="B788" s="920"/>
      <c r="C788" s="920"/>
      <c r="D788" s="920"/>
      <c r="E788" s="920"/>
      <c r="F788" s="920"/>
      <c r="G788" s="920"/>
      <c r="H788" s="920"/>
      <c r="I788" s="920"/>
      <c r="J788" s="920"/>
      <c r="K788" s="920"/>
      <c r="L788" s="920"/>
      <c r="M788" s="920"/>
      <c r="N788" s="920"/>
      <c r="O788" s="921"/>
      <c r="P788" s="886" t="s">
        <v>1538</v>
      </c>
      <c r="Q788" s="886"/>
      <c r="R788" s="886"/>
      <c r="S788" s="886"/>
      <c r="T788" s="886"/>
      <c r="U788" s="886"/>
      <c r="V788" s="886"/>
      <c r="W788" s="886"/>
      <c r="X788" s="886"/>
      <c r="Y788" s="886"/>
      <c r="Z788" s="886"/>
      <c r="AA788" s="886"/>
      <c r="AB788" s="886"/>
      <c r="AC788" s="886"/>
      <c r="AD788" s="887"/>
      <c r="AE788" s="887"/>
      <c r="AF788" s="887"/>
      <c r="AG788" s="888">
        <v>2</v>
      </c>
      <c r="AH788" s="888"/>
      <c r="AI788" s="888"/>
      <c r="AJ788" s="888"/>
      <c r="AK788" s="889">
        <v>35100</v>
      </c>
      <c r="AL788" s="889"/>
      <c r="AM788" s="889"/>
      <c r="AN788" s="889"/>
      <c r="AO788" s="889"/>
      <c r="AP788" s="889"/>
      <c r="AQ788" s="880">
        <v>421200</v>
      </c>
      <c r="AR788" s="880"/>
      <c r="AS788" s="880"/>
      <c r="AT788" s="880"/>
      <c r="AU788" s="880"/>
      <c r="AV788" s="880"/>
      <c r="AW788" s="880"/>
      <c r="AX788" s="880"/>
      <c r="AY788" s="876">
        <v>0</v>
      </c>
      <c r="AZ788" s="876"/>
      <c r="BA788" s="876"/>
      <c r="BB788" s="876"/>
      <c r="BC788" s="876"/>
      <c r="BD788" s="876"/>
      <c r="BE788" s="876"/>
      <c r="BF788" s="876"/>
      <c r="BG788" s="876">
        <v>5850</v>
      </c>
      <c r="BH788" s="876"/>
      <c r="BI788" s="876"/>
      <c r="BJ788" s="876"/>
      <c r="BK788" s="876"/>
      <c r="BL788" s="876"/>
      <c r="BM788" s="876"/>
      <c r="BN788" s="876"/>
      <c r="BO788" s="877">
        <v>58500</v>
      </c>
      <c r="BP788" s="878"/>
      <c r="BQ788" s="878"/>
      <c r="BR788" s="878"/>
      <c r="BS788" s="878"/>
      <c r="BT788" s="878"/>
      <c r="BU788" s="878"/>
      <c r="BV788" s="879"/>
      <c r="BW788" s="876">
        <v>0</v>
      </c>
      <c r="BX788" s="876"/>
      <c r="BY788" s="876"/>
      <c r="BZ788" s="876"/>
      <c r="CA788" s="876"/>
      <c r="CB788" s="876"/>
      <c r="CC788" s="876"/>
      <c r="CD788" s="876"/>
      <c r="CE788" s="876">
        <v>0</v>
      </c>
      <c r="CF788" s="876"/>
      <c r="CG788" s="876"/>
      <c r="CH788" s="876"/>
      <c r="CI788" s="876"/>
      <c r="CJ788" s="876"/>
      <c r="CK788" s="876"/>
      <c r="CL788" s="876"/>
      <c r="CM788" s="876"/>
      <c r="CN788" s="876">
        <v>0</v>
      </c>
      <c r="CO788" s="876"/>
      <c r="CP788" s="876"/>
      <c r="CQ788" s="876"/>
      <c r="CR788" s="876"/>
      <c r="CS788" s="876"/>
      <c r="CT788" s="876"/>
      <c r="CU788" s="876"/>
      <c r="CV788" s="880">
        <f t="shared" si="12"/>
        <v>485550</v>
      </c>
      <c r="CW788" s="880"/>
      <c r="CX788" s="880"/>
      <c r="CY788" s="880"/>
      <c r="CZ788" s="880"/>
      <c r="DA788" s="880"/>
      <c r="DB788" s="880"/>
      <c r="DC788" s="880"/>
      <c r="DD788" s="880"/>
      <c r="DE788" s="881"/>
    </row>
    <row r="789" spans="1:109" s="3" customFormat="1" ht="23.25" customHeight="1" x14ac:dyDescent="0.2">
      <c r="A789" s="919" t="s">
        <v>2014</v>
      </c>
      <c r="B789" s="920"/>
      <c r="C789" s="920"/>
      <c r="D789" s="920"/>
      <c r="E789" s="920"/>
      <c r="F789" s="920"/>
      <c r="G789" s="920"/>
      <c r="H789" s="920"/>
      <c r="I789" s="920"/>
      <c r="J789" s="920"/>
      <c r="K789" s="920"/>
      <c r="L789" s="920"/>
      <c r="M789" s="920"/>
      <c r="N789" s="920"/>
      <c r="O789" s="921"/>
      <c r="P789" s="886" t="s">
        <v>1574</v>
      </c>
      <c r="Q789" s="886"/>
      <c r="R789" s="886"/>
      <c r="S789" s="886"/>
      <c r="T789" s="886"/>
      <c r="U789" s="886"/>
      <c r="V789" s="886"/>
      <c r="W789" s="886"/>
      <c r="X789" s="886"/>
      <c r="Y789" s="886"/>
      <c r="Z789" s="886"/>
      <c r="AA789" s="886"/>
      <c r="AB789" s="886"/>
      <c r="AC789" s="886"/>
      <c r="AD789" s="887"/>
      <c r="AE789" s="887"/>
      <c r="AF789" s="887"/>
      <c r="AG789" s="888">
        <v>1</v>
      </c>
      <c r="AH789" s="888"/>
      <c r="AI789" s="888"/>
      <c r="AJ789" s="888"/>
      <c r="AK789" s="889">
        <v>17550</v>
      </c>
      <c r="AL789" s="889"/>
      <c r="AM789" s="889"/>
      <c r="AN789" s="889"/>
      <c r="AO789" s="889"/>
      <c r="AP789" s="889"/>
      <c r="AQ789" s="880">
        <v>210600</v>
      </c>
      <c r="AR789" s="880"/>
      <c r="AS789" s="880"/>
      <c r="AT789" s="880"/>
      <c r="AU789" s="880"/>
      <c r="AV789" s="880"/>
      <c r="AW789" s="880"/>
      <c r="AX789" s="880"/>
      <c r="AY789" s="876">
        <v>0</v>
      </c>
      <c r="AZ789" s="876"/>
      <c r="BA789" s="876"/>
      <c r="BB789" s="876"/>
      <c r="BC789" s="876"/>
      <c r="BD789" s="876"/>
      <c r="BE789" s="876"/>
      <c r="BF789" s="876"/>
      <c r="BG789" s="876">
        <v>2925</v>
      </c>
      <c r="BH789" s="876"/>
      <c r="BI789" s="876"/>
      <c r="BJ789" s="876"/>
      <c r="BK789" s="876"/>
      <c r="BL789" s="876"/>
      <c r="BM789" s="876"/>
      <c r="BN789" s="876"/>
      <c r="BO789" s="877">
        <v>29250</v>
      </c>
      <c r="BP789" s="878"/>
      <c r="BQ789" s="878"/>
      <c r="BR789" s="878"/>
      <c r="BS789" s="878"/>
      <c r="BT789" s="878"/>
      <c r="BU789" s="878"/>
      <c r="BV789" s="879"/>
      <c r="BW789" s="876">
        <v>0</v>
      </c>
      <c r="BX789" s="876"/>
      <c r="BY789" s="876"/>
      <c r="BZ789" s="876"/>
      <c r="CA789" s="876"/>
      <c r="CB789" s="876"/>
      <c r="CC789" s="876"/>
      <c r="CD789" s="876"/>
      <c r="CE789" s="876">
        <v>0</v>
      </c>
      <c r="CF789" s="876"/>
      <c r="CG789" s="876"/>
      <c r="CH789" s="876"/>
      <c r="CI789" s="876"/>
      <c r="CJ789" s="876"/>
      <c r="CK789" s="876"/>
      <c r="CL789" s="876"/>
      <c r="CM789" s="876"/>
      <c r="CN789" s="876">
        <v>0</v>
      </c>
      <c r="CO789" s="876"/>
      <c r="CP789" s="876"/>
      <c r="CQ789" s="876"/>
      <c r="CR789" s="876"/>
      <c r="CS789" s="876"/>
      <c r="CT789" s="876"/>
      <c r="CU789" s="876"/>
      <c r="CV789" s="880">
        <f t="shared" si="12"/>
        <v>242775</v>
      </c>
      <c r="CW789" s="880"/>
      <c r="CX789" s="880"/>
      <c r="CY789" s="880"/>
      <c r="CZ789" s="880"/>
      <c r="DA789" s="880"/>
      <c r="DB789" s="880"/>
      <c r="DC789" s="880"/>
      <c r="DD789" s="880"/>
      <c r="DE789" s="881"/>
    </row>
    <row r="790" spans="1:109" s="3" customFormat="1" ht="23.25" customHeight="1" x14ac:dyDescent="0.2">
      <c r="A790" s="919" t="s">
        <v>2014</v>
      </c>
      <c r="B790" s="920"/>
      <c r="C790" s="920"/>
      <c r="D790" s="920"/>
      <c r="E790" s="920"/>
      <c r="F790" s="920"/>
      <c r="G790" s="920"/>
      <c r="H790" s="920"/>
      <c r="I790" s="920"/>
      <c r="J790" s="920"/>
      <c r="K790" s="920"/>
      <c r="L790" s="920"/>
      <c r="M790" s="920"/>
      <c r="N790" s="920"/>
      <c r="O790" s="921"/>
      <c r="P790" s="886" t="s">
        <v>1540</v>
      </c>
      <c r="Q790" s="886"/>
      <c r="R790" s="886"/>
      <c r="S790" s="886"/>
      <c r="T790" s="886"/>
      <c r="U790" s="886"/>
      <c r="V790" s="886"/>
      <c r="W790" s="886"/>
      <c r="X790" s="886"/>
      <c r="Y790" s="886"/>
      <c r="Z790" s="886"/>
      <c r="AA790" s="886"/>
      <c r="AB790" s="886"/>
      <c r="AC790" s="886"/>
      <c r="AD790" s="887"/>
      <c r="AE790" s="887"/>
      <c r="AF790" s="887"/>
      <c r="AG790" s="888">
        <v>2</v>
      </c>
      <c r="AH790" s="888"/>
      <c r="AI790" s="888"/>
      <c r="AJ790" s="888"/>
      <c r="AK790" s="889">
        <v>32898.379999999997</v>
      </c>
      <c r="AL790" s="889"/>
      <c r="AM790" s="889"/>
      <c r="AN790" s="889"/>
      <c r="AO790" s="889"/>
      <c r="AP790" s="889"/>
      <c r="AQ790" s="880">
        <v>394780.56</v>
      </c>
      <c r="AR790" s="880"/>
      <c r="AS790" s="880"/>
      <c r="AT790" s="880"/>
      <c r="AU790" s="880"/>
      <c r="AV790" s="880"/>
      <c r="AW790" s="880"/>
      <c r="AX790" s="880"/>
      <c r="AY790" s="876">
        <v>0</v>
      </c>
      <c r="AZ790" s="876"/>
      <c r="BA790" s="876"/>
      <c r="BB790" s="876"/>
      <c r="BC790" s="876"/>
      <c r="BD790" s="876"/>
      <c r="BE790" s="876"/>
      <c r="BF790" s="876"/>
      <c r="BG790" s="876">
        <v>5483.0633333333335</v>
      </c>
      <c r="BH790" s="876"/>
      <c r="BI790" s="876"/>
      <c r="BJ790" s="876"/>
      <c r="BK790" s="876"/>
      <c r="BL790" s="876"/>
      <c r="BM790" s="876"/>
      <c r="BN790" s="876"/>
      <c r="BO790" s="877">
        <v>54830.633333333331</v>
      </c>
      <c r="BP790" s="878"/>
      <c r="BQ790" s="878"/>
      <c r="BR790" s="878"/>
      <c r="BS790" s="878"/>
      <c r="BT790" s="878"/>
      <c r="BU790" s="878"/>
      <c r="BV790" s="879"/>
      <c r="BW790" s="876">
        <v>0</v>
      </c>
      <c r="BX790" s="876"/>
      <c r="BY790" s="876"/>
      <c r="BZ790" s="876"/>
      <c r="CA790" s="876"/>
      <c r="CB790" s="876"/>
      <c r="CC790" s="876"/>
      <c r="CD790" s="876"/>
      <c r="CE790" s="876">
        <v>0</v>
      </c>
      <c r="CF790" s="876"/>
      <c r="CG790" s="876"/>
      <c r="CH790" s="876"/>
      <c r="CI790" s="876"/>
      <c r="CJ790" s="876"/>
      <c r="CK790" s="876"/>
      <c r="CL790" s="876"/>
      <c r="CM790" s="876"/>
      <c r="CN790" s="876">
        <v>50200</v>
      </c>
      <c r="CO790" s="876"/>
      <c r="CP790" s="876"/>
      <c r="CQ790" s="876"/>
      <c r="CR790" s="876"/>
      <c r="CS790" s="876"/>
      <c r="CT790" s="876"/>
      <c r="CU790" s="876"/>
      <c r="CV790" s="880">
        <f t="shared" si="12"/>
        <v>505294.25666666671</v>
      </c>
      <c r="CW790" s="880"/>
      <c r="CX790" s="880"/>
      <c r="CY790" s="880"/>
      <c r="CZ790" s="880"/>
      <c r="DA790" s="880"/>
      <c r="DB790" s="880"/>
      <c r="DC790" s="880"/>
      <c r="DD790" s="880"/>
      <c r="DE790" s="881"/>
    </row>
    <row r="791" spans="1:109" s="3" customFormat="1" ht="23.25" customHeight="1" x14ac:dyDescent="0.2">
      <c r="A791" s="919" t="s">
        <v>2014</v>
      </c>
      <c r="B791" s="920"/>
      <c r="C791" s="920"/>
      <c r="D791" s="920"/>
      <c r="E791" s="920"/>
      <c r="F791" s="920"/>
      <c r="G791" s="920"/>
      <c r="H791" s="920"/>
      <c r="I791" s="920"/>
      <c r="J791" s="920"/>
      <c r="K791" s="920"/>
      <c r="L791" s="920"/>
      <c r="M791" s="920"/>
      <c r="N791" s="920"/>
      <c r="O791" s="921"/>
      <c r="P791" s="886" t="s">
        <v>1838</v>
      </c>
      <c r="Q791" s="886"/>
      <c r="R791" s="886"/>
      <c r="S791" s="886"/>
      <c r="T791" s="886"/>
      <c r="U791" s="886"/>
      <c r="V791" s="886"/>
      <c r="W791" s="886"/>
      <c r="X791" s="886"/>
      <c r="Y791" s="886"/>
      <c r="Z791" s="886"/>
      <c r="AA791" s="886"/>
      <c r="AB791" s="886"/>
      <c r="AC791" s="886"/>
      <c r="AD791" s="887"/>
      <c r="AE791" s="887"/>
      <c r="AF791" s="887"/>
      <c r="AG791" s="888">
        <v>1</v>
      </c>
      <c r="AH791" s="888"/>
      <c r="AI791" s="888"/>
      <c r="AJ791" s="888"/>
      <c r="AK791" s="889">
        <v>13848.38</v>
      </c>
      <c r="AL791" s="889"/>
      <c r="AM791" s="889"/>
      <c r="AN791" s="889"/>
      <c r="AO791" s="889"/>
      <c r="AP791" s="889"/>
      <c r="AQ791" s="880">
        <v>166180.56</v>
      </c>
      <c r="AR791" s="880"/>
      <c r="AS791" s="880"/>
      <c r="AT791" s="880"/>
      <c r="AU791" s="880"/>
      <c r="AV791" s="880"/>
      <c r="AW791" s="880"/>
      <c r="AX791" s="880"/>
      <c r="AY791" s="876">
        <v>0</v>
      </c>
      <c r="AZ791" s="876"/>
      <c r="BA791" s="876"/>
      <c r="BB791" s="876"/>
      <c r="BC791" s="876"/>
      <c r="BD791" s="876"/>
      <c r="BE791" s="876"/>
      <c r="BF791" s="876"/>
      <c r="BG791" s="876">
        <v>2308.0633333333335</v>
      </c>
      <c r="BH791" s="876"/>
      <c r="BI791" s="876"/>
      <c r="BJ791" s="876"/>
      <c r="BK791" s="876"/>
      <c r="BL791" s="876"/>
      <c r="BM791" s="876"/>
      <c r="BN791" s="876"/>
      <c r="BO791" s="877">
        <v>23080.633333333331</v>
      </c>
      <c r="BP791" s="878"/>
      <c r="BQ791" s="878"/>
      <c r="BR791" s="878"/>
      <c r="BS791" s="878"/>
      <c r="BT791" s="878"/>
      <c r="BU791" s="878"/>
      <c r="BV791" s="879"/>
      <c r="BW791" s="876">
        <v>0</v>
      </c>
      <c r="BX791" s="876"/>
      <c r="BY791" s="876"/>
      <c r="BZ791" s="876"/>
      <c r="CA791" s="876"/>
      <c r="CB791" s="876"/>
      <c r="CC791" s="876"/>
      <c r="CD791" s="876"/>
      <c r="CE791" s="876">
        <v>0</v>
      </c>
      <c r="CF791" s="876"/>
      <c r="CG791" s="876"/>
      <c r="CH791" s="876"/>
      <c r="CI791" s="876"/>
      <c r="CJ791" s="876"/>
      <c r="CK791" s="876"/>
      <c r="CL791" s="876"/>
      <c r="CM791" s="876"/>
      <c r="CN791" s="876">
        <v>26200</v>
      </c>
      <c r="CO791" s="876"/>
      <c r="CP791" s="876"/>
      <c r="CQ791" s="876"/>
      <c r="CR791" s="876"/>
      <c r="CS791" s="876"/>
      <c r="CT791" s="876"/>
      <c r="CU791" s="876"/>
      <c r="CV791" s="880">
        <f t="shared" si="12"/>
        <v>217769.25666666665</v>
      </c>
      <c r="CW791" s="880"/>
      <c r="CX791" s="880"/>
      <c r="CY791" s="880"/>
      <c r="CZ791" s="880"/>
      <c r="DA791" s="880"/>
      <c r="DB791" s="880"/>
      <c r="DC791" s="880"/>
      <c r="DD791" s="880"/>
      <c r="DE791" s="881"/>
    </row>
    <row r="792" spans="1:109" s="3" customFormat="1" ht="23.25" customHeight="1" x14ac:dyDescent="0.2">
      <c r="A792" s="919" t="s">
        <v>2014</v>
      </c>
      <c r="B792" s="920"/>
      <c r="C792" s="920"/>
      <c r="D792" s="920"/>
      <c r="E792" s="920"/>
      <c r="F792" s="920"/>
      <c r="G792" s="920"/>
      <c r="H792" s="920"/>
      <c r="I792" s="920"/>
      <c r="J792" s="920"/>
      <c r="K792" s="920"/>
      <c r="L792" s="920"/>
      <c r="M792" s="920"/>
      <c r="N792" s="920"/>
      <c r="O792" s="921"/>
      <c r="P792" s="886" t="s">
        <v>1505</v>
      </c>
      <c r="Q792" s="886"/>
      <c r="R792" s="886"/>
      <c r="S792" s="886"/>
      <c r="T792" s="886"/>
      <c r="U792" s="886"/>
      <c r="V792" s="886"/>
      <c r="W792" s="886"/>
      <c r="X792" s="886"/>
      <c r="Y792" s="886"/>
      <c r="Z792" s="886"/>
      <c r="AA792" s="886"/>
      <c r="AB792" s="886"/>
      <c r="AC792" s="886"/>
      <c r="AD792" s="887"/>
      <c r="AE792" s="887"/>
      <c r="AF792" s="887"/>
      <c r="AG792" s="888">
        <v>1</v>
      </c>
      <c r="AH792" s="888"/>
      <c r="AI792" s="888"/>
      <c r="AJ792" s="888"/>
      <c r="AK792" s="889">
        <v>14724</v>
      </c>
      <c r="AL792" s="889"/>
      <c r="AM792" s="889"/>
      <c r="AN792" s="889"/>
      <c r="AO792" s="889"/>
      <c r="AP792" s="889"/>
      <c r="AQ792" s="880">
        <v>176688</v>
      </c>
      <c r="AR792" s="880"/>
      <c r="AS792" s="880"/>
      <c r="AT792" s="880"/>
      <c r="AU792" s="880"/>
      <c r="AV792" s="880"/>
      <c r="AW792" s="880"/>
      <c r="AX792" s="880"/>
      <c r="AY792" s="876">
        <v>0</v>
      </c>
      <c r="AZ792" s="876"/>
      <c r="BA792" s="876"/>
      <c r="BB792" s="876"/>
      <c r="BC792" s="876"/>
      <c r="BD792" s="876"/>
      <c r="BE792" s="876"/>
      <c r="BF792" s="876"/>
      <c r="BG792" s="876">
        <v>2454</v>
      </c>
      <c r="BH792" s="876"/>
      <c r="BI792" s="876"/>
      <c r="BJ792" s="876"/>
      <c r="BK792" s="876"/>
      <c r="BL792" s="876"/>
      <c r="BM792" s="876"/>
      <c r="BN792" s="876"/>
      <c r="BO792" s="877">
        <v>24540</v>
      </c>
      <c r="BP792" s="878"/>
      <c r="BQ792" s="878"/>
      <c r="BR792" s="878"/>
      <c r="BS792" s="878"/>
      <c r="BT792" s="878"/>
      <c r="BU792" s="878"/>
      <c r="BV792" s="879"/>
      <c r="BW792" s="876">
        <v>0</v>
      </c>
      <c r="BX792" s="876"/>
      <c r="BY792" s="876"/>
      <c r="BZ792" s="876"/>
      <c r="CA792" s="876"/>
      <c r="CB792" s="876"/>
      <c r="CC792" s="876"/>
      <c r="CD792" s="876"/>
      <c r="CE792" s="876">
        <v>0</v>
      </c>
      <c r="CF792" s="876"/>
      <c r="CG792" s="876"/>
      <c r="CH792" s="876"/>
      <c r="CI792" s="876"/>
      <c r="CJ792" s="876"/>
      <c r="CK792" s="876"/>
      <c r="CL792" s="876"/>
      <c r="CM792" s="876"/>
      <c r="CN792" s="876">
        <v>16000</v>
      </c>
      <c r="CO792" s="876"/>
      <c r="CP792" s="876"/>
      <c r="CQ792" s="876"/>
      <c r="CR792" s="876"/>
      <c r="CS792" s="876"/>
      <c r="CT792" s="876"/>
      <c r="CU792" s="876"/>
      <c r="CV792" s="880">
        <f t="shared" si="12"/>
        <v>219682</v>
      </c>
      <c r="CW792" s="880"/>
      <c r="CX792" s="880"/>
      <c r="CY792" s="880"/>
      <c r="CZ792" s="880"/>
      <c r="DA792" s="880"/>
      <c r="DB792" s="880"/>
      <c r="DC792" s="880"/>
      <c r="DD792" s="880"/>
      <c r="DE792" s="881"/>
    </row>
    <row r="793" spans="1:109" s="3" customFormat="1" ht="23.25" customHeight="1" x14ac:dyDescent="0.2">
      <c r="A793" s="919" t="s">
        <v>2015</v>
      </c>
      <c r="B793" s="920"/>
      <c r="C793" s="920"/>
      <c r="D793" s="920"/>
      <c r="E793" s="920"/>
      <c r="F793" s="920"/>
      <c r="G793" s="920"/>
      <c r="H793" s="920"/>
      <c r="I793" s="920"/>
      <c r="J793" s="920"/>
      <c r="K793" s="920"/>
      <c r="L793" s="920"/>
      <c r="M793" s="920"/>
      <c r="N793" s="920"/>
      <c r="O793" s="921"/>
      <c r="P793" s="886" t="s">
        <v>1575</v>
      </c>
      <c r="Q793" s="886"/>
      <c r="R793" s="886"/>
      <c r="S793" s="886"/>
      <c r="T793" s="886"/>
      <c r="U793" s="886"/>
      <c r="V793" s="886"/>
      <c r="W793" s="886"/>
      <c r="X793" s="886"/>
      <c r="Y793" s="886"/>
      <c r="Z793" s="886"/>
      <c r="AA793" s="886"/>
      <c r="AB793" s="886"/>
      <c r="AC793" s="886"/>
      <c r="AD793" s="887"/>
      <c r="AE793" s="887"/>
      <c r="AF793" s="887"/>
      <c r="AG793" s="888">
        <v>1</v>
      </c>
      <c r="AH793" s="888"/>
      <c r="AI793" s="888"/>
      <c r="AJ793" s="888"/>
      <c r="AK793" s="889">
        <v>23500</v>
      </c>
      <c r="AL793" s="889"/>
      <c r="AM793" s="889"/>
      <c r="AN793" s="889"/>
      <c r="AO793" s="889"/>
      <c r="AP793" s="889"/>
      <c r="AQ793" s="880">
        <v>282000</v>
      </c>
      <c r="AR793" s="880"/>
      <c r="AS793" s="880"/>
      <c r="AT793" s="880"/>
      <c r="AU793" s="880"/>
      <c r="AV793" s="880"/>
      <c r="AW793" s="880"/>
      <c r="AX793" s="880"/>
      <c r="AY793" s="876">
        <v>0</v>
      </c>
      <c r="AZ793" s="876"/>
      <c r="BA793" s="876"/>
      <c r="BB793" s="876"/>
      <c r="BC793" s="876"/>
      <c r="BD793" s="876"/>
      <c r="BE793" s="876"/>
      <c r="BF793" s="876"/>
      <c r="BG793" s="876">
        <v>3916.666666666667</v>
      </c>
      <c r="BH793" s="876"/>
      <c r="BI793" s="876"/>
      <c r="BJ793" s="876"/>
      <c r="BK793" s="876"/>
      <c r="BL793" s="876"/>
      <c r="BM793" s="876"/>
      <c r="BN793" s="876"/>
      <c r="BO793" s="877">
        <v>39166.666666666672</v>
      </c>
      <c r="BP793" s="878"/>
      <c r="BQ793" s="878"/>
      <c r="BR793" s="878"/>
      <c r="BS793" s="878"/>
      <c r="BT793" s="878"/>
      <c r="BU793" s="878"/>
      <c r="BV793" s="879"/>
      <c r="BW793" s="876">
        <v>0</v>
      </c>
      <c r="BX793" s="876"/>
      <c r="BY793" s="876"/>
      <c r="BZ793" s="876"/>
      <c r="CA793" s="876"/>
      <c r="CB793" s="876"/>
      <c r="CC793" s="876"/>
      <c r="CD793" s="876"/>
      <c r="CE793" s="876">
        <v>0</v>
      </c>
      <c r="CF793" s="876"/>
      <c r="CG793" s="876"/>
      <c r="CH793" s="876"/>
      <c r="CI793" s="876"/>
      <c r="CJ793" s="876"/>
      <c r="CK793" s="876"/>
      <c r="CL793" s="876"/>
      <c r="CM793" s="876"/>
      <c r="CN793" s="876">
        <v>35750</v>
      </c>
      <c r="CO793" s="876"/>
      <c r="CP793" s="876"/>
      <c r="CQ793" s="876"/>
      <c r="CR793" s="876"/>
      <c r="CS793" s="876"/>
      <c r="CT793" s="876"/>
      <c r="CU793" s="876"/>
      <c r="CV793" s="880">
        <f t="shared" si="12"/>
        <v>360833.33333333337</v>
      </c>
      <c r="CW793" s="880"/>
      <c r="CX793" s="880"/>
      <c r="CY793" s="880"/>
      <c r="CZ793" s="880"/>
      <c r="DA793" s="880"/>
      <c r="DB793" s="880"/>
      <c r="DC793" s="880"/>
      <c r="DD793" s="880"/>
      <c r="DE793" s="881"/>
    </row>
    <row r="794" spans="1:109" s="3" customFormat="1" ht="23.25" customHeight="1" x14ac:dyDescent="0.2">
      <c r="A794" s="919" t="s">
        <v>2016</v>
      </c>
      <c r="B794" s="920"/>
      <c r="C794" s="920"/>
      <c r="D794" s="920"/>
      <c r="E794" s="920"/>
      <c r="F794" s="920"/>
      <c r="G794" s="920"/>
      <c r="H794" s="920"/>
      <c r="I794" s="920"/>
      <c r="J794" s="920"/>
      <c r="K794" s="920"/>
      <c r="L794" s="920"/>
      <c r="M794" s="920"/>
      <c r="N794" s="920"/>
      <c r="O794" s="921"/>
      <c r="P794" s="886" t="s">
        <v>1507</v>
      </c>
      <c r="Q794" s="886"/>
      <c r="R794" s="886"/>
      <c r="S794" s="886"/>
      <c r="T794" s="886"/>
      <c r="U794" s="886"/>
      <c r="V794" s="886"/>
      <c r="W794" s="886"/>
      <c r="X794" s="886"/>
      <c r="Y794" s="886"/>
      <c r="Z794" s="886"/>
      <c r="AA794" s="886"/>
      <c r="AB794" s="886"/>
      <c r="AC794" s="886"/>
      <c r="AD794" s="887"/>
      <c r="AE794" s="887"/>
      <c r="AF794" s="887"/>
      <c r="AG794" s="888">
        <v>1</v>
      </c>
      <c r="AH794" s="888"/>
      <c r="AI794" s="888"/>
      <c r="AJ794" s="888"/>
      <c r="AK794" s="889">
        <v>23992</v>
      </c>
      <c r="AL794" s="889"/>
      <c r="AM794" s="889"/>
      <c r="AN794" s="889"/>
      <c r="AO794" s="889"/>
      <c r="AP794" s="889"/>
      <c r="AQ794" s="880">
        <v>287904</v>
      </c>
      <c r="AR794" s="880"/>
      <c r="AS794" s="880"/>
      <c r="AT794" s="880"/>
      <c r="AU794" s="880"/>
      <c r="AV794" s="880"/>
      <c r="AW794" s="880"/>
      <c r="AX794" s="880"/>
      <c r="AY794" s="876">
        <v>0</v>
      </c>
      <c r="AZ794" s="876"/>
      <c r="BA794" s="876"/>
      <c r="BB794" s="876"/>
      <c r="BC794" s="876"/>
      <c r="BD794" s="876"/>
      <c r="BE794" s="876"/>
      <c r="BF794" s="876"/>
      <c r="BG794" s="876">
        <v>3998.666666666667</v>
      </c>
      <c r="BH794" s="876"/>
      <c r="BI794" s="876"/>
      <c r="BJ794" s="876"/>
      <c r="BK794" s="876"/>
      <c r="BL794" s="876"/>
      <c r="BM794" s="876"/>
      <c r="BN794" s="876"/>
      <c r="BO794" s="877">
        <v>39986.666666666664</v>
      </c>
      <c r="BP794" s="878"/>
      <c r="BQ794" s="878"/>
      <c r="BR794" s="878"/>
      <c r="BS794" s="878"/>
      <c r="BT794" s="878"/>
      <c r="BU794" s="878"/>
      <c r="BV794" s="879"/>
      <c r="BW794" s="876">
        <v>0</v>
      </c>
      <c r="BX794" s="876"/>
      <c r="BY794" s="876"/>
      <c r="BZ794" s="876"/>
      <c r="CA794" s="876"/>
      <c r="CB794" s="876"/>
      <c r="CC794" s="876"/>
      <c r="CD794" s="876"/>
      <c r="CE794" s="876">
        <v>0</v>
      </c>
      <c r="CF794" s="876"/>
      <c r="CG794" s="876"/>
      <c r="CH794" s="876"/>
      <c r="CI794" s="876"/>
      <c r="CJ794" s="876"/>
      <c r="CK794" s="876"/>
      <c r="CL794" s="876"/>
      <c r="CM794" s="876"/>
      <c r="CN794" s="876">
        <v>11996</v>
      </c>
      <c r="CO794" s="876"/>
      <c r="CP794" s="876"/>
      <c r="CQ794" s="876"/>
      <c r="CR794" s="876"/>
      <c r="CS794" s="876"/>
      <c r="CT794" s="876"/>
      <c r="CU794" s="876"/>
      <c r="CV794" s="880">
        <f t="shared" si="12"/>
        <v>343885.33333333337</v>
      </c>
      <c r="CW794" s="880"/>
      <c r="CX794" s="880"/>
      <c r="CY794" s="880"/>
      <c r="CZ794" s="880"/>
      <c r="DA794" s="880"/>
      <c r="DB794" s="880"/>
      <c r="DC794" s="880"/>
      <c r="DD794" s="880"/>
      <c r="DE794" s="881"/>
    </row>
    <row r="795" spans="1:109" s="3" customFormat="1" ht="23.25" customHeight="1" x14ac:dyDescent="0.2">
      <c r="A795" s="919" t="s">
        <v>2017</v>
      </c>
      <c r="B795" s="920"/>
      <c r="C795" s="920"/>
      <c r="D795" s="920"/>
      <c r="E795" s="920"/>
      <c r="F795" s="920"/>
      <c r="G795" s="920"/>
      <c r="H795" s="920"/>
      <c r="I795" s="920"/>
      <c r="J795" s="920"/>
      <c r="K795" s="920"/>
      <c r="L795" s="920"/>
      <c r="M795" s="920"/>
      <c r="N795" s="920"/>
      <c r="O795" s="921"/>
      <c r="P795" s="886" t="s">
        <v>1507</v>
      </c>
      <c r="Q795" s="886"/>
      <c r="R795" s="886"/>
      <c r="S795" s="886"/>
      <c r="T795" s="886"/>
      <c r="U795" s="886"/>
      <c r="V795" s="886"/>
      <c r="W795" s="886"/>
      <c r="X795" s="886"/>
      <c r="Y795" s="886"/>
      <c r="Z795" s="886"/>
      <c r="AA795" s="886"/>
      <c r="AB795" s="886"/>
      <c r="AC795" s="886"/>
      <c r="AD795" s="887"/>
      <c r="AE795" s="887"/>
      <c r="AF795" s="887"/>
      <c r="AG795" s="888">
        <v>7</v>
      </c>
      <c r="AH795" s="888"/>
      <c r="AI795" s="888"/>
      <c r="AJ795" s="888"/>
      <c r="AK795" s="889">
        <v>214850.28591014291</v>
      </c>
      <c r="AL795" s="889"/>
      <c r="AM795" s="889"/>
      <c r="AN795" s="889"/>
      <c r="AO795" s="889"/>
      <c r="AP795" s="889"/>
      <c r="AQ795" s="880">
        <v>2578203.4309217148</v>
      </c>
      <c r="AR795" s="880"/>
      <c r="AS795" s="880"/>
      <c r="AT795" s="880"/>
      <c r="AU795" s="880"/>
      <c r="AV795" s="880"/>
      <c r="AW795" s="880"/>
      <c r="AX795" s="880"/>
      <c r="AY795" s="876">
        <v>0</v>
      </c>
      <c r="AZ795" s="876"/>
      <c r="BA795" s="876"/>
      <c r="BB795" s="876"/>
      <c r="BC795" s="876"/>
      <c r="BD795" s="876"/>
      <c r="BE795" s="876"/>
      <c r="BF795" s="876"/>
      <c r="BG795" s="876">
        <v>35808.380985023818</v>
      </c>
      <c r="BH795" s="876"/>
      <c r="BI795" s="876"/>
      <c r="BJ795" s="876"/>
      <c r="BK795" s="876"/>
      <c r="BL795" s="876"/>
      <c r="BM795" s="876"/>
      <c r="BN795" s="876"/>
      <c r="BO795" s="877">
        <v>358083.80985023815</v>
      </c>
      <c r="BP795" s="878"/>
      <c r="BQ795" s="878"/>
      <c r="BR795" s="878"/>
      <c r="BS795" s="878"/>
      <c r="BT795" s="878"/>
      <c r="BU795" s="878"/>
      <c r="BV795" s="879"/>
      <c r="BW795" s="876">
        <v>0</v>
      </c>
      <c r="BX795" s="876"/>
      <c r="BY795" s="876"/>
      <c r="BZ795" s="876"/>
      <c r="CA795" s="876"/>
      <c r="CB795" s="876"/>
      <c r="CC795" s="876"/>
      <c r="CD795" s="876"/>
      <c r="CE795" s="876">
        <v>0</v>
      </c>
      <c r="CF795" s="876"/>
      <c r="CG795" s="876"/>
      <c r="CH795" s="876"/>
      <c r="CI795" s="876"/>
      <c r="CJ795" s="876"/>
      <c r="CK795" s="876"/>
      <c r="CL795" s="876"/>
      <c r="CM795" s="876"/>
      <c r="CN795" s="876">
        <v>107425.14295507145</v>
      </c>
      <c r="CO795" s="876"/>
      <c r="CP795" s="876"/>
      <c r="CQ795" s="876"/>
      <c r="CR795" s="876"/>
      <c r="CS795" s="876"/>
      <c r="CT795" s="876"/>
      <c r="CU795" s="876"/>
      <c r="CV795" s="880">
        <f t="shared" si="12"/>
        <v>3079520.7647120482</v>
      </c>
      <c r="CW795" s="880"/>
      <c r="CX795" s="880"/>
      <c r="CY795" s="880"/>
      <c r="CZ795" s="880"/>
      <c r="DA795" s="880"/>
      <c r="DB795" s="880"/>
      <c r="DC795" s="880"/>
      <c r="DD795" s="880"/>
      <c r="DE795" s="881"/>
    </row>
    <row r="796" spans="1:109" s="3" customFormat="1" ht="23.25" customHeight="1" x14ac:dyDescent="0.2">
      <c r="A796" s="919" t="s">
        <v>2018</v>
      </c>
      <c r="B796" s="920"/>
      <c r="C796" s="920"/>
      <c r="D796" s="920"/>
      <c r="E796" s="920"/>
      <c r="F796" s="920"/>
      <c r="G796" s="920"/>
      <c r="H796" s="920"/>
      <c r="I796" s="920"/>
      <c r="J796" s="920"/>
      <c r="K796" s="920"/>
      <c r="L796" s="920"/>
      <c r="M796" s="920"/>
      <c r="N796" s="920"/>
      <c r="O796" s="921"/>
      <c r="P796" s="886" t="s">
        <v>1504</v>
      </c>
      <c r="Q796" s="886"/>
      <c r="R796" s="886"/>
      <c r="S796" s="886"/>
      <c r="T796" s="886"/>
      <c r="U796" s="886"/>
      <c r="V796" s="886"/>
      <c r="W796" s="886"/>
      <c r="X796" s="886"/>
      <c r="Y796" s="886"/>
      <c r="Z796" s="886"/>
      <c r="AA796" s="886"/>
      <c r="AB796" s="886"/>
      <c r="AC796" s="886"/>
      <c r="AD796" s="887"/>
      <c r="AE796" s="887"/>
      <c r="AF796" s="887"/>
      <c r="AG796" s="888">
        <v>1</v>
      </c>
      <c r="AH796" s="888"/>
      <c r="AI796" s="888"/>
      <c r="AJ796" s="888"/>
      <c r="AK796" s="889">
        <v>19050</v>
      </c>
      <c r="AL796" s="889"/>
      <c r="AM796" s="889"/>
      <c r="AN796" s="889"/>
      <c r="AO796" s="889"/>
      <c r="AP796" s="889"/>
      <c r="AQ796" s="880">
        <v>228600</v>
      </c>
      <c r="AR796" s="880"/>
      <c r="AS796" s="880"/>
      <c r="AT796" s="880"/>
      <c r="AU796" s="880"/>
      <c r="AV796" s="880"/>
      <c r="AW796" s="880"/>
      <c r="AX796" s="880"/>
      <c r="AY796" s="876">
        <v>0</v>
      </c>
      <c r="AZ796" s="876"/>
      <c r="BA796" s="876"/>
      <c r="BB796" s="876"/>
      <c r="BC796" s="876"/>
      <c r="BD796" s="876"/>
      <c r="BE796" s="876"/>
      <c r="BF796" s="876"/>
      <c r="BG796" s="876">
        <v>3175</v>
      </c>
      <c r="BH796" s="876"/>
      <c r="BI796" s="876"/>
      <c r="BJ796" s="876"/>
      <c r="BK796" s="876"/>
      <c r="BL796" s="876"/>
      <c r="BM796" s="876"/>
      <c r="BN796" s="876"/>
      <c r="BO796" s="877">
        <v>31750</v>
      </c>
      <c r="BP796" s="878"/>
      <c r="BQ796" s="878"/>
      <c r="BR796" s="878"/>
      <c r="BS796" s="878"/>
      <c r="BT796" s="878"/>
      <c r="BU796" s="878"/>
      <c r="BV796" s="879"/>
      <c r="BW796" s="876">
        <v>0</v>
      </c>
      <c r="BX796" s="876"/>
      <c r="BY796" s="876"/>
      <c r="BZ796" s="876"/>
      <c r="CA796" s="876"/>
      <c r="CB796" s="876"/>
      <c r="CC796" s="876"/>
      <c r="CD796" s="876"/>
      <c r="CE796" s="876">
        <v>0</v>
      </c>
      <c r="CF796" s="876"/>
      <c r="CG796" s="876"/>
      <c r="CH796" s="876"/>
      <c r="CI796" s="876"/>
      <c r="CJ796" s="876"/>
      <c r="CK796" s="876"/>
      <c r="CL796" s="876"/>
      <c r="CM796" s="876"/>
      <c r="CN796" s="876">
        <v>24000</v>
      </c>
      <c r="CO796" s="876"/>
      <c r="CP796" s="876"/>
      <c r="CQ796" s="876"/>
      <c r="CR796" s="876"/>
      <c r="CS796" s="876"/>
      <c r="CT796" s="876"/>
      <c r="CU796" s="876"/>
      <c r="CV796" s="880">
        <f t="shared" si="12"/>
        <v>287525</v>
      </c>
      <c r="CW796" s="880"/>
      <c r="CX796" s="880"/>
      <c r="CY796" s="880"/>
      <c r="CZ796" s="880"/>
      <c r="DA796" s="880"/>
      <c r="DB796" s="880"/>
      <c r="DC796" s="880"/>
      <c r="DD796" s="880"/>
      <c r="DE796" s="881"/>
    </row>
    <row r="797" spans="1:109" s="3" customFormat="1" ht="23.25" customHeight="1" x14ac:dyDescent="0.2">
      <c r="A797" s="919" t="s">
        <v>2019</v>
      </c>
      <c r="B797" s="920"/>
      <c r="C797" s="920"/>
      <c r="D797" s="920"/>
      <c r="E797" s="920"/>
      <c r="F797" s="920"/>
      <c r="G797" s="920"/>
      <c r="H797" s="920"/>
      <c r="I797" s="920"/>
      <c r="J797" s="920"/>
      <c r="K797" s="920"/>
      <c r="L797" s="920"/>
      <c r="M797" s="920"/>
      <c r="N797" s="920"/>
      <c r="O797" s="921"/>
      <c r="P797" s="886" t="s">
        <v>1562</v>
      </c>
      <c r="Q797" s="886"/>
      <c r="R797" s="886"/>
      <c r="S797" s="886"/>
      <c r="T797" s="886"/>
      <c r="U797" s="886"/>
      <c r="V797" s="886"/>
      <c r="W797" s="886"/>
      <c r="X797" s="886"/>
      <c r="Y797" s="886"/>
      <c r="Z797" s="886"/>
      <c r="AA797" s="886"/>
      <c r="AB797" s="886"/>
      <c r="AC797" s="886"/>
      <c r="AD797" s="887"/>
      <c r="AE797" s="887"/>
      <c r="AF797" s="887"/>
      <c r="AG797" s="888">
        <v>1</v>
      </c>
      <c r="AH797" s="888"/>
      <c r="AI797" s="888"/>
      <c r="AJ797" s="888"/>
      <c r="AK797" s="889">
        <v>13848.38</v>
      </c>
      <c r="AL797" s="889"/>
      <c r="AM797" s="889"/>
      <c r="AN797" s="889"/>
      <c r="AO797" s="889"/>
      <c r="AP797" s="889"/>
      <c r="AQ797" s="880">
        <v>166180.56</v>
      </c>
      <c r="AR797" s="880"/>
      <c r="AS797" s="880"/>
      <c r="AT797" s="880"/>
      <c r="AU797" s="880"/>
      <c r="AV797" s="880"/>
      <c r="AW797" s="880"/>
      <c r="AX797" s="880"/>
      <c r="AY797" s="876">
        <v>0</v>
      </c>
      <c r="AZ797" s="876"/>
      <c r="BA797" s="876"/>
      <c r="BB797" s="876"/>
      <c r="BC797" s="876"/>
      <c r="BD797" s="876"/>
      <c r="BE797" s="876"/>
      <c r="BF797" s="876"/>
      <c r="BG797" s="876">
        <v>2308.0633333333335</v>
      </c>
      <c r="BH797" s="876"/>
      <c r="BI797" s="876"/>
      <c r="BJ797" s="876"/>
      <c r="BK797" s="876"/>
      <c r="BL797" s="876"/>
      <c r="BM797" s="876"/>
      <c r="BN797" s="876"/>
      <c r="BO797" s="877">
        <v>23080.633333333331</v>
      </c>
      <c r="BP797" s="878"/>
      <c r="BQ797" s="878"/>
      <c r="BR797" s="878"/>
      <c r="BS797" s="878"/>
      <c r="BT797" s="878"/>
      <c r="BU797" s="878"/>
      <c r="BV797" s="879"/>
      <c r="BW797" s="876">
        <v>0</v>
      </c>
      <c r="BX797" s="876"/>
      <c r="BY797" s="876"/>
      <c r="BZ797" s="876"/>
      <c r="CA797" s="876"/>
      <c r="CB797" s="876"/>
      <c r="CC797" s="876"/>
      <c r="CD797" s="876"/>
      <c r="CE797" s="876">
        <v>0</v>
      </c>
      <c r="CF797" s="876"/>
      <c r="CG797" s="876"/>
      <c r="CH797" s="876"/>
      <c r="CI797" s="876"/>
      <c r="CJ797" s="876"/>
      <c r="CK797" s="876"/>
      <c r="CL797" s="876"/>
      <c r="CM797" s="876"/>
      <c r="CN797" s="876">
        <v>26200</v>
      </c>
      <c r="CO797" s="876"/>
      <c r="CP797" s="876"/>
      <c r="CQ797" s="876"/>
      <c r="CR797" s="876"/>
      <c r="CS797" s="876"/>
      <c r="CT797" s="876"/>
      <c r="CU797" s="876"/>
      <c r="CV797" s="880">
        <f t="shared" si="12"/>
        <v>217769.25666666665</v>
      </c>
      <c r="CW797" s="880"/>
      <c r="CX797" s="880"/>
      <c r="CY797" s="880"/>
      <c r="CZ797" s="880"/>
      <c r="DA797" s="880"/>
      <c r="DB797" s="880"/>
      <c r="DC797" s="880"/>
      <c r="DD797" s="880"/>
      <c r="DE797" s="881"/>
    </row>
    <row r="798" spans="1:109" s="3" customFormat="1" ht="23.25" customHeight="1" x14ac:dyDescent="0.2">
      <c r="A798" s="919" t="s">
        <v>2019</v>
      </c>
      <c r="B798" s="920"/>
      <c r="C798" s="920"/>
      <c r="D798" s="920"/>
      <c r="E798" s="920"/>
      <c r="F798" s="920"/>
      <c r="G798" s="920"/>
      <c r="H798" s="920"/>
      <c r="I798" s="920"/>
      <c r="J798" s="920"/>
      <c r="K798" s="920"/>
      <c r="L798" s="920"/>
      <c r="M798" s="920"/>
      <c r="N798" s="920"/>
      <c r="O798" s="921"/>
      <c r="P798" s="886" t="s">
        <v>1513</v>
      </c>
      <c r="Q798" s="886"/>
      <c r="R798" s="886"/>
      <c r="S798" s="886"/>
      <c r="T798" s="886"/>
      <c r="U798" s="886"/>
      <c r="V798" s="886"/>
      <c r="W798" s="886"/>
      <c r="X798" s="886"/>
      <c r="Y798" s="886"/>
      <c r="Z798" s="886"/>
      <c r="AA798" s="886"/>
      <c r="AB798" s="886"/>
      <c r="AC798" s="886"/>
      <c r="AD798" s="887"/>
      <c r="AE798" s="887"/>
      <c r="AF798" s="887"/>
      <c r="AG798" s="888">
        <v>1</v>
      </c>
      <c r="AH798" s="888"/>
      <c r="AI798" s="888"/>
      <c r="AJ798" s="888"/>
      <c r="AK798" s="889">
        <v>13848.38</v>
      </c>
      <c r="AL798" s="889"/>
      <c r="AM798" s="889"/>
      <c r="AN798" s="889"/>
      <c r="AO798" s="889"/>
      <c r="AP798" s="889"/>
      <c r="AQ798" s="880">
        <v>166180.56</v>
      </c>
      <c r="AR798" s="880"/>
      <c r="AS798" s="880"/>
      <c r="AT798" s="880"/>
      <c r="AU798" s="880"/>
      <c r="AV798" s="880"/>
      <c r="AW798" s="880"/>
      <c r="AX798" s="880"/>
      <c r="AY798" s="876">
        <v>0</v>
      </c>
      <c r="AZ798" s="876"/>
      <c r="BA798" s="876"/>
      <c r="BB798" s="876"/>
      <c r="BC798" s="876"/>
      <c r="BD798" s="876"/>
      <c r="BE798" s="876"/>
      <c r="BF798" s="876"/>
      <c r="BG798" s="876">
        <v>2308.0633333333335</v>
      </c>
      <c r="BH798" s="876"/>
      <c r="BI798" s="876"/>
      <c r="BJ798" s="876"/>
      <c r="BK798" s="876"/>
      <c r="BL798" s="876"/>
      <c r="BM798" s="876"/>
      <c r="BN798" s="876"/>
      <c r="BO798" s="877">
        <v>23080.633333333331</v>
      </c>
      <c r="BP798" s="878"/>
      <c r="BQ798" s="878"/>
      <c r="BR798" s="878"/>
      <c r="BS798" s="878"/>
      <c r="BT798" s="878"/>
      <c r="BU798" s="878"/>
      <c r="BV798" s="879"/>
      <c r="BW798" s="876">
        <v>0</v>
      </c>
      <c r="BX798" s="876"/>
      <c r="BY798" s="876"/>
      <c r="BZ798" s="876"/>
      <c r="CA798" s="876"/>
      <c r="CB798" s="876"/>
      <c r="CC798" s="876"/>
      <c r="CD798" s="876"/>
      <c r="CE798" s="876">
        <v>0</v>
      </c>
      <c r="CF798" s="876"/>
      <c r="CG798" s="876"/>
      <c r="CH798" s="876"/>
      <c r="CI798" s="876"/>
      <c r="CJ798" s="876"/>
      <c r="CK798" s="876"/>
      <c r="CL798" s="876"/>
      <c r="CM798" s="876"/>
      <c r="CN798" s="876">
        <v>26200</v>
      </c>
      <c r="CO798" s="876"/>
      <c r="CP798" s="876"/>
      <c r="CQ798" s="876"/>
      <c r="CR798" s="876"/>
      <c r="CS798" s="876"/>
      <c r="CT798" s="876"/>
      <c r="CU798" s="876"/>
      <c r="CV798" s="880">
        <f t="shared" si="12"/>
        <v>217769.25666666665</v>
      </c>
      <c r="CW798" s="880"/>
      <c r="CX798" s="880"/>
      <c r="CY798" s="880"/>
      <c r="CZ798" s="880"/>
      <c r="DA798" s="880"/>
      <c r="DB798" s="880"/>
      <c r="DC798" s="880"/>
      <c r="DD798" s="880"/>
      <c r="DE798" s="881"/>
    </row>
    <row r="799" spans="1:109" s="3" customFormat="1" ht="23.25" customHeight="1" x14ac:dyDescent="0.2">
      <c r="A799" s="919" t="s">
        <v>2019</v>
      </c>
      <c r="B799" s="920"/>
      <c r="C799" s="920"/>
      <c r="D799" s="920"/>
      <c r="E799" s="920"/>
      <c r="F799" s="920"/>
      <c r="G799" s="920"/>
      <c r="H799" s="920"/>
      <c r="I799" s="920"/>
      <c r="J799" s="920"/>
      <c r="K799" s="920"/>
      <c r="L799" s="920"/>
      <c r="M799" s="920"/>
      <c r="N799" s="920"/>
      <c r="O799" s="921"/>
      <c r="P799" s="886" t="s">
        <v>1563</v>
      </c>
      <c r="Q799" s="886"/>
      <c r="R799" s="886"/>
      <c r="S799" s="886"/>
      <c r="T799" s="886"/>
      <c r="U799" s="886"/>
      <c r="V799" s="886"/>
      <c r="W799" s="886"/>
      <c r="X799" s="886"/>
      <c r="Y799" s="886"/>
      <c r="Z799" s="886"/>
      <c r="AA799" s="886"/>
      <c r="AB799" s="886"/>
      <c r="AC799" s="886"/>
      <c r="AD799" s="887"/>
      <c r="AE799" s="887"/>
      <c r="AF799" s="887"/>
      <c r="AG799" s="888">
        <v>3</v>
      </c>
      <c r="AH799" s="888"/>
      <c r="AI799" s="888"/>
      <c r="AJ799" s="888"/>
      <c r="AK799" s="889">
        <v>41545.14</v>
      </c>
      <c r="AL799" s="889"/>
      <c r="AM799" s="889"/>
      <c r="AN799" s="889"/>
      <c r="AO799" s="889"/>
      <c r="AP799" s="889"/>
      <c r="AQ799" s="880">
        <v>498541.68</v>
      </c>
      <c r="AR799" s="880"/>
      <c r="AS799" s="880"/>
      <c r="AT799" s="880"/>
      <c r="AU799" s="880"/>
      <c r="AV799" s="880"/>
      <c r="AW799" s="880"/>
      <c r="AX799" s="880"/>
      <c r="AY799" s="876">
        <v>0</v>
      </c>
      <c r="AZ799" s="876"/>
      <c r="BA799" s="876"/>
      <c r="BB799" s="876"/>
      <c r="BC799" s="876"/>
      <c r="BD799" s="876"/>
      <c r="BE799" s="876"/>
      <c r="BF799" s="876"/>
      <c r="BG799" s="876">
        <v>6924.1900000000005</v>
      </c>
      <c r="BH799" s="876"/>
      <c r="BI799" s="876"/>
      <c r="BJ799" s="876"/>
      <c r="BK799" s="876"/>
      <c r="BL799" s="876"/>
      <c r="BM799" s="876"/>
      <c r="BN799" s="876"/>
      <c r="BO799" s="877">
        <v>69241.899999999994</v>
      </c>
      <c r="BP799" s="878"/>
      <c r="BQ799" s="878"/>
      <c r="BR799" s="878"/>
      <c r="BS799" s="878"/>
      <c r="BT799" s="878"/>
      <c r="BU799" s="878"/>
      <c r="BV799" s="879"/>
      <c r="BW799" s="876">
        <v>0</v>
      </c>
      <c r="BX799" s="876"/>
      <c r="BY799" s="876"/>
      <c r="BZ799" s="876"/>
      <c r="CA799" s="876"/>
      <c r="CB799" s="876"/>
      <c r="CC799" s="876"/>
      <c r="CD799" s="876"/>
      <c r="CE799" s="876">
        <v>0</v>
      </c>
      <c r="CF799" s="876"/>
      <c r="CG799" s="876"/>
      <c r="CH799" s="876"/>
      <c r="CI799" s="876"/>
      <c r="CJ799" s="876"/>
      <c r="CK799" s="876"/>
      <c r="CL799" s="876"/>
      <c r="CM799" s="876"/>
      <c r="CN799" s="876">
        <v>78600</v>
      </c>
      <c r="CO799" s="876"/>
      <c r="CP799" s="876"/>
      <c r="CQ799" s="876"/>
      <c r="CR799" s="876"/>
      <c r="CS799" s="876"/>
      <c r="CT799" s="876"/>
      <c r="CU799" s="876"/>
      <c r="CV799" s="880">
        <f t="shared" si="12"/>
        <v>653307.77</v>
      </c>
      <c r="CW799" s="880"/>
      <c r="CX799" s="880"/>
      <c r="CY799" s="880"/>
      <c r="CZ799" s="880"/>
      <c r="DA799" s="880"/>
      <c r="DB799" s="880"/>
      <c r="DC799" s="880"/>
      <c r="DD799" s="880"/>
      <c r="DE799" s="881"/>
    </row>
    <row r="800" spans="1:109" s="3" customFormat="1" ht="23.25" customHeight="1" x14ac:dyDescent="0.2">
      <c r="A800" s="919" t="s">
        <v>2019</v>
      </c>
      <c r="B800" s="920"/>
      <c r="C800" s="920"/>
      <c r="D800" s="920"/>
      <c r="E800" s="920"/>
      <c r="F800" s="920"/>
      <c r="G800" s="920"/>
      <c r="H800" s="920"/>
      <c r="I800" s="920"/>
      <c r="J800" s="920"/>
      <c r="K800" s="920"/>
      <c r="L800" s="920"/>
      <c r="M800" s="920"/>
      <c r="N800" s="920"/>
      <c r="O800" s="921"/>
      <c r="P800" s="886" t="s">
        <v>1564</v>
      </c>
      <c r="Q800" s="886"/>
      <c r="R800" s="886"/>
      <c r="S800" s="886"/>
      <c r="T800" s="886"/>
      <c r="U800" s="886"/>
      <c r="V800" s="886"/>
      <c r="W800" s="886"/>
      <c r="X800" s="886"/>
      <c r="Y800" s="886"/>
      <c r="Z800" s="886"/>
      <c r="AA800" s="886"/>
      <c r="AB800" s="886"/>
      <c r="AC800" s="886"/>
      <c r="AD800" s="887"/>
      <c r="AE800" s="887"/>
      <c r="AF800" s="887"/>
      <c r="AG800" s="888">
        <v>2</v>
      </c>
      <c r="AH800" s="888"/>
      <c r="AI800" s="888"/>
      <c r="AJ800" s="888"/>
      <c r="AK800" s="889">
        <v>27696.76</v>
      </c>
      <c r="AL800" s="889"/>
      <c r="AM800" s="889"/>
      <c r="AN800" s="889"/>
      <c r="AO800" s="889"/>
      <c r="AP800" s="889"/>
      <c r="AQ800" s="880">
        <v>332361.12</v>
      </c>
      <c r="AR800" s="880"/>
      <c r="AS800" s="880"/>
      <c r="AT800" s="880"/>
      <c r="AU800" s="880"/>
      <c r="AV800" s="880"/>
      <c r="AW800" s="880"/>
      <c r="AX800" s="880"/>
      <c r="AY800" s="876">
        <v>0</v>
      </c>
      <c r="AZ800" s="876"/>
      <c r="BA800" s="876"/>
      <c r="BB800" s="876"/>
      <c r="BC800" s="876"/>
      <c r="BD800" s="876"/>
      <c r="BE800" s="876"/>
      <c r="BF800" s="876"/>
      <c r="BG800" s="876">
        <v>4616.126666666667</v>
      </c>
      <c r="BH800" s="876"/>
      <c r="BI800" s="876"/>
      <c r="BJ800" s="876"/>
      <c r="BK800" s="876"/>
      <c r="BL800" s="876"/>
      <c r="BM800" s="876"/>
      <c r="BN800" s="876"/>
      <c r="BO800" s="877">
        <v>46161.266666666663</v>
      </c>
      <c r="BP800" s="878"/>
      <c r="BQ800" s="878"/>
      <c r="BR800" s="878"/>
      <c r="BS800" s="878"/>
      <c r="BT800" s="878"/>
      <c r="BU800" s="878"/>
      <c r="BV800" s="879"/>
      <c r="BW800" s="876">
        <v>0</v>
      </c>
      <c r="BX800" s="876"/>
      <c r="BY800" s="876"/>
      <c r="BZ800" s="876"/>
      <c r="CA800" s="876"/>
      <c r="CB800" s="876"/>
      <c r="CC800" s="876"/>
      <c r="CD800" s="876"/>
      <c r="CE800" s="876">
        <v>0</v>
      </c>
      <c r="CF800" s="876"/>
      <c r="CG800" s="876"/>
      <c r="CH800" s="876"/>
      <c r="CI800" s="876"/>
      <c r="CJ800" s="876"/>
      <c r="CK800" s="876"/>
      <c r="CL800" s="876"/>
      <c r="CM800" s="876"/>
      <c r="CN800" s="876">
        <v>52400</v>
      </c>
      <c r="CO800" s="876"/>
      <c r="CP800" s="876"/>
      <c r="CQ800" s="876"/>
      <c r="CR800" s="876"/>
      <c r="CS800" s="876"/>
      <c r="CT800" s="876"/>
      <c r="CU800" s="876"/>
      <c r="CV800" s="880">
        <f t="shared" si="12"/>
        <v>435538.51333333331</v>
      </c>
      <c r="CW800" s="880"/>
      <c r="CX800" s="880"/>
      <c r="CY800" s="880"/>
      <c r="CZ800" s="880"/>
      <c r="DA800" s="880"/>
      <c r="DB800" s="880"/>
      <c r="DC800" s="880"/>
      <c r="DD800" s="880"/>
      <c r="DE800" s="881"/>
    </row>
    <row r="801" spans="1:109" s="3" customFormat="1" ht="23.25" customHeight="1" x14ac:dyDescent="0.2">
      <c r="A801" s="919" t="s">
        <v>2019</v>
      </c>
      <c r="B801" s="920"/>
      <c r="C801" s="920"/>
      <c r="D801" s="920"/>
      <c r="E801" s="920"/>
      <c r="F801" s="920"/>
      <c r="G801" s="920"/>
      <c r="H801" s="920"/>
      <c r="I801" s="920"/>
      <c r="J801" s="920"/>
      <c r="K801" s="920"/>
      <c r="L801" s="920"/>
      <c r="M801" s="920"/>
      <c r="N801" s="920"/>
      <c r="O801" s="921"/>
      <c r="P801" s="886" t="s">
        <v>1565</v>
      </c>
      <c r="Q801" s="886"/>
      <c r="R801" s="886"/>
      <c r="S801" s="886"/>
      <c r="T801" s="886"/>
      <c r="U801" s="886"/>
      <c r="V801" s="886"/>
      <c r="W801" s="886"/>
      <c r="X801" s="886"/>
      <c r="Y801" s="886"/>
      <c r="Z801" s="886"/>
      <c r="AA801" s="886"/>
      <c r="AB801" s="886"/>
      <c r="AC801" s="886"/>
      <c r="AD801" s="887"/>
      <c r="AE801" s="887"/>
      <c r="AF801" s="887"/>
      <c r="AG801" s="888">
        <v>2</v>
      </c>
      <c r="AH801" s="888"/>
      <c r="AI801" s="888"/>
      <c r="AJ801" s="888"/>
      <c r="AK801" s="889">
        <v>27696.76</v>
      </c>
      <c r="AL801" s="889"/>
      <c r="AM801" s="889"/>
      <c r="AN801" s="889"/>
      <c r="AO801" s="889"/>
      <c r="AP801" s="889"/>
      <c r="AQ801" s="880">
        <v>332361.12</v>
      </c>
      <c r="AR801" s="880"/>
      <c r="AS801" s="880"/>
      <c r="AT801" s="880"/>
      <c r="AU801" s="880"/>
      <c r="AV801" s="880"/>
      <c r="AW801" s="880"/>
      <c r="AX801" s="880"/>
      <c r="AY801" s="876">
        <v>0</v>
      </c>
      <c r="AZ801" s="876"/>
      <c r="BA801" s="876"/>
      <c r="BB801" s="876"/>
      <c r="BC801" s="876"/>
      <c r="BD801" s="876"/>
      <c r="BE801" s="876"/>
      <c r="BF801" s="876"/>
      <c r="BG801" s="876">
        <v>4616.126666666667</v>
      </c>
      <c r="BH801" s="876"/>
      <c r="BI801" s="876"/>
      <c r="BJ801" s="876"/>
      <c r="BK801" s="876"/>
      <c r="BL801" s="876"/>
      <c r="BM801" s="876"/>
      <c r="BN801" s="876"/>
      <c r="BO801" s="877">
        <v>46161.266666666663</v>
      </c>
      <c r="BP801" s="878"/>
      <c r="BQ801" s="878"/>
      <c r="BR801" s="878"/>
      <c r="BS801" s="878"/>
      <c r="BT801" s="878"/>
      <c r="BU801" s="878"/>
      <c r="BV801" s="879"/>
      <c r="BW801" s="876">
        <v>0</v>
      </c>
      <c r="BX801" s="876"/>
      <c r="BY801" s="876"/>
      <c r="BZ801" s="876"/>
      <c r="CA801" s="876"/>
      <c r="CB801" s="876"/>
      <c r="CC801" s="876"/>
      <c r="CD801" s="876"/>
      <c r="CE801" s="876">
        <v>0</v>
      </c>
      <c r="CF801" s="876"/>
      <c r="CG801" s="876"/>
      <c r="CH801" s="876"/>
      <c r="CI801" s="876"/>
      <c r="CJ801" s="876"/>
      <c r="CK801" s="876"/>
      <c r="CL801" s="876"/>
      <c r="CM801" s="876"/>
      <c r="CN801" s="876">
        <v>52400</v>
      </c>
      <c r="CO801" s="876"/>
      <c r="CP801" s="876"/>
      <c r="CQ801" s="876"/>
      <c r="CR801" s="876"/>
      <c r="CS801" s="876"/>
      <c r="CT801" s="876"/>
      <c r="CU801" s="876"/>
      <c r="CV801" s="880">
        <f t="shared" si="12"/>
        <v>435538.51333333331</v>
      </c>
      <c r="CW801" s="880"/>
      <c r="CX801" s="880"/>
      <c r="CY801" s="880"/>
      <c r="CZ801" s="880"/>
      <c r="DA801" s="880"/>
      <c r="DB801" s="880"/>
      <c r="DC801" s="880"/>
      <c r="DD801" s="880"/>
      <c r="DE801" s="881"/>
    </row>
    <row r="802" spans="1:109" s="3" customFormat="1" ht="23.25" customHeight="1" x14ac:dyDescent="0.2">
      <c r="A802" s="919" t="s">
        <v>2019</v>
      </c>
      <c r="B802" s="920"/>
      <c r="C802" s="920"/>
      <c r="D802" s="920"/>
      <c r="E802" s="920"/>
      <c r="F802" s="920"/>
      <c r="G802" s="920"/>
      <c r="H802" s="920"/>
      <c r="I802" s="920"/>
      <c r="J802" s="920"/>
      <c r="K802" s="920"/>
      <c r="L802" s="920"/>
      <c r="M802" s="920"/>
      <c r="N802" s="920"/>
      <c r="O802" s="921"/>
      <c r="P802" s="886" t="s">
        <v>1586</v>
      </c>
      <c r="Q802" s="886"/>
      <c r="R802" s="886"/>
      <c r="S802" s="886"/>
      <c r="T802" s="886"/>
      <c r="U802" s="886"/>
      <c r="V802" s="886"/>
      <c r="W802" s="886"/>
      <c r="X802" s="886"/>
      <c r="Y802" s="886"/>
      <c r="Z802" s="886"/>
      <c r="AA802" s="886"/>
      <c r="AB802" s="886"/>
      <c r="AC802" s="886"/>
      <c r="AD802" s="887"/>
      <c r="AE802" s="887"/>
      <c r="AF802" s="887"/>
      <c r="AG802" s="888">
        <v>1</v>
      </c>
      <c r="AH802" s="888"/>
      <c r="AI802" s="888"/>
      <c r="AJ802" s="888"/>
      <c r="AK802" s="889">
        <v>13848.38</v>
      </c>
      <c r="AL802" s="889"/>
      <c r="AM802" s="889"/>
      <c r="AN802" s="889"/>
      <c r="AO802" s="889"/>
      <c r="AP802" s="889"/>
      <c r="AQ802" s="880">
        <v>166180.56</v>
      </c>
      <c r="AR802" s="880"/>
      <c r="AS802" s="880"/>
      <c r="AT802" s="880"/>
      <c r="AU802" s="880"/>
      <c r="AV802" s="880"/>
      <c r="AW802" s="880"/>
      <c r="AX802" s="880"/>
      <c r="AY802" s="876">
        <v>0</v>
      </c>
      <c r="AZ802" s="876"/>
      <c r="BA802" s="876"/>
      <c r="BB802" s="876"/>
      <c r="BC802" s="876"/>
      <c r="BD802" s="876"/>
      <c r="BE802" s="876"/>
      <c r="BF802" s="876"/>
      <c r="BG802" s="876">
        <v>2308.0633333333335</v>
      </c>
      <c r="BH802" s="876"/>
      <c r="BI802" s="876"/>
      <c r="BJ802" s="876"/>
      <c r="BK802" s="876"/>
      <c r="BL802" s="876"/>
      <c r="BM802" s="876"/>
      <c r="BN802" s="876"/>
      <c r="BO802" s="877">
        <v>23080.633333333331</v>
      </c>
      <c r="BP802" s="878"/>
      <c r="BQ802" s="878"/>
      <c r="BR802" s="878"/>
      <c r="BS802" s="878"/>
      <c r="BT802" s="878"/>
      <c r="BU802" s="878"/>
      <c r="BV802" s="879"/>
      <c r="BW802" s="876">
        <v>0</v>
      </c>
      <c r="BX802" s="876"/>
      <c r="BY802" s="876"/>
      <c r="BZ802" s="876"/>
      <c r="CA802" s="876"/>
      <c r="CB802" s="876"/>
      <c r="CC802" s="876"/>
      <c r="CD802" s="876"/>
      <c r="CE802" s="876">
        <v>0</v>
      </c>
      <c r="CF802" s="876"/>
      <c r="CG802" s="876"/>
      <c r="CH802" s="876"/>
      <c r="CI802" s="876"/>
      <c r="CJ802" s="876"/>
      <c r="CK802" s="876"/>
      <c r="CL802" s="876"/>
      <c r="CM802" s="876"/>
      <c r="CN802" s="876">
        <v>26200</v>
      </c>
      <c r="CO802" s="876"/>
      <c r="CP802" s="876"/>
      <c r="CQ802" s="876"/>
      <c r="CR802" s="876"/>
      <c r="CS802" s="876"/>
      <c r="CT802" s="876"/>
      <c r="CU802" s="876"/>
      <c r="CV802" s="880">
        <f t="shared" si="12"/>
        <v>217769.25666666665</v>
      </c>
      <c r="CW802" s="880"/>
      <c r="CX802" s="880"/>
      <c r="CY802" s="880"/>
      <c r="CZ802" s="880"/>
      <c r="DA802" s="880"/>
      <c r="DB802" s="880"/>
      <c r="DC802" s="880"/>
      <c r="DD802" s="880"/>
      <c r="DE802" s="881"/>
    </row>
    <row r="803" spans="1:109" s="3" customFormat="1" ht="23.25" customHeight="1" x14ac:dyDescent="0.2">
      <c r="A803" s="919" t="s">
        <v>2019</v>
      </c>
      <c r="B803" s="920"/>
      <c r="C803" s="920"/>
      <c r="D803" s="920"/>
      <c r="E803" s="920"/>
      <c r="F803" s="920"/>
      <c r="G803" s="920"/>
      <c r="H803" s="920"/>
      <c r="I803" s="920"/>
      <c r="J803" s="920"/>
      <c r="K803" s="920"/>
      <c r="L803" s="920"/>
      <c r="M803" s="920"/>
      <c r="N803" s="920"/>
      <c r="O803" s="921"/>
      <c r="P803" s="886" t="s">
        <v>1567</v>
      </c>
      <c r="Q803" s="886"/>
      <c r="R803" s="886"/>
      <c r="S803" s="886"/>
      <c r="T803" s="886"/>
      <c r="U803" s="886"/>
      <c r="V803" s="886"/>
      <c r="W803" s="886"/>
      <c r="X803" s="886"/>
      <c r="Y803" s="886"/>
      <c r="Z803" s="886"/>
      <c r="AA803" s="886"/>
      <c r="AB803" s="886"/>
      <c r="AC803" s="886"/>
      <c r="AD803" s="887"/>
      <c r="AE803" s="887"/>
      <c r="AF803" s="887"/>
      <c r="AG803" s="888">
        <v>1</v>
      </c>
      <c r="AH803" s="888"/>
      <c r="AI803" s="888"/>
      <c r="AJ803" s="888"/>
      <c r="AK803" s="889">
        <v>13848.38</v>
      </c>
      <c r="AL803" s="889"/>
      <c r="AM803" s="889"/>
      <c r="AN803" s="889"/>
      <c r="AO803" s="889"/>
      <c r="AP803" s="889"/>
      <c r="AQ803" s="880">
        <v>166180.56</v>
      </c>
      <c r="AR803" s="880"/>
      <c r="AS803" s="880"/>
      <c r="AT803" s="880"/>
      <c r="AU803" s="880"/>
      <c r="AV803" s="880"/>
      <c r="AW803" s="880"/>
      <c r="AX803" s="880"/>
      <c r="AY803" s="876">
        <v>0</v>
      </c>
      <c r="AZ803" s="876"/>
      <c r="BA803" s="876"/>
      <c r="BB803" s="876"/>
      <c r="BC803" s="876"/>
      <c r="BD803" s="876"/>
      <c r="BE803" s="876"/>
      <c r="BF803" s="876"/>
      <c r="BG803" s="876">
        <v>2308.0633333333335</v>
      </c>
      <c r="BH803" s="876"/>
      <c r="BI803" s="876"/>
      <c r="BJ803" s="876"/>
      <c r="BK803" s="876"/>
      <c r="BL803" s="876"/>
      <c r="BM803" s="876"/>
      <c r="BN803" s="876"/>
      <c r="BO803" s="877">
        <v>23080.633333333331</v>
      </c>
      <c r="BP803" s="878"/>
      <c r="BQ803" s="878"/>
      <c r="BR803" s="878"/>
      <c r="BS803" s="878"/>
      <c r="BT803" s="878"/>
      <c r="BU803" s="878"/>
      <c r="BV803" s="879"/>
      <c r="BW803" s="876">
        <v>0</v>
      </c>
      <c r="BX803" s="876"/>
      <c r="BY803" s="876"/>
      <c r="BZ803" s="876"/>
      <c r="CA803" s="876"/>
      <c r="CB803" s="876"/>
      <c r="CC803" s="876"/>
      <c r="CD803" s="876"/>
      <c r="CE803" s="876">
        <v>0</v>
      </c>
      <c r="CF803" s="876"/>
      <c r="CG803" s="876"/>
      <c r="CH803" s="876"/>
      <c r="CI803" s="876"/>
      <c r="CJ803" s="876"/>
      <c r="CK803" s="876"/>
      <c r="CL803" s="876"/>
      <c r="CM803" s="876"/>
      <c r="CN803" s="876">
        <v>26200</v>
      </c>
      <c r="CO803" s="876"/>
      <c r="CP803" s="876"/>
      <c r="CQ803" s="876"/>
      <c r="CR803" s="876"/>
      <c r="CS803" s="876"/>
      <c r="CT803" s="876"/>
      <c r="CU803" s="876"/>
      <c r="CV803" s="880">
        <f t="shared" si="12"/>
        <v>217769.25666666665</v>
      </c>
      <c r="CW803" s="880"/>
      <c r="CX803" s="880"/>
      <c r="CY803" s="880"/>
      <c r="CZ803" s="880"/>
      <c r="DA803" s="880"/>
      <c r="DB803" s="880"/>
      <c r="DC803" s="880"/>
      <c r="DD803" s="880"/>
      <c r="DE803" s="881"/>
    </row>
    <row r="804" spans="1:109" s="3" customFormat="1" ht="23.25" customHeight="1" x14ac:dyDescent="0.2">
      <c r="A804" s="919" t="s">
        <v>2019</v>
      </c>
      <c r="B804" s="920"/>
      <c r="C804" s="920"/>
      <c r="D804" s="920"/>
      <c r="E804" s="920"/>
      <c r="F804" s="920"/>
      <c r="G804" s="920"/>
      <c r="H804" s="920"/>
      <c r="I804" s="920"/>
      <c r="J804" s="920"/>
      <c r="K804" s="920"/>
      <c r="L804" s="920"/>
      <c r="M804" s="920"/>
      <c r="N804" s="920"/>
      <c r="O804" s="921"/>
      <c r="P804" s="886" t="s">
        <v>1592</v>
      </c>
      <c r="Q804" s="886"/>
      <c r="R804" s="886"/>
      <c r="S804" s="886"/>
      <c r="T804" s="886"/>
      <c r="U804" s="886"/>
      <c r="V804" s="886"/>
      <c r="W804" s="886"/>
      <c r="X804" s="886"/>
      <c r="Y804" s="886"/>
      <c r="Z804" s="886"/>
      <c r="AA804" s="886"/>
      <c r="AB804" s="886"/>
      <c r="AC804" s="886"/>
      <c r="AD804" s="887"/>
      <c r="AE804" s="887"/>
      <c r="AF804" s="887"/>
      <c r="AG804" s="888">
        <v>2</v>
      </c>
      <c r="AH804" s="888"/>
      <c r="AI804" s="888"/>
      <c r="AJ804" s="888"/>
      <c r="AK804" s="889">
        <v>27696.76</v>
      </c>
      <c r="AL804" s="889"/>
      <c r="AM804" s="889"/>
      <c r="AN804" s="889"/>
      <c r="AO804" s="889"/>
      <c r="AP804" s="889"/>
      <c r="AQ804" s="880">
        <v>332361.12</v>
      </c>
      <c r="AR804" s="880"/>
      <c r="AS804" s="880"/>
      <c r="AT804" s="880"/>
      <c r="AU804" s="880"/>
      <c r="AV804" s="880"/>
      <c r="AW804" s="880"/>
      <c r="AX804" s="880"/>
      <c r="AY804" s="876">
        <v>0</v>
      </c>
      <c r="AZ804" s="876"/>
      <c r="BA804" s="876"/>
      <c r="BB804" s="876"/>
      <c r="BC804" s="876"/>
      <c r="BD804" s="876"/>
      <c r="BE804" s="876"/>
      <c r="BF804" s="876"/>
      <c r="BG804" s="876">
        <v>4616.126666666667</v>
      </c>
      <c r="BH804" s="876"/>
      <c r="BI804" s="876"/>
      <c r="BJ804" s="876"/>
      <c r="BK804" s="876"/>
      <c r="BL804" s="876"/>
      <c r="BM804" s="876"/>
      <c r="BN804" s="876"/>
      <c r="BO804" s="877">
        <v>46161.266666666663</v>
      </c>
      <c r="BP804" s="878"/>
      <c r="BQ804" s="878"/>
      <c r="BR804" s="878"/>
      <c r="BS804" s="878"/>
      <c r="BT804" s="878"/>
      <c r="BU804" s="878"/>
      <c r="BV804" s="879"/>
      <c r="BW804" s="876">
        <v>0</v>
      </c>
      <c r="BX804" s="876"/>
      <c r="BY804" s="876"/>
      <c r="BZ804" s="876"/>
      <c r="CA804" s="876"/>
      <c r="CB804" s="876"/>
      <c r="CC804" s="876"/>
      <c r="CD804" s="876"/>
      <c r="CE804" s="876">
        <v>0</v>
      </c>
      <c r="CF804" s="876"/>
      <c r="CG804" s="876"/>
      <c r="CH804" s="876"/>
      <c r="CI804" s="876"/>
      <c r="CJ804" s="876"/>
      <c r="CK804" s="876"/>
      <c r="CL804" s="876"/>
      <c r="CM804" s="876"/>
      <c r="CN804" s="876">
        <v>42200</v>
      </c>
      <c r="CO804" s="876"/>
      <c r="CP804" s="876"/>
      <c r="CQ804" s="876"/>
      <c r="CR804" s="876"/>
      <c r="CS804" s="876"/>
      <c r="CT804" s="876"/>
      <c r="CU804" s="876"/>
      <c r="CV804" s="880">
        <f t="shared" si="12"/>
        <v>425338.51333333331</v>
      </c>
      <c r="CW804" s="880"/>
      <c r="CX804" s="880"/>
      <c r="CY804" s="880"/>
      <c r="CZ804" s="880"/>
      <c r="DA804" s="880"/>
      <c r="DB804" s="880"/>
      <c r="DC804" s="880"/>
      <c r="DD804" s="880"/>
      <c r="DE804" s="881"/>
    </row>
    <row r="805" spans="1:109" s="3" customFormat="1" ht="23.25" customHeight="1" x14ac:dyDescent="0.2">
      <c r="A805" s="919" t="s">
        <v>2019</v>
      </c>
      <c r="B805" s="920"/>
      <c r="C805" s="920"/>
      <c r="D805" s="920"/>
      <c r="E805" s="920"/>
      <c r="F805" s="920"/>
      <c r="G805" s="920"/>
      <c r="H805" s="920"/>
      <c r="I805" s="920"/>
      <c r="J805" s="920"/>
      <c r="K805" s="920"/>
      <c r="L805" s="920"/>
      <c r="M805" s="920"/>
      <c r="N805" s="920"/>
      <c r="O805" s="921"/>
      <c r="P805" s="886" t="s">
        <v>1497</v>
      </c>
      <c r="Q805" s="886"/>
      <c r="R805" s="886"/>
      <c r="S805" s="886"/>
      <c r="T805" s="886"/>
      <c r="U805" s="886"/>
      <c r="V805" s="886"/>
      <c r="W805" s="886"/>
      <c r="X805" s="886"/>
      <c r="Y805" s="886"/>
      <c r="Z805" s="886"/>
      <c r="AA805" s="886"/>
      <c r="AB805" s="886"/>
      <c r="AC805" s="886"/>
      <c r="AD805" s="887"/>
      <c r="AE805" s="887"/>
      <c r="AF805" s="887"/>
      <c r="AG805" s="888">
        <v>1</v>
      </c>
      <c r="AH805" s="888"/>
      <c r="AI805" s="888"/>
      <c r="AJ805" s="888"/>
      <c r="AK805" s="889">
        <v>13848.38</v>
      </c>
      <c r="AL805" s="889"/>
      <c r="AM805" s="889"/>
      <c r="AN805" s="889"/>
      <c r="AO805" s="889"/>
      <c r="AP805" s="889"/>
      <c r="AQ805" s="880">
        <v>166180.56</v>
      </c>
      <c r="AR805" s="880"/>
      <c r="AS805" s="880"/>
      <c r="AT805" s="880"/>
      <c r="AU805" s="880"/>
      <c r="AV805" s="880"/>
      <c r="AW805" s="880"/>
      <c r="AX805" s="880"/>
      <c r="AY805" s="876">
        <v>0</v>
      </c>
      <c r="AZ805" s="876"/>
      <c r="BA805" s="876"/>
      <c r="BB805" s="876"/>
      <c r="BC805" s="876"/>
      <c r="BD805" s="876"/>
      <c r="BE805" s="876"/>
      <c r="BF805" s="876"/>
      <c r="BG805" s="876">
        <v>2308.0633333333335</v>
      </c>
      <c r="BH805" s="876"/>
      <c r="BI805" s="876"/>
      <c r="BJ805" s="876"/>
      <c r="BK805" s="876"/>
      <c r="BL805" s="876"/>
      <c r="BM805" s="876"/>
      <c r="BN805" s="876"/>
      <c r="BO805" s="877">
        <v>23080.633333333331</v>
      </c>
      <c r="BP805" s="878"/>
      <c r="BQ805" s="878"/>
      <c r="BR805" s="878"/>
      <c r="BS805" s="878"/>
      <c r="BT805" s="878"/>
      <c r="BU805" s="878"/>
      <c r="BV805" s="879"/>
      <c r="BW805" s="876">
        <v>0</v>
      </c>
      <c r="BX805" s="876"/>
      <c r="BY805" s="876"/>
      <c r="BZ805" s="876"/>
      <c r="CA805" s="876"/>
      <c r="CB805" s="876"/>
      <c r="CC805" s="876"/>
      <c r="CD805" s="876"/>
      <c r="CE805" s="876">
        <v>0</v>
      </c>
      <c r="CF805" s="876"/>
      <c r="CG805" s="876"/>
      <c r="CH805" s="876"/>
      <c r="CI805" s="876"/>
      <c r="CJ805" s="876"/>
      <c r="CK805" s="876"/>
      <c r="CL805" s="876"/>
      <c r="CM805" s="876"/>
      <c r="CN805" s="876">
        <v>26200</v>
      </c>
      <c r="CO805" s="876"/>
      <c r="CP805" s="876"/>
      <c r="CQ805" s="876"/>
      <c r="CR805" s="876"/>
      <c r="CS805" s="876"/>
      <c r="CT805" s="876"/>
      <c r="CU805" s="876"/>
      <c r="CV805" s="880">
        <f t="shared" si="12"/>
        <v>217769.25666666665</v>
      </c>
      <c r="CW805" s="880"/>
      <c r="CX805" s="880"/>
      <c r="CY805" s="880"/>
      <c r="CZ805" s="880"/>
      <c r="DA805" s="880"/>
      <c r="DB805" s="880"/>
      <c r="DC805" s="880"/>
      <c r="DD805" s="880"/>
      <c r="DE805" s="881"/>
    </row>
    <row r="806" spans="1:109" s="3" customFormat="1" ht="23.25" customHeight="1" x14ac:dyDescent="0.2">
      <c r="A806" s="919" t="s">
        <v>2019</v>
      </c>
      <c r="B806" s="920"/>
      <c r="C806" s="920"/>
      <c r="D806" s="920"/>
      <c r="E806" s="920"/>
      <c r="F806" s="920"/>
      <c r="G806" s="920"/>
      <c r="H806" s="920"/>
      <c r="I806" s="920"/>
      <c r="J806" s="920"/>
      <c r="K806" s="920"/>
      <c r="L806" s="920"/>
      <c r="M806" s="920"/>
      <c r="N806" s="920"/>
      <c r="O806" s="921"/>
      <c r="P806" s="886" t="s">
        <v>1528</v>
      </c>
      <c r="Q806" s="886"/>
      <c r="R806" s="886"/>
      <c r="S806" s="886"/>
      <c r="T806" s="886"/>
      <c r="U806" s="886"/>
      <c r="V806" s="886"/>
      <c r="W806" s="886"/>
      <c r="X806" s="886"/>
      <c r="Y806" s="886"/>
      <c r="Z806" s="886"/>
      <c r="AA806" s="886"/>
      <c r="AB806" s="886"/>
      <c r="AC806" s="886"/>
      <c r="AD806" s="887"/>
      <c r="AE806" s="887"/>
      <c r="AF806" s="887"/>
      <c r="AG806" s="888">
        <v>1</v>
      </c>
      <c r="AH806" s="888"/>
      <c r="AI806" s="888"/>
      <c r="AJ806" s="888"/>
      <c r="AK806" s="889">
        <v>13848.38</v>
      </c>
      <c r="AL806" s="889"/>
      <c r="AM806" s="889"/>
      <c r="AN806" s="889"/>
      <c r="AO806" s="889"/>
      <c r="AP806" s="889"/>
      <c r="AQ806" s="880">
        <v>166180.56</v>
      </c>
      <c r="AR806" s="880"/>
      <c r="AS806" s="880"/>
      <c r="AT806" s="880"/>
      <c r="AU806" s="880"/>
      <c r="AV806" s="880"/>
      <c r="AW806" s="880"/>
      <c r="AX806" s="880"/>
      <c r="AY806" s="876">
        <v>0</v>
      </c>
      <c r="AZ806" s="876"/>
      <c r="BA806" s="876"/>
      <c r="BB806" s="876"/>
      <c r="BC806" s="876"/>
      <c r="BD806" s="876"/>
      <c r="BE806" s="876"/>
      <c r="BF806" s="876"/>
      <c r="BG806" s="876">
        <v>2308.0633333333335</v>
      </c>
      <c r="BH806" s="876"/>
      <c r="BI806" s="876"/>
      <c r="BJ806" s="876"/>
      <c r="BK806" s="876"/>
      <c r="BL806" s="876"/>
      <c r="BM806" s="876"/>
      <c r="BN806" s="876"/>
      <c r="BO806" s="877">
        <v>23080.633333333331</v>
      </c>
      <c r="BP806" s="878"/>
      <c r="BQ806" s="878"/>
      <c r="BR806" s="878"/>
      <c r="BS806" s="878"/>
      <c r="BT806" s="878"/>
      <c r="BU806" s="878"/>
      <c r="BV806" s="879"/>
      <c r="BW806" s="876">
        <v>0</v>
      </c>
      <c r="BX806" s="876"/>
      <c r="BY806" s="876"/>
      <c r="BZ806" s="876"/>
      <c r="CA806" s="876"/>
      <c r="CB806" s="876"/>
      <c r="CC806" s="876"/>
      <c r="CD806" s="876"/>
      <c r="CE806" s="876">
        <v>0</v>
      </c>
      <c r="CF806" s="876"/>
      <c r="CG806" s="876"/>
      <c r="CH806" s="876"/>
      <c r="CI806" s="876"/>
      <c r="CJ806" s="876"/>
      <c r="CK806" s="876"/>
      <c r="CL806" s="876"/>
      <c r="CM806" s="876"/>
      <c r="CN806" s="876">
        <v>16000</v>
      </c>
      <c r="CO806" s="876"/>
      <c r="CP806" s="876"/>
      <c r="CQ806" s="876"/>
      <c r="CR806" s="876"/>
      <c r="CS806" s="876"/>
      <c r="CT806" s="876"/>
      <c r="CU806" s="876"/>
      <c r="CV806" s="880">
        <f t="shared" si="12"/>
        <v>207569.25666666665</v>
      </c>
      <c r="CW806" s="880"/>
      <c r="CX806" s="880"/>
      <c r="CY806" s="880"/>
      <c r="CZ806" s="880"/>
      <c r="DA806" s="880"/>
      <c r="DB806" s="880"/>
      <c r="DC806" s="880"/>
      <c r="DD806" s="880"/>
      <c r="DE806" s="881"/>
    </row>
    <row r="807" spans="1:109" s="3" customFormat="1" ht="23.25" customHeight="1" x14ac:dyDescent="0.2">
      <c r="A807" s="919" t="s">
        <v>2019</v>
      </c>
      <c r="B807" s="920"/>
      <c r="C807" s="920"/>
      <c r="D807" s="920"/>
      <c r="E807" s="920"/>
      <c r="F807" s="920"/>
      <c r="G807" s="920"/>
      <c r="H807" s="920"/>
      <c r="I807" s="920"/>
      <c r="J807" s="920"/>
      <c r="K807" s="920"/>
      <c r="L807" s="920"/>
      <c r="M807" s="920"/>
      <c r="N807" s="920"/>
      <c r="O807" s="921"/>
      <c r="P807" s="886" t="s">
        <v>1570</v>
      </c>
      <c r="Q807" s="886"/>
      <c r="R807" s="886"/>
      <c r="S807" s="886"/>
      <c r="T807" s="886"/>
      <c r="U807" s="886"/>
      <c r="V807" s="886"/>
      <c r="W807" s="886"/>
      <c r="X807" s="886"/>
      <c r="Y807" s="886"/>
      <c r="Z807" s="886"/>
      <c r="AA807" s="886"/>
      <c r="AB807" s="886"/>
      <c r="AC807" s="886"/>
      <c r="AD807" s="887"/>
      <c r="AE807" s="887"/>
      <c r="AF807" s="887"/>
      <c r="AG807" s="888">
        <v>1</v>
      </c>
      <c r="AH807" s="888"/>
      <c r="AI807" s="888"/>
      <c r="AJ807" s="888"/>
      <c r="AK807" s="889">
        <v>13848.38</v>
      </c>
      <c r="AL807" s="889"/>
      <c r="AM807" s="889"/>
      <c r="AN807" s="889"/>
      <c r="AO807" s="889"/>
      <c r="AP807" s="889"/>
      <c r="AQ807" s="880">
        <v>166180.56</v>
      </c>
      <c r="AR807" s="880"/>
      <c r="AS807" s="880"/>
      <c r="AT807" s="880"/>
      <c r="AU807" s="880"/>
      <c r="AV807" s="880"/>
      <c r="AW807" s="880"/>
      <c r="AX807" s="880"/>
      <c r="AY807" s="876">
        <v>0</v>
      </c>
      <c r="AZ807" s="876"/>
      <c r="BA807" s="876"/>
      <c r="BB807" s="876"/>
      <c r="BC807" s="876"/>
      <c r="BD807" s="876"/>
      <c r="BE807" s="876"/>
      <c r="BF807" s="876"/>
      <c r="BG807" s="876">
        <v>2308.0633333333335</v>
      </c>
      <c r="BH807" s="876"/>
      <c r="BI807" s="876"/>
      <c r="BJ807" s="876"/>
      <c r="BK807" s="876"/>
      <c r="BL807" s="876"/>
      <c r="BM807" s="876"/>
      <c r="BN807" s="876"/>
      <c r="BO807" s="877">
        <v>23080.633333333331</v>
      </c>
      <c r="BP807" s="878"/>
      <c r="BQ807" s="878"/>
      <c r="BR807" s="878"/>
      <c r="BS807" s="878"/>
      <c r="BT807" s="878"/>
      <c r="BU807" s="878"/>
      <c r="BV807" s="879"/>
      <c r="BW807" s="876">
        <v>0</v>
      </c>
      <c r="BX807" s="876"/>
      <c r="BY807" s="876"/>
      <c r="BZ807" s="876"/>
      <c r="CA807" s="876"/>
      <c r="CB807" s="876"/>
      <c r="CC807" s="876"/>
      <c r="CD807" s="876"/>
      <c r="CE807" s="876">
        <v>0</v>
      </c>
      <c r="CF807" s="876"/>
      <c r="CG807" s="876"/>
      <c r="CH807" s="876"/>
      <c r="CI807" s="876"/>
      <c r="CJ807" s="876"/>
      <c r="CK807" s="876"/>
      <c r="CL807" s="876"/>
      <c r="CM807" s="876"/>
      <c r="CN807" s="876">
        <v>28000</v>
      </c>
      <c r="CO807" s="876"/>
      <c r="CP807" s="876"/>
      <c r="CQ807" s="876"/>
      <c r="CR807" s="876"/>
      <c r="CS807" s="876"/>
      <c r="CT807" s="876"/>
      <c r="CU807" s="876"/>
      <c r="CV807" s="880">
        <f t="shared" si="12"/>
        <v>219569.25666666665</v>
      </c>
      <c r="CW807" s="880"/>
      <c r="CX807" s="880"/>
      <c r="CY807" s="880"/>
      <c r="CZ807" s="880"/>
      <c r="DA807" s="880"/>
      <c r="DB807" s="880"/>
      <c r="DC807" s="880"/>
      <c r="DD807" s="880"/>
      <c r="DE807" s="881"/>
    </row>
    <row r="808" spans="1:109" s="3" customFormat="1" ht="23.25" customHeight="1" x14ac:dyDescent="0.2">
      <c r="A808" s="919" t="s">
        <v>2019</v>
      </c>
      <c r="B808" s="920"/>
      <c r="C808" s="920"/>
      <c r="D808" s="920"/>
      <c r="E808" s="920"/>
      <c r="F808" s="920"/>
      <c r="G808" s="920"/>
      <c r="H808" s="920"/>
      <c r="I808" s="920"/>
      <c r="J808" s="920"/>
      <c r="K808" s="920"/>
      <c r="L808" s="920"/>
      <c r="M808" s="920"/>
      <c r="N808" s="920"/>
      <c r="O808" s="921"/>
      <c r="P808" s="886" t="s">
        <v>1531</v>
      </c>
      <c r="Q808" s="886"/>
      <c r="R808" s="886"/>
      <c r="S808" s="886"/>
      <c r="T808" s="886"/>
      <c r="U808" s="886"/>
      <c r="V808" s="886"/>
      <c r="W808" s="886"/>
      <c r="X808" s="886"/>
      <c r="Y808" s="886"/>
      <c r="Z808" s="886"/>
      <c r="AA808" s="886"/>
      <c r="AB808" s="886"/>
      <c r="AC808" s="886"/>
      <c r="AD808" s="887"/>
      <c r="AE808" s="887"/>
      <c r="AF808" s="887"/>
      <c r="AG808" s="888">
        <v>1</v>
      </c>
      <c r="AH808" s="888"/>
      <c r="AI808" s="888"/>
      <c r="AJ808" s="888"/>
      <c r="AK808" s="889">
        <v>13848.38</v>
      </c>
      <c r="AL808" s="889"/>
      <c r="AM808" s="889"/>
      <c r="AN808" s="889"/>
      <c r="AO808" s="889"/>
      <c r="AP808" s="889"/>
      <c r="AQ808" s="880">
        <v>166180.56</v>
      </c>
      <c r="AR808" s="880"/>
      <c r="AS808" s="880"/>
      <c r="AT808" s="880"/>
      <c r="AU808" s="880"/>
      <c r="AV808" s="880"/>
      <c r="AW808" s="880"/>
      <c r="AX808" s="880"/>
      <c r="AY808" s="876">
        <v>0</v>
      </c>
      <c r="AZ808" s="876"/>
      <c r="BA808" s="876"/>
      <c r="BB808" s="876"/>
      <c r="BC808" s="876"/>
      <c r="BD808" s="876"/>
      <c r="BE808" s="876"/>
      <c r="BF808" s="876"/>
      <c r="BG808" s="876">
        <v>2308.0633333333335</v>
      </c>
      <c r="BH808" s="876"/>
      <c r="BI808" s="876"/>
      <c r="BJ808" s="876"/>
      <c r="BK808" s="876"/>
      <c r="BL808" s="876"/>
      <c r="BM808" s="876"/>
      <c r="BN808" s="876"/>
      <c r="BO808" s="877">
        <v>23080.633333333331</v>
      </c>
      <c r="BP808" s="878"/>
      <c r="BQ808" s="878"/>
      <c r="BR808" s="878"/>
      <c r="BS808" s="878"/>
      <c r="BT808" s="878"/>
      <c r="BU808" s="878"/>
      <c r="BV808" s="879"/>
      <c r="BW808" s="876">
        <v>0</v>
      </c>
      <c r="BX808" s="876"/>
      <c r="BY808" s="876"/>
      <c r="BZ808" s="876"/>
      <c r="CA808" s="876"/>
      <c r="CB808" s="876"/>
      <c r="CC808" s="876"/>
      <c r="CD808" s="876"/>
      <c r="CE808" s="876">
        <v>0</v>
      </c>
      <c r="CF808" s="876"/>
      <c r="CG808" s="876"/>
      <c r="CH808" s="876"/>
      <c r="CI808" s="876"/>
      <c r="CJ808" s="876"/>
      <c r="CK808" s="876"/>
      <c r="CL808" s="876"/>
      <c r="CM808" s="876"/>
      <c r="CN808" s="876">
        <v>26200</v>
      </c>
      <c r="CO808" s="876"/>
      <c r="CP808" s="876"/>
      <c r="CQ808" s="876"/>
      <c r="CR808" s="876"/>
      <c r="CS808" s="876"/>
      <c r="CT808" s="876"/>
      <c r="CU808" s="876"/>
      <c r="CV808" s="880">
        <f t="shared" si="12"/>
        <v>217769.25666666665</v>
      </c>
      <c r="CW808" s="880"/>
      <c r="CX808" s="880"/>
      <c r="CY808" s="880"/>
      <c r="CZ808" s="880"/>
      <c r="DA808" s="880"/>
      <c r="DB808" s="880"/>
      <c r="DC808" s="880"/>
      <c r="DD808" s="880"/>
      <c r="DE808" s="881"/>
    </row>
    <row r="809" spans="1:109" s="3" customFormat="1" ht="23.25" customHeight="1" x14ac:dyDescent="0.2">
      <c r="A809" s="919" t="s">
        <v>2019</v>
      </c>
      <c r="B809" s="920"/>
      <c r="C809" s="920"/>
      <c r="D809" s="920"/>
      <c r="E809" s="920"/>
      <c r="F809" s="920"/>
      <c r="G809" s="920"/>
      <c r="H809" s="920"/>
      <c r="I809" s="920"/>
      <c r="J809" s="920"/>
      <c r="K809" s="920"/>
      <c r="L809" s="920"/>
      <c r="M809" s="920"/>
      <c r="N809" s="920"/>
      <c r="O809" s="921"/>
      <c r="P809" s="886" t="s">
        <v>1534</v>
      </c>
      <c r="Q809" s="886"/>
      <c r="R809" s="886"/>
      <c r="S809" s="886"/>
      <c r="T809" s="886"/>
      <c r="U809" s="886"/>
      <c r="V809" s="886"/>
      <c r="W809" s="886"/>
      <c r="X809" s="886"/>
      <c r="Y809" s="886"/>
      <c r="Z809" s="886"/>
      <c r="AA809" s="886"/>
      <c r="AB809" s="886"/>
      <c r="AC809" s="886"/>
      <c r="AD809" s="887"/>
      <c r="AE809" s="887"/>
      <c r="AF809" s="887"/>
      <c r="AG809" s="888">
        <v>2</v>
      </c>
      <c r="AH809" s="888"/>
      <c r="AI809" s="888"/>
      <c r="AJ809" s="888"/>
      <c r="AK809" s="889">
        <v>27696.76</v>
      </c>
      <c r="AL809" s="889"/>
      <c r="AM809" s="889"/>
      <c r="AN809" s="889"/>
      <c r="AO809" s="889"/>
      <c r="AP809" s="889"/>
      <c r="AQ809" s="880">
        <v>332361.12</v>
      </c>
      <c r="AR809" s="880"/>
      <c r="AS809" s="880"/>
      <c r="AT809" s="880"/>
      <c r="AU809" s="880"/>
      <c r="AV809" s="880"/>
      <c r="AW809" s="880"/>
      <c r="AX809" s="880"/>
      <c r="AY809" s="876">
        <v>0</v>
      </c>
      <c r="AZ809" s="876"/>
      <c r="BA809" s="876"/>
      <c r="BB809" s="876"/>
      <c r="BC809" s="876"/>
      <c r="BD809" s="876"/>
      <c r="BE809" s="876"/>
      <c r="BF809" s="876"/>
      <c r="BG809" s="876">
        <v>4616.126666666667</v>
      </c>
      <c r="BH809" s="876"/>
      <c r="BI809" s="876"/>
      <c r="BJ809" s="876"/>
      <c r="BK809" s="876"/>
      <c r="BL809" s="876"/>
      <c r="BM809" s="876"/>
      <c r="BN809" s="876"/>
      <c r="BO809" s="877">
        <v>46161.266666666663</v>
      </c>
      <c r="BP809" s="878"/>
      <c r="BQ809" s="878"/>
      <c r="BR809" s="878"/>
      <c r="BS809" s="878"/>
      <c r="BT809" s="878"/>
      <c r="BU809" s="878"/>
      <c r="BV809" s="879"/>
      <c r="BW809" s="876">
        <v>0</v>
      </c>
      <c r="BX809" s="876"/>
      <c r="BY809" s="876"/>
      <c r="BZ809" s="876"/>
      <c r="CA809" s="876"/>
      <c r="CB809" s="876"/>
      <c r="CC809" s="876"/>
      <c r="CD809" s="876"/>
      <c r="CE809" s="876">
        <v>0</v>
      </c>
      <c r="CF809" s="876"/>
      <c r="CG809" s="876"/>
      <c r="CH809" s="876"/>
      <c r="CI809" s="876"/>
      <c r="CJ809" s="876"/>
      <c r="CK809" s="876"/>
      <c r="CL809" s="876"/>
      <c r="CM809" s="876"/>
      <c r="CN809" s="876">
        <v>52400</v>
      </c>
      <c r="CO809" s="876"/>
      <c r="CP809" s="876"/>
      <c r="CQ809" s="876"/>
      <c r="CR809" s="876"/>
      <c r="CS809" s="876"/>
      <c r="CT809" s="876"/>
      <c r="CU809" s="876"/>
      <c r="CV809" s="880">
        <f t="shared" si="12"/>
        <v>435538.51333333331</v>
      </c>
      <c r="CW809" s="880"/>
      <c r="CX809" s="880"/>
      <c r="CY809" s="880"/>
      <c r="CZ809" s="880"/>
      <c r="DA809" s="880"/>
      <c r="DB809" s="880"/>
      <c r="DC809" s="880"/>
      <c r="DD809" s="880"/>
      <c r="DE809" s="881"/>
    </row>
    <row r="810" spans="1:109" s="3" customFormat="1" ht="23.25" customHeight="1" x14ac:dyDescent="0.2">
      <c r="A810" s="919" t="s">
        <v>2019</v>
      </c>
      <c r="B810" s="920"/>
      <c r="C810" s="920"/>
      <c r="D810" s="920"/>
      <c r="E810" s="920"/>
      <c r="F810" s="920"/>
      <c r="G810" s="920"/>
      <c r="H810" s="920"/>
      <c r="I810" s="920"/>
      <c r="J810" s="920"/>
      <c r="K810" s="920"/>
      <c r="L810" s="920"/>
      <c r="M810" s="920"/>
      <c r="N810" s="920"/>
      <c r="O810" s="921"/>
      <c r="P810" s="886" t="s">
        <v>1535</v>
      </c>
      <c r="Q810" s="886"/>
      <c r="R810" s="886"/>
      <c r="S810" s="886"/>
      <c r="T810" s="886"/>
      <c r="U810" s="886"/>
      <c r="V810" s="886"/>
      <c r="W810" s="886"/>
      <c r="X810" s="886"/>
      <c r="Y810" s="886"/>
      <c r="Z810" s="886"/>
      <c r="AA810" s="886"/>
      <c r="AB810" s="886"/>
      <c r="AC810" s="886"/>
      <c r="AD810" s="887"/>
      <c r="AE810" s="887"/>
      <c r="AF810" s="887"/>
      <c r="AG810" s="888">
        <v>1</v>
      </c>
      <c r="AH810" s="888"/>
      <c r="AI810" s="888"/>
      <c r="AJ810" s="888"/>
      <c r="AK810" s="889">
        <v>13848.38</v>
      </c>
      <c r="AL810" s="889"/>
      <c r="AM810" s="889"/>
      <c r="AN810" s="889"/>
      <c r="AO810" s="889"/>
      <c r="AP810" s="889"/>
      <c r="AQ810" s="880">
        <v>166180.56</v>
      </c>
      <c r="AR810" s="880"/>
      <c r="AS810" s="880"/>
      <c r="AT810" s="880"/>
      <c r="AU810" s="880"/>
      <c r="AV810" s="880"/>
      <c r="AW810" s="880"/>
      <c r="AX810" s="880"/>
      <c r="AY810" s="876">
        <v>0</v>
      </c>
      <c r="AZ810" s="876"/>
      <c r="BA810" s="876"/>
      <c r="BB810" s="876"/>
      <c r="BC810" s="876"/>
      <c r="BD810" s="876"/>
      <c r="BE810" s="876"/>
      <c r="BF810" s="876"/>
      <c r="BG810" s="876">
        <v>2308.0633333333335</v>
      </c>
      <c r="BH810" s="876"/>
      <c r="BI810" s="876"/>
      <c r="BJ810" s="876"/>
      <c r="BK810" s="876"/>
      <c r="BL810" s="876"/>
      <c r="BM810" s="876"/>
      <c r="BN810" s="876"/>
      <c r="BO810" s="877">
        <v>23080.633333333331</v>
      </c>
      <c r="BP810" s="878"/>
      <c r="BQ810" s="878"/>
      <c r="BR810" s="878"/>
      <c r="BS810" s="878"/>
      <c r="BT810" s="878"/>
      <c r="BU810" s="878"/>
      <c r="BV810" s="879"/>
      <c r="BW810" s="876">
        <v>0</v>
      </c>
      <c r="BX810" s="876"/>
      <c r="BY810" s="876"/>
      <c r="BZ810" s="876"/>
      <c r="CA810" s="876"/>
      <c r="CB810" s="876"/>
      <c r="CC810" s="876"/>
      <c r="CD810" s="876"/>
      <c r="CE810" s="876">
        <v>0</v>
      </c>
      <c r="CF810" s="876"/>
      <c r="CG810" s="876"/>
      <c r="CH810" s="876"/>
      <c r="CI810" s="876"/>
      <c r="CJ810" s="876"/>
      <c r="CK810" s="876"/>
      <c r="CL810" s="876"/>
      <c r="CM810" s="876"/>
      <c r="CN810" s="876">
        <v>26200</v>
      </c>
      <c r="CO810" s="876"/>
      <c r="CP810" s="876"/>
      <c r="CQ810" s="876"/>
      <c r="CR810" s="876"/>
      <c r="CS810" s="876"/>
      <c r="CT810" s="876"/>
      <c r="CU810" s="876"/>
      <c r="CV810" s="880">
        <f t="shared" si="12"/>
        <v>217769.25666666665</v>
      </c>
      <c r="CW810" s="880"/>
      <c r="CX810" s="880"/>
      <c r="CY810" s="880"/>
      <c r="CZ810" s="880"/>
      <c r="DA810" s="880"/>
      <c r="DB810" s="880"/>
      <c r="DC810" s="880"/>
      <c r="DD810" s="880"/>
      <c r="DE810" s="881"/>
    </row>
    <row r="811" spans="1:109" s="3" customFormat="1" ht="23.25" customHeight="1" x14ac:dyDescent="0.2">
      <c r="A811" s="919" t="s">
        <v>2019</v>
      </c>
      <c r="B811" s="920"/>
      <c r="C811" s="920"/>
      <c r="D811" s="920"/>
      <c r="E811" s="920"/>
      <c r="F811" s="920"/>
      <c r="G811" s="920"/>
      <c r="H811" s="920"/>
      <c r="I811" s="920"/>
      <c r="J811" s="920"/>
      <c r="K811" s="920"/>
      <c r="L811" s="920"/>
      <c r="M811" s="920"/>
      <c r="N811" s="920"/>
      <c r="O811" s="921"/>
      <c r="P811" s="886" t="s">
        <v>1536</v>
      </c>
      <c r="Q811" s="886"/>
      <c r="R811" s="886"/>
      <c r="S811" s="886"/>
      <c r="T811" s="886"/>
      <c r="U811" s="886"/>
      <c r="V811" s="886"/>
      <c r="W811" s="886"/>
      <c r="X811" s="886"/>
      <c r="Y811" s="886"/>
      <c r="Z811" s="886"/>
      <c r="AA811" s="886"/>
      <c r="AB811" s="886"/>
      <c r="AC811" s="886"/>
      <c r="AD811" s="887"/>
      <c r="AE811" s="887"/>
      <c r="AF811" s="887"/>
      <c r="AG811" s="888">
        <v>3</v>
      </c>
      <c r="AH811" s="888"/>
      <c r="AI811" s="888"/>
      <c r="AJ811" s="888"/>
      <c r="AK811" s="889">
        <v>41545.14</v>
      </c>
      <c r="AL811" s="889"/>
      <c r="AM811" s="889"/>
      <c r="AN811" s="889"/>
      <c r="AO811" s="889"/>
      <c r="AP811" s="889"/>
      <c r="AQ811" s="880">
        <v>498541.68</v>
      </c>
      <c r="AR811" s="880"/>
      <c r="AS811" s="880"/>
      <c r="AT811" s="880"/>
      <c r="AU811" s="880"/>
      <c r="AV811" s="880"/>
      <c r="AW811" s="880"/>
      <c r="AX811" s="880"/>
      <c r="AY811" s="876">
        <v>0</v>
      </c>
      <c r="AZ811" s="876"/>
      <c r="BA811" s="876"/>
      <c r="BB811" s="876"/>
      <c r="BC811" s="876"/>
      <c r="BD811" s="876"/>
      <c r="BE811" s="876"/>
      <c r="BF811" s="876"/>
      <c r="BG811" s="876">
        <v>6924.1900000000005</v>
      </c>
      <c r="BH811" s="876"/>
      <c r="BI811" s="876"/>
      <c r="BJ811" s="876"/>
      <c r="BK811" s="876"/>
      <c r="BL811" s="876"/>
      <c r="BM811" s="876"/>
      <c r="BN811" s="876"/>
      <c r="BO811" s="877">
        <v>69241.899999999994</v>
      </c>
      <c r="BP811" s="878"/>
      <c r="BQ811" s="878"/>
      <c r="BR811" s="878"/>
      <c r="BS811" s="878"/>
      <c r="BT811" s="878"/>
      <c r="BU811" s="878"/>
      <c r="BV811" s="879"/>
      <c r="BW811" s="876">
        <v>0</v>
      </c>
      <c r="BX811" s="876"/>
      <c r="BY811" s="876"/>
      <c r="BZ811" s="876"/>
      <c r="CA811" s="876"/>
      <c r="CB811" s="876"/>
      <c r="CC811" s="876"/>
      <c r="CD811" s="876"/>
      <c r="CE811" s="876">
        <v>0</v>
      </c>
      <c r="CF811" s="876"/>
      <c r="CG811" s="876"/>
      <c r="CH811" s="876"/>
      <c r="CI811" s="876"/>
      <c r="CJ811" s="876"/>
      <c r="CK811" s="876"/>
      <c r="CL811" s="876"/>
      <c r="CM811" s="876"/>
      <c r="CN811" s="876">
        <v>68400</v>
      </c>
      <c r="CO811" s="876"/>
      <c r="CP811" s="876"/>
      <c r="CQ811" s="876"/>
      <c r="CR811" s="876"/>
      <c r="CS811" s="876"/>
      <c r="CT811" s="876"/>
      <c r="CU811" s="876"/>
      <c r="CV811" s="880">
        <f t="shared" si="12"/>
        <v>643107.77</v>
      </c>
      <c r="CW811" s="880"/>
      <c r="CX811" s="880"/>
      <c r="CY811" s="880"/>
      <c r="CZ811" s="880"/>
      <c r="DA811" s="880"/>
      <c r="DB811" s="880"/>
      <c r="DC811" s="880"/>
      <c r="DD811" s="880"/>
      <c r="DE811" s="881"/>
    </row>
    <row r="812" spans="1:109" s="3" customFormat="1" ht="23.25" customHeight="1" x14ac:dyDescent="0.2">
      <c r="A812" s="919" t="s">
        <v>2019</v>
      </c>
      <c r="B812" s="920"/>
      <c r="C812" s="920"/>
      <c r="D812" s="920"/>
      <c r="E812" s="920"/>
      <c r="F812" s="920"/>
      <c r="G812" s="920"/>
      <c r="H812" s="920"/>
      <c r="I812" s="920"/>
      <c r="J812" s="920"/>
      <c r="K812" s="920"/>
      <c r="L812" s="920"/>
      <c r="M812" s="920"/>
      <c r="N812" s="920"/>
      <c r="O812" s="921"/>
      <c r="P812" s="886" t="s">
        <v>1537</v>
      </c>
      <c r="Q812" s="886"/>
      <c r="R812" s="886"/>
      <c r="S812" s="886"/>
      <c r="T812" s="886"/>
      <c r="U812" s="886"/>
      <c r="V812" s="886"/>
      <c r="W812" s="886"/>
      <c r="X812" s="886"/>
      <c r="Y812" s="886"/>
      <c r="Z812" s="886"/>
      <c r="AA812" s="886"/>
      <c r="AB812" s="886"/>
      <c r="AC812" s="886"/>
      <c r="AD812" s="887"/>
      <c r="AE812" s="887"/>
      <c r="AF812" s="887"/>
      <c r="AG812" s="888">
        <v>5</v>
      </c>
      <c r="AH812" s="888"/>
      <c r="AI812" s="888"/>
      <c r="AJ812" s="888"/>
      <c r="AK812" s="889">
        <v>70282.17</v>
      </c>
      <c r="AL812" s="889"/>
      <c r="AM812" s="889"/>
      <c r="AN812" s="889"/>
      <c r="AO812" s="889"/>
      <c r="AP812" s="889"/>
      <c r="AQ812" s="880">
        <v>843386.04</v>
      </c>
      <c r="AR812" s="880"/>
      <c r="AS812" s="880"/>
      <c r="AT812" s="880"/>
      <c r="AU812" s="880"/>
      <c r="AV812" s="880"/>
      <c r="AW812" s="880"/>
      <c r="AX812" s="880"/>
      <c r="AY812" s="876">
        <v>0</v>
      </c>
      <c r="AZ812" s="876"/>
      <c r="BA812" s="876"/>
      <c r="BB812" s="876"/>
      <c r="BC812" s="876"/>
      <c r="BD812" s="876"/>
      <c r="BE812" s="876"/>
      <c r="BF812" s="876"/>
      <c r="BG812" s="876">
        <v>11713.695000000002</v>
      </c>
      <c r="BH812" s="876"/>
      <c r="BI812" s="876"/>
      <c r="BJ812" s="876"/>
      <c r="BK812" s="876"/>
      <c r="BL812" s="876"/>
      <c r="BM812" s="876"/>
      <c r="BN812" s="876"/>
      <c r="BO812" s="877">
        <v>117136.94999999998</v>
      </c>
      <c r="BP812" s="878"/>
      <c r="BQ812" s="878"/>
      <c r="BR812" s="878"/>
      <c r="BS812" s="878"/>
      <c r="BT812" s="878"/>
      <c r="BU812" s="878"/>
      <c r="BV812" s="879"/>
      <c r="BW812" s="876">
        <v>0</v>
      </c>
      <c r="BX812" s="876"/>
      <c r="BY812" s="876"/>
      <c r="BZ812" s="876"/>
      <c r="CA812" s="876"/>
      <c r="CB812" s="876"/>
      <c r="CC812" s="876"/>
      <c r="CD812" s="876"/>
      <c r="CE812" s="876">
        <v>0</v>
      </c>
      <c r="CF812" s="876"/>
      <c r="CG812" s="876"/>
      <c r="CH812" s="876"/>
      <c r="CI812" s="876"/>
      <c r="CJ812" s="876"/>
      <c r="CK812" s="876"/>
      <c r="CL812" s="876"/>
      <c r="CM812" s="876"/>
      <c r="CN812" s="876">
        <v>116800</v>
      </c>
      <c r="CO812" s="876"/>
      <c r="CP812" s="876"/>
      <c r="CQ812" s="876"/>
      <c r="CR812" s="876"/>
      <c r="CS812" s="876"/>
      <c r="CT812" s="876"/>
      <c r="CU812" s="876"/>
      <c r="CV812" s="880">
        <f t="shared" si="12"/>
        <v>1089036.6850000001</v>
      </c>
      <c r="CW812" s="880"/>
      <c r="CX812" s="880"/>
      <c r="CY812" s="880"/>
      <c r="CZ812" s="880"/>
      <c r="DA812" s="880"/>
      <c r="DB812" s="880"/>
      <c r="DC812" s="880"/>
      <c r="DD812" s="880"/>
      <c r="DE812" s="881"/>
    </row>
    <row r="813" spans="1:109" s="3" customFormat="1" ht="23.25" customHeight="1" x14ac:dyDescent="0.2">
      <c r="A813" s="919" t="s">
        <v>2019</v>
      </c>
      <c r="B813" s="920"/>
      <c r="C813" s="920"/>
      <c r="D813" s="920"/>
      <c r="E813" s="920"/>
      <c r="F813" s="920"/>
      <c r="G813" s="920"/>
      <c r="H813" s="920"/>
      <c r="I813" s="920"/>
      <c r="J813" s="920"/>
      <c r="K813" s="920"/>
      <c r="L813" s="920"/>
      <c r="M813" s="920"/>
      <c r="N813" s="920"/>
      <c r="O813" s="921"/>
      <c r="P813" s="886" t="s">
        <v>1509</v>
      </c>
      <c r="Q813" s="886"/>
      <c r="R813" s="886"/>
      <c r="S813" s="886"/>
      <c r="T813" s="886"/>
      <c r="U813" s="886"/>
      <c r="V813" s="886"/>
      <c r="W813" s="886"/>
      <c r="X813" s="886"/>
      <c r="Y813" s="886"/>
      <c r="Z813" s="886"/>
      <c r="AA813" s="886"/>
      <c r="AB813" s="886"/>
      <c r="AC813" s="886"/>
      <c r="AD813" s="887"/>
      <c r="AE813" s="887"/>
      <c r="AF813" s="887"/>
      <c r="AG813" s="888">
        <v>2</v>
      </c>
      <c r="AH813" s="888"/>
      <c r="AI813" s="888"/>
      <c r="AJ813" s="888"/>
      <c r="AK813" s="889">
        <v>27696.76</v>
      </c>
      <c r="AL813" s="889"/>
      <c r="AM813" s="889"/>
      <c r="AN813" s="889"/>
      <c r="AO813" s="889"/>
      <c r="AP813" s="889"/>
      <c r="AQ813" s="880">
        <v>332361.12</v>
      </c>
      <c r="AR813" s="880"/>
      <c r="AS813" s="880"/>
      <c r="AT813" s="880"/>
      <c r="AU813" s="880"/>
      <c r="AV813" s="880"/>
      <c r="AW813" s="880"/>
      <c r="AX813" s="880"/>
      <c r="AY813" s="876">
        <v>0</v>
      </c>
      <c r="AZ813" s="876"/>
      <c r="BA813" s="876"/>
      <c r="BB813" s="876"/>
      <c r="BC813" s="876"/>
      <c r="BD813" s="876"/>
      <c r="BE813" s="876"/>
      <c r="BF813" s="876"/>
      <c r="BG813" s="876">
        <v>4616.126666666667</v>
      </c>
      <c r="BH813" s="876"/>
      <c r="BI813" s="876"/>
      <c r="BJ813" s="876"/>
      <c r="BK813" s="876"/>
      <c r="BL813" s="876"/>
      <c r="BM813" s="876"/>
      <c r="BN813" s="876"/>
      <c r="BO813" s="877">
        <v>46161.266666666663</v>
      </c>
      <c r="BP813" s="878"/>
      <c r="BQ813" s="878"/>
      <c r="BR813" s="878"/>
      <c r="BS813" s="878"/>
      <c r="BT813" s="878"/>
      <c r="BU813" s="878"/>
      <c r="BV813" s="879"/>
      <c r="BW813" s="876">
        <v>0</v>
      </c>
      <c r="BX813" s="876"/>
      <c r="BY813" s="876"/>
      <c r="BZ813" s="876"/>
      <c r="CA813" s="876"/>
      <c r="CB813" s="876"/>
      <c r="CC813" s="876"/>
      <c r="CD813" s="876"/>
      <c r="CE813" s="876">
        <v>0</v>
      </c>
      <c r="CF813" s="876"/>
      <c r="CG813" s="876"/>
      <c r="CH813" s="876"/>
      <c r="CI813" s="876"/>
      <c r="CJ813" s="876"/>
      <c r="CK813" s="876"/>
      <c r="CL813" s="876"/>
      <c r="CM813" s="876"/>
      <c r="CN813" s="876">
        <v>52400</v>
      </c>
      <c r="CO813" s="876"/>
      <c r="CP813" s="876"/>
      <c r="CQ813" s="876"/>
      <c r="CR813" s="876"/>
      <c r="CS813" s="876"/>
      <c r="CT813" s="876"/>
      <c r="CU813" s="876"/>
      <c r="CV813" s="880">
        <f t="shared" si="12"/>
        <v>435538.51333333331</v>
      </c>
      <c r="CW813" s="880"/>
      <c r="CX813" s="880"/>
      <c r="CY813" s="880"/>
      <c r="CZ813" s="880"/>
      <c r="DA813" s="880"/>
      <c r="DB813" s="880"/>
      <c r="DC813" s="880"/>
      <c r="DD813" s="880"/>
      <c r="DE813" s="881"/>
    </row>
    <row r="814" spans="1:109" s="3" customFormat="1" ht="23.25" customHeight="1" x14ac:dyDescent="0.2">
      <c r="A814" s="919" t="s">
        <v>2019</v>
      </c>
      <c r="B814" s="920"/>
      <c r="C814" s="920"/>
      <c r="D814" s="920"/>
      <c r="E814" s="920"/>
      <c r="F814" s="920"/>
      <c r="G814" s="920"/>
      <c r="H814" s="920"/>
      <c r="I814" s="920"/>
      <c r="J814" s="920"/>
      <c r="K814" s="920"/>
      <c r="L814" s="920"/>
      <c r="M814" s="920"/>
      <c r="N814" s="920"/>
      <c r="O814" s="921"/>
      <c r="P814" s="886" t="s">
        <v>1538</v>
      </c>
      <c r="Q814" s="886"/>
      <c r="R814" s="886"/>
      <c r="S814" s="886"/>
      <c r="T814" s="886"/>
      <c r="U814" s="886"/>
      <c r="V814" s="886"/>
      <c r="W814" s="886"/>
      <c r="X814" s="886"/>
      <c r="Y814" s="886"/>
      <c r="Z814" s="886"/>
      <c r="AA814" s="886"/>
      <c r="AB814" s="886"/>
      <c r="AC814" s="886"/>
      <c r="AD814" s="887"/>
      <c r="AE814" s="887"/>
      <c r="AF814" s="887"/>
      <c r="AG814" s="888">
        <v>2</v>
      </c>
      <c r="AH814" s="888"/>
      <c r="AI814" s="888"/>
      <c r="AJ814" s="888"/>
      <c r="AK814" s="889">
        <v>27696.76</v>
      </c>
      <c r="AL814" s="889"/>
      <c r="AM814" s="889"/>
      <c r="AN814" s="889"/>
      <c r="AO814" s="889"/>
      <c r="AP814" s="889"/>
      <c r="AQ814" s="880">
        <v>332361.12</v>
      </c>
      <c r="AR814" s="880"/>
      <c r="AS814" s="880"/>
      <c r="AT814" s="880"/>
      <c r="AU814" s="880"/>
      <c r="AV814" s="880"/>
      <c r="AW814" s="880"/>
      <c r="AX814" s="880"/>
      <c r="AY814" s="876">
        <v>0</v>
      </c>
      <c r="AZ814" s="876"/>
      <c r="BA814" s="876"/>
      <c r="BB814" s="876"/>
      <c r="BC814" s="876"/>
      <c r="BD814" s="876"/>
      <c r="BE814" s="876"/>
      <c r="BF814" s="876"/>
      <c r="BG814" s="876">
        <v>4616.126666666667</v>
      </c>
      <c r="BH814" s="876"/>
      <c r="BI814" s="876"/>
      <c r="BJ814" s="876"/>
      <c r="BK814" s="876"/>
      <c r="BL814" s="876"/>
      <c r="BM814" s="876"/>
      <c r="BN814" s="876"/>
      <c r="BO814" s="877">
        <v>46161.266666666663</v>
      </c>
      <c r="BP814" s="878"/>
      <c r="BQ814" s="878"/>
      <c r="BR814" s="878"/>
      <c r="BS814" s="878"/>
      <c r="BT814" s="878"/>
      <c r="BU814" s="878"/>
      <c r="BV814" s="879"/>
      <c r="BW814" s="876">
        <v>0</v>
      </c>
      <c r="BX814" s="876"/>
      <c r="BY814" s="876"/>
      <c r="BZ814" s="876"/>
      <c r="CA814" s="876"/>
      <c r="CB814" s="876"/>
      <c r="CC814" s="876"/>
      <c r="CD814" s="876"/>
      <c r="CE814" s="876">
        <v>0</v>
      </c>
      <c r="CF814" s="876"/>
      <c r="CG814" s="876"/>
      <c r="CH814" s="876"/>
      <c r="CI814" s="876"/>
      <c r="CJ814" s="876"/>
      <c r="CK814" s="876"/>
      <c r="CL814" s="876"/>
      <c r="CM814" s="876"/>
      <c r="CN814" s="876">
        <v>52400</v>
      </c>
      <c r="CO814" s="876"/>
      <c r="CP814" s="876"/>
      <c r="CQ814" s="876"/>
      <c r="CR814" s="876"/>
      <c r="CS814" s="876"/>
      <c r="CT814" s="876"/>
      <c r="CU814" s="876"/>
      <c r="CV814" s="880">
        <f t="shared" si="12"/>
        <v>435538.51333333331</v>
      </c>
      <c r="CW814" s="880"/>
      <c r="CX814" s="880"/>
      <c r="CY814" s="880"/>
      <c r="CZ814" s="880"/>
      <c r="DA814" s="880"/>
      <c r="DB814" s="880"/>
      <c r="DC814" s="880"/>
      <c r="DD814" s="880"/>
      <c r="DE814" s="881"/>
    </row>
    <row r="815" spans="1:109" s="3" customFormat="1" ht="23.25" customHeight="1" x14ac:dyDescent="0.2">
      <c r="A815" s="919" t="s">
        <v>2019</v>
      </c>
      <c r="B815" s="920"/>
      <c r="C815" s="920"/>
      <c r="D815" s="920"/>
      <c r="E815" s="920"/>
      <c r="F815" s="920"/>
      <c r="G815" s="920"/>
      <c r="H815" s="920"/>
      <c r="I815" s="920"/>
      <c r="J815" s="920"/>
      <c r="K815" s="920"/>
      <c r="L815" s="920"/>
      <c r="M815" s="920"/>
      <c r="N815" s="920"/>
      <c r="O815" s="921"/>
      <c r="P815" s="886" t="s">
        <v>1575</v>
      </c>
      <c r="Q815" s="886"/>
      <c r="R815" s="886"/>
      <c r="S815" s="886"/>
      <c r="T815" s="886"/>
      <c r="U815" s="886"/>
      <c r="V815" s="886"/>
      <c r="W815" s="886"/>
      <c r="X815" s="886"/>
      <c r="Y815" s="886"/>
      <c r="Z815" s="886"/>
      <c r="AA815" s="886"/>
      <c r="AB815" s="886"/>
      <c r="AC815" s="886"/>
      <c r="AD815" s="887"/>
      <c r="AE815" s="887"/>
      <c r="AF815" s="887"/>
      <c r="AG815" s="888">
        <v>4</v>
      </c>
      <c r="AH815" s="888"/>
      <c r="AI815" s="888"/>
      <c r="AJ815" s="888"/>
      <c r="AK815" s="889">
        <v>55393.52</v>
      </c>
      <c r="AL815" s="889"/>
      <c r="AM815" s="889"/>
      <c r="AN815" s="889"/>
      <c r="AO815" s="889"/>
      <c r="AP815" s="889"/>
      <c r="AQ815" s="880">
        <v>664722.24</v>
      </c>
      <c r="AR815" s="880"/>
      <c r="AS815" s="880"/>
      <c r="AT815" s="880"/>
      <c r="AU815" s="880"/>
      <c r="AV815" s="880"/>
      <c r="AW815" s="880"/>
      <c r="AX815" s="880"/>
      <c r="AY815" s="876">
        <v>0</v>
      </c>
      <c r="AZ815" s="876"/>
      <c r="BA815" s="876"/>
      <c r="BB815" s="876"/>
      <c r="BC815" s="876"/>
      <c r="BD815" s="876"/>
      <c r="BE815" s="876"/>
      <c r="BF815" s="876"/>
      <c r="BG815" s="876">
        <v>9232.253333333334</v>
      </c>
      <c r="BH815" s="876"/>
      <c r="BI815" s="876"/>
      <c r="BJ815" s="876"/>
      <c r="BK815" s="876"/>
      <c r="BL815" s="876"/>
      <c r="BM815" s="876"/>
      <c r="BN815" s="876"/>
      <c r="BO815" s="877">
        <v>92322.533333333326</v>
      </c>
      <c r="BP815" s="878"/>
      <c r="BQ815" s="878"/>
      <c r="BR815" s="878"/>
      <c r="BS815" s="878"/>
      <c r="BT815" s="878"/>
      <c r="BU815" s="878"/>
      <c r="BV815" s="879"/>
      <c r="BW815" s="876">
        <v>0</v>
      </c>
      <c r="BX815" s="876"/>
      <c r="BY815" s="876"/>
      <c r="BZ815" s="876"/>
      <c r="CA815" s="876"/>
      <c r="CB815" s="876"/>
      <c r="CC815" s="876"/>
      <c r="CD815" s="876"/>
      <c r="CE815" s="876">
        <v>0</v>
      </c>
      <c r="CF815" s="876"/>
      <c r="CG815" s="876"/>
      <c r="CH815" s="876"/>
      <c r="CI815" s="876"/>
      <c r="CJ815" s="876"/>
      <c r="CK815" s="876"/>
      <c r="CL815" s="876"/>
      <c r="CM815" s="876"/>
      <c r="CN815" s="876">
        <v>99696.76</v>
      </c>
      <c r="CO815" s="876"/>
      <c r="CP815" s="876"/>
      <c r="CQ815" s="876"/>
      <c r="CR815" s="876"/>
      <c r="CS815" s="876"/>
      <c r="CT815" s="876"/>
      <c r="CU815" s="876"/>
      <c r="CV815" s="880">
        <f t="shared" si="12"/>
        <v>865973.78666666662</v>
      </c>
      <c r="CW815" s="880"/>
      <c r="CX815" s="880"/>
      <c r="CY815" s="880"/>
      <c r="CZ815" s="880"/>
      <c r="DA815" s="880"/>
      <c r="DB815" s="880"/>
      <c r="DC815" s="880"/>
      <c r="DD815" s="880"/>
      <c r="DE815" s="881"/>
    </row>
    <row r="816" spans="1:109" s="3" customFormat="1" ht="23.25" customHeight="1" x14ac:dyDescent="0.2">
      <c r="A816" s="919" t="s">
        <v>2019</v>
      </c>
      <c r="B816" s="920"/>
      <c r="C816" s="920"/>
      <c r="D816" s="920"/>
      <c r="E816" s="920"/>
      <c r="F816" s="920"/>
      <c r="G816" s="920"/>
      <c r="H816" s="920"/>
      <c r="I816" s="920"/>
      <c r="J816" s="920"/>
      <c r="K816" s="920"/>
      <c r="L816" s="920"/>
      <c r="M816" s="920"/>
      <c r="N816" s="920"/>
      <c r="O816" s="921"/>
      <c r="P816" s="886" t="s">
        <v>1540</v>
      </c>
      <c r="Q816" s="886"/>
      <c r="R816" s="886"/>
      <c r="S816" s="886"/>
      <c r="T816" s="886"/>
      <c r="U816" s="886"/>
      <c r="V816" s="886"/>
      <c r="W816" s="886"/>
      <c r="X816" s="886"/>
      <c r="Y816" s="886"/>
      <c r="Z816" s="886"/>
      <c r="AA816" s="886"/>
      <c r="AB816" s="886"/>
      <c r="AC816" s="886"/>
      <c r="AD816" s="887"/>
      <c r="AE816" s="887"/>
      <c r="AF816" s="887"/>
      <c r="AG816" s="888">
        <v>3</v>
      </c>
      <c r="AH816" s="888"/>
      <c r="AI816" s="888"/>
      <c r="AJ816" s="888"/>
      <c r="AK816" s="889">
        <v>41545.14</v>
      </c>
      <c r="AL816" s="889"/>
      <c r="AM816" s="889"/>
      <c r="AN816" s="889"/>
      <c r="AO816" s="889"/>
      <c r="AP816" s="889"/>
      <c r="AQ816" s="880">
        <v>498541.68</v>
      </c>
      <c r="AR816" s="880"/>
      <c r="AS816" s="880"/>
      <c r="AT816" s="880"/>
      <c r="AU816" s="880"/>
      <c r="AV816" s="880"/>
      <c r="AW816" s="880"/>
      <c r="AX816" s="880"/>
      <c r="AY816" s="876">
        <v>0</v>
      </c>
      <c r="AZ816" s="876"/>
      <c r="BA816" s="876"/>
      <c r="BB816" s="876"/>
      <c r="BC816" s="876"/>
      <c r="BD816" s="876"/>
      <c r="BE816" s="876"/>
      <c r="BF816" s="876"/>
      <c r="BG816" s="876">
        <v>6924.1900000000005</v>
      </c>
      <c r="BH816" s="876"/>
      <c r="BI816" s="876"/>
      <c r="BJ816" s="876"/>
      <c r="BK816" s="876"/>
      <c r="BL816" s="876"/>
      <c r="BM816" s="876"/>
      <c r="BN816" s="876"/>
      <c r="BO816" s="877">
        <v>69241.899999999994</v>
      </c>
      <c r="BP816" s="878"/>
      <c r="BQ816" s="878"/>
      <c r="BR816" s="878"/>
      <c r="BS816" s="878"/>
      <c r="BT816" s="878"/>
      <c r="BU816" s="878"/>
      <c r="BV816" s="879"/>
      <c r="BW816" s="876">
        <v>0</v>
      </c>
      <c r="BX816" s="876"/>
      <c r="BY816" s="876"/>
      <c r="BZ816" s="876"/>
      <c r="CA816" s="876"/>
      <c r="CB816" s="876"/>
      <c r="CC816" s="876"/>
      <c r="CD816" s="876"/>
      <c r="CE816" s="876">
        <v>0</v>
      </c>
      <c r="CF816" s="876"/>
      <c r="CG816" s="876"/>
      <c r="CH816" s="876"/>
      <c r="CI816" s="876"/>
      <c r="CJ816" s="876"/>
      <c r="CK816" s="876"/>
      <c r="CL816" s="876"/>
      <c r="CM816" s="876"/>
      <c r="CN816" s="876">
        <v>78600</v>
      </c>
      <c r="CO816" s="876"/>
      <c r="CP816" s="876"/>
      <c r="CQ816" s="876"/>
      <c r="CR816" s="876"/>
      <c r="CS816" s="876"/>
      <c r="CT816" s="876"/>
      <c r="CU816" s="876"/>
      <c r="CV816" s="880">
        <f t="shared" si="12"/>
        <v>653307.77</v>
      </c>
      <c r="CW816" s="880"/>
      <c r="CX816" s="880"/>
      <c r="CY816" s="880"/>
      <c r="CZ816" s="880"/>
      <c r="DA816" s="880"/>
      <c r="DB816" s="880"/>
      <c r="DC816" s="880"/>
      <c r="DD816" s="880"/>
      <c r="DE816" s="881"/>
    </row>
    <row r="817" spans="1:109" s="3" customFormat="1" ht="23.25" customHeight="1" x14ac:dyDescent="0.2">
      <c r="A817" s="919" t="s">
        <v>2019</v>
      </c>
      <c r="B817" s="920"/>
      <c r="C817" s="920"/>
      <c r="D817" s="920"/>
      <c r="E817" s="920"/>
      <c r="F817" s="920"/>
      <c r="G817" s="920"/>
      <c r="H817" s="920"/>
      <c r="I817" s="920"/>
      <c r="J817" s="920"/>
      <c r="K817" s="920"/>
      <c r="L817" s="920"/>
      <c r="M817" s="920"/>
      <c r="N817" s="920"/>
      <c r="O817" s="921"/>
      <c r="P817" s="886" t="s">
        <v>1501</v>
      </c>
      <c r="Q817" s="886"/>
      <c r="R817" s="886"/>
      <c r="S817" s="886"/>
      <c r="T817" s="886"/>
      <c r="U817" s="886"/>
      <c r="V817" s="886"/>
      <c r="W817" s="886"/>
      <c r="X817" s="886"/>
      <c r="Y817" s="886"/>
      <c r="Z817" s="886"/>
      <c r="AA817" s="886"/>
      <c r="AB817" s="886"/>
      <c r="AC817" s="886"/>
      <c r="AD817" s="887"/>
      <c r="AE817" s="887"/>
      <c r="AF817" s="887"/>
      <c r="AG817" s="888">
        <v>1</v>
      </c>
      <c r="AH817" s="888"/>
      <c r="AI817" s="888"/>
      <c r="AJ817" s="888"/>
      <c r="AK817" s="889">
        <v>13848.38</v>
      </c>
      <c r="AL817" s="889"/>
      <c r="AM817" s="889"/>
      <c r="AN817" s="889"/>
      <c r="AO817" s="889"/>
      <c r="AP817" s="889"/>
      <c r="AQ817" s="880">
        <v>166180.56</v>
      </c>
      <c r="AR817" s="880"/>
      <c r="AS817" s="880"/>
      <c r="AT817" s="880"/>
      <c r="AU817" s="880"/>
      <c r="AV817" s="880"/>
      <c r="AW817" s="880"/>
      <c r="AX817" s="880"/>
      <c r="AY817" s="876">
        <v>0</v>
      </c>
      <c r="AZ817" s="876"/>
      <c r="BA817" s="876"/>
      <c r="BB817" s="876"/>
      <c r="BC817" s="876"/>
      <c r="BD817" s="876"/>
      <c r="BE817" s="876"/>
      <c r="BF817" s="876"/>
      <c r="BG817" s="876">
        <v>2308.0633333333335</v>
      </c>
      <c r="BH817" s="876"/>
      <c r="BI817" s="876"/>
      <c r="BJ817" s="876"/>
      <c r="BK817" s="876"/>
      <c r="BL817" s="876"/>
      <c r="BM817" s="876"/>
      <c r="BN817" s="876"/>
      <c r="BO817" s="877">
        <v>23080.633333333331</v>
      </c>
      <c r="BP817" s="878"/>
      <c r="BQ817" s="878"/>
      <c r="BR817" s="878"/>
      <c r="BS817" s="878"/>
      <c r="BT817" s="878"/>
      <c r="BU817" s="878"/>
      <c r="BV817" s="879"/>
      <c r="BW817" s="876">
        <v>0</v>
      </c>
      <c r="BX817" s="876"/>
      <c r="BY817" s="876"/>
      <c r="BZ817" s="876"/>
      <c r="CA817" s="876"/>
      <c r="CB817" s="876"/>
      <c r="CC817" s="876"/>
      <c r="CD817" s="876"/>
      <c r="CE817" s="876">
        <v>0</v>
      </c>
      <c r="CF817" s="876"/>
      <c r="CG817" s="876"/>
      <c r="CH817" s="876"/>
      <c r="CI817" s="876"/>
      <c r="CJ817" s="876"/>
      <c r="CK817" s="876"/>
      <c r="CL817" s="876"/>
      <c r="CM817" s="876"/>
      <c r="CN817" s="876">
        <v>16000</v>
      </c>
      <c r="CO817" s="876"/>
      <c r="CP817" s="876"/>
      <c r="CQ817" s="876"/>
      <c r="CR817" s="876"/>
      <c r="CS817" s="876"/>
      <c r="CT817" s="876"/>
      <c r="CU817" s="876"/>
      <c r="CV817" s="880">
        <f t="shared" si="12"/>
        <v>207569.25666666665</v>
      </c>
      <c r="CW817" s="880"/>
      <c r="CX817" s="880"/>
      <c r="CY817" s="880"/>
      <c r="CZ817" s="880"/>
      <c r="DA817" s="880"/>
      <c r="DB817" s="880"/>
      <c r="DC817" s="880"/>
      <c r="DD817" s="880"/>
      <c r="DE817" s="881"/>
    </row>
    <row r="818" spans="1:109" s="3" customFormat="1" ht="23.25" customHeight="1" x14ac:dyDescent="0.2">
      <c r="A818" s="919" t="s">
        <v>2019</v>
      </c>
      <c r="B818" s="920"/>
      <c r="C818" s="920"/>
      <c r="D818" s="920"/>
      <c r="E818" s="920"/>
      <c r="F818" s="920"/>
      <c r="G818" s="920"/>
      <c r="H818" s="920"/>
      <c r="I818" s="920"/>
      <c r="J818" s="920"/>
      <c r="K818" s="920"/>
      <c r="L818" s="920"/>
      <c r="M818" s="920"/>
      <c r="N818" s="920"/>
      <c r="O818" s="921"/>
      <c r="P818" s="886" t="s">
        <v>1577</v>
      </c>
      <c r="Q818" s="886"/>
      <c r="R818" s="886"/>
      <c r="S818" s="886"/>
      <c r="T818" s="886"/>
      <c r="U818" s="886"/>
      <c r="V818" s="886"/>
      <c r="W818" s="886"/>
      <c r="X818" s="886"/>
      <c r="Y818" s="886"/>
      <c r="Z818" s="886"/>
      <c r="AA818" s="886"/>
      <c r="AB818" s="886"/>
      <c r="AC818" s="886"/>
      <c r="AD818" s="887"/>
      <c r="AE818" s="887"/>
      <c r="AF818" s="887"/>
      <c r="AG818" s="888">
        <v>1</v>
      </c>
      <c r="AH818" s="888"/>
      <c r="AI818" s="888"/>
      <c r="AJ818" s="888"/>
      <c r="AK818" s="889">
        <v>13848.38</v>
      </c>
      <c r="AL818" s="889"/>
      <c r="AM818" s="889"/>
      <c r="AN818" s="889"/>
      <c r="AO818" s="889"/>
      <c r="AP818" s="889"/>
      <c r="AQ818" s="880">
        <v>166180.56</v>
      </c>
      <c r="AR818" s="880"/>
      <c r="AS818" s="880"/>
      <c r="AT818" s="880"/>
      <c r="AU818" s="880"/>
      <c r="AV818" s="880"/>
      <c r="AW818" s="880"/>
      <c r="AX818" s="880"/>
      <c r="AY818" s="876">
        <v>0</v>
      </c>
      <c r="AZ818" s="876"/>
      <c r="BA818" s="876"/>
      <c r="BB818" s="876"/>
      <c r="BC818" s="876"/>
      <c r="BD818" s="876"/>
      <c r="BE818" s="876"/>
      <c r="BF818" s="876"/>
      <c r="BG818" s="876">
        <v>2308.0633333333335</v>
      </c>
      <c r="BH818" s="876"/>
      <c r="BI818" s="876"/>
      <c r="BJ818" s="876"/>
      <c r="BK818" s="876"/>
      <c r="BL818" s="876"/>
      <c r="BM818" s="876"/>
      <c r="BN818" s="876"/>
      <c r="BO818" s="877">
        <v>23080.633333333331</v>
      </c>
      <c r="BP818" s="878"/>
      <c r="BQ818" s="878"/>
      <c r="BR818" s="878"/>
      <c r="BS818" s="878"/>
      <c r="BT818" s="878"/>
      <c r="BU818" s="878"/>
      <c r="BV818" s="879"/>
      <c r="BW818" s="876">
        <v>0</v>
      </c>
      <c r="BX818" s="876"/>
      <c r="BY818" s="876"/>
      <c r="BZ818" s="876"/>
      <c r="CA818" s="876"/>
      <c r="CB818" s="876"/>
      <c r="CC818" s="876"/>
      <c r="CD818" s="876"/>
      <c r="CE818" s="876">
        <v>0</v>
      </c>
      <c r="CF818" s="876"/>
      <c r="CG818" s="876"/>
      <c r="CH818" s="876"/>
      <c r="CI818" s="876"/>
      <c r="CJ818" s="876"/>
      <c r="CK818" s="876"/>
      <c r="CL818" s="876"/>
      <c r="CM818" s="876"/>
      <c r="CN818" s="876">
        <v>26200</v>
      </c>
      <c r="CO818" s="876"/>
      <c r="CP818" s="876"/>
      <c r="CQ818" s="876"/>
      <c r="CR818" s="876"/>
      <c r="CS818" s="876"/>
      <c r="CT818" s="876"/>
      <c r="CU818" s="876"/>
      <c r="CV818" s="880">
        <f t="shared" si="12"/>
        <v>217769.25666666665</v>
      </c>
      <c r="CW818" s="880"/>
      <c r="CX818" s="880"/>
      <c r="CY818" s="880"/>
      <c r="CZ818" s="880"/>
      <c r="DA818" s="880"/>
      <c r="DB818" s="880"/>
      <c r="DC818" s="880"/>
      <c r="DD818" s="880"/>
      <c r="DE818" s="881"/>
    </row>
    <row r="819" spans="1:109" s="3" customFormat="1" ht="23.25" customHeight="1" x14ac:dyDescent="0.2">
      <c r="A819" s="919" t="s">
        <v>2019</v>
      </c>
      <c r="B819" s="920"/>
      <c r="C819" s="920"/>
      <c r="D819" s="920"/>
      <c r="E819" s="920"/>
      <c r="F819" s="920"/>
      <c r="G819" s="920"/>
      <c r="H819" s="920"/>
      <c r="I819" s="920"/>
      <c r="J819" s="920"/>
      <c r="K819" s="920"/>
      <c r="L819" s="920"/>
      <c r="M819" s="920"/>
      <c r="N819" s="920"/>
      <c r="O819" s="921"/>
      <c r="P819" s="886" t="s">
        <v>1578</v>
      </c>
      <c r="Q819" s="886"/>
      <c r="R819" s="886"/>
      <c r="S819" s="886"/>
      <c r="T819" s="886"/>
      <c r="U819" s="886"/>
      <c r="V819" s="886"/>
      <c r="W819" s="886"/>
      <c r="X819" s="886"/>
      <c r="Y819" s="886"/>
      <c r="Z819" s="886"/>
      <c r="AA819" s="886"/>
      <c r="AB819" s="886"/>
      <c r="AC819" s="886"/>
      <c r="AD819" s="887"/>
      <c r="AE819" s="887"/>
      <c r="AF819" s="887"/>
      <c r="AG819" s="888">
        <v>4</v>
      </c>
      <c r="AH819" s="888"/>
      <c r="AI819" s="888"/>
      <c r="AJ819" s="888"/>
      <c r="AK819" s="889">
        <v>55393.52</v>
      </c>
      <c r="AL819" s="889"/>
      <c r="AM819" s="889"/>
      <c r="AN819" s="889"/>
      <c r="AO819" s="889"/>
      <c r="AP819" s="889"/>
      <c r="AQ819" s="880">
        <v>664722.24</v>
      </c>
      <c r="AR819" s="880"/>
      <c r="AS819" s="880"/>
      <c r="AT819" s="880"/>
      <c r="AU819" s="880"/>
      <c r="AV819" s="880"/>
      <c r="AW819" s="880"/>
      <c r="AX819" s="880"/>
      <c r="AY819" s="876">
        <v>0</v>
      </c>
      <c r="AZ819" s="876"/>
      <c r="BA819" s="876"/>
      <c r="BB819" s="876"/>
      <c r="BC819" s="876"/>
      <c r="BD819" s="876"/>
      <c r="BE819" s="876"/>
      <c r="BF819" s="876"/>
      <c r="BG819" s="876">
        <v>9232.253333333334</v>
      </c>
      <c r="BH819" s="876"/>
      <c r="BI819" s="876"/>
      <c r="BJ819" s="876"/>
      <c r="BK819" s="876"/>
      <c r="BL819" s="876"/>
      <c r="BM819" s="876"/>
      <c r="BN819" s="876"/>
      <c r="BO819" s="877">
        <v>92322.533333333326</v>
      </c>
      <c r="BP819" s="878"/>
      <c r="BQ819" s="878"/>
      <c r="BR819" s="878"/>
      <c r="BS819" s="878"/>
      <c r="BT819" s="878"/>
      <c r="BU819" s="878"/>
      <c r="BV819" s="879"/>
      <c r="BW819" s="876">
        <v>0</v>
      </c>
      <c r="BX819" s="876"/>
      <c r="BY819" s="876"/>
      <c r="BZ819" s="876"/>
      <c r="CA819" s="876"/>
      <c r="CB819" s="876"/>
      <c r="CC819" s="876"/>
      <c r="CD819" s="876"/>
      <c r="CE819" s="876">
        <v>0</v>
      </c>
      <c r="CF819" s="876"/>
      <c r="CG819" s="876"/>
      <c r="CH819" s="876"/>
      <c r="CI819" s="876"/>
      <c r="CJ819" s="876"/>
      <c r="CK819" s="876"/>
      <c r="CL819" s="876"/>
      <c r="CM819" s="876"/>
      <c r="CN819" s="876">
        <v>104800</v>
      </c>
      <c r="CO819" s="876"/>
      <c r="CP819" s="876"/>
      <c r="CQ819" s="876"/>
      <c r="CR819" s="876"/>
      <c r="CS819" s="876"/>
      <c r="CT819" s="876"/>
      <c r="CU819" s="876"/>
      <c r="CV819" s="880">
        <f t="shared" si="12"/>
        <v>871077.02666666661</v>
      </c>
      <c r="CW819" s="880"/>
      <c r="CX819" s="880"/>
      <c r="CY819" s="880"/>
      <c r="CZ819" s="880"/>
      <c r="DA819" s="880"/>
      <c r="DB819" s="880"/>
      <c r="DC819" s="880"/>
      <c r="DD819" s="880"/>
      <c r="DE819" s="881"/>
    </row>
    <row r="820" spans="1:109" s="3" customFormat="1" ht="23.25" customHeight="1" x14ac:dyDescent="0.2">
      <c r="A820" s="919" t="s">
        <v>2019</v>
      </c>
      <c r="B820" s="920"/>
      <c r="C820" s="920"/>
      <c r="D820" s="920"/>
      <c r="E820" s="920"/>
      <c r="F820" s="920"/>
      <c r="G820" s="920"/>
      <c r="H820" s="920"/>
      <c r="I820" s="920"/>
      <c r="J820" s="920"/>
      <c r="K820" s="920"/>
      <c r="L820" s="920"/>
      <c r="M820" s="920"/>
      <c r="N820" s="920"/>
      <c r="O820" s="921"/>
      <c r="P820" s="886" t="s">
        <v>1580</v>
      </c>
      <c r="Q820" s="886"/>
      <c r="R820" s="886"/>
      <c r="S820" s="886"/>
      <c r="T820" s="886"/>
      <c r="U820" s="886"/>
      <c r="V820" s="886"/>
      <c r="W820" s="886"/>
      <c r="X820" s="886"/>
      <c r="Y820" s="886"/>
      <c r="Z820" s="886"/>
      <c r="AA820" s="886"/>
      <c r="AB820" s="886"/>
      <c r="AC820" s="886"/>
      <c r="AD820" s="887"/>
      <c r="AE820" s="887"/>
      <c r="AF820" s="887"/>
      <c r="AG820" s="888">
        <v>1</v>
      </c>
      <c r="AH820" s="888"/>
      <c r="AI820" s="888"/>
      <c r="AJ820" s="888"/>
      <c r="AK820" s="889">
        <v>13848.38</v>
      </c>
      <c r="AL820" s="889"/>
      <c r="AM820" s="889"/>
      <c r="AN820" s="889"/>
      <c r="AO820" s="889"/>
      <c r="AP820" s="889"/>
      <c r="AQ820" s="880">
        <v>166180.56</v>
      </c>
      <c r="AR820" s="880"/>
      <c r="AS820" s="880"/>
      <c r="AT820" s="880"/>
      <c r="AU820" s="880"/>
      <c r="AV820" s="880"/>
      <c r="AW820" s="880"/>
      <c r="AX820" s="880"/>
      <c r="AY820" s="876">
        <v>0</v>
      </c>
      <c r="AZ820" s="876"/>
      <c r="BA820" s="876"/>
      <c r="BB820" s="876"/>
      <c r="BC820" s="876"/>
      <c r="BD820" s="876"/>
      <c r="BE820" s="876"/>
      <c r="BF820" s="876"/>
      <c r="BG820" s="876">
        <v>2308.0633333333335</v>
      </c>
      <c r="BH820" s="876"/>
      <c r="BI820" s="876"/>
      <c r="BJ820" s="876"/>
      <c r="BK820" s="876"/>
      <c r="BL820" s="876"/>
      <c r="BM820" s="876"/>
      <c r="BN820" s="876"/>
      <c r="BO820" s="877">
        <v>23080.633333333331</v>
      </c>
      <c r="BP820" s="878"/>
      <c r="BQ820" s="878"/>
      <c r="BR820" s="878"/>
      <c r="BS820" s="878"/>
      <c r="BT820" s="878"/>
      <c r="BU820" s="878"/>
      <c r="BV820" s="879"/>
      <c r="BW820" s="876">
        <v>0</v>
      </c>
      <c r="BX820" s="876"/>
      <c r="BY820" s="876"/>
      <c r="BZ820" s="876"/>
      <c r="CA820" s="876"/>
      <c r="CB820" s="876"/>
      <c r="CC820" s="876"/>
      <c r="CD820" s="876"/>
      <c r="CE820" s="876">
        <v>0</v>
      </c>
      <c r="CF820" s="876"/>
      <c r="CG820" s="876"/>
      <c r="CH820" s="876"/>
      <c r="CI820" s="876"/>
      <c r="CJ820" s="876"/>
      <c r="CK820" s="876"/>
      <c r="CL820" s="876"/>
      <c r="CM820" s="876"/>
      <c r="CN820" s="876">
        <v>26200</v>
      </c>
      <c r="CO820" s="876"/>
      <c r="CP820" s="876"/>
      <c r="CQ820" s="876"/>
      <c r="CR820" s="876"/>
      <c r="CS820" s="876"/>
      <c r="CT820" s="876"/>
      <c r="CU820" s="876"/>
      <c r="CV820" s="880">
        <f t="shared" si="12"/>
        <v>217769.25666666665</v>
      </c>
      <c r="CW820" s="880"/>
      <c r="CX820" s="880"/>
      <c r="CY820" s="880"/>
      <c r="CZ820" s="880"/>
      <c r="DA820" s="880"/>
      <c r="DB820" s="880"/>
      <c r="DC820" s="880"/>
      <c r="DD820" s="880"/>
      <c r="DE820" s="881"/>
    </row>
    <row r="821" spans="1:109" s="3" customFormat="1" ht="23.25" customHeight="1" x14ac:dyDescent="0.2">
      <c r="A821" s="919" t="s">
        <v>2019</v>
      </c>
      <c r="B821" s="920"/>
      <c r="C821" s="920"/>
      <c r="D821" s="920"/>
      <c r="E821" s="920"/>
      <c r="F821" s="920"/>
      <c r="G821" s="920"/>
      <c r="H821" s="920"/>
      <c r="I821" s="920"/>
      <c r="J821" s="920"/>
      <c r="K821" s="920"/>
      <c r="L821" s="920"/>
      <c r="M821" s="920"/>
      <c r="N821" s="920"/>
      <c r="O821" s="921"/>
      <c r="P821" s="886" t="s">
        <v>1514</v>
      </c>
      <c r="Q821" s="886"/>
      <c r="R821" s="886"/>
      <c r="S821" s="886"/>
      <c r="T821" s="886"/>
      <c r="U821" s="886"/>
      <c r="V821" s="886"/>
      <c r="W821" s="886"/>
      <c r="X821" s="886"/>
      <c r="Y821" s="886"/>
      <c r="Z821" s="886"/>
      <c r="AA821" s="886"/>
      <c r="AB821" s="886"/>
      <c r="AC821" s="886"/>
      <c r="AD821" s="887"/>
      <c r="AE821" s="887"/>
      <c r="AF821" s="887"/>
      <c r="AG821" s="888">
        <v>1</v>
      </c>
      <c r="AH821" s="888"/>
      <c r="AI821" s="888"/>
      <c r="AJ821" s="888"/>
      <c r="AK821" s="889">
        <v>13848.38</v>
      </c>
      <c r="AL821" s="889"/>
      <c r="AM821" s="889"/>
      <c r="AN821" s="889"/>
      <c r="AO821" s="889"/>
      <c r="AP821" s="889"/>
      <c r="AQ821" s="880">
        <v>166180.56</v>
      </c>
      <c r="AR821" s="880"/>
      <c r="AS821" s="880"/>
      <c r="AT821" s="880"/>
      <c r="AU821" s="880"/>
      <c r="AV821" s="880"/>
      <c r="AW821" s="880"/>
      <c r="AX821" s="880"/>
      <c r="AY821" s="876">
        <v>0</v>
      </c>
      <c r="AZ821" s="876"/>
      <c r="BA821" s="876"/>
      <c r="BB821" s="876"/>
      <c r="BC821" s="876"/>
      <c r="BD821" s="876"/>
      <c r="BE821" s="876"/>
      <c r="BF821" s="876"/>
      <c r="BG821" s="876">
        <v>2308.0633333333335</v>
      </c>
      <c r="BH821" s="876"/>
      <c r="BI821" s="876"/>
      <c r="BJ821" s="876"/>
      <c r="BK821" s="876"/>
      <c r="BL821" s="876"/>
      <c r="BM821" s="876"/>
      <c r="BN821" s="876"/>
      <c r="BO821" s="877">
        <v>23080.633333333331</v>
      </c>
      <c r="BP821" s="878"/>
      <c r="BQ821" s="878"/>
      <c r="BR821" s="878"/>
      <c r="BS821" s="878"/>
      <c r="BT821" s="878"/>
      <c r="BU821" s="878"/>
      <c r="BV821" s="879"/>
      <c r="BW821" s="876">
        <v>0</v>
      </c>
      <c r="BX821" s="876"/>
      <c r="BY821" s="876"/>
      <c r="BZ821" s="876"/>
      <c r="CA821" s="876"/>
      <c r="CB821" s="876"/>
      <c r="CC821" s="876"/>
      <c r="CD821" s="876"/>
      <c r="CE821" s="876">
        <v>0</v>
      </c>
      <c r="CF821" s="876"/>
      <c r="CG821" s="876"/>
      <c r="CH821" s="876"/>
      <c r="CI821" s="876"/>
      <c r="CJ821" s="876"/>
      <c r="CK821" s="876"/>
      <c r="CL821" s="876"/>
      <c r="CM821" s="876"/>
      <c r="CN821" s="876">
        <v>26200</v>
      </c>
      <c r="CO821" s="876"/>
      <c r="CP821" s="876"/>
      <c r="CQ821" s="876"/>
      <c r="CR821" s="876"/>
      <c r="CS821" s="876"/>
      <c r="CT821" s="876"/>
      <c r="CU821" s="876"/>
      <c r="CV821" s="880">
        <f t="shared" si="12"/>
        <v>217769.25666666665</v>
      </c>
      <c r="CW821" s="880"/>
      <c r="CX821" s="880"/>
      <c r="CY821" s="880"/>
      <c r="CZ821" s="880"/>
      <c r="DA821" s="880"/>
      <c r="DB821" s="880"/>
      <c r="DC821" s="880"/>
      <c r="DD821" s="880"/>
      <c r="DE821" s="881"/>
    </row>
    <row r="822" spans="1:109" s="3" customFormat="1" ht="23.25" customHeight="1" x14ac:dyDescent="0.2">
      <c r="A822" s="919" t="s">
        <v>2019</v>
      </c>
      <c r="B822" s="920"/>
      <c r="C822" s="920"/>
      <c r="D822" s="920"/>
      <c r="E822" s="920"/>
      <c r="F822" s="920"/>
      <c r="G822" s="920"/>
      <c r="H822" s="920"/>
      <c r="I822" s="920"/>
      <c r="J822" s="920"/>
      <c r="K822" s="920"/>
      <c r="L822" s="920"/>
      <c r="M822" s="920"/>
      <c r="N822" s="920"/>
      <c r="O822" s="921"/>
      <c r="P822" s="886" t="s">
        <v>1603</v>
      </c>
      <c r="Q822" s="886"/>
      <c r="R822" s="886"/>
      <c r="S822" s="886"/>
      <c r="T822" s="886"/>
      <c r="U822" s="886"/>
      <c r="V822" s="886"/>
      <c r="W822" s="886"/>
      <c r="X822" s="886"/>
      <c r="Y822" s="886"/>
      <c r="Z822" s="886"/>
      <c r="AA822" s="886"/>
      <c r="AB822" s="886"/>
      <c r="AC822" s="886"/>
      <c r="AD822" s="887"/>
      <c r="AE822" s="887"/>
      <c r="AF822" s="887"/>
      <c r="AG822" s="888">
        <v>1</v>
      </c>
      <c r="AH822" s="888"/>
      <c r="AI822" s="888"/>
      <c r="AJ822" s="888"/>
      <c r="AK822" s="889">
        <v>13848.38</v>
      </c>
      <c r="AL822" s="889"/>
      <c r="AM822" s="889"/>
      <c r="AN822" s="889"/>
      <c r="AO822" s="889"/>
      <c r="AP822" s="889"/>
      <c r="AQ822" s="880">
        <v>166180.56</v>
      </c>
      <c r="AR822" s="880"/>
      <c r="AS822" s="880"/>
      <c r="AT822" s="880"/>
      <c r="AU822" s="880"/>
      <c r="AV822" s="880"/>
      <c r="AW822" s="880"/>
      <c r="AX822" s="880"/>
      <c r="AY822" s="876">
        <v>0</v>
      </c>
      <c r="AZ822" s="876"/>
      <c r="BA822" s="876"/>
      <c r="BB822" s="876"/>
      <c r="BC822" s="876"/>
      <c r="BD822" s="876"/>
      <c r="BE822" s="876"/>
      <c r="BF822" s="876"/>
      <c r="BG822" s="876">
        <v>2308.0633333333335</v>
      </c>
      <c r="BH822" s="876"/>
      <c r="BI822" s="876"/>
      <c r="BJ822" s="876"/>
      <c r="BK822" s="876"/>
      <c r="BL822" s="876"/>
      <c r="BM822" s="876"/>
      <c r="BN822" s="876"/>
      <c r="BO822" s="877">
        <v>23080.633333333331</v>
      </c>
      <c r="BP822" s="878"/>
      <c r="BQ822" s="878"/>
      <c r="BR822" s="878"/>
      <c r="BS822" s="878"/>
      <c r="BT822" s="878"/>
      <c r="BU822" s="878"/>
      <c r="BV822" s="879"/>
      <c r="BW822" s="876">
        <v>0</v>
      </c>
      <c r="BX822" s="876"/>
      <c r="BY822" s="876"/>
      <c r="BZ822" s="876"/>
      <c r="CA822" s="876"/>
      <c r="CB822" s="876"/>
      <c r="CC822" s="876"/>
      <c r="CD822" s="876"/>
      <c r="CE822" s="876">
        <v>0</v>
      </c>
      <c r="CF822" s="876"/>
      <c r="CG822" s="876"/>
      <c r="CH822" s="876"/>
      <c r="CI822" s="876"/>
      <c r="CJ822" s="876"/>
      <c r="CK822" s="876"/>
      <c r="CL822" s="876"/>
      <c r="CM822" s="876"/>
      <c r="CN822" s="876">
        <v>26200</v>
      </c>
      <c r="CO822" s="876"/>
      <c r="CP822" s="876"/>
      <c r="CQ822" s="876"/>
      <c r="CR822" s="876"/>
      <c r="CS822" s="876"/>
      <c r="CT822" s="876"/>
      <c r="CU822" s="876"/>
      <c r="CV822" s="880">
        <f t="shared" si="12"/>
        <v>217769.25666666665</v>
      </c>
      <c r="CW822" s="880"/>
      <c r="CX822" s="880"/>
      <c r="CY822" s="880"/>
      <c r="CZ822" s="880"/>
      <c r="DA822" s="880"/>
      <c r="DB822" s="880"/>
      <c r="DC822" s="880"/>
      <c r="DD822" s="880"/>
      <c r="DE822" s="881"/>
    </row>
    <row r="823" spans="1:109" s="3" customFormat="1" ht="23.25" customHeight="1" x14ac:dyDescent="0.2">
      <c r="A823" s="919" t="s">
        <v>2019</v>
      </c>
      <c r="B823" s="920"/>
      <c r="C823" s="920"/>
      <c r="D823" s="920"/>
      <c r="E823" s="920"/>
      <c r="F823" s="920"/>
      <c r="G823" s="920"/>
      <c r="H823" s="920"/>
      <c r="I823" s="920"/>
      <c r="J823" s="920"/>
      <c r="K823" s="920"/>
      <c r="L823" s="920"/>
      <c r="M823" s="920"/>
      <c r="N823" s="920"/>
      <c r="O823" s="921"/>
      <c r="P823" s="886" t="s">
        <v>1504</v>
      </c>
      <c r="Q823" s="886"/>
      <c r="R823" s="886"/>
      <c r="S823" s="886"/>
      <c r="T823" s="886"/>
      <c r="U823" s="886"/>
      <c r="V823" s="886"/>
      <c r="W823" s="886"/>
      <c r="X823" s="886"/>
      <c r="Y823" s="886"/>
      <c r="Z823" s="886"/>
      <c r="AA823" s="886"/>
      <c r="AB823" s="886"/>
      <c r="AC823" s="886"/>
      <c r="AD823" s="887"/>
      <c r="AE823" s="887"/>
      <c r="AF823" s="887"/>
      <c r="AG823" s="888">
        <v>1</v>
      </c>
      <c r="AH823" s="888"/>
      <c r="AI823" s="888"/>
      <c r="AJ823" s="888"/>
      <c r="AK823" s="889">
        <v>13848.38</v>
      </c>
      <c r="AL823" s="889"/>
      <c r="AM823" s="889"/>
      <c r="AN823" s="889"/>
      <c r="AO823" s="889"/>
      <c r="AP823" s="889"/>
      <c r="AQ823" s="880">
        <v>166180.56</v>
      </c>
      <c r="AR823" s="880"/>
      <c r="AS823" s="880"/>
      <c r="AT823" s="880"/>
      <c r="AU823" s="880"/>
      <c r="AV823" s="880"/>
      <c r="AW823" s="880"/>
      <c r="AX823" s="880"/>
      <c r="AY823" s="876">
        <v>0</v>
      </c>
      <c r="AZ823" s="876"/>
      <c r="BA823" s="876"/>
      <c r="BB823" s="876"/>
      <c r="BC823" s="876"/>
      <c r="BD823" s="876"/>
      <c r="BE823" s="876"/>
      <c r="BF823" s="876"/>
      <c r="BG823" s="876">
        <v>2308.0633333333335</v>
      </c>
      <c r="BH823" s="876"/>
      <c r="BI823" s="876"/>
      <c r="BJ823" s="876"/>
      <c r="BK823" s="876"/>
      <c r="BL823" s="876"/>
      <c r="BM823" s="876"/>
      <c r="BN823" s="876"/>
      <c r="BO823" s="877">
        <v>23080.633333333331</v>
      </c>
      <c r="BP823" s="878"/>
      <c r="BQ823" s="878"/>
      <c r="BR823" s="878"/>
      <c r="BS823" s="878"/>
      <c r="BT823" s="878"/>
      <c r="BU823" s="878"/>
      <c r="BV823" s="879"/>
      <c r="BW823" s="876">
        <v>0</v>
      </c>
      <c r="BX823" s="876"/>
      <c r="BY823" s="876"/>
      <c r="BZ823" s="876"/>
      <c r="CA823" s="876"/>
      <c r="CB823" s="876"/>
      <c r="CC823" s="876"/>
      <c r="CD823" s="876"/>
      <c r="CE823" s="876">
        <v>0</v>
      </c>
      <c r="CF823" s="876"/>
      <c r="CG823" s="876"/>
      <c r="CH823" s="876"/>
      <c r="CI823" s="876"/>
      <c r="CJ823" s="876"/>
      <c r="CK823" s="876"/>
      <c r="CL823" s="876"/>
      <c r="CM823" s="876"/>
      <c r="CN823" s="876">
        <v>26200</v>
      </c>
      <c r="CO823" s="876"/>
      <c r="CP823" s="876"/>
      <c r="CQ823" s="876"/>
      <c r="CR823" s="876"/>
      <c r="CS823" s="876"/>
      <c r="CT823" s="876"/>
      <c r="CU823" s="876"/>
      <c r="CV823" s="880">
        <f t="shared" si="12"/>
        <v>217769.25666666665</v>
      </c>
      <c r="CW823" s="880"/>
      <c r="CX823" s="880"/>
      <c r="CY823" s="880"/>
      <c r="CZ823" s="880"/>
      <c r="DA823" s="880"/>
      <c r="DB823" s="880"/>
      <c r="DC823" s="880"/>
      <c r="DD823" s="880"/>
      <c r="DE823" s="881"/>
    </row>
    <row r="824" spans="1:109" s="3" customFormat="1" ht="23.25" customHeight="1" x14ac:dyDescent="0.2">
      <c r="A824" s="919" t="s">
        <v>2019</v>
      </c>
      <c r="B824" s="920"/>
      <c r="C824" s="920"/>
      <c r="D824" s="920"/>
      <c r="E824" s="920"/>
      <c r="F824" s="920"/>
      <c r="G824" s="920"/>
      <c r="H824" s="920"/>
      <c r="I824" s="920"/>
      <c r="J824" s="920"/>
      <c r="K824" s="920"/>
      <c r="L824" s="920"/>
      <c r="M824" s="920"/>
      <c r="N824" s="920"/>
      <c r="O824" s="921"/>
      <c r="P824" s="886" t="s">
        <v>1505</v>
      </c>
      <c r="Q824" s="886"/>
      <c r="R824" s="886"/>
      <c r="S824" s="886"/>
      <c r="T824" s="886"/>
      <c r="U824" s="886"/>
      <c r="V824" s="886"/>
      <c r="W824" s="886"/>
      <c r="X824" s="886"/>
      <c r="Y824" s="886"/>
      <c r="Z824" s="886"/>
      <c r="AA824" s="886"/>
      <c r="AB824" s="886"/>
      <c r="AC824" s="886"/>
      <c r="AD824" s="887"/>
      <c r="AE824" s="887"/>
      <c r="AF824" s="887"/>
      <c r="AG824" s="888">
        <v>1</v>
      </c>
      <c r="AH824" s="888"/>
      <c r="AI824" s="888"/>
      <c r="AJ824" s="888"/>
      <c r="AK824" s="889">
        <v>13848.38</v>
      </c>
      <c r="AL824" s="889"/>
      <c r="AM824" s="889"/>
      <c r="AN824" s="889"/>
      <c r="AO824" s="889"/>
      <c r="AP824" s="889"/>
      <c r="AQ824" s="880">
        <v>166180.56</v>
      </c>
      <c r="AR824" s="880"/>
      <c r="AS824" s="880"/>
      <c r="AT824" s="880"/>
      <c r="AU824" s="880"/>
      <c r="AV824" s="880"/>
      <c r="AW824" s="880"/>
      <c r="AX824" s="880"/>
      <c r="AY824" s="876">
        <v>0</v>
      </c>
      <c r="AZ824" s="876"/>
      <c r="BA824" s="876"/>
      <c r="BB824" s="876"/>
      <c r="BC824" s="876"/>
      <c r="BD824" s="876"/>
      <c r="BE824" s="876"/>
      <c r="BF824" s="876"/>
      <c r="BG824" s="876">
        <v>2308.0633333333335</v>
      </c>
      <c r="BH824" s="876"/>
      <c r="BI824" s="876"/>
      <c r="BJ824" s="876"/>
      <c r="BK824" s="876"/>
      <c r="BL824" s="876"/>
      <c r="BM824" s="876"/>
      <c r="BN824" s="876"/>
      <c r="BO824" s="877">
        <v>23080.633333333331</v>
      </c>
      <c r="BP824" s="878"/>
      <c r="BQ824" s="878"/>
      <c r="BR824" s="878"/>
      <c r="BS824" s="878"/>
      <c r="BT824" s="878"/>
      <c r="BU824" s="878"/>
      <c r="BV824" s="879"/>
      <c r="BW824" s="876">
        <v>0</v>
      </c>
      <c r="BX824" s="876"/>
      <c r="BY824" s="876"/>
      <c r="BZ824" s="876"/>
      <c r="CA824" s="876"/>
      <c r="CB824" s="876"/>
      <c r="CC824" s="876"/>
      <c r="CD824" s="876"/>
      <c r="CE824" s="876">
        <v>0</v>
      </c>
      <c r="CF824" s="876"/>
      <c r="CG824" s="876"/>
      <c r="CH824" s="876"/>
      <c r="CI824" s="876"/>
      <c r="CJ824" s="876"/>
      <c r="CK824" s="876"/>
      <c r="CL824" s="876"/>
      <c r="CM824" s="876"/>
      <c r="CN824" s="876">
        <v>26200</v>
      </c>
      <c r="CO824" s="876"/>
      <c r="CP824" s="876"/>
      <c r="CQ824" s="876"/>
      <c r="CR824" s="876"/>
      <c r="CS824" s="876"/>
      <c r="CT824" s="876"/>
      <c r="CU824" s="876"/>
      <c r="CV824" s="880">
        <f t="shared" si="12"/>
        <v>217769.25666666665</v>
      </c>
      <c r="CW824" s="880"/>
      <c r="CX824" s="880"/>
      <c r="CY824" s="880"/>
      <c r="CZ824" s="880"/>
      <c r="DA824" s="880"/>
      <c r="DB824" s="880"/>
      <c r="DC824" s="880"/>
      <c r="DD824" s="880"/>
      <c r="DE824" s="881"/>
    </row>
    <row r="825" spans="1:109" s="3" customFormat="1" ht="23.25" customHeight="1" x14ac:dyDescent="0.2">
      <c r="A825" s="919" t="s">
        <v>2020</v>
      </c>
      <c r="B825" s="920"/>
      <c r="C825" s="920"/>
      <c r="D825" s="920"/>
      <c r="E825" s="920"/>
      <c r="F825" s="920"/>
      <c r="G825" s="920"/>
      <c r="H825" s="920"/>
      <c r="I825" s="920"/>
      <c r="J825" s="920"/>
      <c r="K825" s="920"/>
      <c r="L825" s="920"/>
      <c r="M825" s="920"/>
      <c r="N825" s="920"/>
      <c r="O825" s="921"/>
      <c r="P825" s="886" t="s">
        <v>1557</v>
      </c>
      <c r="Q825" s="886"/>
      <c r="R825" s="886"/>
      <c r="S825" s="886"/>
      <c r="T825" s="886"/>
      <c r="U825" s="886"/>
      <c r="V825" s="886"/>
      <c r="W825" s="886"/>
      <c r="X825" s="886"/>
      <c r="Y825" s="886"/>
      <c r="Z825" s="886"/>
      <c r="AA825" s="886"/>
      <c r="AB825" s="886"/>
      <c r="AC825" s="886"/>
      <c r="AD825" s="887"/>
      <c r="AE825" s="887"/>
      <c r="AF825" s="887"/>
      <c r="AG825" s="888">
        <v>2</v>
      </c>
      <c r="AH825" s="888"/>
      <c r="AI825" s="888"/>
      <c r="AJ825" s="888"/>
      <c r="AK825" s="889">
        <v>27696.76</v>
      </c>
      <c r="AL825" s="889"/>
      <c r="AM825" s="889"/>
      <c r="AN825" s="889"/>
      <c r="AO825" s="889"/>
      <c r="AP825" s="889"/>
      <c r="AQ825" s="880">
        <v>332361.12</v>
      </c>
      <c r="AR825" s="880"/>
      <c r="AS825" s="880"/>
      <c r="AT825" s="880"/>
      <c r="AU825" s="880"/>
      <c r="AV825" s="880"/>
      <c r="AW825" s="880"/>
      <c r="AX825" s="880"/>
      <c r="AY825" s="876">
        <v>0</v>
      </c>
      <c r="AZ825" s="876"/>
      <c r="BA825" s="876"/>
      <c r="BB825" s="876"/>
      <c r="BC825" s="876"/>
      <c r="BD825" s="876"/>
      <c r="BE825" s="876"/>
      <c r="BF825" s="876"/>
      <c r="BG825" s="876">
        <v>4616.126666666667</v>
      </c>
      <c r="BH825" s="876"/>
      <c r="BI825" s="876"/>
      <c r="BJ825" s="876"/>
      <c r="BK825" s="876"/>
      <c r="BL825" s="876"/>
      <c r="BM825" s="876"/>
      <c r="BN825" s="876"/>
      <c r="BO825" s="877">
        <v>46161.266666666663</v>
      </c>
      <c r="BP825" s="878"/>
      <c r="BQ825" s="878"/>
      <c r="BR825" s="878"/>
      <c r="BS825" s="878"/>
      <c r="BT825" s="878"/>
      <c r="BU825" s="878"/>
      <c r="BV825" s="879"/>
      <c r="BW825" s="876">
        <v>0</v>
      </c>
      <c r="BX825" s="876"/>
      <c r="BY825" s="876"/>
      <c r="BZ825" s="876"/>
      <c r="CA825" s="876"/>
      <c r="CB825" s="876"/>
      <c r="CC825" s="876"/>
      <c r="CD825" s="876"/>
      <c r="CE825" s="876">
        <v>0</v>
      </c>
      <c r="CF825" s="876"/>
      <c r="CG825" s="876"/>
      <c r="CH825" s="876"/>
      <c r="CI825" s="876"/>
      <c r="CJ825" s="876"/>
      <c r="CK825" s="876"/>
      <c r="CL825" s="876"/>
      <c r="CM825" s="876"/>
      <c r="CN825" s="876">
        <v>52400</v>
      </c>
      <c r="CO825" s="876"/>
      <c r="CP825" s="876"/>
      <c r="CQ825" s="876"/>
      <c r="CR825" s="876"/>
      <c r="CS825" s="876"/>
      <c r="CT825" s="876"/>
      <c r="CU825" s="876"/>
      <c r="CV825" s="880">
        <f t="shared" si="12"/>
        <v>435538.51333333331</v>
      </c>
      <c r="CW825" s="880"/>
      <c r="CX825" s="880"/>
      <c r="CY825" s="880"/>
      <c r="CZ825" s="880"/>
      <c r="DA825" s="880"/>
      <c r="DB825" s="880"/>
      <c r="DC825" s="880"/>
      <c r="DD825" s="880"/>
      <c r="DE825" s="881"/>
    </row>
    <row r="826" spans="1:109" s="3" customFormat="1" ht="23.25" customHeight="1" x14ac:dyDescent="0.2">
      <c r="A826" s="919" t="s">
        <v>2021</v>
      </c>
      <c r="B826" s="920"/>
      <c r="C826" s="920"/>
      <c r="D826" s="920"/>
      <c r="E826" s="920"/>
      <c r="F826" s="920"/>
      <c r="G826" s="920"/>
      <c r="H826" s="920"/>
      <c r="I826" s="920"/>
      <c r="J826" s="920"/>
      <c r="K826" s="920"/>
      <c r="L826" s="920"/>
      <c r="M826" s="920"/>
      <c r="N826" s="920"/>
      <c r="O826" s="921"/>
      <c r="P826" s="886" t="s">
        <v>1540</v>
      </c>
      <c r="Q826" s="886"/>
      <c r="R826" s="886"/>
      <c r="S826" s="886"/>
      <c r="T826" s="886"/>
      <c r="U826" s="886"/>
      <c r="V826" s="886"/>
      <c r="W826" s="886"/>
      <c r="X826" s="886"/>
      <c r="Y826" s="886"/>
      <c r="Z826" s="886"/>
      <c r="AA826" s="886"/>
      <c r="AB826" s="886"/>
      <c r="AC826" s="886"/>
      <c r="AD826" s="887"/>
      <c r="AE826" s="887"/>
      <c r="AF826" s="887"/>
      <c r="AG826" s="888">
        <v>1</v>
      </c>
      <c r="AH826" s="888"/>
      <c r="AI826" s="888"/>
      <c r="AJ826" s="888"/>
      <c r="AK826" s="889">
        <v>13848.38</v>
      </c>
      <c r="AL826" s="889"/>
      <c r="AM826" s="889"/>
      <c r="AN826" s="889"/>
      <c r="AO826" s="889"/>
      <c r="AP826" s="889"/>
      <c r="AQ826" s="880">
        <v>166180.56</v>
      </c>
      <c r="AR826" s="880"/>
      <c r="AS826" s="880"/>
      <c r="AT826" s="880"/>
      <c r="AU826" s="880"/>
      <c r="AV826" s="880"/>
      <c r="AW826" s="880"/>
      <c r="AX826" s="880"/>
      <c r="AY826" s="876">
        <v>0</v>
      </c>
      <c r="AZ826" s="876"/>
      <c r="BA826" s="876"/>
      <c r="BB826" s="876"/>
      <c r="BC826" s="876"/>
      <c r="BD826" s="876"/>
      <c r="BE826" s="876"/>
      <c r="BF826" s="876"/>
      <c r="BG826" s="876">
        <v>2308.0633333333335</v>
      </c>
      <c r="BH826" s="876"/>
      <c r="BI826" s="876"/>
      <c r="BJ826" s="876"/>
      <c r="BK826" s="876"/>
      <c r="BL826" s="876"/>
      <c r="BM826" s="876"/>
      <c r="BN826" s="876"/>
      <c r="BO826" s="877">
        <v>23080.633333333331</v>
      </c>
      <c r="BP826" s="878"/>
      <c r="BQ826" s="878"/>
      <c r="BR826" s="878"/>
      <c r="BS826" s="878"/>
      <c r="BT826" s="878"/>
      <c r="BU826" s="878"/>
      <c r="BV826" s="879"/>
      <c r="BW826" s="876">
        <v>0</v>
      </c>
      <c r="BX826" s="876"/>
      <c r="BY826" s="876"/>
      <c r="BZ826" s="876"/>
      <c r="CA826" s="876"/>
      <c r="CB826" s="876"/>
      <c r="CC826" s="876"/>
      <c r="CD826" s="876"/>
      <c r="CE826" s="876">
        <v>0</v>
      </c>
      <c r="CF826" s="876"/>
      <c r="CG826" s="876"/>
      <c r="CH826" s="876"/>
      <c r="CI826" s="876"/>
      <c r="CJ826" s="876"/>
      <c r="CK826" s="876"/>
      <c r="CL826" s="876"/>
      <c r="CM826" s="876"/>
      <c r="CN826" s="876">
        <v>26200</v>
      </c>
      <c r="CO826" s="876"/>
      <c r="CP826" s="876"/>
      <c r="CQ826" s="876"/>
      <c r="CR826" s="876"/>
      <c r="CS826" s="876"/>
      <c r="CT826" s="876"/>
      <c r="CU826" s="876"/>
      <c r="CV826" s="880">
        <f t="shared" si="12"/>
        <v>217769.25666666665</v>
      </c>
      <c r="CW826" s="880"/>
      <c r="CX826" s="880"/>
      <c r="CY826" s="880"/>
      <c r="CZ826" s="880"/>
      <c r="DA826" s="880"/>
      <c r="DB826" s="880"/>
      <c r="DC826" s="880"/>
      <c r="DD826" s="880"/>
      <c r="DE826" s="881"/>
    </row>
    <row r="827" spans="1:109" s="3" customFormat="1" ht="23.25" customHeight="1" x14ac:dyDescent="0.2">
      <c r="A827" s="919" t="s">
        <v>2022</v>
      </c>
      <c r="B827" s="920"/>
      <c r="C827" s="920"/>
      <c r="D827" s="920"/>
      <c r="E827" s="920"/>
      <c r="F827" s="920"/>
      <c r="G827" s="920"/>
      <c r="H827" s="920"/>
      <c r="I827" s="920"/>
      <c r="J827" s="920"/>
      <c r="K827" s="920"/>
      <c r="L827" s="920"/>
      <c r="M827" s="920"/>
      <c r="N827" s="920"/>
      <c r="O827" s="921"/>
      <c r="P827" s="886" t="s">
        <v>1540</v>
      </c>
      <c r="Q827" s="886"/>
      <c r="R827" s="886"/>
      <c r="S827" s="886"/>
      <c r="T827" s="886"/>
      <c r="U827" s="886"/>
      <c r="V827" s="886"/>
      <c r="W827" s="886"/>
      <c r="X827" s="886"/>
      <c r="Y827" s="886"/>
      <c r="Z827" s="886"/>
      <c r="AA827" s="886"/>
      <c r="AB827" s="886"/>
      <c r="AC827" s="886"/>
      <c r="AD827" s="887"/>
      <c r="AE827" s="887"/>
      <c r="AF827" s="887"/>
      <c r="AG827" s="888">
        <v>1</v>
      </c>
      <c r="AH827" s="888"/>
      <c r="AI827" s="888"/>
      <c r="AJ827" s="888"/>
      <c r="AK827" s="889">
        <v>13848.38</v>
      </c>
      <c r="AL827" s="889"/>
      <c r="AM827" s="889"/>
      <c r="AN827" s="889"/>
      <c r="AO827" s="889"/>
      <c r="AP827" s="889"/>
      <c r="AQ827" s="880">
        <v>166180.56</v>
      </c>
      <c r="AR827" s="880"/>
      <c r="AS827" s="880"/>
      <c r="AT827" s="880"/>
      <c r="AU827" s="880"/>
      <c r="AV827" s="880"/>
      <c r="AW827" s="880"/>
      <c r="AX827" s="880"/>
      <c r="AY827" s="876">
        <v>0</v>
      </c>
      <c r="AZ827" s="876"/>
      <c r="BA827" s="876"/>
      <c r="BB827" s="876"/>
      <c r="BC827" s="876"/>
      <c r="BD827" s="876"/>
      <c r="BE827" s="876"/>
      <c r="BF827" s="876"/>
      <c r="BG827" s="876">
        <v>2308.0633333333335</v>
      </c>
      <c r="BH827" s="876"/>
      <c r="BI827" s="876"/>
      <c r="BJ827" s="876"/>
      <c r="BK827" s="876"/>
      <c r="BL827" s="876"/>
      <c r="BM827" s="876"/>
      <c r="BN827" s="876"/>
      <c r="BO827" s="877">
        <v>23080.633333333331</v>
      </c>
      <c r="BP827" s="878"/>
      <c r="BQ827" s="878"/>
      <c r="BR827" s="878"/>
      <c r="BS827" s="878"/>
      <c r="BT827" s="878"/>
      <c r="BU827" s="878"/>
      <c r="BV827" s="879"/>
      <c r="BW827" s="876">
        <v>0</v>
      </c>
      <c r="BX827" s="876"/>
      <c r="BY827" s="876"/>
      <c r="BZ827" s="876"/>
      <c r="CA827" s="876"/>
      <c r="CB827" s="876"/>
      <c r="CC827" s="876"/>
      <c r="CD827" s="876"/>
      <c r="CE827" s="876">
        <v>0</v>
      </c>
      <c r="CF827" s="876"/>
      <c r="CG827" s="876"/>
      <c r="CH827" s="876"/>
      <c r="CI827" s="876"/>
      <c r="CJ827" s="876"/>
      <c r="CK827" s="876"/>
      <c r="CL827" s="876"/>
      <c r="CM827" s="876"/>
      <c r="CN827" s="876">
        <v>26200</v>
      </c>
      <c r="CO827" s="876"/>
      <c r="CP827" s="876"/>
      <c r="CQ827" s="876"/>
      <c r="CR827" s="876"/>
      <c r="CS827" s="876"/>
      <c r="CT827" s="876"/>
      <c r="CU827" s="876"/>
      <c r="CV827" s="880">
        <f t="shared" si="12"/>
        <v>217769.25666666665</v>
      </c>
      <c r="CW827" s="880"/>
      <c r="CX827" s="880"/>
      <c r="CY827" s="880"/>
      <c r="CZ827" s="880"/>
      <c r="DA827" s="880"/>
      <c r="DB827" s="880"/>
      <c r="DC827" s="880"/>
      <c r="DD827" s="880"/>
      <c r="DE827" s="881"/>
    </row>
    <row r="828" spans="1:109" s="3" customFormat="1" ht="23.25" customHeight="1" x14ac:dyDescent="0.2">
      <c r="A828" s="919" t="s">
        <v>2023</v>
      </c>
      <c r="B828" s="920"/>
      <c r="C828" s="920"/>
      <c r="D828" s="920"/>
      <c r="E828" s="920"/>
      <c r="F828" s="920"/>
      <c r="G828" s="920"/>
      <c r="H828" s="920"/>
      <c r="I828" s="920"/>
      <c r="J828" s="920"/>
      <c r="K828" s="920"/>
      <c r="L828" s="920"/>
      <c r="M828" s="920"/>
      <c r="N828" s="920"/>
      <c r="O828" s="921"/>
      <c r="P828" s="886" t="s">
        <v>1507</v>
      </c>
      <c r="Q828" s="886"/>
      <c r="R828" s="886"/>
      <c r="S828" s="886"/>
      <c r="T828" s="886"/>
      <c r="U828" s="886"/>
      <c r="V828" s="886"/>
      <c r="W828" s="886"/>
      <c r="X828" s="886"/>
      <c r="Y828" s="886"/>
      <c r="Z828" s="886"/>
      <c r="AA828" s="886"/>
      <c r="AB828" s="886"/>
      <c r="AC828" s="886"/>
      <c r="AD828" s="887"/>
      <c r="AE828" s="887"/>
      <c r="AF828" s="887"/>
      <c r="AG828" s="888">
        <v>2</v>
      </c>
      <c r="AH828" s="888"/>
      <c r="AI828" s="888"/>
      <c r="AJ828" s="888"/>
      <c r="AK828" s="889">
        <v>26854.99236</v>
      </c>
      <c r="AL828" s="889"/>
      <c r="AM828" s="889"/>
      <c r="AN828" s="889"/>
      <c r="AO828" s="889"/>
      <c r="AP828" s="889"/>
      <c r="AQ828" s="880">
        <v>322259.90831999999</v>
      </c>
      <c r="AR828" s="880"/>
      <c r="AS828" s="880"/>
      <c r="AT828" s="880"/>
      <c r="AU828" s="880"/>
      <c r="AV828" s="880"/>
      <c r="AW828" s="880"/>
      <c r="AX828" s="880"/>
      <c r="AY828" s="876">
        <v>0</v>
      </c>
      <c r="AZ828" s="876"/>
      <c r="BA828" s="876"/>
      <c r="BB828" s="876"/>
      <c r="BC828" s="876"/>
      <c r="BD828" s="876"/>
      <c r="BE828" s="876"/>
      <c r="BF828" s="876"/>
      <c r="BG828" s="876">
        <v>4475.8320600000006</v>
      </c>
      <c r="BH828" s="876"/>
      <c r="BI828" s="876"/>
      <c r="BJ828" s="876"/>
      <c r="BK828" s="876"/>
      <c r="BL828" s="876"/>
      <c r="BM828" s="876"/>
      <c r="BN828" s="876"/>
      <c r="BO828" s="877">
        <v>44758.320600000006</v>
      </c>
      <c r="BP828" s="878"/>
      <c r="BQ828" s="878"/>
      <c r="BR828" s="878"/>
      <c r="BS828" s="878"/>
      <c r="BT828" s="878"/>
      <c r="BU828" s="878"/>
      <c r="BV828" s="879"/>
      <c r="BW828" s="876">
        <v>0</v>
      </c>
      <c r="BX828" s="876"/>
      <c r="BY828" s="876"/>
      <c r="BZ828" s="876"/>
      <c r="CA828" s="876"/>
      <c r="CB828" s="876"/>
      <c r="CC828" s="876"/>
      <c r="CD828" s="876"/>
      <c r="CE828" s="876">
        <v>0</v>
      </c>
      <c r="CF828" s="876"/>
      <c r="CG828" s="876"/>
      <c r="CH828" s="876"/>
      <c r="CI828" s="876"/>
      <c r="CJ828" s="876"/>
      <c r="CK828" s="876"/>
      <c r="CL828" s="876"/>
      <c r="CM828" s="876"/>
      <c r="CN828" s="876">
        <v>37427.496180000002</v>
      </c>
      <c r="CO828" s="876"/>
      <c r="CP828" s="876"/>
      <c r="CQ828" s="876"/>
      <c r="CR828" s="876"/>
      <c r="CS828" s="876"/>
      <c r="CT828" s="876"/>
      <c r="CU828" s="876"/>
      <c r="CV828" s="880">
        <f t="shared" si="12"/>
        <v>408921.55715999997</v>
      </c>
      <c r="CW828" s="880"/>
      <c r="CX828" s="880"/>
      <c r="CY828" s="880"/>
      <c r="CZ828" s="880"/>
      <c r="DA828" s="880"/>
      <c r="DB828" s="880"/>
      <c r="DC828" s="880"/>
      <c r="DD828" s="880"/>
      <c r="DE828" s="881"/>
    </row>
    <row r="829" spans="1:109" s="3" customFormat="1" ht="23.25" customHeight="1" x14ac:dyDescent="0.2">
      <c r="A829" s="919" t="s">
        <v>2023</v>
      </c>
      <c r="B829" s="920"/>
      <c r="C829" s="920"/>
      <c r="D829" s="920"/>
      <c r="E829" s="920"/>
      <c r="F829" s="920"/>
      <c r="G829" s="920"/>
      <c r="H829" s="920"/>
      <c r="I829" s="920"/>
      <c r="J829" s="920"/>
      <c r="K829" s="920"/>
      <c r="L829" s="920"/>
      <c r="M829" s="920"/>
      <c r="N829" s="920"/>
      <c r="O829" s="921"/>
      <c r="P829" s="886" t="s">
        <v>1561</v>
      </c>
      <c r="Q829" s="886"/>
      <c r="R829" s="886"/>
      <c r="S829" s="886"/>
      <c r="T829" s="886"/>
      <c r="U829" s="886"/>
      <c r="V829" s="886"/>
      <c r="W829" s="886"/>
      <c r="X829" s="886"/>
      <c r="Y829" s="886"/>
      <c r="Z829" s="886"/>
      <c r="AA829" s="886"/>
      <c r="AB829" s="886"/>
      <c r="AC829" s="886"/>
      <c r="AD829" s="887"/>
      <c r="AE829" s="887"/>
      <c r="AF829" s="887"/>
      <c r="AG829" s="888">
        <v>1</v>
      </c>
      <c r="AH829" s="888"/>
      <c r="AI829" s="888"/>
      <c r="AJ829" s="888"/>
      <c r="AK829" s="889">
        <v>13367.831450000001</v>
      </c>
      <c r="AL829" s="889"/>
      <c r="AM829" s="889"/>
      <c r="AN829" s="889"/>
      <c r="AO829" s="889"/>
      <c r="AP829" s="889"/>
      <c r="AQ829" s="880">
        <v>160413.97740000003</v>
      </c>
      <c r="AR829" s="880"/>
      <c r="AS829" s="880"/>
      <c r="AT829" s="880"/>
      <c r="AU829" s="880"/>
      <c r="AV829" s="880"/>
      <c r="AW829" s="880"/>
      <c r="AX829" s="880"/>
      <c r="AY829" s="876">
        <v>0</v>
      </c>
      <c r="AZ829" s="876"/>
      <c r="BA829" s="876"/>
      <c r="BB829" s="876"/>
      <c r="BC829" s="876"/>
      <c r="BD829" s="876"/>
      <c r="BE829" s="876"/>
      <c r="BF829" s="876"/>
      <c r="BG829" s="876">
        <v>2227.9719083333334</v>
      </c>
      <c r="BH829" s="876"/>
      <c r="BI829" s="876"/>
      <c r="BJ829" s="876"/>
      <c r="BK829" s="876"/>
      <c r="BL829" s="876"/>
      <c r="BM829" s="876"/>
      <c r="BN829" s="876"/>
      <c r="BO829" s="877">
        <v>22279.719083333337</v>
      </c>
      <c r="BP829" s="878"/>
      <c r="BQ829" s="878"/>
      <c r="BR829" s="878"/>
      <c r="BS829" s="878"/>
      <c r="BT829" s="878"/>
      <c r="BU829" s="878"/>
      <c r="BV829" s="879"/>
      <c r="BW829" s="876">
        <v>0</v>
      </c>
      <c r="BX829" s="876"/>
      <c r="BY829" s="876"/>
      <c r="BZ829" s="876"/>
      <c r="CA829" s="876"/>
      <c r="CB829" s="876"/>
      <c r="CC829" s="876"/>
      <c r="CD829" s="876"/>
      <c r="CE829" s="876">
        <v>0</v>
      </c>
      <c r="CF829" s="876"/>
      <c r="CG829" s="876"/>
      <c r="CH829" s="876"/>
      <c r="CI829" s="876"/>
      <c r="CJ829" s="876"/>
      <c r="CK829" s="876"/>
      <c r="CL829" s="876"/>
      <c r="CM829" s="876"/>
      <c r="CN829" s="876">
        <v>23200</v>
      </c>
      <c r="CO829" s="876"/>
      <c r="CP829" s="876"/>
      <c r="CQ829" s="876"/>
      <c r="CR829" s="876"/>
      <c r="CS829" s="876"/>
      <c r="CT829" s="876"/>
      <c r="CU829" s="876"/>
      <c r="CV829" s="880">
        <f t="shared" si="12"/>
        <v>208121.6683916667</v>
      </c>
      <c r="CW829" s="880"/>
      <c r="CX829" s="880"/>
      <c r="CY829" s="880"/>
      <c r="CZ829" s="880"/>
      <c r="DA829" s="880"/>
      <c r="DB829" s="880"/>
      <c r="DC829" s="880"/>
      <c r="DD829" s="880"/>
      <c r="DE829" s="881"/>
    </row>
    <row r="830" spans="1:109" s="3" customFormat="1" ht="23.25" customHeight="1" x14ac:dyDescent="0.2">
      <c r="A830" s="919" t="s">
        <v>2023</v>
      </c>
      <c r="B830" s="920"/>
      <c r="C830" s="920"/>
      <c r="D830" s="920"/>
      <c r="E830" s="920"/>
      <c r="F830" s="920"/>
      <c r="G830" s="920"/>
      <c r="H830" s="920"/>
      <c r="I830" s="920"/>
      <c r="J830" s="920"/>
      <c r="K830" s="920"/>
      <c r="L830" s="920"/>
      <c r="M830" s="920"/>
      <c r="N830" s="920"/>
      <c r="O830" s="921"/>
      <c r="P830" s="886" t="s">
        <v>1523</v>
      </c>
      <c r="Q830" s="886"/>
      <c r="R830" s="886"/>
      <c r="S830" s="886"/>
      <c r="T830" s="886"/>
      <c r="U830" s="886"/>
      <c r="V830" s="886"/>
      <c r="W830" s="886"/>
      <c r="X830" s="886"/>
      <c r="Y830" s="886"/>
      <c r="Z830" s="886"/>
      <c r="AA830" s="886"/>
      <c r="AB830" s="886"/>
      <c r="AC830" s="886"/>
      <c r="AD830" s="887"/>
      <c r="AE830" s="887"/>
      <c r="AF830" s="887"/>
      <c r="AG830" s="888">
        <v>10</v>
      </c>
      <c r="AH830" s="888"/>
      <c r="AI830" s="888"/>
      <c r="AJ830" s="888"/>
      <c r="AK830" s="889">
        <v>121888.4584815448</v>
      </c>
      <c r="AL830" s="889"/>
      <c r="AM830" s="889"/>
      <c r="AN830" s="889"/>
      <c r="AO830" s="889"/>
      <c r="AP830" s="889"/>
      <c r="AQ830" s="880">
        <v>1462661.5017785376</v>
      </c>
      <c r="AR830" s="880"/>
      <c r="AS830" s="880"/>
      <c r="AT830" s="880"/>
      <c r="AU830" s="880"/>
      <c r="AV830" s="880"/>
      <c r="AW830" s="880"/>
      <c r="AX830" s="880"/>
      <c r="AY830" s="876">
        <v>0</v>
      </c>
      <c r="AZ830" s="876"/>
      <c r="BA830" s="876"/>
      <c r="BB830" s="876"/>
      <c r="BC830" s="876"/>
      <c r="BD830" s="876"/>
      <c r="BE830" s="876"/>
      <c r="BF830" s="876"/>
      <c r="BG830" s="876">
        <v>20314.743080257467</v>
      </c>
      <c r="BH830" s="876"/>
      <c r="BI830" s="876"/>
      <c r="BJ830" s="876"/>
      <c r="BK830" s="876"/>
      <c r="BL830" s="876"/>
      <c r="BM830" s="876"/>
      <c r="BN830" s="876"/>
      <c r="BO830" s="877">
        <v>203147.4308025747</v>
      </c>
      <c r="BP830" s="878"/>
      <c r="BQ830" s="878"/>
      <c r="BR830" s="878"/>
      <c r="BS830" s="878"/>
      <c r="BT830" s="878"/>
      <c r="BU830" s="878"/>
      <c r="BV830" s="879"/>
      <c r="BW830" s="876">
        <v>0</v>
      </c>
      <c r="BX830" s="876"/>
      <c r="BY830" s="876"/>
      <c r="BZ830" s="876"/>
      <c r="CA830" s="876"/>
      <c r="CB830" s="876"/>
      <c r="CC830" s="876"/>
      <c r="CD830" s="876"/>
      <c r="CE830" s="876">
        <v>0</v>
      </c>
      <c r="CF830" s="876"/>
      <c r="CG830" s="876"/>
      <c r="CH830" s="876"/>
      <c r="CI830" s="876"/>
      <c r="CJ830" s="876"/>
      <c r="CK830" s="876"/>
      <c r="CL830" s="876"/>
      <c r="CM830" s="876"/>
      <c r="CN830" s="876">
        <v>256362.7892407724</v>
      </c>
      <c r="CO830" s="876"/>
      <c r="CP830" s="876"/>
      <c r="CQ830" s="876"/>
      <c r="CR830" s="876"/>
      <c r="CS830" s="876"/>
      <c r="CT830" s="876"/>
      <c r="CU830" s="876"/>
      <c r="CV830" s="880">
        <f t="shared" si="12"/>
        <v>1942486.4649021421</v>
      </c>
      <c r="CW830" s="880"/>
      <c r="CX830" s="880"/>
      <c r="CY830" s="880"/>
      <c r="CZ830" s="880"/>
      <c r="DA830" s="880"/>
      <c r="DB830" s="880"/>
      <c r="DC830" s="880"/>
      <c r="DD830" s="880"/>
      <c r="DE830" s="881"/>
    </row>
    <row r="831" spans="1:109" s="3" customFormat="1" ht="23.25" customHeight="1" x14ac:dyDescent="0.2">
      <c r="A831" s="919" t="s">
        <v>2023</v>
      </c>
      <c r="B831" s="920"/>
      <c r="C831" s="920"/>
      <c r="D831" s="920"/>
      <c r="E831" s="920"/>
      <c r="F831" s="920"/>
      <c r="G831" s="920"/>
      <c r="H831" s="920"/>
      <c r="I831" s="920"/>
      <c r="J831" s="920"/>
      <c r="K831" s="920"/>
      <c r="L831" s="920"/>
      <c r="M831" s="920"/>
      <c r="N831" s="920"/>
      <c r="O831" s="921"/>
      <c r="P831" s="886" t="s">
        <v>1539</v>
      </c>
      <c r="Q831" s="886"/>
      <c r="R831" s="886"/>
      <c r="S831" s="886"/>
      <c r="T831" s="886"/>
      <c r="U831" s="886"/>
      <c r="V831" s="886"/>
      <c r="W831" s="886"/>
      <c r="X831" s="886"/>
      <c r="Y831" s="886"/>
      <c r="Z831" s="886"/>
      <c r="AA831" s="886"/>
      <c r="AB831" s="886"/>
      <c r="AC831" s="886"/>
      <c r="AD831" s="887"/>
      <c r="AE831" s="887"/>
      <c r="AF831" s="887"/>
      <c r="AG831" s="888">
        <v>1</v>
      </c>
      <c r="AH831" s="888"/>
      <c r="AI831" s="888"/>
      <c r="AJ831" s="888"/>
      <c r="AK831" s="889">
        <v>12040.32</v>
      </c>
      <c r="AL831" s="889"/>
      <c r="AM831" s="889"/>
      <c r="AN831" s="889"/>
      <c r="AO831" s="889"/>
      <c r="AP831" s="889"/>
      <c r="AQ831" s="880">
        <v>144483.84</v>
      </c>
      <c r="AR831" s="880"/>
      <c r="AS831" s="880"/>
      <c r="AT831" s="880"/>
      <c r="AU831" s="880"/>
      <c r="AV831" s="880"/>
      <c r="AW831" s="880"/>
      <c r="AX831" s="880"/>
      <c r="AY831" s="876">
        <v>0</v>
      </c>
      <c r="AZ831" s="876"/>
      <c r="BA831" s="876"/>
      <c r="BB831" s="876"/>
      <c r="BC831" s="876"/>
      <c r="BD831" s="876"/>
      <c r="BE831" s="876"/>
      <c r="BF831" s="876"/>
      <c r="BG831" s="876">
        <v>2006.72</v>
      </c>
      <c r="BH831" s="876"/>
      <c r="BI831" s="876"/>
      <c r="BJ831" s="876"/>
      <c r="BK831" s="876"/>
      <c r="BL831" s="876"/>
      <c r="BM831" s="876"/>
      <c r="BN831" s="876"/>
      <c r="BO831" s="877">
        <v>20067.2</v>
      </c>
      <c r="BP831" s="878"/>
      <c r="BQ831" s="878"/>
      <c r="BR831" s="878"/>
      <c r="BS831" s="878"/>
      <c r="BT831" s="878"/>
      <c r="BU831" s="878"/>
      <c r="BV831" s="879"/>
      <c r="BW831" s="876">
        <v>0</v>
      </c>
      <c r="BX831" s="876"/>
      <c r="BY831" s="876"/>
      <c r="BZ831" s="876"/>
      <c r="CA831" s="876"/>
      <c r="CB831" s="876"/>
      <c r="CC831" s="876"/>
      <c r="CD831" s="876"/>
      <c r="CE831" s="876">
        <v>0</v>
      </c>
      <c r="CF831" s="876"/>
      <c r="CG831" s="876"/>
      <c r="CH831" s="876"/>
      <c r="CI831" s="876"/>
      <c r="CJ831" s="876"/>
      <c r="CK831" s="876"/>
      <c r="CL831" s="876"/>
      <c r="CM831" s="876"/>
      <c r="CN831" s="876">
        <v>25600</v>
      </c>
      <c r="CO831" s="876"/>
      <c r="CP831" s="876"/>
      <c r="CQ831" s="876"/>
      <c r="CR831" s="876"/>
      <c r="CS831" s="876"/>
      <c r="CT831" s="876"/>
      <c r="CU831" s="876"/>
      <c r="CV831" s="880">
        <f t="shared" si="12"/>
        <v>192157.76</v>
      </c>
      <c r="CW831" s="880"/>
      <c r="CX831" s="880"/>
      <c r="CY831" s="880"/>
      <c r="CZ831" s="880"/>
      <c r="DA831" s="880"/>
      <c r="DB831" s="880"/>
      <c r="DC831" s="880"/>
      <c r="DD831" s="880"/>
      <c r="DE831" s="881"/>
    </row>
    <row r="832" spans="1:109" s="3" customFormat="1" ht="23.25" customHeight="1" x14ac:dyDescent="0.2">
      <c r="A832" s="919" t="s">
        <v>2024</v>
      </c>
      <c r="B832" s="920"/>
      <c r="C832" s="920"/>
      <c r="D832" s="920"/>
      <c r="E832" s="920"/>
      <c r="F832" s="920"/>
      <c r="G832" s="920"/>
      <c r="H832" s="920"/>
      <c r="I832" s="920"/>
      <c r="J832" s="920"/>
      <c r="K832" s="920"/>
      <c r="L832" s="920"/>
      <c r="M832" s="920"/>
      <c r="N832" s="920"/>
      <c r="O832" s="921"/>
      <c r="P832" s="886" t="s">
        <v>1557</v>
      </c>
      <c r="Q832" s="886"/>
      <c r="R832" s="886"/>
      <c r="S832" s="886"/>
      <c r="T832" s="886"/>
      <c r="U832" s="886"/>
      <c r="V832" s="886"/>
      <c r="W832" s="886"/>
      <c r="X832" s="886"/>
      <c r="Y832" s="886"/>
      <c r="Z832" s="886"/>
      <c r="AA832" s="886"/>
      <c r="AB832" s="886"/>
      <c r="AC832" s="886"/>
      <c r="AD832" s="887"/>
      <c r="AE832" s="887"/>
      <c r="AF832" s="887"/>
      <c r="AG832" s="888">
        <v>1</v>
      </c>
      <c r="AH832" s="888"/>
      <c r="AI832" s="888"/>
      <c r="AJ832" s="888"/>
      <c r="AK832" s="889">
        <v>13848.38</v>
      </c>
      <c r="AL832" s="889"/>
      <c r="AM832" s="889"/>
      <c r="AN832" s="889"/>
      <c r="AO832" s="889"/>
      <c r="AP832" s="889"/>
      <c r="AQ832" s="880">
        <v>166180.56</v>
      </c>
      <c r="AR832" s="880"/>
      <c r="AS832" s="880"/>
      <c r="AT832" s="880"/>
      <c r="AU832" s="880"/>
      <c r="AV832" s="880"/>
      <c r="AW832" s="880"/>
      <c r="AX832" s="880"/>
      <c r="AY832" s="876">
        <v>0</v>
      </c>
      <c r="AZ832" s="876"/>
      <c r="BA832" s="876"/>
      <c r="BB832" s="876"/>
      <c r="BC832" s="876"/>
      <c r="BD832" s="876"/>
      <c r="BE832" s="876"/>
      <c r="BF832" s="876"/>
      <c r="BG832" s="876">
        <v>2308.0633333333335</v>
      </c>
      <c r="BH832" s="876"/>
      <c r="BI832" s="876"/>
      <c r="BJ832" s="876"/>
      <c r="BK832" s="876"/>
      <c r="BL832" s="876"/>
      <c r="BM832" s="876"/>
      <c r="BN832" s="876"/>
      <c r="BO832" s="877">
        <v>23080.633333333331</v>
      </c>
      <c r="BP832" s="878"/>
      <c r="BQ832" s="878"/>
      <c r="BR832" s="878"/>
      <c r="BS832" s="878"/>
      <c r="BT832" s="878"/>
      <c r="BU832" s="878"/>
      <c r="BV832" s="879"/>
      <c r="BW832" s="876">
        <v>0</v>
      </c>
      <c r="BX832" s="876"/>
      <c r="BY832" s="876"/>
      <c r="BZ832" s="876"/>
      <c r="CA832" s="876"/>
      <c r="CB832" s="876"/>
      <c r="CC832" s="876"/>
      <c r="CD832" s="876"/>
      <c r="CE832" s="876">
        <v>0</v>
      </c>
      <c r="CF832" s="876"/>
      <c r="CG832" s="876"/>
      <c r="CH832" s="876"/>
      <c r="CI832" s="876"/>
      <c r="CJ832" s="876"/>
      <c r="CK832" s="876"/>
      <c r="CL832" s="876"/>
      <c r="CM832" s="876"/>
      <c r="CN832" s="876">
        <v>26200</v>
      </c>
      <c r="CO832" s="876"/>
      <c r="CP832" s="876"/>
      <c r="CQ832" s="876"/>
      <c r="CR832" s="876"/>
      <c r="CS832" s="876"/>
      <c r="CT832" s="876"/>
      <c r="CU832" s="876"/>
      <c r="CV832" s="880">
        <f t="shared" si="12"/>
        <v>217769.25666666665</v>
      </c>
      <c r="CW832" s="880"/>
      <c r="CX832" s="880"/>
      <c r="CY832" s="880"/>
      <c r="CZ832" s="880"/>
      <c r="DA832" s="880"/>
      <c r="DB832" s="880"/>
      <c r="DC832" s="880"/>
      <c r="DD832" s="880"/>
      <c r="DE832" s="881"/>
    </row>
    <row r="833" spans="1:109" s="3" customFormat="1" ht="23.25" customHeight="1" x14ac:dyDescent="0.2">
      <c r="A833" s="919" t="s">
        <v>2025</v>
      </c>
      <c r="B833" s="920"/>
      <c r="C833" s="920"/>
      <c r="D833" s="920"/>
      <c r="E833" s="920"/>
      <c r="F833" s="920"/>
      <c r="G833" s="920"/>
      <c r="H833" s="920"/>
      <c r="I833" s="920"/>
      <c r="J833" s="920"/>
      <c r="K833" s="920"/>
      <c r="L833" s="920"/>
      <c r="M833" s="920"/>
      <c r="N833" s="920"/>
      <c r="O833" s="921"/>
      <c r="P833" s="886" t="s">
        <v>1499</v>
      </c>
      <c r="Q833" s="886"/>
      <c r="R833" s="886"/>
      <c r="S833" s="886"/>
      <c r="T833" s="886"/>
      <c r="U833" s="886"/>
      <c r="V833" s="886"/>
      <c r="W833" s="886"/>
      <c r="X833" s="886"/>
      <c r="Y833" s="886"/>
      <c r="Z833" s="886"/>
      <c r="AA833" s="886"/>
      <c r="AB833" s="886"/>
      <c r="AC833" s="886"/>
      <c r="AD833" s="887"/>
      <c r="AE833" s="887"/>
      <c r="AF833" s="887"/>
      <c r="AG833" s="888">
        <v>3</v>
      </c>
      <c r="AH833" s="888"/>
      <c r="AI833" s="888"/>
      <c r="AJ833" s="888"/>
      <c r="AK833" s="889">
        <v>36120.959999999999</v>
      </c>
      <c r="AL833" s="889"/>
      <c r="AM833" s="889"/>
      <c r="AN833" s="889"/>
      <c r="AO833" s="889"/>
      <c r="AP833" s="889"/>
      <c r="AQ833" s="880">
        <v>433451.52000000002</v>
      </c>
      <c r="AR833" s="880"/>
      <c r="AS833" s="880"/>
      <c r="AT833" s="880"/>
      <c r="AU833" s="880"/>
      <c r="AV833" s="880"/>
      <c r="AW833" s="880"/>
      <c r="AX833" s="880"/>
      <c r="AY833" s="876">
        <v>0</v>
      </c>
      <c r="AZ833" s="876"/>
      <c r="BA833" s="876"/>
      <c r="BB833" s="876"/>
      <c r="BC833" s="876"/>
      <c r="BD833" s="876"/>
      <c r="BE833" s="876"/>
      <c r="BF833" s="876"/>
      <c r="BG833" s="876">
        <v>6020.16</v>
      </c>
      <c r="BH833" s="876"/>
      <c r="BI833" s="876"/>
      <c r="BJ833" s="876"/>
      <c r="BK833" s="876"/>
      <c r="BL833" s="876"/>
      <c r="BM833" s="876"/>
      <c r="BN833" s="876"/>
      <c r="BO833" s="877">
        <v>60201.600000000006</v>
      </c>
      <c r="BP833" s="878"/>
      <c r="BQ833" s="878"/>
      <c r="BR833" s="878"/>
      <c r="BS833" s="878"/>
      <c r="BT833" s="878"/>
      <c r="BU833" s="878"/>
      <c r="BV833" s="879"/>
      <c r="BW833" s="876">
        <v>0</v>
      </c>
      <c r="BX833" s="876"/>
      <c r="BY833" s="876"/>
      <c r="BZ833" s="876"/>
      <c r="CA833" s="876"/>
      <c r="CB833" s="876"/>
      <c r="CC833" s="876"/>
      <c r="CD833" s="876"/>
      <c r="CE833" s="876">
        <v>0</v>
      </c>
      <c r="CF833" s="876"/>
      <c r="CG833" s="876"/>
      <c r="CH833" s="876"/>
      <c r="CI833" s="876"/>
      <c r="CJ833" s="876"/>
      <c r="CK833" s="876"/>
      <c r="CL833" s="876"/>
      <c r="CM833" s="876"/>
      <c r="CN833" s="876">
        <v>76800</v>
      </c>
      <c r="CO833" s="876"/>
      <c r="CP833" s="876"/>
      <c r="CQ833" s="876"/>
      <c r="CR833" s="876"/>
      <c r="CS833" s="876"/>
      <c r="CT833" s="876"/>
      <c r="CU833" s="876"/>
      <c r="CV833" s="880">
        <f t="shared" si="12"/>
        <v>576473.28</v>
      </c>
      <c r="CW833" s="880"/>
      <c r="CX833" s="880"/>
      <c r="CY833" s="880"/>
      <c r="CZ833" s="880"/>
      <c r="DA833" s="880"/>
      <c r="DB833" s="880"/>
      <c r="DC833" s="880"/>
      <c r="DD833" s="880"/>
      <c r="DE833" s="881"/>
    </row>
    <row r="834" spans="1:109" s="3" customFormat="1" ht="23.25" customHeight="1" x14ac:dyDescent="0.2">
      <c r="A834" s="919" t="s">
        <v>2026</v>
      </c>
      <c r="B834" s="920"/>
      <c r="C834" s="920"/>
      <c r="D834" s="920"/>
      <c r="E834" s="920"/>
      <c r="F834" s="920"/>
      <c r="G834" s="920"/>
      <c r="H834" s="920"/>
      <c r="I834" s="920"/>
      <c r="J834" s="920"/>
      <c r="K834" s="920"/>
      <c r="L834" s="920"/>
      <c r="M834" s="920"/>
      <c r="N834" s="920"/>
      <c r="O834" s="921"/>
      <c r="P834" s="886" t="s">
        <v>1523</v>
      </c>
      <c r="Q834" s="886"/>
      <c r="R834" s="886"/>
      <c r="S834" s="886"/>
      <c r="T834" s="886"/>
      <c r="U834" s="886"/>
      <c r="V834" s="886"/>
      <c r="W834" s="886"/>
      <c r="X834" s="886"/>
      <c r="Y834" s="886"/>
      <c r="Z834" s="886"/>
      <c r="AA834" s="886"/>
      <c r="AB834" s="886"/>
      <c r="AC834" s="886"/>
      <c r="AD834" s="887"/>
      <c r="AE834" s="887"/>
      <c r="AF834" s="887"/>
      <c r="AG834" s="888">
        <v>1</v>
      </c>
      <c r="AH834" s="888"/>
      <c r="AI834" s="888"/>
      <c r="AJ834" s="888"/>
      <c r="AK834" s="889">
        <v>12900</v>
      </c>
      <c r="AL834" s="889"/>
      <c r="AM834" s="889"/>
      <c r="AN834" s="889"/>
      <c r="AO834" s="889"/>
      <c r="AP834" s="889"/>
      <c r="AQ834" s="880">
        <v>154800</v>
      </c>
      <c r="AR834" s="880"/>
      <c r="AS834" s="880"/>
      <c r="AT834" s="880"/>
      <c r="AU834" s="880"/>
      <c r="AV834" s="880"/>
      <c r="AW834" s="880"/>
      <c r="AX834" s="880"/>
      <c r="AY834" s="876">
        <v>0</v>
      </c>
      <c r="AZ834" s="876"/>
      <c r="BA834" s="876"/>
      <c r="BB834" s="876"/>
      <c r="BC834" s="876"/>
      <c r="BD834" s="876"/>
      <c r="BE834" s="876"/>
      <c r="BF834" s="876"/>
      <c r="BG834" s="876">
        <v>2150</v>
      </c>
      <c r="BH834" s="876"/>
      <c r="BI834" s="876"/>
      <c r="BJ834" s="876"/>
      <c r="BK834" s="876"/>
      <c r="BL834" s="876"/>
      <c r="BM834" s="876"/>
      <c r="BN834" s="876"/>
      <c r="BO834" s="877">
        <v>21500</v>
      </c>
      <c r="BP834" s="878"/>
      <c r="BQ834" s="878"/>
      <c r="BR834" s="878"/>
      <c r="BS834" s="878"/>
      <c r="BT834" s="878"/>
      <c r="BU834" s="878"/>
      <c r="BV834" s="879"/>
      <c r="BW834" s="876">
        <v>0</v>
      </c>
      <c r="BX834" s="876"/>
      <c r="BY834" s="876"/>
      <c r="BZ834" s="876"/>
      <c r="CA834" s="876"/>
      <c r="CB834" s="876"/>
      <c r="CC834" s="876"/>
      <c r="CD834" s="876"/>
      <c r="CE834" s="876">
        <v>0</v>
      </c>
      <c r="CF834" s="876"/>
      <c r="CG834" s="876"/>
      <c r="CH834" s="876"/>
      <c r="CI834" s="876"/>
      <c r="CJ834" s="876"/>
      <c r="CK834" s="876"/>
      <c r="CL834" s="876"/>
      <c r="CM834" s="876"/>
      <c r="CN834" s="876">
        <v>23200</v>
      </c>
      <c r="CO834" s="876"/>
      <c r="CP834" s="876"/>
      <c r="CQ834" s="876"/>
      <c r="CR834" s="876"/>
      <c r="CS834" s="876"/>
      <c r="CT834" s="876"/>
      <c r="CU834" s="876"/>
      <c r="CV834" s="880">
        <f t="shared" si="12"/>
        <v>201650</v>
      </c>
      <c r="CW834" s="880"/>
      <c r="CX834" s="880"/>
      <c r="CY834" s="880"/>
      <c r="CZ834" s="880"/>
      <c r="DA834" s="880"/>
      <c r="DB834" s="880"/>
      <c r="DC834" s="880"/>
      <c r="DD834" s="880"/>
      <c r="DE834" s="881"/>
    </row>
    <row r="835" spans="1:109" s="3" customFormat="1" ht="23.25" customHeight="1" x14ac:dyDescent="0.2">
      <c r="A835" s="919" t="s">
        <v>2026</v>
      </c>
      <c r="B835" s="920"/>
      <c r="C835" s="920"/>
      <c r="D835" s="920"/>
      <c r="E835" s="920"/>
      <c r="F835" s="920"/>
      <c r="G835" s="920"/>
      <c r="H835" s="920"/>
      <c r="I835" s="920"/>
      <c r="J835" s="920"/>
      <c r="K835" s="920"/>
      <c r="L835" s="920"/>
      <c r="M835" s="920"/>
      <c r="N835" s="920"/>
      <c r="O835" s="921"/>
      <c r="P835" s="886" t="s">
        <v>1514</v>
      </c>
      <c r="Q835" s="886"/>
      <c r="R835" s="886"/>
      <c r="S835" s="886"/>
      <c r="T835" s="886"/>
      <c r="U835" s="886"/>
      <c r="V835" s="886"/>
      <c r="W835" s="886"/>
      <c r="X835" s="886"/>
      <c r="Y835" s="886"/>
      <c r="Z835" s="886"/>
      <c r="AA835" s="886"/>
      <c r="AB835" s="886"/>
      <c r="AC835" s="886"/>
      <c r="AD835" s="887"/>
      <c r="AE835" s="887"/>
      <c r="AF835" s="887"/>
      <c r="AG835" s="888">
        <v>1</v>
      </c>
      <c r="AH835" s="888"/>
      <c r="AI835" s="888"/>
      <c r="AJ835" s="888"/>
      <c r="AK835" s="889">
        <v>12858.37</v>
      </c>
      <c r="AL835" s="889"/>
      <c r="AM835" s="889"/>
      <c r="AN835" s="889"/>
      <c r="AO835" s="889"/>
      <c r="AP835" s="889"/>
      <c r="AQ835" s="880">
        <v>154300.44</v>
      </c>
      <c r="AR835" s="880"/>
      <c r="AS835" s="880"/>
      <c r="AT835" s="880"/>
      <c r="AU835" s="880"/>
      <c r="AV835" s="880"/>
      <c r="AW835" s="880"/>
      <c r="AX835" s="880"/>
      <c r="AY835" s="876">
        <v>0</v>
      </c>
      <c r="AZ835" s="876"/>
      <c r="BA835" s="876"/>
      <c r="BB835" s="876"/>
      <c r="BC835" s="876"/>
      <c r="BD835" s="876"/>
      <c r="BE835" s="876"/>
      <c r="BF835" s="876"/>
      <c r="BG835" s="876">
        <v>2143.061666666667</v>
      </c>
      <c r="BH835" s="876"/>
      <c r="BI835" s="876"/>
      <c r="BJ835" s="876"/>
      <c r="BK835" s="876"/>
      <c r="BL835" s="876"/>
      <c r="BM835" s="876"/>
      <c r="BN835" s="876"/>
      <c r="BO835" s="877">
        <v>21430.616666666669</v>
      </c>
      <c r="BP835" s="878"/>
      <c r="BQ835" s="878"/>
      <c r="BR835" s="878"/>
      <c r="BS835" s="878"/>
      <c r="BT835" s="878"/>
      <c r="BU835" s="878"/>
      <c r="BV835" s="879"/>
      <c r="BW835" s="876">
        <v>0</v>
      </c>
      <c r="BX835" s="876"/>
      <c r="BY835" s="876"/>
      <c r="BZ835" s="876"/>
      <c r="CA835" s="876"/>
      <c r="CB835" s="876"/>
      <c r="CC835" s="876"/>
      <c r="CD835" s="876"/>
      <c r="CE835" s="876">
        <v>0</v>
      </c>
      <c r="CF835" s="876"/>
      <c r="CG835" s="876"/>
      <c r="CH835" s="876"/>
      <c r="CI835" s="876"/>
      <c r="CJ835" s="876"/>
      <c r="CK835" s="876"/>
      <c r="CL835" s="876"/>
      <c r="CM835" s="876"/>
      <c r="CN835" s="876">
        <v>25600</v>
      </c>
      <c r="CO835" s="876"/>
      <c r="CP835" s="876"/>
      <c r="CQ835" s="876"/>
      <c r="CR835" s="876"/>
      <c r="CS835" s="876"/>
      <c r="CT835" s="876"/>
      <c r="CU835" s="876"/>
      <c r="CV835" s="880">
        <f t="shared" si="12"/>
        <v>203474.11833333335</v>
      </c>
      <c r="CW835" s="880"/>
      <c r="CX835" s="880"/>
      <c r="CY835" s="880"/>
      <c r="CZ835" s="880"/>
      <c r="DA835" s="880"/>
      <c r="DB835" s="880"/>
      <c r="DC835" s="880"/>
      <c r="DD835" s="880"/>
      <c r="DE835" s="881"/>
    </row>
    <row r="836" spans="1:109" s="3" customFormat="1" ht="23.25" customHeight="1" x14ac:dyDescent="0.2">
      <c r="A836" s="919" t="s">
        <v>2027</v>
      </c>
      <c r="B836" s="920"/>
      <c r="C836" s="920"/>
      <c r="D836" s="920"/>
      <c r="E836" s="920"/>
      <c r="F836" s="920"/>
      <c r="G836" s="920"/>
      <c r="H836" s="920"/>
      <c r="I836" s="920"/>
      <c r="J836" s="920"/>
      <c r="K836" s="920"/>
      <c r="L836" s="920"/>
      <c r="M836" s="920"/>
      <c r="N836" s="920"/>
      <c r="O836" s="921"/>
      <c r="P836" s="886" t="s">
        <v>1540</v>
      </c>
      <c r="Q836" s="886"/>
      <c r="R836" s="886"/>
      <c r="S836" s="886"/>
      <c r="T836" s="886"/>
      <c r="U836" s="886"/>
      <c r="V836" s="886"/>
      <c r="W836" s="886"/>
      <c r="X836" s="886"/>
      <c r="Y836" s="886"/>
      <c r="Z836" s="886"/>
      <c r="AA836" s="886"/>
      <c r="AB836" s="886"/>
      <c r="AC836" s="886"/>
      <c r="AD836" s="887"/>
      <c r="AE836" s="887"/>
      <c r="AF836" s="887"/>
      <c r="AG836" s="888">
        <v>6</v>
      </c>
      <c r="AH836" s="888"/>
      <c r="AI836" s="888"/>
      <c r="AJ836" s="888"/>
      <c r="AK836" s="889">
        <v>78773.135760000005</v>
      </c>
      <c r="AL836" s="889"/>
      <c r="AM836" s="889"/>
      <c r="AN836" s="889"/>
      <c r="AO836" s="889"/>
      <c r="AP836" s="889"/>
      <c r="AQ836" s="880">
        <v>945277.62911999994</v>
      </c>
      <c r="AR836" s="880"/>
      <c r="AS836" s="880"/>
      <c r="AT836" s="880"/>
      <c r="AU836" s="880"/>
      <c r="AV836" s="880"/>
      <c r="AW836" s="880"/>
      <c r="AX836" s="880"/>
      <c r="AY836" s="876">
        <v>0</v>
      </c>
      <c r="AZ836" s="876"/>
      <c r="BA836" s="876"/>
      <c r="BB836" s="876"/>
      <c r="BC836" s="876"/>
      <c r="BD836" s="876"/>
      <c r="BE836" s="876"/>
      <c r="BF836" s="876"/>
      <c r="BG836" s="876">
        <v>13128.855959999999</v>
      </c>
      <c r="BH836" s="876"/>
      <c r="BI836" s="876"/>
      <c r="BJ836" s="876"/>
      <c r="BK836" s="876"/>
      <c r="BL836" s="876"/>
      <c r="BM836" s="876"/>
      <c r="BN836" s="876"/>
      <c r="BO836" s="877">
        <v>131288.55960000001</v>
      </c>
      <c r="BP836" s="878"/>
      <c r="BQ836" s="878"/>
      <c r="BR836" s="878"/>
      <c r="BS836" s="878"/>
      <c r="BT836" s="878"/>
      <c r="BU836" s="878"/>
      <c r="BV836" s="879"/>
      <c r="BW836" s="876">
        <v>0</v>
      </c>
      <c r="BX836" s="876"/>
      <c r="BY836" s="876"/>
      <c r="BZ836" s="876"/>
      <c r="CA836" s="876"/>
      <c r="CB836" s="876"/>
      <c r="CC836" s="876"/>
      <c r="CD836" s="876"/>
      <c r="CE836" s="876">
        <v>0</v>
      </c>
      <c r="CF836" s="876"/>
      <c r="CG836" s="876"/>
      <c r="CH836" s="876"/>
      <c r="CI836" s="876"/>
      <c r="CJ836" s="876"/>
      <c r="CK836" s="876"/>
      <c r="CL836" s="876"/>
      <c r="CM836" s="876"/>
      <c r="CN836" s="876">
        <v>154586.56788000002</v>
      </c>
      <c r="CO836" s="876"/>
      <c r="CP836" s="876"/>
      <c r="CQ836" s="876"/>
      <c r="CR836" s="876"/>
      <c r="CS836" s="876"/>
      <c r="CT836" s="876"/>
      <c r="CU836" s="876"/>
      <c r="CV836" s="880">
        <f t="shared" si="12"/>
        <v>1244281.6125599998</v>
      </c>
      <c r="CW836" s="880"/>
      <c r="CX836" s="880"/>
      <c r="CY836" s="880"/>
      <c r="CZ836" s="880"/>
      <c r="DA836" s="880"/>
      <c r="DB836" s="880"/>
      <c r="DC836" s="880"/>
      <c r="DD836" s="880"/>
      <c r="DE836" s="881"/>
    </row>
    <row r="837" spans="1:109" s="3" customFormat="1" ht="23.25" customHeight="1" x14ac:dyDescent="0.2">
      <c r="A837" s="919" t="s">
        <v>2028</v>
      </c>
      <c r="B837" s="920"/>
      <c r="C837" s="920"/>
      <c r="D837" s="920"/>
      <c r="E837" s="920"/>
      <c r="F837" s="920"/>
      <c r="G837" s="920"/>
      <c r="H837" s="920"/>
      <c r="I837" s="920"/>
      <c r="J837" s="920"/>
      <c r="K837" s="920"/>
      <c r="L837" s="920"/>
      <c r="M837" s="920"/>
      <c r="N837" s="920"/>
      <c r="O837" s="921"/>
      <c r="P837" s="886" t="s">
        <v>1540</v>
      </c>
      <c r="Q837" s="886"/>
      <c r="R837" s="886"/>
      <c r="S837" s="886"/>
      <c r="T837" s="886"/>
      <c r="U837" s="886"/>
      <c r="V837" s="886"/>
      <c r="W837" s="886"/>
      <c r="X837" s="886"/>
      <c r="Y837" s="886"/>
      <c r="Z837" s="886"/>
      <c r="AA837" s="886"/>
      <c r="AB837" s="886"/>
      <c r="AC837" s="886"/>
      <c r="AD837" s="887"/>
      <c r="AE837" s="887"/>
      <c r="AF837" s="887"/>
      <c r="AG837" s="888">
        <v>13</v>
      </c>
      <c r="AH837" s="888"/>
      <c r="AI837" s="888"/>
      <c r="AJ837" s="888"/>
      <c r="AK837" s="889">
        <v>197923.17999999993</v>
      </c>
      <c r="AL837" s="889"/>
      <c r="AM837" s="889"/>
      <c r="AN837" s="889"/>
      <c r="AO837" s="889"/>
      <c r="AP837" s="889"/>
      <c r="AQ837" s="880">
        <v>2375078.16</v>
      </c>
      <c r="AR837" s="880"/>
      <c r="AS837" s="880"/>
      <c r="AT837" s="880"/>
      <c r="AU837" s="880"/>
      <c r="AV837" s="880"/>
      <c r="AW837" s="880"/>
      <c r="AX837" s="880"/>
      <c r="AY837" s="876">
        <v>0</v>
      </c>
      <c r="AZ837" s="876"/>
      <c r="BA837" s="876"/>
      <c r="BB837" s="876"/>
      <c r="BC837" s="876"/>
      <c r="BD837" s="876"/>
      <c r="BE837" s="876"/>
      <c r="BF837" s="876"/>
      <c r="BG837" s="876">
        <v>32987.196666666663</v>
      </c>
      <c r="BH837" s="876"/>
      <c r="BI837" s="876"/>
      <c r="BJ837" s="876"/>
      <c r="BK837" s="876"/>
      <c r="BL837" s="876"/>
      <c r="BM837" s="876"/>
      <c r="BN837" s="876"/>
      <c r="BO837" s="877">
        <v>329871.96666666667</v>
      </c>
      <c r="BP837" s="878"/>
      <c r="BQ837" s="878"/>
      <c r="BR837" s="878"/>
      <c r="BS837" s="878"/>
      <c r="BT837" s="878"/>
      <c r="BU837" s="878"/>
      <c r="BV837" s="879"/>
      <c r="BW837" s="876">
        <v>0</v>
      </c>
      <c r="BX837" s="876"/>
      <c r="BY837" s="876"/>
      <c r="BZ837" s="876"/>
      <c r="CA837" s="876"/>
      <c r="CB837" s="876"/>
      <c r="CC837" s="876"/>
      <c r="CD837" s="876"/>
      <c r="CE837" s="876">
        <v>0</v>
      </c>
      <c r="CF837" s="876"/>
      <c r="CG837" s="876"/>
      <c r="CH837" s="876"/>
      <c r="CI837" s="876"/>
      <c r="CJ837" s="876"/>
      <c r="CK837" s="876"/>
      <c r="CL837" s="876"/>
      <c r="CM837" s="876"/>
      <c r="CN837" s="876">
        <v>348561.58999999997</v>
      </c>
      <c r="CO837" s="876"/>
      <c r="CP837" s="876"/>
      <c r="CQ837" s="876"/>
      <c r="CR837" s="876"/>
      <c r="CS837" s="876"/>
      <c r="CT837" s="876"/>
      <c r="CU837" s="876"/>
      <c r="CV837" s="880">
        <f t="shared" si="12"/>
        <v>3086498.9133333336</v>
      </c>
      <c r="CW837" s="880"/>
      <c r="CX837" s="880"/>
      <c r="CY837" s="880"/>
      <c r="CZ837" s="880"/>
      <c r="DA837" s="880"/>
      <c r="DB837" s="880"/>
      <c r="DC837" s="880"/>
      <c r="DD837" s="880"/>
      <c r="DE837" s="881"/>
    </row>
    <row r="838" spans="1:109" s="3" customFormat="1" ht="23.25" customHeight="1" x14ac:dyDescent="0.2">
      <c r="A838" s="919" t="s">
        <v>2029</v>
      </c>
      <c r="B838" s="920"/>
      <c r="C838" s="920"/>
      <c r="D838" s="920"/>
      <c r="E838" s="920"/>
      <c r="F838" s="920"/>
      <c r="G838" s="920"/>
      <c r="H838" s="920"/>
      <c r="I838" s="920"/>
      <c r="J838" s="920"/>
      <c r="K838" s="920"/>
      <c r="L838" s="920"/>
      <c r="M838" s="920"/>
      <c r="N838" s="920"/>
      <c r="O838" s="921"/>
      <c r="P838" s="886" t="s">
        <v>1618</v>
      </c>
      <c r="Q838" s="886"/>
      <c r="R838" s="886"/>
      <c r="S838" s="886"/>
      <c r="T838" s="886"/>
      <c r="U838" s="886"/>
      <c r="V838" s="886"/>
      <c r="W838" s="886"/>
      <c r="X838" s="886"/>
      <c r="Y838" s="886"/>
      <c r="Z838" s="886"/>
      <c r="AA838" s="886"/>
      <c r="AB838" s="886"/>
      <c r="AC838" s="886"/>
      <c r="AD838" s="887"/>
      <c r="AE838" s="887"/>
      <c r="AF838" s="887"/>
      <c r="AG838" s="888">
        <v>1</v>
      </c>
      <c r="AH838" s="888"/>
      <c r="AI838" s="888"/>
      <c r="AJ838" s="888"/>
      <c r="AK838" s="889">
        <v>54815</v>
      </c>
      <c r="AL838" s="889"/>
      <c r="AM838" s="889"/>
      <c r="AN838" s="889"/>
      <c r="AO838" s="889"/>
      <c r="AP838" s="889"/>
      <c r="AQ838" s="880">
        <v>657780</v>
      </c>
      <c r="AR838" s="880"/>
      <c r="AS838" s="880"/>
      <c r="AT838" s="880"/>
      <c r="AU838" s="880"/>
      <c r="AV838" s="880"/>
      <c r="AW838" s="880"/>
      <c r="AX838" s="880"/>
      <c r="AY838" s="876">
        <v>0</v>
      </c>
      <c r="AZ838" s="876"/>
      <c r="BA838" s="876"/>
      <c r="BB838" s="876"/>
      <c r="BC838" s="876"/>
      <c r="BD838" s="876"/>
      <c r="BE838" s="876"/>
      <c r="BF838" s="876"/>
      <c r="BG838" s="876">
        <v>9135.8333333333339</v>
      </c>
      <c r="BH838" s="876"/>
      <c r="BI838" s="876"/>
      <c r="BJ838" s="876"/>
      <c r="BK838" s="876"/>
      <c r="BL838" s="876"/>
      <c r="BM838" s="876"/>
      <c r="BN838" s="876"/>
      <c r="BO838" s="877">
        <v>91358.333333333343</v>
      </c>
      <c r="BP838" s="878"/>
      <c r="BQ838" s="878"/>
      <c r="BR838" s="878"/>
      <c r="BS838" s="878"/>
      <c r="BT838" s="878"/>
      <c r="BU838" s="878"/>
      <c r="BV838" s="879"/>
      <c r="BW838" s="876">
        <v>0</v>
      </c>
      <c r="BX838" s="876"/>
      <c r="BY838" s="876"/>
      <c r="BZ838" s="876"/>
      <c r="CA838" s="876"/>
      <c r="CB838" s="876"/>
      <c r="CC838" s="876"/>
      <c r="CD838" s="876"/>
      <c r="CE838" s="876">
        <v>0</v>
      </c>
      <c r="CF838" s="876"/>
      <c r="CG838" s="876"/>
      <c r="CH838" s="876"/>
      <c r="CI838" s="876"/>
      <c r="CJ838" s="876"/>
      <c r="CK838" s="876"/>
      <c r="CL838" s="876"/>
      <c r="CM838" s="876"/>
      <c r="CN838" s="876">
        <v>0</v>
      </c>
      <c r="CO838" s="876"/>
      <c r="CP838" s="876"/>
      <c r="CQ838" s="876"/>
      <c r="CR838" s="876"/>
      <c r="CS838" s="876"/>
      <c r="CT838" s="876"/>
      <c r="CU838" s="876"/>
      <c r="CV838" s="880">
        <f t="shared" si="12"/>
        <v>758274.16666666674</v>
      </c>
      <c r="CW838" s="880"/>
      <c r="CX838" s="880"/>
      <c r="CY838" s="880"/>
      <c r="CZ838" s="880"/>
      <c r="DA838" s="880"/>
      <c r="DB838" s="880"/>
      <c r="DC838" s="880"/>
      <c r="DD838" s="880"/>
      <c r="DE838" s="881"/>
    </row>
    <row r="839" spans="1:109" s="3" customFormat="1" ht="23.25" customHeight="1" x14ac:dyDescent="0.2">
      <c r="A839" s="919" t="s">
        <v>2030</v>
      </c>
      <c r="B839" s="920"/>
      <c r="C839" s="920"/>
      <c r="D839" s="920"/>
      <c r="E839" s="920"/>
      <c r="F839" s="920"/>
      <c r="G839" s="920"/>
      <c r="H839" s="920"/>
      <c r="I839" s="920"/>
      <c r="J839" s="920"/>
      <c r="K839" s="920"/>
      <c r="L839" s="920"/>
      <c r="M839" s="920"/>
      <c r="N839" s="920"/>
      <c r="O839" s="921"/>
      <c r="P839" s="886" t="s">
        <v>1564</v>
      </c>
      <c r="Q839" s="886"/>
      <c r="R839" s="886"/>
      <c r="S839" s="886"/>
      <c r="T839" s="886"/>
      <c r="U839" s="886"/>
      <c r="V839" s="886"/>
      <c r="W839" s="886"/>
      <c r="X839" s="886"/>
      <c r="Y839" s="886"/>
      <c r="Z839" s="886"/>
      <c r="AA839" s="886"/>
      <c r="AB839" s="886"/>
      <c r="AC839" s="886"/>
      <c r="AD839" s="887"/>
      <c r="AE839" s="887"/>
      <c r="AF839" s="887"/>
      <c r="AG839" s="888">
        <v>1</v>
      </c>
      <c r="AH839" s="888"/>
      <c r="AI839" s="888"/>
      <c r="AJ839" s="888"/>
      <c r="AK839" s="889">
        <v>12040.32</v>
      </c>
      <c r="AL839" s="889"/>
      <c r="AM839" s="889"/>
      <c r="AN839" s="889"/>
      <c r="AO839" s="889"/>
      <c r="AP839" s="889"/>
      <c r="AQ839" s="880">
        <v>144483.84</v>
      </c>
      <c r="AR839" s="880"/>
      <c r="AS839" s="880"/>
      <c r="AT839" s="880"/>
      <c r="AU839" s="880"/>
      <c r="AV839" s="880"/>
      <c r="AW839" s="880"/>
      <c r="AX839" s="880"/>
      <c r="AY839" s="876">
        <v>0</v>
      </c>
      <c r="AZ839" s="876"/>
      <c r="BA839" s="876"/>
      <c r="BB839" s="876"/>
      <c r="BC839" s="876"/>
      <c r="BD839" s="876"/>
      <c r="BE839" s="876"/>
      <c r="BF839" s="876"/>
      <c r="BG839" s="876">
        <v>2006.72</v>
      </c>
      <c r="BH839" s="876"/>
      <c r="BI839" s="876"/>
      <c r="BJ839" s="876"/>
      <c r="BK839" s="876"/>
      <c r="BL839" s="876"/>
      <c r="BM839" s="876"/>
      <c r="BN839" s="876"/>
      <c r="BO839" s="877">
        <v>20067.2</v>
      </c>
      <c r="BP839" s="878"/>
      <c r="BQ839" s="878"/>
      <c r="BR839" s="878"/>
      <c r="BS839" s="878"/>
      <c r="BT839" s="878"/>
      <c r="BU839" s="878"/>
      <c r="BV839" s="879"/>
      <c r="BW839" s="876">
        <v>0</v>
      </c>
      <c r="BX839" s="876"/>
      <c r="BY839" s="876"/>
      <c r="BZ839" s="876"/>
      <c r="CA839" s="876"/>
      <c r="CB839" s="876"/>
      <c r="CC839" s="876"/>
      <c r="CD839" s="876"/>
      <c r="CE839" s="876">
        <v>0</v>
      </c>
      <c r="CF839" s="876"/>
      <c r="CG839" s="876"/>
      <c r="CH839" s="876"/>
      <c r="CI839" s="876"/>
      <c r="CJ839" s="876"/>
      <c r="CK839" s="876"/>
      <c r="CL839" s="876"/>
      <c r="CM839" s="876"/>
      <c r="CN839" s="876">
        <v>25600</v>
      </c>
      <c r="CO839" s="876"/>
      <c r="CP839" s="876"/>
      <c r="CQ839" s="876"/>
      <c r="CR839" s="876"/>
      <c r="CS839" s="876"/>
      <c r="CT839" s="876"/>
      <c r="CU839" s="876"/>
      <c r="CV839" s="880">
        <f t="shared" si="12"/>
        <v>192157.76</v>
      </c>
      <c r="CW839" s="880"/>
      <c r="CX839" s="880"/>
      <c r="CY839" s="880"/>
      <c r="CZ839" s="880"/>
      <c r="DA839" s="880"/>
      <c r="DB839" s="880"/>
      <c r="DC839" s="880"/>
      <c r="DD839" s="880"/>
      <c r="DE839" s="881"/>
    </row>
    <row r="840" spans="1:109" s="3" customFormat="1" ht="23.25" customHeight="1" x14ac:dyDescent="0.2">
      <c r="A840" s="919" t="s">
        <v>2030</v>
      </c>
      <c r="B840" s="920"/>
      <c r="C840" s="920"/>
      <c r="D840" s="920"/>
      <c r="E840" s="920"/>
      <c r="F840" s="920"/>
      <c r="G840" s="920"/>
      <c r="H840" s="920"/>
      <c r="I840" s="920"/>
      <c r="J840" s="920"/>
      <c r="K840" s="920"/>
      <c r="L840" s="920"/>
      <c r="M840" s="920"/>
      <c r="N840" s="920"/>
      <c r="O840" s="921"/>
      <c r="P840" s="886" t="s">
        <v>1567</v>
      </c>
      <c r="Q840" s="886"/>
      <c r="R840" s="886"/>
      <c r="S840" s="886"/>
      <c r="T840" s="886"/>
      <c r="U840" s="886"/>
      <c r="V840" s="886"/>
      <c r="W840" s="886"/>
      <c r="X840" s="886"/>
      <c r="Y840" s="886"/>
      <c r="Z840" s="886"/>
      <c r="AA840" s="886"/>
      <c r="AB840" s="886"/>
      <c r="AC840" s="886"/>
      <c r="AD840" s="887"/>
      <c r="AE840" s="887"/>
      <c r="AF840" s="887"/>
      <c r="AG840" s="888">
        <v>1</v>
      </c>
      <c r="AH840" s="888"/>
      <c r="AI840" s="888"/>
      <c r="AJ840" s="888"/>
      <c r="AK840" s="889">
        <v>12040.32</v>
      </c>
      <c r="AL840" s="889"/>
      <c r="AM840" s="889"/>
      <c r="AN840" s="889"/>
      <c r="AO840" s="889"/>
      <c r="AP840" s="889"/>
      <c r="AQ840" s="880">
        <v>144483.84</v>
      </c>
      <c r="AR840" s="880"/>
      <c r="AS840" s="880"/>
      <c r="AT840" s="880"/>
      <c r="AU840" s="880"/>
      <c r="AV840" s="880"/>
      <c r="AW840" s="880"/>
      <c r="AX840" s="880"/>
      <c r="AY840" s="876">
        <v>0</v>
      </c>
      <c r="AZ840" s="876"/>
      <c r="BA840" s="876"/>
      <c r="BB840" s="876"/>
      <c r="BC840" s="876"/>
      <c r="BD840" s="876"/>
      <c r="BE840" s="876"/>
      <c r="BF840" s="876"/>
      <c r="BG840" s="876">
        <v>2006.72</v>
      </c>
      <c r="BH840" s="876"/>
      <c r="BI840" s="876"/>
      <c r="BJ840" s="876"/>
      <c r="BK840" s="876"/>
      <c r="BL840" s="876"/>
      <c r="BM840" s="876"/>
      <c r="BN840" s="876"/>
      <c r="BO840" s="877">
        <v>20067.2</v>
      </c>
      <c r="BP840" s="878"/>
      <c r="BQ840" s="878"/>
      <c r="BR840" s="878"/>
      <c r="BS840" s="878"/>
      <c r="BT840" s="878"/>
      <c r="BU840" s="878"/>
      <c r="BV840" s="879"/>
      <c r="BW840" s="876">
        <v>0</v>
      </c>
      <c r="BX840" s="876"/>
      <c r="BY840" s="876"/>
      <c r="BZ840" s="876"/>
      <c r="CA840" s="876"/>
      <c r="CB840" s="876"/>
      <c r="CC840" s="876"/>
      <c r="CD840" s="876"/>
      <c r="CE840" s="876">
        <v>0</v>
      </c>
      <c r="CF840" s="876"/>
      <c r="CG840" s="876"/>
      <c r="CH840" s="876"/>
      <c r="CI840" s="876"/>
      <c r="CJ840" s="876"/>
      <c r="CK840" s="876"/>
      <c r="CL840" s="876"/>
      <c r="CM840" s="876"/>
      <c r="CN840" s="876">
        <v>25600</v>
      </c>
      <c r="CO840" s="876"/>
      <c r="CP840" s="876"/>
      <c r="CQ840" s="876"/>
      <c r="CR840" s="876"/>
      <c r="CS840" s="876"/>
      <c r="CT840" s="876"/>
      <c r="CU840" s="876"/>
      <c r="CV840" s="880">
        <f t="shared" ref="CV840:CV853" si="13">SUM(AQ840:CU840)</f>
        <v>192157.76</v>
      </c>
      <c r="CW840" s="880"/>
      <c r="CX840" s="880"/>
      <c r="CY840" s="880"/>
      <c r="CZ840" s="880"/>
      <c r="DA840" s="880"/>
      <c r="DB840" s="880"/>
      <c r="DC840" s="880"/>
      <c r="DD840" s="880"/>
      <c r="DE840" s="881"/>
    </row>
    <row r="841" spans="1:109" s="3" customFormat="1" ht="23.25" customHeight="1" x14ac:dyDescent="0.2">
      <c r="A841" s="919" t="s">
        <v>2030</v>
      </c>
      <c r="B841" s="920"/>
      <c r="C841" s="920"/>
      <c r="D841" s="920"/>
      <c r="E841" s="920"/>
      <c r="F841" s="920"/>
      <c r="G841" s="920"/>
      <c r="H841" s="920"/>
      <c r="I841" s="920"/>
      <c r="J841" s="920"/>
      <c r="K841" s="920"/>
      <c r="L841" s="920"/>
      <c r="M841" s="920"/>
      <c r="N841" s="920"/>
      <c r="O841" s="921"/>
      <c r="P841" s="886" t="s">
        <v>1526</v>
      </c>
      <c r="Q841" s="886"/>
      <c r="R841" s="886"/>
      <c r="S841" s="886"/>
      <c r="T841" s="886"/>
      <c r="U841" s="886"/>
      <c r="V841" s="886"/>
      <c r="W841" s="886"/>
      <c r="X841" s="886"/>
      <c r="Y841" s="886"/>
      <c r="Z841" s="886"/>
      <c r="AA841" s="886"/>
      <c r="AB841" s="886"/>
      <c r="AC841" s="886"/>
      <c r="AD841" s="887"/>
      <c r="AE841" s="887"/>
      <c r="AF841" s="887"/>
      <c r="AG841" s="888">
        <v>2</v>
      </c>
      <c r="AH841" s="888"/>
      <c r="AI841" s="888"/>
      <c r="AJ841" s="888"/>
      <c r="AK841" s="889">
        <v>24080.639999999999</v>
      </c>
      <c r="AL841" s="889"/>
      <c r="AM841" s="889"/>
      <c r="AN841" s="889"/>
      <c r="AO841" s="889"/>
      <c r="AP841" s="889"/>
      <c r="AQ841" s="880">
        <v>288967.67999999999</v>
      </c>
      <c r="AR841" s="880"/>
      <c r="AS841" s="880"/>
      <c r="AT841" s="880"/>
      <c r="AU841" s="880"/>
      <c r="AV841" s="880"/>
      <c r="AW841" s="880"/>
      <c r="AX841" s="880"/>
      <c r="AY841" s="876">
        <v>0</v>
      </c>
      <c r="AZ841" s="876"/>
      <c r="BA841" s="876"/>
      <c r="BB841" s="876"/>
      <c r="BC841" s="876"/>
      <c r="BD841" s="876"/>
      <c r="BE841" s="876"/>
      <c r="BF841" s="876"/>
      <c r="BG841" s="876">
        <v>4013.44</v>
      </c>
      <c r="BH841" s="876"/>
      <c r="BI841" s="876"/>
      <c r="BJ841" s="876"/>
      <c r="BK841" s="876"/>
      <c r="BL841" s="876"/>
      <c r="BM841" s="876"/>
      <c r="BN841" s="876"/>
      <c r="BO841" s="877">
        <v>40134.400000000001</v>
      </c>
      <c r="BP841" s="878"/>
      <c r="BQ841" s="878"/>
      <c r="BR841" s="878"/>
      <c r="BS841" s="878"/>
      <c r="BT841" s="878"/>
      <c r="BU841" s="878"/>
      <c r="BV841" s="879"/>
      <c r="BW841" s="876">
        <v>0</v>
      </c>
      <c r="BX841" s="876"/>
      <c r="BY841" s="876"/>
      <c r="BZ841" s="876"/>
      <c r="CA841" s="876"/>
      <c r="CB841" s="876"/>
      <c r="CC841" s="876"/>
      <c r="CD841" s="876"/>
      <c r="CE841" s="876">
        <v>0</v>
      </c>
      <c r="CF841" s="876"/>
      <c r="CG841" s="876"/>
      <c r="CH841" s="876"/>
      <c r="CI841" s="876"/>
      <c r="CJ841" s="876"/>
      <c r="CK841" s="876"/>
      <c r="CL841" s="876"/>
      <c r="CM841" s="876"/>
      <c r="CN841" s="876">
        <v>51200</v>
      </c>
      <c r="CO841" s="876"/>
      <c r="CP841" s="876"/>
      <c r="CQ841" s="876"/>
      <c r="CR841" s="876"/>
      <c r="CS841" s="876"/>
      <c r="CT841" s="876"/>
      <c r="CU841" s="876"/>
      <c r="CV841" s="880">
        <f t="shared" si="13"/>
        <v>384315.52</v>
      </c>
      <c r="CW841" s="880"/>
      <c r="CX841" s="880"/>
      <c r="CY841" s="880"/>
      <c r="CZ841" s="880"/>
      <c r="DA841" s="880"/>
      <c r="DB841" s="880"/>
      <c r="DC841" s="880"/>
      <c r="DD841" s="880"/>
      <c r="DE841" s="881"/>
    </row>
    <row r="842" spans="1:109" s="3" customFormat="1" ht="23.25" customHeight="1" x14ac:dyDescent="0.2">
      <c r="A842" s="919" t="s">
        <v>2030</v>
      </c>
      <c r="B842" s="920"/>
      <c r="C842" s="920"/>
      <c r="D842" s="920"/>
      <c r="E842" s="920"/>
      <c r="F842" s="920"/>
      <c r="G842" s="920"/>
      <c r="H842" s="920"/>
      <c r="I842" s="920"/>
      <c r="J842" s="920"/>
      <c r="K842" s="920"/>
      <c r="L842" s="920"/>
      <c r="M842" s="920"/>
      <c r="N842" s="920"/>
      <c r="O842" s="921"/>
      <c r="P842" s="886" t="s">
        <v>1538</v>
      </c>
      <c r="Q842" s="886"/>
      <c r="R842" s="886"/>
      <c r="S842" s="886"/>
      <c r="T842" s="886"/>
      <c r="U842" s="886"/>
      <c r="V842" s="886"/>
      <c r="W842" s="886"/>
      <c r="X842" s="886"/>
      <c r="Y842" s="886"/>
      <c r="Z842" s="886"/>
      <c r="AA842" s="886"/>
      <c r="AB842" s="886"/>
      <c r="AC842" s="886"/>
      <c r="AD842" s="887"/>
      <c r="AE842" s="887"/>
      <c r="AF842" s="887"/>
      <c r="AG842" s="888">
        <v>2</v>
      </c>
      <c r="AH842" s="888"/>
      <c r="AI842" s="888"/>
      <c r="AJ842" s="888"/>
      <c r="AK842" s="889">
        <v>24080.639999999999</v>
      </c>
      <c r="AL842" s="889"/>
      <c r="AM842" s="889"/>
      <c r="AN842" s="889"/>
      <c r="AO842" s="889"/>
      <c r="AP842" s="889"/>
      <c r="AQ842" s="880">
        <v>288967.67999999999</v>
      </c>
      <c r="AR842" s="880"/>
      <c r="AS842" s="880"/>
      <c r="AT842" s="880"/>
      <c r="AU842" s="880"/>
      <c r="AV842" s="880"/>
      <c r="AW842" s="880"/>
      <c r="AX842" s="880"/>
      <c r="AY842" s="876">
        <v>0</v>
      </c>
      <c r="AZ842" s="876"/>
      <c r="BA842" s="876"/>
      <c r="BB842" s="876"/>
      <c r="BC842" s="876"/>
      <c r="BD842" s="876"/>
      <c r="BE842" s="876"/>
      <c r="BF842" s="876"/>
      <c r="BG842" s="876">
        <v>4013.44</v>
      </c>
      <c r="BH842" s="876"/>
      <c r="BI842" s="876"/>
      <c r="BJ842" s="876"/>
      <c r="BK842" s="876"/>
      <c r="BL842" s="876"/>
      <c r="BM842" s="876"/>
      <c r="BN842" s="876"/>
      <c r="BO842" s="877">
        <v>40134.400000000001</v>
      </c>
      <c r="BP842" s="878"/>
      <c r="BQ842" s="878"/>
      <c r="BR842" s="878"/>
      <c r="BS842" s="878"/>
      <c r="BT842" s="878"/>
      <c r="BU842" s="878"/>
      <c r="BV842" s="879"/>
      <c r="BW842" s="876">
        <v>0</v>
      </c>
      <c r="BX842" s="876"/>
      <c r="BY842" s="876"/>
      <c r="BZ842" s="876"/>
      <c r="CA842" s="876"/>
      <c r="CB842" s="876"/>
      <c r="CC842" s="876"/>
      <c r="CD842" s="876"/>
      <c r="CE842" s="876">
        <v>0</v>
      </c>
      <c r="CF842" s="876"/>
      <c r="CG842" s="876"/>
      <c r="CH842" s="876"/>
      <c r="CI842" s="876"/>
      <c r="CJ842" s="876"/>
      <c r="CK842" s="876"/>
      <c r="CL842" s="876"/>
      <c r="CM842" s="876"/>
      <c r="CN842" s="876">
        <v>51200</v>
      </c>
      <c r="CO842" s="876"/>
      <c r="CP842" s="876"/>
      <c r="CQ842" s="876"/>
      <c r="CR842" s="876"/>
      <c r="CS842" s="876"/>
      <c r="CT842" s="876"/>
      <c r="CU842" s="876"/>
      <c r="CV842" s="880">
        <f t="shared" si="13"/>
        <v>384315.52</v>
      </c>
      <c r="CW842" s="880"/>
      <c r="CX842" s="880"/>
      <c r="CY842" s="880"/>
      <c r="CZ842" s="880"/>
      <c r="DA842" s="880"/>
      <c r="DB842" s="880"/>
      <c r="DC842" s="880"/>
      <c r="DD842" s="880"/>
      <c r="DE842" s="881"/>
    </row>
    <row r="843" spans="1:109" s="3" customFormat="1" ht="23.25" customHeight="1" x14ac:dyDescent="0.2">
      <c r="A843" s="919" t="s">
        <v>2031</v>
      </c>
      <c r="B843" s="920"/>
      <c r="C843" s="920"/>
      <c r="D843" s="920"/>
      <c r="E843" s="920"/>
      <c r="F843" s="920"/>
      <c r="G843" s="920"/>
      <c r="H843" s="920"/>
      <c r="I843" s="920"/>
      <c r="J843" s="920"/>
      <c r="K843" s="920"/>
      <c r="L843" s="920"/>
      <c r="M843" s="920"/>
      <c r="N843" s="920"/>
      <c r="O843" s="921"/>
      <c r="P843" s="886" t="s">
        <v>1540</v>
      </c>
      <c r="Q843" s="886"/>
      <c r="R843" s="886"/>
      <c r="S843" s="886"/>
      <c r="T843" s="886"/>
      <c r="U843" s="886"/>
      <c r="V843" s="886"/>
      <c r="W843" s="886"/>
      <c r="X843" s="886"/>
      <c r="Y843" s="886"/>
      <c r="Z843" s="886"/>
      <c r="AA843" s="886"/>
      <c r="AB843" s="886"/>
      <c r="AC843" s="886"/>
      <c r="AD843" s="887"/>
      <c r="AE843" s="887"/>
      <c r="AF843" s="887"/>
      <c r="AG843" s="888">
        <v>12</v>
      </c>
      <c r="AH843" s="888"/>
      <c r="AI843" s="888"/>
      <c r="AJ843" s="888"/>
      <c r="AK843" s="889">
        <v>144483.84000000003</v>
      </c>
      <c r="AL843" s="889"/>
      <c r="AM843" s="889"/>
      <c r="AN843" s="889"/>
      <c r="AO843" s="889"/>
      <c r="AP843" s="889"/>
      <c r="AQ843" s="880">
        <v>1733806.0800000003</v>
      </c>
      <c r="AR843" s="880"/>
      <c r="AS843" s="880"/>
      <c r="AT843" s="880"/>
      <c r="AU843" s="880"/>
      <c r="AV843" s="880"/>
      <c r="AW843" s="880"/>
      <c r="AX843" s="880"/>
      <c r="AY843" s="876">
        <v>0</v>
      </c>
      <c r="AZ843" s="876"/>
      <c r="BA843" s="876"/>
      <c r="BB843" s="876"/>
      <c r="BC843" s="876"/>
      <c r="BD843" s="876"/>
      <c r="BE843" s="876"/>
      <c r="BF843" s="876"/>
      <c r="BG843" s="876">
        <v>24080.640000000003</v>
      </c>
      <c r="BH843" s="876"/>
      <c r="BI843" s="876"/>
      <c r="BJ843" s="876"/>
      <c r="BK843" s="876"/>
      <c r="BL843" s="876"/>
      <c r="BM843" s="876"/>
      <c r="BN843" s="876"/>
      <c r="BO843" s="877">
        <v>240806.40000000005</v>
      </c>
      <c r="BP843" s="878"/>
      <c r="BQ843" s="878"/>
      <c r="BR843" s="878"/>
      <c r="BS843" s="878"/>
      <c r="BT843" s="878"/>
      <c r="BU843" s="878"/>
      <c r="BV843" s="879"/>
      <c r="BW843" s="876">
        <v>0</v>
      </c>
      <c r="BX843" s="876"/>
      <c r="BY843" s="876"/>
      <c r="BZ843" s="876"/>
      <c r="CA843" s="876"/>
      <c r="CB843" s="876"/>
      <c r="CC843" s="876"/>
      <c r="CD843" s="876"/>
      <c r="CE843" s="876">
        <v>0</v>
      </c>
      <c r="CF843" s="876"/>
      <c r="CG843" s="876"/>
      <c r="CH843" s="876"/>
      <c r="CI843" s="876"/>
      <c r="CJ843" s="876"/>
      <c r="CK843" s="876"/>
      <c r="CL843" s="876"/>
      <c r="CM843" s="876"/>
      <c r="CN843" s="876">
        <v>307200</v>
      </c>
      <c r="CO843" s="876"/>
      <c r="CP843" s="876"/>
      <c r="CQ843" s="876"/>
      <c r="CR843" s="876"/>
      <c r="CS843" s="876"/>
      <c r="CT843" s="876"/>
      <c r="CU843" s="876"/>
      <c r="CV843" s="880">
        <f t="shared" si="13"/>
        <v>2305893.12</v>
      </c>
      <c r="CW843" s="880"/>
      <c r="CX843" s="880"/>
      <c r="CY843" s="880"/>
      <c r="CZ843" s="880"/>
      <c r="DA843" s="880"/>
      <c r="DB843" s="880"/>
      <c r="DC843" s="880"/>
      <c r="DD843" s="880"/>
      <c r="DE843" s="881"/>
    </row>
    <row r="844" spans="1:109" s="3" customFormat="1" ht="23.25" customHeight="1" x14ac:dyDescent="0.2">
      <c r="A844" s="919" t="s">
        <v>2032</v>
      </c>
      <c r="B844" s="920"/>
      <c r="C844" s="920"/>
      <c r="D844" s="920"/>
      <c r="E844" s="920"/>
      <c r="F844" s="920"/>
      <c r="G844" s="920"/>
      <c r="H844" s="920"/>
      <c r="I844" s="920"/>
      <c r="J844" s="920"/>
      <c r="K844" s="920"/>
      <c r="L844" s="920"/>
      <c r="M844" s="920"/>
      <c r="N844" s="920"/>
      <c r="O844" s="921"/>
      <c r="P844" s="886" t="s">
        <v>1507</v>
      </c>
      <c r="Q844" s="886"/>
      <c r="R844" s="886"/>
      <c r="S844" s="886"/>
      <c r="T844" s="886"/>
      <c r="U844" s="886"/>
      <c r="V844" s="886"/>
      <c r="W844" s="886"/>
      <c r="X844" s="886"/>
      <c r="Y844" s="886"/>
      <c r="Z844" s="886"/>
      <c r="AA844" s="886"/>
      <c r="AB844" s="886"/>
      <c r="AC844" s="886"/>
      <c r="AD844" s="887"/>
      <c r="AE844" s="887"/>
      <c r="AF844" s="887"/>
      <c r="AG844" s="888">
        <v>2</v>
      </c>
      <c r="AH844" s="888"/>
      <c r="AI844" s="888"/>
      <c r="AJ844" s="888"/>
      <c r="AK844" s="889">
        <v>27120.154490000001</v>
      </c>
      <c r="AL844" s="889"/>
      <c r="AM844" s="889"/>
      <c r="AN844" s="889"/>
      <c r="AO844" s="889"/>
      <c r="AP844" s="889"/>
      <c r="AQ844" s="880">
        <v>325441.85388000001</v>
      </c>
      <c r="AR844" s="880"/>
      <c r="AS844" s="880"/>
      <c r="AT844" s="880"/>
      <c r="AU844" s="880"/>
      <c r="AV844" s="880"/>
      <c r="AW844" s="880"/>
      <c r="AX844" s="880"/>
      <c r="AY844" s="876">
        <v>0</v>
      </c>
      <c r="AZ844" s="876"/>
      <c r="BA844" s="876"/>
      <c r="BB844" s="876"/>
      <c r="BC844" s="876"/>
      <c r="BD844" s="876"/>
      <c r="BE844" s="876"/>
      <c r="BF844" s="876"/>
      <c r="BG844" s="876">
        <v>4520.0257483333335</v>
      </c>
      <c r="BH844" s="876"/>
      <c r="BI844" s="876"/>
      <c r="BJ844" s="876"/>
      <c r="BK844" s="876"/>
      <c r="BL844" s="876"/>
      <c r="BM844" s="876"/>
      <c r="BN844" s="876"/>
      <c r="BO844" s="877">
        <v>45200.257483333335</v>
      </c>
      <c r="BP844" s="878"/>
      <c r="BQ844" s="878"/>
      <c r="BR844" s="878"/>
      <c r="BS844" s="878"/>
      <c r="BT844" s="878"/>
      <c r="BU844" s="878"/>
      <c r="BV844" s="879"/>
      <c r="BW844" s="876">
        <v>0</v>
      </c>
      <c r="BX844" s="876"/>
      <c r="BY844" s="876"/>
      <c r="BZ844" s="876"/>
      <c r="CA844" s="876"/>
      <c r="CB844" s="876"/>
      <c r="CC844" s="876"/>
      <c r="CD844" s="876"/>
      <c r="CE844" s="876">
        <v>0</v>
      </c>
      <c r="CF844" s="876"/>
      <c r="CG844" s="876"/>
      <c r="CH844" s="876"/>
      <c r="CI844" s="876"/>
      <c r="CJ844" s="876"/>
      <c r="CK844" s="876"/>
      <c r="CL844" s="876"/>
      <c r="CM844" s="876"/>
      <c r="CN844" s="876">
        <v>47160.077245</v>
      </c>
      <c r="CO844" s="876"/>
      <c r="CP844" s="876"/>
      <c r="CQ844" s="876"/>
      <c r="CR844" s="876"/>
      <c r="CS844" s="876"/>
      <c r="CT844" s="876"/>
      <c r="CU844" s="876"/>
      <c r="CV844" s="880">
        <f t="shared" si="13"/>
        <v>422322.21435666666</v>
      </c>
      <c r="CW844" s="880"/>
      <c r="CX844" s="880"/>
      <c r="CY844" s="880"/>
      <c r="CZ844" s="880"/>
      <c r="DA844" s="880"/>
      <c r="DB844" s="880"/>
      <c r="DC844" s="880"/>
      <c r="DD844" s="880"/>
      <c r="DE844" s="881"/>
    </row>
    <row r="845" spans="1:109" s="3" customFormat="1" ht="23.25" customHeight="1" x14ac:dyDescent="0.2">
      <c r="A845" s="919" t="s">
        <v>2033</v>
      </c>
      <c r="B845" s="920"/>
      <c r="C845" s="920"/>
      <c r="D845" s="920"/>
      <c r="E845" s="920"/>
      <c r="F845" s="920"/>
      <c r="G845" s="920"/>
      <c r="H845" s="920"/>
      <c r="I845" s="920"/>
      <c r="J845" s="920"/>
      <c r="K845" s="920"/>
      <c r="L845" s="920"/>
      <c r="M845" s="920"/>
      <c r="N845" s="920"/>
      <c r="O845" s="921"/>
      <c r="P845" s="886" t="s">
        <v>1540</v>
      </c>
      <c r="Q845" s="886"/>
      <c r="R845" s="886"/>
      <c r="S845" s="886"/>
      <c r="T845" s="886"/>
      <c r="U845" s="886"/>
      <c r="V845" s="886"/>
      <c r="W845" s="886"/>
      <c r="X845" s="886"/>
      <c r="Y845" s="886"/>
      <c r="Z845" s="886"/>
      <c r="AA845" s="886"/>
      <c r="AB845" s="886"/>
      <c r="AC845" s="886"/>
      <c r="AD845" s="887"/>
      <c r="AE845" s="887"/>
      <c r="AF845" s="887"/>
      <c r="AG845" s="888">
        <v>7</v>
      </c>
      <c r="AH845" s="888"/>
      <c r="AI845" s="888"/>
      <c r="AJ845" s="888"/>
      <c r="AK845" s="889">
        <v>31882.8984136</v>
      </c>
      <c r="AL845" s="889"/>
      <c r="AM845" s="889"/>
      <c r="AN845" s="889"/>
      <c r="AO845" s="889"/>
      <c r="AP845" s="889"/>
      <c r="AQ845" s="880">
        <v>382594.78096319997</v>
      </c>
      <c r="AR845" s="880"/>
      <c r="AS845" s="880"/>
      <c r="AT845" s="880"/>
      <c r="AU845" s="880"/>
      <c r="AV845" s="880"/>
      <c r="AW845" s="880"/>
      <c r="AX845" s="880"/>
      <c r="AY845" s="876">
        <v>0</v>
      </c>
      <c r="AZ845" s="876"/>
      <c r="BA845" s="876"/>
      <c r="BB845" s="876"/>
      <c r="BC845" s="876"/>
      <c r="BD845" s="876"/>
      <c r="BE845" s="876"/>
      <c r="BF845" s="876"/>
      <c r="BG845" s="876">
        <v>5313.8164022666679</v>
      </c>
      <c r="BH845" s="876"/>
      <c r="BI845" s="876"/>
      <c r="BJ845" s="876"/>
      <c r="BK845" s="876"/>
      <c r="BL845" s="876"/>
      <c r="BM845" s="876"/>
      <c r="BN845" s="876"/>
      <c r="BO845" s="877">
        <v>53138.164022666679</v>
      </c>
      <c r="BP845" s="878"/>
      <c r="BQ845" s="878"/>
      <c r="BR845" s="878"/>
      <c r="BS845" s="878"/>
      <c r="BT845" s="878"/>
      <c r="BU845" s="878"/>
      <c r="BV845" s="879"/>
      <c r="BW845" s="876">
        <v>0</v>
      </c>
      <c r="BX845" s="876"/>
      <c r="BY845" s="876"/>
      <c r="BZ845" s="876"/>
      <c r="CA845" s="876"/>
      <c r="CB845" s="876"/>
      <c r="CC845" s="876"/>
      <c r="CD845" s="876"/>
      <c r="CE845" s="876">
        <v>0</v>
      </c>
      <c r="CF845" s="876"/>
      <c r="CG845" s="876"/>
      <c r="CH845" s="876"/>
      <c r="CI845" s="876"/>
      <c r="CJ845" s="876"/>
      <c r="CK845" s="876"/>
      <c r="CL845" s="876"/>
      <c r="CM845" s="876"/>
      <c r="CN845" s="876">
        <v>179200</v>
      </c>
      <c r="CO845" s="876"/>
      <c r="CP845" s="876"/>
      <c r="CQ845" s="876"/>
      <c r="CR845" s="876"/>
      <c r="CS845" s="876"/>
      <c r="CT845" s="876"/>
      <c r="CU845" s="876"/>
      <c r="CV845" s="880">
        <f t="shared" si="13"/>
        <v>620246.76138813328</v>
      </c>
      <c r="CW845" s="880"/>
      <c r="CX845" s="880"/>
      <c r="CY845" s="880"/>
      <c r="CZ845" s="880"/>
      <c r="DA845" s="880"/>
      <c r="DB845" s="880"/>
      <c r="DC845" s="880"/>
      <c r="DD845" s="880"/>
      <c r="DE845" s="881"/>
    </row>
    <row r="846" spans="1:109" s="3" customFormat="1" ht="23.25" customHeight="1" x14ac:dyDescent="0.2">
      <c r="A846" s="919" t="s">
        <v>2034</v>
      </c>
      <c r="B846" s="920"/>
      <c r="C846" s="920"/>
      <c r="D846" s="920"/>
      <c r="E846" s="920"/>
      <c r="F846" s="920"/>
      <c r="G846" s="920"/>
      <c r="H846" s="920"/>
      <c r="I846" s="920"/>
      <c r="J846" s="920"/>
      <c r="K846" s="920"/>
      <c r="L846" s="920"/>
      <c r="M846" s="920"/>
      <c r="N846" s="920"/>
      <c r="O846" s="921"/>
      <c r="P846" s="886" t="s">
        <v>1564</v>
      </c>
      <c r="Q846" s="886"/>
      <c r="R846" s="886"/>
      <c r="S846" s="886"/>
      <c r="T846" s="886"/>
      <c r="U846" s="886"/>
      <c r="V846" s="886"/>
      <c r="W846" s="886"/>
      <c r="X846" s="886"/>
      <c r="Y846" s="886"/>
      <c r="Z846" s="886"/>
      <c r="AA846" s="886"/>
      <c r="AB846" s="886"/>
      <c r="AC846" s="886"/>
      <c r="AD846" s="887"/>
      <c r="AE846" s="887"/>
      <c r="AF846" s="887"/>
      <c r="AG846" s="888">
        <v>13</v>
      </c>
      <c r="AH846" s="888"/>
      <c r="AI846" s="888"/>
      <c r="AJ846" s="888"/>
      <c r="AK846" s="889">
        <v>148928</v>
      </c>
      <c r="AL846" s="889"/>
      <c r="AM846" s="889"/>
      <c r="AN846" s="889"/>
      <c r="AO846" s="889"/>
      <c r="AP846" s="889"/>
      <c r="AQ846" s="880">
        <v>1787136</v>
      </c>
      <c r="AR846" s="880"/>
      <c r="AS846" s="880"/>
      <c r="AT846" s="880"/>
      <c r="AU846" s="880"/>
      <c r="AV846" s="880"/>
      <c r="AW846" s="880"/>
      <c r="AX846" s="880"/>
      <c r="AY846" s="876">
        <v>0</v>
      </c>
      <c r="AZ846" s="876"/>
      <c r="BA846" s="876"/>
      <c r="BB846" s="876"/>
      <c r="BC846" s="876"/>
      <c r="BD846" s="876"/>
      <c r="BE846" s="876"/>
      <c r="BF846" s="876"/>
      <c r="BG846" s="876">
        <v>24821.333333333332</v>
      </c>
      <c r="BH846" s="876"/>
      <c r="BI846" s="876"/>
      <c r="BJ846" s="876"/>
      <c r="BK846" s="876"/>
      <c r="BL846" s="876"/>
      <c r="BM846" s="876"/>
      <c r="BN846" s="876"/>
      <c r="BO846" s="877">
        <v>248213.33333333337</v>
      </c>
      <c r="BP846" s="878"/>
      <c r="BQ846" s="878"/>
      <c r="BR846" s="878"/>
      <c r="BS846" s="878"/>
      <c r="BT846" s="878"/>
      <c r="BU846" s="878"/>
      <c r="BV846" s="879"/>
      <c r="BW846" s="876">
        <v>0</v>
      </c>
      <c r="BX846" s="876"/>
      <c r="BY846" s="876"/>
      <c r="BZ846" s="876"/>
      <c r="CA846" s="876"/>
      <c r="CB846" s="876"/>
      <c r="CC846" s="876"/>
      <c r="CD846" s="876"/>
      <c r="CE846" s="876">
        <v>0</v>
      </c>
      <c r="CF846" s="876"/>
      <c r="CG846" s="876"/>
      <c r="CH846" s="876"/>
      <c r="CI846" s="876"/>
      <c r="CJ846" s="876"/>
      <c r="CK846" s="876"/>
      <c r="CL846" s="876"/>
      <c r="CM846" s="876"/>
      <c r="CN846" s="876">
        <v>332800</v>
      </c>
      <c r="CO846" s="876"/>
      <c r="CP846" s="876"/>
      <c r="CQ846" s="876"/>
      <c r="CR846" s="876"/>
      <c r="CS846" s="876"/>
      <c r="CT846" s="876"/>
      <c r="CU846" s="876"/>
      <c r="CV846" s="880">
        <f t="shared" si="13"/>
        <v>2392970.6666666665</v>
      </c>
      <c r="CW846" s="880"/>
      <c r="CX846" s="880"/>
      <c r="CY846" s="880"/>
      <c r="CZ846" s="880"/>
      <c r="DA846" s="880"/>
      <c r="DB846" s="880"/>
      <c r="DC846" s="880"/>
      <c r="DD846" s="880"/>
      <c r="DE846" s="881"/>
    </row>
    <row r="847" spans="1:109" s="3" customFormat="1" ht="23.25" customHeight="1" x14ac:dyDescent="0.2">
      <c r="A847" s="919" t="s">
        <v>2035</v>
      </c>
      <c r="B847" s="920"/>
      <c r="C847" s="920"/>
      <c r="D847" s="920"/>
      <c r="E847" s="920"/>
      <c r="F847" s="920"/>
      <c r="G847" s="920"/>
      <c r="H847" s="920"/>
      <c r="I847" s="920"/>
      <c r="J847" s="920"/>
      <c r="K847" s="920"/>
      <c r="L847" s="920"/>
      <c r="M847" s="920"/>
      <c r="N847" s="920"/>
      <c r="O847" s="921"/>
      <c r="P847" s="886" t="s">
        <v>1561</v>
      </c>
      <c r="Q847" s="886"/>
      <c r="R847" s="886"/>
      <c r="S847" s="886"/>
      <c r="T847" s="886"/>
      <c r="U847" s="886"/>
      <c r="V847" s="886"/>
      <c r="W847" s="886"/>
      <c r="X847" s="886"/>
      <c r="Y847" s="886"/>
      <c r="Z847" s="886"/>
      <c r="AA847" s="886"/>
      <c r="AB847" s="886"/>
      <c r="AC847" s="886"/>
      <c r="AD847" s="887"/>
      <c r="AE847" s="887"/>
      <c r="AF847" s="887"/>
      <c r="AG847" s="888">
        <v>1</v>
      </c>
      <c r="AH847" s="888"/>
      <c r="AI847" s="888"/>
      <c r="AJ847" s="888"/>
      <c r="AK847" s="889">
        <v>7738.1139388800002</v>
      </c>
      <c r="AL847" s="889"/>
      <c r="AM847" s="889"/>
      <c r="AN847" s="889"/>
      <c r="AO847" s="889"/>
      <c r="AP847" s="889"/>
      <c r="AQ847" s="880">
        <v>92857.367266560002</v>
      </c>
      <c r="AR847" s="880"/>
      <c r="AS847" s="880"/>
      <c r="AT847" s="880"/>
      <c r="AU847" s="880"/>
      <c r="AV847" s="880"/>
      <c r="AW847" s="880"/>
      <c r="AX847" s="880"/>
      <c r="AY847" s="876">
        <v>0</v>
      </c>
      <c r="AZ847" s="876"/>
      <c r="BA847" s="876"/>
      <c r="BB847" s="876"/>
      <c r="BC847" s="876"/>
      <c r="BD847" s="876"/>
      <c r="BE847" s="876"/>
      <c r="BF847" s="876"/>
      <c r="BG847" s="876">
        <v>1289.68565648</v>
      </c>
      <c r="BH847" s="876"/>
      <c r="BI847" s="876"/>
      <c r="BJ847" s="876"/>
      <c r="BK847" s="876"/>
      <c r="BL847" s="876"/>
      <c r="BM847" s="876"/>
      <c r="BN847" s="876"/>
      <c r="BO847" s="877">
        <v>12896.8565648</v>
      </c>
      <c r="BP847" s="878"/>
      <c r="BQ847" s="878"/>
      <c r="BR847" s="878"/>
      <c r="BS847" s="878"/>
      <c r="BT847" s="878"/>
      <c r="BU847" s="878"/>
      <c r="BV847" s="879"/>
      <c r="BW847" s="876">
        <v>0</v>
      </c>
      <c r="BX847" s="876"/>
      <c r="BY847" s="876"/>
      <c r="BZ847" s="876"/>
      <c r="CA847" s="876"/>
      <c r="CB847" s="876"/>
      <c r="CC847" s="876"/>
      <c r="CD847" s="876"/>
      <c r="CE847" s="876">
        <v>0</v>
      </c>
      <c r="CF847" s="876"/>
      <c r="CG847" s="876"/>
      <c r="CH847" s="876"/>
      <c r="CI847" s="876"/>
      <c r="CJ847" s="876"/>
      <c r="CK847" s="876"/>
      <c r="CL847" s="876"/>
      <c r="CM847" s="876"/>
      <c r="CN847" s="876">
        <v>25600</v>
      </c>
      <c r="CO847" s="876"/>
      <c r="CP847" s="876"/>
      <c r="CQ847" s="876"/>
      <c r="CR847" s="876"/>
      <c r="CS847" s="876"/>
      <c r="CT847" s="876"/>
      <c r="CU847" s="876"/>
      <c r="CV847" s="880">
        <f t="shared" si="13"/>
        <v>132643.90948783999</v>
      </c>
      <c r="CW847" s="880"/>
      <c r="CX847" s="880"/>
      <c r="CY847" s="880"/>
      <c r="CZ847" s="880"/>
      <c r="DA847" s="880"/>
      <c r="DB847" s="880"/>
      <c r="DC847" s="880"/>
      <c r="DD847" s="880"/>
      <c r="DE847" s="881"/>
    </row>
    <row r="848" spans="1:109" s="3" customFormat="1" ht="23.25" customHeight="1" x14ac:dyDescent="0.2">
      <c r="A848" s="919" t="s">
        <v>2035</v>
      </c>
      <c r="B848" s="920"/>
      <c r="C848" s="920"/>
      <c r="D848" s="920"/>
      <c r="E848" s="920"/>
      <c r="F848" s="920"/>
      <c r="G848" s="920"/>
      <c r="H848" s="920"/>
      <c r="I848" s="920"/>
      <c r="J848" s="920"/>
      <c r="K848" s="920"/>
      <c r="L848" s="920"/>
      <c r="M848" s="920"/>
      <c r="N848" s="920"/>
      <c r="O848" s="921"/>
      <c r="P848" s="886" t="s">
        <v>1509</v>
      </c>
      <c r="Q848" s="886"/>
      <c r="R848" s="886"/>
      <c r="S848" s="886"/>
      <c r="T848" s="886"/>
      <c r="U848" s="886"/>
      <c r="V848" s="886"/>
      <c r="W848" s="886"/>
      <c r="X848" s="886"/>
      <c r="Y848" s="886"/>
      <c r="Z848" s="886"/>
      <c r="AA848" s="886"/>
      <c r="AB848" s="886"/>
      <c r="AC848" s="886"/>
      <c r="AD848" s="887"/>
      <c r="AE848" s="887"/>
      <c r="AF848" s="887"/>
      <c r="AG848" s="888">
        <v>5</v>
      </c>
      <c r="AH848" s="888"/>
      <c r="AI848" s="888"/>
      <c r="AJ848" s="888"/>
      <c r="AK848" s="889">
        <v>39194.808911280001</v>
      </c>
      <c r="AL848" s="889"/>
      <c r="AM848" s="889"/>
      <c r="AN848" s="889"/>
      <c r="AO848" s="889"/>
      <c r="AP848" s="889"/>
      <c r="AQ848" s="880">
        <v>470337.70693535998</v>
      </c>
      <c r="AR848" s="880"/>
      <c r="AS848" s="880"/>
      <c r="AT848" s="880"/>
      <c r="AU848" s="880"/>
      <c r="AV848" s="880"/>
      <c r="AW848" s="880"/>
      <c r="AX848" s="880"/>
      <c r="AY848" s="876">
        <v>0</v>
      </c>
      <c r="AZ848" s="876"/>
      <c r="BA848" s="876"/>
      <c r="BB848" s="876"/>
      <c r="BC848" s="876"/>
      <c r="BD848" s="876"/>
      <c r="BE848" s="876"/>
      <c r="BF848" s="876"/>
      <c r="BG848" s="876">
        <v>6532.4681518800007</v>
      </c>
      <c r="BH848" s="876"/>
      <c r="BI848" s="876"/>
      <c r="BJ848" s="876"/>
      <c r="BK848" s="876"/>
      <c r="BL848" s="876"/>
      <c r="BM848" s="876"/>
      <c r="BN848" s="876"/>
      <c r="BO848" s="877">
        <v>65324.681518799996</v>
      </c>
      <c r="BP848" s="878"/>
      <c r="BQ848" s="878"/>
      <c r="BR848" s="878"/>
      <c r="BS848" s="878"/>
      <c r="BT848" s="878"/>
      <c r="BU848" s="878"/>
      <c r="BV848" s="879"/>
      <c r="BW848" s="876">
        <v>0</v>
      </c>
      <c r="BX848" s="876"/>
      <c r="BY848" s="876"/>
      <c r="BZ848" s="876"/>
      <c r="CA848" s="876"/>
      <c r="CB848" s="876"/>
      <c r="CC848" s="876"/>
      <c r="CD848" s="876"/>
      <c r="CE848" s="876">
        <v>0</v>
      </c>
      <c r="CF848" s="876"/>
      <c r="CG848" s="876"/>
      <c r="CH848" s="876"/>
      <c r="CI848" s="876"/>
      <c r="CJ848" s="876"/>
      <c r="CK848" s="876"/>
      <c r="CL848" s="876"/>
      <c r="CM848" s="876"/>
      <c r="CN848" s="876">
        <v>128000</v>
      </c>
      <c r="CO848" s="876"/>
      <c r="CP848" s="876"/>
      <c r="CQ848" s="876"/>
      <c r="CR848" s="876"/>
      <c r="CS848" s="876"/>
      <c r="CT848" s="876"/>
      <c r="CU848" s="876"/>
      <c r="CV848" s="880">
        <f t="shared" si="13"/>
        <v>670194.85660604003</v>
      </c>
      <c r="CW848" s="880"/>
      <c r="CX848" s="880"/>
      <c r="CY848" s="880"/>
      <c r="CZ848" s="880"/>
      <c r="DA848" s="880"/>
      <c r="DB848" s="880"/>
      <c r="DC848" s="880"/>
      <c r="DD848" s="880"/>
      <c r="DE848" s="881"/>
    </row>
    <row r="849" spans="1:110" s="3" customFormat="1" ht="23.25" customHeight="1" x14ac:dyDescent="0.2">
      <c r="A849" s="919" t="s">
        <v>2035</v>
      </c>
      <c r="B849" s="920"/>
      <c r="C849" s="920"/>
      <c r="D849" s="920"/>
      <c r="E849" s="920"/>
      <c r="F849" s="920"/>
      <c r="G849" s="920"/>
      <c r="H849" s="920"/>
      <c r="I849" s="920"/>
      <c r="J849" s="920"/>
      <c r="K849" s="920"/>
      <c r="L849" s="920"/>
      <c r="M849" s="920"/>
      <c r="N849" s="920"/>
      <c r="O849" s="921"/>
      <c r="P849" s="886" t="s">
        <v>1596</v>
      </c>
      <c r="Q849" s="886"/>
      <c r="R849" s="886"/>
      <c r="S849" s="886"/>
      <c r="T849" s="886"/>
      <c r="U849" s="886"/>
      <c r="V849" s="886"/>
      <c r="W849" s="886"/>
      <c r="X849" s="886"/>
      <c r="Y849" s="886"/>
      <c r="Z849" s="886"/>
      <c r="AA849" s="886"/>
      <c r="AB849" s="886"/>
      <c r="AC849" s="886"/>
      <c r="AD849" s="887"/>
      <c r="AE849" s="887"/>
      <c r="AF849" s="887"/>
      <c r="AG849" s="888">
        <v>1</v>
      </c>
      <c r="AH849" s="888"/>
      <c r="AI849" s="888"/>
      <c r="AJ849" s="888"/>
      <c r="AK849" s="889">
        <v>7738.1139388800002</v>
      </c>
      <c r="AL849" s="889"/>
      <c r="AM849" s="889"/>
      <c r="AN849" s="889"/>
      <c r="AO849" s="889"/>
      <c r="AP849" s="889"/>
      <c r="AQ849" s="880">
        <v>92857.367266560002</v>
      </c>
      <c r="AR849" s="880"/>
      <c r="AS849" s="880"/>
      <c r="AT849" s="880"/>
      <c r="AU849" s="880"/>
      <c r="AV849" s="880"/>
      <c r="AW849" s="880"/>
      <c r="AX849" s="880"/>
      <c r="AY849" s="876">
        <v>0</v>
      </c>
      <c r="AZ849" s="876"/>
      <c r="BA849" s="876"/>
      <c r="BB849" s="876"/>
      <c r="BC849" s="876"/>
      <c r="BD849" s="876"/>
      <c r="BE849" s="876"/>
      <c r="BF849" s="876"/>
      <c r="BG849" s="876">
        <v>1289.68565648</v>
      </c>
      <c r="BH849" s="876"/>
      <c r="BI849" s="876"/>
      <c r="BJ849" s="876"/>
      <c r="BK849" s="876"/>
      <c r="BL849" s="876"/>
      <c r="BM849" s="876"/>
      <c r="BN849" s="876"/>
      <c r="BO849" s="877">
        <v>12896.8565648</v>
      </c>
      <c r="BP849" s="878"/>
      <c r="BQ849" s="878"/>
      <c r="BR849" s="878"/>
      <c r="BS849" s="878"/>
      <c r="BT849" s="878"/>
      <c r="BU849" s="878"/>
      <c r="BV849" s="879"/>
      <c r="BW849" s="876">
        <v>0</v>
      </c>
      <c r="BX849" s="876"/>
      <c r="BY849" s="876"/>
      <c r="BZ849" s="876"/>
      <c r="CA849" s="876"/>
      <c r="CB849" s="876"/>
      <c r="CC849" s="876"/>
      <c r="CD849" s="876"/>
      <c r="CE849" s="876">
        <v>0</v>
      </c>
      <c r="CF849" s="876"/>
      <c r="CG849" s="876"/>
      <c r="CH849" s="876"/>
      <c r="CI849" s="876"/>
      <c r="CJ849" s="876"/>
      <c r="CK849" s="876"/>
      <c r="CL849" s="876"/>
      <c r="CM849" s="876"/>
      <c r="CN849" s="876">
        <v>25600</v>
      </c>
      <c r="CO849" s="876"/>
      <c r="CP849" s="876"/>
      <c r="CQ849" s="876"/>
      <c r="CR849" s="876"/>
      <c r="CS849" s="876"/>
      <c r="CT849" s="876"/>
      <c r="CU849" s="876"/>
      <c r="CV849" s="880">
        <f t="shared" si="13"/>
        <v>132643.90948783999</v>
      </c>
      <c r="CW849" s="880"/>
      <c r="CX849" s="880"/>
      <c r="CY849" s="880"/>
      <c r="CZ849" s="880"/>
      <c r="DA849" s="880"/>
      <c r="DB849" s="880"/>
      <c r="DC849" s="880"/>
      <c r="DD849" s="880"/>
      <c r="DE849" s="881"/>
    </row>
    <row r="850" spans="1:110" s="3" customFormat="1" ht="23.25" customHeight="1" x14ac:dyDescent="0.2">
      <c r="A850" s="919" t="s">
        <v>2035</v>
      </c>
      <c r="B850" s="920"/>
      <c r="C850" s="920"/>
      <c r="D850" s="920"/>
      <c r="E850" s="920"/>
      <c r="F850" s="920"/>
      <c r="G850" s="920"/>
      <c r="H850" s="920"/>
      <c r="I850" s="920"/>
      <c r="J850" s="920"/>
      <c r="K850" s="920"/>
      <c r="L850" s="920"/>
      <c r="M850" s="920"/>
      <c r="N850" s="920"/>
      <c r="O850" s="921"/>
      <c r="P850" s="886" t="s">
        <v>1580</v>
      </c>
      <c r="Q850" s="886"/>
      <c r="R850" s="886"/>
      <c r="S850" s="886"/>
      <c r="T850" s="886"/>
      <c r="U850" s="886"/>
      <c r="V850" s="886"/>
      <c r="W850" s="886"/>
      <c r="X850" s="886"/>
      <c r="Y850" s="886"/>
      <c r="Z850" s="886"/>
      <c r="AA850" s="886"/>
      <c r="AB850" s="886"/>
      <c r="AC850" s="886"/>
      <c r="AD850" s="887"/>
      <c r="AE850" s="887"/>
      <c r="AF850" s="887"/>
      <c r="AG850" s="888">
        <v>1</v>
      </c>
      <c r="AH850" s="888"/>
      <c r="AI850" s="888"/>
      <c r="AJ850" s="888"/>
      <c r="AK850" s="889">
        <v>7738.1139388800002</v>
      </c>
      <c r="AL850" s="889"/>
      <c r="AM850" s="889"/>
      <c r="AN850" s="889"/>
      <c r="AO850" s="889"/>
      <c r="AP850" s="889"/>
      <c r="AQ850" s="880">
        <v>92857.367266560002</v>
      </c>
      <c r="AR850" s="880"/>
      <c r="AS850" s="880"/>
      <c r="AT850" s="880"/>
      <c r="AU850" s="880"/>
      <c r="AV850" s="880"/>
      <c r="AW850" s="880"/>
      <c r="AX850" s="880"/>
      <c r="AY850" s="876">
        <v>0</v>
      </c>
      <c r="AZ850" s="876"/>
      <c r="BA850" s="876"/>
      <c r="BB850" s="876"/>
      <c r="BC850" s="876"/>
      <c r="BD850" s="876"/>
      <c r="BE850" s="876"/>
      <c r="BF850" s="876"/>
      <c r="BG850" s="876">
        <v>1289.68565648</v>
      </c>
      <c r="BH850" s="876"/>
      <c r="BI850" s="876"/>
      <c r="BJ850" s="876"/>
      <c r="BK850" s="876"/>
      <c r="BL850" s="876"/>
      <c r="BM850" s="876"/>
      <c r="BN850" s="876"/>
      <c r="BO850" s="877">
        <v>12896.8565648</v>
      </c>
      <c r="BP850" s="878"/>
      <c r="BQ850" s="878"/>
      <c r="BR850" s="878"/>
      <c r="BS850" s="878"/>
      <c r="BT850" s="878"/>
      <c r="BU850" s="878"/>
      <c r="BV850" s="879"/>
      <c r="BW850" s="876">
        <v>0</v>
      </c>
      <c r="BX850" s="876"/>
      <c r="BY850" s="876"/>
      <c r="BZ850" s="876"/>
      <c r="CA850" s="876"/>
      <c r="CB850" s="876"/>
      <c r="CC850" s="876"/>
      <c r="CD850" s="876"/>
      <c r="CE850" s="876">
        <v>0</v>
      </c>
      <c r="CF850" s="876"/>
      <c r="CG850" s="876"/>
      <c r="CH850" s="876"/>
      <c r="CI850" s="876"/>
      <c r="CJ850" s="876"/>
      <c r="CK850" s="876"/>
      <c r="CL850" s="876"/>
      <c r="CM850" s="876"/>
      <c r="CN850" s="876">
        <v>25600</v>
      </c>
      <c r="CO850" s="876"/>
      <c r="CP850" s="876"/>
      <c r="CQ850" s="876"/>
      <c r="CR850" s="876"/>
      <c r="CS850" s="876"/>
      <c r="CT850" s="876"/>
      <c r="CU850" s="876"/>
      <c r="CV850" s="880">
        <f t="shared" si="13"/>
        <v>132643.90948783999</v>
      </c>
      <c r="CW850" s="880"/>
      <c r="CX850" s="880"/>
      <c r="CY850" s="880"/>
      <c r="CZ850" s="880"/>
      <c r="DA850" s="880"/>
      <c r="DB850" s="880"/>
      <c r="DC850" s="880"/>
      <c r="DD850" s="880"/>
      <c r="DE850" s="881"/>
    </row>
    <row r="851" spans="1:110" s="3" customFormat="1" ht="23.25" customHeight="1" x14ac:dyDescent="0.2">
      <c r="A851" s="919" t="s">
        <v>2035</v>
      </c>
      <c r="B851" s="920"/>
      <c r="C851" s="920"/>
      <c r="D851" s="920"/>
      <c r="E851" s="920"/>
      <c r="F851" s="920"/>
      <c r="G851" s="920"/>
      <c r="H851" s="920"/>
      <c r="I851" s="920"/>
      <c r="J851" s="920"/>
      <c r="K851" s="920"/>
      <c r="L851" s="920"/>
      <c r="M851" s="920"/>
      <c r="N851" s="920"/>
      <c r="O851" s="921"/>
      <c r="P851" s="886" t="s">
        <v>1514</v>
      </c>
      <c r="Q851" s="886"/>
      <c r="R851" s="886"/>
      <c r="S851" s="886"/>
      <c r="T851" s="886"/>
      <c r="U851" s="886"/>
      <c r="V851" s="886"/>
      <c r="W851" s="886"/>
      <c r="X851" s="886"/>
      <c r="Y851" s="886"/>
      <c r="Z851" s="886"/>
      <c r="AA851" s="886"/>
      <c r="AB851" s="886"/>
      <c r="AC851" s="886"/>
      <c r="AD851" s="887"/>
      <c r="AE851" s="887"/>
      <c r="AF851" s="887"/>
      <c r="AG851" s="888">
        <v>1</v>
      </c>
      <c r="AH851" s="888"/>
      <c r="AI851" s="888"/>
      <c r="AJ851" s="888"/>
      <c r="AK851" s="889">
        <v>7738.1139388800002</v>
      </c>
      <c r="AL851" s="889"/>
      <c r="AM851" s="889"/>
      <c r="AN851" s="889"/>
      <c r="AO851" s="889"/>
      <c r="AP851" s="889"/>
      <c r="AQ851" s="880">
        <v>92857.367266560002</v>
      </c>
      <c r="AR851" s="880"/>
      <c r="AS851" s="880"/>
      <c r="AT851" s="880"/>
      <c r="AU851" s="880"/>
      <c r="AV851" s="880"/>
      <c r="AW851" s="880"/>
      <c r="AX851" s="880"/>
      <c r="AY851" s="876">
        <v>0</v>
      </c>
      <c r="AZ851" s="876"/>
      <c r="BA851" s="876"/>
      <c r="BB851" s="876"/>
      <c r="BC851" s="876"/>
      <c r="BD851" s="876"/>
      <c r="BE851" s="876"/>
      <c r="BF851" s="876"/>
      <c r="BG851" s="876">
        <v>1289.68565648</v>
      </c>
      <c r="BH851" s="876"/>
      <c r="BI851" s="876"/>
      <c r="BJ851" s="876"/>
      <c r="BK851" s="876"/>
      <c r="BL851" s="876"/>
      <c r="BM851" s="876"/>
      <c r="BN851" s="876"/>
      <c r="BO851" s="877">
        <v>12896.8565648</v>
      </c>
      <c r="BP851" s="878"/>
      <c r="BQ851" s="878"/>
      <c r="BR851" s="878"/>
      <c r="BS851" s="878"/>
      <c r="BT851" s="878"/>
      <c r="BU851" s="878"/>
      <c r="BV851" s="879"/>
      <c r="BW851" s="876">
        <v>0</v>
      </c>
      <c r="BX851" s="876"/>
      <c r="BY851" s="876"/>
      <c r="BZ851" s="876"/>
      <c r="CA851" s="876"/>
      <c r="CB851" s="876"/>
      <c r="CC851" s="876"/>
      <c r="CD851" s="876"/>
      <c r="CE851" s="876">
        <v>0</v>
      </c>
      <c r="CF851" s="876"/>
      <c r="CG851" s="876"/>
      <c r="CH851" s="876"/>
      <c r="CI851" s="876"/>
      <c r="CJ851" s="876"/>
      <c r="CK851" s="876"/>
      <c r="CL851" s="876"/>
      <c r="CM851" s="876"/>
      <c r="CN851" s="876">
        <v>25600</v>
      </c>
      <c r="CO851" s="876"/>
      <c r="CP851" s="876"/>
      <c r="CQ851" s="876"/>
      <c r="CR851" s="876"/>
      <c r="CS851" s="876"/>
      <c r="CT851" s="876"/>
      <c r="CU851" s="876"/>
      <c r="CV851" s="880">
        <f t="shared" si="13"/>
        <v>132643.90948783999</v>
      </c>
      <c r="CW851" s="880"/>
      <c r="CX851" s="880"/>
      <c r="CY851" s="880"/>
      <c r="CZ851" s="880"/>
      <c r="DA851" s="880"/>
      <c r="DB851" s="880"/>
      <c r="DC851" s="880"/>
      <c r="DD851" s="880"/>
      <c r="DE851" s="881"/>
    </row>
    <row r="852" spans="1:110" s="3" customFormat="1" ht="23.25" customHeight="1" x14ac:dyDescent="0.2">
      <c r="A852" s="919" t="s">
        <v>2036</v>
      </c>
      <c r="B852" s="920"/>
      <c r="C852" s="920"/>
      <c r="D852" s="920"/>
      <c r="E852" s="920"/>
      <c r="F852" s="920"/>
      <c r="G852" s="920"/>
      <c r="H852" s="920"/>
      <c r="I852" s="920"/>
      <c r="J852" s="920"/>
      <c r="K852" s="920"/>
      <c r="L852" s="920"/>
      <c r="M852" s="920"/>
      <c r="N852" s="920"/>
      <c r="O852" s="921"/>
      <c r="P852" s="886" t="s">
        <v>1525</v>
      </c>
      <c r="Q852" s="886"/>
      <c r="R852" s="886"/>
      <c r="S852" s="886"/>
      <c r="T852" s="886"/>
      <c r="U852" s="886"/>
      <c r="V852" s="886"/>
      <c r="W852" s="886"/>
      <c r="X852" s="886"/>
      <c r="Y852" s="886"/>
      <c r="Z852" s="886"/>
      <c r="AA852" s="886"/>
      <c r="AB852" s="886"/>
      <c r="AC852" s="886"/>
      <c r="AD852" s="887"/>
      <c r="AE852" s="887"/>
      <c r="AF852" s="887"/>
      <c r="AG852" s="888">
        <v>5</v>
      </c>
      <c r="AH852" s="888"/>
      <c r="AI852" s="888"/>
      <c r="AJ852" s="888"/>
      <c r="AK852" s="889">
        <v>48150</v>
      </c>
      <c r="AL852" s="889"/>
      <c r="AM852" s="889"/>
      <c r="AN852" s="889"/>
      <c r="AO852" s="889"/>
      <c r="AP852" s="889"/>
      <c r="AQ852" s="880">
        <v>577800</v>
      </c>
      <c r="AR852" s="880"/>
      <c r="AS852" s="880"/>
      <c r="AT852" s="880"/>
      <c r="AU852" s="880"/>
      <c r="AV852" s="880"/>
      <c r="AW852" s="880"/>
      <c r="AX852" s="880"/>
      <c r="AY852" s="876">
        <v>0</v>
      </c>
      <c r="AZ852" s="876"/>
      <c r="BA852" s="876"/>
      <c r="BB852" s="876"/>
      <c r="BC852" s="876"/>
      <c r="BD852" s="876"/>
      <c r="BE852" s="876"/>
      <c r="BF852" s="876"/>
      <c r="BG852" s="876">
        <v>8025</v>
      </c>
      <c r="BH852" s="876"/>
      <c r="BI852" s="876"/>
      <c r="BJ852" s="876"/>
      <c r="BK852" s="876"/>
      <c r="BL852" s="876"/>
      <c r="BM852" s="876"/>
      <c r="BN852" s="876"/>
      <c r="BO852" s="877">
        <v>80250</v>
      </c>
      <c r="BP852" s="878"/>
      <c r="BQ852" s="878"/>
      <c r="BR852" s="878"/>
      <c r="BS852" s="878"/>
      <c r="BT852" s="878"/>
      <c r="BU852" s="878"/>
      <c r="BV852" s="879"/>
      <c r="BW852" s="876">
        <v>0</v>
      </c>
      <c r="BX852" s="876"/>
      <c r="BY852" s="876"/>
      <c r="BZ852" s="876"/>
      <c r="CA852" s="876"/>
      <c r="CB852" s="876"/>
      <c r="CC852" s="876"/>
      <c r="CD852" s="876"/>
      <c r="CE852" s="876">
        <v>0</v>
      </c>
      <c r="CF852" s="876"/>
      <c r="CG852" s="876"/>
      <c r="CH852" s="876"/>
      <c r="CI852" s="876"/>
      <c r="CJ852" s="876"/>
      <c r="CK852" s="876"/>
      <c r="CL852" s="876"/>
      <c r="CM852" s="876"/>
      <c r="CN852" s="876">
        <v>128000</v>
      </c>
      <c r="CO852" s="876"/>
      <c r="CP852" s="876"/>
      <c r="CQ852" s="876"/>
      <c r="CR852" s="876"/>
      <c r="CS852" s="876"/>
      <c r="CT852" s="876"/>
      <c r="CU852" s="876"/>
      <c r="CV852" s="880">
        <f t="shared" si="13"/>
        <v>794075</v>
      </c>
      <c r="CW852" s="880"/>
      <c r="CX852" s="880"/>
      <c r="CY852" s="880"/>
      <c r="CZ852" s="880"/>
      <c r="DA852" s="880"/>
      <c r="DB852" s="880"/>
      <c r="DC852" s="880"/>
      <c r="DD852" s="880"/>
      <c r="DE852" s="881"/>
    </row>
    <row r="853" spans="1:110" s="3" customFormat="1" ht="23.25" customHeight="1" thickBot="1" x14ac:dyDescent="0.25">
      <c r="A853" s="919" t="s">
        <v>2037</v>
      </c>
      <c r="B853" s="920"/>
      <c r="C853" s="920"/>
      <c r="D853" s="920"/>
      <c r="E853" s="920"/>
      <c r="F853" s="920"/>
      <c r="G853" s="920"/>
      <c r="H853" s="920"/>
      <c r="I853" s="920"/>
      <c r="J853" s="920"/>
      <c r="K853" s="920"/>
      <c r="L853" s="920"/>
      <c r="M853" s="920"/>
      <c r="N853" s="920"/>
      <c r="O853" s="921"/>
      <c r="P853" s="886" t="s">
        <v>1557</v>
      </c>
      <c r="Q853" s="886"/>
      <c r="R853" s="886"/>
      <c r="S853" s="886"/>
      <c r="T853" s="886"/>
      <c r="U853" s="886"/>
      <c r="V853" s="886"/>
      <c r="W853" s="886"/>
      <c r="X853" s="886"/>
      <c r="Y853" s="886"/>
      <c r="Z853" s="886"/>
      <c r="AA853" s="886"/>
      <c r="AB853" s="886"/>
      <c r="AC853" s="886"/>
      <c r="AD853" s="887"/>
      <c r="AE853" s="887"/>
      <c r="AF853" s="887"/>
      <c r="AG853" s="888">
        <v>18</v>
      </c>
      <c r="AH853" s="888"/>
      <c r="AI853" s="888"/>
      <c r="AJ853" s="888"/>
      <c r="AK853" s="889">
        <v>217251.72000000009</v>
      </c>
      <c r="AL853" s="889"/>
      <c r="AM853" s="889"/>
      <c r="AN853" s="889"/>
      <c r="AO853" s="889"/>
      <c r="AP853" s="889"/>
      <c r="AQ853" s="880">
        <v>2607020.64</v>
      </c>
      <c r="AR853" s="880"/>
      <c r="AS853" s="880"/>
      <c r="AT853" s="880"/>
      <c r="AU853" s="880"/>
      <c r="AV853" s="880"/>
      <c r="AW853" s="880"/>
      <c r="AX853" s="880"/>
      <c r="AY853" s="876">
        <v>0</v>
      </c>
      <c r="AZ853" s="876"/>
      <c r="BA853" s="876"/>
      <c r="BB853" s="876"/>
      <c r="BC853" s="876"/>
      <c r="BD853" s="876"/>
      <c r="BE853" s="876"/>
      <c r="BF853" s="876"/>
      <c r="BG853" s="876">
        <v>36208.619999999995</v>
      </c>
      <c r="BH853" s="876"/>
      <c r="BI853" s="876"/>
      <c r="BJ853" s="876"/>
      <c r="BK853" s="876"/>
      <c r="BL853" s="876"/>
      <c r="BM853" s="876"/>
      <c r="BN853" s="876"/>
      <c r="BO853" s="877">
        <v>362086.20000000007</v>
      </c>
      <c r="BP853" s="878"/>
      <c r="BQ853" s="878"/>
      <c r="BR853" s="878"/>
      <c r="BS853" s="878"/>
      <c r="BT853" s="878"/>
      <c r="BU853" s="878"/>
      <c r="BV853" s="879"/>
      <c r="BW853" s="876">
        <v>0</v>
      </c>
      <c r="BX853" s="876"/>
      <c r="BY853" s="876"/>
      <c r="BZ853" s="876"/>
      <c r="CA853" s="876"/>
      <c r="CB853" s="876"/>
      <c r="CC853" s="876"/>
      <c r="CD853" s="876"/>
      <c r="CE853" s="876">
        <v>0</v>
      </c>
      <c r="CF853" s="876"/>
      <c r="CG853" s="876"/>
      <c r="CH853" s="876"/>
      <c r="CI853" s="876"/>
      <c r="CJ853" s="876"/>
      <c r="CK853" s="876"/>
      <c r="CL853" s="876"/>
      <c r="CM853" s="876"/>
      <c r="CN853" s="876">
        <v>460800</v>
      </c>
      <c r="CO853" s="876"/>
      <c r="CP853" s="876"/>
      <c r="CQ853" s="876"/>
      <c r="CR853" s="876"/>
      <c r="CS853" s="876"/>
      <c r="CT853" s="876"/>
      <c r="CU853" s="876"/>
      <c r="CV853" s="880">
        <f t="shared" si="13"/>
        <v>3466115.4600000004</v>
      </c>
      <c r="CW853" s="880"/>
      <c r="CX853" s="880"/>
      <c r="CY853" s="880"/>
      <c r="CZ853" s="880"/>
      <c r="DA853" s="880"/>
      <c r="DB853" s="880"/>
      <c r="DC853" s="880"/>
      <c r="DD853" s="880"/>
      <c r="DE853" s="881"/>
    </row>
    <row r="854" spans="1:110" s="3" customFormat="1" ht="24.95" customHeight="1" thickBot="1" x14ac:dyDescent="0.3">
      <c r="A854" s="926" t="s">
        <v>771</v>
      </c>
      <c r="B854" s="927"/>
      <c r="C854" s="927"/>
      <c r="D854" s="927"/>
      <c r="E854" s="927"/>
      <c r="F854" s="927"/>
      <c r="G854" s="927"/>
      <c r="H854" s="927"/>
      <c r="I854" s="927"/>
      <c r="J854" s="927"/>
      <c r="K854" s="927"/>
      <c r="L854" s="927"/>
      <c r="M854" s="927"/>
      <c r="N854" s="927"/>
      <c r="O854" s="927"/>
      <c r="P854" s="927"/>
      <c r="Q854" s="927"/>
      <c r="R854" s="927"/>
      <c r="S854" s="927"/>
      <c r="T854" s="927"/>
      <c r="U854" s="927"/>
      <c r="V854" s="927"/>
      <c r="W854" s="927"/>
      <c r="X854" s="927"/>
      <c r="Y854" s="927"/>
      <c r="Z854" s="927"/>
      <c r="AA854" s="927"/>
      <c r="AB854" s="927"/>
      <c r="AC854" s="927"/>
      <c r="AD854" s="927"/>
      <c r="AE854" s="927"/>
      <c r="AF854" s="928"/>
      <c r="AG854" s="929">
        <f>SUM(AG8:AJ853)</f>
        <v>3569</v>
      </c>
      <c r="AH854" s="929"/>
      <c r="AI854" s="929"/>
      <c r="AJ854" s="929"/>
      <c r="AK854" s="930">
        <f>SUM(AK8:AP853)</f>
        <v>51922810.050347835</v>
      </c>
      <c r="AL854" s="930"/>
      <c r="AM854" s="930"/>
      <c r="AN854" s="930"/>
      <c r="AO854" s="930"/>
      <c r="AP854" s="930"/>
      <c r="AQ854" s="922">
        <f>SUM(AQ8:AX853)</f>
        <v>621259549.08417165</v>
      </c>
      <c r="AR854" s="922"/>
      <c r="AS854" s="922"/>
      <c r="AT854" s="922"/>
      <c r="AU854" s="922"/>
      <c r="AV854" s="922"/>
      <c r="AW854" s="922"/>
      <c r="AX854" s="922"/>
      <c r="AY854" s="922">
        <f>SUM(AY8:BF853)</f>
        <v>0</v>
      </c>
      <c r="AZ854" s="922"/>
      <c r="BA854" s="922"/>
      <c r="BB854" s="922"/>
      <c r="BC854" s="922"/>
      <c r="BD854" s="922"/>
      <c r="BE854" s="922"/>
      <c r="BF854" s="922"/>
      <c r="BG854" s="922">
        <f>SUM(BG8:BN853)</f>
        <v>8628604.8483913224</v>
      </c>
      <c r="BH854" s="922"/>
      <c r="BI854" s="922"/>
      <c r="BJ854" s="922"/>
      <c r="BK854" s="922"/>
      <c r="BL854" s="922"/>
      <c r="BM854" s="922"/>
      <c r="BN854" s="922"/>
      <c r="BO854" s="922">
        <f>SUM(BO8:BV853)</f>
        <v>86286048.483912781</v>
      </c>
      <c r="BP854" s="922"/>
      <c r="BQ854" s="922"/>
      <c r="BR854" s="922"/>
      <c r="BS854" s="922"/>
      <c r="BT854" s="922"/>
      <c r="BU854" s="922"/>
      <c r="BV854" s="922"/>
      <c r="BW854" s="922">
        <f>SUM(BW8:CD853)</f>
        <v>0</v>
      </c>
      <c r="BX854" s="922"/>
      <c r="BY854" s="922"/>
      <c r="BZ854" s="922"/>
      <c r="CA854" s="922"/>
      <c r="CB854" s="922"/>
      <c r="CC854" s="922"/>
      <c r="CD854" s="922"/>
      <c r="CE854" s="922">
        <f>SUM(CE8:CM853)</f>
        <v>0</v>
      </c>
      <c r="CF854" s="922"/>
      <c r="CG854" s="922"/>
      <c r="CH854" s="922"/>
      <c r="CI854" s="922"/>
      <c r="CJ854" s="922"/>
      <c r="CK854" s="922"/>
      <c r="CL854" s="922"/>
      <c r="CM854" s="922"/>
      <c r="CN854" s="922">
        <f>SUM(CN8:CU853)</f>
        <v>78271762.279170349</v>
      </c>
      <c r="CO854" s="922"/>
      <c r="CP854" s="922"/>
      <c r="CQ854" s="922"/>
      <c r="CR854" s="922"/>
      <c r="CS854" s="922"/>
      <c r="CT854" s="922"/>
      <c r="CU854" s="922"/>
      <c r="CV854" s="922">
        <f>SUM(CV8:DE853)</f>
        <v>794445964.69564533</v>
      </c>
      <c r="CW854" s="922"/>
      <c r="CX854" s="922"/>
      <c r="CY854" s="922"/>
      <c r="CZ854" s="922"/>
      <c r="DA854" s="922"/>
      <c r="DB854" s="922"/>
      <c r="DC854" s="922"/>
      <c r="DD854" s="922"/>
      <c r="DE854" s="923"/>
      <c r="DF854" s="30"/>
    </row>
    <row r="855" spans="1:110" s="3" customFormat="1" ht="24.95" customHeight="1" x14ac:dyDescent="0.2">
      <c r="BO855" s="924"/>
      <c r="BP855" s="925"/>
      <c r="BQ855" s="925"/>
      <c r="BR855" s="925"/>
      <c r="BS855" s="925"/>
      <c r="BT855" s="925"/>
      <c r="BU855" s="925"/>
      <c r="BV855" s="925"/>
    </row>
    <row r="856" spans="1:110" s="3" customFormat="1" ht="12.75" x14ac:dyDescent="0.2"/>
    <row r="857" spans="1:110" s="3" customFormat="1" ht="12.75" x14ac:dyDescent="0.2"/>
    <row r="858" spans="1:110" s="3" customFormat="1" ht="12.75" x14ac:dyDescent="0.2"/>
    <row r="859" spans="1:110" s="3" customFormat="1" ht="12.75" x14ac:dyDescent="0.2"/>
    <row r="860" spans="1:110" s="3" customFormat="1" ht="12.75" x14ac:dyDescent="0.2"/>
    <row r="861" spans="1:110" s="3" customFormat="1" ht="12.75" x14ac:dyDescent="0.2"/>
    <row r="862" spans="1:110" s="3" customFormat="1" ht="12.75" x14ac:dyDescent="0.2"/>
    <row r="863" spans="1:110" s="3" customFormat="1" ht="12.75" x14ac:dyDescent="0.2"/>
    <row r="864" spans="1:110" s="3" customFormat="1" ht="12.75" x14ac:dyDescent="0.2"/>
    <row r="865" s="3" customFormat="1" ht="12.75" x14ac:dyDescent="0.2"/>
    <row r="866" s="3" customFormat="1" ht="12.75" x14ac:dyDescent="0.2"/>
    <row r="867" s="3" customFormat="1" ht="12.75" x14ac:dyDescent="0.2"/>
    <row r="868" s="3" customFormat="1" ht="12.75" x14ac:dyDescent="0.2"/>
    <row r="869" s="3" customFormat="1" ht="12.75" x14ac:dyDescent="0.2"/>
    <row r="870" s="3" customFormat="1" ht="12.75" x14ac:dyDescent="0.2"/>
    <row r="871" s="3" customFormat="1" ht="12.75" x14ac:dyDescent="0.2"/>
    <row r="872" s="3" customFormat="1" ht="12.75" x14ac:dyDescent="0.2"/>
    <row r="873" s="3" customFormat="1" ht="12.75" x14ac:dyDescent="0.2"/>
    <row r="874" s="3" customFormat="1" ht="12.75" x14ac:dyDescent="0.2"/>
    <row r="875" s="3" customFormat="1" ht="12.75" x14ac:dyDescent="0.2"/>
    <row r="876" s="3" customFormat="1" ht="12.75" x14ac:dyDescent="0.2"/>
    <row r="877" s="3" customFormat="1" ht="12.75" x14ac:dyDescent="0.2"/>
    <row r="878" s="3" customFormat="1" ht="12.75" x14ac:dyDescent="0.2"/>
    <row r="879" s="3" customFormat="1" ht="12.75" x14ac:dyDescent="0.2"/>
    <row r="880" s="3" customFormat="1" ht="12.75" x14ac:dyDescent="0.2"/>
    <row r="881" s="3" customFormat="1" ht="12.75" x14ac:dyDescent="0.2"/>
    <row r="882" s="3" customFormat="1" ht="12.75" x14ac:dyDescent="0.2"/>
    <row r="883" s="3" customFormat="1" ht="12.75" x14ac:dyDescent="0.2"/>
    <row r="884" s="3" customFormat="1" ht="12.75" x14ac:dyDescent="0.2"/>
    <row r="885" s="3" customFormat="1" ht="12.75" x14ac:dyDescent="0.2"/>
    <row r="886" s="3" customFormat="1" ht="12.75" x14ac:dyDescent="0.2"/>
    <row r="887" s="3" customFormat="1" ht="12.75" x14ac:dyDescent="0.2"/>
    <row r="888" s="3" customFormat="1" ht="12.75" x14ac:dyDescent="0.2"/>
    <row r="889" s="3" customFormat="1" ht="12.75" x14ac:dyDescent="0.2"/>
    <row r="890" s="3" customFormat="1" ht="12.75" x14ac:dyDescent="0.2"/>
    <row r="891" s="3" customFormat="1" ht="12.75" x14ac:dyDescent="0.2"/>
    <row r="892" s="3" customFormat="1" ht="12.75" x14ac:dyDescent="0.2"/>
    <row r="893" s="3" customFormat="1" ht="12.75" x14ac:dyDescent="0.2"/>
    <row r="894" s="3" customFormat="1" ht="12.75" x14ac:dyDescent="0.2"/>
    <row r="895" s="3" customFormat="1" ht="12.75" x14ac:dyDescent="0.2"/>
    <row r="896" s="3" customFormat="1" ht="12.75" x14ac:dyDescent="0.2"/>
    <row r="897" s="3" customFormat="1" ht="12.75" x14ac:dyDescent="0.2"/>
    <row r="898" s="3" customFormat="1" ht="12.75" x14ac:dyDescent="0.2"/>
    <row r="899" s="3" customFormat="1" ht="12.75" x14ac:dyDescent="0.2"/>
    <row r="900" s="3" customFormat="1" ht="12.75" x14ac:dyDescent="0.2"/>
    <row r="901" s="3" customFormat="1" ht="12.75" x14ac:dyDescent="0.2"/>
    <row r="902" s="3" customFormat="1" ht="12.75" x14ac:dyDescent="0.2"/>
    <row r="903" s="3" customFormat="1" ht="12.75" x14ac:dyDescent="0.2"/>
    <row r="904" s="3" customFormat="1" ht="12.75" x14ac:dyDescent="0.2"/>
    <row r="905" s="3" customFormat="1" ht="12.75" x14ac:dyDescent="0.2"/>
  </sheetData>
  <mergeCells count="11045">
    <mergeCell ref="BO854:BV854"/>
    <mergeCell ref="BW854:CD854"/>
    <mergeCell ref="CE854:CM854"/>
    <mergeCell ref="CN854:CU854"/>
    <mergeCell ref="CV854:DE854"/>
    <mergeCell ref="BO855:BV855"/>
    <mergeCell ref="BW853:CD853"/>
    <mergeCell ref="CE853:CM853"/>
    <mergeCell ref="CN853:CU853"/>
    <mergeCell ref="CV853:DE853"/>
    <mergeCell ref="A854:AF854"/>
    <mergeCell ref="AG854:AJ854"/>
    <mergeCell ref="AK854:AP854"/>
    <mergeCell ref="AQ854:AX854"/>
    <mergeCell ref="AY854:BF854"/>
    <mergeCell ref="BG854:BN854"/>
    <mergeCell ref="CV852:DE852"/>
    <mergeCell ref="A853:O853"/>
    <mergeCell ref="P853:AC853"/>
    <mergeCell ref="AD853:AF853"/>
    <mergeCell ref="AG853:AJ853"/>
    <mergeCell ref="AK853:AP853"/>
    <mergeCell ref="AQ853:AX853"/>
    <mergeCell ref="AY853:BF853"/>
    <mergeCell ref="BG853:BN853"/>
    <mergeCell ref="BO853:BV853"/>
    <mergeCell ref="AY852:BF852"/>
    <mergeCell ref="BG852:BN852"/>
    <mergeCell ref="BO852:BV852"/>
    <mergeCell ref="BW852:CD852"/>
    <mergeCell ref="CE852:CM852"/>
    <mergeCell ref="CN852:CU852"/>
    <mergeCell ref="BW851:CD851"/>
    <mergeCell ref="CE851:CM851"/>
    <mergeCell ref="CN851:CU851"/>
    <mergeCell ref="CV851:DE851"/>
    <mergeCell ref="A852:O852"/>
    <mergeCell ref="P852:AC852"/>
    <mergeCell ref="AD852:AF852"/>
    <mergeCell ref="AG852:AJ852"/>
    <mergeCell ref="AK852:AP852"/>
    <mergeCell ref="AQ852:AX852"/>
    <mergeCell ref="CV850:DE850"/>
    <mergeCell ref="A851:O851"/>
    <mergeCell ref="P851:AC851"/>
    <mergeCell ref="AD851:AF851"/>
    <mergeCell ref="AG851:AJ851"/>
    <mergeCell ref="AK851:AP851"/>
    <mergeCell ref="AQ851:AX851"/>
    <mergeCell ref="AY851:BF851"/>
    <mergeCell ref="BG851:BN851"/>
    <mergeCell ref="BO851:BV851"/>
    <mergeCell ref="AY850:BF850"/>
    <mergeCell ref="BG850:BN850"/>
    <mergeCell ref="BO850:BV850"/>
    <mergeCell ref="BW850:CD850"/>
    <mergeCell ref="CE850:CM850"/>
    <mergeCell ref="CN850:CU850"/>
    <mergeCell ref="BW849:CD849"/>
    <mergeCell ref="CE849:CM849"/>
    <mergeCell ref="CN849:CU849"/>
    <mergeCell ref="CV849:DE849"/>
    <mergeCell ref="A850:O850"/>
    <mergeCell ref="P850:AC850"/>
    <mergeCell ref="AD850:AF850"/>
    <mergeCell ref="AG850:AJ850"/>
    <mergeCell ref="AK850:AP850"/>
    <mergeCell ref="AQ850:AX850"/>
    <mergeCell ref="CV848:DE848"/>
    <mergeCell ref="A849:O849"/>
    <mergeCell ref="P849:AC849"/>
    <mergeCell ref="AD849:AF849"/>
    <mergeCell ref="AG849:AJ849"/>
    <mergeCell ref="AK849:AP849"/>
    <mergeCell ref="AQ849:AX849"/>
    <mergeCell ref="AY849:BF849"/>
    <mergeCell ref="BG849:BN849"/>
    <mergeCell ref="BO849:BV849"/>
    <mergeCell ref="AY848:BF848"/>
    <mergeCell ref="BG848:BN848"/>
    <mergeCell ref="BO848:BV848"/>
    <mergeCell ref="BW848:CD848"/>
    <mergeCell ref="CE848:CM848"/>
    <mergeCell ref="CN848:CU848"/>
    <mergeCell ref="BW847:CD847"/>
    <mergeCell ref="CE847:CM847"/>
    <mergeCell ref="CN847:CU847"/>
    <mergeCell ref="CV847:DE847"/>
    <mergeCell ref="A848:O848"/>
    <mergeCell ref="P848:AC848"/>
    <mergeCell ref="AD848:AF848"/>
    <mergeCell ref="AG848:AJ848"/>
    <mergeCell ref="AK848:AP848"/>
    <mergeCell ref="AQ848:AX848"/>
    <mergeCell ref="CV846:DE846"/>
    <mergeCell ref="A847:O847"/>
    <mergeCell ref="P847:AC847"/>
    <mergeCell ref="AD847:AF847"/>
    <mergeCell ref="AG847:AJ847"/>
    <mergeCell ref="AK847:AP847"/>
    <mergeCell ref="AQ847:AX847"/>
    <mergeCell ref="AY847:BF847"/>
    <mergeCell ref="BG847:BN847"/>
    <mergeCell ref="BO847:BV847"/>
    <mergeCell ref="AY846:BF846"/>
    <mergeCell ref="BG846:BN846"/>
    <mergeCell ref="BO846:BV846"/>
    <mergeCell ref="BW846:CD846"/>
    <mergeCell ref="CE846:CM846"/>
    <mergeCell ref="CN846:CU846"/>
    <mergeCell ref="BW845:CD845"/>
    <mergeCell ref="CE845:CM845"/>
    <mergeCell ref="CN845:CU845"/>
    <mergeCell ref="CV845:DE845"/>
    <mergeCell ref="A846:O846"/>
    <mergeCell ref="P846:AC846"/>
    <mergeCell ref="AD846:AF846"/>
    <mergeCell ref="AG846:AJ846"/>
    <mergeCell ref="AK846:AP846"/>
    <mergeCell ref="AQ846:AX846"/>
    <mergeCell ref="CV844:DE844"/>
    <mergeCell ref="A845:O845"/>
    <mergeCell ref="P845:AC845"/>
    <mergeCell ref="AD845:AF845"/>
    <mergeCell ref="AG845:AJ845"/>
    <mergeCell ref="AK845:AP845"/>
    <mergeCell ref="AQ845:AX845"/>
    <mergeCell ref="AY845:BF845"/>
    <mergeCell ref="BG845:BN845"/>
    <mergeCell ref="BO845:BV845"/>
    <mergeCell ref="AY844:BF844"/>
    <mergeCell ref="BG844:BN844"/>
    <mergeCell ref="BO844:BV844"/>
    <mergeCell ref="BW844:CD844"/>
    <mergeCell ref="CE844:CM844"/>
    <mergeCell ref="CN844:CU844"/>
    <mergeCell ref="BW843:CD843"/>
    <mergeCell ref="CE843:CM843"/>
    <mergeCell ref="CN843:CU843"/>
    <mergeCell ref="CV843:DE843"/>
    <mergeCell ref="A844:O844"/>
    <mergeCell ref="P844:AC844"/>
    <mergeCell ref="AD844:AF844"/>
    <mergeCell ref="AG844:AJ844"/>
    <mergeCell ref="AK844:AP844"/>
    <mergeCell ref="AQ844:AX844"/>
    <mergeCell ref="CV842:DE842"/>
    <mergeCell ref="A843:O843"/>
    <mergeCell ref="P843:AC843"/>
    <mergeCell ref="AD843:AF843"/>
    <mergeCell ref="AG843:AJ843"/>
    <mergeCell ref="AK843:AP843"/>
    <mergeCell ref="AQ843:AX843"/>
    <mergeCell ref="AY843:BF843"/>
    <mergeCell ref="BG843:BN843"/>
    <mergeCell ref="BO843:BV843"/>
    <mergeCell ref="AY842:BF842"/>
    <mergeCell ref="BG842:BN842"/>
    <mergeCell ref="BO842:BV842"/>
    <mergeCell ref="BW842:CD842"/>
    <mergeCell ref="CE842:CM842"/>
    <mergeCell ref="CN842:CU842"/>
    <mergeCell ref="BW841:CD841"/>
    <mergeCell ref="CE841:CM841"/>
    <mergeCell ref="CN841:CU841"/>
    <mergeCell ref="CV841:DE841"/>
    <mergeCell ref="A842:O842"/>
    <mergeCell ref="P842:AC842"/>
    <mergeCell ref="AD842:AF842"/>
    <mergeCell ref="AG842:AJ842"/>
    <mergeCell ref="AK842:AP842"/>
    <mergeCell ref="AQ842:AX842"/>
    <mergeCell ref="CV840:DE840"/>
    <mergeCell ref="A841:O841"/>
    <mergeCell ref="P841:AC841"/>
    <mergeCell ref="AD841:AF841"/>
    <mergeCell ref="AG841:AJ841"/>
    <mergeCell ref="AK841:AP841"/>
    <mergeCell ref="AQ841:AX841"/>
    <mergeCell ref="AY841:BF841"/>
    <mergeCell ref="BG841:BN841"/>
    <mergeCell ref="BO841:BV841"/>
    <mergeCell ref="AY840:BF840"/>
    <mergeCell ref="BG840:BN840"/>
    <mergeCell ref="BO840:BV840"/>
    <mergeCell ref="BW840:CD840"/>
    <mergeCell ref="CE840:CM840"/>
    <mergeCell ref="CN840:CU840"/>
    <mergeCell ref="BW839:CD839"/>
    <mergeCell ref="CE839:CM839"/>
    <mergeCell ref="CN839:CU839"/>
    <mergeCell ref="CV839:DE839"/>
    <mergeCell ref="A840:O840"/>
    <mergeCell ref="P840:AC840"/>
    <mergeCell ref="AD840:AF840"/>
    <mergeCell ref="AG840:AJ840"/>
    <mergeCell ref="AK840:AP840"/>
    <mergeCell ref="AQ840:AX840"/>
    <mergeCell ref="CV838:DE838"/>
    <mergeCell ref="A839:O839"/>
    <mergeCell ref="P839:AC839"/>
    <mergeCell ref="AD839:AF839"/>
    <mergeCell ref="AG839:AJ839"/>
    <mergeCell ref="AK839:AP839"/>
    <mergeCell ref="AQ839:AX839"/>
    <mergeCell ref="AY839:BF839"/>
    <mergeCell ref="BG839:BN839"/>
    <mergeCell ref="BO839:BV839"/>
    <mergeCell ref="AY838:BF838"/>
    <mergeCell ref="BG838:BN838"/>
    <mergeCell ref="BO838:BV838"/>
    <mergeCell ref="BW838:CD838"/>
    <mergeCell ref="CE838:CM838"/>
    <mergeCell ref="CN838:CU838"/>
    <mergeCell ref="BW837:CD837"/>
    <mergeCell ref="CE837:CM837"/>
    <mergeCell ref="CN837:CU837"/>
    <mergeCell ref="CV837:DE837"/>
    <mergeCell ref="A838:O838"/>
    <mergeCell ref="P838:AC838"/>
    <mergeCell ref="AD838:AF838"/>
    <mergeCell ref="AG838:AJ838"/>
    <mergeCell ref="AK838:AP838"/>
    <mergeCell ref="AQ838:AX838"/>
    <mergeCell ref="CV836:DE836"/>
    <mergeCell ref="A837:O837"/>
    <mergeCell ref="P837:AC837"/>
    <mergeCell ref="AD837:AF837"/>
    <mergeCell ref="AG837:AJ837"/>
    <mergeCell ref="AK837:AP837"/>
    <mergeCell ref="AQ837:AX837"/>
    <mergeCell ref="AY837:BF837"/>
    <mergeCell ref="BG837:BN837"/>
    <mergeCell ref="BO837:BV837"/>
    <mergeCell ref="AY836:BF836"/>
    <mergeCell ref="BG836:BN836"/>
    <mergeCell ref="BO836:BV836"/>
    <mergeCell ref="BW836:CD836"/>
    <mergeCell ref="CE836:CM836"/>
    <mergeCell ref="CN836:CU836"/>
    <mergeCell ref="BW835:CD835"/>
    <mergeCell ref="CE835:CM835"/>
    <mergeCell ref="CN835:CU835"/>
    <mergeCell ref="CV835:DE835"/>
    <mergeCell ref="A836:O836"/>
    <mergeCell ref="P836:AC836"/>
    <mergeCell ref="AD836:AF836"/>
    <mergeCell ref="AG836:AJ836"/>
    <mergeCell ref="AK836:AP836"/>
    <mergeCell ref="AQ836:AX836"/>
    <mergeCell ref="CV834:DE834"/>
    <mergeCell ref="A835:O835"/>
    <mergeCell ref="P835:AC835"/>
    <mergeCell ref="AD835:AF835"/>
    <mergeCell ref="AG835:AJ835"/>
    <mergeCell ref="AK835:AP835"/>
    <mergeCell ref="AQ835:AX835"/>
    <mergeCell ref="AY835:BF835"/>
    <mergeCell ref="BG835:BN835"/>
    <mergeCell ref="BO835:BV835"/>
    <mergeCell ref="AY834:BF834"/>
    <mergeCell ref="BG834:BN834"/>
    <mergeCell ref="BO834:BV834"/>
    <mergeCell ref="BW834:CD834"/>
    <mergeCell ref="CE834:CM834"/>
    <mergeCell ref="CN834:CU834"/>
    <mergeCell ref="BW833:CD833"/>
    <mergeCell ref="CE833:CM833"/>
    <mergeCell ref="CN833:CU833"/>
    <mergeCell ref="CV833:DE833"/>
    <mergeCell ref="A834:O834"/>
    <mergeCell ref="P834:AC834"/>
    <mergeCell ref="AD834:AF834"/>
    <mergeCell ref="AG834:AJ834"/>
    <mergeCell ref="AK834:AP834"/>
    <mergeCell ref="AQ834:AX834"/>
    <mergeCell ref="CV832:DE832"/>
    <mergeCell ref="A833:O833"/>
    <mergeCell ref="P833:AC833"/>
    <mergeCell ref="AD833:AF833"/>
    <mergeCell ref="AG833:AJ833"/>
    <mergeCell ref="AK833:AP833"/>
    <mergeCell ref="AQ833:AX833"/>
    <mergeCell ref="AY833:BF833"/>
    <mergeCell ref="BG833:BN833"/>
    <mergeCell ref="BO833:BV833"/>
    <mergeCell ref="AY832:BF832"/>
    <mergeCell ref="BG832:BN832"/>
    <mergeCell ref="BO832:BV832"/>
    <mergeCell ref="BW832:CD832"/>
    <mergeCell ref="CE832:CM832"/>
    <mergeCell ref="CN832:CU832"/>
    <mergeCell ref="BW831:CD831"/>
    <mergeCell ref="CE831:CM831"/>
    <mergeCell ref="CN831:CU831"/>
    <mergeCell ref="CV831:DE831"/>
    <mergeCell ref="A832:O832"/>
    <mergeCell ref="P832:AC832"/>
    <mergeCell ref="AD832:AF832"/>
    <mergeCell ref="AG832:AJ832"/>
    <mergeCell ref="AK832:AP832"/>
    <mergeCell ref="AQ832:AX832"/>
    <mergeCell ref="CV830:DE830"/>
    <mergeCell ref="A831:O831"/>
    <mergeCell ref="P831:AC831"/>
    <mergeCell ref="AD831:AF831"/>
    <mergeCell ref="AG831:AJ831"/>
    <mergeCell ref="AK831:AP831"/>
    <mergeCell ref="AQ831:AX831"/>
    <mergeCell ref="AY831:BF831"/>
    <mergeCell ref="BG831:BN831"/>
    <mergeCell ref="BO831:BV831"/>
    <mergeCell ref="AY830:BF830"/>
    <mergeCell ref="BG830:BN830"/>
    <mergeCell ref="BO830:BV830"/>
    <mergeCell ref="BW830:CD830"/>
    <mergeCell ref="CE830:CM830"/>
    <mergeCell ref="CN830:CU830"/>
    <mergeCell ref="BW829:CD829"/>
    <mergeCell ref="CE829:CM829"/>
    <mergeCell ref="CN829:CU829"/>
    <mergeCell ref="CV829:DE829"/>
    <mergeCell ref="A830:O830"/>
    <mergeCell ref="P830:AC830"/>
    <mergeCell ref="AD830:AF830"/>
    <mergeCell ref="AG830:AJ830"/>
    <mergeCell ref="AK830:AP830"/>
    <mergeCell ref="AQ830:AX830"/>
    <mergeCell ref="CV828:DE828"/>
    <mergeCell ref="A829:O829"/>
    <mergeCell ref="P829:AC829"/>
    <mergeCell ref="AD829:AF829"/>
    <mergeCell ref="AG829:AJ829"/>
    <mergeCell ref="AK829:AP829"/>
    <mergeCell ref="AQ829:AX829"/>
    <mergeCell ref="AY829:BF829"/>
    <mergeCell ref="BG829:BN829"/>
    <mergeCell ref="BO829:BV829"/>
    <mergeCell ref="AY828:BF828"/>
    <mergeCell ref="BG828:BN828"/>
    <mergeCell ref="BO828:BV828"/>
    <mergeCell ref="BW828:CD828"/>
    <mergeCell ref="CE828:CM828"/>
    <mergeCell ref="CN828:CU828"/>
    <mergeCell ref="BW827:CD827"/>
    <mergeCell ref="CE827:CM827"/>
    <mergeCell ref="CN827:CU827"/>
    <mergeCell ref="CV827:DE827"/>
    <mergeCell ref="A828:O828"/>
    <mergeCell ref="P828:AC828"/>
    <mergeCell ref="AD828:AF828"/>
    <mergeCell ref="AG828:AJ828"/>
    <mergeCell ref="AK828:AP828"/>
    <mergeCell ref="AQ828:AX828"/>
    <mergeCell ref="CV826:DE826"/>
    <mergeCell ref="A827:O827"/>
    <mergeCell ref="P827:AC827"/>
    <mergeCell ref="AD827:AF827"/>
    <mergeCell ref="AG827:AJ827"/>
    <mergeCell ref="AK827:AP827"/>
    <mergeCell ref="AQ827:AX827"/>
    <mergeCell ref="AY827:BF827"/>
    <mergeCell ref="BG827:BN827"/>
    <mergeCell ref="BO827:BV827"/>
    <mergeCell ref="AY826:BF826"/>
    <mergeCell ref="BG826:BN826"/>
    <mergeCell ref="BO826:BV826"/>
    <mergeCell ref="BW826:CD826"/>
    <mergeCell ref="CE826:CM826"/>
    <mergeCell ref="CN826:CU826"/>
    <mergeCell ref="BW825:CD825"/>
    <mergeCell ref="CE825:CM825"/>
    <mergeCell ref="CN825:CU825"/>
    <mergeCell ref="CV825:DE825"/>
    <mergeCell ref="A826:O826"/>
    <mergeCell ref="P826:AC826"/>
    <mergeCell ref="AD826:AF826"/>
    <mergeCell ref="AG826:AJ826"/>
    <mergeCell ref="AK826:AP826"/>
    <mergeCell ref="AQ826:AX826"/>
    <mergeCell ref="CV824:DE824"/>
    <mergeCell ref="A825:O825"/>
    <mergeCell ref="P825:AC825"/>
    <mergeCell ref="AD825:AF825"/>
    <mergeCell ref="AG825:AJ825"/>
    <mergeCell ref="AK825:AP825"/>
    <mergeCell ref="AQ825:AX825"/>
    <mergeCell ref="AY825:BF825"/>
    <mergeCell ref="BG825:BN825"/>
    <mergeCell ref="BO825:BV825"/>
    <mergeCell ref="AY824:BF824"/>
    <mergeCell ref="BG824:BN824"/>
    <mergeCell ref="BO824:BV824"/>
    <mergeCell ref="BW824:CD824"/>
    <mergeCell ref="CE824:CM824"/>
    <mergeCell ref="CN824:CU824"/>
    <mergeCell ref="BW823:CD823"/>
    <mergeCell ref="CE823:CM823"/>
    <mergeCell ref="CN823:CU823"/>
    <mergeCell ref="CV823:DE823"/>
    <mergeCell ref="A824:O824"/>
    <mergeCell ref="P824:AC824"/>
    <mergeCell ref="AD824:AF824"/>
    <mergeCell ref="AG824:AJ824"/>
    <mergeCell ref="AK824:AP824"/>
    <mergeCell ref="AQ824:AX824"/>
    <mergeCell ref="CV822:DE822"/>
    <mergeCell ref="A823:O823"/>
    <mergeCell ref="P823:AC823"/>
    <mergeCell ref="AD823:AF823"/>
    <mergeCell ref="AG823:AJ823"/>
    <mergeCell ref="AK823:AP823"/>
    <mergeCell ref="AQ823:AX823"/>
    <mergeCell ref="AY823:BF823"/>
    <mergeCell ref="BG823:BN823"/>
    <mergeCell ref="BO823:BV823"/>
    <mergeCell ref="AY822:BF822"/>
    <mergeCell ref="BG822:BN822"/>
    <mergeCell ref="BO822:BV822"/>
    <mergeCell ref="BW822:CD822"/>
    <mergeCell ref="CE822:CM822"/>
    <mergeCell ref="CN822:CU822"/>
    <mergeCell ref="BW821:CD821"/>
    <mergeCell ref="CE821:CM821"/>
    <mergeCell ref="CN821:CU821"/>
    <mergeCell ref="CV821:DE821"/>
    <mergeCell ref="A822:O822"/>
    <mergeCell ref="P822:AC822"/>
    <mergeCell ref="AD822:AF822"/>
    <mergeCell ref="AG822:AJ822"/>
    <mergeCell ref="AK822:AP822"/>
    <mergeCell ref="AQ822:AX822"/>
    <mergeCell ref="CV820:DE820"/>
    <mergeCell ref="A821:O821"/>
    <mergeCell ref="P821:AC821"/>
    <mergeCell ref="AD821:AF821"/>
    <mergeCell ref="AG821:AJ821"/>
    <mergeCell ref="AK821:AP821"/>
    <mergeCell ref="AQ821:AX821"/>
    <mergeCell ref="AY821:BF821"/>
    <mergeCell ref="BG821:BN821"/>
    <mergeCell ref="BO821:BV821"/>
    <mergeCell ref="AY820:BF820"/>
    <mergeCell ref="BG820:BN820"/>
    <mergeCell ref="BO820:BV820"/>
    <mergeCell ref="BW820:CD820"/>
    <mergeCell ref="CE820:CM820"/>
    <mergeCell ref="CN820:CU820"/>
    <mergeCell ref="BW819:CD819"/>
    <mergeCell ref="CE819:CM819"/>
    <mergeCell ref="CN819:CU819"/>
    <mergeCell ref="CV819:DE819"/>
    <mergeCell ref="A820:O820"/>
    <mergeCell ref="P820:AC820"/>
    <mergeCell ref="AD820:AF820"/>
    <mergeCell ref="AG820:AJ820"/>
    <mergeCell ref="AK820:AP820"/>
    <mergeCell ref="AQ820:AX820"/>
    <mergeCell ref="CV818:DE818"/>
    <mergeCell ref="A819:O819"/>
    <mergeCell ref="P819:AC819"/>
    <mergeCell ref="AD819:AF819"/>
    <mergeCell ref="AG819:AJ819"/>
    <mergeCell ref="AK819:AP819"/>
    <mergeCell ref="AQ819:AX819"/>
    <mergeCell ref="AY819:BF819"/>
    <mergeCell ref="BG819:BN819"/>
    <mergeCell ref="BO819:BV819"/>
    <mergeCell ref="AY818:BF818"/>
    <mergeCell ref="BG818:BN818"/>
    <mergeCell ref="BO818:BV818"/>
    <mergeCell ref="BW818:CD818"/>
    <mergeCell ref="CE818:CM818"/>
    <mergeCell ref="CN818:CU818"/>
    <mergeCell ref="BW817:CD817"/>
    <mergeCell ref="CE817:CM817"/>
    <mergeCell ref="CN817:CU817"/>
    <mergeCell ref="CV817:DE817"/>
    <mergeCell ref="A818:O818"/>
    <mergeCell ref="P818:AC818"/>
    <mergeCell ref="AD818:AF818"/>
    <mergeCell ref="AG818:AJ818"/>
    <mergeCell ref="AK818:AP818"/>
    <mergeCell ref="AQ818:AX818"/>
    <mergeCell ref="CV816:DE816"/>
    <mergeCell ref="A817:O817"/>
    <mergeCell ref="P817:AC817"/>
    <mergeCell ref="AD817:AF817"/>
    <mergeCell ref="AG817:AJ817"/>
    <mergeCell ref="AK817:AP817"/>
    <mergeCell ref="AQ817:AX817"/>
    <mergeCell ref="AY817:BF817"/>
    <mergeCell ref="BG817:BN817"/>
    <mergeCell ref="BO817:BV817"/>
    <mergeCell ref="AY816:BF816"/>
    <mergeCell ref="BG816:BN816"/>
    <mergeCell ref="BO816:BV816"/>
    <mergeCell ref="BW816:CD816"/>
    <mergeCell ref="CE816:CM816"/>
    <mergeCell ref="CN816:CU816"/>
    <mergeCell ref="BW815:CD815"/>
    <mergeCell ref="CE815:CM815"/>
    <mergeCell ref="CN815:CU815"/>
    <mergeCell ref="CV815:DE815"/>
    <mergeCell ref="A816:O816"/>
    <mergeCell ref="P816:AC816"/>
    <mergeCell ref="AD816:AF816"/>
    <mergeCell ref="AG816:AJ816"/>
    <mergeCell ref="AK816:AP816"/>
    <mergeCell ref="AQ816:AX816"/>
    <mergeCell ref="CV814:DE814"/>
    <mergeCell ref="A815:O815"/>
    <mergeCell ref="P815:AC815"/>
    <mergeCell ref="AD815:AF815"/>
    <mergeCell ref="AG815:AJ815"/>
    <mergeCell ref="AK815:AP815"/>
    <mergeCell ref="AQ815:AX815"/>
    <mergeCell ref="AY815:BF815"/>
    <mergeCell ref="BG815:BN815"/>
    <mergeCell ref="BO815:BV815"/>
    <mergeCell ref="AY814:BF814"/>
    <mergeCell ref="BG814:BN814"/>
    <mergeCell ref="BO814:BV814"/>
    <mergeCell ref="BW814:CD814"/>
    <mergeCell ref="CE814:CM814"/>
    <mergeCell ref="CN814:CU814"/>
    <mergeCell ref="BW813:CD813"/>
    <mergeCell ref="CE813:CM813"/>
    <mergeCell ref="CN813:CU813"/>
    <mergeCell ref="CV813:DE813"/>
    <mergeCell ref="A814:O814"/>
    <mergeCell ref="P814:AC814"/>
    <mergeCell ref="AD814:AF814"/>
    <mergeCell ref="AG814:AJ814"/>
    <mergeCell ref="AK814:AP814"/>
    <mergeCell ref="AQ814:AX814"/>
    <mergeCell ref="CV812:DE812"/>
    <mergeCell ref="A813:O813"/>
    <mergeCell ref="P813:AC813"/>
    <mergeCell ref="AD813:AF813"/>
    <mergeCell ref="AG813:AJ813"/>
    <mergeCell ref="AK813:AP813"/>
    <mergeCell ref="AQ813:AX813"/>
    <mergeCell ref="AY813:BF813"/>
    <mergeCell ref="BG813:BN813"/>
    <mergeCell ref="BO813:BV813"/>
    <mergeCell ref="AY812:BF812"/>
    <mergeCell ref="BG812:BN812"/>
    <mergeCell ref="BO812:BV812"/>
    <mergeCell ref="BW812:CD812"/>
    <mergeCell ref="CE812:CM812"/>
    <mergeCell ref="CN812:CU812"/>
    <mergeCell ref="BW811:CD811"/>
    <mergeCell ref="CE811:CM811"/>
    <mergeCell ref="CN811:CU811"/>
    <mergeCell ref="CV811:DE811"/>
    <mergeCell ref="A812:O812"/>
    <mergeCell ref="P812:AC812"/>
    <mergeCell ref="AD812:AF812"/>
    <mergeCell ref="AG812:AJ812"/>
    <mergeCell ref="AK812:AP812"/>
    <mergeCell ref="AQ812:AX812"/>
    <mergeCell ref="CV810:DE810"/>
    <mergeCell ref="A811:O811"/>
    <mergeCell ref="P811:AC811"/>
    <mergeCell ref="AD811:AF811"/>
    <mergeCell ref="AG811:AJ811"/>
    <mergeCell ref="AK811:AP811"/>
    <mergeCell ref="AQ811:AX811"/>
    <mergeCell ref="AY811:BF811"/>
    <mergeCell ref="BG811:BN811"/>
    <mergeCell ref="BO811:BV811"/>
    <mergeCell ref="AY810:BF810"/>
    <mergeCell ref="BG810:BN810"/>
    <mergeCell ref="BO810:BV810"/>
    <mergeCell ref="BW810:CD810"/>
    <mergeCell ref="CE810:CM810"/>
    <mergeCell ref="CN810:CU810"/>
    <mergeCell ref="BW809:CD809"/>
    <mergeCell ref="CE809:CM809"/>
    <mergeCell ref="CN809:CU809"/>
    <mergeCell ref="CV809:DE809"/>
    <mergeCell ref="A810:O810"/>
    <mergeCell ref="P810:AC810"/>
    <mergeCell ref="AD810:AF810"/>
    <mergeCell ref="AG810:AJ810"/>
    <mergeCell ref="AK810:AP810"/>
    <mergeCell ref="AQ810:AX810"/>
    <mergeCell ref="CV808:DE808"/>
    <mergeCell ref="A809:O809"/>
    <mergeCell ref="P809:AC809"/>
    <mergeCell ref="AD809:AF809"/>
    <mergeCell ref="AG809:AJ809"/>
    <mergeCell ref="AK809:AP809"/>
    <mergeCell ref="AQ809:AX809"/>
    <mergeCell ref="AY809:BF809"/>
    <mergeCell ref="BG809:BN809"/>
    <mergeCell ref="BO809:BV809"/>
    <mergeCell ref="AY808:BF808"/>
    <mergeCell ref="BG808:BN808"/>
    <mergeCell ref="BO808:BV808"/>
    <mergeCell ref="BW808:CD808"/>
    <mergeCell ref="CE808:CM808"/>
    <mergeCell ref="CN808:CU808"/>
    <mergeCell ref="BW807:CD807"/>
    <mergeCell ref="CE807:CM807"/>
    <mergeCell ref="CN807:CU807"/>
    <mergeCell ref="CV807:DE807"/>
    <mergeCell ref="A808:O808"/>
    <mergeCell ref="P808:AC808"/>
    <mergeCell ref="AD808:AF808"/>
    <mergeCell ref="AG808:AJ808"/>
    <mergeCell ref="AK808:AP808"/>
    <mergeCell ref="AQ808:AX808"/>
    <mergeCell ref="CV806:DE806"/>
    <mergeCell ref="A807:O807"/>
    <mergeCell ref="P807:AC807"/>
    <mergeCell ref="AD807:AF807"/>
    <mergeCell ref="AG807:AJ807"/>
    <mergeCell ref="AK807:AP807"/>
    <mergeCell ref="AQ807:AX807"/>
    <mergeCell ref="AY807:BF807"/>
    <mergeCell ref="BG807:BN807"/>
    <mergeCell ref="BO807:BV807"/>
    <mergeCell ref="AY806:BF806"/>
    <mergeCell ref="BG806:BN806"/>
    <mergeCell ref="BO806:BV806"/>
    <mergeCell ref="BW806:CD806"/>
    <mergeCell ref="CE806:CM806"/>
    <mergeCell ref="CN806:CU806"/>
    <mergeCell ref="BW805:CD805"/>
    <mergeCell ref="CE805:CM805"/>
    <mergeCell ref="CN805:CU805"/>
    <mergeCell ref="CV805:DE805"/>
    <mergeCell ref="A806:O806"/>
    <mergeCell ref="P806:AC806"/>
    <mergeCell ref="AD806:AF806"/>
    <mergeCell ref="AG806:AJ806"/>
    <mergeCell ref="AK806:AP806"/>
    <mergeCell ref="AQ806:AX806"/>
    <mergeCell ref="CV804:DE804"/>
    <mergeCell ref="A805:O805"/>
    <mergeCell ref="P805:AC805"/>
    <mergeCell ref="AD805:AF805"/>
    <mergeCell ref="AG805:AJ805"/>
    <mergeCell ref="AK805:AP805"/>
    <mergeCell ref="AQ805:AX805"/>
    <mergeCell ref="AY805:BF805"/>
    <mergeCell ref="BG805:BN805"/>
    <mergeCell ref="BO805:BV805"/>
    <mergeCell ref="AY804:BF804"/>
    <mergeCell ref="BG804:BN804"/>
    <mergeCell ref="BO804:BV804"/>
    <mergeCell ref="BW804:CD804"/>
    <mergeCell ref="CE804:CM804"/>
    <mergeCell ref="CN804:CU804"/>
    <mergeCell ref="BW803:CD803"/>
    <mergeCell ref="CE803:CM803"/>
    <mergeCell ref="CN803:CU803"/>
    <mergeCell ref="CV803:DE803"/>
    <mergeCell ref="A804:O804"/>
    <mergeCell ref="P804:AC804"/>
    <mergeCell ref="AD804:AF804"/>
    <mergeCell ref="AG804:AJ804"/>
    <mergeCell ref="AK804:AP804"/>
    <mergeCell ref="AQ804:AX804"/>
    <mergeCell ref="CV802:DE802"/>
    <mergeCell ref="A803:O803"/>
    <mergeCell ref="P803:AC803"/>
    <mergeCell ref="AD803:AF803"/>
    <mergeCell ref="AG803:AJ803"/>
    <mergeCell ref="AK803:AP803"/>
    <mergeCell ref="AQ803:AX803"/>
    <mergeCell ref="AY803:BF803"/>
    <mergeCell ref="BG803:BN803"/>
    <mergeCell ref="BO803:BV803"/>
    <mergeCell ref="AY802:BF802"/>
    <mergeCell ref="BG802:BN802"/>
    <mergeCell ref="BO802:BV802"/>
    <mergeCell ref="BW802:CD802"/>
    <mergeCell ref="CE802:CM802"/>
    <mergeCell ref="CN802:CU802"/>
    <mergeCell ref="BW801:CD801"/>
    <mergeCell ref="CE801:CM801"/>
    <mergeCell ref="CN801:CU801"/>
    <mergeCell ref="CV801:DE801"/>
    <mergeCell ref="A802:O802"/>
    <mergeCell ref="P802:AC802"/>
    <mergeCell ref="AD802:AF802"/>
    <mergeCell ref="AG802:AJ802"/>
    <mergeCell ref="AK802:AP802"/>
    <mergeCell ref="AQ802:AX802"/>
    <mergeCell ref="CV800:DE800"/>
    <mergeCell ref="A801:O801"/>
    <mergeCell ref="P801:AC801"/>
    <mergeCell ref="AD801:AF801"/>
    <mergeCell ref="AG801:AJ801"/>
    <mergeCell ref="AK801:AP801"/>
    <mergeCell ref="AQ801:AX801"/>
    <mergeCell ref="AY801:BF801"/>
    <mergeCell ref="BG801:BN801"/>
    <mergeCell ref="BO801:BV801"/>
    <mergeCell ref="AY800:BF800"/>
    <mergeCell ref="BG800:BN800"/>
    <mergeCell ref="BO800:BV800"/>
    <mergeCell ref="BW800:CD800"/>
    <mergeCell ref="CE800:CM800"/>
    <mergeCell ref="CN800:CU800"/>
    <mergeCell ref="BW799:CD799"/>
    <mergeCell ref="CE799:CM799"/>
    <mergeCell ref="CN799:CU799"/>
    <mergeCell ref="CV799:DE799"/>
    <mergeCell ref="A800:O800"/>
    <mergeCell ref="P800:AC800"/>
    <mergeCell ref="AD800:AF800"/>
    <mergeCell ref="AG800:AJ800"/>
    <mergeCell ref="AK800:AP800"/>
    <mergeCell ref="AQ800:AX800"/>
    <mergeCell ref="CV798:DE798"/>
    <mergeCell ref="A799:O799"/>
    <mergeCell ref="P799:AC799"/>
    <mergeCell ref="AD799:AF799"/>
    <mergeCell ref="AG799:AJ799"/>
    <mergeCell ref="AK799:AP799"/>
    <mergeCell ref="AQ799:AX799"/>
    <mergeCell ref="AY799:BF799"/>
    <mergeCell ref="BG799:BN799"/>
    <mergeCell ref="BO799:BV799"/>
    <mergeCell ref="AY798:BF798"/>
    <mergeCell ref="BG798:BN798"/>
    <mergeCell ref="BO798:BV798"/>
    <mergeCell ref="BW798:CD798"/>
    <mergeCell ref="CE798:CM798"/>
    <mergeCell ref="CN798:CU798"/>
    <mergeCell ref="BW797:CD797"/>
    <mergeCell ref="CE797:CM797"/>
    <mergeCell ref="CN797:CU797"/>
    <mergeCell ref="CV797:DE797"/>
    <mergeCell ref="A798:O798"/>
    <mergeCell ref="P798:AC798"/>
    <mergeCell ref="AD798:AF798"/>
    <mergeCell ref="AG798:AJ798"/>
    <mergeCell ref="AK798:AP798"/>
    <mergeCell ref="AQ798:AX798"/>
    <mergeCell ref="CV796:DE796"/>
    <mergeCell ref="A797:O797"/>
    <mergeCell ref="P797:AC797"/>
    <mergeCell ref="AD797:AF797"/>
    <mergeCell ref="AG797:AJ797"/>
    <mergeCell ref="AK797:AP797"/>
    <mergeCell ref="AQ797:AX797"/>
    <mergeCell ref="AY797:BF797"/>
    <mergeCell ref="BG797:BN797"/>
    <mergeCell ref="BO797:BV797"/>
    <mergeCell ref="AY796:BF796"/>
    <mergeCell ref="BG796:BN796"/>
    <mergeCell ref="BO796:BV796"/>
    <mergeCell ref="BW796:CD796"/>
    <mergeCell ref="CE796:CM796"/>
    <mergeCell ref="CN796:CU796"/>
    <mergeCell ref="BW795:CD795"/>
    <mergeCell ref="CE795:CM795"/>
    <mergeCell ref="CN795:CU795"/>
    <mergeCell ref="CV795:DE795"/>
    <mergeCell ref="A796:O796"/>
    <mergeCell ref="P796:AC796"/>
    <mergeCell ref="AD796:AF796"/>
    <mergeCell ref="AG796:AJ796"/>
    <mergeCell ref="AK796:AP796"/>
    <mergeCell ref="AQ796:AX796"/>
    <mergeCell ref="CV794:DE794"/>
    <mergeCell ref="A795:O795"/>
    <mergeCell ref="P795:AC795"/>
    <mergeCell ref="AD795:AF795"/>
    <mergeCell ref="AG795:AJ795"/>
    <mergeCell ref="AK795:AP795"/>
    <mergeCell ref="AQ795:AX795"/>
    <mergeCell ref="AY795:BF795"/>
    <mergeCell ref="BG795:BN795"/>
    <mergeCell ref="BO795:BV795"/>
    <mergeCell ref="AY794:BF794"/>
    <mergeCell ref="BG794:BN794"/>
    <mergeCell ref="BO794:BV794"/>
    <mergeCell ref="BW794:CD794"/>
    <mergeCell ref="CE794:CM794"/>
    <mergeCell ref="CN794:CU794"/>
    <mergeCell ref="BW793:CD793"/>
    <mergeCell ref="CE793:CM793"/>
    <mergeCell ref="CN793:CU793"/>
    <mergeCell ref="CV793:DE793"/>
    <mergeCell ref="A794:O794"/>
    <mergeCell ref="P794:AC794"/>
    <mergeCell ref="AD794:AF794"/>
    <mergeCell ref="AG794:AJ794"/>
    <mergeCell ref="AK794:AP794"/>
    <mergeCell ref="AQ794:AX794"/>
    <mergeCell ref="CV792:DE792"/>
    <mergeCell ref="A793:O793"/>
    <mergeCell ref="P793:AC793"/>
    <mergeCell ref="AD793:AF793"/>
    <mergeCell ref="AG793:AJ793"/>
    <mergeCell ref="AK793:AP793"/>
    <mergeCell ref="AQ793:AX793"/>
    <mergeCell ref="AY793:BF793"/>
    <mergeCell ref="BG793:BN793"/>
    <mergeCell ref="BO793:BV793"/>
    <mergeCell ref="AY792:BF792"/>
    <mergeCell ref="BG792:BN792"/>
    <mergeCell ref="BO792:BV792"/>
    <mergeCell ref="BW792:CD792"/>
    <mergeCell ref="CE792:CM792"/>
    <mergeCell ref="CN792:CU792"/>
    <mergeCell ref="BW791:CD791"/>
    <mergeCell ref="CE791:CM791"/>
    <mergeCell ref="CN791:CU791"/>
    <mergeCell ref="CV791:DE791"/>
    <mergeCell ref="A792:O792"/>
    <mergeCell ref="P792:AC792"/>
    <mergeCell ref="AD792:AF792"/>
    <mergeCell ref="AG792:AJ792"/>
    <mergeCell ref="AK792:AP792"/>
    <mergeCell ref="AQ792:AX792"/>
    <mergeCell ref="CV790:DE790"/>
    <mergeCell ref="A791:O791"/>
    <mergeCell ref="P791:AC791"/>
    <mergeCell ref="AD791:AF791"/>
    <mergeCell ref="AG791:AJ791"/>
    <mergeCell ref="AK791:AP791"/>
    <mergeCell ref="AQ791:AX791"/>
    <mergeCell ref="AY791:BF791"/>
    <mergeCell ref="BG791:BN791"/>
    <mergeCell ref="BO791:BV791"/>
    <mergeCell ref="AY790:BF790"/>
    <mergeCell ref="BG790:BN790"/>
    <mergeCell ref="BO790:BV790"/>
    <mergeCell ref="BW790:CD790"/>
    <mergeCell ref="CE790:CM790"/>
    <mergeCell ref="CN790:CU790"/>
    <mergeCell ref="BW789:CD789"/>
    <mergeCell ref="CE789:CM789"/>
    <mergeCell ref="CN789:CU789"/>
    <mergeCell ref="CV789:DE789"/>
    <mergeCell ref="A790:O790"/>
    <mergeCell ref="P790:AC790"/>
    <mergeCell ref="AD790:AF790"/>
    <mergeCell ref="AG790:AJ790"/>
    <mergeCell ref="AK790:AP790"/>
    <mergeCell ref="AQ790:AX790"/>
    <mergeCell ref="CV788:DE788"/>
    <mergeCell ref="A789:O789"/>
    <mergeCell ref="P789:AC789"/>
    <mergeCell ref="AD789:AF789"/>
    <mergeCell ref="AG789:AJ789"/>
    <mergeCell ref="AK789:AP789"/>
    <mergeCell ref="AQ789:AX789"/>
    <mergeCell ref="AY789:BF789"/>
    <mergeCell ref="BG789:BN789"/>
    <mergeCell ref="BO789:BV789"/>
    <mergeCell ref="AY788:BF788"/>
    <mergeCell ref="BG788:BN788"/>
    <mergeCell ref="BO788:BV788"/>
    <mergeCell ref="BW788:CD788"/>
    <mergeCell ref="CE788:CM788"/>
    <mergeCell ref="CN788:CU788"/>
    <mergeCell ref="BW787:CD787"/>
    <mergeCell ref="CE787:CM787"/>
    <mergeCell ref="CN787:CU787"/>
    <mergeCell ref="CV787:DE787"/>
    <mergeCell ref="A788:O788"/>
    <mergeCell ref="P788:AC788"/>
    <mergeCell ref="AD788:AF788"/>
    <mergeCell ref="AG788:AJ788"/>
    <mergeCell ref="AK788:AP788"/>
    <mergeCell ref="AQ788:AX788"/>
    <mergeCell ref="CV786:DE786"/>
    <mergeCell ref="A787:O787"/>
    <mergeCell ref="P787:AC787"/>
    <mergeCell ref="AD787:AF787"/>
    <mergeCell ref="AG787:AJ787"/>
    <mergeCell ref="AK787:AP787"/>
    <mergeCell ref="AQ787:AX787"/>
    <mergeCell ref="AY787:BF787"/>
    <mergeCell ref="BG787:BN787"/>
    <mergeCell ref="BO787:BV787"/>
    <mergeCell ref="AY786:BF786"/>
    <mergeCell ref="BG786:BN786"/>
    <mergeCell ref="BO786:BV786"/>
    <mergeCell ref="BW786:CD786"/>
    <mergeCell ref="CE786:CM786"/>
    <mergeCell ref="CN786:CU786"/>
    <mergeCell ref="BW785:CD785"/>
    <mergeCell ref="CE785:CM785"/>
    <mergeCell ref="CN785:CU785"/>
    <mergeCell ref="CV785:DE785"/>
    <mergeCell ref="A786:O786"/>
    <mergeCell ref="P786:AC786"/>
    <mergeCell ref="AD786:AF786"/>
    <mergeCell ref="AG786:AJ786"/>
    <mergeCell ref="AK786:AP786"/>
    <mergeCell ref="AQ786:AX786"/>
    <mergeCell ref="CV784:DE784"/>
    <mergeCell ref="A785:O785"/>
    <mergeCell ref="P785:AC785"/>
    <mergeCell ref="AD785:AF785"/>
    <mergeCell ref="AG785:AJ785"/>
    <mergeCell ref="AK785:AP785"/>
    <mergeCell ref="AQ785:AX785"/>
    <mergeCell ref="AY785:BF785"/>
    <mergeCell ref="BG785:BN785"/>
    <mergeCell ref="BO785:BV785"/>
    <mergeCell ref="AY784:BF784"/>
    <mergeCell ref="BG784:BN784"/>
    <mergeCell ref="BO784:BV784"/>
    <mergeCell ref="BW784:CD784"/>
    <mergeCell ref="CE784:CM784"/>
    <mergeCell ref="CN784:CU784"/>
    <mergeCell ref="BW783:CD783"/>
    <mergeCell ref="CE783:CM783"/>
    <mergeCell ref="CN783:CU783"/>
    <mergeCell ref="CV783:DE783"/>
    <mergeCell ref="A784:O784"/>
    <mergeCell ref="P784:AC784"/>
    <mergeCell ref="AD784:AF784"/>
    <mergeCell ref="AG784:AJ784"/>
    <mergeCell ref="AK784:AP784"/>
    <mergeCell ref="AQ784:AX784"/>
    <mergeCell ref="CV782:DE782"/>
    <mergeCell ref="A783:O783"/>
    <mergeCell ref="P783:AC783"/>
    <mergeCell ref="AD783:AF783"/>
    <mergeCell ref="AG783:AJ783"/>
    <mergeCell ref="AK783:AP783"/>
    <mergeCell ref="AQ783:AX783"/>
    <mergeCell ref="AY783:BF783"/>
    <mergeCell ref="BG783:BN783"/>
    <mergeCell ref="BO783:BV783"/>
    <mergeCell ref="AY782:BF782"/>
    <mergeCell ref="BG782:BN782"/>
    <mergeCell ref="BO782:BV782"/>
    <mergeCell ref="BW782:CD782"/>
    <mergeCell ref="CE782:CM782"/>
    <mergeCell ref="CN782:CU782"/>
    <mergeCell ref="BW781:CD781"/>
    <mergeCell ref="CE781:CM781"/>
    <mergeCell ref="CN781:CU781"/>
    <mergeCell ref="CV781:DE781"/>
    <mergeCell ref="A782:O782"/>
    <mergeCell ref="P782:AC782"/>
    <mergeCell ref="AD782:AF782"/>
    <mergeCell ref="AG782:AJ782"/>
    <mergeCell ref="AK782:AP782"/>
    <mergeCell ref="AQ782:AX782"/>
    <mergeCell ref="CV780:DE780"/>
    <mergeCell ref="A781:O781"/>
    <mergeCell ref="P781:AC781"/>
    <mergeCell ref="AD781:AF781"/>
    <mergeCell ref="AG781:AJ781"/>
    <mergeCell ref="AK781:AP781"/>
    <mergeCell ref="AQ781:AX781"/>
    <mergeCell ref="AY781:BF781"/>
    <mergeCell ref="BG781:BN781"/>
    <mergeCell ref="BO781:BV781"/>
    <mergeCell ref="AY780:BF780"/>
    <mergeCell ref="BG780:BN780"/>
    <mergeCell ref="BO780:BV780"/>
    <mergeCell ref="BW780:CD780"/>
    <mergeCell ref="CE780:CM780"/>
    <mergeCell ref="CN780:CU780"/>
    <mergeCell ref="BW779:CD779"/>
    <mergeCell ref="CE779:CM779"/>
    <mergeCell ref="CN779:CU779"/>
    <mergeCell ref="CV779:DE779"/>
    <mergeCell ref="A780:O780"/>
    <mergeCell ref="P780:AC780"/>
    <mergeCell ref="AD780:AF780"/>
    <mergeCell ref="AG780:AJ780"/>
    <mergeCell ref="AK780:AP780"/>
    <mergeCell ref="AQ780:AX780"/>
    <mergeCell ref="CV778:DE778"/>
    <mergeCell ref="A779:O779"/>
    <mergeCell ref="P779:AC779"/>
    <mergeCell ref="AD779:AF779"/>
    <mergeCell ref="AG779:AJ779"/>
    <mergeCell ref="AK779:AP779"/>
    <mergeCell ref="AQ779:AX779"/>
    <mergeCell ref="AY779:BF779"/>
    <mergeCell ref="BG779:BN779"/>
    <mergeCell ref="BO779:BV779"/>
    <mergeCell ref="AY778:BF778"/>
    <mergeCell ref="BG778:BN778"/>
    <mergeCell ref="BO778:BV778"/>
    <mergeCell ref="BW778:CD778"/>
    <mergeCell ref="CE778:CM778"/>
    <mergeCell ref="CN778:CU778"/>
    <mergeCell ref="BW777:CD777"/>
    <mergeCell ref="CE777:CM777"/>
    <mergeCell ref="CN777:CU777"/>
    <mergeCell ref="CV777:DE777"/>
    <mergeCell ref="A778:O778"/>
    <mergeCell ref="P778:AC778"/>
    <mergeCell ref="AD778:AF778"/>
    <mergeCell ref="AG778:AJ778"/>
    <mergeCell ref="AK778:AP778"/>
    <mergeCell ref="AQ778:AX778"/>
    <mergeCell ref="CV776:DE776"/>
    <mergeCell ref="A777:O777"/>
    <mergeCell ref="P777:AC777"/>
    <mergeCell ref="AD777:AF777"/>
    <mergeCell ref="AG777:AJ777"/>
    <mergeCell ref="AK777:AP777"/>
    <mergeCell ref="AQ777:AX777"/>
    <mergeCell ref="AY777:BF777"/>
    <mergeCell ref="BG777:BN777"/>
    <mergeCell ref="BO777:BV777"/>
    <mergeCell ref="AY776:BF776"/>
    <mergeCell ref="BG776:BN776"/>
    <mergeCell ref="BO776:BV776"/>
    <mergeCell ref="BW776:CD776"/>
    <mergeCell ref="CE776:CM776"/>
    <mergeCell ref="CN776:CU776"/>
    <mergeCell ref="BW775:CD775"/>
    <mergeCell ref="CE775:CM775"/>
    <mergeCell ref="CN775:CU775"/>
    <mergeCell ref="CV775:DE775"/>
    <mergeCell ref="A776:O776"/>
    <mergeCell ref="P776:AC776"/>
    <mergeCell ref="AD776:AF776"/>
    <mergeCell ref="AG776:AJ776"/>
    <mergeCell ref="AK776:AP776"/>
    <mergeCell ref="AQ776:AX776"/>
    <mergeCell ref="CV774:DE774"/>
    <mergeCell ref="A775:O775"/>
    <mergeCell ref="P775:AC775"/>
    <mergeCell ref="AD775:AF775"/>
    <mergeCell ref="AG775:AJ775"/>
    <mergeCell ref="AK775:AP775"/>
    <mergeCell ref="AQ775:AX775"/>
    <mergeCell ref="AY775:BF775"/>
    <mergeCell ref="BG775:BN775"/>
    <mergeCell ref="BO775:BV775"/>
    <mergeCell ref="AY774:BF774"/>
    <mergeCell ref="BG774:BN774"/>
    <mergeCell ref="BO774:BV774"/>
    <mergeCell ref="BW774:CD774"/>
    <mergeCell ref="CE774:CM774"/>
    <mergeCell ref="CN774:CU774"/>
    <mergeCell ref="BW773:CD773"/>
    <mergeCell ref="CE773:CM773"/>
    <mergeCell ref="CN773:CU773"/>
    <mergeCell ref="CV773:DE773"/>
    <mergeCell ref="A774:O774"/>
    <mergeCell ref="P774:AC774"/>
    <mergeCell ref="AD774:AF774"/>
    <mergeCell ref="AG774:AJ774"/>
    <mergeCell ref="AK774:AP774"/>
    <mergeCell ref="AQ774:AX774"/>
    <mergeCell ref="CV772:DE772"/>
    <mergeCell ref="A773:O773"/>
    <mergeCell ref="P773:AC773"/>
    <mergeCell ref="AD773:AF773"/>
    <mergeCell ref="AG773:AJ773"/>
    <mergeCell ref="AK773:AP773"/>
    <mergeCell ref="AQ773:AX773"/>
    <mergeCell ref="AY773:BF773"/>
    <mergeCell ref="BG773:BN773"/>
    <mergeCell ref="BO773:BV773"/>
    <mergeCell ref="AY772:BF772"/>
    <mergeCell ref="BG772:BN772"/>
    <mergeCell ref="BO772:BV772"/>
    <mergeCell ref="BW772:CD772"/>
    <mergeCell ref="CE772:CM772"/>
    <mergeCell ref="CN772:CU772"/>
    <mergeCell ref="BW771:CD771"/>
    <mergeCell ref="CE771:CM771"/>
    <mergeCell ref="CN771:CU771"/>
    <mergeCell ref="CV771:DE771"/>
    <mergeCell ref="A772:O772"/>
    <mergeCell ref="P772:AC772"/>
    <mergeCell ref="AD772:AF772"/>
    <mergeCell ref="AG772:AJ772"/>
    <mergeCell ref="AK772:AP772"/>
    <mergeCell ref="AQ772:AX772"/>
    <mergeCell ref="CV770:DE770"/>
    <mergeCell ref="A771:O771"/>
    <mergeCell ref="P771:AC771"/>
    <mergeCell ref="AD771:AF771"/>
    <mergeCell ref="AG771:AJ771"/>
    <mergeCell ref="AK771:AP771"/>
    <mergeCell ref="AQ771:AX771"/>
    <mergeCell ref="AY771:BF771"/>
    <mergeCell ref="BG771:BN771"/>
    <mergeCell ref="BO771:BV771"/>
    <mergeCell ref="AY770:BF770"/>
    <mergeCell ref="BG770:BN770"/>
    <mergeCell ref="BO770:BV770"/>
    <mergeCell ref="BW770:CD770"/>
    <mergeCell ref="CE770:CM770"/>
    <mergeCell ref="CN770:CU770"/>
    <mergeCell ref="BW769:CD769"/>
    <mergeCell ref="CE769:CM769"/>
    <mergeCell ref="CN769:CU769"/>
    <mergeCell ref="CV769:DE769"/>
    <mergeCell ref="A770:O770"/>
    <mergeCell ref="P770:AC770"/>
    <mergeCell ref="AD770:AF770"/>
    <mergeCell ref="AG770:AJ770"/>
    <mergeCell ref="AK770:AP770"/>
    <mergeCell ref="AQ770:AX770"/>
    <mergeCell ref="CV768:DE768"/>
    <mergeCell ref="A769:O769"/>
    <mergeCell ref="P769:AC769"/>
    <mergeCell ref="AD769:AF769"/>
    <mergeCell ref="AG769:AJ769"/>
    <mergeCell ref="AK769:AP769"/>
    <mergeCell ref="AQ769:AX769"/>
    <mergeCell ref="AY769:BF769"/>
    <mergeCell ref="BG769:BN769"/>
    <mergeCell ref="BO769:BV769"/>
    <mergeCell ref="AY768:BF768"/>
    <mergeCell ref="BG768:BN768"/>
    <mergeCell ref="BO768:BV768"/>
    <mergeCell ref="BW768:CD768"/>
    <mergeCell ref="CE768:CM768"/>
    <mergeCell ref="CN768:CU768"/>
    <mergeCell ref="BW767:CD767"/>
    <mergeCell ref="CE767:CM767"/>
    <mergeCell ref="CN767:CU767"/>
    <mergeCell ref="CV767:DE767"/>
    <mergeCell ref="A768:O768"/>
    <mergeCell ref="P768:AC768"/>
    <mergeCell ref="AD768:AF768"/>
    <mergeCell ref="AG768:AJ768"/>
    <mergeCell ref="AK768:AP768"/>
    <mergeCell ref="AQ768:AX768"/>
    <mergeCell ref="CV766:DE766"/>
    <mergeCell ref="A767:O767"/>
    <mergeCell ref="P767:AC767"/>
    <mergeCell ref="AD767:AF767"/>
    <mergeCell ref="AG767:AJ767"/>
    <mergeCell ref="AK767:AP767"/>
    <mergeCell ref="AQ767:AX767"/>
    <mergeCell ref="AY767:BF767"/>
    <mergeCell ref="BG767:BN767"/>
    <mergeCell ref="BO767:BV767"/>
    <mergeCell ref="AY766:BF766"/>
    <mergeCell ref="BG766:BN766"/>
    <mergeCell ref="BO766:BV766"/>
    <mergeCell ref="BW766:CD766"/>
    <mergeCell ref="CE766:CM766"/>
    <mergeCell ref="CN766:CU766"/>
    <mergeCell ref="BW765:CD765"/>
    <mergeCell ref="CE765:CM765"/>
    <mergeCell ref="CN765:CU765"/>
    <mergeCell ref="CV765:DE765"/>
    <mergeCell ref="A766:O766"/>
    <mergeCell ref="P766:AC766"/>
    <mergeCell ref="AD766:AF766"/>
    <mergeCell ref="AG766:AJ766"/>
    <mergeCell ref="AK766:AP766"/>
    <mergeCell ref="AQ766:AX766"/>
    <mergeCell ref="CV764:DE764"/>
    <mergeCell ref="A765:O765"/>
    <mergeCell ref="P765:AC765"/>
    <mergeCell ref="AD765:AF765"/>
    <mergeCell ref="AG765:AJ765"/>
    <mergeCell ref="AK765:AP765"/>
    <mergeCell ref="AQ765:AX765"/>
    <mergeCell ref="AY765:BF765"/>
    <mergeCell ref="BG765:BN765"/>
    <mergeCell ref="BO765:BV765"/>
    <mergeCell ref="AY764:BF764"/>
    <mergeCell ref="BG764:BN764"/>
    <mergeCell ref="BO764:BV764"/>
    <mergeCell ref="BW764:CD764"/>
    <mergeCell ref="CE764:CM764"/>
    <mergeCell ref="CN764:CU764"/>
    <mergeCell ref="BW763:CD763"/>
    <mergeCell ref="CE763:CM763"/>
    <mergeCell ref="CN763:CU763"/>
    <mergeCell ref="CV763:DE763"/>
    <mergeCell ref="A764:O764"/>
    <mergeCell ref="P764:AC764"/>
    <mergeCell ref="AD764:AF764"/>
    <mergeCell ref="AG764:AJ764"/>
    <mergeCell ref="AK764:AP764"/>
    <mergeCell ref="AQ764:AX764"/>
    <mergeCell ref="CV762:DE762"/>
    <mergeCell ref="A763:O763"/>
    <mergeCell ref="P763:AC763"/>
    <mergeCell ref="AD763:AF763"/>
    <mergeCell ref="AG763:AJ763"/>
    <mergeCell ref="AK763:AP763"/>
    <mergeCell ref="AQ763:AX763"/>
    <mergeCell ref="AY763:BF763"/>
    <mergeCell ref="BG763:BN763"/>
    <mergeCell ref="BO763:BV763"/>
    <mergeCell ref="AY762:BF762"/>
    <mergeCell ref="BG762:BN762"/>
    <mergeCell ref="BO762:BV762"/>
    <mergeCell ref="BW762:CD762"/>
    <mergeCell ref="CE762:CM762"/>
    <mergeCell ref="CN762:CU762"/>
    <mergeCell ref="BW761:CD761"/>
    <mergeCell ref="CE761:CM761"/>
    <mergeCell ref="CN761:CU761"/>
    <mergeCell ref="CV761:DE761"/>
    <mergeCell ref="A762:O762"/>
    <mergeCell ref="P762:AC762"/>
    <mergeCell ref="AD762:AF762"/>
    <mergeCell ref="AG762:AJ762"/>
    <mergeCell ref="AK762:AP762"/>
    <mergeCell ref="AQ762:AX762"/>
    <mergeCell ref="CV760:DE760"/>
    <mergeCell ref="A761:O761"/>
    <mergeCell ref="P761:AC761"/>
    <mergeCell ref="AD761:AF761"/>
    <mergeCell ref="AG761:AJ761"/>
    <mergeCell ref="AK761:AP761"/>
    <mergeCell ref="AQ761:AX761"/>
    <mergeCell ref="AY761:BF761"/>
    <mergeCell ref="BG761:BN761"/>
    <mergeCell ref="BO761:BV761"/>
    <mergeCell ref="AY760:BF760"/>
    <mergeCell ref="BG760:BN760"/>
    <mergeCell ref="BO760:BV760"/>
    <mergeCell ref="BW760:CD760"/>
    <mergeCell ref="CE760:CM760"/>
    <mergeCell ref="CN760:CU760"/>
    <mergeCell ref="BW759:CD759"/>
    <mergeCell ref="CE759:CM759"/>
    <mergeCell ref="CN759:CU759"/>
    <mergeCell ref="CV759:DE759"/>
    <mergeCell ref="A760:O760"/>
    <mergeCell ref="P760:AC760"/>
    <mergeCell ref="AD760:AF760"/>
    <mergeCell ref="AG760:AJ760"/>
    <mergeCell ref="AK760:AP760"/>
    <mergeCell ref="AQ760:AX760"/>
    <mergeCell ref="CV758:DE758"/>
    <mergeCell ref="A759:O759"/>
    <mergeCell ref="P759:AC759"/>
    <mergeCell ref="AD759:AF759"/>
    <mergeCell ref="AG759:AJ759"/>
    <mergeCell ref="AK759:AP759"/>
    <mergeCell ref="AQ759:AX759"/>
    <mergeCell ref="AY759:BF759"/>
    <mergeCell ref="BG759:BN759"/>
    <mergeCell ref="BO759:BV759"/>
    <mergeCell ref="AY758:BF758"/>
    <mergeCell ref="BG758:BN758"/>
    <mergeCell ref="BO758:BV758"/>
    <mergeCell ref="BW758:CD758"/>
    <mergeCell ref="CE758:CM758"/>
    <mergeCell ref="CN758:CU758"/>
    <mergeCell ref="BW757:CD757"/>
    <mergeCell ref="CE757:CM757"/>
    <mergeCell ref="CN757:CU757"/>
    <mergeCell ref="CV757:DE757"/>
    <mergeCell ref="A758:O758"/>
    <mergeCell ref="P758:AC758"/>
    <mergeCell ref="AD758:AF758"/>
    <mergeCell ref="AG758:AJ758"/>
    <mergeCell ref="AK758:AP758"/>
    <mergeCell ref="AQ758:AX758"/>
    <mergeCell ref="CV756:DE756"/>
    <mergeCell ref="A757:O757"/>
    <mergeCell ref="P757:AC757"/>
    <mergeCell ref="AD757:AF757"/>
    <mergeCell ref="AG757:AJ757"/>
    <mergeCell ref="AK757:AP757"/>
    <mergeCell ref="AQ757:AX757"/>
    <mergeCell ref="AY757:BF757"/>
    <mergeCell ref="BG757:BN757"/>
    <mergeCell ref="BO757:BV757"/>
    <mergeCell ref="AY756:BF756"/>
    <mergeCell ref="BG756:BN756"/>
    <mergeCell ref="BO756:BV756"/>
    <mergeCell ref="BW756:CD756"/>
    <mergeCell ref="CE756:CM756"/>
    <mergeCell ref="CN756:CU756"/>
    <mergeCell ref="BW755:CD755"/>
    <mergeCell ref="CE755:CM755"/>
    <mergeCell ref="CN755:CU755"/>
    <mergeCell ref="CV755:DE755"/>
    <mergeCell ref="A756:O756"/>
    <mergeCell ref="P756:AC756"/>
    <mergeCell ref="AD756:AF756"/>
    <mergeCell ref="AG756:AJ756"/>
    <mergeCell ref="AK756:AP756"/>
    <mergeCell ref="AQ756:AX756"/>
    <mergeCell ref="CV754:DE754"/>
    <mergeCell ref="A755:O755"/>
    <mergeCell ref="P755:AC755"/>
    <mergeCell ref="AD755:AF755"/>
    <mergeCell ref="AG755:AJ755"/>
    <mergeCell ref="AK755:AP755"/>
    <mergeCell ref="AQ755:AX755"/>
    <mergeCell ref="AY755:BF755"/>
    <mergeCell ref="BG755:BN755"/>
    <mergeCell ref="BO755:BV755"/>
    <mergeCell ref="AY754:BF754"/>
    <mergeCell ref="BG754:BN754"/>
    <mergeCell ref="BO754:BV754"/>
    <mergeCell ref="BW754:CD754"/>
    <mergeCell ref="CE754:CM754"/>
    <mergeCell ref="CN754:CU754"/>
    <mergeCell ref="BW753:CD753"/>
    <mergeCell ref="CE753:CM753"/>
    <mergeCell ref="CN753:CU753"/>
    <mergeCell ref="CV753:DE753"/>
    <mergeCell ref="A754:O754"/>
    <mergeCell ref="P754:AC754"/>
    <mergeCell ref="AD754:AF754"/>
    <mergeCell ref="AG754:AJ754"/>
    <mergeCell ref="AK754:AP754"/>
    <mergeCell ref="AQ754:AX754"/>
    <mergeCell ref="CV752:DE752"/>
    <mergeCell ref="A753:O753"/>
    <mergeCell ref="P753:AC753"/>
    <mergeCell ref="AD753:AF753"/>
    <mergeCell ref="AG753:AJ753"/>
    <mergeCell ref="AK753:AP753"/>
    <mergeCell ref="AQ753:AX753"/>
    <mergeCell ref="AY753:BF753"/>
    <mergeCell ref="BG753:BN753"/>
    <mergeCell ref="BO753:BV753"/>
    <mergeCell ref="AY752:BF752"/>
    <mergeCell ref="BG752:BN752"/>
    <mergeCell ref="BO752:BV752"/>
    <mergeCell ref="BW752:CD752"/>
    <mergeCell ref="CE752:CM752"/>
    <mergeCell ref="CN752:CU752"/>
    <mergeCell ref="BW751:CD751"/>
    <mergeCell ref="CE751:CM751"/>
    <mergeCell ref="CN751:CU751"/>
    <mergeCell ref="CV751:DE751"/>
    <mergeCell ref="A752:O752"/>
    <mergeCell ref="P752:AC752"/>
    <mergeCell ref="AD752:AF752"/>
    <mergeCell ref="AG752:AJ752"/>
    <mergeCell ref="AK752:AP752"/>
    <mergeCell ref="AQ752:AX752"/>
    <mergeCell ref="CV750:DE750"/>
    <mergeCell ref="A751:O751"/>
    <mergeCell ref="P751:AC751"/>
    <mergeCell ref="AD751:AF751"/>
    <mergeCell ref="AG751:AJ751"/>
    <mergeCell ref="AK751:AP751"/>
    <mergeCell ref="AQ751:AX751"/>
    <mergeCell ref="AY751:BF751"/>
    <mergeCell ref="BG751:BN751"/>
    <mergeCell ref="BO751:BV751"/>
    <mergeCell ref="AY750:BF750"/>
    <mergeCell ref="BG750:BN750"/>
    <mergeCell ref="BO750:BV750"/>
    <mergeCell ref="BW750:CD750"/>
    <mergeCell ref="CE750:CM750"/>
    <mergeCell ref="CN750:CU750"/>
    <mergeCell ref="BW749:CD749"/>
    <mergeCell ref="CE749:CM749"/>
    <mergeCell ref="CN749:CU749"/>
    <mergeCell ref="CV749:DE749"/>
    <mergeCell ref="A750:O750"/>
    <mergeCell ref="P750:AC750"/>
    <mergeCell ref="AD750:AF750"/>
    <mergeCell ref="AG750:AJ750"/>
    <mergeCell ref="AK750:AP750"/>
    <mergeCell ref="AQ750:AX750"/>
    <mergeCell ref="CV748:DE748"/>
    <mergeCell ref="A749:O749"/>
    <mergeCell ref="P749:AC749"/>
    <mergeCell ref="AD749:AF749"/>
    <mergeCell ref="AG749:AJ749"/>
    <mergeCell ref="AK749:AP749"/>
    <mergeCell ref="AQ749:AX749"/>
    <mergeCell ref="AY749:BF749"/>
    <mergeCell ref="BG749:BN749"/>
    <mergeCell ref="BO749:BV749"/>
    <mergeCell ref="AY748:BF748"/>
    <mergeCell ref="BG748:BN748"/>
    <mergeCell ref="BO748:BV748"/>
    <mergeCell ref="BW748:CD748"/>
    <mergeCell ref="CE748:CM748"/>
    <mergeCell ref="CN748:CU748"/>
    <mergeCell ref="BW747:CD747"/>
    <mergeCell ref="CE747:CM747"/>
    <mergeCell ref="CN747:CU747"/>
    <mergeCell ref="CV747:DE747"/>
    <mergeCell ref="A748:O748"/>
    <mergeCell ref="P748:AC748"/>
    <mergeCell ref="AD748:AF748"/>
    <mergeCell ref="AG748:AJ748"/>
    <mergeCell ref="AK748:AP748"/>
    <mergeCell ref="AQ748:AX748"/>
    <mergeCell ref="CV746:DE746"/>
    <mergeCell ref="A747:O747"/>
    <mergeCell ref="P747:AC747"/>
    <mergeCell ref="AD747:AF747"/>
    <mergeCell ref="AG747:AJ747"/>
    <mergeCell ref="AK747:AP747"/>
    <mergeCell ref="AQ747:AX747"/>
    <mergeCell ref="AY747:BF747"/>
    <mergeCell ref="BG747:BN747"/>
    <mergeCell ref="BO747:BV747"/>
    <mergeCell ref="AY746:BF746"/>
    <mergeCell ref="BG746:BN746"/>
    <mergeCell ref="BO746:BV746"/>
    <mergeCell ref="BW746:CD746"/>
    <mergeCell ref="CE746:CM746"/>
    <mergeCell ref="CN746:CU746"/>
    <mergeCell ref="BW745:CD745"/>
    <mergeCell ref="CE745:CM745"/>
    <mergeCell ref="CN745:CU745"/>
    <mergeCell ref="CV745:DE745"/>
    <mergeCell ref="A746:O746"/>
    <mergeCell ref="P746:AC746"/>
    <mergeCell ref="AD746:AF746"/>
    <mergeCell ref="AG746:AJ746"/>
    <mergeCell ref="AK746:AP746"/>
    <mergeCell ref="AQ746:AX746"/>
    <mergeCell ref="CV744:DE744"/>
    <mergeCell ref="A745:O745"/>
    <mergeCell ref="P745:AC745"/>
    <mergeCell ref="AD745:AF745"/>
    <mergeCell ref="AG745:AJ745"/>
    <mergeCell ref="AK745:AP745"/>
    <mergeCell ref="AQ745:AX745"/>
    <mergeCell ref="AY745:BF745"/>
    <mergeCell ref="BG745:BN745"/>
    <mergeCell ref="BO745:BV745"/>
    <mergeCell ref="AY744:BF744"/>
    <mergeCell ref="BG744:BN744"/>
    <mergeCell ref="BO744:BV744"/>
    <mergeCell ref="BW744:CD744"/>
    <mergeCell ref="CE744:CM744"/>
    <mergeCell ref="CN744:CU744"/>
    <mergeCell ref="BW743:CD743"/>
    <mergeCell ref="CE743:CM743"/>
    <mergeCell ref="CN743:CU743"/>
    <mergeCell ref="CV743:DE743"/>
    <mergeCell ref="A744:O744"/>
    <mergeCell ref="P744:AC744"/>
    <mergeCell ref="AD744:AF744"/>
    <mergeCell ref="AG744:AJ744"/>
    <mergeCell ref="AK744:AP744"/>
    <mergeCell ref="AQ744:AX744"/>
    <mergeCell ref="CV742:DE742"/>
    <mergeCell ref="A743:O743"/>
    <mergeCell ref="P743:AC743"/>
    <mergeCell ref="AD743:AF743"/>
    <mergeCell ref="AG743:AJ743"/>
    <mergeCell ref="AK743:AP743"/>
    <mergeCell ref="AQ743:AX743"/>
    <mergeCell ref="AY743:BF743"/>
    <mergeCell ref="BG743:BN743"/>
    <mergeCell ref="BO743:BV743"/>
    <mergeCell ref="AY742:BF742"/>
    <mergeCell ref="BG742:BN742"/>
    <mergeCell ref="BO742:BV742"/>
    <mergeCell ref="BW742:CD742"/>
    <mergeCell ref="CE742:CM742"/>
    <mergeCell ref="CN742:CU742"/>
    <mergeCell ref="BW741:CD741"/>
    <mergeCell ref="CE741:CM741"/>
    <mergeCell ref="CN741:CU741"/>
    <mergeCell ref="CV741:DE741"/>
    <mergeCell ref="A742:O742"/>
    <mergeCell ref="P742:AC742"/>
    <mergeCell ref="AD742:AF742"/>
    <mergeCell ref="AG742:AJ742"/>
    <mergeCell ref="AK742:AP742"/>
    <mergeCell ref="AQ742:AX742"/>
    <mergeCell ref="CV740:DE740"/>
    <mergeCell ref="A741:O741"/>
    <mergeCell ref="P741:AC741"/>
    <mergeCell ref="AD741:AF741"/>
    <mergeCell ref="AG741:AJ741"/>
    <mergeCell ref="AK741:AP741"/>
    <mergeCell ref="AQ741:AX741"/>
    <mergeCell ref="AY741:BF741"/>
    <mergeCell ref="BG741:BN741"/>
    <mergeCell ref="BO741:BV741"/>
    <mergeCell ref="AY740:BF740"/>
    <mergeCell ref="BG740:BN740"/>
    <mergeCell ref="BO740:BV740"/>
    <mergeCell ref="BW740:CD740"/>
    <mergeCell ref="CE740:CM740"/>
    <mergeCell ref="CN740:CU740"/>
    <mergeCell ref="BW739:CD739"/>
    <mergeCell ref="CE739:CM739"/>
    <mergeCell ref="CN739:CU739"/>
    <mergeCell ref="CV739:DE739"/>
    <mergeCell ref="A740:O740"/>
    <mergeCell ref="P740:AC740"/>
    <mergeCell ref="AD740:AF740"/>
    <mergeCell ref="AG740:AJ740"/>
    <mergeCell ref="AK740:AP740"/>
    <mergeCell ref="AQ740:AX740"/>
    <mergeCell ref="CV738:DE738"/>
    <mergeCell ref="A739:O739"/>
    <mergeCell ref="P739:AC739"/>
    <mergeCell ref="AD739:AF739"/>
    <mergeCell ref="AG739:AJ739"/>
    <mergeCell ref="AK739:AP739"/>
    <mergeCell ref="AQ739:AX739"/>
    <mergeCell ref="AY739:BF739"/>
    <mergeCell ref="BG739:BN739"/>
    <mergeCell ref="BO739:BV739"/>
    <mergeCell ref="AY738:BF738"/>
    <mergeCell ref="BG738:BN738"/>
    <mergeCell ref="BO738:BV738"/>
    <mergeCell ref="BW738:CD738"/>
    <mergeCell ref="CE738:CM738"/>
    <mergeCell ref="CN738:CU738"/>
    <mergeCell ref="BW737:CD737"/>
    <mergeCell ref="CE737:CM737"/>
    <mergeCell ref="CN737:CU737"/>
    <mergeCell ref="CV737:DE737"/>
    <mergeCell ref="A738:O738"/>
    <mergeCell ref="P738:AC738"/>
    <mergeCell ref="AD738:AF738"/>
    <mergeCell ref="AG738:AJ738"/>
    <mergeCell ref="AK738:AP738"/>
    <mergeCell ref="AQ738:AX738"/>
    <mergeCell ref="CV736:DE736"/>
    <mergeCell ref="A737:O737"/>
    <mergeCell ref="P737:AC737"/>
    <mergeCell ref="AD737:AF737"/>
    <mergeCell ref="AG737:AJ737"/>
    <mergeCell ref="AK737:AP737"/>
    <mergeCell ref="AQ737:AX737"/>
    <mergeCell ref="AY737:BF737"/>
    <mergeCell ref="BG737:BN737"/>
    <mergeCell ref="BO737:BV737"/>
    <mergeCell ref="AY736:BF736"/>
    <mergeCell ref="BG736:BN736"/>
    <mergeCell ref="BO736:BV736"/>
    <mergeCell ref="BW736:CD736"/>
    <mergeCell ref="CE736:CM736"/>
    <mergeCell ref="CN736:CU736"/>
    <mergeCell ref="BW735:CD735"/>
    <mergeCell ref="CE735:CM735"/>
    <mergeCell ref="CN735:CU735"/>
    <mergeCell ref="CV735:DE735"/>
    <mergeCell ref="A736:O736"/>
    <mergeCell ref="P736:AC736"/>
    <mergeCell ref="AD736:AF736"/>
    <mergeCell ref="AG736:AJ736"/>
    <mergeCell ref="AK736:AP736"/>
    <mergeCell ref="AQ736:AX736"/>
    <mergeCell ref="CV734:DE734"/>
    <mergeCell ref="A735:O735"/>
    <mergeCell ref="P735:AC735"/>
    <mergeCell ref="AD735:AF735"/>
    <mergeCell ref="AG735:AJ735"/>
    <mergeCell ref="AK735:AP735"/>
    <mergeCell ref="AQ735:AX735"/>
    <mergeCell ref="AY735:BF735"/>
    <mergeCell ref="BG735:BN735"/>
    <mergeCell ref="BO735:BV735"/>
    <mergeCell ref="AY734:BF734"/>
    <mergeCell ref="BG734:BN734"/>
    <mergeCell ref="BO734:BV734"/>
    <mergeCell ref="BW734:CD734"/>
    <mergeCell ref="CE734:CM734"/>
    <mergeCell ref="CN734:CU734"/>
    <mergeCell ref="BW733:CD733"/>
    <mergeCell ref="CE733:CM733"/>
    <mergeCell ref="CN733:CU733"/>
    <mergeCell ref="CV733:DE733"/>
    <mergeCell ref="A734:O734"/>
    <mergeCell ref="P734:AC734"/>
    <mergeCell ref="AD734:AF734"/>
    <mergeCell ref="AG734:AJ734"/>
    <mergeCell ref="AK734:AP734"/>
    <mergeCell ref="AQ734:AX734"/>
    <mergeCell ref="CV732:DE732"/>
    <mergeCell ref="A733:O733"/>
    <mergeCell ref="P733:AC733"/>
    <mergeCell ref="AD733:AF733"/>
    <mergeCell ref="AG733:AJ733"/>
    <mergeCell ref="AK733:AP733"/>
    <mergeCell ref="AQ733:AX733"/>
    <mergeCell ref="AY733:BF733"/>
    <mergeCell ref="BG733:BN733"/>
    <mergeCell ref="BO733:BV733"/>
    <mergeCell ref="AY732:BF732"/>
    <mergeCell ref="BG732:BN732"/>
    <mergeCell ref="BO732:BV732"/>
    <mergeCell ref="BW732:CD732"/>
    <mergeCell ref="CE732:CM732"/>
    <mergeCell ref="CN732:CU732"/>
    <mergeCell ref="BW731:CD731"/>
    <mergeCell ref="CE731:CM731"/>
    <mergeCell ref="CN731:CU731"/>
    <mergeCell ref="CV731:DE731"/>
    <mergeCell ref="A732:O732"/>
    <mergeCell ref="P732:AC732"/>
    <mergeCell ref="AD732:AF732"/>
    <mergeCell ref="AG732:AJ732"/>
    <mergeCell ref="AK732:AP732"/>
    <mergeCell ref="AQ732:AX732"/>
    <mergeCell ref="CV730:DE730"/>
    <mergeCell ref="A731:O731"/>
    <mergeCell ref="P731:AC731"/>
    <mergeCell ref="AD731:AF731"/>
    <mergeCell ref="AG731:AJ731"/>
    <mergeCell ref="AK731:AP731"/>
    <mergeCell ref="AQ731:AX731"/>
    <mergeCell ref="AY731:BF731"/>
    <mergeCell ref="BG731:BN731"/>
    <mergeCell ref="BO731:BV731"/>
    <mergeCell ref="AY730:BF730"/>
    <mergeCell ref="BG730:BN730"/>
    <mergeCell ref="BO730:BV730"/>
    <mergeCell ref="BW730:CD730"/>
    <mergeCell ref="CE730:CM730"/>
    <mergeCell ref="CN730:CU730"/>
    <mergeCell ref="BW729:CD729"/>
    <mergeCell ref="CE729:CM729"/>
    <mergeCell ref="CN729:CU729"/>
    <mergeCell ref="CV729:DE729"/>
    <mergeCell ref="A730:O730"/>
    <mergeCell ref="P730:AC730"/>
    <mergeCell ref="AD730:AF730"/>
    <mergeCell ref="AG730:AJ730"/>
    <mergeCell ref="AK730:AP730"/>
    <mergeCell ref="AQ730:AX730"/>
    <mergeCell ref="CV728:DE728"/>
    <mergeCell ref="A729:O729"/>
    <mergeCell ref="P729:AC729"/>
    <mergeCell ref="AD729:AF729"/>
    <mergeCell ref="AG729:AJ729"/>
    <mergeCell ref="AK729:AP729"/>
    <mergeCell ref="AQ729:AX729"/>
    <mergeCell ref="AY729:BF729"/>
    <mergeCell ref="BG729:BN729"/>
    <mergeCell ref="BO729:BV729"/>
    <mergeCell ref="AY728:BF728"/>
    <mergeCell ref="BG728:BN728"/>
    <mergeCell ref="BO728:BV728"/>
    <mergeCell ref="BW728:CD728"/>
    <mergeCell ref="CE728:CM728"/>
    <mergeCell ref="CN728:CU728"/>
    <mergeCell ref="BW727:CD727"/>
    <mergeCell ref="CE727:CM727"/>
    <mergeCell ref="CN727:CU727"/>
    <mergeCell ref="CV727:DE727"/>
    <mergeCell ref="A728:O728"/>
    <mergeCell ref="P728:AC728"/>
    <mergeCell ref="AD728:AF728"/>
    <mergeCell ref="AG728:AJ728"/>
    <mergeCell ref="AK728:AP728"/>
    <mergeCell ref="AQ728:AX728"/>
    <mergeCell ref="CV726:DE726"/>
    <mergeCell ref="A727:O727"/>
    <mergeCell ref="P727:AC727"/>
    <mergeCell ref="AD727:AF727"/>
    <mergeCell ref="AG727:AJ727"/>
    <mergeCell ref="AK727:AP727"/>
    <mergeCell ref="AQ727:AX727"/>
    <mergeCell ref="AY727:BF727"/>
    <mergeCell ref="BG727:BN727"/>
    <mergeCell ref="BO727:BV727"/>
    <mergeCell ref="AY726:BF726"/>
    <mergeCell ref="BG726:BN726"/>
    <mergeCell ref="BO726:BV726"/>
    <mergeCell ref="BW726:CD726"/>
    <mergeCell ref="CE726:CM726"/>
    <mergeCell ref="CN726:CU726"/>
    <mergeCell ref="BW725:CD725"/>
    <mergeCell ref="CE725:CM725"/>
    <mergeCell ref="CN725:CU725"/>
    <mergeCell ref="CV725:DE725"/>
    <mergeCell ref="A726:O726"/>
    <mergeCell ref="P726:AC726"/>
    <mergeCell ref="AD726:AF726"/>
    <mergeCell ref="AG726:AJ726"/>
    <mergeCell ref="AK726:AP726"/>
    <mergeCell ref="AQ726:AX726"/>
    <mergeCell ref="CV724:DE724"/>
    <mergeCell ref="A725:O725"/>
    <mergeCell ref="P725:AC725"/>
    <mergeCell ref="AD725:AF725"/>
    <mergeCell ref="AG725:AJ725"/>
    <mergeCell ref="AK725:AP725"/>
    <mergeCell ref="AQ725:AX725"/>
    <mergeCell ref="AY725:BF725"/>
    <mergeCell ref="BG725:BN725"/>
    <mergeCell ref="BO725:BV725"/>
    <mergeCell ref="AY724:BF724"/>
    <mergeCell ref="BG724:BN724"/>
    <mergeCell ref="BO724:BV724"/>
    <mergeCell ref="BW724:CD724"/>
    <mergeCell ref="CE724:CM724"/>
    <mergeCell ref="CN724:CU724"/>
    <mergeCell ref="BW723:CD723"/>
    <mergeCell ref="CE723:CM723"/>
    <mergeCell ref="CN723:CU723"/>
    <mergeCell ref="CV723:DE723"/>
    <mergeCell ref="A724:O724"/>
    <mergeCell ref="P724:AC724"/>
    <mergeCell ref="AD724:AF724"/>
    <mergeCell ref="AG724:AJ724"/>
    <mergeCell ref="AK724:AP724"/>
    <mergeCell ref="AQ724:AX724"/>
    <mergeCell ref="CV722:DE722"/>
    <mergeCell ref="A723:O723"/>
    <mergeCell ref="P723:AC723"/>
    <mergeCell ref="AD723:AF723"/>
    <mergeCell ref="AG723:AJ723"/>
    <mergeCell ref="AK723:AP723"/>
    <mergeCell ref="AQ723:AX723"/>
    <mergeCell ref="AY723:BF723"/>
    <mergeCell ref="BG723:BN723"/>
    <mergeCell ref="BO723:BV723"/>
    <mergeCell ref="AY722:BF722"/>
    <mergeCell ref="BG722:BN722"/>
    <mergeCell ref="BO722:BV722"/>
    <mergeCell ref="BW722:CD722"/>
    <mergeCell ref="CE722:CM722"/>
    <mergeCell ref="CN722:CU722"/>
    <mergeCell ref="BW721:CD721"/>
    <mergeCell ref="CE721:CM721"/>
    <mergeCell ref="CN721:CU721"/>
    <mergeCell ref="CV721:DE721"/>
    <mergeCell ref="A722:O722"/>
    <mergeCell ref="P722:AC722"/>
    <mergeCell ref="AD722:AF722"/>
    <mergeCell ref="AG722:AJ722"/>
    <mergeCell ref="AK722:AP722"/>
    <mergeCell ref="AQ722:AX722"/>
    <mergeCell ref="CV720:DE720"/>
    <mergeCell ref="A721:O721"/>
    <mergeCell ref="P721:AC721"/>
    <mergeCell ref="AD721:AF721"/>
    <mergeCell ref="AG721:AJ721"/>
    <mergeCell ref="AK721:AP721"/>
    <mergeCell ref="AQ721:AX721"/>
    <mergeCell ref="AY721:BF721"/>
    <mergeCell ref="BG721:BN721"/>
    <mergeCell ref="BO721:BV721"/>
    <mergeCell ref="AY720:BF720"/>
    <mergeCell ref="BG720:BN720"/>
    <mergeCell ref="BO720:BV720"/>
    <mergeCell ref="BW720:CD720"/>
    <mergeCell ref="CE720:CM720"/>
    <mergeCell ref="CN720:CU720"/>
    <mergeCell ref="BW719:CD719"/>
    <mergeCell ref="CE719:CM719"/>
    <mergeCell ref="CN719:CU719"/>
    <mergeCell ref="CV719:DE719"/>
    <mergeCell ref="A720:O720"/>
    <mergeCell ref="P720:AC720"/>
    <mergeCell ref="AD720:AF720"/>
    <mergeCell ref="AG720:AJ720"/>
    <mergeCell ref="AK720:AP720"/>
    <mergeCell ref="AQ720:AX720"/>
    <mergeCell ref="CV718:DE718"/>
    <mergeCell ref="A719:O719"/>
    <mergeCell ref="P719:AC719"/>
    <mergeCell ref="AD719:AF719"/>
    <mergeCell ref="AG719:AJ719"/>
    <mergeCell ref="AK719:AP719"/>
    <mergeCell ref="AQ719:AX719"/>
    <mergeCell ref="AY719:BF719"/>
    <mergeCell ref="BG719:BN719"/>
    <mergeCell ref="BO719:BV719"/>
    <mergeCell ref="AY718:BF718"/>
    <mergeCell ref="BG718:BN718"/>
    <mergeCell ref="BO718:BV718"/>
    <mergeCell ref="BW718:CD718"/>
    <mergeCell ref="CE718:CM718"/>
    <mergeCell ref="CN718:CU718"/>
    <mergeCell ref="BW717:CD717"/>
    <mergeCell ref="CE717:CM717"/>
    <mergeCell ref="CN717:CU717"/>
    <mergeCell ref="CV717:DE717"/>
    <mergeCell ref="A718:O718"/>
    <mergeCell ref="P718:AC718"/>
    <mergeCell ref="AD718:AF718"/>
    <mergeCell ref="AG718:AJ718"/>
    <mergeCell ref="AK718:AP718"/>
    <mergeCell ref="AQ718:AX718"/>
    <mergeCell ref="CV716:DE716"/>
    <mergeCell ref="A717:O717"/>
    <mergeCell ref="P717:AC717"/>
    <mergeCell ref="AD717:AF717"/>
    <mergeCell ref="AG717:AJ717"/>
    <mergeCell ref="AK717:AP717"/>
    <mergeCell ref="AQ717:AX717"/>
    <mergeCell ref="AY717:BF717"/>
    <mergeCell ref="BG717:BN717"/>
    <mergeCell ref="BO717:BV717"/>
    <mergeCell ref="AY716:BF716"/>
    <mergeCell ref="BG716:BN716"/>
    <mergeCell ref="BO716:BV716"/>
    <mergeCell ref="BW716:CD716"/>
    <mergeCell ref="CE716:CM716"/>
    <mergeCell ref="CN716:CU716"/>
    <mergeCell ref="BW715:CD715"/>
    <mergeCell ref="CE715:CM715"/>
    <mergeCell ref="CN715:CU715"/>
    <mergeCell ref="CV715:DE715"/>
    <mergeCell ref="A716:O716"/>
    <mergeCell ref="P716:AC716"/>
    <mergeCell ref="AD716:AF716"/>
    <mergeCell ref="AG716:AJ716"/>
    <mergeCell ref="AK716:AP716"/>
    <mergeCell ref="AQ716:AX716"/>
    <mergeCell ref="CV714:DE714"/>
    <mergeCell ref="A715:O715"/>
    <mergeCell ref="P715:AC715"/>
    <mergeCell ref="AD715:AF715"/>
    <mergeCell ref="AG715:AJ715"/>
    <mergeCell ref="AK715:AP715"/>
    <mergeCell ref="AQ715:AX715"/>
    <mergeCell ref="AY715:BF715"/>
    <mergeCell ref="BG715:BN715"/>
    <mergeCell ref="BO715:BV715"/>
    <mergeCell ref="AY714:BF714"/>
    <mergeCell ref="BG714:BN714"/>
    <mergeCell ref="BO714:BV714"/>
    <mergeCell ref="BW714:CD714"/>
    <mergeCell ref="CE714:CM714"/>
    <mergeCell ref="CN714:CU714"/>
    <mergeCell ref="BW713:CD713"/>
    <mergeCell ref="CE713:CM713"/>
    <mergeCell ref="CN713:CU713"/>
    <mergeCell ref="CV713:DE713"/>
    <mergeCell ref="A714:O714"/>
    <mergeCell ref="P714:AC714"/>
    <mergeCell ref="AD714:AF714"/>
    <mergeCell ref="AG714:AJ714"/>
    <mergeCell ref="AK714:AP714"/>
    <mergeCell ref="AQ714:AX714"/>
    <mergeCell ref="CV712:DE712"/>
    <mergeCell ref="A713:O713"/>
    <mergeCell ref="P713:AC713"/>
    <mergeCell ref="AD713:AF713"/>
    <mergeCell ref="AG713:AJ713"/>
    <mergeCell ref="AK713:AP713"/>
    <mergeCell ref="AQ713:AX713"/>
    <mergeCell ref="AY713:BF713"/>
    <mergeCell ref="BG713:BN713"/>
    <mergeCell ref="BO713:BV713"/>
    <mergeCell ref="AY712:BF712"/>
    <mergeCell ref="BG712:BN712"/>
    <mergeCell ref="BO712:BV712"/>
    <mergeCell ref="BW712:CD712"/>
    <mergeCell ref="CE712:CM712"/>
    <mergeCell ref="CN712:CU712"/>
    <mergeCell ref="BW711:CD711"/>
    <mergeCell ref="CE711:CM711"/>
    <mergeCell ref="CN711:CU711"/>
    <mergeCell ref="CV711:DE711"/>
    <mergeCell ref="A712:O712"/>
    <mergeCell ref="P712:AC712"/>
    <mergeCell ref="AD712:AF712"/>
    <mergeCell ref="AG712:AJ712"/>
    <mergeCell ref="AK712:AP712"/>
    <mergeCell ref="AQ712:AX712"/>
    <mergeCell ref="CV710:DE710"/>
    <mergeCell ref="A711:O711"/>
    <mergeCell ref="P711:AC711"/>
    <mergeCell ref="AD711:AF711"/>
    <mergeCell ref="AG711:AJ711"/>
    <mergeCell ref="AK711:AP711"/>
    <mergeCell ref="AQ711:AX711"/>
    <mergeCell ref="AY711:BF711"/>
    <mergeCell ref="BG711:BN711"/>
    <mergeCell ref="BO711:BV711"/>
    <mergeCell ref="AY710:BF710"/>
    <mergeCell ref="BG710:BN710"/>
    <mergeCell ref="BO710:BV710"/>
    <mergeCell ref="BW710:CD710"/>
    <mergeCell ref="CE710:CM710"/>
    <mergeCell ref="CN710:CU710"/>
    <mergeCell ref="BW709:CD709"/>
    <mergeCell ref="CE709:CM709"/>
    <mergeCell ref="CN709:CU709"/>
    <mergeCell ref="CV709:DE709"/>
    <mergeCell ref="A710:O710"/>
    <mergeCell ref="P710:AC710"/>
    <mergeCell ref="AD710:AF710"/>
    <mergeCell ref="AG710:AJ710"/>
    <mergeCell ref="AK710:AP710"/>
    <mergeCell ref="AQ710:AX710"/>
    <mergeCell ref="CV708:DE708"/>
    <mergeCell ref="A709:O709"/>
    <mergeCell ref="P709:AC709"/>
    <mergeCell ref="AD709:AF709"/>
    <mergeCell ref="AG709:AJ709"/>
    <mergeCell ref="AK709:AP709"/>
    <mergeCell ref="AQ709:AX709"/>
    <mergeCell ref="AY709:BF709"/>
    <mergeCell ref="BG709:BN709"/>
    <mergeCell ref="BO709:BV709"/>
    <mergeCell ref="AY708:BF708"/>
    <mergeCell ref="BG708:BN708"/>
    <mergeCell ref="BO708:BV708"/>
    <mergeCell ref="BW708:CD708"/>
    <mergeCell ref="CE708:CM708"/>
    <mergeCell ref="CN708:CU708"/>
    <mergeCell ref="BW707:CD707"/>
    <mergeCell ref="CE707:CM707"/>
    <mergeCell ref="CN707:CU707"/>
    <mergeCell ref="CV707:DE707"/>
    <mergeCell ref="A708:O708"/>
    <mergeCell ref="P708:AC708"/>
    <mergeCell ref="AD708:AF708"/>
    <mergeCell ref="AG708:AJ708"/>
    <mergeCell ref="AK708:AP708"/>
    <mergeCell ref="AQ708:AX708"/>
    <mergeCell ref="CV706:DE706"/>
    <mergeCell ref="A707:O707"/>
    <mergeCell ref="P707:AC707"/>
    <mergeCell ref="AD707:AF707"/>
    <mergeCell ref="AG707:AJ707"/>
    <mergeCell ref="AK707:AP707"/>
    <mergeCell ref="AQ707:AX707"/>
    <mergeCell ref="AY707:BF707"/>
    <mergeCell ref="BG707:BN707"/>
    <mergeCell ref="BO707:BV707"/>
    <mergeCell ref="AY706:BF706"/>
    <mergeCell ref="BG706:BN706"/>
    <mergeCell ref="BO706:BV706"/>
    <mergeCell ref="BW706:CD706"/>
    <mergeCell ref="CE706:CM706"/>
    <mergeCell ref="CN706:CU706"/>
    <mergeCell ref="BW705:CD705"/>
    <mergeCell ref="CE705:CM705"/>
    <mergeCell ref="CN705:CU705"/>
    <mergeCell ref="CV705:DE705"/>
    <mergeCell ref="A706:O706"/>
    <mergeCell ref="P706:AC706"/>
    <mergeCell ref="AD706:AF706"/>
    <mergeCell ref="AG706:AJ706"/>
    <mergeCell ref="AK706:AP706"/>
    <mergeCell ref="AQ706:AX706"/>
    <mergeCell ref="CV704:DE704"/>
    <mergeCell ref="A705:O705"/>
    <mergeCell ref="P705:AC705"/>
    <mergeCell ref="AD705:AF705"/>
    <mergeCell ref="AG705:AJ705"/>
    <mergeCell ref="AK705:AP705"/>
    <mergeCell ref="AQ705:AX705"/>
    <mergeCell ref="AY705:BF705"/>
    <mergeCell ref="BG705:BN705"/>
    <mergeCell ref="BO705:BV705"/>
    <mergeCell ref="AY704:BF704"/>
    <mergeCell ref="BG704:BN704"/>
    <mergeCell ref="BO704:BV704"/>
    <mergeCell ref="BW704:CD704"/>
    <mergeCell ref="CE704:CM704"/>
    <mergeCell ref="CN704:CU704"/>
    <mergeCell ref="BW703:CD703"/>
    <mergeCell ref="CE703:CM703"/>
    <mergeCell ref="CN703:CU703"/>
    <mergeCell ref="CV703:DE703"/>
    <mergeCell ref="A704:O704"/>
    <mergeCell ref="P704:AC704"/>
    <mergeCell ref="AD704:AF704"/>
    <mergeCell ref="AG704:AJ704"/>
    <mergeCell ref="AK704:AP704"/>
    <mergeCell ref="AQ704:AX704"/>
    <mergeCell ref="CV702:DE702"/>
    <mergeCell ref="A703:O703"/>
    <mergeCell ref="P703:AC703"/>
    <mergeCell ref="AD703:AF703"/>
    <mergeCell ref="AG703:AJ703"/>
    <mergeCell ref="AK703:AP703"/>
    <mergeCell ref="AQ703:AX703"/>
    <mergeCell ref="AY703:BF703"/>
    <mergeCell ref="BG703:BN703"/>
    <mergeCell ref="BO703:BV703"/>
    <mergeCell ref="AY702:BF702"/>
    <mergeCell ref="BG702:BN702"/>
    <mergeCell ref="BO702:BV702"/>
    <mergeCell ref="BW702:CD702"/>
    <mergeCell ref="CE702:CM702"/>
    <mergeCell ref="CN702:CU702"/>
    <mergeCell ref="BW701:CD701"/>
    <mergeCell ref="CE701:CM701"/>
    <mergeCell ref="CN701:CU701"/>
    <mergeCell ref="CV701:DE701"/>
    <mergeCell ref="A702:O702"/>
    <mergeCell ref="P702:AC702"/>
    <mergeCell ref="AD702:AF702"/>
    <mergeCell ref="AG702:AJ702"/>
    <mergeCell ref="AK702:AP702"/>
    <mergeCell ref="AQ702:AX702"/>
    <mergeCell ref="CV700:DE700"/>
    <mergeCell ref="A701:O701"/>
    <mergeCell ref="P701:AC701"/>
    <mergeCell ref="AD701:AF701"/>
    <mergeCell ref="AG701:AJ701"/>
    <mergeCell ref="AK701:AP701"/>
    <mergeCell ref="AQ701:AX701"/>
    <mergeCell ref="AY701:BF701"/>
    <mergeCell ref="BG701:BN701"/>
    <mergeCell ref="BO701:BV701"/>
    <mergeCell ref="AY700:BF700"/>
    <mergeCell ref="BG700:BN700"/>
    <mergeCell ref="BO700:BV700"/>
    <mergeCell ref="BW700:CD700"/>
    <mergeCell ref="CE700:CM700"/>
    <mergeCell ref="CN700:CU700"/>
    <mergeCell ref="BW699:CD699"/>
    <mergeCell ref="CE699:CM699"/>
    <mergeCell ref="CN699:CU699"/>
    <mergeCell ref="CV699:DE699"/>
    <mergeCell ref="A700:O700"/>
    <mergeCell ref="P700:AC700"/>
    <mergeCell ref="AD700:AF700"/>
    <mergeCell ref="AG700:AJ700"/>
    <mergeCell ref="AK700:AP700"/>
    <mergeCell ref="AQ700:AX700"/>
    <mergeCell ref="CV698:DE698"/>
    <mergeCell ref="A699:O699"/>
    <mergeCell ref="P699:AC699"/>
    <mergeCell ref="AD699:AF699"/>
    <mergeCell ref="AG699:AJ699"/>
    <mergeCell ref="AK699:AP699"/>
    <mergeCell ref="AQ699:AX699"/>
    <mergeCell ref="AY699:BF699"/>
    <mergeCell ref="BG699:BN699"/>
    <mergeCell ref="BO699:BV699"/>
    <mergeCell ref="AY698:BF698"/>
    <mergeCell ref="BG698:BN698"/>
    <mergeCell ref="BO698:BV698"/>
    <mergeCell ref="BW698:CD698"/>
    <mergeCell ref="CE698:CM698"/>
    <mergeCell ref="CN698:CU698"/>
    <mergeCell ref="BW697:CD697"/>
    <mergeCell ref="CE697:CM697"/>
    <mergeCell ref="CN697:CU697"/>
    <mergeCell ref="CV697:DE697"/>
    <mergeCell ref="A698:O698"/>
    <mergeCell ref="P698:AC698"/>
    <mergeCell ref="AD698:AF698"/>
    <mergeCell ref="AG698:AJ698"/>
    <mergeCell ref="AK698:AP698"/>
    <mergeCell ref="AQ698:AX698"/>
    <mergeCell ref="CV696:DE696"/>
    <mergeCell ref="A697:O697"/>
    <mergeCell ref="P697:AC697"/>
    <mergeCell ref="AD697:AF697"/>
    <mergeCell ref="AG697:AJ697"/>
    <mergeCell ref="AK697:AP697"/>
    <mergeCell ref="AQ697:AX697"/>
    <mergeCell ref="AY697:BF697"/>
    <mergeCell ref="BG697:BN697"/>
    <mergeCell ref="BO697:BV697"/>
    <mergeCell ref="AY696:BF696"/>
    <mergeCell ref="BG696:BN696"/>
    <mergeCell ref="BO696:BV696"/>
    <mergeCell ref="BW696:CD696"/>
    <mergeCell ref="CE696:CM696"/>
    <mergeCell ref="CN696:CU696"/>
    <mergeCell ref="BW695:CD695"/>
    <mergeCell ref="CE695:CM695"/>
    <mergeCell ref="CN695:CU695"/>
    <mergeCell ref="CV695:DE695"/>
    <mergeCell ref="A696:O696"/>
    <mergeCell ref="P696:AC696"/>
    <mergeCell ref="AD696:AF696"/>
    <mergeCell ref="AG696:AJ696"/>
    <mergeCell ref="AK696:AP696"/>
    <mergeCell ref="AQ696:AX696"/>
    <mergeCell ref="CV694:DE694"/>
    <mergeCell ref="A695:O695"/>
    <mergeCell ref="P695:AC695"/>
    <mergeCell ref="AD695:AF695"/>
    <mergeCell ref="AG695:AJ695"/>
    <mergeCell ref="AK695:AP695"/>
    <mergeCell ref="AQ695:AX695"/>
    <mergeCell ref="AY695:BF695"/>
    <mergeCell ref="BG695:BN695"/>
    <mergeCell ref="BO695:BV695"/>
    <mergeCell ref="AY694:BF694"/>
    <mergeCell ref="BG694:BN694"/>
    <mergeCell ref="BO694:BV694"/>
    <mergeCell ref="BW694:CD694"/>
    <mergeCell ref="CE694:CM694"/>
    <mergeCell ref="CN694:CU694"/>
    <mergeCell ref="BW693:CD693"/>
    <mergeCell ref="CE693:CM693"/>
    <mergeCell ref="CN693:CU693"/>
    <mergeCell ref="CV693:DE693"/>
    <mergeCell ref="A694:O694"/>
    <mergeCell ref="P694:AC694"/>
    <mergeCell ref="AD694:AF694"/>
    <mergeCell ref="AG694:AJ694"/>
    <mergeCell ref="AK694:AP694"/>
    <mergeCell ref="AQ694:AX694"/>
    <mergeCell ref="CV692:DE692"/>
    <mergeCell ref="A693:O693"/>
    <mergeCell ref="P693:AC693"/>
    <mergeCell ref="AD693:AF693"/>
    <mergeCell ref="AG693:AJ693"/>
    <mergeCell ref="AK693:AP693"/>
    <mergeCell ref="AQ693:AX693"/>
    <mergeCell ref="AY693:BF693"/>
    <mergeCell ref="BG693:BN693"/>
    <mergeCell ref="BO693:BV693"/>
    <mergeCell ref="AY692:BF692"/>
    <mergeCell ref="BG692:BN692"/>
    <mergeCell ref="BO692:BV692"/>
    <mergeCell ref="BW692:CD692"/>
    <mergeCell ref="CE692:CM692"/>
    <mergeCell ref="CN692:CU692"/>
    <mergeCell ref="BW691:CD691"/>
    <mergeCell ref="CE691:CM691"/>
    <mergeCell ref="CN691:CU691"/>
    <mergeCell ref="CV691:DE691"/>
    <mergeCell ref="A692:O692"/>
    <mergeCell ref="P692:AC692"/>
    <mergeCell ref="AD692:AF692"/>
    <mergeCell ref="AG692:AJ692"/>
    <mergeCell ref="AK692:AP692"/>
    <mergeCell ref="AQ692:AX692"/>
    <mergeCell ref="CV690:DE690"/>
    <mergeCell ref="A691:O691"/>
    <mergeCell ref="P691:AC691"/>
    <mergeCell ref="AD691:AF691"/>
    <mergeCell ref="AG691:AJ691"/>
    <mergeCell ref="AK691:AP691"/>
    <mergeCell ref="AQ691:AX691"/>
    <mergeCell ref="AY691:BF691"/>
    <mergeCell ref="BG691:BN691"/>
    <mergeCell ref="BO691:BV691"/>
    <mergeCell ref="AY690:BF690"/>
    <mergeCell ref="BG690:BN690"/>
    <mergeCell ref="BO690:BV690"/>
    <mergeCell ref="BW690:CD690"/>
    <mergeCell ref="CE690:CM690"/>
    <mergeCell ref="CN690:CU690"/>
    <mergeCell ref="BW689:CD689"/>
    <mergeCell ref="CE689:CM689"/>
    <mergeCell ref="CN689:CU689"/>
    <mergeCell ref="CV689:DE689"/>
    <mergeCell ref="A690:O690"/>
    <mergeCell ref="P690:AC690"/>
    <mergeCell ref="AD690:AF690"/>
    <mergeCell ref="AG690:AJ690"/>
    <mergeCell ref="AK690:AP690"/>
    <mergeCell ref="AQ690:AX690"/>
    <mergeCell ref="CV688:DE688"/>
    <mergeCell ref="A689:O689"/>
    <mergeCell ref="P689:AC689"/>
    <mergeCell ref="AD689:AF689"/>
    <mergeCell ref="AG689:AJ689"/>
    <mergeCell ref="AK689:AP689"/>
    <mergeCell ref="AQ689:AX689"/>
    <mergeCell ref="AY689:BF689"/>
    <mergeCell ref="BG689:BN689"/>
    <mergeCell ref="BO689:BV689"/>
    <mergeCell ref="AY688:BF688"/>
    <mergeCell ref="BG688:BN688"/>
    <mergeCell ref="BO688:BV688"/>
    <mergeCell ref="BW688:CD688"/>
    <mergeCell ref="CE688:CM688"/>
    <mergeCell ref="CN688:CU688"/>
    <mergeCell ref="BW687:CD687"/>
    <mergeCell ref="CE687:CM687"/>
    <mergeCell ref="CN687:CU687"/>
    <mergeCell ref="CV687:DE687"/>
    <mergeCell ref="A688:O688"/>
    <mergeCell ref="P688:AC688"/>
    <mergeCell ref="AD688:AF688"/>
    <mergeCell ref="AG688:AJ688"/>
    <mergeCell ref="AK688:AP688"/>
    <mergeCell ref="AQ688:AX688"/>
    <mergeCell ref="CV686:DE686"/>
    <mergeCell ref="A687:O687"/>
    <mergeCell ref="P687:AC687"/>
    <mergeCell ref="AD687:AF687"/>
    <mergeCell ref="AG687:AJ687"/>
    <mergeCell ref="AK687:AP687"/>
    <mergeCell ref="AQ687:AX687"/>
    <mergeCell ref="AY687:BF687"/>
    <mergeCell ref="BG687:BN687"/>
    <mergeCell ref="BO687:BV687"/>
    <mergeCell ref="AY686:BF686"/>
    <mergeCell ref="BG686:BN686"/>
    <mergeCell ref="BO686:BV686"/>
    <mergeCell ref="BW686:CD686"/>
    <mergeCell ref="CE686:CM686"/>
    <mergeCell ref="CN686:CU686"/>
    <mergeCell ref="BW685:CD685"/>
    <mergeCell ref="CE685:CM685"/>
    <mergeCell ref="CN685:CU685"/>
    <mergeCell ref="CV685:DE685"/>
    <mergeCell ref="A686:O686"/>
    <mergeCell ref="P686:AC686"/>
    <mergeCell ref="AD686:AF686"/>
    <mergeCell ref="AG686:AJ686"/>
    <mergeCell ref="AK686:AP686"/>
    <mergeCell ref="AQ686:AX686"/>
    <mergeCell ref="CV684:DE684"/>
    <mergeCell ref="A685:O685"/>
    <mergeCell ref="P685:AC685"/>
    <mergeCell ref="AD685:AF685"/>
    <mergeCell ref="AG685:AJ685"/>
    <mergeCell ref="AK685:AP685"/>
    <mergeCell ref="AQ685:AX685"/>
    <mergeCell ref="AY685:BF685"/>
    <mergeCell ref="BG685:BN685"/>
    <mergeCell ref="BO685:BV685"/>
    <mergeCell ref="AY684:BF684"/>
    <mergeCell ref="BG684:BN684"/>
    <mergeCell ref="BO684:BV684"/>
    <mergeCell ref="BW684:CD684"/>
    <mergeCell ref="CE684:CM684"/>
    <mergeCell ref="CN684:CU684"/>
    <mergeCell ref="BW683:CD683"/>
    <mergeCell ref="CE683:CM683"/>
    <mergeCell ref="CN683:CU683"/>
    <mergeCell ref="CV683:DE683"/>
    <mergeCell ref="A684:O684"/>
    <mergeCell ref="P684:AC684"/>
    <mergeCell ref="AD684:AF684"/>
    <mergeCell ref="AG684:AJ684"/>
    <mergeCell ref="AK684:AP684"/>
    <mergeCell ref="AQ684:AX684"/>
    <mergeCell ref="CV682:DE682"/>
    <mergeCell ref="A683:O683"/>
    <mergeCell ref="P683:AC683"/>
    <mergeCell ref="AD683:AF683"/>
    <mergeCell ref="AG683:AJ683"/>
    <mergeCell ref="AK683:AP683"/>
    <mergeCell ref="AQ683:AX683"/>
    <mergeCell ref="AY683:BF683"/>
    <mergeCell ref="BG683:BN683"/>
    <mergeCell ref="BO683:BV683"/>
    <mergeCell ref="AY682:BF682"/>
    <mergeCell ref="BG682:BN682"/>
    <mergeCell ref="BO682:BV682"/>
    <mergeCell ref="BW682:CD682"/>
    <mergeCell ref="CE682:CM682"/>
    <mergeCell ref="CN682:CU682"/>
    <mergeCell ref="BW681:CD681"/>
    <mergeCell ref="CE681:CM681"/>
    <mergeCell ref="CN681:CU681"/>
    <mergeCell ref="CV681:DE681"/>
    <mergeCell ref="A682:O682"/>
    <mergeCell ref="P682:AC682"/>
    <mergeCell ref="AD682:AF682"/>
    <mergeCell ref="AG682:AJ682"/>
    <mergeCell ref="AK682:AP682"/>
    <mergeCell ref="AQ682:AX682"/>
    <mergeCell ref="CV680:DE680"/>
    <mergeCell ref="A681:O681"/>
    <mergeCell ref="P681:AC681"/>
    <mergeCell ref="AD681:AF681"/>
    <mergeCell ref="AG681:AJ681"/>
    <mergeCell ref="AK681:AP681"/>
    <mergeCell ref="AQ681:AX681"/>
    <mergeCell ref="AY681:BF681"/>
    <mergeCell ref="BG681:BN681"/>
    <mergeCell ref="BO681:BV681"/>
    <mergeCell ref="AY680:BF680"/>
    <mergeCell ref="BG680:BN680"/>
    <mergeCell ref="BO680:BV680"/>
    <mergeCell ref="BW680:CD680"/>
    <mergeCell ref="CE680:CM680"/>
    <mergeCell ref="CN680:CU680"/>
    <mergeCell ref="BW679:CD679"/>
    <mergeCell ref="CE679:CM679"/>
    <mergeCell ref="CN679:CU679"/>
    <mergeCell ref="CV679:DE679"/>
    <mergeCell ref="A680:O680"/>
    <mergeCell ref="P680:AC680"/>
    <mergeCell ref="AD680:AF680"/>
    <mergeCell ref="AG680:AJ680"/>
    <mergeCell ref="AK680:AP680"/>
    <mergeCell ref="AQ680:AX680"/>
    <mergeCell ref="CV678:DE678"/>
    <mergeCell ref="A679:O679"/>
    <mergeCell ref="P679:AC679"/>
    <mergeCell ref="AD679:AF679"/>
    <mergeCell ref="AG679:AJ679"/>
    <mergeCell ref="AK679:AP679"/>
    <mergeCell ref="AQ679:AX679"/>
    <mergeCell ref="AY679:BF679"/>
    <mergeCell ref="BG679:BN679"/>
    <mergeCell ref="BO679:BV679"/>
    <mergeCell ref="AY678:BF678"/>
    <mergeCell ref="BG678:BN678"/>
    <mergeCell ref="BO678:BV678"/>
    <mergeCell ref="BW678:CD678"/>
    <mergeCell ref="CE678:CM678"/>
    <mergeCell ref="CN678:CU678"/>
    <mergeCell ref="BW677:CD677"/>
    <mergeCell ref="CE677:CM677"/>
    <mergeCell ref="CN677:CU677"/>
    <mergeCell ref="CV677:DE677"/>
    <mergeCell ref="A678:O678"/>
    <mergeCell ref="P678:AC678"/>
    <mergeCell ref="AD678:AF678"/>
    <mergeCell ref="AG678:AJ678"/>
    <mergeCell ref="AK678:AP678"/>
    <mergeCell ref="AQ678:AX678"/>
    <mergeCell ref="CV676:DE676"/>
    <mergeCell ref="A677:O677"/>
    <mergeCell ref="P677:AC677"/>
    <mergeCell ref="AD677:AF677"/>
    <mergeCell ref="AG677:AJ677"/>
    <mergeCell ref="AK677:AP677"/>
    <mergeCell ref="AQ677:AX677"/>
    <mergeCell ref="AY677:BF677"/>
    <mergeCell ref="BG677:BN677"/>
    <mergeCell ref="BO677:BV677"/>
    <mergeCell ref="AY676:BF676"/>
    <mergeCell ref="BG676:BN676"/>
    <mergeCell ref="BO676:BV676"/>
    <mergeCell ref="BW676:CD676"/>
    <mergeCell ref="CE676:CM676"/>
    <mergeCell ref="CN676:CU676"/>
    <mergeCell ref="BW675:CD675"/>
    <mergeCell ref="CE675:CM675"/>
    <mergeCell ref="CN675:CU675"/>
    <mergeCell ref="CV675:DE675"/>
    <mergeCell ref="A676:O676"/>
    <mergeCell ref="P676:AC676"/>
    <mergeCell ref="AD676:AF676"/>
    <mergeCell ref="AG676:AJ676"/>
    <mergeCell ref="AK676:AP676"/>
    <mergeCell ref="AQ676:AX676"/>
    <mergeCell ref="CV674:DE674"/>
    <mergeCell ref="A675:O675"/>
    <mergeCell ref="P675:AC675"/>
    <mergeCell ref="AD675:AF675"/>
    <mergeCell ref="AG675:AJ675"/>
    <mergeCell ref="AK675:AP675"/>
    <mergeCell ref="AQ675:AX675"/>
    <mergeCell ref="AY675:BF675"/>
    <mergeCell ref="BG675:BN675"/>
    <mergeCell ref="BO675:BV675"/>
    <mergeCell ref="AY674:BF674"/>
    <mergeCell ref="BG674:BN674"/>
    <mergeCell ref="BO674:BV674"/>
    <mergeCell ref="BW674:CD674"/>
    <mergeCell ref="CE674:CM674"/>
    <mergeCell ref="CN674:CU674"/>
    <mergeCell ref="BW673:CD673"/>
    <mergeCell ref="CE673:CM673"/>
    <mergeCell ref="CN673:CU673"/>
    <mergeCell ref="CV673:DE673"/>
    <mergeCell ref="A674:O674"/>
    <mergeCell ref="P674:AC674"/>
    <mergeCell ref="AD674:AF674"/>
    <mergeCell ref="AG674:AJ674"/>
    <mergeCell ref="AK674:AP674"/>
    <mergeCell ref="AQ674:AX674"/>
    <mergeCell ref="CV672:DE672"/>
    <mergeCell ref="A673:O673"/>
    <mergeCell ref="P673:AC673"/>
    <mergeCell ref="AD673:AF673"/>
    <mergeCell ref="AG673:AJ673"/>
    <mergeCell ref="AK673:AP673"/>
    <mergeCell ref="AQ673:AX673"/>
    <mergeCell ref="AY673:BF673"/>
    <mergeCell ref="BG673:BN673"/>
    <mergeCell ref="BO673:BV673"/>
    <mergeCell ref="AY672:BF672"/>
    <mergeCell ref="BG672:BN672"/>
    <mergeCell ref="BO672:BV672"/>
    <mergeCell ref="BW672:CD672"/>
    <mergeCell ref="CE672:CM672"/>
    <mergeCell ref="CN672:CU672"/>
    <mergeCell ref="BW671:CD671"/>
    <mergeCell ref="CE671:CM671"/>
    <mergeCell ref="CN671:CU671"/>
    <mergeCell ref="CV671:DE671"/>
    <mergeCell ref="A672:O672"/>
    <mergeCell ref="P672:AC672"/>
    <mergeCell ref="AD672:AF672"/>
    <mergeCell ref="AG672:AJ672"/>
    <mergeCell ref="AK672:AP672"/>
    <mergeCell ref="AQ672:AX672"/>
    <mergeCell ref="CV670:DE670"/>
    <mergeCell ref="A671:O671"/>
    <mergeCell ref="P671:AC671"/>
    <mergeCell ref="AD671:AF671"/>
    <mergeCell ref="AG671:AJ671"/>
    <mergeCell ref="AK671:AP671"/>
    <mergeCell ref="AQ671:AX671"/>
    <mergeCell ref="AY671:BF671"/>
    <mergeCell ref="BG671:BN671"/>
    <mergeCell ref="BO671:BV671"/>
    <mergeCell ref="AY670:BF670"/>
    <mergeCell ref="BG670:BN670"/>
    <mergeCell ref="BO670:BV670"/>
    <mergeCell ref="BW670:CD670"/>
    <mergeCell ref="CE670:CM670"/>
    <mergeCell ref="CN670:CU670"/>
    <mergeCell ref="BW669:CD669"/>
    <mergeCell ref="CE669:CM669"/>
    <mergeCell ref="CN669:CU669"/>
    <mergeCell ref="CV669:DE669"/>
    <mergeCell ref="A670:O670"/>
    <mergeCell ref="P670:AC670"/>
    <mergeCell ref="AD670:AF670"/>
    <mergeCell ref="AG670:AJ670"/>
    <mergeCell ref="AK670:AP670"/>
    <mergeCell ref="AQ670:AX670"/>
    <mergeCell ref="CV668:DE668"/>
    <mergeCell ref="A669:O669"/>
    <mergeCell ref="P669:AC669"/>
    <mergeCell ref="AD669:AF669"/>
    <mergeCell ref="AG669:AJ669"/>
    <mergeCell ref="AK669:AP669"/>
    <mergeCell ref="AQ669:AX669"/>
    <mergeCell ref="AY669:BF669"/>
    <mergeCell ref="BG669:BN669"/>
    <mergeCell ref="BO669:BV669"/>
    <mergeCell ref="AY668:BF668"/>
    <mergeCell ref="BG668:BN668"/>
    <mergeCell ref="BO668:BV668"/>
    <mergeCell ref="BW668:CD668"/>
    <mergeCell ref="CE668:CM668"/>
    <mergeCell ref="CN668:CU668"/>
    <mergeCell ref="BW667:CD667"/>
    <mergeCell ref="CE667:CM667"/>
    <mergeCell ref="CN667:CU667"/>
    <mergeCell ref="CV667:DE667"/>
    <mergeCell ref="A668:O668"/>
    <mergeCell ref="P668:AC668"/>
    <mergeCell ref="AD668:AF668"/>
    <mergeCell ref="AG668:AJ668"/>
    <mergeCell ref="AK668:AP668"/>
    <mergeCell ref="AQ668:AX668"/>
    <mergeCell ref="CV666:DE666"/>
    <mergeCell ref="A667:O667"/>
    <mergeCell ref="P667:AC667"/>
    <mergeCell ref="AD667:AF667"/>
    <mergeCell ref="AG667:AJ667"/>
    <mergeCell ref="AK667:AP667"/>
    <mergeCell ref="AQ667:AX667"/>
    <mergeCell ref="AY667:BF667"/>
    <mergeCell ref="BG667:BN667"/>
    <mergeCell ref="BO667:BV667"/>
    <mergeCell ref="AY666:BF666"/>
    <mergeCell ref="BG666:BN666"/>
    <mergeCell ref="BO666:BV666"/>
    <mergeCell ref="BW666:CD666"/>
    <mergeCell ref="CE666:CM666"/>
    <mergeCell ref="CN666:CU666"/>
    <mergeCell ref="BW665:CD665"/>
    <mergeCell ref="CE665:CM665"/>
    <mergeCell ref="CN665:CU665"/>
    <mergeCell ref="CV665:DE665"/>
    <mergeCell ref="A666:O666"/>
    <mergeCell ref="P666:AC666"/>
    <mergeCell ref="AD666:AF666"/>
    <mergeCell ref="AG666:AJ666"/>
    <mergeCell ref="AK666:AP666"/>
    <mergeCell ref="AQ666:AX666"/>
    <mergeCell ref="CV664:DE664"/>
    <mergeCell ref="A665:O665"/>
    <mergeCell ref="P665:AC665"/>
    <mergeCell ref="AD665:AF665"/>
    <mergeCell ref="AG665:AJ665"/>
    <mergeCell ref="AK665:AP665"/>
    <mergeCell ref="AQ665:AX665"/>
    <mergeCell ref="AY665:BF665"/>
    <mergeCell ref="BG665:BN665"/>
    <mergeCell ref="BO665:BV665"/>
    <mergeCell ref="AY664:BF664"/>
    <mergeCell ref="BG664:BN664"/>
    <mergeCell ref="BO664:BV664"/>
    <mergeCell ref="BW664:CD664"/>
    <mergeCell ref="CE664:CM664"/>
    <mergeCell ref="CN664:CU664"/>
    <mergeCell ref="BW663:CD663"/>
    <mergeCell ref="CE663:CM663"/>
    <mergeCell ref="CN663:CU663"/>
    <mergeCell ref="CV663:DE663"/>
    <mergeCell ref="A664:O664"/>
    <mergeCell ref="P664:AC664"/>
    <mergeCell ref="AD664:AF664"/>
    <mergeCell ref="AG664:AJ664"/>
    <mergeCell ref="AK664:AP664"/>
    <mergeCell ref="AQ664:AX664"/>
    <mergeCell ref="CV662:DE662"/>
    <mergeCell ref="A663:O663"/>
    <mergeCell ref="P663:AC663"/>
    <mergeCell ref="AD663:AF663"/>
    <mergeCell ref="AG663:AJ663"/>
    <mergeCell ref="AK663:AP663"/>
    <mergeCell ref="AQ663:AX663"/>
    <mergeCell ref="AY663:BF663"/>
    <mergeCell ref="BG663:BN663"/>
    <mergeCell ref="BO663:BV663"/>
    <mergeCell ref="AY662:BF662"/>
    <mergeCell ref="BG662:BN662"/>
    <mergeCell ref="BO662:BV662"/>
    <mergeCell ref="BW662:CD662"/>
    <mergeCell ref="CE662:CM662"/>
    <mergeCell ref="CN662:CU662"/>
    <mergeCell ref="BW661:CD661"/>
    <mergeCell ref="CE661:CM661"/>
    <mergeCell ref="CN661:CU661"/>
    <mergeCell ref="CV661:DE661"/>
    <mergeCell ref="A662:O662"/>
    <mergeCell ref="P662:AC662"/>
    <mergeCell ref="AD662:AF662"/>
    <mergeCell ref="AG662:AJ662"/>
    <mergeCell ref="AK662:AP662"/>
    <mergeCell ref="AQ662:AX662"/>
    <mergeCell ref="CV660:DE660"/>
    <mergeCell ref="A661:O661"/>
    <mergeCell ref="P661:AC661"/>
    <mergeCell ref="AD661:AF661"/>
    <mergeCell ref="AG661:AJ661"/>
    <mergeCell ref="AK661:AP661"/>
    <mergeCell ref="AQ661:AX661"/>
    <mergeCell ref="AY661:BF661"/>
    <mergeCell ref="BG661:BN661"/>
    <mergeCell ref="BO661:BV661"/>
    <mergeCell ref="AY660:BF660"/>
    <mergeCell ref="BG660:BN660"/>
    <mergeCell ref="BO660:BV660"/>
    <mergeCell ref="BW660:CD660"/>
    <mergeCell ref="CE660:CM660"/>
    <mergeCell ref="CN660:CU660"/>
    <mergeCell ref="BW659:CD659"/>
    <mergeCell ref="CE659:CM659"/>
    <mergeCell ref="CN659:CU659"/>
    <mergeCell ref="CV659:DE659"/>
    <mergeCell ref="A660:O660"/>
    <mergeCell ref="P660:AC660"/>
    <mergeCell ref="AD660:AF660"/>
    <mergeCell ref="AG660:AJ660"/>
    <mergeCell ref="AK660:AP660"/>
    <mergeCell ref="AQ660:AX660"/>
    <mergeCell ref="CV658:DE658"/>
    <mergeCell ref="A659:O659"/>
    <mergeCell ref="P659:AC659"/>
    <mergeCell ref="AD659:AF659"/>
    <mergeCell ref="AG659:AJ659"/>
    <mergeCell ref="AK659:AP659"/>
    <mergeCell ref="AQ659:AX659"/>
    <mergeCell ref="AY659:BF659"/>
    <mergeCell ref="BG659:BN659"/>
    <mergeCell ref="BO659:BV659"/>
    <mergeCell ref="AY658:BF658"/>
    <mergeCell ref="BG658:BN658"/>
    <mergeCell ref="BO658:BV658"/>
    <mergeCell ref="BW658:CD658"/>
    <mergeCell ref="CE658:CM658"/>
    <mergeCell ref="CN658:CU658"/>
    <mergeCell ref="BW657:CD657"/>
    <mergeCell ref="CE657:CM657"/>
    <mergeCell ref="CN657:CU657"/>
    <mergeCell ref="CV657:DE657"/>
    <mergeCell ref="A658:O658"/>
    <mergeCell ref="P658:AC658"/>
    <mergeCell ref="AD658:AF658"/>
    <mergeCell ref="AG658:AJ658"/>
    <mergeCell ref="AK658:AP658"/>
    <mergeCell ref="AQ658:AX658"/>
    <mergeCell ref="CV656:DE656"/>
    <mergeCell ref="A657:O657"/>
    <mergeCell ref="P657:AC657"/>
    <mergeCell ref="AD657:AF657"/>
    <mergeCell ref="AG657:AJ657"/>
    <mergeCell ref="AK657:AP657"/>
    <mergeCell ref="AQ657:AX657"/>
    <mergeCell ref="AY657:BF657"/>
    <mergeCell ref="BG657:BN657"/>
    <mergeCell ref="BO657:BV657"/>
    <mergeCell ref="AY656:BF656"/>
    <mergeCell ref="BG656:BN656"/>
    <mergeCell ref="BO656:BV656"/>
    <mergeCell ref="BW656:CD656"/>
    <mergeCell ref="CE656:CM656"/>
    <mergeCell ref="CN656:CU656"/>
    <mergeCell ref="BW655:CD655"/>
    <mergeCell ref="CE655:CM655"/>
    <mergeCell ref="CN655:CU655"/>
    <mergeCell ref="CV655:DE655"/>
    <mergeCell ref="A656:O656"/>
    <mergeCell ref="P656:AC656"/>
    <mergeCell ref="AD656:AF656"/>
    <mergeCell ref="AG656:AJ656"/>
    <mergeCell ref="AK656:AP656"/>
    <mergeCell ref="AQ656:AX656"/>
    <mergeCell ref="CV654:DE654"/>
    <mergeCell ref="A655:O655"/>
    <mergeCell ref="P655:AC655"/>
    <mergeCell ref="AD655:AF655"/>
    <mergeCell ref="AG655:AJ655"/>
    <mergeCell ref="AK655:AP655"/>
    <mergeCell ref="AQ655:AX655"/>
    <mergeCell ref="AY655:BF655"/>
    <mergeCell ref="BG655:BN655"/>
    <mergeCell ref="BO655:BV655"/>
    <mergeCell ref="AY654:BF654"/>
    <mergeCell ref="BG654:BN654"/>
    <mergeCell ref="BO654:BV654"/>
    <mergeCell ref="BW654:CD654"/>
    <mergeCell ref="CE654:CM654"/>
    <mergeCell ref="CN654:CU654"/>
    <mergeCell ref="BW653:CD653"/>
    <mergeCell ref="CE653:CM653"/>
    <mergeCell ref="CN653:CU653"/>
    <mergeCell ref="CV653:DE653"/>
    <mergeCell ref="A654:O654"/>
    <mergeCell ref="P654:AC654"/>
    <mergeCell ref="AD654:AF654"/>
    <mergeCell ref="AG654:AJ654"/>
    <mergeCell ref="AK654:AP654"/>
    <mergeCell ref="AQ654:AX654"/>
    <mergeCell ref="CV652:DE652"/>
    <mergeCell ref="A653:O653"/>
    <mergeCell ref="P653:AC653"/>
    <mergeCell ref="AD653:AF653"/>
    <mergeCell ref="AG653:AJ653"/>
    <mergeCell ref="AK653:AP653"/>
    <mergeCell ref="AQ653:AX653"/>
    <mergeCell ref="AY653:BF653"/>
    <mergeCell ref="BG653:BN653"/>
    <mergeCell ref="BO653:BV653"/>
    <mergeCell ref="AY652:BF652"/>
    <mergeCell ref="BG652:BN652"/>
    <mergeCell ref="BO652:BV652"/>
    <mergeCell ref="BW652:CD652"/>
    <mergeCell ref="CE652:CM652"/>
    <mergeCell ref="CN652:CU652"/>
    <mergeCell ref="BW651:CD651"/>
    <mergeCell ref="CE651:CM651"/>
    <mergeCell ref="CN651:CU651"/>
    <mergeCell ref="CV651:DE651"/>
    <mergeCell ref="A652:O652"/>
    <mergeCell ref="P652:AC652"/>
    <mergeCell ref="AD652:AF652"/>
    <mergeCell ref="AG652:AJ652"/>
    <mergeCell ref="AK652:AP652"/>
    <mergeCell ref="AQ652:AX652"/>
    <mergeCell ref="CV650:DE650"/>
    <mergeCell ref="A651:O651"/>
    <mergeCell ref="P651:AC651"/>
    <mergeCell ref="AD651:AF651"/>
    <mergeCell ref="AG651:AJ651"/>
    <mergeCell ref="AK651:AP651"/>
    <mergeCell ref="AQ651:AX651"/>
    <mergeCell ref="AY651:BF651"/>
    <mergeCell ref="BG651:BN651"/>
    <mergeCell ref="BO651:BV651"/>
    <mergeCell ref="AY650:BF650"/>
    <mergeCell ref="BG650:BN650"/>
    <mergeCell ref="BO650:BV650"/>
    <mergeCell ref="BW650:CD650"/>
    <mergeCell ref="CE650:CM650"/>
    <mergeCell ref="CN650:CU650"/>
    <mergeCell ref="BW649:CD649"/>
    <mergeCell ref="CE649:CM649"/>
    <mergeCell ref="CN649:CU649"/>
    <mergeCell ref="CV649:DE649"/>
    <mergeCell ref="A650:O650"/>
    <mergeCell ref="P650:AC650"/>
    <mergeCell ref="AD650:AF650"/>
    <mergeCell ref="AG650:AJ650"/>
    <mergeCell ref="AK650:AP650"/>
    <mergeCell ref="AQ650:AX650"/>
    <mergeCell ref="CV648:DE648"/>
    <mergeCell ref="A649:O649"/>
    <mergeCell ref="P649:AC649"/>
    <mergeCell ref="AD649:AF649"/>
    <mergeCell ref="AG649:AJ649"/>
    <mergeCell ref="AK649:AP649"/>
    <mergeCell ref="AQ649:AX649"/>
    <mergeCell ref="AY649:BF649"/>
    <mergeCell ref="BG649:BN649"/>
    <mergeCell ref="BO649:BV649"/>
    <mergeCell ref="AY648:BF648"/>
    <mergeCell ref="BG648:BN648"/>
    <mergeCell ref="BO648:BV648"/>
    <mergeCell ref="BW648:CD648"/>
    <mergeCell ref="CE648:CM648"/>
    <mergeCell ref="CN648:CU648"/>
    <mergeCell ref="BW647:CD647"/>
    <mergeCell ref="CE647:CM647"/>
    <mergeCell ref="CN647:CU647"/>
    <mergeCell ref="CV647:DE647"/>
    <mergeCell ref="A648:O648"/>
    <mergeCell ref="P648:AC648"/>
    <mergeCell ref="AD648:AF648"/>
    <mergeCell ref="AG648:AJ648"/>
    <mergeCell ref="AK648:AP648"/>
    <mergeCell ref="AQ648:AX648"/>
    <mergeCell ref="CV646:DE646"/>
    <mergeCell ref="A647:O647"/>
    <mergeCell ref="P647:AC647"/>
    <mergeCell ref="AD647:AF647"/>
    <mergeCell ref="AG647:AJ647"/>
    <mergeCell ref="AK647:AP647"/>
    <mergeCell ref="AQ647:AX647"/>
    <mergeCell ref="AY647:BF647"/>
    <mergeCell ref="BG647:BN647"/>
    <mergeCell ref="BO647:BV647"/>
    <mergeCell ref="AY646:BF646"/>
    <mergeCell ref="BG646:BN646"/>
    <mergeCell ref="BO646:BV646"/>
    <mergeCell ref="BW646:CD646"/>
    <mergeCell ref="CE646:CM646"/>
    <mergeCell ref="CN646:CU646"/>
    <mergeCell ref="BW645:CD645"/>
    <mergeCell ref="CE645:CM645"/>
    <mergeCell ref="CN645:CU645"/>
    <mergeCell ref="CV645:DE645"/>
    <mergeCell ref="A646:O646"/>
    <mergeCell ref="P646:AC646"/>
    <mergeCell ref="AD646:AF646"/>
    <mergeCell ref="AG646:AJ646"/>
    <mergeCell ref="AK646:AP646"/>
    <mergeCell ref="AQ646:AX646"/>
    <mergeCell ref="CV644:DE644"/>
    <mergeCell ref="A645:O645"/>
    <mergeCell ref="P645:AC645"/>
    <mergeCell ref="AD645:AF645"/>
    <mergeCell ref="AG645:AJ645"/>
    <mergeCell ref="AK645:AP645"/>
    <mergeCell ref="AQ645:AX645"/>
    <mergeCell ref="AY645:BF645"/>
    <mergeCell ref="BG645:BN645"/>
    <mergeCell ref="BO645:BV645"/>
    <mergeCell ref="AY644:BF644"/>
    <mergeCell ref="BG644:BN644"/>
    <mergeCell ref="BO644:BV644"/>
    <mergeCell ref="BW644:CD644"/>
    <mergeCell ref="CE644:CM644"/>
    <mergeCell ref="CN644:CU644"/>
    <mergeCell ref="BW643:CD643"/>
    <mergeCell ref="CE643:CM643"/>
    <mergeCell ref="CN643:CU643"/>
    <mergeCell ref="CV643:DE643"/>
    <mergeCell ref="A644:O644"/>
    <mergeCell ref="P644:AC644"/>
    <mergeCell ref="AD644:AF644"/>
    <mergeCell ref="AG644:AJ644"/>
    <mergeCell ref="AK644:AP644"/>
    <mergeCell ref="AQ644:AX644"/>
    <mergeCell ref="CV642:DE642"/>
    <mergeCell ref="A643:O643"/>
    <mergeCell ref="P643:AC643"/>
    <mergeCell ref="AD643:AF643"/>
    <mergeCell ref="AG643:AJ643"/>
    <mergeCell ref="AK643:AP643"/>
    <mergeCell ref="AQ643:AX643"/>
    <mergeCell ref="AY643:BF643"/>
    <mergeCell ref="BG643:BN643"/>
    <mergeCell ref="BO643:BV643"/>
    <mergeCell ref="AY642:BF642"/>
    <mergeCell ref="BG642:BN642"/>
    <mergeCell ref="BO642:BV642"/>
    <mergeCell ref="BW642:CD642"/>
    <mergeCell ref="CE642:CM642"/>
    <mergeCell ref="CN642:CU642"/>
    <mergeCell ref="BW641:CD641"/>
    <mergeCell ref="CE641:CM641"/>
    <mergeCell ref="CN641:CU641"/>
    <mergeCell ref="CV641:DE641"/>
    <mergeCell ref="A642:O642"/>
    <mergeCell ref="P642:AC642"/>
    <mergeCell ref="AD642:AF642"/>
    <mergeCell ref="AG642:AJ642"/>
    <mergeCell ref="AK642:AP642"/>
    <mergeCell ref="AQ642:AX642"/>
    <mergeCell ref="CV640:DE640"/>
    <mergeCell ref="A641:O641"/>
    <mergeCell ref="P641:AC641"/>
    <mergeCell ref="AD641:AF641"/>
    <mergeCell ref="AG641:AJ641"/>
    <mergeCell ref="AK641:AP641"/>
    <mergeCell ref="AQ641:AX641"/>
    <mergeCell ref="AY641:BF641"/>
    <mergeCell ref="BG641:BN641"/>
    <mergeCell ref="BO641:BV641"/>
    <mergeCell ref="AY640:BF640"/>
    <mergeCell ref="BG640:BN640"/>
    <mergeCell ref="BO640:BV640"/>
    <mergeCell ref="BW640:CD640"/>
    <mergeCell ref="CE640:CM640"/>
    <mergeCell ref="CN640:CU640"/>
    <mergeCell ref="BW639:CD639"/>
    <mergeCell ref="CE639:CM639"/>
    <mergeCell ref="CN639:CU639"/>
    <mergeCell ref="CV639:DE639"/>
    <mergeCell ref="A640:O640"/>
    <mergeCell ref="P640:AC640"/>
    <mergeCell ref="AD640:AF640"/>
    <mergeCell ref="AG640:AJ640"/>
    <mergeCell ref="AK640:AP640"/>
    <mergeCell ref="AQ640:AX640"/>
    <mergeCell ref="CV638:DE638"/>
    <mergeCell ref="A639:O639"/>
    <mergeCell ref="P639:AC639"/>
    <mergeCell ref="AD639:AF639"/>
    <mergeCell ref="AG639:AJ639"/>
    <mergeCell ref="AK639:AP639"/>
    <mergeCell ref="AQ639:AX639"/>
    <mergeCell ref="AY639:BF639"/>
    <mergeCell ref="BG639:BN639"/>
    <mergeCell ref="BO639:BV639"/>
    <mergeCell ref="AY638:BF638"/>
    <mergeCell ref="BG638:BN638"/>
    <mergeCell ref="BO638:BV638"/>
    <mergeCell ref="BW638:CD638"/>
    <mergeCell ref="CE638:CM638"/>
    <mergeCell ref="CN638:CU638"/>
    <mergeCell ref="BW637:CD637"/>
    <mergeCell ref="CE637:CM637"/>
    <mergeCell ref="CN637:CU637"/>
    <mergeCell ref="CV637:DE637"/>
    <mergeCell ref="A638:O638"/>
    <mergeCell ref="P638:AC638"/>
    <mergeCell ref="AD638:AF638"/>
    <mergeCell ref="AG638:AJ638"/>
    <mergeCell ref="AK638:AP638"/>
    <mergeCell ref="AQ638:AX638"/>
    <mergeCell ref="CV636:DE636"/>
    <mergeCell ref="A637:O637"/>
    <mergeCell ref="P637:AC637"/>
    <mergeCell ref="AD637:AF637"/>
    <mergeCell ref="AG637:AJ637"/>
    <mergeCell ref="AK637:AP637"/>
    <mergeCell ref="AQ637:AX637"/>
    <mergeCell ref="AY637:BF637"/>
    <mergeCell ref="BG637:BN637"/>
    <mergeCell ref="BO637:BV637"/>
    <mergeCell ref="AY636:BF636"/>
    <mergeCell ref="BG636:BN636"/>
    <mergeCell ref="BO636:BV636"/>
    <mergeCell ref="BW636:CD636"/>
    <mergeCell ref="CE636:CM636"/>
    <mergeCell ref="CN636:CU636"/>
    <mergeCell ref="BW635:CD635"/>
    <mergeCell ref="CE635:CM635"/>
    <mergeCell ref="CN635:CU635"/>
    <mergeCell ref="CV635:DE635"/>
    <mergeCell ref="A636:O636"/>
    <mergeCell ref="P636:AC636"/>
    <mergeCell ref="AD636:AF636"/>
    <mergeCell ref="AG636:AJ636"/>
    <mergeCell ref="AK636:AP636"/>
    <mergeCell ref="AQ636:AX636"/>
    <mergeCell ref="CV634:DE634"/>
    <mergeCell ref="A635:O635"/>
    <mergeCell ref="P635:AC635"/>
    <mergeCell ref="AD635:AF635"/>
    <mergeCell ref="AG635:AJ635"/>
    <mergeCell ref="AK635:AP635"/>
    <mergeCell ref="AQ635:AX635"/>
    <mergeCell ref="AY635:BF635"/>
    <mergeCell ref="BG635:BN635"/>
    <mergeCell ref="BO635:BV635"/>
    <mergeCell ref="AY634:BF634"/>
    <mergeCell ref="BG634:BN634"/>
    <mergeCell ref="BO634:BV634"/>
    <mergeCell ref="BW634:CD634"/>
    <mergeCell ref="CE634:CM634"/>
    <mergeCell ref="CN634:CU634"/>
    <mergeCell ref="BW633:CD633"/>
    <mergeCell ref="CE633:CM633"/>
    <mergeCell ref="CN633:CU633"/>
    <mergeCell ref="CV633:DE633"/>
    <mergeCell ref="A634:O634"/>
    <mergeCell ref="P634:AC634"/>
    <mergeCell ref="AD634:AF634"/>
    <mergeCell ref="AG634:AJ634"/>
    <mergeCell ref="AK634:AP634"/>
    <mergeCell ref="AQ634:AX634"/>
    <mergeCell ref="CV632:DE632"/>
    <mergeCell ref="A633:O633"/>
    <mergeCell ref="P633:AC633"/>
    <mergeCell ref="AD633:AF633"/>
    <mergeCell ref="AG633:AJ633"/>
    <mergeCell ref="AK633:AP633"/>
    <mergeCell ref="AQ633:AX633"/>
    <mergeCell ref="AY633:BF633"/>
    <mergeCell ref="BG633:BN633"/>
    <mergeCell ref="BO633:BV633"/>
    <mergeCell ref="AY632:BF632"/>
    <mergeCell ref="BG632:BN632"/>
    <mergeCell ref="BO632:BV632"/>
    <mergeCell ref="BW632:CD632"/>
    <mergeCell ref="CE632:CM632"/>
    <mergeCell ref="CN632:CU632"/>
    <mergeCell ref="BW631:CD631"/>
    <mergeCell ref="CE631:CM631"/>
    <mergeCell ref="CN631:CU631"/>
    <mergeCell ref="CV631:DE631"/>
    <mergeCell ref="A632:O632"/>
    <mergeCell ref="P632:AC632"/>
    <mergeCell ref="AD632:AF632"/>
    <mergeCell ref="AG632:AJ632"/>
    <mergeCell ref="AK632:AP632"/>
    <mergeCell ref="AQ632:AX632"/>
    <mergeCell ref="CV630:DE630"/>
    <mergeCell ref="A631:O631"/>
    <mergeCell ref="P631:AC631"/>
    <mergeCell ref="AD631:AF631"/>
    <mergeCell ref="AG631:AJ631"/>
    <mergeCell ref="AK631:AP631"/>
    <mergeCell ref="AQ631:AX631"/>
    <mergeCell ref="AY631:BF631"/>
    <mergeCell ref="BG631:BN631"/>
    <mergeCell ref="BO631:BV631"/>
    <mergeCell ref="AY630:BF630"/>
    <mergeCell ref="BG630:BN630"/>
    <mergeCell ref="BO630:BV630"/>
    <mergeCell ref="BW630:CD630"/>
    <mergeCell ref="CE630:CM630"/>
    <mergeCell ref="CN630:CU630"/>
    <mergeCell ref="BW629:CD629"/>
    <mergeCell ref="CE629:CM629"/>
    <mergeCell ref="CN629:CU629"/>
    <mergeCell ref="CV629:DE629"/>
    <mergeCell ref="A630:O630"/>
    <mergeCell ref="P630:AC630"/>
    <mergeCell ref="AD630:AF630"/>
    <mergeCell ref="AG630:AJ630"/>
    <mergeCell ref="AK630:AP630"/>
    <mergeCell ref="AQ630:AX630"/>
    <mergeCell ref="CV628:DE628"/>
    <mergeCell ref="A629:O629"/>
    <mergeCell ref="P629:AC629"/>
    <mergeCell ref="AD629:AF629"/>
    <mergeCell ref="AG629:AJ629"/>
    <mergeCell ref="AK629:AP629"/>
    <mergeCell ref="AQ629:AX629"/>
    <mergeCell ref="AY629:BF629"/>
    <mergeCell ref="BG629:BN629"/>
    <mergeCell ref="BO629:BV629"/>
    <mergeCell ref="AY628:BF628"/>
    <mergeCell ref="BG628:BN628"/>
    <mergeCell ref="BO628:BV628"/>
    <mergeCell ref="BW628:CD628"/>
    <mergeCell ref="CE628:CM628"/>
    <mergeCell ref="CN628:CU628"/>
    <mergeCell ref="BW627:CD627"/>
    <mergeCell ref="CE627:CM627"/>
    <mergeCell ref="CN627:CU627"/>
    <mergeCell ref="CV627:DE627"/>
    <mergeCell ref="A628:O628"/>
    <mergeCell ref="P628:AC628"/>
    <mergeCell ref="AD628:AF628"/>
    <mergeCell ref="AG628:AJ628"/>
    <mergeCell ref="AK628:AP628"/>
    <mergeCell ref="AQ628:AX628"/>
    <mergeCell ref="CV626:DE626"/>
    <mergeCell ref="A627:O627"/>
    <mergeCell ref="P627:AC627"/>
    <mergeCell ref="AD627:AF627"/>
    <mergeCell ref="AG627:AJ627"/>
    <mergeCell ref="AK627:AP627"/>
    <mergeCell ref="AQ627:AX627"/>
    <mergeCell ref="AY627:BF627"/>
    <mergeCell ref="BG627:BN627"/>
    <mergeCell ref="BO627:BV627"/>
    <mergeCell ref="AY626:BF626"/>
    <mergeCell ref="BG626:BN626"/>
    <mergeCell ref="BO626:BV626"/>
    <mergeCell ref="BW626:CD626"/>
    <mergeCell ref="CE626:CM626"/>
    <mergeCell ref="CN626:CU626"/>
    <mergeCell ref="BW625:CD625"/>
    <mergeCell ref="CE625:CM625"/>
    <mergeCell ref="CN625:CU625"/>
    <mergeCell ref="CV625:DE625"/>
    <mergeCell ref="A626:O626"/>
    <mergeCell ref="P626:AC626"/>
    <mergeCell ref="AD626:AF626"/>
    <mergeCell ref="AG626:AJ626"/>
    <mergeCell ref="AK626:AP626"/>
    <mergeCell ref="AQ626:AX626"/>
    <mergeCell ref="CV624:DE624"/>
    <mergeCell ref="A625:O625"/>
    <mergeCell ref="P625:AC625"/>
    <mergeCell ref="AD625:AF625"/>
    <mergeCell ref="AG625:AJ625"/>
    <mergeCell ref="AK625:AP625"/>
    <mergeCell ref="AQ625:AX625"/>
    <mergeCell ref="AY625:BF625"/>
    <mergeCell ref="BG625:BN625"/>
    <mergeCell ref="BO625:BV625"/>
    <mergeCell ref="AY624:BF624"/>
    <mergeCell ref="BG624:BN624"/>
    <mergeCell ref="BO624:BV624"/>
    <mergeCell ref="BW624:CD624"/>
    <mergeCell ref="CE624:CM624"/>
    <mergeCell ref="CN624:CU624"/>
    <mergeCell ref="BW623:CD623"/>
    <mergeCell ref="CE623:CM623"/>
    <mergeCell ref="CN623:CU623"/>
    <mergeCell ref="CV623:DE623"/>
    <mergeCell ref="A624:O624"/>
    <mergeCell ref="P624:AC624"/>
    <mergeCell ref="AD624:AF624"/>
    <mergeCell ref="AG624:AJ624"/>
    <mergeCell ref="AK624:AP624"/>
    <mergeCell ref="AQ624:AX624"/>
    <mergeCell ref="CV622:DE622"/>
    <mergeCell ref="A623:O623"/>
    <mergeCell ref="P623:AC623"/>
    <mergeCell ref="AD623:AF623"/>
    <mergeCell ref="AG623:AJ623"/>
    <mergeCell ref="AK623:AP623"/>
    <mergeCell ref="AQ623:AX623"/>
    <mergeCell ref="AY623:BF623"/>
    <mergeCell ref="BG623:BN623"/>
    <mergeCell ref="BO623:BV623"/>
    <mergeCell ref="AY622:BF622"/>
    <mergeCell ref="BG622:BN622"/>
    <mergeCell ref="BO622:BV622"/>
    <mergeCell ref="BW622:CD622"/>
    <mergeCell ref="CE622:CM622"/>
    <mergeCell ref="CN622:CU622"/>
    <mergeCell ref="BW621:CD621"/>
    <mergeCell ref="CE621:CM621"/>
    <mergeCell ref="CN621:CU621"/>
    <mergeCell ref="CV621:DE621"/>
    <mergeCell ref="A622:O622"/>
    <mergeCell ref="P622:AC622"/>
    <mergeCell ref="AD622:AF622"/>
    <mergeCell ref="AG622:AJ622"/>
    <mergeCell ref="AK622:AP622"/>
    <mergeCell ref="AQ622:AX622"/>
    <mergeCell ref="CV620:DE620"/>
    <mergeCell ref="A621:O621"/>
    <mergeCell ref="P621:AC621"/>
    <mergeCell ref="AD621:AF621"/>
    <mergeCell ref="AG621:AJ621"/>
    <mergeCell ref="AK621:AP621"/>
    <mergeCell ref="AQ621:AX621"/>
    <mergeCell ref="AY621:BF621"/>
    <mergeCell ref="BG621:BN621"/>
    <mergeCell ref="BO621:BV621"/>
    <mergeCell ref="AY620:BF620"/>
    <mergeCell ref="BG620:BN620"/>
    <mergeCell ref="BO620:BV620"/>
    <mergeCell ref="BW620:CD620"/>
    <mergeCell ref="CE620:CM620"/>
    <mergeCell ref="CN620:CU620"/>
    <mergeCell ref="BW619:CD619"/>
    <mergeCell ref="CE619:CM619"/>
    <mergeCell ref="CN619:CU619"/>
    <mergeCell ref="CV619:DE619"/>
    <mergeCell ref="A620:O620"/>
    <mergeCell ref="P620:AC620"/>
    <mergeCell ref="AD620:AF620"/>
    <mergeCell ref="AG620:AJ620"/>
    <mergeCell ref="AK620:AP620"/>
    <mergeCell ref="AQ620:AX620"/>
    <mergeCell ref="CV618:DE618"/>
    <mergeCell ref="A619:O619"/>
    <mergeCell ref="P619:AC619"/>
    <mergeCell ref="AD619:AF619"/>
    <mergeCell ref="AG619:AJ619"/>
    <mergeCell ref="AK619:AP619"/>
    <mergeCell ref="AQ619:AX619"/>
    <mergeCell ref="AY619:BF619"/>
    <mergeCell ref="BG619:BN619"/>
    <mergeCell ref="BO619:BV619"/>
    <mergeCell ref="AY618:BF618"/>
    <mergeCell ref="BG618:BN618"/>
    <mergeCell ref="BO618:BV618"/>
    <mergeCell ref="BW618:CD618"/>
    <mergeCell ref="CE618:CM618"/>
    <mergeCell ref="CN618:CU618"/>
    <mergeCell ref="BW617:CD617"/>
    <mergeCell ref="CE617:CM617"/>
    <mergeCell ref="CN617:CU617"/>
    <mergeCell ref="CV617:DE617"/>
    <mergeCell ref="A618:O618"/>
    <mergeCell ref="P618:AC618"/>
    <mergeCell ref="AD618:AF618"/>
    <mergeCell ref="AG618:AJ618"/>
    <mergeCell ref="AK618:AP618"/>
    <mergeCell ref="AQ618:AX618"/>
    <mergeCell ref="CV616:DE616"/>
    <mergeCell ref="A617:O617"/>
    <mergeCell ref="P617:AC617"/>
    <mergeCell ref="AD617:AF617"/>
    <mergeCell ref="AG617:AJ617"/>
    <mergeCell ref="AK617:AP617"/>
    <mergeCell ref="AQ617:AX617"/>
    <mergeCell ref="AY617:BF617"/>
    <mergeCell ref="BG617:BN617"/>
    <mergeCell ref="BO617:BV617"/>
    <mergeCell ref="AY616:BF616"/>
    <mergeCell ref="BG616:BN616"/>
    <mergeCell ref="BO616:BV616"/>
    <mergeCell ref="BW616:CD616"/>
    <mergeCell ref="CE616:CM616"/>
    <mergeCell ref="CN616:CU616"/>
    <mergeCell ref="BW615:CD615"/>
    <mergeCell ref="CE615:CM615"/>
    <mergeCell ref="CN615:CU615"/>
    <mergeCell ref="CV615:DE615"/>
    <mergeCell ref="A616:O616"/>
    <mergeCell ref="P616:AC616"/>
    <mergeCell ref="AD616:AF616"/>
    <mergeCell ref="AG616:AJ616"/>
    <mergeCell ref="AK616:AP616"/>
    <mergeCell ref="AQ616:AX616"/>
    <mergeCell ref="CV614:DE614"/>
    <mergeCell ref="A615:O615"/>
    <mergeCell ref="P615:AC615"/>
    <mergeCell ref="AD615:AF615"/>
    <mergeCell ref="AG615:AJ615"/>
    <mergeCell ref="AK615:AP615"/>
    <mergeCell ref="AQ615:AX615"/>
    <mergeCell ref="AY615:BF615"/>
    <mergeCell ref="BG615:BN615"/>
    <mergeCell ref="BO615:BV615"/>
    <mergeCell ref="AY614:BF614"/>
    <mergeCell ref="BG614:BN614"/>
    <mergeCell ref="BO614:BV614"/>
    <mergeCell ref="BW614:CD614"/>
    <mergeCell ref="CE614:CM614"/>
    <mergeCell ref="CN614:CU614"/>
    <mergeCell ref="BW613:CD613"/>
    <mergeCell ref="CE613:CM613"/>
    <mergeCell ref="CN613:CU613"/>
    <mergeCell ref="CV613:DE613"/>
    <mergeCell ref="A614:O614"/>
    <mergeCell ref="P614:AC614"/>
    <mergeCell ref="AD614:AF614"/>
    <mergeCell ref="AG614:AJ614"/>
    <mergeCell ref="AK614:AP614"/>
    <mergeCell ref="AQ614:AX614"/>
    <mergeCell ref="CV612:DE612"/>
    <mergeCell ref="A613:O613"/>
    <mergeCell ref="P613:AC613"/>
    <mergeCell ref="AD613:AF613"/>
    <mergeCell ref="AG613:AJ613"/>
    <mergeCell ref="AK613:AP613"/>
    <mergeCell ref="AQ613:AX613"/>
    <mergeCell ref="AY613:BF613"/>
    <mergeCell ref="BG613:BN613"/>
    <mergeCell ref="BO613:BV613"/>
    <mergeCell ref="AY612:BF612"/>
    <mergeCell ref="BG612:BN612"/>
    <mergeCell ref="BO612:BV612"/>
    <mergeCell ref="BW612:CD612"/>
    <mergeCell ref="CE612:CM612"/>
    <mergeCell ref="CN612:CU612"/>
    <mergeCell ref="BW611:CD611"/>
    <mergeCell ref="CE611:CM611"/>
    <mergeCell ref="CN611:CU611"/>
    <mergeCell ref="CV611:DE611"/>
    <mergeCell ref="A612:O612"/>
    <mergeCell ref="P612:AC612"/>
    <mergeCell ref="AD612:AF612"/>
    <mergeCell ref="AG612:AJ612"/>
    <mergeCell ref="AK612:AP612"/>
    <mergeCell ref="AQ612:AX612"/>
    <mergeCell ref="CV610:DE610"/>
    <mergeCell ref="A611:O611"/>
    <mergeCell ref="P611:AC611"/>
    <mergeCell ref="AD611:AF611"/>
    <mergeCell ref="AG611:AJ611"/>
    <mergeCell ref="AK611:AP611"/>
    <mergeCell ref="AQ611:AX611"/>
    <mergeCell ref="AY611:BF611"/>
    <mergeCell ref="BG611:BN611"/>
    <mergeCell ref="BO611:BV611"/>
    <mergeCell ref="AY610:BF610"/>
    <mergeCell ref="BG610:BN610"/>
    <mergeCell ref="BO610:BV610"/>
    <mergeCell ref="BW610:CD610"/>
    <mergeCell ref="CE610:CM610"/>
    <mergeCell ref="CN610:CU610"/>
    <mergeCell ref="BW609:CD609"/>
    <mergeCell ref="CE609:CM609"/>
    <mergeCell ref="CN609:CU609"/>
    <mergeCell ref="CV609:DE609"/>
    <mergeCell ref="A610:O610"/>
    <mergeCell ref="P610:AC610"/>
    <mergeCell ref="AD610:AF610"/>
    <mergeCell ref="AG610:AJ610"/>
    <mergeCell ref="AK610:AP610"/>
    <mergeCell ref="AQ610:AX610"/>
    <mergeCell ref="CV608:DE608"/>
    <mergeCell ref="A609:O609"/>
    <mergeCell ref="P609:AC609"/>
    <mergeCell ref="AD609:AF609"/>
    <mergeCell ref="AG609:AJ609"/>
    <mergeCell ref="AK609:AP609"/>
    <mergeCell ref="AQ609:AX609"/>
    <mergeCell ref="AY609:BF609"/>
    <mergeCell ref="BG609:BN609"/>
    <mergeCell ref="BO609:BV609"/>
    <mergeCell ref="AY608:BF608"/>
    <mergeCell ref="BG608:BN608"/>
    <mergeCell ref="BO608:BV608"/>
    <mergeCell ref="BW608:CD608"/>
    <mergeCell ref="CE608:CM608"/>
    <mergeCell ref="CN608:CU608"/>
    <mergeCell ref="BW607:CD607"/>
    <mergeCell ref="CE607:CM607"/>
    <mergeCell ref="CN607:CU607"/>
    <mergeCell ref="CV607:DE607"/>
    <mergeCell ref="A608:O608"/>
    <mergeCell ref="P608:AC608"/>
    <mergeCell ref="AD608:AF608"/>
    <mergeCell ref="AG608:AJ608"/>
    <mergeCell ref="AK608:AP608"/>
    <mergeCell ref="AQ608:AX608"/>
    <mergeCell ref="CV606:DE606"/>
    <mergeCell ref="A607:O607"/>
    <mergeCell ref="P607:AC607"/>
    <mergeCell ref="AD607:AF607"/>
    <mergeCell ref="AG607:AJ607"/>
    <mergeCell ref="AK607:AP607"/>
    <mergeCell ref="AQ607:AX607"/>
    <mergeCell ref="AY607:BF607"/>
    <mergeCell ref="BG607:BN607"/>
    <mergeCell ref="BO607:BV607"/>
    <mergeCell ref="AY606:BF606"/>
    <mergeCell ref="BG606:BN606"/>
    <mergeCell ref="BO606:BV606"/>
    <mergeCell ref="BW606:CD606"/>
    <mergeCell ref="CE606:CM606"/>
    <mergeCell ref="CN606:CU606"/>
    <mergeCell ref="BW605:CD605"/>
    <mergeCell ref="CE605:CM605"/>
    <mergeCell ref="CN605:CU605"/>
    <mergeCell ref="CV605:DE605"/>
    <mergeCell ref="A606:O606"/>
    <mergeCell ref="P606:AC606"/>
    <mergeCell ref="AD606:AF606"/>
    <mergeCell ref="AG606:AJ606"/>
    <mergeCell ref="AK606:AP606"/>
    <mergeCell ref="AQ606:AX606"/>
    <mergeCell ref="CV604:DE604"/>
    <mergeCell ref="A605:O605"/>
    <mergeCell ref="P605:AC605"/>
    <mergeCell ref="AD605:AF605"/>
    <mergeCell ref="AG605:AJ605"/>
    <mergeCell ref="AK605:AP605"/>
    <mergeCell ref="AQ605:AX605"/>
    <mergeCell ref="AY605:BF605"/>
    <mergeCell ref="BG605:BN605"/>
    <mergeCell ref="BO605:BV605"/>
    <mergeCell ref="AY604:BF604"/>
    <mergeCell ref="BG604:BN604"/>
    <mergeCell ref="BO604:BV604"/>
    <mergeCell ref="BW604:CD604"/>
    <mergeCell ref="CE604:CM604"/>
    <mergeCell ref="CN604:CU604"/>
    <mergeCell ref="BW603:CD603"/>
    <mergeCell ref="CE603:CM603"/>
    <mergeCell ref="CN603:CU603"/>
    <mergeCell ref="CV603:DE603"/>
    <mergeCell ref="A604:O604"/>
    <mergeCell ref="P604:AC604"/>
    <mergeCell ref="AD604:AF604"/>
    <mergeCell ref="AG604:AJ604"/>
    <mergeCell ref="AK604:AP604"/>
    <mergeCell ref="AQ604:AX604"/>
    <mergeCell ref="CV602:DE602"/>
    <mergeCell ref="A603:O603"/>
    <mergeCell ref="P603:AC603"/>
    <mergeCell ref="AD603:AF603"/>
    <mergeCell ref="AG603:AJ603"/>
    <mergeCell ref="AK603:AP603"/>
    <mergeCell ref="AQ603:AX603"/>
    <mergeCell ref="AY603:BF603"/>
    <mergeCell ref="BG603:BN603"/>
    <mergeCell ref="BO603:BV603"/>
    <mergeCell ref="AY602:BF602"/>
    <mergeCell ref="BG602:BN602"/>
    <mergeCell ref="BO602:BV602"/>
    <mergeCell ref="BW602:CD602"/>
    <mergeCell ref="CE602:CM602"/>
    <mergeCell ref="CN602:CU602"/>
    <mergeCell ref="BW601:CD601"/>
    <mergeCell ref="CE601:CM601"/>
    <mergeCell ref="CN601:CU601"/>
    <mergeCell ref="CV601:DE601"/>
    <mergeCell ref="A602:O602"/>
    <mergeCell ref="P602:AC602"/>
    <mergeCell ref="AD602:AF602"/>
    <mergeCell ref="AG602:AJ602"/>
    <mergeCell ref="AK602:AP602"/>
    <mergeCell ref="AQ602:AX602"/>
    <mergeCell ref="CV600:DE600"/>
    <mergeCell ref="A601:O601"/>
    <mergeCell ref="P601:AC601"/>
    <mergeCell ref="AD601:AF601"/>
    <mergeCell ref="AG601:AJ601"/>
    <mergeCell ref="AK601:AP601"/>
    <mergeCell ref="AQ601:AX601"/>
    <mergeCell ref="AY601:BF601"/>
    <mergeCell ref="BG601:BN601"/>
    <mergeCell ref="BO601:BV601"/>
    <mergeCell ref="AY600:BF600"/>
    <mergeCell ref="BG600:BN600"/>
    <mergeCell ref="BO600:BV600"/>
    <mergeCell ref="BW600:CD600"/>
    <mergeCell ref="CE600:CM600"/>
    <mergeCell ref="CN600:CU600"/>
    <mergeCell ref="BW599:CD599"/>
    <mergeCell ref="CE599:CM599"/>
    <mergeCell ref="CN599:CU599"/>
    <mergeCell ref="CV599:DE599"/>
    <mergeCell ref="A600:O600"/>
    <mergeCell ref="P600:AC600"/>
    <mergeCell ref="AD600:AF600"/>
    <mergeCell ref="AG600:AJ600"/>
    <mergeCell ref="AK600:AP600"/>
    <mergeCell ref="AQ600:AX600"/>
    <mergeCell ref="CV598:DE598"/>
    <mergeCell ref="A599:O599"/>
    <mergeCell ref="P599:AC599"/>
    <mergeCell ref="AD599:AF599"/>
    <mergeCell ref="AG599:AJ599"/>
    <mergeCell ref="AK599:AP599"/>
    <mergeCell ref="AQ599:AX599"/>
    <mergeCell ref="AY599:BF599"/>
    <mergeCell ref="BG599:BN599"/>
    <mergeCell ref="BO599:BV599"/>
    <mergeCell ref="AY598:BF598"/>
    <mergeCell ref="BG598:BN598"/>
    <mergeCell ref="BO598:BV598"/>
    <mergeCell ref="BW598:CD598"/>
    <mergeCell ref="CE598:CM598"/>
    <mergeCell ref="CN598:CU598"/>
    <mergeCell ref="BW597:CD597"/>
    <mergeCell ref="CE597:CM597"/>
    <mergeCell ref="CN597:CU597"/>
    <mergeCell ref="CV597:DE597"/>
    <mergeCell ref="A598:O598"/>
    <mergeCell ref="P598:AC598"/>
    <mergeCell ref="AD598:AF598"/>
    <mergeCell ref="AG598:AJ598"/>
    <mergeCell ref="AK598:AP598"/>
    <mergeCell ref="AQ598:AX598"/>
    <mergeCell ref="CV596:DE596"/>
    <mergeCell ref="A597:O597"/>
    <mergeCell ref="P597:AC597"/>
    <mergeCell ref="AD597:AF597"/>
    <mergeCell ref="AG597:AJ597"/>
    <mergeCell ref="AK597:AP597"/>
    <mergeCell ref="AQ597:AX597"/>
    <mergeCell ref="AY597:BF597"/>
    <mergeCell ref="BG597:BN597"/>
    <mergeCell ref="BO597:BV597"/>
    <mergeCell ref="AY596:BF596"/>
    <mergeCell ref="BG596:BN596"/>
    <mergeCell ref="BO596:BV596"/>
    <mergeCell ref="BW596:CD596"/>
    <mergeCell ref="CE596:CM596"/>
    <mergeCell ref="CN596:CU596"/>
    <mergeCell ref="BW595:CD595"/>
    <mergeCell ref="CE595:CM595"/>
    <mergeCell ref="CN595:CU595"/>
    <mergeCell ref="CV595:DE595"/>
    <mergeCell ref="A596:O596"/>
    <mergeCell ref="P596:AC596"/>
    <mergeCell ref="AD596:AF596"/>
    <mergeCell ref="AG596:AJ596"/>
    <mergeCell ref="AK596:AP596"/>
    <mergeCell ref="AQ596:AX596"/>
    <mergeCell ref="CV594:DE594"/>
    <mergeCell ref="A595:O595"/>
    <mergeCell ref="P595:AC595"/>
    <mergeCell ref="AD595:AF595"/>
    <mergeCell ref="AG595:AJ595"/>
    <mergeCell ref="AK595:AP595"/>
    <mergeCell ref="AQ595:AX595"/>
    <mergeCell ref="AY595:BF595"/>
    <mergeCell ref="BG595:BN595"/>
    <mergeCell ref="BO595:BV595"/>
    <mergeCell ref="AY594:BF594"/>
    <mergeCell ref="BG594:BN594"/>
    <mergeCell ref="BO594:BV594"/>
    <mergeCell ref="BW594:CD594"/>
    <mergeCell ref="CE594:CM594"/>
    <mergeCell ref="CN594:CU594"/>
    <mergeCell ref="BW593:CD593"/>
    <mergeCell ref="CE593:CM593"/>
    <mergeCell ref="CN593:CU593"/>
    <mergeCell ref="CV593:DE593"/>
    <mergeCell ref="A594:O594"/>
    <mergeCell ref="P594:AC594"/>
    <mergeCell ref="AD594:AF594"/>
    <mergeCell ref="AG594:AJ594"/>
    <mergeCell ref="AK594:AP594"/>
    <mergeCell ref="AQ594:AX594"/>
    <mergeCell ref="CV592:DE592"/>
    <mergeCell ref="A593:O593"/>
    <mergeCell ref="P593:AC593"/>
    <mergeCell ref="AD593:AF593"/>
    <mergeCell ref="AG593:AJ593"/>
    <mergeCell ref="AK593:AP593"/>
    <mergeCell ref="AQ593:AX593"/>
    <mergeCell ref="AY593:BF593"/>
    <mergeCell ref="BG593:BN593"/>
    <mergeCell ref="BO593:BV593"/>
    <mergeCell ref="AY592:BF592"/>
    <mergeCell ref="BG592:BN592"/>
    <mergeCell ref="BO592:BV592"/>
    <mergeCell ref="BW592:CD592"/>
    <mergeCell ref="CE592:CM592"/>
    <mergeCell ref="CN592:CU592"/>
    <mergeCell ref="BW591:CD591"/>
    <mergeCell ref="CE591:CM591"/>
    <mergeCell ref="CN591:CU591"/>
    <mergeCell ref="CV591:DE591"/>
    <mergeCell ref="A592:O592"/>
    <mergeCell ref="P592:AC592"/>
    <mergeCell ref="AD592:AF592"/>
    <mergeCell ref="AG592:AJ592"/>
    <mergeCell ref="AK592:AP592"/>
    <mergeCell ref="AQ592:AX592"/>
    <mergeCell ref="CV590:DE590"/>
    <mergeCell ref="A591:O591"/>
    <mergeCell ref="P591:AC591"/>
    <mergeCell ref="AD591:AF591"/>
    <mergeCell ref="AG591:AJ591"/>
    <mergeCell ref="AK591:AP591"/>
    <mergeCell ref="AQ591:AX591"/>
    <mergeCell ref="AY591:BF591"/>
    <mergeCell ref="BG591:BN591"/>
    <mergeCell ref="BO591:BV591"/>
    <mergeCell ref="AY590:BF590"/>
    <mergeCell ref="BG590:BN590"/>
    <mergeCell ref="BO590:BV590"/>
    <mergeCell ref="BW590:CD590"/>
    <mergeCell ref="CE590:CM590"/>
    <mergeCell ref="CN590:CU590"/>
    <mergeCell ref="BW589:CD589"/>
    <mergeCell ref="CE589:CM589"/>
    <mergeCell ref="CN589:CU589"/>
    <mergeCell ref="CV589:DE589"/>
    <mergeCell ref="A590:O590"/>
    <mergeCell ref="P590:AC590"/>
    <mergeCell ref="AD590:AF590"/>
    <mergeCell ref="AG590:AJ590"/>
    <mergeCell ref="AK590:AP590"/>
    <mergeCell ref="AQ590:AX590"/>
    <mergeCell ref="CV588:DE588"/>
    <mergeCell ref="A589:O589"/>
    <mergeCell ref="P589:AC589"/>
    <mergeCell ref="AD589:AF589"/>
    <mergeCell ref="AG589:AJ589"/>
    <mergeCell ref="AK589:AP589"/>
    <mergeCell ref="AQ589:AX589"/>
    <mergeCell ref="AY589:BF589"/>
    <mergeCell ref="BG589:BN589"/>
    <mergeCell ref="BO589:BV589"/>
    <mergeCell ref="AY588:BF588"/>
    <mergeCell ref="BG588:BN588"/>
    <mergeCell ref="BO588:BV588"/>
    <mergeCell ref="BW588:CD588"/>
    <mergeCell ref="CE588:CM588"/>
    <mergeCell ref="CN588:CU588"/>
    <mergeCell ref="BW587:CD587"/>
    <mergeCell ref="CE587:CM587"/>
    <mergeCell ref="CN587:CU587"/>
    <mergeCell ref="CV587:DE587"/>
    <mergeCell ref="A588:O588"/>
    <mergeCell ref="P588:AC588"/>
    <mergeCell ref="AD588:AF588"/>
    <mergeCell ref="AG588:AJ588"/>
    <mergeCell ref="AK588:AP588"/>
    <mergeCell ref="AQ588:AX588"/>
    <mergeCell ref="CV586:DE586"/>
    <mergeCell ref="A587:O587"/>
    <mergeCell ref="P587:AC587"/>
    <mergeCell ref="AD587:AF587"/>
    <mergeCell ref="AG587:AJ587"/>
    <mergeCell ref="AK587:AP587"/>
    <mergeCell ref="AQ587:AX587"/>
    <mergeCell ref="AY587:BF587"/>
    <mergeCell ref="BG587:BN587"/>
    <mergeCell ref="BO587:BV587"/>
    <mergeCell ref="AY586:BF586"/>
    <mergeCell ref="BG586:BN586"/>
    <mergeCell ref="BO586:BV586"/>
    <mergeCell ref="BW586:CD586"/>
    <mergeCell ref="CE586:CM586"/>
    <mergeCell ref="CN586:CU586"/>
    <mergeCell ref="BW585:CD585"/>
    <mergeCell ref="CE585:CM585"/>
    <mergeCell ref="CN585:CU585"/>
    <mergeCell ref="CV585:DE585"/>
    <mergeCell ref="A586:O586"/>
    <mergeCell ref="P586:AC586"/>
    <mergeCell ref="AD586:AF586"/>
    <mergeCell ref="AG586:AJ586"/>
    <mergeCell ref="AK586:AP586"/>
    <mergeCell ref="AQ586:AX586"/>
    <mergeCell ref="CV584:DE584"/>
    <mergeCell ref="A585:O585"/>
    <mergeCell ref="P585:AC585"/>
    <mergeCell ref="AD585:AF585"/>
    <mergeCell ref="AG585:AJ585"/>
    <mergeCell ref="AK585:AP585"/>
    <mergeCell ref="AQ585:AX585"/>
    <mergeCell ref="AY585:BF585"/>
    <mergeCell ref="BG585:BN585"/>
    <mergeCell ref="BO585:BV585"/>
    <mergeCell ref="AY584:BF584"/>
    <mergeCell ref="BG584:BN584"/>
    <mergeCell ref="BO584:BV584"/>
    <mergeCell ref="BW584:CD584"/>
    <mergeCell ref="CE584:CM584"/>
    <mergeCell ref="CN584:CU584"/>
    <mergeCell ref="BW583:CD583"/>
    <mergeCell ref="CE583:CM583"/>
    <mergeCell ref="CN583:CU583"/>
    <mergeCell ref="CV583:DE583"/>
    <mergeCell ref="A584:O584"/>
    <mergeCell ref="P584:AC584"/>
    <mergeCell ref="AD584:AF584"/>
    <mergeCell ref="AG584:AJ584"/>
    <mergeCell ref="AK584:AP584"/>
    <mergeCell ref="AQ584:AX584"/>
    <mergeCell ref="CV582:DE582"/>
    <mergeCell ref="A583:O583"/>
    <mergeCell ref="P583:AC583"/>
    <mergeCell ref="AD583:AF583"/>
    <mergeCell ref="AG583:AJ583"/>
    <mergeCell ref="AK583:AP583"/>
    <mergeCell ref="AQ583:AX583"/>
    <mergeCell ref="AY583:BF583"/>
    <mergeCell ref="BG583:BN583"/>
    <mergeCell ref="BO583:BV583"/>
    <mergeCell ref="AY582:BF582"/>
    <mergeCell ref="BG582:BN582"/>
    <mergeCell ref="BO582:BV582"/>
    <mergeCell ref="BW582:CD582"/>
    <mergeCell ref="CE582:CM582"/>
    <mergeCell ref="CN582:CU582"/>
    <mergeCell ref="BW581:CD581"/>
    <mergeCell ref="CE581:CM581"/>
    <mergeCell ref="CN581:CU581"/>
    <mergeCell ref="CV581:DE581"/>
    <mergeCell ref="A582:O582"/>
    <mergeCell ref="P582:AC582"/>
    <mergeCell ref="AD582:AF582"/>
    <mergeCell ref="AG582:AJ582"/>
    <mergeCell ref="AK582:AP582"/>
    <mergeCell ref="AQ582:AX582"/>
    <mergeCell ref="CV580:DE580"/>
    <mergeCell ref="A581:O581"/>
    <mergeCell ref="P581:AC581"/>
    <mergeCell ref="AD581:AF581"/>
    <mergeCell ref="AG581:AJ581"/>
    <mergeCell ref="AK581:AP581"/>
    <mergeCell ref="AQ581:AX581"/>
    <mergeCell ref="AY581:BF581"/>
    <mergeCell ref="BG581:BN581"/>
    <mergeCell ref="BO581:BV581"/>
    <mergeCell ref="AY580:BF580"/>
    <mergeCell ref="BG580:BN580"/>
    <mergeCell ref="BO580:BV580"/>
    <mergeCell ref="BW580:CD580"/>
    <mergeCell ref="CE580:CM580"/>
    <mergeCell ref="CN580:CU580"/>
    <mergeCell ref="BW579:CD579"/>
    <mergeCell ref="CE579:CM579"/>
    <mergeCell ref="CN579:CU579"/>
    <mergeCell ref="CV579:DE579"/>
    <mergeCell ref="A580:O580"/>
    <mergeCell ref="P580:AC580"/>
    <mergeCell ref="AD580:AF580"/>
    <mergeCell ref="AG580:AJ580"/>
    <mergeCell ref="AK580:AP580"/>
    <mergeCell ref="AQ580:AX580"/>
    <mergeCell ref="CV578:DE578"/>
    <mergeCell ref="A579:O579"/>
    <mergeCell ref="P579:AC579"/>
    <mergeCell ref="AD579:AF579"/>
    <mergeCell ref="AG579:AJ579"/>
    <mergeCell ref="AK579:AP579"/>
    <mergeCell ref="AQ579:AX579"/>
    <mergeCell ref="AY579:BF579"/>
    <mergeCell ref="BG579:BN579"/>
    <mergeCell ref="BO579:BV579"/>
    <mergeCell ref="AY578:BF578"/>
    <mergeCell ref="BG578:BN578"/>
    <mergeCell ref="BO578:BV578"/>
    <mergeCell ref="BW578:CD578"/>
    <mergeCell ref="CE578:CM578"/>
    <mergeCell ref="CN578:CU578"/>
    <mergeCell ref="BW577:CD577"/>
    <mergeCell ref="CE577:CM577"/>
    <mergeCell ref="CN577:CU577"/>
    <mergeCell ref="CV577:DE577"/>
    <mergeCell ref="A578:O578"/>
    <mergeCell ref="P578:AC578"/>
    <mergeCell ref="AD578:AF578"/>
    <mergeCell ref="AG578:AJ578"/>
    <mergeCell ref="AK578:AP578"/>
    <mergeCell ref="AQ578:AX578"/>
    <mergeCell ref="CV576:DE576"/>
    <mergeCell ref="A577:O577"/>
    <mergeCell ref="P577:AC577"/>
    <mergeCell ref="AD577:AF577"/>
    <mergeCell ref="AG577:AJ577"/>
    <mergeCell ref="AK577:AP577"/>
    <mergeCell ref="AQ577:AX577"/>
    <mergeCell ref="AY577:BF577"/>
    <mergeCell ref="BG577:BN577"/>
    <mergeCell ref="BO577:BV577"/>
    <mergeCell ref="AY576:BF576"/>
    <mergeCell ref="BG576:BN576"/>
    <mergeCell ref="BO576:BV576"/>
    <mergeCell ref="BW576:CD576"/>
    <mergeCell ref="CE576:CM576"/>
    <mergeCell ref="CN576:CU576"/>
    <mergeCell ref="BW575:CD575"/>
    <mergeCell ref="CE575:CM575"/>
    <mergeCell ref="CN575:CU575"/>
    <mergeCell ref="CV575:DE575"/>
    <mergeCell ref="A576:O576"/>
    <mergeCell ref="P576:AC576"/>
    <mergeCell ref="AD576:AF576"/>
    <mergeCell ref="AG576:AJ576"/>
    <mergeCell ref="AK576:AP576"/>
    <mergeCell ref="AQ576:AX576"/>
    <mergeCell ref="CV574:DE574"/>
    <mergeCell ref="A575:O575"/>
    <mergeCell ref="P575:AC575"/>
    <mergeCell ref="AD575:AF575"/>
    <mergeCell ref="AG575:AJ575"/>
    <mergeCell ref="AK575:AP575"/>
    <mergeCell ref="AQ575:AX575"/>
    <mergeCell ref="AY575:BF575"/>
    <mergeCell ref="BG575:BN575"/>
    <mergeCell ref="BO575:BV575"/>
    <mergeCell ref="AY574:BF574"/>
    <mergeCell ref="BG574:BN574"/>
    <mergeCell ref="BO574:BV574"/>
    <mergeCell ref="BW574:CD574"/>
    <mergeCell ref="CE574:CM574"/>
    <mergeCell ref="CN574:CU574"/>
    <mergeCell ref="BW573:CD573"/>
    <mergeCell ref="CE573:CM573"/>
    <mergeCell ref="CN573:CU573"/>
    <mergeCell ref="CV573:DE573"/>
    <mergeCell ref="A574:O574"/>
    <mergeCell ref="P574:AC574"/>
    <mergeCell ref="AD574:AF574"/>
    <mergeCell ref="AG574:AJ574"/>
    <mergeCell ref="AK574:AP574"/>
    <mergeCell ref="AQ574:AX574"/>
    <mergeCell ref="CV572:DE572"/>
    <mergeCell ref="A573:O573"/>
    <mergeCell ref="P573:AC573"/>
    <mergeCell ref="AD573:AF573"/>
    <mergeCell ref="AG573:AJ573"/>
    <mergeCell ref="AK573:AP573"/>
    <mergeCell ref="AQ573:AX573"/>
    <mergeCell ref="AY573:BF573"/>
    <mergeCell ref="BG573:BN573"/>
    <mergeCell ref="BO573:BV573"/>
    <mergeCell ref="AY572:BF572"/>
    <mergeCell ref="BG572:BN572"/>
    <mergeCell ref="BO572:BV572"/>
    <mergeCell ref="BW572:CD572"/>
    <mergeCell ref="CE572:CM572"/>
    <mergeCell ref="CN572:CU572"/>
    <mergeCell ref="BW571:CD571"/>
    <mergeCell ref="CE571:CM571"/>
    <mergeCell ref="CN571:CU571"/>
    <mergeCell ref="CV571:DE571"/>
    <mergeCell ref="A572:O572"/>
    <mergeCell ref="P572:AC572"/>
    <mergeCell ref="AD572:AF572"/>
    <mergeCell ref="AG572:AJ572"/>
    <mergeCell ref="AK572:AP572"/>
    <mergeCell ref="AQ572:AX572"/>
    <mergeCell ref="CV570:DE570"/>
    <mergeCell ref="A571:O571"/>
    <mergeCell ref="P571:AC571"/>
    <mergeCell ref="AD571:AF571"/>
    <mergeCell ref="AG571:AJ571"/>
    <mergeCell ref="AK571:AP571"/>
    <mergeCell ref="AQ571:AX571"/>
    <mergeCell ref="AY571:BF571"/>
    <mergeCell ref="BG571:BN571"/>
    <mergeCell ref="BO571:BV571"/>
    <mergeCell ref="AY570:BF570"/>
    <mergeCell ref="BG570:BN570"/>
    <mergeCell ref="BO570:BV570"/>
    <mergeCell ref="BW570:CD570"/>
    <mergeCell ref="CE570:CM570"/>
    <mergeCell ref="CN570:CU570"/>
    <mergeCell ref="BW569:CD569"/>
    <mergeCell ref="CE569:CM569"/>
    <mergeCell ref="CN569:CU569"/>
    <mergeCell ref="CV569:DE569"/>
    <mergeCell ref="A570:O570"/>
    <mergeCell ref="P570:AC570"/>
    <mergeCell ref="AD570:AF570"/>
    <mergeCell ref="AG570:AJ570"/>
    <mergeCell ref="AK570:AP570"/>
    <mergeCell ref="AQ570:AX570"/>
    <mergeCell ref="CV568:DE568"/>
    <mergeCell ref="A569:O569"/>
    <mergeCell ref="P569:AC569"/>
    <mergeCell ref="AD569:AF569"/>
    <mergeCell ref="AG569:AJ569"/>
    <mergeCell ref="AK569:AP569"/>
    <mergeCell ref="AQ569:AX569"/>
    <mergeCell ref="AY569:BF569"/>
    <mergeCell ref="BG569:BN569"/>
    <mergeCell ref="BO569:BV569"/>
    <mergeCell ref="AY568:BF568"/>
    <mergeCell ref="BG568:BN568"/>
    <mergeCell ref="BO568:BV568"/>
    <mergeCell ref="BW568:CD568"/>
    <mergeCell ref="CE568:CM568"/>
    <mergeCell ref="CN568:CU568"/>
    <mergeCell ref="BW567:CD567"/>
    <mergeCell ref="CE567:CM567"/>
    <mergeCell ref="CN567:CU567"/>
    <mergeCell ref="CV567:DE567"/>
    <mergeCell ref="A568:O568"/>
    <mergeCell ref="P568:AC568"/>
    <mergeCell ref="AD568:AF568"/>
    <mergeCell ref="AG568:AJ568"/>
    <mergeCell ref="AK568:AP568"/>
    <mergeCell ref="AQ568:AX568"/>
    <mergeCell ref="CV566:DE566"/>
    <mergeCell ref="A567:O567"/>
    <mergeCell ref="P567:AC567"/>
    <mergeCell ref="AD567:AF567"/>
    <mergeCell ref="AG567:AJ567"/>
    <mergeCell ref="AK567:AP567"/>
    <mergeCell ref="AQ567:AX567"/>
    <mergeCell ref="AY567:BF567"/>
    <mergeCell ref="BG567:BN567"/>
    <mergeCell ref="BO567:BV567"/>
    <mergeCell ref="AY566:BF566"/>
    <mergeCell ref="BG566:BN566"/>
    <mergeCell ref="BO566:BV566"/>
    <mergeCell ref="BW566:CD566"/>
    <mergeCell ref="CE566:CM566"/>
    <mergeCell ref="CN566:CU566"/>
    <mergeCell ref="BW565:CD565"/>
    <mergeCell ref="CE565:CM565"/>
    <mergeCell ref="CN565:CU565"/>
    <mergeCell ref="CV565:DE565"/>
    <mergeCell ref="A566:O566"/>
    <mergeCell ref="P566:AC566"/>
    <mergeCell ref="AD566:AF566"/>
    <mergeCell ref="AG566:AJ566"/>
    <mergeCell ref="AK566:AP566"/>
    <mergeCell ref="AQ566:AX566"/>
    <mergeCell ref="CV564:DE564"/>
    <mergeCell ref="A565:O565"/>
    <mergeCell ref="P565:AC565"/>
    <mergeCell ref="AD565:AF565"/>
    <mergeCell ref="AG565:AJ565"/>
    <mergeCell ref="AK565:AP565"/>
    <mergeCell ref="AQ565:AX565"/>
    <mergeCell ref="AY565:BF565"/>
    <mergeCell ref="BG565:BN565"/>
    <mergeCell ref="BO565:BV565"/>
    <mergeCell ref="AY564:BF564"/>
    <mergeCell ref="BG564:BN564"/>
    <mergeCell ref="BO564:BV564"/>
    <mergeCell ref="BW564:CD564"/>
    <mergeCell ref="CE564:CM564"/>
    <mergeCell ref="CN564:CU564"/>
    <mergeCell ref="BW563:CD563"/>
    <mergeCell ref="CE563:CM563"/>
    <mergeCell ref="CN563:CU563"/>
    <mergeCell ref="CV563:DE563"/>
    <mergeCell ref="A564:O564"/>
    <mergeCell ref="P564:AC564"/>
    <mergeCell ref="AD564:AF564"/>
    <mergeCell ref="AG564:AJ564"/>
    <mergeCell ref="AK564:AP564"/>
    <mergeCell ref="AQ564:AX564"/>
    <mergeCell ref="CV562:DE562"/>
    <mergeCell ref="A563:O563"/>
    <mergeCell ref="P563:AC563"/>
    <mergeCell ref="AD563:AF563"/>
    <mergeCell ref="AG563:AJ563"/>
    <mergeCell ref="AK563:AP563"/>
    <mergeCell ref="AQ563:AX563"/>
    <mergeCell ref="AY563:BF563"/>
    <mergeCell ref="BG563:BN563"/>
    <mergeCell ref="BO563:BV563"/>
    <mergeCell ref="AY562:BF562"/>
    <mergeCell ref="BG562:BN562"/>
    <mergeCell ref="BO562:BV562"/>
    <mergeCell ref="BW562:CD562"/>
    <mergeCell ref="CE562:CM562"/>
    <mergeCell ref="CN562:CU562"/>
    <mergeCell ref="BW561:CD561"/>
    <mergeCell ref="CE561:CM561"/>
    <mergeCell ref="CN561:CU561"/>
    <mergeCell ref="CV561:DE561"/>
    <mergeCell ref="A562:O562"/>
    <mergeCell ref="P562:AC562"/>
    <mergeCell ref="AD562:AF562"/>
    <mergeCell ref="AG562:AJ562"/>
    <mergeCell ref="AK562:AP562"/>
    <mergeCell ref="AQ562:AX562"/>
    <mergeCell ref="CV560:DE560"/>
    <mergeCell ref="A561:O561"/>
    <mergeCell ref="P561:AC561"/>
    <mergeCell ref="AD561:AF561"/>
    <mergeCell ref="AG561:AJ561"/>
    <mergeCell ref="AK561:AP561"/>
    <mergeCell ref="AQ561:AX561"/>
    <mergeCell ref="AY561:BF561"/>
    <mergeCell ref="BG561:BN561"/>
    <mergeCell ref="BO561:BV561"/>
    <mergeCell ref="AY560:BF560"/>
    <mergeCell ref="BG560:BN560"/>
    <mergeCell ref="BO560:BV560"/>
    <mergeCell ref="BW560:CD560"/>
    <mergeCell ref="CE560:CM560"/>
    <mergeCell ref="CN560:CU560"/>
    <mergeCell ref="BW559:CD559"/>
    <mergeCell ref="CE559:CM559"/>
    <mergeCell ref="CN559:CU559"/>
    <mergeCell ref="CV559:DE559"/>
    <mergeCell ref="A560:O560"/>
    <mergeCell ref="P560:AC560"/>
    <mergeCell ref="AD560:AF560"/>
    <mergeCell ref="AG560:AJ560"/>
    <mergeCell ref="AK560:AP560"/>
    <mergeCell ref="AQ560:AX560"/>
    <mergeCell ref="CV558:DE558"/>
    <mergeCell ref="A559:O559"/>
    <mergeCell ref="P559:AC559"/>
    <mergeCell ref="AD559:AF559"/>
    <mergeCell ref="AG559:AJ559"/>
    <mergeCell ref="AK559:AP559"/>
    <mergeCell ref="AQ559:AX559"/>
    <mergeCell ref="AY559:BF559"/>
    <mergeCell ref="BG559:BN559"/>
    <mergeCell ref="BO559:BV559"/>
    <mergeCell ref="AY558:BF558"/>
    <mergeCell ref="BG558:BN558"/>
    <mergeCell ref="BO558:BV558"/>
    <mergeCell ref="BW558:CD558"/>
    <mergeCell ref="CE558:CM558"/>
    <mergeCell ref="CN558:CU558"/>
    <mergeCell ref="BW557:CD557"/>
    <mergeCell ref="CE557:CM557"/>
    <mergeCell ref="CN557:CU557"/>
    <mergeCell ref="CV557:DE557"/>
    <mergeCell ref="A558:O558"/>
    <mergeCell ref="P558:AC558"/>
    <mergeCell ref="AD558:AF558"/>
    <mergeCell ref="AG558:AJ558"/>
    <mergeCell ref="AK558:AP558"/>
    <mergeCell ref="AQ558:AX558"/>
    <mergeCell ref="CV556:DE556"/>
    <mergeCell ref="A557:O557"/>
    <mergeCell ref="P557:AC557"/>
    <mergeCell ref="AD557:AF557"/>
    <mergeCell ref="AG557:AJ557"/>
    <mergeCell ref="AK557:AP557"/>
    <mergeCell ref="AQ557:AX557"/>
    <mergeCell ref="AY557:BF557"/>
    <mergeCell ref="BG557:BN557"/>
    <mergeCell ref="BO557:BV557"/>
    <mergeCell ref="AY556:BF556"/>
    <mergeCell ref="BG556:BN556"/>
    <mergeCell ref="BO556:BV556"/>
    <mergeCell ref="BW556:CD556"/>
    <mergeCell ref="CE556:CM556"/>
    <mergeCell ref="CN556:CU556"/>
    <mergeCell ref="BW555:CD555"/>
    <mergeCell ref="CE555:CM555"/>
    <mergeCell ref="CN555:CU555"/>
    <mergeCell ref="CV555:DE555"/>
    <mergeCell ref="A556:O556"/>
    <mergeCell ref="P556:AC556"/>
    <mergeCell ref="AD556:AF556"/>
    <mergeCell ref="AG556:AJ556"/>
    <mergeCell ref="AK556:AP556"/>
    <mergeCell ref="AQ556:AX556"/>
    <mergeCell ref="CV554:DE554"/>
    <mergeCell ref="A555:O555"/>
    <mergeCell ref="P555:AC555"/>
    <mergeCell ref="AD555:AF555"/>
    <mergeCell ref="AG555:AJ555"/>
    <mergeCell ref="AK555:AP555"/>
    <mergeCell ref="AQ555:AX555"/>
    <mergeCell ref="AY555:BF555"/>
    <mergeCell ref="BG555:BN555"/>
    <mergeCell ref="BO555:BV555"/>
    <mergeCell ref="AY554:BF554"/>
    <mergeCell ref="BG554:BN554"/>
    <mergeCell ref="BO554:BV554"/>
    <mergeCell ref="BW554:CD554"/>
    <mergeCell ref="CE554:CM554"/>
    <mergeCell ref="CN554:CU554"/>
    <mergeCell ref="BW553:CD553"/>
    <mergeCell ref="CE553:CM553"/>
    <mergeCell ref="CN553:CU553"/>
    <mergeCell ref="CV553:DE553"/>
    <mergeCell ref="A554:O554"/>
    <mergeCell ref="P554:AC554"/>
    <mergeCell ref="AD554:AF554"/>
    <mergeCell ref="AG554:AJ554"/>
    <mergeCell ref="AK554:AP554"/>
    <mergeCell ref="AQ554:AX554"/>
    <mergeCell ref="CV552:DE552"/>
    <mergeCell ref="A553:O553"/>
    <mergeCell ref="P553:AC553"/>
    <mergeCell ref="AD553:AF553"/>
    <mergeCell ref="AG553:AJ553"/>
    <mergeCell ref="AK553:AP553"/>
    <mergeCell ref="AQ553:AX553"/>
    <mergeCell ref="AY553:BF553"/>
    <mergeCell ref="BG553:BN553"/>
    <mergeCell ref="BO553:BV553"/>
    <mergeCell ref="AY552:BF552"/>
    <mergeCell ref="BG552:BN552"/>
    <mergeCell ref="BO552:BV552"/>
    <mergeCell ref="BW552:CD552"/>
    <mergeCell ref="CE552:CM552"/>
    <mergeCell ref="CN552:CU552"/>
    <mergeCell ref="BW551:CD551"/>
    <mergeCell ref="CE551:CM551"/>
    <mergeCell ref="CN551:CU551"/>
    <mergeCell ref="CV551:DE551"/>
    <mergeCell ref="A552:O552"/>
    <mergeCell ref="P552:AC552"/>
    <mergeCell ref="AD552:AF552"/>
    <mergeCell ref="AG552:AJ552"/>
    <mergeCell ref="AK552:AP552"/>
    <mergeCell ref="AQ552:AX552"/>
    <mergeCell ref="CV550:DE550"/>
    <mergeCell ref="A551:O551"/>
    <mergeCell ref="P551:AC551"/>
    <mergeCell ref="AD551:AF551"/>
    <mergeCell ref="AG551:AJ551"/>
    <mergeCell ref="AK551:AP551"/>
    <mergeCell ref="AQ551:AX551"/>
    <mergeCell ref="AY551:BF551"/>
    <mergeCell ref="BG551:BN551"/>
    <mergeCell ref="BO551:BV551"/>
    <mergeCell ref="AY550:BF550"/>
    <mergeCell ref="BG550:BN550"/>
    <mergeCell ref="BO550:BV550"/>
    <mergeCell ref="BW550:CD550"/>
    <mergeCell ref="CE550:CM550"/>
    <mergeCell ref="CN550:CU550"/>
    <mergeCell ref="BW549:CD549"/>
    <mergeCell ref="CE549:CM549"/>
    <mergeCell ref="CN549:CU549"/>
    <mergeCell ref="CV549:DE549"/>
    <mergeCell ref="A550:O550"/>
    <mergeCell ref="P550:AC550"/>
    <mergeCell ref="AD550:AF550"/>
    <mergeCell ref="AG550:AJ550"/>
    <mergeCell ref="AK550:AP550"/>
    <mergeCell ref="AQ550:AX550"/>
    <mergeCell ref="CV548:DE548"/>
    <mergeCell ref="A549:O549"/>
    <mergeCell ref="P549:AC549"/>
    <mergeCell ref="AD549:AF549"/>
    <mergeCell ref="AG549:AJ549"/>
    <mergeCell ref="AK549:AP549"/>
    <mergeCell ref="AQ549:AX549"/>
    <mergeCell ref="AY549:BF549"/>
    <mergeCell ref="BG549:BN549"/>
    <mergeCell ref="BO549:BV549"/>
    <mergeCell ref="AY548:BF548"/>
    <mergeCell ref="BG548:BN548"/>
    <mergeCell ref="BO548:BV548"/>
    <mergeCell ref="BW548:CD548"/>
    <mergeCell ref="CE548:CM548"/>
    <mergeCell ref="CN548:CU548"/>
    <mergeCell ref="BW547:CD547"/>
    <mergeCell ref="CE547:CM547"/>
    <mergeCell ref="CN547:CU547"/>
    <mergeCell ref="CV547:DE547"/>
    <mergeCell ref="A548:O548"/>
    <mergeCell ref="P548:AC548"/>
    <mergeCell ref="AD548:AF548"/>
    <mergeCell ref="AG548:AJ548"/>
    <mergeCell ref="AK548:AP548"/>
    <mergeCell ref="AQ548:AX548"/>
    <mergeCell ref="CV546:DE546"/>
    <mergeCell ref="A547:O547"/>
    <mergeCell ref="P547:AC547"/>
    <mergeCell ref="AD547:AF547"/>
    <mergeCell ref="AG547:AJ547"/>
    <mergeCell ref="AK547:AP547"/>
    <mergeCell ref="AQ547:AX547"/>
    <mergeCell ref="AY547:BF547"/>
    <mergeCell ref="BG547:BN547"/>
    <mergeCell ref="BO547:BV547"/>
    <mergeCell ref="AY546:BF546"/>
    <mergeCell ref="BG546:BN546"/>
    <mergeCell ref="BO546:BV546"/>
    <mergeCell ref="BW546:CD546"/>
    <mergeCell ref="CE546:CM546"/>
    <mergeCell ref="CN546:CU546"/>
    <mergeCell ref="BW545:CD545"/>
    <mergeCell ref="CE545:CM545"/>
    <mergeCell ref="CN545:CU545"/>
    <mergeCell ref="CV545:DE545"/>
    <mergeCell ref="A546:O546"/>
    <mergeCell ref="P546:AC546"/>
    <mergeCell ref="AD546:AF546"/>
    <mergeCell ref="AG546:AJ546"/>
    <mergeCell ref="AK546:AP546"/>
    <mergeCell ref="AQ546:AX546"/>
    <mergeCell ref="CV544:DE544"/>
    <mergeCell ref="A545:O545"/>
    <mergeCell ref="P545:AC545"/>
    <mergeCell ref="AD545:AF545"/>
    <mergeCell ref="AG545:AJ545"/>
    <mergeCell ref="AK545:AP545"/>
    <mergeCell ref="AQ545:AX545"/>
    <mergeCell ref="AY545:BF545"/>
    <mergeCell ref="BG545:BN545"/>
    <mergeCell ref="BO545:BV545"/>
    <mergeCell ref="AY544:BF544"/>
    <mergeCell ref="BG544:BN544"/>
    <mergeCell ref="BO544:BV544"/>
    <mergeCell ref="BW544:CD544"/>
    <mergeCell ref="CE544:CM544"/>
    <mergeCell ref="CN544:CU544"/>
    <mergeCell ref="BW543:CD543"/>
    <mergeCell ref="CE543:CM543"/>
    <mergeCell ref="CN543:CU543"/>
    <mergeCell ref="CV543:DE543"/>
    <mergeCell ref="A544:O544"/>
    <mergeCell ref="P544:AC544"/>
    <mergeCell ref="AD544:AF544"/>
    <mergeCell ref="AG544:AJ544"/>
    <mergeCell ref="AK544:AP544"/>
    <mergeCell ref="AQ544:AX544"/>
    <mergeCell ref="CV542:DE542"/>
    <mergeCell ref="A543:O543"/>
    <mergeCell ref="P543:AC543"/>
    <mergeCell ref="AD543:AF543"/>
    <mergeCell ref="AG543:AJ543"/>
    <mergeCell ref="AK543:AP543"/>
    <mergeCell ref="AQ543:AX543"/>
    <mergeCell ref="AY543:BF543"/>
    <mergeCell ref="BG543:BN543"/>
    <mergeCell ref="BO543:BV543"/>
    <mergeCell ref="AY542:BF542"/>
    <mergeCell ref="BG542:BN542"/>
    <mergeCell ref="BO542:BV542"/>
    <mergeCell ref="BW542:CD542"/>
    <mergeCell ref="CE542:CM542"/>
    <mergeCell ref="CN542:CU542"/>
    <mergeCell ref="BW541:CD541"/>
    <mergeCell ref="CE541:CM541"/>
    <mergeCell ref="CN541:CU541"/>
    <mergeCell ref="CV541:DE541"/>
    <mergeCell ref="A542:O542"/>
    <mergeCell ref="P542:AC542"/>
    <mergeCell ref="AD542:AF542"/>
    <mergeCell ref="AG542:AJ542"/>
    <mergeCell ref="AK542:AP542"/>
    <mergeCell ref="AQ542:AX542"/>
    <mergeCell ref="CV540:DE540"/>
    <mergeCell ref="A541:O541"/>
    <mergeCell ref="P541:AC541"/>
    <mergeCell ref="AD541:AF541"/>
    <mergeCell ref="AG541:AJ541"/>
    <mergeCell ref="AK541:AP541"/>
    <mergeCell ref="AQ541:AX541"/>
    <mergeCell ref="AY541:BF541"/>
    <mergeCell ref="BG541:BN541"/>
    <mergeCell ref="BO541:BV541"/>
    <mergeCell ref="AY540:BF540"/>
    <mergeCell ref="BG540:BN540"/>
    <mergeCell ref="BO540:BV540"/>
    <mergeCell ref="BW540:CD540"/>
    <mergeCell ref="CE540:CM540"/>
    <mergeCell ref="CN540:CU540"/>
    <mergeCell ref="BW539:CD539"/>
    <mergeCell ref="CE539:CM539"/>
    <mergeCell ref="CN539:CU539"/>
    <mergeCell ref="CV539:DE539"/>
    <mergeCell ref="A540:O540"/>
    <mergeCell ref="P540:AC540"/>
    <mergeCell ref="AD540:AF540"/>
    <mergeCell ref="AG540:AJ540"/>
    <mergeCell ref="AK540:AP540"/>
    <mergeCell ref="AQ540:AX540"/>
    <mergeCell ref="CV538:DE538"/>
    <mergeCell ref="A539:O539"/>
    <mergeCell ref="P539:AC539"/>
    <mergeCell ref="AD539:AF539"/>
    <mergeCell ref="AG539:AJ539"/>
    <mergeCell ref="AK539:AP539"/>
    <mergeCell ref="AQ539:AX539"/>
    <mergeCell ref="AY539:BF539"/>
    <mergeCell ref="BG539:BN539"/>
    <mergeCell ref="BO539:BV539"/>
    <mergeCell ref="AY538:BF538"/>
    <mergeCell ref="BG538:BN538"/>
    <mergeCell ref="BO538:BV538"/>
    <mergeCell ref="BW538:CD538"/>
    <mergeCell ref="CE538:CM538"/>
    <mergeCell ref="CN538:CU538"/>
    <mergeCell ref="BW537:CD537"/>
    <mergeCell ref="CE537:CM537"/>
    <mergeCell ref="CN537:CU537"/>
    <mergeCell ref="CV537:DE537"/>
    <mergeCell ref="A538:O538"/>
    <mergeCell ref="P538:AC538"/>
    <mergeCell ref="AD538:AF538"/>
    <mergeCell ref="AG538:AJ538"/>
    <mergeCell ref="AK538:AP538"/>
    <mergeCell ref="AQ538:AX538"/>
    <mergeCell ref="CV536:DE536"/>
    <mergeCell ref="A537:O537"/>
    <mergeCell ref="P537:AC537"/>
    <mergeCell ref="AD537:AF537"/>
    <mergeCell ref="AG537:AJ537"/>
    <mergeCell ref="AK537:AP537"/>
    <mergeCell ref="AQ537:AX537"/>
    <mergeCell ref="AY537:BF537"/>
    <mergeCell ref="BG537:BN537"/>
    <mergeCell ref="BO537:BV537"/>
    <mergeCell ref="AY536:BF536"/>
    <mergeCell ref="BG536:BN536"/>
    <mergeCell ref="BO536:BV536"/>
    <mergeCell ref="BW536:CD536"/>
    <mergeCell ref="CE536:CM536"/>
    <mergeCell ref="CN536:CU536"/>
    <mergeCell ref="BW535:CD535"/>
    <mergeCell ref="CE535:CM535"/>
    <mergeCell ref="CN535:CU535"/>
    <mergeCell ref="CV535:DE535"/>
    <mergeCell ref="A536:O536"/>
    <mergeCell ref="P536:AC536"/>
    <mergeCell ref="AD536:AF536"/>
    <mergeCell ref="AG536:AJ536"/>
    <mergeCell ref="AK536:AP536"/>
    <mergeCell ref="AQ536:AX536"/>
    <mergeCell ref="CV534:DE534"/>
    <mergeCell ref="A535:O535"/>
    <mergeCell ref="P535:AC535"/>
    <mergeCell ref="AD535:AF535"/>
    <mergeCell ref="AG535:AJ535"/>
    <mergeCell ref="AK535:AP535"/>
    <mergeCell ref="AQ535:AX535"/>
    <mergeCell ref="AY535:BF535"/>
    <mergeCell ref="BG535:BN535"/>
    <mergeCell ref="BO535:BV535"/>
    <mergeCell ref="AY534:BF534"/>
    <mergeCell ref="BG534:BN534"/>
    <mergeCell ref="BO534:BV534"/>
    <mergeCell ref="BW534:CD534"/>
    <mergeCell ref="CE534:CM534"/>
    <mergeCell ref="CN534:CU534"/>
    <mergeCell ref="BW533:CD533"/>
    <mergeCell ref="CE533:CM533"/>
    <mergeCell ref="CN533:CU533"/>
    <mergeCell ref="CV533:DE533"/>
    <mergeCell ref="A534:O534"/>
    <mergeCell ref="P534:AC534"/>
    <mergeCell ref="AD534:AF534"/>
    <mergeCell ref="AG534:AJ534"/>
    <mergeCell ref="AK534:AP534"/>
    <mergeCell ref="AQ534:AX534"/>
    <mergeCell ref="CV532:DE532"/>
    <mergeCell ref="A533:O533"/>
    <mergeCell ref="P533:AC533"/>
    <mergeCell ref="AD533:AF533"/>
    <mergeCell ref="AG533:AJ533"/>
    <mergeCell ref="AK533:AP533"/>
    <mergeCell ref="AQ533:AX533"/>
    <mergeCell ref="AY533:BF533"/>
    <mergeCell ref="BG533:BN533"/>
    <mergeCell ref="BO533:BV533"/>
    <mergeCell ref="AY532:BF532"/>
    <mergeCell ref="BG532:BN532"/>
    <mergeCell ref="BO532:BV532"/>
    <mergeCell ref="BW532:CD532"/>
    <mergeCell ref="CE532:CM532"/>
    <mergeCell ref="CN532:CU532"/>
    <mergeCell ref="BW531:CD531"/>
    <mergeCell ref="CE531:CM531"/>
    <mergeCell ref="CN531:CU531"/>
    <mergeCell ref="CV531:DE531"/>
    <mergeCell ref="A532:O532"/>
    <mergeCell ref="P532:AC532"/>
    <mergeCell ref="AD532:AF532"/>
    <mergeCell ref="AG532:AJ532"/>
    <mergeCell ref="AK532:AP532"/>
    <mergeCell ref="AQ532:AX532"/>
    <mergeCell ref="CV530:DE530"/>
    <mergeCell ref="A531:O531"/>
    <mergeCell ref="P531:AC531"/>
    <mergeCell ref="AD531:AF531"/>
    <mergeCell ref="AG531:AJ531"/>
    <mergeCell ref="AK531:AP531"/>
    <mergeCell ref="AQ531:AX531"/>
    <mergeCell ref="AY531:BF531"/>
    <mergeCell ref="BG531:BN531"/>
    <mergeCell ref="BO531:BV531"/>
    <mergeCell ref="AY530:BF530"/>
    <mergeCell ref="BG530:BN530"/>
    <mergeCell ref="BO530:BV530"/>
    <mergeCell ref="BW530:CD530"/>
    <mergeCell ref="CE530:CM530"/>
    <mergeCell ref="CN530:CU530"/>
    <mergeCell ref="BW529:CD529"/>
    <mergeCell ref="CE529:CM529"/>
    <mergeCell ref="CN529:CU529"/>
    <mergeCell ref="CV529:DE529"/>
    <mergeCell ref="A530:O530"/>
    <mergeCell ref="P530:AC530"/>
    <mergeCell ref="AD530:AF530"/>
    <mergeCell ref="AG530:AJ530"/>
    <mergeCell ref="AK530:AP530"/>
    <mergeCell ref="AQ530:AX530"/>
    <mergeCell ref="CV528:DE528"/>
    <mergeCell ref="A529:O529"/>
    <mergeCell ref="P529:AC529"/>
    <mergeCell ref="AD529:AF529"/>
    <mergeCell ref="AG529:AJ529"/>
    <mergeCell ref="AK529:AP529"/>
    <mergeCell ref="AQ529:AX529"/>
    <mergeCell ref="AY529:BF529"/>
    <mergeCell ref="BG529:BN529"/>
    <mergeCell ref="BO529:BV529"/>
    <mergeCell ref="AY528:BF528"/>
    <mergeCell ref="BG528:BN528"/>
    <mergeCell ref="BO528:BV528"/>
    <mergeCell ref="BW528:CD528"/>
    <mergeCell ref="CE528:CM528"/>
    <mergeCell ref="CN528:CU528"/>
    <mergeCell ref="BW527:CD527"/>
    <mergeCell ref="CE527:CM527"/>
    <mergeCell ref="CN527:CU527"/>
    <mergeCell ref="CV527:DE527"/>
    <mergeCell ref="A528:O528"/>
    <mergeCell ref="P528:AC528"/>
    <mergeCell ref="AD528:AF528"/>
    <mergeCell ref="AG528:AJ528"/>
    <mergeCell ref="AK528:AP528"/>
    <mergeCell ref="AQ528:AX528"/>
    <mergeCell ref="CV526:DE526"/>
    <mergeCell ref="A527:O527"/>
    <mergeCell ref="P527:AC527"/>
    <mergeCell ref="AD527:AF527"/>
    <mergeCell ref="AG527:AJ527"/>
    <mergeCell ref="AK527:AP527"/>
    <mergeCell ref="AQ527:AX527"/>
    <mergeCell ref="AY527:BF527"/>
    <mergeCell ref="BG527:BN527"/>
    <mergeCell ref="BO527:BV527"/>
    <mergeCell ref="AY526:BF526"/>
    <mergeCell ref="BG526:BN526"/>
    <mergeCell ref="BO526:BV526"/>
    <mergeCell ref="BW526:CD526"/>
    <mergeCell ref="CE526:CM526"/>
    <mergeCell ref="CN526:CU526"/>
    <mergeCell ref="BW525:CD525"/>
    <mergeCell ref="CE525:CM525"/>
    <mergeCell ref="CN525:CU525"/>
    <mergeCell ref="CV525:DE525"/>
    <mergeCell ref="A526:O526"/>
    <mergeCell ref="P526:AC526"/>
    <mergeCell ref="AD526:AF526"/>
    <mergeCell ref="AG526:AJ526"/>
    <mergeCell ref="AK526:AP526"/>
    <mergeCell ref="AQ526:AX526"/>
    <mergeCell ref="CV524:DE524"/>
    <mergeCell ref="A525:O525"/>
    <mergeCell ref="P525:AC525"/>
    <mergeCell ref="AD525:AF525"/>
    <mergeCell ref="AG525:AJ525"/>
    <mergeCell ref="AK525:AP525"/>
    <mergeCell ref="AQ525:AX525"/>
    <mergeCell ref="AY525:BF525"/>
    <mergeCell ref="BG525:BN525"/>
    <mergeCell ref="BO525:BV525"/>
    <mergeCell ref="AY524:BF524"/>
    <mergeCell ref="BG524:BN524"/>
    <mergeCell ref="BO524:BV524"/>
    <mergeCell ref="BW524:CD524"/>
    <mergeCell ref="CE524:CM524"/>
    <mergeCell ref="CN524:CU524"/>
    <mergeCell ref="BW523:CD523"/>
    <mergeCell ref="CE523:CM523"/>
    <mergeCell ref="CN523:CU523"/>
    <mergeCell ref="CV523:DE523"/>
    <mergeCell ref="A524:O524"/>
    <mergeCell ref="P524:AC524"/>
    <mergeCell ref="AD524:AF524"/>
    <mergeCell ref="AG524:AJ524"/>
    <mergeCell ref="AK524:AP524"/>
    <mergeCell ref="AQ524:AX524"/>
    <mergeCell ref="CV522:DE522"/>
    <mergeCell ref="A523:O523"/>
    <mergeCell ref="P523:AC523"/>
    <mergeCell ref="AD523:AF523"/>
    <mergeCell ref="AG523:AJ523"/>
    <mergeCell ref="AK523:AP523"/>
    <mergeCell ref="AQ523:AX523"/>
    <mergeCell ref="AY523:BF523"/>
    <mergeCell ref="BG523:BN523"/>
    <mergeCell ref="BO523:BV523"/>
    <mergeCell ref="AY522:BF522"/>
    <mergeCell ref="BG522:BN522"/>
    <mergeCell ref="BO522:BV522"/>
    <mergeCell ref="BW522:CD522"/>
    <mergeCell ref="CE522:CM522"/>
    <mergeCell ref="CN522:CU522"/>
    <mergeCell ref="BW521:CD521"/>
    <mergeCell ref="CE521:CM521"/>
    <mergeCell ref="CN521:CU521"/>
    <mergeCell ref="CV521:DE521"/>
    <mergeCell ref="A522:O522"/>
    <mergeCell ref="P522:AC522"/>
    <mergeCell ref="AD522:AF522"/>
    <mergeCell ref="AG522:AJ522"/>
    <mergeCell ref="AK522:AP522"/>
    <mergeCell ref="AQ522:AX522"/>
    <mergeCell ref="CV520:DE520"/>
    <mergeCell ref="A521:O521"/>
    <mergeCell ref="P521:AC521"/>
    <mergeCell ref="AD521:AF521"/>
    <mergeCell ref="AG521:AJ521"/>
    <mergeCell ref="AK521:AP521"/>
    <mergeCell ref="AQ521:AX521"/>
    <mergeCell ref="AY521:BF521"/>
    <mergeCell ref="BG521:BN521"/>
    <mergeCell ref="BO521:BV521"/>
    <mergeCell ref="AY520:BF520"/>
    <mergeCell ref="BG520:BN520"/>
    <mergeCell ref="BO520:BV520"/>
    <mergeCell ref="BW520:CD520"/>
    <mergeCell ref="CE520:CM520"/>
    <mergeCell ref="CN520:CU520"/>
    <mergeCell ref="BW519:CD519"/>
    <mergeCell ref="CE519:CM519"/>
    <mergeCell ref="CN519:CU519"/>
    <mergeCell ref="CV519:DE519"/>
    <mergeCell ref="A520:O520"/>
    <mergeCell ref="P520:AC520"/>
    <mergeCell ref="AD520:AF520"/>
    <mergeCell ref="AG520:AJ520"/>
    <mergeCell ref="AK520:AP520"/>
    <mergeCell ref="AQ520:AX520"/>
    <mergeCell ref="CV518:DE518"/>
    <mergeCell ref="A519:O519"/>
    <mergeCell ref="P519:AC519"/>
    <mergeCell ref="AD519:AF519"/>
    <mergeCell ref="AG519:AJ519"/>
    <mergeCell ref="AK519:AP519"/>
    <mergeCell ref="AQ519:AX519"/>
    <mergeCell ref="AY519:BF519"/>
    <mergeCell ref="BG519:BN519"/>
    <mergeCell ref="BO519:BV519"/>
    <mergeCell ref="AY518:BF518"/>
    <mergeCell ref="BG518:BN518"/>
    <mergeCell ref="BO518:BV518"/>
    <mergeCell ref="BW518:CD518"/>
    <mergeCell ref="CE518:CM518"/>
    <mergeCell ref="CN518:CU518"/>
    <mergeCell ref="BW517:CD517"/>
    <mergeCell ref="CE517:CM517"/>
    <mergeCell ref="CN517:CU517"/>
    <mergeCell ref="CV517:DE517"/>
    <mergeCell ref="A518:O518"/>
    <mergeCell ref="P518:AC518"/>
    <mergeCell ref="AD518:AF518"/>
    <mergeCell ref="AG518:AJ518"/>
    <mergeCell ref="AK518:AP518"/>
    <mergeCell ref="AQ518:AX518"/>
    <mergeCell ref="CV516:DE516"/>
    <mergeCell ref="A517:O517"/>
    <mergeCell ref="P517:AC517"/>
    <mergeCell ref="AD517:AF517"/>
    <mergeCell ref="AG517:AJ517"/>
    <mergeCell ref="AK517:AP517"/>
    <mergeCell ref="AQ517:AX517"/>
    <mergeCell ref="AY517:BF517"/>
    <mergeCell ref="BG517:BN517"/>
    <mergeCell ref="BO517:BV517"/>
    <mergeCell ref="AY516:BF516"/>
    <mergeCell ref="BG516:BN516"/>
    <mergeCell ref="BO516:BV516"/>
    <mergeCell ref="BW516:CD516"/>
    <mergeCell ref="CE516:CM516"/>
    <mergeCell ref="CN516:CU516"/>
    <mergeCell ref="BW515:CD515"/>
    <mergeCell ref="CE515:CM515"/>
    <mergeCell ref="CN515:CU515"/>
    <mergeCell ref="CV515:DE515"/>
    <mergeCell ref="A516:O516"/>
    <mergeCell ref="P516:AC516"/>
    <mergeCell ref="AD516:AF516"/>
    <mergeCell ref="AG516:AJ516"/>
    <mergeCell ref="AK516:AP516"/>
    <mergeCell ref="AQ516:AX516"/>
    <mergeCell ref="CV514:DE514"/>
    <mergeCell ref="A515:O515"/>
    <mergeCell ref="P515:AC515"/>
    <mergeCell ref="AD515:AF515"/>
    <mergeCell ref="AG515:AJ515"/>
    <mergeCell ref="AK515:AP515"/>
    <mergeCell ref="AQ515:AX515"/>
    <mergeCell ref="AY515:BF515"/>
    <mergeCell ref="BG515:BN515"/>
    <mergeCell ref="BO515:BV515"/>
    <mergeCell ref="AY514:BF514"/>
    <mergeCell ref="BG514:BN514"/>
    <mergeCell ref="BO514:BV514"/>
    <mergeCell ref="BW514:CD514"/>
    <mergeCell ref="CE514:CM514"/>
    <mergeCell ref="CN514:CU514"/>
    <mergeCell ref="BW513:CD513"/>
    <mergeCell ref="CE513:CM513"/>
    <mergeCell ref="CN513:CU513"/>
    <mergeCell ref="CV513:DE513"/>
    <mergeCell ref="A514:O514"/>
    <mergeCell ref="P514:AC514"/>
    <mergeCell ref="AD514:AF514"/>
    <mergeCell ref="AG514:AJ514"/>
    <mergeCell ref="AK514:AP514"/>
    <mergeCell ref="AQ514:AX514"/>
    <mergeCell ref="CV512:DE512"/>
    <mergeCell ref="A513:O513"/>
    <mergeCell ref="P513:AC513"/>
    <mergeCell ref="AD513:AF513"/>
    <mergeCell ref="AG513:AJ513"/>
    <mergeCell ref="AK513:AP513"/>
    <mergeCell ref="AQ513:AX513"/>
    <mergeCell ref="AY513:BF513"/>
    <mergeCell ref="BG513:BN513"/>
    <mergeCell ref="BO513:BV513"/>
    <mergeCell ref="AY512:BF512"/>
    <mergeCell ref="BG512:BN512"/>
    <mergeCell ref="BO512:BV512"/>
    <mergeCell ref="BW512:CD512"/>
    <mergeCell ref="CE512:CM512"/>
    <mergeCell ref="CN512:CU512"/>
    <mergeCell ref="BW511:CD511"/>
    <mergeCell ref="CE511:CM511"/>
    <mergeCell ref="CN511:CU511"/>
    <mergeCell ref="CV511:DE511"/>
    <mergeCell ref="A512:O512"/>
    <mergeCell ref="P512:AC512"/>
    <mergeCell ref="AD512:AF512"/>
    <mergeCell ref="AG512:AJ512"/>
    <mergeCell ref="AK512:AP512"/>
    <mergeCell ref="AQ512:AX512"/>
    <mergeCell ref="CV510:DE510"/>
    <mergeCell ref="A511:O511"/>
    <mergeCell ref="P511:AC511"/>
    <mergeCell ref="AD511:AF511"/>
    <mergeCell ref="AG511:AJ511"/>
    <mergeCell ref="AK511:AP511"/>
    <mergeCell ref="AQ511:AX511"/>
    <mergeCell ref="AY511:BF511"/>
    <mergeCell ref="BG511:BN511"/>
    <mergeCell ref="BO511:BV511"/>
    <mergeCell ref="AY510:BF510"/>
    <mergeCell ref="BG510:BN510"/>
    <mergeCell ref="BO510:BV510"/>
    <mergeCell ref="BW510:CD510"/>
    <mergeCell ref="CE510:CM510"/>
    <mergeCell ref="CN510:CU510"/>
    <mergeCell ref="BW509:CD509"/>
    <mergeCell ref="CE509:CM509"/>
    <mergeCell ref="CN509:CU509"/>
    <mergeCell ref="CV509:DE509"/>
    <mergeCell ref="A510:O510"/>
    <mergeCell ref="P510:AC510"/>
    <mergeCell ref="AD510:AF510"/>
    <mergeCell ref="AG510:AJ510"/>
    <mergeCell ref="AK510:AP510"/>
    <mergeCell ref="AQ510:AX510"/>
    <mergeCell ref="CV508:DE508"/>
    <mergeCell ref="A509:O509"/>
    <mergeCell ref="P509:AC509"/>
    <mergeCell ref="AD509:AF509"/>
    <mergeCell ref="AG509:AJ509"/>
    <mergeCell ref="AK509:AP509"/>
    <mergeCell ref="AQ509:AX509"/>
    <mergeCell ref="AY509:BF509"/>
    <mergeCell ref="BG509:BN509"/>
    <mergeCell ref="BO509:BV509"/>
    <mergeCell ref="AY508:BF508"/>
    <mergeCell ref="BG508:BN508"/>
    <mergeCell ref="BO508:BV508"/>
    <mergeCell ref="BW508:CD508"/>
    <mergeCell ref="CE508:CM508"/>
    <mergeCell ref="CN508:CU508"/>
    <mergeCell ref="BW507:CD507"/>
    <mergeCell ref="CE507:CM507"/>
    <mergeCell ref="CN507:CU507"/>
    <mergeCell ref="CV507:DE507"/>
    <mergeCell ref="A508:O508"/>
    <mergeCell ref="P508:AC508"/>
    <mergeCell ref="AD508:AF508"/>
    <mergeCell ref="AG508:AJ508"/>
    <mergeCell ref="AK508:AP508"/>
    <mergeCell ref="AQ508:AX508"/>
    <mergeCell ref="CV506:DE506"/>
    <mergeCell ref="A507:O507"/>
    <mergeCell ref="P507:AC507"/>
    <mergeCell ref="AD507:AF507"/>
    <mergeCell ref="AG507:AJ507"/>
    <mergeCell ref="AK507:AP507"/>
    <mergeCell ref="AQ507:AX507"/>
    <mergeCell ref="AY507:BF507"/>
    <mergeCell ref="BG507:BN507"/>
    <mergeCell ref="BO507:BV507"/>
    <mergeCell ref="AY506:BF506"/>
    <mergeCell ref="BG506:BN506"/>
    <mergeCell ref="BO506:BV506"/>
    <mergeCell ref="BW506:CD506"/>
    <mergeCell ref="CE506:CM506"/>
    <mergeCell ref="CN506:CU506"/>
    <mergeCell ref="BW505:CD505"/>
    <mergeCell ref="CE505:CM505"/>
    <mergeCell ref="CN505:CU505"/>
    <mergeCell ref="CV505:DE505"/>
    <mergeCell ref="A506:O506"/>
    <mergeCell ref="P506:AC506"/>
    <mergeCell ref="AD506:AF506"/>
    <mergeCell ref="AG506:AJ506"/>
    <mergeCell ref="AK506:AP506"/>
    <mergeCell ref="AQ506:AX506"/>
    <mergeCell ref="CV504:DE504"/>
    <mergeCell ref="A505:O505"/>
    <mergeCell ref="P505:AC505"/>
    <mergeCell ref="AD505:AF505"/>
    <mergeCell ref="AG505:AJ505"/>
    <mergeCell ref="AK505:AP505"/>
    <mergeCell ref="AQ505:AX505"/>
    <mergeCell ref="AY505:BF505"/>
    <mergeCell ref="BG505:BN505"/>
    <mergeCell ref="BO505:BV505"/>
    <mergeCell ref="AY504:BF504"/>
    <mergeCell ref="BG504:BN504"/>
    <mergeCell ref="BO504:BV504"/>
    <mergeCell ref="BW504:CD504"/>
    <mergeCell ref="CE504:CM504"/>
    <mergeCell ref="CN504:CU504"/>
    <mergeCell ref="BW503:CD503"/>
    <mergeCell ref="CE503:CM503"/>
    <mergeCell ref="CN503:CU503"/>
    <mergeCell ref="CV503:DE503"/>
    <mergeCell ref="A504:O504"/>
    <mergeCell ref="P504:AC504"/>
    <mergeCell ref="AD504:AF504"/>
    <mergeCell ref="AG504:AJ504"/>
    <mergeCell ref="AK504:AP504"/>
    <mergeCell ref="AQ504:AX504"/>
    <mergeCell ref="CV502:DE502"/>
    <mergeCell ref="A503:O503"/>
    <mergeCell ref="P503:AC503"/>
    <mergeCell ref="AD503:AF503"/>
    <mergeCell ref="AG503:AJ503"/>
    <mergeCell ref="AK503:AP503"/>
    <mergeCell ref="AQ503:AX503"/>
    <mergeCell ref="AY503:BF503"/>
    <mergeCell ref="BG503:BN503"/>
    <mergeCell ref="BO503:BV503"/>
    <mergeCell ref="AY502:BF502"/>
    <mergeCell ref="BG502:BN502"/>
    <mergeCell ref="BO502:BV502"/>
    <mergeCell ref="BW502:CD502"/>
    <mergeCell ref="CE502:CM502"/>
    <mergeCell ref="CN502:CU502"/>
    <mergeCell ref="BW501:CD501"/>
    <mergeCell ref="CE501:CM501"/>
    <mergeCell ref="CN501:CU501"/>
    <mergeCell ref="CV501:DE501"/>
    <mergeCell ref="A502:O502"/>
    <mergeCell ref="P502:AC502"/>
    <mergeCell ref="AD502:AF502"/>
    <mergeCell ref="AG502:AJ502"/>
    <mergeCell ref="AK502:AP502"/>
    <mergeCell ref="AQ502:AX502"/>
    <mergeCell ref="CV500:DE500"/>
    <mergeCell ref="A501:O501"/>
    <mergeCell ref="P501:AC501"/>
    <mergeCell ref="AD501:AF501"/>
    <mergeCell ref="AG501:AJ501"/>
    <mergeCell ref="AK501:AP501"/>
    <mergeCell ref="AQ501:AX501"/>
    <mergeCell ref="AY501:BF501"/>
    <mergeCell ref="BG501:BN501"/>
    <mergeCell ref="BO501:BV501"/>
    <mergeCell ref="AY500:BF500"/>
    <mergeCell ref="BG500:BN500"/>
    <mergeCell ref="BO500:BV500"/>
    <mergeCell ref="BW500:CD500"/>
    <mergeCell ref="CE500:CM500"/>
    <mergeCell ref="CN500:CU500"/>
    <mergeCell ref="BW499:CD499"/>
    <mergeCell ref="CE499:CM499"/>
    <mergeCell ref="CN499:CU499"/>
    <mergeCell ref="CV499:DE499"/>
    <mergeCell ref="A500:O500"/>
    <mergeCell ref="P500:AC500"/>
    <mergeCell ref="AD500:AF500"/>
    <mergeCell ref="AG500:AJ500"/>
    <mergeCell ref="AK500:AP500"/>
    <mergeCell ref="AQ500:AX500"/>
    <mergeCell ref="CV498:DE498"/>
    <mergeCell ref="A499:O499"/>
    <mergeCell ref="P499:AC499"/>
    <mergeCell ref="AD499:AF499"/>
    <mergeCell ref="AG499:AJ499"/>
    <mergeCell ref="AK499:AP499"/>
    <mergeCell ref="AQ499:AX499"/>
    <mergeCell ref="AY499:BF499"/>
    <mergeCell ref="BG499:BN499"/>
    <mergeCell ref="BO499:BV499"/>
    <mergeCell ref="AY498:BF498"/>
    <mergeCell ref="BG498:BN498"/>
    <mergeCell ref="BO498:BV498"/>
    <mergeCell ref="BW498:CD498"/>
    <mergeCell ref="CE498:CM498"/>
    <mergeCell ref="CN498:CU498"/>
    <mergeCell ref="BW497:CD497"/>
    <mergeCell ref="CE497:CM497"/>
    <mergeCell ref="CN497:CU497"/>
    <mergeCell ref="CV497:DE497"/>
    <mergeCell ref="A498:O498"/>
    <mergeCell ref="P498:AC498"/>
    <mergeCell ref="AD498:AF498"/>
    <mergeCell ref="AG498:AJ498"/>
    <mergeCell ref="AK498:AP498"/>
    <mergeCell ref="AQ498:AX498"/>
    <mergeCell ref="CV496:DE496"/>
    <mergeCell ref="A497:O497"/>
    <mergeCell ref="P497:AC497"/>
    <mergeCell ref="AD497:AF497"/>
    <mergeCell ref="AG497:AJ497"/>
    <mergeCell ref="AK497:AP497"/>
    <mergeCell ref="AQ497:AX497"/>
    <mergeCell ref="AY497:BF497"/>
    <mergeCell ref="BG497:BN497"/>
    <mergeCell ref="BO497:BV497"/>
    <mergeCell ref="AY496:BF496"/>
    <mergeCell ref="BG496:BN496"/>
    <mergeCell ref="BO496:BV496"/>
    <mergeCell ref="BW496:CD496"/>
    <mergeCell ref="CE496:CM496"/>
    <mergeCell ref="CN496:CU496"/>
    <mergeCell ref="BW495:CD495"/>
    <mergeCell ref="CE495:CM495"/>
    <mergeCell ref="CN495:CU495"/>
    <mergeCell ref="CV495:DE495"/>
    <mergeCell ref="A496:O496"/>
    <mergeCell ref="P496:AC496"/>
    <mergeCell ref="AD496:AF496"/>
    <mergeCell ref="AG496:AJ496"/>
    <mergeCell ref="AK496:AP496"/>
    <mergeCell ref="AQ496:AX496"/>
    <mergeCell ref="CV494:DE494"/>
    <mergeCell ref="A495:O495"/>
    <mergeCell ref="P495:AC495"/>
    <mergeCell ref="AD495:AF495"/>
    <mergeCell ref="AG495:AJ495"/>
    <mergeCell ref="AK495:AP495"/>
    <mergeCell ref="AQ495:AX495"/>
    <mergeCell ref="AY495:BF495"/>
    <mergeCell ref="BG495:BN495"/>
    <mergeCell ref="BO495:BV495"/>
    <mergeCell ref="AY494:BF494"/>
    <mergeCell ref="BG494:BN494"/>
    <mergeCell ref="BO494:BV494"/>
    <mergeCell ref="BW494:CD494"/>
    <mergeCell ref="CE494:CM494"/>
    <mergeCell ref="CN494:CU494"/>
    <mergeCell ref="BW493:CD493"/>
    <mergeCell ref="CE493:CM493"/>
    <mergeCell ref="CN493:CU493"/>
    <mergeCell ref="CV493:DE493"/>
    <mergeCell ref="A494:O494"/>
    <mergeCell ref="P494:AC494"/>
    <mergeCell ref="AD494:AF494"/>
    <mergeCell ref="AG494:AJ494"/>
    <mergeCell ref="AK494:AP494"/>
    <mergeCell ref="AQ494:AX494"/>
    <mergeCell ref="CV492:DE492"/>
    <mergeCell ref="A493:O493"/>
    <mergeCell ref="P493:AC493"/>
    <mergeCell ref="AD493:AF493"/>
    <mergeCell ref="AG493:AJ493"/>
    <mergeCell ref="AK493:AP493"/>
    <mergeCell ref="AQ493:AX493"/>
    <mergeCell ref="AY493:BF493"/>
    <mergeCell ref="BG493:BN493"/>
    <mergeCell ref="BO493:BV493"/>
    <mergeCell ref="AY492:BF492"/>
    <mergeCell ref="BG492:BN492"/>
    <mergeCell ref="BO492:BV492"/>
    <mergeCell ref="BW492:CD492"/>
    <mergeCell ref="CE492:CM492"/>
    <mergeCell ref="CN492:CU492"/>
    <mergeCell ref="BW491:CD491"/>
    <mergeCell ref="CE491:CM491"/>
    <mergeCell ref="CN491:CU491"/>
    <mergeCell ref="CV491:DE491"/>
    <mergeCell ref="A492:O492"/>
    <mergeCell ref="P492:AC492"/>
    <mergeCell ref="AD492:AF492"/>
    <mergeCell ref="AG492:AJ492"/>
    <mergeCell ref="AK492:AP492"/>
    <mergeCell ref="AQ492:AX492"/>
    <mergeCell ref="CV490:DE490"/>
    <mergeCell ref="A491:O491"/>
    <mergeCell ref="P491:AC491"/>
    <mergeCell ref="AD491:AF491"/>
    <mergeCell ref="AG491:AJ491"/>
    <mergeCell ref="AK491:AP491"/>
    <mergeCell ref="AQ491:AX491"/>
    <mergeCell ref="AY491:BF491"/>
    <mergeCell ref="BG491:BN491"/>
    <mergeCell ref="BO491:BV491"/>
    <mergeCell ref="AY490:BF490"/>
    <mergeCell ref="BG490:BN490"/>
    <mergeCell ref="BO490:BV490"/>
    <mergeCell ref="BW490:CD490"/>
    <mergeCell ref="CE490:CM490"/>
    <mergeCell ref="CN490:CU490"/>
    <mergeCell ref="BW489:CD489"/>
    <mergeCell ref="CE489:CM489"/>
    <mergeCell ref="CN489:CU489"/>
    <mergeCell ref="CV489:DE489"/>
    <mergeCell ref="A490:O490"/>
    <mergeCell ref="P490:AC490"/>
    <mergeCell ref="AD490:AF490"/>
    <mergeCell ref="AG490:AJ490"/>
    <mergeCell ref="AK490:AP490"/>
    <mergeCell ref="AQ490:AX490"/>
    <mergeCell ref="CV488:DE488"/>
    <mergeCell ref="A489:O489"/>
    <mergeCell ref="P489:AC489"/>
    <mergeCell ref="AD489:AF489"/>
    <mergeCell ref="AG489:AJ489"/>
    <mergeCell ref="AK489:AP489"/>
    <mergeCell ref="AQ489:AX489"/>
    <mergeCell ref="AY489:BF489"/>
    <mergeCell ref="BG489:BN489"/>
    <mergeCell ref="BO489:BV489"/>
    <mergeCell ref="AY488:BF488"/>
    <mergeCell ref="BG488:BN488"/>
    <mergeCell ref="BO488:BV488"/>
    <mergeCell ref="BW488:CD488"/>
    <mergeCell ref="CE488:CM488"/>
    <mergeCell ref="CN488:CU488"/>
    <mergeCell ref="BW487:CD487"/>
    <mergeCell ref="CE487:CM487"/>
    <mergeCell ref="CN487:CU487"/>
    <mergeCell ref="CV487:DE487"/>
    <mergeCell ref="A488:O488"/>
    <mergeCell ref="P488:AC488"/>
    <mergeCell ref="AD488:AF488"/>
    <mergeCell ref="AG488:AJ488"/>
    <mergeCell ref="AK488:AP488"/>
    <mergeCell ref="AQ488:AX488"/>
    <mergeCell ref="CV486:DE486"/>
    <mergeCell ref="A487:O487"/>
    <mergeCell ref="P487:AC487"/>
    <mergeCell ref="AD487:AF487"/>
    <mergeCell ref="AG487:AJ487"/>
    <mergeCell ref="AK487:AP487"/>
    <mergeCell ref="AQ487:AX487"/>
    <mergeCell ref="AY487:BF487"/>
    <mergeCell ref="BG487:BN487"/>
    <mergeCell ref="BO487:BV487"/>
    <mergeCell ref="AY486:BF486"/>
    <mergeCell ref="BG486:BN486"/>
    <mergeCell ref="BO486:BV486"/>
    <mergeCell ref="BW486:CD486"/>
    <mergeCell ref="CE486:CM486"/>
    <mergeCell ref="CN486:CU486"/>
    <mergeCell ref="BW485:CD485"/>
    <mergeCell ref="CE485:CM485"/>
    <mergeCell ref="CN485:CU485"/>
    <mergeCell ref="CV485:DE485"/>
    <mergeCell ref="A486:O486"/>
    <mergeCell ref="P486:AC486"/>
    <mergeCell ref="AD486:AF486"/>
    <mergeCell ref="AG486:AJ486"/>
    <mergeCell ref="AK486:AP486"/>
    <mergeCell ref="AQ486:AX486"/>
    <mergeCell ref="CV484:DE484"/>
    <mergeCell ref="A485:O485"/>
    <mergeCell ref="P485:AC485"/>
    <mergeCell ref="AD485:AF485"/>
    <mergeCell ref="AG485:AJ485"/>
    <mergeCell ref="AK485:AP485"/>
    <mergeCell ref="AQ485:AX485"/>
    <mergeCell ref="AY485:BF485"/>
    <mergeCell ref="BG485:BN485"/>
    <mergeCell ref="BO485:BV485"/>
    <mergeCell ref="AY484:BF484"/>
    <mergeCell ref="BG484:BN484"/>
    <mergeCell ref="BO484:BV484"/>
    <mergeCell ref="BW484:CD484"/>
    <mergeCell ref="CE484:CM484"/>
    <mergeCell ref="CN484:CU484"/>
    <mergeCell ref="BW483:CD483"/>
    <mergeCell ref="CE483:CM483"/>
    <mergeCell ref="CN483:CU483"/>
    <mergeCell ref="CV483:DE483"/>
    <mergeCell ref="A484:O484"/>
    <mergeCell ref="P484:AC484"/>
    <mergeCell ref="AD484:AF484"/>
    <mergeCell ref="AG484:AJ484"/>
    <mergeCell ref="AK484:AP484"/>
    <mergeCell ref="AQ484:AX484"/>
    <mergeCell ref="CV482:DE482"/>
    <mergeCell ref="A483:O483"/>
    <mergeCell ref="P483:AC483"/>
    <mergeCell ref="AD483:AF483"/>
    <mergeCell ref="AG483:AJ483"/>
    <mergeCell ref="AK483:AP483"/>
    <mergeCell ref="AQ483:AX483"/>
    <mergeCell ref="AY483:BF483"/>
    <mergeCell ref="BG483:BN483"/>
    <mergeCell ref="BO483:BV483"/>
    <mergeCell ref="AY482:BF482"/>
    <mergeCell ref="BG482:BN482"/>
    <mergeCell ref="BO482:BV482"/>
    <mergeCell ref="BW482:CD482"/>
    <mergeCell ref="CE482:CM482"/>
    <mergeCell ref="CN482:CU482"/>
    <mergeCell ref="BW481:CD481"/>
    <mergeCell ref="CE481:CM481"/>
    <mergeCell ref="CN481:CU481"/>
    <mergeCell ref="CV481:DE481"/>
    <mergeCell ref="A482:O482"/>
    <mergeCell ref="P482:AC482"/>
    <mergeCell ref="AD482:AF482"/>
    <mergeCell ref="AG482:AJ482"/>
    <mergeCell ref="AK482:AP482"/>
    <mergeCell ref="AQ482:AX482"/>
    <mergeCell ref="CV480:DE480"/>
    <mergeCell ref="A481:O481"/>
    <mergeCell ref="P481:AC481"/>
    <mergeCell ref="AD481:AF481"/>
    <mergeCell ref="AG481:AJ481"/>
    <mergeCell ref="AK481:AP481"/>
    <mergeCell ref="AQ481:AX481"/>
    <mergeCell ref="AY481:BF481"/>
    <mergeCell ref="BG481:BN481"/>
    <mergeCell ref="BO481:BV481"/>
    <mergeCell ref="AY480:BF480"/>
    <mergeCell ref="BG480:BN480"/>
    <mergeCell ref="BO480:BV480"/>
    <mergeCell ref="BW480:CD480"/>
    <mergeCell ref="CE480:CM480"/>
    <mergeCell ref="CN480:CU480"/>
    <mergeCell ref="BW479:CD479"/>
    <mergeCell ref="CE479:CM479"/>
    <mergeCell ref="CN479:CU479"/>
    <mergeCell ref="CV479:DE479"/>
    <mergeCell ref="A480:O480"/>
    <mergeCell ref="P480:AC480"/>
    <mergeCell ref="AD480:AF480"/>
    <mergeCell ref="AG480:AJ480"/>
    <mergeCell ref="AK480:AP480"/>
    <mergeCell ref="AQ480:AX480"/>
    <mergeCell ref="CV478:DE478"/>
    <mergeCell ref="A479:O479"/>
    <mergeCell ref="P479:AC479"/>
    <mergeCell ref="AD479:AF479"/>
    <mergeCell ref="AG479:AJ479"/>
    <mergeCell ref="AK479:AP479"/>
    <mergeCell ref="AQ479:AX479"/>
    <mergeCell ref="AY479:BF479"/>
    <mergeCell ref="BG479:BN479"/>
    <mergeCell ref="BO479:BV479"/>
    <mergeCell ref="AY478:BF478"/>
    <mergeCell ref="BG478:BN478"/>
    <mergeCell ref="BO478:BV478"/>
    <mergeCell ref="BW478:CD478"/>
    <mergeCell ref="CE478:CM478"/>
    <mergeCell ref="CN478:CU478"/>
    <mergeCell ref="BW477:CD477"/>
    <mergeCell ref="CE477:CM477"/>
    <mergeCell ref="CN477:CU477"/>
    <mergeCell ref="CV477:DE477"/>
    <mergeCell ref="A478:O478"/>
    <mergeCell ref="P478:AC478"/>
    <mergeCell ref="AD478:AF478"/>
    <mergeCell ref="AG478:AJ478"/>
    <mergeCell ref="AK478:AP478"/>
    <mergeCell ref="AQ478:AX478"/>
    <mergeCell ref="CV476:DE476"/>
    <mergeCell ref="A477:O477"/>
    <mergeCell ref="P477:AC477"/>
    <mergeCell ref="AD477:AF477"/>
    <mergeCell ref="AG477:AJ477"/>
    <mergeCell ref="AK477:AP477"/>
    <mergeCell ref="AQ477:AX477"/>
    <mergeCell ref="AY477:BF477"/>
    <mergeCell ref="BG477:BN477"/>
    <mergeCell ref="BO477:BV477"/>
    <mergeCell ref="AY476:BF476"/>
    <mergeCell ref="BG476:BN476"/>
    <mergeCell ref="BO476:BV476"/>
    <mergeCell ref="BW476:CD476"/>
    <mergeCell ref="CE476:CM476"/>
    <mergeCell ref="CN476:CU476"/>
    <mergeCell ref="BW475:CD475"/>
    <mergeCell ref="CE475:CM475"/>
    <mergeCell ref="CN475:CU475"/>
    <mergeCell ref="CV475:DE475"/>
    <mergeCell ref="A476:O476"/>
    <mergeCell ref="P476:AC476"/>
    <mergeCell ref="AD476:AF476"/>
    <mergeCell ref="AG476:AJ476"/>
    <mergeCell ref="AK476:AP476"/>
    <mergeCell ref="AQ476:AX476"/>
    <mergeCell ref="CV474:DE474"/>
    <mergeCell ref="A475:O475"/>
    <mergeCell ref="P475:AC475"/>
    <mergeCell ref="AD475:AF475"/>
    <mergeCell ref="AG475:AJ475"/>
    <mergeCell ref="AK475:AP475"/>
    <mergeCell ref="AQ475:AX475"/>
    <mergeCell ref="AY475:BF475"/>
    <mergeCell ref="BG475:BN475"/>
    <mergeCell ref="BO475:BV475"/>
    <mergeCell ref="AY474:BF474"/>
    <mergeCell ref="BG474:BN474"/>
    <mergeCell ref="BO474:BV474"/>
    <mergeCell ref="BW474:CD474"/>
    <mergeCell ref="CE474:CM474"/>
    <mergeCell ref="CN474:CU474"/>
    <mergeCell ref="BW473:CD473"/>
    <mergeCell ref="CE473:CM473"/>
    <mergeCell ref="CN473:CU473"/>
    <mergeCell ref="CV473:DE473"/>
    <mergeCell ref="A474:O474"/>
    <mergeCell ref="P474:AC474"/>
    <mergeCell ref="AD474:AF474"/>
    <mergeCell ref="AG474:AJ474"/>
    <mergeCell ref="AK474:AP474"/>
    <mergeCell ref="AQ474:AX474"/>
    <mergeCell ref="CV472:DE472"/>
    <mergeCell ref="A473:O473"/>
    <mergeCell ref="P473:AC473"/>
    <mergeCell ref="AD473:AF473"/>
    <mergeCell ref="AG473:AJ473"/>
    <mergeCell ref="AK473:AP473"/>
    <mergeCell ref="AQ473:AX473"/>
    <mergeCell ref="AY473:BF473"/>
    <mergeCell ref="BG473:BN473"/>
    <mergeCell ref="BO473:BV473"/>
    <mergeCell ref="AY472:BF472"/>
    <mergeCell ref="BG472:BN472"/>
    <mergeCell ref="BO472:BV472"/>
    <mergeCell ref="BW472:CD472"/>
    <mergeCell ref="CE472:CM472"/>
    <mergeCell ref="CN472:CU472"/>
    <mergeCell ref="BW471:CD471"/>
    <mergeCell ref="CE471:CM471"/>
    <mergeCell ref="CN471:CU471"/>
    <mergeCell ref="CV471:DE471"/>
    <mergeCell ref="A472:O472"/>
    <mergeCell ref="P472:AC472"/>
    <mergeCell ref="AD472:AF472"/>
    <mergeCell ref="AG472:AJ472"/>
    <mergeCell ref="AK472:AP472"/>
    <mergeCell ref="AQ472:AX472"/>
    <mergeCell ref="CV470:DE470"/>
    <mergeCell ref="A471:O471"/>
    <mergeCell ref="P471:AC471"/>
    <mergeCell ref="AD471:AF471"/>
    <mergeCell ref="AG471:AJ471"/>
    <mergeCell ref="AK471:AP471"/>
    <mergeCell ref="AQ471:AX471"/>
    <mergeCell ref="AY471:BF471"/>
    <mergeCell ref="BG471:BN471"/>
    <mergeCell ref="BO471:BV471"/>
    <mergeCell ref="AY470:BF470"/>
    <mergeCell ref="BG470:BN470"/>
    <mergeCell ref="BO470:BV470"/>
    <mergeCell ref="BW470:CD470"/>
    <mergeCell ref="CE470:CM470"/>
    <mergeCell ref="CN470:CU470"/>
    <mergeCell ref="BW469:CD469"/>
    <mergeCell ref="CE469:CM469"/>
    <mergeCell ref="CN469:CU469"/>
    <mergeCell ref="CV469:DE469"/>
    <mergeCell ref="A470:O470"/>
    <mergeCell ref="P470:AC470"/>
    <mergeCell ref="AD470:AF470"/>
    <mergeCell ref="AG470:AJ470"/>
    <mergeCell ref="AK470:AP470"/>
    <mergeCell ref="AQ470:AX470"/>
    <mergeCell ref="CV468:DE468"/>
    <mergeCell ref="A469:O469"/>
    <mergeCell ref="P469:AC469"/>
    <mergeCell ref="AD469:AF469"/>
    <mergeCell ref="AG469:AJ469"/>
    <mergeCell ref="AK469:AP469"/>
    <mergeCell ref="AQ469:AX469"/>
    <mergeCell ref="AY469:BF469"/>
    <mergeCell ref="BG469:BN469"/>
    <mergeCell ref="BO469:BV469"/>
    <mergeCell ref="AY468:BF468"/>
    <mergeCell ref="BG468:BN468"/>
    <mergeCell ref="BO468:BV468"/>
    <mergeCell ref="BW468:CD468"/>
    <mergeCell ref="CE468:CM468"/>
    <mergeCell ref="CN468:CU468"/>
    <mergeCell ref="BW467:CD467"/>
    <mergeCell ref="CE467:CM467"/>
    <mergeCell ref="CN467:CU467"/>
    <mergeCell ref="CV467:DE467"/>
    <mergeCell ref="A468:O468"/>
    <mergeCell ref="P468:AC468"/>
    <mergeCell ref="AD468:AF468"/>
    <mergeCell ref="AG468:AJ468"/>
    <mergeCell ref="AK468:AP468"/>
    <mergeCell ref="AQ468:AX468"/>
    <mergeCell ref="CV466:DE466"/>
    <mergeCell ref="A467:O467"/>
    <mergeCell ref="P467:AC467"/>
    <mergeCell ref="AD467:AF467"/>
    <mergeCell ref="AG467:AJ467"/>
    <mergeCell ref="AK467:AP467"/>
    <mergeCell ref="AQ467:AX467"/>
    <mergeCell ref="AY467:BF467"/>
    <mergeCell ref="BG467:BN467"/>
    <mergeCell ref="BO467:BV467"/>
    <mergeCell ref="AY466:BF466"/>
    <mergeCell ref="BG466:BN466"/>
    <mergeCell ref="BO466:BV466"/>
    <mergeCell ref="BW466:CD466"/>
    <mergeCell ref="CE466:CM466"/>
    <mergeCell ref="CN466:CU466"/>
    <mergeCell ref="BW465:CD465"/>
    <mergeCell ref="CE465:CM465"/>
    <mergeCell ref="CN465:CU465"/>
    <mergeCell ref="CV465:DE465"/>
    <mergeCell ref="A466:O466"/>
    <mergeCell ref="P466:AC466"/>
    <mergeCell ref="AD466:AF466"/>
    <mergeCell ref="AG466:AJ466"/>
    <mergeCell ref="AK466:AP466"/>
    <mergeCell ref="AQ466:AX466"/>
    <mergeCell ref="CV464:DE464"/>
    <mergeCell ref="A465:O465"/>
    <mergeCell ref="P465:AC465"/>
    <mergeCell ref="AD465:AF465"/>
    <mergeCell ref="AG465:AJ465"/>
    <mergeCell ref="AK465:AP465"/>
    <mergeCell ref="AQ465:AX465"/>
    <mergeCell ref="AY465:BF465"/>
    <mergeCell ref="BG465:BN465"/>
    <mergeCell ref="BO465:BV465"/>
    <mergeCell ref="AY464:BF464"/>
    <mergeCell ref="BG464:BN464"/>
    <mergeCell ref="BO464:BV464"/>
    <mergeCell ref="BW464:CD464"/>
    <mergeCell ref="CE464:CM464"/>
    <mergeCell ref="CN464:CU464"/>
    <mergeCell ref="BW463:CD463"/>
    <mergeCell ref="CE463:CM463"/>
    <mergeCell ref="CN463:CU463"/>
    <mergeCell ref="CV463:DE463"/>
    <mergeCell ref="A464:O464"/>
    <mergeCell ref="P464:AC464"/>
    <mergeCell ref="AD464:AF464"/>
    <mergeCell ref="AG464:AJ464"/>
    <mergeCell ref="AK464:AP464"/>
    <mergeCell ref="AQ464:AX464"/>
    <mergeCell ref="CV462:DE462"/>
    <mergeCell ref="A463:O463"/>
    <mergeCell ref="P463:AC463"/>
    <mergeCell ref="AD463:AF463"/>
    <mergeCell ref="AG463:AJ463"/>
    <mergeCell ref="AK463:AP463"/>
    <mergeCell ref="AQ463:AX463"/>
    <mergeCell ref="AY463:BF463"/>
    <mergeCell ref="BG463:BN463"/>
    <mergeCell ref="BO463:BV463"/>
    <mergeCell ref="AY462:BF462"/>
    <mergeCell ref="BG462:BN462"/>
    <mergeCell ref="BO462:BV462"/>
    <mergeCell ref="BW462:CD462"/>
    <mergeCell ref="CE462:CM462"/>
    <mergeCell ref="CN462:CU462"/>
    <mergeCell ref="BW461:CD461"/>
    <mergeCell ref="CE461:CM461"/>
    <mergeCell ref="CN461:CU461"/>
    <mergeCell ref="CV461:DE461"/>
    <mergeCell ref="A462:O462"/>
    <mergeCell ref="P462:AC462"/>
    <mergeCell ref="AD462:AF462"/>
    <mergeCell ref="AG462:AJ462"/>
    <mergeCell ref="AK462:AP462"/>
    <mergeCell ref="AQ462:AX462"/>
    <mergeCell ref="CV460:DE460"/>
    <mergeCell ref="A461:O461"/>
    <mergeCell ref="P461:AC461"/>
    <mergeCell ref="AD461:AF461"/>
    <mergeCell ref="AG461:AJ461"/>
    <mergeCell ref="AK461:AP461"/>
    <mergeCell ref="AQ461:AX461"/>
    <mergeCell ref="AY461:BF461"/>
    <mergeCell ref="BG461:BN461"/>
    <mergeCell ref="BO461:BV461"/>
    <mergeCell ref="AY460:BF460"/>
    <mergeCell ref="BG460:BN460"/>
    <mergeCell ref="BO460:BV460"/>
    <mergeCell ref="BW460:CD460"/>
    <mergeCell ref="CE460:CM460"/>
    <mergeCell ref="CN460:CU460"/>
    <mergeCell ref="BW459:CD459"/>
    <mergeCell ref="CE459:CM459"/>
    <mergeCell ref="CN459:CU459"/>
    <mergeCell ref="CV459:DE459"/>
    <mergeCell ref="A460:O460"/>
    <mergeCell ref="P460:AC460"/>
    <mergeCell ref="AD460:AF460"/>
    <mergeCell ref="AG460:AJ460"/>
    <mergeCell ref="AK460:AP460"/>
    <mergeCell ref="AQ460:AX460"/>
    <mergeCell ref="CV458:DE458"/>
    <mergeCell ref="A459:O459"/>
    <mergeCell ref="P459:AC459"/>
    <mergeCell ref="AD459:AF459"/>
    <mergeCell ref="AG459:AJ459"/>
    <mergeCell ref="AK459:AP459"/>
    <mergeCell ref="AQ459:AX459"/>
    <mergeCell ref="AY459:BF459"/>
    <mergeCell ref="BG459:BN459"/>
    <mergeCell ref="BO459:BV459"/>
    <mergeCell ref="AY458:BF458"/>
    <mergeCell ref="BG458:BN458"/>
    <mergeCell ref="BO458:BV458"/>
    <mergeCell ref="BW458:CD458"/>
    <mergeCell ref="CE458:CM458"/>
    <mergeCell ref="CN458:CU458"/>
    <mergeCell ref="BW457:CD457"/>
    <mergeCell ref="CE457:CM457"/>
    <mergeCell ref="CN457:CU457"/>
    <mergeCell ref="CV457:DE457"/>
    <mergeCell ref="A458:O458"/>
    <mergeCell ref="P458:AC458"/>
    <mergeCell ref="AD458:AF458"/>
    <mergeCell ref="AG458:AJ458"/>
    <mergeCell ref="AK458:AP458"/>
    <mergeCell ref="AQ458:AX458"/>
    <mergeCell ref="CV456:DE456"/>
    <mergeCell ref="A457:O457"/>
    <mergeCell ref="P457:AC457"/>
    <mergeCell ref="AD457:AF457"/>
    <mergeCell ref="AG457:AJ457"/>
    <mergeCell ref="AK457:AP457"/>
    <mergeCell ref="AQ457:AX457"/>
    <mergeCell ref="AY457:BF457"/>
    <mergeCell ref="BG457:BN457"/>
    <mergeCell ref="BO457:BV457"/>
    <mergeCell ref="AY456:BF456"/>
    <mergeCell ref="BG456:BN456"/>
    <mergeCell ref="BO456:BV456"/>
    <mergeCell ref="BW456:CD456"/>
    <mergeCell ref="CE456:CM456"/>
    <mergeCell ref="CN456:CU456"/>
    <mergeCell ref="BW455:CD455"/>
    <mergeCell ref="CE455:CM455"/>
    <mergeCell ref="CN455:CU455"/>
    <mergeCell ref="CV455:DE455"/>
    <mergeCell ref="A456:O456"/>
    <mergeCell ref="P456:AC456"/>
    <mergeCell ref="AD456:AF456"/>
    <mergeCell ref="AG456:AJ456"/>
    <mergeCell ref="AK456:AP456"/>
    <mergeCell ref="AQ456:AX456"/>
    <mergeCell ref="CV454:DE454"/>
    <mergeCell ref="A455:O455"/>
    <mergeCell ref="P455:AC455"/>
    <mergeCell ref="AD455:AF455"/>
    <mergeCell ref="AG455:AJ455"/>
    <mergeCell ref="AK455:AP455"/>
    <mergeCell ref="AQ455:AX455"/>
    <mergeCell ref="AY455:BF455"/>
    <mergeCell ref="BG455:BN455"/>
    <mergeCell ref="BO455:BV455"/>
    <mergeCell ref="AY454:BF454"/>
    <mergeCell ref="BG454:BN454"/>
    <mergeCell ref="BO454:BV454"/>
    <mergeCell ref="BW454:CD454"/>
    <mergeCell ref="CE454:CM454"/>
    <mergeCell ref="CN454:CU454"/>
    <mergeCell ref="BW453:CD453"/>
    <mergeCell ref="CE453:CM453"/>
    <mergeCell ref="CN453:CU453"/>
    <mergeCell ref="CV453:DE453"/>
    <mergeCell ref="A454:O454"/>
    <mergeCell ref="P454:AC454"/>
    <mergeCell ref="AD454:AF454"/>
    <mergeCell ref="AG454:AJ454"/>
    <mergeCell ref="AK454:AP454"/>
    <mergeCell ref="AQ454:AX454"/>
    <mergeCell ref="CV452:DE452"/>
    <mergeCell ref="A453:O453"/>
    <mergeCell ref="P453:AC453"/>
    <mergeCell ref="AD453:AF453"/>
    <mergeCell ref="AG453:AJ453"/>
    <mergeCell ref="AK453:AP453"/>
    <mergeCell ref="AQ453:AX453"/>
    <mergeCell ref="AY453:BF453"/>
    <mergeCell ref="BG453:BN453"/>
    <mergeCell ref="BO453:BV453"/>
    <mergeCell ref="AY452:BF452"/>
    <mergeCell ref="BG452:BN452"/>
    <mergeCell ref="BO452:BV452"/>
    <mergeCell ref="BW452:CD452"/>
    <mergeCell ref="CE452:CM452"/>
    <mergeCell ref="CN452:CU452"/>
    <mergeCell ref="BW451:CD451"/>
    <mergeCell ref="CE451:CM451"/>
    <mergeCell ref="CN451:CU451"/>
    <mergeCell ref="CV451:DE451"/>
    <mergeCell ref="A452:O452"/>
    <mergeCell ref="P452:AC452"/>
    <mergeCell ref="AD452:AF452"/>
    <mergeCell ref="AG452:AJ452"/>
    <mergeCell ref="AK452:AP452"/>
    <mergeCell ref="AQ452:AX452"/>
    <mergeCell ref="CV450:DE450"/>
    <mergeCell ref="A451:O451"/>
    <mergeCell ref="P451:AC451"/>
    <mergeCell ref="AD451:AF451"/>
    <mergeCell ref="AG451:AJ451"/>
    <mergeCell ref="AK451:AP451"/>
    <mergeCell ref="AQ451:AX451"/>
    <mergeCell ref="AY451:BF451"/>
    <mergeCell ref="BG451:BN451"/>
    <mergeCell ref="BO451:BV451"/>
    <mergeCell ref="AY450:BF450"/>
    <mergeCell ref="BG450:BN450"/>
    <mergeCell ref="BO450:BV450"/>
    <mergeCell ref="BW450:CD450"/>
    <mergeCell ref="CE450:CM450"/>
    <mergeCell ref="CN450:CU450"/>
    <mergeCell ref="BW449:CD449"/>
    <mergeCell ref="CE449:CM449"/>
    <mergeCell ref="CN449:CU449"/>
    <mergeCell ref="CV449:DE449"/>
    <mergeCell ref="A450:O450"/>
    <mergeCell ref="P450:AC450"/>
    <mergeCell ref="AD450:AF450"/>
    <mergeCell ref="AG450:AJ450"/>
    <mergeCell ref="AK450:AP450"/>
    <mergeCell ref="AQ450:AX450"/>
    <mergeCell ref="CV448:DE448"/>
    <mergeCell ref="A449:O449"/>
    <mergeCell ref="P449:AC449"/>
    <mergeCell ref="AD449:AF449"/>
    <mergeCell ref="AG449:AJ449"/>
    <mergeCell ref="AK449:AP449"/>
    <mergeCell ref="AQ449:AX449"/>
    <mergeCell ref="AY449:BF449"/>
    <mergeCell ref="BG449:BN449"/>
    <mergeCell ref="BO449:BV449"/>
    <mergeCell ref="AY448:BF448"/>
    <mergeCell ref="BG448:BN448"/>
    <mergeCell ref="BO448:BV448"/>
    <mergeCell ref="BW448:CD448"/>
    <mergeCell ref="CE448:CM448"/>
    <mergeCell ref="CN448:CU448"/>
    <mergeCell ref="BW447:CD447"/>
    <mergeCell ref="CE447:CM447"/>
    <mergeCell ref="CN447:CU447"/>
    <mergeCell ref="CV447:DE447"/>
    <mergeCell ref="A448:O448"/>
    <mergeCell ref="P448:AC448"/>
    <mergeCell ref="AD448:AF448"/>
    <mergeCell ref="AG448:AJ448"/>
    <mergeCell ref="AK448:AP448"/>
    <mergeCell ref="AQ448:AX448"/>
    <mergeCell ref="CV446:DE446"/>
    <mergeCell ref="A447:O447"/>
    <mergeCell ref="P447:AC447"/>
    <mergeCell ref="AD447:AF447"/>
    <mergeCell ref="AG447:AJ447"/>
    <mergeCell ref="AK447:AP447"/>
    <mergeCell ref="AQ447:AX447"/>
    <mergeCell ref="AY447:BF447"/>
    <mergeCell ref="BG447:BN447"/>
    <mergeCell ref="BO447:BV447"/>
    <mergeCell ref="AY446:BF446"/>
    <mergeCell ref="BG446:BN446"/>
    <mergeCell ref="BO446:BV446"/>
    <mergeCell ref="BW446:CD446"/>
    <mergeCell ref="CE446:CM446"/>
    <mergeCell ref="CN446:CU446"/>
    <mergeCell ref="BW445:CD445"/>
    <mergeCell ref="CE445:CM445"/>
    <mergeCell ref="CN445:CU445"/>
    <mergeCell ref="CV445:DE445"/>
    <mergeCell ref="A446:O446"/>
    <mergeCell ref="P446:AC446"/>
    <mergeCell ref="AD446:AF446"/>
    <mergeCell ref="AG446:AJ446"/>
    <mergeCell ref="AK446:AP446"/>
    <mergeCell ref="AQ446:AX446"/>
    <mergeCell ref="CV444:DE444"/>
    <mergeCell ref="A445:O445"/>
    <mergeCell ref="P445:AC445"/>
    <mergeCell ref="AD445:AF445"/>
    <mergeCell ref="AG445:AJ445"/>
    <mergeCell ref="AK445:AP445"/>
    <mergeCell ref="AQ445:AX445"/>
    <mergeCell ref="AY445:BF445"/>
    <mergeCell ref="BG445:BN445"/>
    <mergeCell ref="BO445:BV445"/>
    <mergeCell ref="AY444:BF444"/>
    <mergeCell ref="BG444:BN444"/>
    <mergeCell ref="BO444:BV444"/>
    <mergeCell ref="BW444:CD444"/>
    <mergeCell ref="CE444:CM444"/>
    <mergeCell ref="CN444:CU444"/>
    <mergeCell ref="BW443:CD443"/>
    <mergeCell ref="CE443:CM443"/>
    <mergeCell ref="CN443:CU443"/>
    <mergeCell ref="CV443:DE443"/>
    <mergeCell ref="A444:O444"/>
    <mergeCell ref="P444:AC444"/>
    <mergeCell ref="AD444:AF444"/>
    <mergeCell ref="AG444:AJ444"/>
    <mergeCell ref="AK444:AP444"/>
    <mergeCell ref="AQ444:AX444"/>
    <mergeCell ref="CV442:DE442"/>
    <mergeCell ref="A443:O443"/>
    <mergeCell ref="P443:AC443"/>
    <mergeCell ref="AD443:AF443"/>
    <mergeCell ref="AG443:AJ443"/>
    <mergeCell ref="AK443:AP443"/>
    <mergeCell ref="AQ443:AX443"/>
    <mergeCell ref="AY443:BF443"/>
    <mergeCell ref="BG443:BN443"/>
    <mergeCell ref="BO443:BV443"/>
    <mergeCell ref="AY442:BF442"/>
    <mergeCell ref="BG442:BN442"/>
    <mergeCell ref="BO442:BV442"/>
    <mergeCell ref="BW442:CD442"/>
    <mergeCell ref="CE442:CM442"/>
    <mergeCell ref="CN442:CU442"/>
    <mergeCell ref="BW441:CD441"/>
    <mergeCell ref="CE441:CM441"/>
    <mergeCell ref="CN441:CU441"/>
    <mergeCell ref="CV441:DE441"/>
    <mergeCell ref="A442:O442"/>
    <mergeCell ref="P442:AC442"/>
    <mergeCell ref="AD442:AF442"/>
    <mergeCell ref="AG442:AJ442"/>
    <mergeCell ref="AK442:AP442"/>
    <mergeCell ref="AQ442:AX442"/>
    <mergeCell ref="CV440:DE440"/>
    <mergeCell ref="A441:O441"/>
    <mergeCell ref="P441:AC441"/>
    <mergeCell ref="AD441:AF441"/>
    <mergeCell ref="AG441:AJ441"/>
    <mergeCell ref="AK441:AP441"/>
    <mergeCell ref="AQ441:AX441"/>
    <mergeCell ref="AY441:BF441"/>
    <mergeCell ref="BG441:BN441"/>
    <mergeCell ref="BO441:BV441"/>
    <mergeCell ref="AY440:BF440"/>
    <mergeCell ref="BG440:BN440"/>
    <mergeCell ref="BO440:BV440"/>
    <mergeCell ref="BW440:CD440"/>
    <mergeCell ref="CE440:CM440"/>
    <mergeCell ref="CN440:CU440"/>
    <mergeCell ref="BW439:CD439"/>
    <mergeCell ref="CE439:CM439"/>
    <mergeCell ref="CN439:CU439"/>
    <mergeCell ref="CV439:DE439"/>
    <mergeCell ref="A440:O440"/>
    <mergeCell ref="P440:AC440"/>
    <mergeCell ref="AD440:AF440"/>
    <mergeCell ref="AG440:AJ440"/>
    <mergeCell ref="AK440:AP440"/>
    <mergeCell ref="AQ440:AX440"/>
    <mergeCell ref="CV438:DE438"/>
    <mergeCell ref="A439:O439"/>
    <mergeCell ref="P439:AC439"/>
    <mergeCell ref="AD439:AF439"/>
    <mergeCell ref="AG439:AJ439"/>
    <mergeCell ref="AK439:AP439"/>
    <mergeCell ref="AQ439:AX439"/>
    <mergeCell ref="AY439:BF439"/>
    <mergeCell ref="BG439:BN439"/>
    <mergeCell ref="BO439:BV439"/>
    <mergeCell ref="AY438:BF438"/>
    <mergeCell ref="BG438:BN438"/>
    <mergeCell ref="BO438:BV438"/>
    <mergeCell ref="BW438:CD438"/>
    <mergeCell ref="CE438:CM438"/>
    <mergeCell ref="CN438:CU438"/>
    <mergeCell ref="BW437:CD437"/>
    <mergeCell ref="CE437:CM437"/>
    <mergeCell ref="CN437:CU437"/>
    <mergeCell ref="CV437:DE437"/>
    <mergeCell ref="A438:O438"/>
    <mergeCell ref="P438:AC438"/>
    <mergeCell ref="AD438:AF438"/>
    <mergeCell ref="AG438:AJ438"/>
    <mergeCell ref="AK438:AP438"/>
    <mergeCell ref="AQ438:AX438"/>
    <mergeCell ref="CV436:DE436"/>
    <mergeCell ref="A437:O437"/>
    <mergeCell ref="P437:AC437"/>
    <mergeCell ref="AD437:AF437"/>
    <mergeCell ref="AG437:AJ437"/>
    <mergeCell ref="AK437:AP437"/>
    <mergeCell ref="AQ437:AX437"/>
    <mergeCell ref="AY437:BF437"/>
    <mergeCell ref="BG437:BN437"/>
    <mergeCell ref="BO437:BV437"/>
    <mergeCell ref="AY436:BF436"/>
    <mergeCell ref="BG436:BN436"/>
    <mergeCell ref="BO436:BV436"/>
    <mergeCell ref="BW436:CD436"/>
    <mergeCell ref="CE436:CM436"/>
    <mergeCell ref="CN436:CU436"/>
    <mergeCell ref="BW435:CD435"/>
    <mergeCell ref="CE435:CM435"/>
    <mergeCell ref="CN435:CU435"/>
    <mergeCell ref="CV435:DE435"/>
    <mergeCell ref="A436:O436"/>
    <mergeCell ref="P436:AC436"/>
    <mergeCell ref="AD436:AF436"/>
    <mergeCell ref="AG436:AJ436"/>
    <mergeCell ref="AK436:AP436"/>
    <mergeCell ref="AQ436:AX436"/>
    <mergeCell ref="CV434:DE434"/>
    <mergeCell ref="A435:O435"/>
    <mergeCell ref="P435:AC435"/>
    <mergeCell ref="AD435:AF435"/>
    <mergeCell ref="AG435:AJ435"/>
    <mergeCell ref="AK435:AP435"/>
    <mergeCell ref="AQ435:AX435"/>
    <mergeCell ref="AY435:BF435"/>
    <mergeCell ref="BG435:BN435"/>
    <mergeCell ref="BO435:BV435"/>
    <mergeCell ref="AY434:BF434"/>
    <mergeCell ref="BG434:BN434"/>
    <mergeCell ref="BO434:BV434"/>
    <mergeCell ref="BW434:CD434"/>
    <mergeCell ref="CE434:CM434"/>
    <mergeCell ref="CN434:CU434"/>
    <mergeCell ref="BW433:CD433"/>
    <mergeCell ref="CE433:CM433"/>
    <mergeCell ref="CN433:CU433"/>
    <mergeCell ref="CV433:DE433"/>
    <mergeCell ref="A434:O434"/>
    <mergeCell ref="P434:AC434"/>
    <mergeCell ref="AD434:AF434"/>
    <mergeCell ref="AG434:AJ434"/>
    <mergeCell ref="AK434:AP434"/>
    <mergeCell ref="AQ434:AX434"/>
    <mergeCell ref="CV432:DE432"/>
    <mergeCell ref="A433:O433"/>
    <mergeCell ref="P433:AC433"/>
    <mergeCell ref="AD433:AF433"/>
    <mergeCell ref="AG433:AJ433"/>
    <mergeCell ref="AK433:AP433"/>
    <mergeCell ref="AQ433:AX433"/>
    <mergeCell ref="AY433:BF433"/>
    <mergeCell ref="BG433:BN433"/>
    <mergeCell ref="BO433:BV433"/>
    <mergeCell ref="AY432:BF432"/>
    <mergeCell ref="BG432:BN432"/>
    <mergeCell ref="BO432:BV432"/>
    <mergeCell ref="BW432:CD432"/>
    <mergeCell ref="CE432:CM432"/>
    <mergeCell ref="CN432:CU432"/>
    <mergeCell ref="BW431:CD431"/>
    <mergeCell ref="CE431:CM431"/>
    <mergeCell ref="CN431:CU431"/>
    <mergeCell ref="CV431:DE431"/>
    <mergeCell ref="A432:O432"/>
    <mergeCell ref="P432:AC432"/>
    <mergeCell ref="AD432:AF432"/>
    <mergeCell ref="AG432:AJ432"/>
    <mergeCell ref="AK432:AP432"/>
    <mergeCell ref="AQ432:AX432"/>
    <mergeCell ref="CV430:DE430"/>
    <mergeCell ref="A431:O431"/>
    <mergeCell ref="P431:AC431"/>
    <mergeCell ref="AD431:AF431"/>
    <mergeCell ref="AG431:AJ431"/>
    <mergeCell ref="AK431:AP431"/>
    <mergeCell ref="AQ431:AX431"/>
    <mergeCell ref="AY431:BF431"/>
    <mergeCell ref="BG431:BN431"/>
    <mergeCell ref="BO431:BV431"/>
    <mergeCell ref="AY430:BF430"/>
    <mergeCell ref="BG430:BN430"/>
    <mergeCell ref="BO430:BV430"/>
    <mergeCell ref="BW430:CD430"/>
    <mergeCell ref="CE430:CM430"/>
    <mergeCell ref="CN430:CU430"/>
    <mergeCell ref="BW429:CD429"/>
    <mergeCell ref="CE429:CM429"/>
    <mergeCell ref="CN429:CU429"/>
    <mergeCell ref="CV429:DE429"/>
    <mergeCell ref="A430:O430"/>
    <mergeCell ref="P430:AC430"/>
    <mergeCell ref="AD430:AF430"/>
    <mergeCell ref="AG430:AJ430"/>
    <mergeCell ref="AK430:AP430"/>
    <mergeCell ref="AQ430:AX430"/>
    <mergeCell ref="CV428:DE428"/>
    <mergeCell ref="A429:O429"/>
    <mergeCell ref="P429:AC429"/>
    <mergeCell ref="AD429:AF429"/>
    <mergeCell ref="AG429:AJ429"/>
    <mergeCell ref="AK429:AP429"/>
    <mergeCell ref="AQ429:AX429"/>
    <mergeCell ref="AY429:BF429"/>
    <mergeCell ref="BG429:BN429"/>
    <mergeCell ref="BO429:BV429"/>
    <mergeCell ref="AY428:BF428"/>
    <mergeCell ref="BG428:BN428"/>
    <mergeCell ref="BO428:BV428"/>
    <mergeCell ref="BW428:CD428"/>
    <mergeCell ref="CE428:CM428"/>
    <mergeCell ref="CN428:CU428"/>
    <mergeCell ref="BW427:CD427"/>
    <mergeCell ref="CE427:CM427"/>
    <mergeCell ref="CN427:CU427"/>
    <mergeCell ref="CV427:DE427"/>
    <mergeCell ref="A428:O428"/>
    <mergeCell ref="P428:AC428"/>
    <mergeCell ref="AD428:AF428"/>
    <mergeCell ref="AG428:AJ428"/>
    <mergeCell ref="AK428:AP428"/>
    <mergeCell ref="AQ428:AX428"/>
    <mergeCell ref="CV426:DE426"/>
    <mergeCell ref="A427:O427"/>
    <mergeCell ref="P427:AC427"/>
    <mergeCell ref="AD427:AF427"/>
    <mergeCell ref="AG427:AJ427"/>
    <mergeCell ref="AK427:AP427"/>
    <mergeCell ref="AQ427:AX427"/>
    <mergeCell ref="AY427:BF427"/>
    <mergeCell ref="BG427:BN427"/>
    <mergeCell ref="BO427:BV427"/>
    <mergeCell ref="AY426:BF426"/>
    <mergeCell ref="BG426:BN426"/>
    <mergeCell ref="BO426:BV426"/>
    <mergeCell ref="BW426:CD426"/>
    <mergeCell ref="CE426:CM426"/>
    <mergeCell ref="CN426:CU426"/>
    <mergeCell ref="BW425:CD425"/>
    <mergeCell ref="CE425:CM425"/>
    <mergeCell ref="CN425:CU425"/>
    <mergeCell ref="CV425:DE425"/>
    <mergeCell ref="A426:O426"/>
    <mergeCell ref="P426:AC426"/>
    <mergeCell ref="AD426:AF426"/>
    <mergeCell ref="AG426:AJ426"/>
    <mergeCell ref="AK426:AP426"/>
    <mergeCell ref="AQ426:AX426"/>
    <mergeCell ref="CV424:DE424"/>
    <mergeCell ref="A425:O425"/>
    <mergeCell ref="P425:AC425"/>
    <mergeCell ref="AD425:AF425"/>
    <mergeCell ref="AG425:AJ425"/>
    <mergeCell ref="AK425:AP425"/>
    <mergeCell ref="AQ425:AX425"/>
    <mergeCell ref="AY425:BF425"/>
    <mergeCell ref="BG425:BN425"/>
    <mergeCell ref="BO425:BV425"/>
    <mergeCell ref="AY424:BF424"/>
    <mergeCell ref="BG424:BN424"/>
    <mergeCell ref="BO424:BV424"/>
    <mergeCell ref="BW424:CD424"/>
    <mergeCell ref="CE424:CM424"/>
    <mergeCell ref="CN424:CU424"/>
    <mergeCell ref="BW423:CD423"/>
    <mergeCell ref="CE423:CM423"/>
    <mergeCell ref="CN423:CU423"/>
    <mergeCell ref="CV423:DE423"/>
    <mergeCell ref="A424:O424"/>
    <mergeCell ref="P424:AC424"/>
    <mergeCell ref="AD424:AF424"/>
    <mergeCell ref="AG424:AJ424"/>
    <mergeCell ref="AK424:AP424"/>
    <mergeCell ref="AQ424:AX424"/>
    <mergeCell ref="CV422:DE422"/>
    <mergeCell ref="A423:O423"/>
    <mergeCell ref="P423:AC423"/>
    <mergeCell ref="AD423:AF423"/>
    <mergeCell ref="AG423:AJ423"/>
    <mergeCell ref="AK423:AP423"/>
    <mergeCell ref="AQ423:AX423"/>
    <mergeCell ref="AY423:BF423"/>
    <mergeCell ref="BG423:BN423"/>
    <mergeCell ref="BO423:BV423"/>
    <mergeCell ref="AY422:BF422"/>
    <mergeCell ref="BG422:BN422"/>
    <mergeCell ref="BO422:BV422"/>
    <mergeCell ref="BW422:CD422"/>
    <mergeCell ref="CE422:CM422"/>
    <mergeCell ref="CN422:CU422"/>
    <mergeCell ref="BW421:CD421"/>
    <mergeCell ref="CE421:CM421"/>
    <mergeCell ref="CN421:CU421"/>
    <mergeCell ref="CV421:DE421"/>
    <mergeCell ref="A422:O422"/>
    <mergeCell ref="P422:AC422"/>
    <mergeCell ref="AD422:AF422"/>
    <mergeCell ref="AG422:AJ422"/>
    <mergeCell ref="AK422:AP422"/>
    <mergeCell ref="AQ422:AX422"/>
    <mergeCell ref="CV420:DE420"/>
    <mergeCell ref="A421:O421"/>
    <mergeCell ref="P421:AC421"/>
    <mergeCell ref="AD421:AF421"/>
    <mergeCell ref="AG421:AJ421"/>
    <mergeCell ref="AK421:AP421"/>
    <mergeCell ref="AQ421:AX421"/>
    <mergeCell ref="AY421:BF421"/>
    <mergeCell ref="BG421:BN421"/>
    <mergeCell ref="BO421:BV421"/>
    <mergeCell ref="AY420:BF420"/>
    <mergeCell ref="BG420:BN420"/>
    <mergeCell ref="BO420:BV420"/>
    <mergeCell ref="BW420:CD420"/>
    <mergeCell ref="CE420:CM420"/>
    <mergeCell ref="CN420:CU420"/>
    <mergeCell ref="BW419:CD419"/>
    <mergeCell ref="CE419:CM419"/>
    <mergeCell ref="CN419:CU419"/>
    <mergeCell ref="CV419:DE419"/>
    <mergeCell ref="A420:O420"/>
    <mergeCell ref="P420:AC420"/>
    <mergeCell ref="AD420:AF420"/>
    <mergeCell ref="AG420:AJ420"/>
    <mergeCell ref="AK420:AP420"/>
    <mergeCell ref="AQ420:AX420"/>
    <mergeCell ref="CV418:DE418"/>
    <mergeCell ref="A419:O419"/>
    <mergeCell ref="P419:AC419"/>
    <mergeCell ref="AD419:AF419"/>
    <mergeCell ref="AG419:AJ419"/>
    <mergeCell ref="AK419:AP419"/>
    <mergeCell ref="AQ419:AX419"/>
    <mergeCell ref="AY419:BF419"/>
    <mergeCell ref="BG419:BN419"/>
    <mergeCell ref="BO419:BV419"/>
    <mergeCell ref="AY418:BF418"/>
    <mergeCell ref="BG418:BN418"/>
    <mergeCell ref="BO418:BV418"/>
    <mergeCell ref="BW418:CD418"/>
    <mergeCell ref="CE418:CM418"/>
    <mergeCell ref="CN418:CU418"/>
    <mergeCell ref="BW417:CD417"/>
    <mergeCell ref="CE417:CM417"/>
    <mergeCell ref="CN417:CU417"/>
    <mergeCell ref="CV417:DE417"/>
    <mergeCell ref="A418:O418"/>
    <mergeCell ref="P418:AC418"/>
    <mergeCell ref="AD418:AF418"/>
    <mergeCell ref="AG418:AJ418"/>
    <mergeCell ref="AK418:AP418"/>
    <mergeCell ref="AQ418:AX418"/>
    <mergeCell ref="CV416:DE416"/>
    <mergeCell ref="A417:O417"/>
    <mergeCell ref="P417:AC417"/>
    <mergeCell ref="AD417:AF417"/>
    <mergeCell ref="AG417:AJ417"/>
    <mergeCell ref="AK417:AP417"/>
    <mergeCell ref="AQ417:AX417"/>
    <mergeCell ref="AY417:BF417"/>
    <mergeCell ref="BG417:BN417"/>
    <mergeCell ref="BO417:BV417"/>
    <mergeCell ref="AY416:BF416"/>
    <mergeCell ref="BG416:BN416"/>
    <mergeCell ref="BO416:BV416"/>
    <mergeCell ref="BW416:CD416"/>
    <mergeCell ref="CE416:CM416"/>
    <mergeCell ref="CN416:CU416"/>
    <mergeCell ref="BW415:CD415"/>
    <mergeCell ref="CE415:CM415"/>
    <mergeCell ref="CN415:CU415"/>
    <mergeCell ref="CV415:DE415"/>
    <mergeCell ref="A416:O416"/>
    <mergeCell ref="P416:AC416"/>
    <mergeCell ref="AD416:AF416"/>
    <mergeCell ref="AG416:AJ416"/>
    <mergeCell ref="AK416:AP416"/>
    <mergeCell ref="AQ416:AX416"/>
    <mergeCell ref="CV414:DE414"/>
    <mergeCell ref="A415:O415"/>
    <mergeCell ref="P415:AC415"/>
    <mergeCell ref="AD415:AF415"/>
    <mergeCell ref="AG415:AJ415"/>
    <mergeCell ref="AK415:AP415"/>
    <mergeCell ref="AQ415:AX415"/>
    <mergeCell ref="AY415:BF415"/>
    <mergeCell ref="BG415:BN415"/>
    <mergeCell ref="BO415:BV415"/>
    <mergeCell ref="AY414:BF414"/>
    <mergeCell ref="BG414:BN414"/>
    <mergeCell ref="BO414:BV414"/>
    <mergeCell ref="BW414:CD414"/>
    <mergeCell ref="CE414:CM414"/>
    <mergeCell ref="CN414:CU414"/>
    <mergeCell ref="BW413:CD413"/>
    <mergeCell ref="CE413:CM413"/>
    <mergeCell ref="CN413:CU413"/>
    <mergeCell ref="CV413:DE413"/>
    <mergeCell ref="A414:O414"/>
    <mergeCell ref="P414:AC414"/>
    <mergeCell ref="AD414:AF414"/>
    <mergeCell ref="AG414:AJ414"/>
    <mergeCell ref="AK414:AP414"/>
    <mergeCell ref="AQ414:AX414"/>
    <mergeCell ref="CV412:DE412"/>
    <mergeCell ref="A413:O413"/>
    <mergeCell ref="P413:AC413"/>
    <mergeCell ref="AD413:AF413"/>
    <mergeCell ref="AG413:AJ413"/>
    <mergeCell ref="AK413:AP413"/>
    <mergeCell ref="AQ413:AX413"/>
    <mergeCell ref="AY413:BF413"/>
    <mergeCell ref="BG413:BN413"/>
    <mergeCell ref="BO413:BV413"/>
    <mergeCell ref="AY412:BF412"/>
    <mergeCell ref="BG412:BN412"/>
    <mergeCell ref="BO412:BV412"/>
    <mergeCell ref="BW412:CD412"/>
    <mergeCell ref="CE412:CM412"/>
    <mergeCell ref="CN412:CU412"/>
    <mergeCell ref="BW411:CD411"/>
    <mergeCell ref="CE411:CM411"/>
    <mergeCell ref="CN411:CU411"/>
    <mergeCell ref="CV411:DE411"/>
    <mergeCell ref="A412:O412"/>
    <mergeCell ref="P412:AC412"/>
    <mergeCell ref="AD412:AF412"/>
    <mergeCell ref="AG412:AJ412"/>
    <mergeCell ref="AK412:AP412"/>
    <mergeCell ref="AQ412:AX412"/>
    <mergeCell ref="CV410:DE410"/>
    <mergeCell ref="A411:O411"/>
    <mergeCell ref="P411:AC411"/>
    <mergeCell ref="AD411:AF411"/>
    <mergeCell ref="AG411:AJ411"/>
    <mergeCell ref="AK411:AP411"/>
    <mergeCell ref="AQ411:AX411"/>
    <mergeCell ref="AY411:BF411"/>
    <mergeCell ref="BG411:BN411"/>
    <mergeCell ref="BO411:BV411"/>
    <mergeCell ref="AY410:BF410"/>
    <mergeCell ref="BG410:BN410"/>
    <mergeCell ref="BO410:BV410"/>
    <mergeCell ref="BW410:CD410"/>
    <mergeCell ref="CE410:CM410"/>
    <mergeCell ref="CN410:CU410"/>
    <mergeCell ref="BW409:CD409"/>
    <mergeCell ref="CE409:CM409"/>
    <mergeCell ref="CN409:CU409"/>
    <mergeCell ref="CV409:DE409"/>
    <mergeCell ref="A410:O410"/>
    <mergeCell ref="P410:AC410"/>
    <mergeCell ref="AD410:AF410"/>
    <mergeCell ref="AG410:AJ410"/>
    <mergeCell ref="AK410:AP410"/>
    <mergeCell ref="AQ410:AX410"/>
    <mergeCell ref="CV408:DE408"/>
    <mergeCell ref="A409:O409"/>
    <mergeCell ref="P409:AC409"/>
    <mergeCell ref="AD409:AF409"/>
    <mergeCell ref="AG409:AJ409"/>
    <mergeCell ref="AK409:AP409"/>
    <mergeCell ref="AQ409:AX409"/>
    <mergeCell ref="AY409:BF409"/>
    <mergeCell ref="BG409:BN409"/>
    <mergeCell ref="BO409:BV409"/>
    <mergeCell ref="AY408:BF408"/>
    <mergeCell ref="BG408:BN408"/>
    <mergeCell ref="BO408:BV408"/>
    <mergeCell ref="BW408:CD408"/>
    <mergeCell ref="CE408:CM408"/>
    <mergeCell ref="CN408:CU408"/>
    <mergeCell ref="BW407:CD407"/>
    <mergeCell ref="CE407:CM407"/>
    <mergeCell ref="CN407:CU407"/>
    <mergeCell ref="CV407:DE407"/>
    <mergeCell ref="A408:O408"/>
    <mergeCell ref="P408:AC408"/>
    <mergeCell ref="AD408:AF408"/>
    <mergeCell ref="AG408:AJ408"/>
    <mergeCell ref="AK408:AP408"/>
    <mergeCell ref="AQ408:AX408"/>
    <mergeCell ref="CV406:DE406"/>
    <mergeCell ref="A407:O407"/>
    <mergeCell ref="P407:AC407"/>
    <mergeCell ref="AD407:AF407"/>
    <mergeCell ref="AG407:AJ407"/>
    <mergeCell ref="AK407:AP407"/>
    <mergeCell ref="AQ407:AX407"/>
    <mergeCell ref="AY407:BF407"/>
    <mergeCell ref="BG407:BN407"/>
    <mergeCell ref="BO407:BV407"/>
    <mergeCell ref="AY406:BF406"/>
    <mergeCell ref="BG406:BN406"/>
    <mergeCell ref="BO406:BV406"/>
    <mergeCell ref="BW406:CD406"/>
    <mergeCell ref="CE406:CM406"/>
    <mergeCell ref="CN406:CU406"/>
    <mergeCell ref="BW405:CD405"/>
    <mergeCell ref="CE405:CM405"/>
    <mergeCell ref="CN405:CU405"/>
    <mergeCell ref="CV405:DE405"/>
    <mergeCell ref="A406:O406"/>
    <mergeCell ref="P406:AC406"/>
    <mergeCell ref="AD406:AF406"/>
    <mergeCell ref="AG406:AJ406"/>
    <mergeCell ref="AK406:AP406"/>
    <mergeCell ref="AQ406:AX406"/>
    <mergeCell ref="CV404:DE404"/>
    <mergeCell ref="A405:O405"/>
    <mergeCell ref="P405:AC405"/>
    <mergeCell ref="AD405:AF405"/>
    <mergeCell ref="AG405:AJ405"/>
    <mergeCell ref="AK405:AP405"/>
    <mergeCell ref="AQ405:AX405"/>
    <mergeCell ref="AY405:BF405"/>
    <mergeCell ref="BG405:BN405"/>
    <mergeCell ref="BO405:BV405"/>
    <mergeCell ref="AY404:BF404"/>
    <mergeCell ref="BG404:BN404"/>
    <mergeCell ref="BO404:BV404"/>
    <mergeCell ref="BW404:CD404"/>
    <mergeCell ref="CE404:CM404"/>
    <mergeCell ref="CN404:CU404"/>
    <mergeCell ref="BW403:CD403"/>
    <mergeCell ref="CE403:CM403"/>
    <mergeCell ref="CN403:CU403"/>
    <mergeCell ref="CV403:DE403"/>
    <mergeCell ref="A404:O404"/>
    <mergeCell ref="P404:AC404"/>
    <mergeCell ref="AD404:AF404"/>
    <mergeCell ref="AG404:AJ404"/>
    <mergeCell ref="AK404:AP404"/>
    <mergeCell ref="AQ404:AX404"/>
    <mergeCell ref="CV402:DE402"/>
    <mergeCell ref="A403:O403"/>
    <mergeCell ref="P403:AC403"/>
    <mergeCell ref="AD403:AF403"/>
    <mergeCell ref="AG403:AJ403"/>
    <mergeCell ref="AK403:AP403"/>
    <mergeCell ref="AQ403:AX403"/>
    <mergeCell ref="AY403:BF403"/>
    <mergeCell ref="BG403:BN403"/>
    <mergeCell ref="BO403:BV403"/>
    <mergeCell ref="AY402:BF402"/>
    <mergeCell ref="BG402:BN402"/>
    <mergeCell ref="BO402:BV402"/>
    <mergeCell ref="BW402:CD402"/>
    <mergeCell ref="CE402:CM402"/>
    <mergeCell ref="CN402:CU402"/>
    <mergeCell ref="BW401:CD401"/>
    <mergeCell ref="CE401:CM401"/>
    <mergeCell ref="CN401:CU401"/>
    <mergeCell ref="CV401:DE401"/>
    <mergeCell ref="A402:O402"/>
    <mergeCell ref="P402:AC402"/>
    <mergeCell ref="AD402:AF402"/>
    <mergeCell ref="AG402:AJ402"/>
    <mergeCell ref="AK402:AP402"/>
    <mergeCell ref="AQ402:AX402"/>
    <mergeCell ref="CV400:DE400"/>
    <mergeCell ref="A401:O401"/>
    <mergeCell ref="P401:AC401"/>
    <mergeCell ref="AD401:AF401"/>
    <mergeCell ref="AG401:AJ401"/>
    <mergeCell ref="AK401:AP401"/>
    <mergeCell ref="AQ401:AX401"/>
    <mergeCell ref="AY401:BF401"/>
    <mergeCell ref="BG401:BN401"/>
    <mergeCell ref="BO401:BV401"/>
    <mergeCell ref="AY400:BF400"/>
    <mergeCell ref="BG400:BN400"/>
    <mergeCell ref="BO400:BV400"/>
    <mergeCell ref="BW400:CD400"/>
    <mergeCell ref="CE400:CM400"/>
    <mergeCell ref="CN400:CU400"/>
    <mergeCell ref="BW399:CD399"/>
    <mergeCell ref="CE399:CM399"/>
    <mergeCell ref="CN399:CU399"/>
    <mergeCell ref="CV399:DE399"/>
    <mergeCell ref="A400:O400"/>
    <mergeCell ref="P400:AC400"/>
    <mergeCell ref="AD400:AF400"/>
    <mergeCell ref="AG400:AJ400"/>
    <mergeCell ref="AK400:AP400"/>
    <mergeCell ref="AQ400:AX400"/>
    <mergeCell ref="CV398:DE398"/>
    <mergeCell ref="A399:O399"/>
    <mergeCell ref="P399:AC399"/>
    <mergeCell ref="AD399:AF399"/>
    <mergeCell ref="AG399:AJ399"/>
    <mergeCell ref="AK399:AP399"/>
    <mergeCell ref="AQ399:AX399"/>
    <mergeCell ref="AY399:BF399"/>
    <mergeCell ref="BG399:BN399"/>
    <mergeCell ref="BO399:BV399"/>
    <mergeCell ref="AY398:BF398"/>
    <mergeCell ref="BG398:BN398"/>
    <mergeCell ref="BO398:BV398"/>
    <mergeCell ref="BW398:CD398"/>
    <mergeCell ref="CE398:CM398"/>
    <mergeCell ref="CN398:CU398"/>
    <mergeCell ref="BW397:CD397"/>
    <mergeCell ref="CE397:CM397"/>
    <mergeCell ref="CN397:CU397"/>
    <mergeCell ref="CV397:DE397"/>
    <mergeCell ref="A398:O398"/>
    <mergeCell ref="P398:AC398"/>
    <mergeCell ref="AD398:AF398"/>
    <mergeCell ref="AG398:AJ398"/>
    <mergeCell ref="AK398:AP398"/>
    <mergeCell ref="AQ398:AX398"/>
    <mergeCell ref="CV396:DE396"/>
    <mergeCell ref="A397:O397"/>
    <mergeCell ref="P397:AC397"/>
    <mergeCell ref="AD397:AF397"/>
    <mergeCell ref="AG397:AJ397"/>
    <mergeCell ref="AK397:AP397"/>
    <mergeCell ref="AQ397:AX397"/>
    <mergeCell ref="AY397:BF397"/>
    <mergeCell ref="BG397:BN397"/>
    <mergeCell ref="BO397:BV397"/>
    <mergeCell ref="AY396:BF396"/>
    <mergeCell ref="BG396:BN396"/>
    <mergeCell ref="BO396:BV396"/>
    <mergeCell ref="BW396:CD396"/>
    <mergeCell ref="CE396:CM396"/>
    <mergeCell ref="CN396:CU396"/>
    <mergeCell ref="BW395:CD395"/>
    <mergeCell ref="CE395:CM395"/>
    <mergeCell ref="CN395:CU395"/>
    <mergeCell ref="CV395:DE395"/>
    <mergeCell ref="A396:O396"/>
    <mergeCell ref="P396:AC396"/>
    <mergeCell ref="AD396:AF396"/>
    <mergeCell ref="AG396:AJ396"/>
    <mergeCell ref="AK396:AP396"/>
    <mergeCell ref="AQ396:AX396"/>
    <mergeCell ref="CV394:DE394"/>
    <mergeCell ref="A395:O395"/>
    <mergeCell ref="P395:AC395"/>
    <mergeCell ref="AD395:AF395"/>
    <mergeCell ref="AG395:AJ395"/>
    <mergeCell ref="AK395:AP395"/>
    <mergeCell ref="AQ395:AX395"/>
    <mergeCell ref="AY395:BF395"/>
    <mergeCell ref="BG395:BN395"/>
    <mergeCell ref="BO395:BV395"/>
    <mergeCell ref="AY394:BF394"/>
    <mergeCell ref="BG394:BN394"/>
    <mergeCell ref="BO394:BV394"/>
    <mergeCell ref="BW394:CD394"/>
    <mergeCell ref="CE394:CM394"/>
    <mergeCell ref="CN394:CU394"/>
    <mergeCell ref="BW393:CD393"/>
    <mergeCell ref="CE393:CM393"/>
    <mergeCell ref="CN393:CU393"/>
    <mergeCell ref="CV393:DE393"/>
    <mergeCell ref="A394:O394"/>
    <mergeCell ref="P394:AC394"/>
    <mergeCell ref="AD394:AF394"/>
    <mergeCell ref="AG394:AJ394"/>
    <mergeCell ref="AK394:AP394"/>
    <mergeCell ref="AQ394:AX394"/>
    <mergeCell ref="CV392:DE392"/>
    <mergeCell ref="A393:O393"/>
    <mergeCell ref="P393:AC393"/>
    <mergeCell ref="AD393:AF393"/>
    <mergeCell ref="AG393:AJ393"/>
    <mergeCell ref="AK393:AP393"/>
    <mergeCell ref="AQ393:AX393"/>
    <mergeCell ref="AY393:BF393"/>
    <mergeCell ref="BG393:BN393"/>
    <mergeCell ref="BO393:BV393"/>
    <mergeCell ref="AY392:BF392"/>
    <mergeCell ref="BG392:BN392"/>
    <mergeCell ref="BO392:BV392"/>
    <mergeCell ref="BW392:CD392"/>
    <mergeCell ref="CE392:CM392"/>
    <mergeCell ref="CN392:CU392"/>
    <mergeCell ref="BW391:CD391"/>
    <mergeCell ref="CE391:CM391"/>
    <mergeCell ref="CN391:CU391"/>
    <mergeCell ref="CV391:DE391"/>
    <mergeCell ref="A392:O392"/>
    <mergeCell ref="P392:AC392"/>
    <mergeCell ref="AD392:AF392"/>
    <mergeCell ref="AG392:AJ392"/>
    <mergeCell ref="AK392:AP392"/>
    <mergeCell ref="AQ392:AX392"/>
    <mergeCell ref="CV390:DE390"/>
    <mergeCell ref="A391:O391"/>
    <mergeCell ref="P391:AC391"/>
    <mergeCell ref="AD391:AF391"/>
    <mergeCell ref="AG391:AJ391"/>
    <mergeCell ref="AK391:AP391"/>
    <mergeCell ref="AQ391:AX391"/>
    <mergeCell ref="AY391:BF391"/>
    <mergeCell ref="BG391:BN391"/>
    <mergeCell ref="BO391:BV391"/>
    <mergeCell ref="AY390:BF390"/>
    <mergeCell ref="BG390:BN390"/>
    <mergeCell ref="BO390:BV390"/>
    <mergeCell ref="BW390:CD390"/>
    <mergeCell ref="CE390:CM390"/>
    <mergeCell ref="CN390:CU390"/>
    <mergeCell ref="BW389:CD389"/>
    <mergeCell ref="CE389:CM389"/>
    <mergeCell ref="CN389:CU389"/>
    <mergeCell ref="CV389:DE389"/>
    <mergeCell ref="A390:O390"/>
    <mergeCell ref="P390:AC390"/>
    <mergeCell ref="AD390:AF390"/>
    <mergeCell ref="AG390:AJ390"/>
    <mergeCell ref="AK390:AP390"/>
    <mergeCell ref="AQ390:AX390"/>
    <mergeCell ref="CV388:DE388"/>
    <mergeCell ref="A389:O389"/>
    <mergeCell ref="P389:AC389"/>
    <mergeCell ref="AD389:AF389"/>
    <mergeCell ref="AG389:AJ389"/>
    <mergeCell ref="AK389:AP389"/>
    <mergeCell ref="AQ389:AX389"/>
    <mergeCell ref="AY389:BF389"/>
    <mergeCell ref="BG389:BN389"/>
    <mergeCell ref="BO389:BV389"/>
    <mergeCell ref="AY388:BF388"/>
    <mergeCell ref="BG388:BN388"/>
    <mergeCell ref="BO388:BV388"/>
    <mergeCell ref="BW388:CD388"/>
    <mergeCell ref="CE388:CM388"/>
    <mergeCell ref="CN388:CU388"/>
    <mergeCell ref="BW387:CD387"/>
    <mergeCell ref="CE387:CM387"/>
    <mergeCell ref="CN387:CU387"/>
    <mergeCell ref="CV387:DE387"/>
    <mergeCell ref="A388:O388"/>
    <mergeCell ref="P388:AC388"/>
    <mergeCell ref="AD388:AF388"/>
    <mergeCell ref="AG388:AJ388"/>
    <mergeCell ref="AK388:AP388"/>
    <mergeCell ref="AQ388:AX388"/>
    <mergeCell ref="CV386:DE386"/>
    <mergeCell ref="A387:O387"/>
    <mergeCell ref="P387:AC387"/>
    <mergeCell ref="AD387:AF387"/>
    <mergeCell ref="AG387:AJ387"/>
    <mergeCell ref="AK387:AP387"/>
    <mergeCell ref="AQ387:AX387"/>
    <mergeCell ref="AY387:BF387"/>
    <mergeCell ref="BG387:BN387"/>
    <mergeCell ref="BO387:BV387"/>
    <mergeCell ref="AY386:BF386"/>
    <mergeCell ref="BG386:BN386"/>
    <mergeCell ref="BO386:BV386"/>
    <mergeCell ref="BW386:CD386"/>
    <mergeCell ref="CE386:CM386"/>
    <mergeCell ref="CN386:CU386"/>
    <mergeCell ref="BW385:CD385"/>
    <mergeCell ref="CE385:CM385"/>
    <mergeCell ref="CN385:CU385"/>
    <mergeCell ref="CV385:DE385"/>
    <mergeCell ref="A386:O386"/>
    <mergeCell ref="P386:AC386"/>
    <mergeCell ref="AD386:AF386"/>
    <mergeCell ref="AG386:AJ386"/>
    <mergeCell ref="AK386:AP386"/>
    <mergeCell ref="AQ386:AX386"/>
    <mergeCell ref="CV384:DE384"/>
    <mergeCell ref="A385:O385"/>
    <mergeCell ref="P385:AC385"/>
    <mergeCell ref="AD385:AF385"/>
    <mergeCell ref="AG385:AJ385"/>
    <mergeCell ref="AK385:AP385"/>
    <mergeCell ref="AQ385:AX385"/>
    <mergeCell ref="AY385:BF385"/>
    <mergeCell ref="BG385:BN385"/>
    <mergeCell ref="BO385:BV385"/>
    <mergeCell ref="AY384:BF384"/>
    <mergeCell ref="BG384:BN384"/>
    <mergeCell ref="BO384:BV384"/>
    <mergeCell ref="BW384:CD384"/>
    <mergeCell ref="CE384:CM384"/>
    <mergeCell ref="CN384:CU384"/>
    <mergeCell ref="BW383:CD383"/>
    <mergeCell ref="CE383:CM383"/>
    <mergeCell ref="CN383:CU383"/>
    <mergeCell ref="CV383:DE383"/>
    <mergeCell ref="A384:O384"/>
    <mergeCell ref="P384:AC384"/>
    <mergeCell ref="AD384:AF384"/>
    <mergeCell ref="AG384:AJ384"/>
    <mergeCell ref="AK384:AP384"/>
    <mergeCell ref="AQ384:AX384"/>
    <mergeCell ref="CV382:DE382"/>
    <mergeCell ref="A383:O383"/>
    <mergeCell ref="P383:AC383"/>
    <mergeCell ref="AD383:AF383"/>
    <mergeCell ref="AG383:AJ383"/>
    <mergeCell ref="AK383:AP383"/>
    <mergeCell ref="AQ383:AX383"/>
    <mergeCell ref="AY383:BF383"/>
    <mergeCell ref="BG383:BN383"/>
    <mergeCell ref="BO383:BV383"/>
    <mergeCell ref="AY382:BF382"/>
    <mergeCell ref="BG382:BN382"/>
    <mergeCell ref="BO382:BV382"/>
    <mergeCell ref="BW382:CD382"/>
    <mergeCell ref="CE382:CM382"/>
    <mergeCell ref="CN382:CU382"/>
    <mergeCell ref="BW381:CD381"/>
    <mergeCell ref="CE381:CM381"/>
    <mergeCell ref="CN381:CU381"/>
    <mergeCell ref="CV381:DE381"/>
    <mergeCell ref="A382:O382"/>
    <mergeCell ref="P382:AC382"/>
    <mergeCell ref="AD382:AF382"/>
    <mergeCell ref="AG382:AJ382"/>
    <mergeCell ref="AK382:AP382"/>
    <mergeCell ref="AQ382:AX382"/>
    <mergeCell ref="CV380:DE380"/>
    <mergeCell ref="A381:O381"/>
    <mergeCell ref="P381:AC381"/>
    <mergeCell ref="AD381:AF381"/>
    <mergeCell ref="AG381:AJ381"/>
    <mergeCell ref="AK381:AP381"/>
    <mergeCell ref="AQ381:AX381"/>
    <mergeCell ref="AY381:BF381"/>
    <mergeCell ref="BG381:BN381"/>
    <mergeCell ref="BO381:BV381"/>
    <mergeCell ref="AY380:BF380"/>
    <mergeCell ref="BG380:BN380"/>
    <mergeCell ref="BO380:BV380"/>
    <mergeCell ref="BW380:CD380"/>
    <mergeCell ref="CE380:CM380"/>
    <mergeCell ref="CN380:CU380"/>
    <mergeCell ref="BW379:CD379"/>
    <mergeCell ref="CE379:CM379"/>
    <mergeCell ref="CN379:CU379"/>
    <mergeCell ref="CV379:DE379"/>
    <mergeCell ref="A380:O380"/>
    <mergeCell ref="P380:AC380"/>
    <mergeCell ref="AD380:AF380"/>
    <mergeCell ref="AG380:AJ380"/>
    <mergeCell ref="AK380:AP380"/>
    <mergeCell ref="AQ380:AX380"/>
    <mergeCell ref="CV378:DE378"/>
    <mergeCell ref="A379:O379"/>
    <mergeCell ref="P379:AC379"/>
    <mergeCell ref="AD379:AF379"/>
    <mergeCell ref="AG379:AJ379"/>
    <mergeCell ref="AK379:AP379"/>
    <mergeCell ref="AQ379:AX379"/>
    <mergeCell ref="AY379:BF379"/>
    <mergeCell ref="BG379:BN379"/>
    <mergeCell ref="BO379:BV379"/>
    <mergeCell ref="AY378:BF378"/>
    <mergeCell ref="BG378:BN378"/>
    <mergeCell ref="BO378:BV378"/>
    <mergeCell ref="BW378:CD378"/>
    <mergeCell ref="CE378:CM378"/>
    <mergeCell ref="CN378:CU378"/>
    <mergeCell ref="BW377:CD377"/>
    <mergeCell ref="CE377:CM377"/>
    <mergeCell ref="CN377:CU377"/>
    <mergeCell ref="CV377:DE377"/>
    <mergeCell ref="A378:O378"/>
    <mergeCell ref="P378:AC378"/>
    <mergeCell ref="AD378:AF378"/>
    <mergeCell ref="AG378:AJ378"/>
    <mergeCell ref="AK378:AP378"/>
    <mergeCell ref="AQ378:AX378"/>
    <mergeCell ref="CV376:DE376"/>
    <mergeCell ref="A377:O377"/>
    <mergeCell ref="P377:AC377"/>
    <mergeCell ref="AD377:AF377"/>
    <mergeCell ref="AG377:AJ377"/>
    <mergeCell ref="AK377:AP377"/>
    <mergeCell ref="AQ377:AX377"/>
    <mergeCell ref="AY377:BF377"/>
    <mergeCell ref="BG377:BN377"/>
    <mergeCell ref="BO377:BV377"/>
    <mergeCell ref="AY376:BF376"/>
    <mergeCell ref="BG376:BN376"/>
    <mergeCell ref="BO376:BV376"/>
    <mergeCell ref="BW376:CD376"/>
    <mergeCell ref="CE376:CM376"/>
    <mergeCell ref="CN376:CU376"/>
    <mergeCell ref="BW375:CD375"/>
    <mergeCell ref="CE375:CM375"/>
    <mergeCell ref="CN375:CU375"/>
    <mergeCell ref="CV375:DE375"/>
    <mergeCell ref="A376:O376"/>
    <mergeCell ref="P376:AC376"/>
    <mergeCell ref="AD376:AF376"/>
    <mergeCell ref="AG376:AJ376"/>
    <mergeCell ref="AK376:AP376"/>
    <mergeCell ref="AQ376:AX376"/>
    <mergeCell ref="CV374:DE374"/>
    <mergeCell ref="A375:O375"/>
    <mergeCell ref="P375:AC375"/>
    <mergeCell ref="AD375:AF375"/>
    <mergeCell ref="AG375:AJ375"/>
    <mergeCell ref="AK375:AP375"/>
    <mergeCell ref="AQ375:AX375"/>
    <mergeCell ref="AY375:BF375"/>
    <mergeCell ref="BG375:BN375"/>
    <mergeCell ref="BO375:BV375"/>
    <mergeCell ref="AY374:BF374"/>
    <mergeCell ref="BG374:BN374"/>
    <mergeCell ref="BO374:BV374"/>
    <mergeCell ref="BW374:CD374"/>
    <mergeCell ref="CE374:CM374"/>
    <mergeCell ref="CN374:CU374"/>
    <mergeCell ref="BW373:CD373"/>
    <mergeCell ref="CE373:CM373"/>
    <mergeCell ref="CN373:CU373"/>
    <mergeCell ref="CV373:DE373"/>
    <mergeCell ref="A374:O374"/>
    <mergeCell ref="P374:AC374"/>
    <mergeCell ref="AD374:AF374"/>
    <mergeCell ref="AG374:AJ374"/>
    <mergeCell ref="AK374:AP374"/>
    <mergeCell ref="AQ374:AX374"/>
    <mergeCell ref="CV372:DE372"/>
    <mergeCell ref="A373:O373"/>
    <mergeCell ref="P373:AC373"/>
    <mergeCell ref="AD373:AF373"/>
    <mergeCell ref="AG373:AJ373"/>
    <mergeCell ref="AK373:AP373"/>
    <mergeCell ref="AQ373:AX373"/>
    <mergeCell ref="AY373:BF373"/>
    <mergeCell ref="BG373:BN373"/>
    <mergeCell ref="BO373:BV373"/>
    <mergeCell ref="AY372:BF372"/>
    <mergeCell ref="BG372:BN372"/>
    <mergeCell ref="BO372:BV372"/>
    <mergeCell ref="BW372:CD372"/>
    <mergeCell ref="CE372:CM372"/>
    <mergeCell ref="CN372:CU372"/>
    <mergeCell ref="BW371:CD371"/>
    <mergeCell ref="CE371:CM371"/>
    <mergeCell ref="CN371:CU371"/>
    <mergeCell ref="CV371:DE371"/>
    <mergeCell ref="A372:O372"/>
    <mergeCell ref="P372:AC372"/>
    <mergeCell ref="AD372:AF372"/>
    <mergeCell ref="AG372:AJ372"/>
    <mergeCell ref="AK372:AP372"/>
    <mergeCell ref="AQ372:AX372"/>
    <mergeCell ref="CV370:DE370"/>
    <mergeCell ref="A371:O371"/>
    <mergeCell ref="P371:AC371"/>
    <mergeCell ref="AD371:AF371"/>
    <mergeCell ref="AG371:AJ371"/>
    <mergeCell ref="AK371:AP371"/>
    <mergeCell ref="AQ371:AX371"/>
    <mergeCell ref="AY371:BF371"/>
    <mergeCell ref="BG371:BN371"/>
    <mergeCell ref="BO371:BV371"/>
    <mergeCell ref="AY370:BF370"/>
    <mergeCell ref="BG370:BN370"/>
    <mergeCell ref="BO370:BV370"/>
    <mergeCell ref="BW370:CD370"/>
    <mergeCell ref="CE370:CM370"/>
    <mergeCell ref="CN370:CU370"/>
    <mergeCell ref="BW369:CD369"/>
    <mergeCell ref="CE369:CM369"/>
    <mergeCell ref="CN369:CU369"/>
    <mergeCell ref="CV369:DE369"/>
    <mergeCell ref="A370:O370"/>
    <mergeCell ref="P370:AC370"/>
    <mergeCell ref="AD370:AF370"/>
    <mergeCell ref="AG370:AJ370"/>
    <mergeCell ref="AK370:AP370"/>
    <mergeCell ref="AQ370:AX370"/>
    <mergeCell ref="CV368:DE368"/>
    <mergeCell ref="A369:O369"/>
    <mergeCell ref="P369:AC369"/>
    <mergeCell ref="AD369:AF369"/>
    <mergeCell ref="AG369:AJ369"/>
    <mergeCell ref="AK369:AP369"/>
    <mergeCell ref="AQ369:AX369"/>
    <mergeCell ref="AY369:BF369"/>
    <mergeCell ref="BG369:BN369"/>
    <mergeCell ref="BO369:BV369"/>
    <mergeCell ref="AY368:BF368"/>
    <mergeCell ref="BG368:BN368"/>
    <mergeCell ref="BO368:BV368"/>
    <mergeCell ref="BW368:CD368"/>
    <mergeCell ref="CE368:CM368"/>
    <mergeCell ref="CN368:CU368"/>
    <mergeCell ref="BW367:CD367"/>
    <mergeCell ref="CE367:CM367"/>
    <mergeCell ref="CN367:CU367"/>
    <mergeCell ref="CV367:DE367"/>
    <mergeCell ref="A368:O368"/>
    <mergeCell ref="P368:AC368"/>
    <mergeCell ref="AD368:AF368"/>
    <mergeCell ref="AG368:AJ368"/>
    <mergeCell ref="AK368:AP368"/>
    <mergeCell ref="AQ368:AX368"/>
    <mergeCell ref="CV366:DE366"/>
    <mergeCell ref="A367:O367"/>
    <mergeCell ref="P367:AC367"/>
    <mergeCell ref="AD367:AF367"/>
    <mergeCell ref="AG367:AJ367"/>
    <mergeCell ref="AK367:AP367"/>
    <mergeCell ref="AQ367:AX367"/>
    <mergeCell ref="AY367:BF367"/>
    <mergeCell ref="BG367:BN367"/>
    <mergeCell ref="BO367:BV367"/>
    <mergeCell ref="AY366:BF366"/>
    <mergeCell ref="BG366:BN366"/>
    <mergeCell ref="BO366:BV366"/>
    <mergeCell ref="BW366:CD366"/>
    <mergeCell ref="CE366:CM366"/>
    <mergeCell ref="CN366:CU366"/>
    <mergeCell ref="BW365:CD365"/>
    <mergeCell ref="CE365:CM365"/>
    <mergeCell ref="CN365:CU365"/>
    <mergeCell ref="CV365:DE365"/>
    <mergeCell ref="A366:O366"/>
    <mergeCell ref="P366:AC366"/>
    <mergeCell ref="AD366:AF366"/>
    <mergeCell ref="AG366:AJ366"/>
    <mergeCell ref="AK366:AP366"/>
    <mergeCell ref="AQ366:AX366"/>
    <mergeCell ref="CV364:DE364"/>
    <mergeCell ref="A365:O365"/>
    <mergeCell ref="P365:AC365"/>
    <mergeCell ref="AD365:AF365"/>
    <mergeCell ref="AG365:AJ365"/>
    <mergeCell ref="AK365:AP365"/>
    <mergeCell ref="AQ365:AX365"/>
    <mergeCell ref="AY365:BF365"/>
    <mergeCell ref="BG365:BN365"/>
    <mergeCell ref="BO365:BV365"/>
    <mergeCell ref="AY364:BF364"/>
    <mergeCell ref="BG364:BN364"/>
    <mergeCell ref="BO364:BV364"/>
    <mergeCell ref="BW364:CD364"/>
    <mergeCell ref="CE364:CM364"/>
    <mergeCell ref="CN364:CU364"/>
    <mergeCell ref="BW363:CD363"/>
    <mergeCell ref="CE363:CM363"/>
    <mergeCell ref="CN363:CU363"/>
    <mergeCell ref="CV363:DE363"/>
    <mergeCell ref="A364:O364"/>
    <mergeCell ref="P364:AC364"/>
    <mergeCell ref="AD364:AF364"/>
    <mergeCell ref="AG364:AJ364"/>
    <mergeCell ref="AK364:AP364"/>
    <mergeCell ref="AQ364:AX364"/>
    <mergeCell ref="CV362:DE362"/>
    <mergeCell ref="A363:O363"/>
    <mergeCell ref="P363:AC363"/>
    <mergeCell ref="AD363:AF363"/>
    <mergeCell ref="AG363:AJ363"/>
    <mergeCell ref="AK363:AP363"/>
    <mergeCell ref="AQ363:AX363"/>
    <mergeCell ref="AY363:BF363"/>
    <mergeCell ref="BG363:BN363"/>
    <mergeCell ref="BO363:BV363"/>
    <mergeCell ref="AY362:BF362"/>
    <mergeCell ref="BG362:BN362"/>
    <mergeCell ref="BO362:BV362"/>
    <mergeCell ref="BW362:CD362"/>
    <mergeCell ref="CE362:CM362"/>
    <mergeCell ref="CN362:CU362"/>
    <mergeCell ref="BW361:CD361"/>
    <mergeCell ref="CE361:CM361"/>
    <mergeCell ref="CN361:CU361"/>
    <mergeCell ref="CV361:DE361"/>
    <mergeCell ref="A362:O362"/>
    <mergeCell ref="P362:AC362"/>
    <mergeCell ref="AD362:AF362"/>
    <mergeCell ref="AG362:AJ362"/>
    <mergeCell ref="AK362:AP362"/>
    <mergeCell ref="AQ362:AX362"/>
    <mergeCell ref="CV360:DE360"/>
    <mergeCell ref="A361:O361"/>
    <mergeCell ref="P361:AC361"/>
    <mergeCell ref="AD361:AF361"/>
    <mergeCell ref="AG361:AJ361"/>
    <mergeCell ref="AK361:AP361"/>
    <mergeCell ref="AQ361:AX361"/>
    <mergeCell ref="AY361:BF361"/>
    <mergeCell ref="BG361:BN361"/>
    <mergeCell ref="BO361:BV361"/>
    <mergeCell ref="AY360:BF360"/>
    <mergeCell ref="BG360:BN360"/>
    <mergeCell ref="BO360:BV360"/>
    <mergeCell ref="BW360:CD360"/>
    <mergeCell ref="CE360:CM360"/>
    <mergeCell ref="CN360:CU360"/>
    <mergeCell ref="BW359:CD359"/>
    <mergeCell ref="CE359:CM359"/>
    <mergeCell ref="CN359:CU359"/>
    <mergeCell ref="CV359:DE359"/>
    <mergeCell ref="A360:O360"/>
    <mergeCell ref="P360:AC360"/>
    <mergeCell ref="AD360:AF360"/>
    <mergeCell ref="AG360:AJ360"/>
    <mergeCell ref="AK360:AP360"/>
    <mergeCell ref="AQ360:AX360"/>
    <mergeCell ref="CV358:DE358"/>
    <mergeCell ref="A359:O359"/>
    <mergeCell ref="P359:AC359"/>
    <mergeCell ref="AD359:AF359"/>
    <mergeCell ref="AG359:AJ359"/>
    <mergeCell ref="AK359:AP359"/>
    <mergeCell ref="AQ359:AX359"/>
    <mergeCell ref="AY359:BF359"/>
    <mergeCell ref="BG359:BN359"/>
    <mergeCell ref="BO359:BV359"/>
    <mergeCell ref="AY358:BF358"/>
    <mergeCell ref="BG358:BN358"/>
    <mergeCell ref="BO358:BV358"/>
    <mergeCell ref="BW358:CD358"/>
    <mergeCell ref="CE358:CM358"/>
    <mergeCell ref="CN358:CU358"/>
    <mergeCell ref="BW357:CD357"/>
    <mergeCell ref="CE357:CM357"/>
    <mergeCell ref="CN357:CU357"/>
    <mergeCell ref="CV357:DE357"/>
    <mergeCell ref="A358:O358"/>
    <mergeCell ref="P358:AC358"/>
    <mergeCell ref="AD358:AF358"/>
    <mergeCell ref="AG358:AJ358"/>
    <mergeCell ref="AK358:AP358"/>
    <mergeCell ref="AQ358:AX358"/>
    <mergeCell ref="CV356:DE356"/>
    <mergeCell ref="A357:O357"/>
    <mergeCell ref="P357:AC357"/>
    <mergeCell ref="AD357:AF357"/>
    <mergeCell ref="AG357:AJ357"/>
    <mergeCell ref="AK357:AP357"/>
    <mergeCell ref="AQ357:AX357"/>
    <mergeCell ref="AY357:BF357"/>
    <mergeCell ref="BG357:BN357"/>
    <mergeCell ref="BO357:BV357"/>
    <mergeCell ref="AY356:BF356"/>
    <mergeCell ref="BG356:BN356"/>
    <mergeCell ref="BO356:BV356"/>
    <mergeCell ref="BW356:CD356"/>
    <mergeCell ref="CE356:CM356"/>
    <mergeCell ref="CN356:CU356"/>
    <mergeCell ref="BW355:CD355"/>
    <mergeCell ref="CE355:CM355"/>
    <mergeCell ref="CN355:CU355"/>
    <mergeCell ref="CV355:DE355"/>
    <mergeCell ref="A356:O356"/>
    <mergeCell ref="P356:AC356"/>
    <mergeCell ref="AD356:AF356"/>
    <mergeCell ref="AG356:AJ356"/>
    <mergeCell ref="AK356:AP356"/>
    <mergeCell ref="AQ356:AX356"/>
    <mergeCell ref="CV354:DE354"/>
    <mergeCell ref="A355:O355"/>
    <mergeCell ref="P355:AC355"/>
    <mergeCell ref="AD355:AF355"/>
    <mergeCell ref="AG355:AJ355"/>
    <mergeCell ref="AK355:AP355"/>
    <mergeCell ref="AQ355:AX355"/>
    <mergeCell ref="AY355:BF355"/>
    <mergeCell ref="BG355:BN355"/>
    <mergeCell ref="BO355:BV355"/>
    <mergeCell ref="AY354:BF354"/>
    <mergeCell ref="BG354:BN354"/>
    <mergeCell ref="BO354:BV354"/>
    <mergeCell ref="BW354:CD354"/>
    <mergeCell ref="CE354:CM354"/>
    <mergeCell ref="CN354:CU354"/>
    <mergeCell ref="BW353:CD353"/>
    <mergeCell ref="CE353:CM353"/>
    <mergeCell ref="CN353:CU353"/>
    <mergeCell ref="CV353:DE353"/>
    <mergeCell ref="A354:O354"/>
    <mergeCell ref="P354:AC354"/>
    <mergeCell ref="AD354:AF354"/>
    <mergeCell ref="AG354:AJ354"/>
    <mergeCell ref="AK354:AP354"/>
    <mergeCell ref="AQ354:AX354"/>
    <mergeCell ref="CV352:DE352"/>
    <mergeCell ref="A353:O353"/>
    <mergeCell ref="P353:AC353"/>
    <mergeCell ref="AD353:AF353"/>
    <mergeCell ref="AG353:AJ353"/>
    <mergeCell ref="AK353:AP353"/>
    <mergeCell ref="AQ353:AX353"/>
    <mergeCell ref="AY353:BF353"/>
    <mergeCell ref="BG353:BN353"/>
    <mergeCell ref="BO353:BV353"/>
    <mergeCell ref="AY352:BF352"/>
    <mergeCell ref="BG352:BN352"/>
    <mergeCell ref="BO352:BV352"/>
    <mergeCell ref="BW352:CD352"/>
    <mergeCell ref="CE352:CM352"/>
    <mergeCell ref="CN352:CU352"/>
    <mergeCell ref="BW351:CD351"/>
    <mergeCell ref="CE351:CM351"/>
    <mergeCell ref="CN351:CU351"/>
    <mergeCell ref="CV351:DE351"/>
    <mergeCell ref="A352:O352"/>
    <mergeCell ref="P352:AC352"/>
    <mergeCell ref="AD352:AF352"/>
    <mergeCell ref="AG352:AJ352"/>
    <mergeCell ref="AK352:AP352"/>
    <mergeCell ref="AQ352:AX352"/>
    <mergeCell ref="CV350:DE350"/>
    <mergeCell ref="A351:O351"/>
    <mergeCell ref="P351:AC351"/>
    <mergeCell ref="AD351:AF351"/>
    <mergeCell ref="AG351:AJ351"/>
    <mergeCell ref="AK351:AP351"/>
    <mergeCell ref="AQ351:AX351"/>
    <mergeCell ref="AY351:BF351"/>
    <mergeCell ref="BG351:BN351"/>
    <mergeCell ref="BO351:BV351"/>
    <mergeCell ref="AY350:BF350"/>
    <mergeCell ref="BG350:BN350"/>
    <mergeCell ref="BO350:BV350"/>
    <mergeCell ref="BW350:CD350"/>
    <mergeCell ref="CE350:CM350"/>
    <mergeCell ref="CN350:CU350"/>
    <mergeCell ref="BW349:CD349"/>
    <mergeCell ref="CE349:CM349"/>
    <mergeCell ref="CN349:CU349"/>
    <mergeCell ref="CV349:DE349"/>
    <mergeCell ref="A350:O350"/>
    <mergeCell ref="P350:AC350"/>
    <mergeCell ref="AD350:AF350"/>
    <mergeCell ref="AG350:AJ350"/>
    <mergeCell ref="AK350:AP350"/>
    <mergeCell ref="AQ350:AX350"/>
    <mergeCell ref="CV348:DE348"/>
    <mergeCell ref="A349:O349"/>
    <mergeCell ref="P349:AC349"/>
    <mergeCell ref="AD349:AF349"/>
    <mergeCell ref="AG349:AJ349"/>
    <mergeCell ref="AK349:AP349"/>
    <mergeCell ref="AQ349:AX349"/>
    <mergeCell ref="AY349:BF349"/>
    <mergeCell ref="BG349:BN349"/>
    <mergeCell ref="BO349:BV349"/>
    <mergeCell ref="AY348:BF348"/>
    <mergeCell ref="BG348:BN348"/>
    <mergeCell ref="BO348:BV348"/>
    <mergeCell ref="BW348:CD348"/>
    <mergeCell ref="CE348:CM348"/>
    <mergeCell ref="CN348:CU348"/>
    <mergeCell ref="BW347:CD347"/>
    <mergeCell ref="CE347:CM347"/>
    <mergeCell ref="CN347:CU347"/>
    <mergeCell ref="CV347:DE347"/>
    <mergeCell ref="A348:O348"/>
    <mergeCell ref="P348:AC348"/>
    <mergeCell ref="AD348:AF348"/>
    <mergeCell ref="AG348:AJ348"/>
    <mergeCell ref="AK348:AP348"/>
    <mergeCell ref="AQ348:AX348"/>
    <mergeCell ref="CV346:DE346"/>
    <mergeCell ref="A347:O347"/>
    <mergeCell ref="P347:AC347"/>
    <mergeCell ref="AD347:AF347"/>
    <mergeCell ref="AG347:AJ347"/>
    <mergeCell ref="AK347:AP347"/>
    <mergeCell ref="AQ347:AX347"/>
    <mergeCell ref="AY347:BF347"/>
    <mergeCell ref="BG347:BN347"/>
    <mergeCell ref="BO347:BV347"/>
    <mergeCell ref="AY346:BF346"/>
    <mergeCell ref="BG346:BN346"/>
    <mergeCell ref="BO346:BV346"/>
    <mergeCell ref="BW346:CD346"/>
    <mergeCell ref="CE346:CM346"/>
    <mergeCell ref="CN346:CU346"/>
    <mergeCell ref="BW345:CD345"/>
    <mergeCell ref="CE345:CM345"/>
    <mergeCell ref="CN345:CU345"/>
    <mergeCell ref="CV345:DE345"/>
    <mergeCell ref="A346:O346"/>
    <mergeCell ref="P346:AC346"/>
    <mergeCell ref="AD346:AF346"/>
    <mergeCell ref="AG346:AJ346"/>
    <mergeCell ref="AK346:AP346"/>
    <mergeCell ref="AQ346:AX346"/>
    <mergeCell ref="CV344:DE344"/>
    <mergeCell ref="A345:O345"/>
    <mergeCell ref="P345:AC345"/>
    <mergeCell ref="AD345:AF345"/>
    <mergeCell ref="AG345:AJ345"/>
    <mergeCell ref="AK345:AP345"/>
    <mergeCell ref="AQ345:AX345"/>
    <mergeCell ref="AY345:BF345"/>
    <mergeCell ref="BG345:BN345"/>
    <mergeCell ref="BO345:BV345"/>
    <mergeCell ref="AY344:BF344"/>
    <mergeCell ref="BG344:BN344"/>
    <mergeCell ref="BO344:BV344"/>
    <mergeCell ref="BW344:CD344"/>
    <mergeCell ref="CE344:CM344"/>
    <mergeCell ref="CN344:CU344"/>
    <mergeCell ref="BW343:CD343"/>
    <mergeCell ref="CE343:CM343"/>
    <mergeCell ref="CN343:CU343"/>
    <mergeCell ref="CV343:DE343"/>
    <mergeCell ref="A344:O344"/>
    <mergeCell ref="P344:AC344"/>
    <mergeCell ref="AD344:AF344"/>
    <mergeCell ref="AG344:AJ344"/>
    <mergeCell ref="AK344:AP344"/>
    <mergeCell ref="AQ344:AX344"/>
    <mergeCell ref="CV342:DE342"/>
    <mergeCell ref="A343:O343"/>
    <mergeCell ref="P343:AC343"/>
    <mergeCell ref="AD343:AF343"/>
    <mergeCell ref="AG343:AJ343"/>
    <mergeCell ref="AK343:AP343"/>
    <mergeCell ref="AQ343:AX343"/>
    <mergeCell ref="AY343:BF343"/>
    <mergeCell ref="BG343:BN343"/>
    <mergeCell ref="BO343:BV343"/>
    <mergeCell ref="AY342:BF342"/>
    <mergeCell ref="BG342:BN342"/>
    <mergeCell ref="BO342:BV342"/>
    <mergeCell ref="BW342:CD342"/>
    <mergeCell ref="CE342:CM342"/>
    <mergeCell ref="CN342:CU342"/>
    <mergeCell ref="BW341:CD341"/>
    <mergeCell ref="CE341:CM341"/>
    <mergeCell ref="CN341:CU341"/>
    <mergeCell ref="CV341:DE341"/>
    <mergeCell ref="A342:O342"/>
    <mergeCell ref="P342:AC342"/>
    <mergeCell ref="AD342:AF342"/>
    <mergeCell ref="AG342:AJ342"/>
    <mergeCell ref="AK342:AP342"/>
    <mergeCell ref="AQ342:AX342"/>
    <mergeCell ref="CV340:DE340"/>
    <mergeCell ref="A341:O341"/>
    <mergeCell ref="P341:AC341"/>
    <mergeCell ref="AD341:AF341"/>
    <mergeCell ref="AG341:AJ341"/>
    <mergeCell ref="AK341:AP341"/>
    <mergeCell ref="AQ341:AX341"/>
    <mergeCell ref="AY341:BF341"/>
    <mergeCell ref="BG341:BN341"/>
    <mergeCell ref="BO341:BV341"/>
    <mergeCell ref="AY340:BF340"/>
    <mergeCell ref="BG340:BN340"/>
    <mergeCell ref="BO340:BV340"/>
    <mergeCell ref="BW340:CD340"/>
    <mergeCell ref="CE340:CM340"/>
    <mergeCell ref="CN340:CU340"/>
    <mergeCell ref="BW339:CD339"/>
    <mergeCell ref="CE339:CM339"/>
    <mergeCell ref="CN339:CU339"/>
    <mergeCell ref="CV339:DE339"/>
    <mergeCell ref="A340:O340"/>
    <mergeCell ref="P340:AC340"/>
    <mergeCell ref="AD340:AF340"/>
    <mergeCell ref="AG340:AJ340"/>
    <mergeCell ref="AK340:AP340"/>
    <mergeCell ref="AQ340:AX340"/>
    <mergeCell ref="CV338:DE338"/>
    <mergeCell ref="A339:O339"/>
    <mergeCell ref="P339:AC339"/>
    <mergeCell ref="AD339:AF339"/>
    <mergeCell ref="AG339:AJ339"/>
    <mergeCell ref="AK339:AP339"/>
    <mergeCell ref="AQ339:AX339"/>
    <mergeCell ref="AY339:BF339"/>
    <mergeCell ref="BG339:BN339"/>
    <mergeCell ref="BO339:BV339"/>
    <mergeCell ref="AY338:BF338"/>
    <mergeCell ref="BG338:BN338"/>
    <mergeCell ref="BO338:BV338"/>
    <mergeCell ref="BW338:CD338"/>
    <mergeCell ref="CE338:CM338"/>
    <mergeCell ref="CN338:CU338"/>
    <mergeCell ref="BW337:CD337"/>
    <mergeCell ref="CE337:CM337"/>
    <mergeCell ref="CN337:CU337"/>
    <mergeCell ref="CV337:DE337"/>
    <mergeCell ref="A338:O338"/>
    <mergeCell ref="P338:AC338"/>
    <mergeCell ref="AD338:AF338"/>
    <mergeCell ref="AG338:AJ338"/>
    <mergeCell ref="AK338:AP338"/>
    <mergeCell ref="AQ338:AX338"/>
    <mergeCell ref="CV336:DE336"/>
    <mergeCell ref="A337:O337"/>
    <mergeCell ref="P337:AC337"/>
    <mergeCell ref="AD337:AF337"/>
    <mergeCell ref="AG337:AJ337"/>
    <mergeCell ref="AK337:AP337"/>
    <mergeCell ref="AQ337:AX337"/>
    <mergeCell ref="AY337:BF337"/>
    <mergeCell ref="BG337:BN337"/>
    <mergeCell ref="BO337:BV337"/>
    <mergeCell ref="AY336:BF336"/>
    <mergeCell ref="BG336:BN336"/>
    <mergeCell ref="BO336:BV336"/>
    <mergeCell ref="BW336:CD336"/>
    <mergeCell ref="CE336:CM336"/>
    <mergeCell ref="CN336:CU336"/>
    <mergeCell ref="BW335:CD335"/>
    <mergeCell ref="CE335:CM335"/>
    <mergeCell ref="CN335:CU335"/>
    <mergeCell ref="CV335:DE335"/>
    <mergeCell ref="A336:O336"/>
    <mergeCell ref="P336:AC336"/>
    <mergeCell ref="AD336:AF336"/>
    <mergeCell ref="AG336:AJ336"/>
    <mergeCell ref="AK336:AP336"/>
    <mergeCell ref="AQ336:AX336"/>
    <mergeCell ref="CV334:DE334"/>
    <mergeCell ref="A335:O335"/>
    <mergeCell ref="P335:AC335"/>
    <mergeCell ref="AD335:AF335"/>
    <mergeCell ref="AG335:AJ335"/>
    <mergeCell ref="AK335:AP335"/>
    <mergeCell ref="AQ335:AX335"/>
    <mergeCell ref="AY335:BF335"/>
    <mergeCell ref="BG335:BN335"/>
    <mergeCell ref="BO335:BV335"/>
    <mergeCell ref="AY334:BF334"/>
    <mergeCell ref="BG334:BN334"/>
    <mergeCell ref="BO334:BV334"/>
    <mergeCell ref="BW334:CD334"/>
    <mergeCell ref="CE334:CM334"/>
    <mergeCell ref="CN334:CU334"/>
    <mergeCell ref="BW333:CD333"/>
    <mergeCell ref="CE333:CM333"/>
    <mergeCell ref="CN333:CU333"/>
    <mergeCell ref="CV333:DE333"/>
    <mergeCell ref="A334:O334"/>
    <mergeCell ref="P334:AC334"/>
    <mergeCell ref="AD334:AF334"/>
    <mergeCell ref="AG334:AJ334"/>
    <mergeCell ref="AK334:AP334"/>
    <mergeCell ref="AQ334:AX334"/>
    <mergeCell ref="CV332:DE332"/>
    <mergeCell ref="A333:O333"/>
    <mergeCell ref="P333:AC333"/>
    <mergeCell ref="AD333:AF333"/>
    <mergeCell ref="AG333:AJ333"/>
    <mergeCell ref="AK333:AP333"/>
    <mergeCell ref="AQ333:AX333"/>
    <mergeCell ref="AY333:BF333"/>
    <mergeCell ref="BG333:BN333"/>
    <mergeCell ref="BO333:BV333"/>
    <mergeCell ref="AY332:BF332"/>
    <mergeCell ref="BG332:BN332"/>
    <mergeCell ref="BO332:BV332"/>
    <mergeCell ref="BW332:CD332"/>
    <mergeCell ref="CE332:CM332"/>
    <mergeCell ref="CN332:CU332"/>
    <mergeCell ref="BW331:CD331"/>
    <mergeCell ref="CE331:CM331"/>
    <mergeCell ref="CN331:CU331"/>
    <mergeCell ref="CV331:DE331"/>
    <mergeCell ref="A332:O332"/>
    <mergeCell ref="P332:AC332"/>
    <mergeCell ref="AD332:AF332"/>
    <mergeCell ref="AG332:AJ332"/>
    <mergeCell ref="AK332:AP332"/>
    <mergeCell ref="AQ332:AX332"/>
    <mergeCell ref="CV330:DE330"/>
    <mergeCell ref="A331:O331"/>
    <mergeCell ref="P331:AC331"/>
    <mergeCell ref="AD331:AF331"/>
    <mergeCell ref="AG331:AJ331"/>
    <mergeCell ref="AK331:AP331"/>
    <mergeCell ref="AQ331:AX331"/>
    <mergeCell ref="AY331:BF331"/>
    <mergeCell ref="BG331:BN331"/>
    <mergeCell ref="BO331:BV331"/>
    <mergeCell ref="AY330:BF330"/>
    <mergeCell ref="BG330:BN330"/>
    <mergeCell ref="BO330:BV330"/>
    <mergeCell ref="BW330:CD330"/>
    <mergeCell ref="CE330:CM330"/>
    <mergeCell ref="CN330:CU330"/>
    <mergeCell ref="BW329:CD329"/>
    <mergeCell ref="CE329:CM329"/>
    <mergeCell ref="CN329:CU329"/>
    <mergeCell ref="CV329:DE329"/>
    <mergeCell ref="A330:O330"/>
    <mergeCell ref="P330:AC330"/>
    <mergeCell ref="AD330:AF330"/>
    <mergeCell ref="AG330:AJ330"/>
    <mergeCell ref="AK330:AP330"/>
    <mergeCell ref="AQ330:AX330"/>
    <mergeCell ref="CV328:DE328"/>
    <mergeCell ref="A329:O329"/>
    <mergeCell ref="P329:AC329"/>
    <mergeCell ref="AD329:AF329"/>
    <mergeCell ref="AG329:AJ329"/>
    <mergeCell ref="AK329:AP329"/>
    <mergeCell ref="AQ329:AX329"/>
    <mergeCell ref="AY329:BF329"/>
    <mergeCell ref="BG329:BN329"/>
    <mergeCell ref="BO329:BV329"/>
    <mergeCell ref="AY328:BF328"/>
    <mergeCell ref="BG328:BN328"/>
    <mergeCell ref="BO328:BV328"/>
    <mergeCell ref="BW328:CD328"/>
    <mergeCell ref="CE328:CM328"/>
    <mergeCell ref="CN328:CU328"/>
    <mergeCell ref="BW327:CD327"/>
    <mergeCell ref="CE327:CM327"/>
    <mergeCell ref="CN327:CU327"/>
    <mergeCell ref="CV327:DE327"/>
    <mergeCell ref="A328:O328"/>
    <mergeCell ref="P328:AC328"/>
    <mergeCell ref="AD328:AF328"/>
    <mergeCell ref="AG328:AJ328"/>
    <mergeCell ref="AK328:AP328"/>
    <mergeCell ref="AQ328:AX328"/>
    <mergeCell ref="CV326:DE326"/>
    <mergeCell ref="A327:O327"/>
    <mergeCell ref="P327:AC327"/>
    <mergeCell ref="AD327:AF327"/>
    <mergeCell ref="AG327:AJ327"/>
    <mergeCell ref="AK327:AP327"/>
    <mergeCell ref="AQ327:AX327"/>
    <mergeCell ref="AY327:BF327"/>
    <mergeCell ref="BG327:BN327"/>
    <mergeCell ref="BO327:BV327"/>
    <mergeCell ref="AY326:BF326"/>
    <mergeCell ref="BG326:BN326"/>
    <mergeCell ref="BO326:BV326"/>
    <mergeCell ref="BW326:CD326"/>
    <mergeCell ref="CE326:CM326"/>
    <mergeCell ref="CN326:CU326"/>
    <mergeCell ref="BW325:CD325"/>
    <mergeCell ref="CE325:CM325"/>
    <mergeCell ref="CN325:CU325"/>
    <mergeCell ref="CV325:DE325"/>
    <mergeCell ref="A326:O326"/>
    <mergeCell ref="P326:AC326"/>
    <mergeCell ref="AD326:AF326"/>
    <mergeCell ref="AG326:AJ326"/>
    <mergeCell ref="AK326:AP326"/>
    <mergeCell ref="AQ326:AX326"/>
    <mergeCell ref="CV324:DE324"/>
    <mergeCell ref="A325:O325"/>
    <mergeCell ref="P325:AC325"/>
    <mergeCell ref="AD325:AF325"/>
    <mergeCell ref="AG325:AJ325"/>
    <mergeCell ref="AK325:AP325"/>
    <mergeCell ref="AQ325:AX325"/>
    <mergeCell ref="AY325:BF325"/>
    <mergeCell ref="BG325:BN325"/>
    <mergeCell ref="BO325:BV325"/>
    <mergeCell ref="AY324:BF324"/>
    <mergeCell ref="BG324:BN324"/>
    <mergeCell ref="BO324:BV324"/>
    <mergeCell ref="BW324:CD324"/>
    <mergeCell ref="CE324:CM324"/>
    <mergeCell ref="CN324:CU324"/>
    <mergeCell ref="BW323:CD323"/>
    <mergeCell ref="CE323:CM323"/>
    <mergeCell ref="CN323:CU323"/>
    <mergeCell ref="CV323:DE323"/>
    <mergeCell ref="A324:O324"/>
    <mergeCell ref="P324:AC324"/>
    <mergeCell ref="AD324:AF324"/>
    <mergeCell ref="AG324:AJ324"/>
    <mergeCell ref="AK324:AP324"/>
    <mergeCell ref="AQ324:AX324"/>
    <mergeCell ref="CV322:DE322"/>
    <mergeCell ref="A323:O323"/>
    <mergeCell ref="P323:AC323"/>
    <mergeCell ref="AD323:AF323"/>
    <mergeCell ref="AG323:AJ323"/>
    <mergeCell ref="AK323:AP323"/>
    <mergeCell ref="AQ323:AX323"/>
    <mergeCell ref="AY323:BF323"/>
    <mergeCell ref="BG323:BN323"/>
    <mergeCell ref="BO323:BV323"/>
    <mergeCell ref="AY322:BF322"/>
    <mergeCell ref="BG322:BN322"/>
    <mergeCell ref="BO322:BV322"/>
    <mergeCell ref="BW322:CD322"/>
    <mergeCell ref="CE322:CM322"/>
    <mergeCell ref="CN322:CU322"/>
    <mergeCell ref="BW321:CD321"/>
    <mergeCell ref="CE321:CM321"/>
    <mergeCell ref="CN321:CU321"/>
    <mergeCell ref="CV321:DE321"/>
    <mergeCell ref="A322:O322"/>
    <mergeCell ref="P322:AC322"/>
    <mergeCell ref="AD322:AF322"/>
    <mergeCell ref="AG322:AJ322"/>
    <mergeCell ref="AK322:AP322"/>
    <mergeCell ref="AQ322:AX322"/>
    <mergeCell ref="CV320:DE320"/>
    <mergeCell ref="A321:O321"/>
    <mergeCell ref="P321:AC321"/>
    <mergeCell ref="AD321:AF321"/>
    <mergeCell ref="AG321:AJ321"/>
    <mergeCell ref="AK321:AP321"/>
    <mergeCell ref="AQ321:AX321"/>
    <mergeCell ref="AY321:BF321"/>
    <mergeCell ref="BG321:BN321"/>
    <mergeCell ref="BO321:BV321"/>
    <mergeCell ref="AY320:BF320"/>
    <mergeCell ref="BG320:BN320"/>
    <mergeCell ref="BO320:BV320"/>
    <mergeCell ref="BW320:CD320"/>
    <mergeCell ref="CE320:CM320"/>
    <mergeCell ref="CN320:CU320"/>
    <mergeCell ref="BW319:CD319"/>
    <mergeCell ref="CE319:CM319"/>
    <mergeCell ref="CN319:CU319"/>
    <mergeCell ref="CV319:DE319"/>
    <mergeCell ref="A320:O320"/>
    <mergeCell ref="P320:AC320"/>
    <mergeCell ref="AD320:AF320"/>
    <mergeCell ref="AG320:AJ320"/>
    <mergeCell ref="AK320:AP320"/>
    <mergeCell ref="AQ320:AX320"/>
    <mergeCell ref="CV318:DE318"/>
    <mergeCell ref="A319:O319"/>
    <mergeCell ref="P319:AC319"/>
    <mergeCell ref="AD319:AF319"/>
    <mergeCell ref="AG319:AJ319"/>
    <mergeCell ref="AK319:AP319"/>
    <mergeCell ref="AQ319:AX319"/>
    <mergeCell ref="AY319:BF319"/>
    <mergeCell ref="BG319:BN319"/>
    <mergeCell ref="BO319:BV319"/>
    <mergeCell ref="AY318:BF318"/>
    <mergeCell ref="BG318:BN318"/>
    <mergeCell ref="BO318:BV318"/>
    <mergeCell ref="BW318:CD318"/>
    <mergeCell ref="CE318:CM318"/>
    <mergeCell ref="CN318:CU318"/>
    <mergeCell ref="BW317:CD317"/>
    <mergeCell ref="CE317:CM317"/>
    <mergeCell ref="CN317:CU317"/>
    <mergeCell ref="CV317:DE317"/>
    <mergeCell ref="A318:O318"/>
    <mergeCell ref="P318:AC318"/>
    <mergeCell ref="AD318:AF318"/>
    <mergeCell ref="AG318:AJ318"/>
    <mergeCell ref="AK318:AP318"/>
    <mergeCell ref="AQ318:AX318"/>
    <mergeCell ref="CV316:DE316"/>
    <mergeCell ref="A317:O317"/>
    <mergeCell ref="P317:AC317"/>
    <mergeCell ref="AD317:AF317"/>
    <mergeCell ref="AG317:AJ317"/>
    <mergeCell ref="AK317:AP317"/>
    <mergeCell ref="AQ317:AX317"/>
    <mergeCell ref="AY317:BF317"/>
    <mergeCell ref="BG317:BN317"/>
    <mergeCell ref="BO317:BV317"/>
    <mergeCell ref="AY316:BF316"/>
    <mergeCell ref="BG316:BN316"/>
    <mergeCell ref="BO316:BV316"/>
    <mergeCell ref="BW316:CD316"/>
    <mergeCell ref="CE316:CM316"/>
    <mergeCell ref="CN316:CU316"/>
    <mergeCell ref="BW315:CD315"/>
    <mergeCell ref="CE315:CM315"/>
    <mergeCell ref="CN315:CU315"/>
    <mergeCell ref="CV315:DE315"/>
    <mergeCell ref="A316:O316"/>
    <mergeCell ref="P316:AC316"/>
    <mergeCell ref="AD316:AF316"/>
    <mergeCell ref="AG316:AJ316"/>
    <mergeCell ref="AK316:AP316"/>
    <mergeCell ref="AQ316:AX316"/>
    <mergeCell ref="CV314:DE314"/>
    <mergeCell ref="A315:O315"/>
    <mergeCell ref="P315:AC315"/>
    <mergeCell ref="AD315:AF315"/>
    <mergeCell ref="AG315:AJ315"/>
    <mergeCell ref="AK315:AP315"/>
    <mergeCell ref="AQ315:AX315"/>
    <mergeCell ref="AY315:BF315"/>
    <mergeCell ref="BG315:BN315"/>
    <mergeCell ref="BO315:BV315"/>
    <mergeCell ref="AY314:BF314"/>
    <mergeCell ref="BG314:BN314"/>
    <mergeCell ref="BO314:BV314"/>
    <mergeCell ref="BW314:CD314"/>
    <mergeCell ref="CE314:CM314"/>
    <mergeCell ref="CN314:CU314"/>
    <mergeCell ref="BW313:CD313"/>
    <mergeCell ref="CE313:CM313"/>
    <mergeCell ref="CN313:CU313"/>
    <mergeCell ref="CV313:DE313"/>
    <mergeCell ref="A314:O314"/>
    <mergeCell ref="P314:AC314"/>
    <mergeCell ref="AD314:AF314"/>
    <mergeCell ref="AG314:AJ314"/>
    <mergeCell ref="AK314:AP314"/>
    <mergeCell ref="AQ314:AX314"/>
    <mergeCell ref="CV312:DE312"/>
    <mergeCell ref="A313:O313"/>
    <mergeCell ref="P313:AC313"/>
    <mergeCell ref="AD313:AF313"/>
    <mergeCell ref="AG313:AJ313"/>
    <mergeCell ref="AK313:AP313"/>
    <mergeCell ref="AQ313:AX313"/>
    <mergeCell ref="AY313:BF313"/>
    <mergeCell ref="BG313:BN313"/>
    <mergeCell ref="BO313:BV313"/>
    <mergeCell ref="AY312:BF312"/>
    <mergeCell ref="BG312:BN312"/>
    <mergeCell ref="BO312:BV312"/>
    <mergeCell ref="BW312:CD312"/>
    <mergeCell ref="CE312:CM312"/>
    <mergeCell ref="CN312:CU312"/>
    <mergeCell ref="BW311:CD311"/>
    <mergeCell ref="CE311:CM311"/>
    <mergeCell ref="CN311:CU311"/>
    <mergeCell ref="CV311:DE311"/>
    <mergeCell ref="A312:O312"/>
    <mergeCell ref="P312:AC312"/>
    <mergeCell ref="AD312:AF312"/>
    <mergeCell ref="AG312:AJ312"/>
    <mergeCell ref="AK312:AP312"/>
    <mergeCell ref="AQ312:AX312"/>
    <mergeCell ref="CV310:DE310"/>
    <mergeCell ref="A311:O311"/>
    <mergeCell ref="P311:AC311"/>
    <mergeCell ref="AD311:AF311"/>
    <mergeCell ref="AG311:AJ311"/>
    <mergeCell ref="AK311:AP311"/>
    <mergeCell ref="AQ311:AX311"/>
    <mergeCell ref="AY311:BF311"/>
    <mergeCell ref="BG311:BN311"/>
    <mergeCell ref="BO311:BV311"/>
    <mergeCell ref="AY310:BF310"/>
    <mergeCell ref="BG310:BN310"/>
    <mergeCell ref="BO310:BV310"/>
    <mergeCell ref="BW310:CD310"/>
    <mergeCell ref="CE310:CM310"/>
    <mergeCell ref="CN310:CU310"/>
    <mergeCell ref="BW309:CD309"/>
    <mergeCell ref="CE309:CM309"/>
    <mergeCell ref="CN309:CU309"/>
    <mergeCell ref="CV309:DE309"/>
    <mergeCell ref="A310:O310"/>
    <mergeCell ref="P310:AC310"/>
    <mergeCell ref="AD310:AF310"/>
    <mergeCell ref="AG310:AJ310"/>
    <mergeCell ref="AK310:AP310"/>
    <mergeCell ref="AQ310:AX310"/>
    <mergeCell ref="CV308:DE308"/>
    <mergeCell ref="A309:O309"/>
    <mergeCell ref="P309:AC309"/>
    <mergeCell ref="AD309:AF309"/>
    <mergeCell ref="AG309:AJ309"/>
    <mergeCell ref="AK309:AP309"/>
    <mergeCell ref="AQ309:AX309"/>
    <mergeCell ref="AY309:BF309"/>
    <mergeCell ref="BG309:BN309"/>
    <mergeCell ref="BO309:BV309"/>
    <mergeCell ref="AY308:BF308"/>
    <mergeCell ref="BG308:BN308"/>
    <mergeCell ref="BO308:BV308"/>
    <mergeCell ref="BW308:CD308"/>
    <mergeCell ref="CE308:CM308"/>
    <mergeCell ref="CN308:CU308"/>
    <mergeCell ref="BW307:CD307"/>
    <mergeCell ref="CE307:CM307"/>
    <mergeCell ref="CN307:CU307"/>
    <mergeCell ref="CV307:DE307"/>
    <mergeCell ref="A308:O308"/>
    <mergeCell ref="P308:AC308"/>
    <mergeCell ref="AD308:AF308"/>
    <mergeCell ref="AG308:AJ308"/>
    <mergeCell ref="AK308:AP308"/>
    <mergeCell ref="AQ308:AX308"/>
    <mergeCell ref="CV306:DE306"/>
    <mergeCell ref="A307:O307"/>
    <mergeCell ref="P307:AC307"/>
    <mergeCell ref="AD307:AF307"/>
    <mergeCell ref="AG307:AJ307"/>
    <mergeCell ref="AK307:AP307"/>
    <mergeCell ref="AQ307:AX307"/>
    <mergeCell ref="AY307:BF307"/>
    <mergeCell ref="BG307:BN307"/>
    <mergeCell ref="BO307:BV307"/>
    <mergeCell ref="AY306:BF306"/>
    <mergeCell ref="BG306:BN306"/>
    <mergeCell ref="BO306:BV306"/>
    <mergeCell ref="BW306:CD306"/>
    <mergeCell ref="CE306:CM306"/>
    <mergeCell ref="CN306:CU306"/>
    <mergeCell ref="BW305:CD305"/>
    <mergeCell ref="CE305:CM305"/>
    <mergeCell ref="CN305:CU305"/>
    <mergeCell ref="CV305:DE305"/>
    <mergeCell ref="A306:O306"/>
    <mergeCell ref="P306:AC306"/>
    <mergeCell ref="AD306:AF306"/>
    <mergeCell ref="AG306:AJ306"/>
    <mergeCell ref="AK306:AP306"/>
    <mergeCell ref="AQ306:AX306"/>
    <mergeCell ref="CV304:DE304"/>
    <mergeCell ref="A305:O305"/>
    <mergeCell ref="P305:AC305"/>
    <mergeCell ref="AD305:AF305"/>
    <mergeCell ref="AG305:AJ305"/>
    <mergeCell ref="AK305:AP305"/>
    <mergeCell ref="AQ305:AX305"/>
    <mergeCell ref="AY305:BF305"/>
    <mergeCell ref="BG305:BN305"/>
    <mergeCell ref="BO305:BV305"/>
    <mergeCell ref="AY304:BF304"/>
    <mergeCell ref="BG304:BN304"/>
    <mergeCell ref="BO304:BV304"/>
    <mergeCell ref="BW304:CD304"/>
    <mergeCell ref="CE304:CM304"/>
    <mergeCell ref="CN304:CU304"/>
    <mergeCell ref="BW303:CD303"/>
    <mergeCell ref="CE303:CM303"/>
    <mergeCell ref="CN303:CU303"/>
    <mergeCell ref="CV303:DE303"/>
    <mergeCell ref="A304:O304"/>
    <mergeCell ref="P304:AC304"/>
    <mergeCell ref="AD304:AF304"/>
    <mergeCell ref="AG304:AJ304"/>
    <mergeCell ref="AK304:AP304"/>
    <mergeCell ref="AQ304:AX304"/>
    <mergeCell ref="CV302:DE302"/>
    <mergeCell ref="A303:O303"/>
    <mergeCell ref="P303:AC303"/>
    <mergeCell ref="AD303:AF303"/>
    <mergeCell ref="AG303:AJ303"/>
    <mergeCell ref="AK303:AP303"/>
    <mergeCell ref="AQ303:AX303"/>
    <mergeCell ref="AY303:BF303"/>
    <mergeCell ref="BG303:BN303"/>
    <mergeCell ref="BO303:BV303"/>
    <mergeCell ref="AY302:BF302"/>
    <mergeCell ref="BG302:BN302"/>
    <mergeCell ref="BO302:BV302"/>
    <mergeCell ref="BW302:CD302"/>
    <mergeCell ref="CE302:CM302"/>
    <mergeCell ref="CN302:CU302"/>
    <mergeCell ref="BW301:CD301"/>
    <mergeCell ref="CE301:CM301"/>
    <mergeCell ref="CN301:CU301"/>
    <mergeCell ref="CV301:DE301"/>
    <mergeCell ref="A302:O302"/>
    <mergeCell ref="P302:AC302"/>
    <mergeCell ref="AD302:AF302"/>
    <mergeCell ref="AG302:AJ302"/>
    <mergeCell ref="AK302:AP302"/>
    <mergeCell ref="AQ302:AX302"/>
    <mergeCell ref="CV300:DE300"/>
    <mergeCell ref="A301:O301"/>
    <mergeCell ref="P301:AC301"/>
    <mergeCell ref="AD301:AF301"/>
    <mergeCell ref="AG301:AJ301"/>
    <mergeCell ref="AK301:AP301"/>
    <mergeCell ref="AQ301:AX301"/>
    <mergeCell ref="AY301:BF301"/>
    <mergeCell ref="BG301:BN301"/>
    <mergeCell ref="BO301:BV301"/>
    <mergeCell ref="AY300:BF300"/>
    <mergeCell ref="BG300:BN300"/>
    <mergeCell ref="BO300:BV300"/>
    <mergeCell ref="BW300:CD300"/>
    <mergeCell ref="CE300:CM300"/>
    <mergeCell ref="CN300:CU300"/>
    <mergeCell ref="BW299:CD299"/>
    <mergeCell ref="CE299:CM299"/>
    <mergeCell ref="CN299:CU299"/>
    <mergeCell ref="CV299:DE299"/>
    <mergeCell ref="A300:O300"/>
    <mergeCell ref="P300:AC300"/>
    <mergeCell ref="AD300:AF300"/>
    <mergeCell ref="AG300:AJ300"/>
    <mergeCell ref="AK300:AP300"/>
    <mergeCell ref="AQ300:AX300"/>
    <mergeCell ref="CV298:DE298"/>
    <mergeCell ref="A299:O299"/>
    <mergeCell ref="P299:AC299"/>
    <mergeCell ref="AD299:AF299"/>
    <mergeCell ref="AG299:AJ299"/>
    <mergeCell ref="AK299:AP299"/>
    <mergeCell ref="AQ299:AX299"/>
    <mergeCell ref="AY299:BF299"/>
    <mergeCell ref="BG299:BN299"/>
    <mergeCell ref="BO299:BV299"/>
    <mergeCell ref="AY298:BF298"/>
    <mergeCell ref="BG298:BN298"/>
    <mergeCell ref="BO298:BV298"/>
    <mergeCell ref="BW298:CD298"/>
    <mergeCell ref="CE298:CM298"/>
    <mergeCell ref="CN298:CU298"/>
    <mergeCell ref="BW297:CD297"/>
    <mergeCell ref="CE297:CM297"/>
    <mergeCell ref="CN297:CU297"/>
    <mergeCell ref="CV297:DE297"/>
    <mergeCell ref="A298:O298"/>
    <mergeCell ref="P298:AC298"/>
    <mergeCell ref="AD298:AF298"/>
    <mergeCell ref="AG298:AJ298"/>
    <mergeCell ref="AK298:AP298"/>
    <mergeCell ref="AQ298:AX298"/>
    <mergeCell ref="CV296:DE296"/>
    <mergeCell ref="A297:O297"/>
    <mergeCell ref="P297:AC297"/>
    <mergeCell ref="AD297:AF297"/>
    <mergeCell ref="AG297:AJ297"/>
    <mergeCell ref="AK297:AP297"/>
    <mergeCell ref="AQ297:AX297"/>
    <mergeCell ref="AY297:BF297"/>
    <mergeCell ref="BG297:BN297"/>
    <mergeCell ref="BO297:BV297"/>
    <mergeCell ref="AY296:BF296"/>
    <mergeCell ref="BG296:BN296"/>
    <mergeCell ref="BO296:BV296"/>
    <mergeCell ref="BW296:CD296"/>
    <mergeCell ref="CE296:CM296"/>
    <mergeCell ref="CN296:CU296"/>
    <mergeCell ref="BW295:CD295"/>
    <mergeCell ref="CE295:CM295"/>
    <mergeCell ref="CN295:CU295"/>
    <mergeCell ref="CV295:DE295"/>
    <mergeCell ref="A296:O296"/>
    <mergeCell ref="P296:AC296"/>
    <mergeCell ref="AD296:AF296"/>
    <mergeCell ref="AG296:AJ296"/>
    <mergeCell ref="AK296:AP296"/>
    <mergeCell ref="AQ296:AX296"/>
    <mergeCell ref="CV294:DE294"/>
    <mergeCell ref="A295:O295"/>
    <mergeCell ref="P295:AC295"/>
    <mergeCell ref="AD295:AF295"/>
    <mergeCell ref="AG295:AJ295"/>
    <mergeCell ref="AK295:AP295"/>
    <mergeCell ref="AQ295:AX295"/>
    <mergeCell ref="AY295:BF295"/>
    <mergeCell ref="BG295:BN295"/>
    <mergeCell ref="BO295:BV295"/>
    <mergeCell ref="AY294:BF294"/>
    <mergeCell ref="BG294:BN294"/>
    <mergeCell ref="BO294:BV294"/>
    <mergeCell ref="BW294:CD294"/>
    <mergeCell ref="CE294:CM294"/>
    <mergeCell ref="CN294:CU294"/>
    <mergeCell ref="BW293:CD293"/>
    <mergeCell ref="CE293:CM293"/>
    <mergeCell ref="CN293:CU293"/>
    <mergeCell ref="CV293:DE293"/>
    <mergeCell ref="A294:O294"/>
    <mergeCell ref="P294:AC294"/>
    <mergeCell ref="AD294:AF294"/>
    <mergeCell ref="AG294:AJ294"/>
    <mergeCell ref="AK294:AP294"/>
    <mergeCell ref="AQ294:AX294"/>
    <mergeCell ref="CV292:DE292"/>
    <mergeCell ref="A293:O293"/>
    <mergeCell ref="P293:AC293"/>
    <mergeCell ref="AD293:AF293"/>
    <mergeCell ref="AG293:AJ293"/>
    <mergeCell ref="AK293:AP293"/>
    <mergeCell ref="AQ293:AX293"/>
    <mergeCell ref="AY293:BF293"/>
    <mergeCell ref="BG293:BN293"/>
    <mergeCell ref="BO293:BV293"/>
    <mergeCell ref="AY292:BF292"/>
    <mergeCell ref="BG292:BN292"/>
    <mergeCell ref="BO292:BV292"/>
    <mergeCell ref="BW292:CD292"/>
    <mergeCell ref="CE292:CM292"/>
    <mergeCell ref="CN292:CU292"/>
    <mergeCell ref="BW291:CD291"/>
    <mergeCell ref="CE291:CM291"/>
    <mergeCell ref="CN291:CU291"/>
    <mergeCell ref="CV291:DE291"/>
    <mergeCell ref="A292:O292"/>
    <mergeCell ref="P292:AC292"/>
    <mergeCell ref="AD292:AF292"/>
    <mergeCell ref="AG292:AJ292"/>
    <mergeCell ref="AK292:AP292"/>
    <mergeCell ref="AQ292:AX292"/>
    <mergeCell ref="CV290:DE290"/>
    <mergeCell ref="A291:O291"/>
    <mergeCell ref="P291:AC291"/>
    <mergeCell ref="AD291:AF291"/>
    <mergeCell ref="AG291:AJ291"/>
    <mergeCell ref="AK291:AP291"/>
    <mergeCell ref="AQ291:AX291"/>
    <mergeCell ref="AY291:BF291"/>
    <mergeCell ref="BG291:BN291"/>
    <mergeCell ref="BO291:BV291"/>
    <mergeCell ref="AY290:BF290"/>
    <mergeCell ref="BG290:BN290"/>
    <mergeCell ref="BO290:BV290"/>
    <mergeCell ref="BW290:CD290"/>
    <mergeCell ref="CE290:CM290"/>
    <mergeCell ref="CN290:CU290"/>
    <mergeCell ref="BW289:CD289"/>
    <mergeCell ref="CE289:CM289"/>
    <mergeCell ref="CN289:CU289"/>
    <mergeCell ref="CV289:DE289"/>
    <mergeCell ref="A290:O290"/>
    <mergeCell ref="P290:AC290"/>
    <mergeCell ref="AD290:AF290"/>
    <mergeCell ref="AG290:AJ290"/>
    <mergeCell ref="AK290:AP290"/>
    <mergeCell ref="AQ290:AX290"/>
    <mergeCell ref="CV288:DE288"/>
    <mergeCell ref="A289:O289"/>
    <mergeCell ref="P289:AC289"/>
    <mergeCell ref="AD289:AF289"/>
    <mergeCell ref="AG289:AJ289"/>
    <mergeCell ref="AK289:AP289"/>
    <mergeCell ref="AQ289:AX289"/>
    <mergeCell ref="AY289:BF289"/>
    <mergeCell ref="BG289:BN289"/>
    <mergeCell ref="BO289:BV289"/>
    <mergeCell ref="AY288:BF288"/>
    <mergeCell ref="BG288:BN288"/>
    <mergeCell ref="BO288:BV288"/>
    <mergeCell ref="BW288:CD288"/>
    <mergeCell ref="CE288:CM288"/>
    <mergeCell ref="CN288:CU288"/>
    <mergeCell ref="BW287:CD287"/>
    <mergeCell ref="CE287:CM287"/>
    <mergeCell ref="CN287:CU287"/>
    <mergeCell ref="CV287:DE287"/>
    <mergeCell ref="A288:O288"/>
    <mergeCell ref="P288:AC288"/>
    <mergeCell ref="AD288:AF288"/>
    <mergeCell ref="AG288:AJ288"/>
    <mergeCell ref="AK288:AP288"/>
    <mergeCell ref="AQ288:AX288"/>
    <mergeCell ref="CV286:DE286"/>
    <mergeCell ref="A287:O287"/>
    <mergeCell ref="P287:AC287"/>
    <mergeCell ref="AD287:AF287"/>
    <mergeCell ref="AG287:AJ287"/>
    <mergeCell ref="AK287:AP287"/>
    <mergeCell ref="AQ287:AX287"/>
    <mergeCell ref="AY287:BF287"/>
    <mergeCell ref="BG287:BN287"/>
    <mergeCell ref="BO287:BV287"/>
    <mergeCell ref="AY286:BF286"/>
    <mergeCell ref="BG286:BN286"/>
    <mergeCell ref="BO286:BV286"/>
    <mergeCell ref="BW286:CD286"/>
    <mergeCell ref="CE286:CM286"/>
    <mergeCell ref="CN286:CU286"/>
    <mergeCell ref="BW285:CD285"/>
    <mergeCell ref="CE285:CM285"/>
    <mergeCell ref="CN285:CU285"/>
    <mergeCell ref="CV285:DE285"/>
    <mergeCell ref="A286:O286"/>
    <mergeCell ref="P286:AC286"/>
    <mergeCell ref="AD286:AF286"/>
    <mergeCell ref="AG286:AJ286"/>
    <mergeCell ref="AK286:AP286"/>
    <mergeCell ref="AQ286:AX286"/>
    <mergeCell ref="CV284:DE284"/>
    <mergeCell ref="A285:O285"/>
    <mergeCell ref="P285:AC285"/>
    <mergeCell ref="AD285:AF285"/>
    <mergeCell ref="AG285:AJ285"/>
    <mergeCell ref="AK285:AP285"/>
    <mergeCell ref="AQ285:AX285"/>
    <mergeCell ref="AY285:BF285"/>
    <mergeCell ref="BG285:BN285"/>
    <mergeCell ref="BO285:BV285"/>
    <mergeCell ref="AY284:BF284"/>
    <mergeCell ref="BG284:BN284"/>
    <mergeCell ref="BO284:BV284"/>
    <mergeCell ref="BW284:CD284"/>
    <mergeCell ref="CE284:CM284"/>
    <mergeCell ref="CN284:CU284"/>
    <mergeCell ref="BW283:CD283"/>
    <mergeCell ref="CE283:CM283"/>
    <mergeCell ref="CN283:CU283"/>
    <mergeCell ref="CV283:DE283"/>
    <mergeCell ref="A284:O284"/>
    <mergeCell ref="P284:AC284"/>
    <mergeCell ref="AD284:AF284"/>
    <mergeCell ref="AG284:AJ284"/>
    <mergeCell ref="AK284:AP284"/>
    <mergeCell ref="AQ284:AX284"/>
    <mergeCell ref="CV282:DE282"/>
    <mergeCell ref="A283:O283"/>
    <mergeCell ref="P283:AC283"/>
    <mergeCell ref="AD283:AF283"/>
    <mergeCell ref="AG283:AJ283"/>
    <mergeCell ref="AK283:AP283"/>
    <mergeCell ref="AQ283:AX283"/>
    <mergeCell ref="AY283:BF283"/>
    <mergeCell ref="BG283:BN283"/>
    <mergeCell ref="BO283:BV283"/>
    <mergeCell ref="AY282:BF282"/>
    <mergeCell ref="BG282:BN282"/>
    <mergeCell ref="BO282:BV282"/>
    <mergeCell ref="BW282:CD282"/>
    <mergeCell ref="CE282:CM282"/>
    <mergeCell ref="CN282:CU282"/>
    <mergeCell ref="BW281:CD281"/>
    <mergeCell ref="CE281:CM281"/>
    <mergeCell ref="CN281:CU281"/>
    <mergeCell ref="CV281:DE281"/>
    <mergeCell ref="A282:O282"/>
    <mergeCell ref="P282:AC282"/>
    <mergeCell ref="AD282:AF282"/>
    <mergeCell ref="AG282:AJ282"/>
    <mergeCell ref="AK282:AP282"/>
    <mergeCell ref="AQ282:AX282"/>
    <mergeCell ref="CV280:DE280"/>
    <mergeCell ref="A281:O281"/>
    <mergeCell ref="P281:AC281"/>
    <mergeCell ref="AD281:AF281"/>
    <mergeCell ref="AG281:AJ281"/>
    <mergeCell ref="AK281:AP281"/>
    <mergeCell ref="AQ281:AX281"/>
    <mergeCell ref="AY281:BF281"/>
    <mergeCell ref="BG281:BN281"/>
    <mergeCell ref="BO281:BV281"/>
    <mergeCell ref="AY280:BF280"/>
    <mergeCell ref="BG280:BN280"/>
    <mergeCell ref="BO280:BV280"/>
    <mergeCell ref="BW280:CD280"/>
    <mergeCell ref="CE280:CM280"/>
    <mergeCell ref="CN280:CU280"/>
    <mergeCell ref="BW279:CD279"/>
    <mergeCell ref="CE279:CM279"/>
    <mergeCell ref="CN279:CU279"/>
    <mergeCell ref="CV279:DE279"/>
    <mergeCell ref="A280:O280"/>
    <mergeCell ref="P280:AC280"/>
    <mergeCell ref="AD280:AF280"/>
    <mergeCell ref="AG280:AJ280"/>
    <mergeCell ref="AK280:AP280"/>
    <mergeCell ref="AQ280:AX280"/>
    <mergeCell ref="CV278:DE278"/>
    <mergeCell ref="A279:O279"/>
    <mergeCell ref="P279:AC279"/>
    <mergeCell ref="AD279:AF279"/>
    <mergeCell ref="AG279:AJ279"/>
    <mergeCell ref="AK279:AP279"/>
    <mergeCell ref="AQ279:AX279"/>
    <mergeCell ref="AY279:BF279"/>
    <mergeCell ref="BG279:BN279"/>
    <mergeCell ref="BO279:BV279"/>
    <mergeCell ref="AY278:BF278"/>
    <mergeCell ref="BG278:BN278"/>
    <mergeCell ref="BO278:BV278"/>
    <mergeCell ref="BW278:CD278"/>
    <mergeCell ref="CE278:CM278"/>
    <mergeCell ref="CN278:CU278"/>
    <mergeCell ref="BW277:CD277"/>
    <mergeCell ref="CE277:CM277"/>
    <mergeCell ref="CN277:CU277"/>
    <mergeCell ref="CV277:DE277"/>
    <mergeCell ref="A278:O278"/>
    <mergeCell ref="P278:AC278"/>
    <mergeCell ref="AD278:AF278"/>
    <mergeCell ref="AG278:AJ278"/>
    <mergeCell ref="AK278:AP278"/>
    <mergeCell ref="AQ278:AX278"/>
    <mergeCell ref="CV276:DE276"/>
    <mergeCell ref="A277:O277"/>
    <mergeCell ref="P277:AC277"/>
    <mergeCell ref="AD277:AF277"/>
    <mergeCell ref="AG277:AJ277"/>
    <mergeCell ref="AK277:AP277"/>
    <mergeCell ref="AQ277:AX277"/>
    <mergeCell ref="AY277:BF277"/>
    <mergeCell ref="BG277:BN277"/>
    <mergeCell ref="BO277:BV277"/>
    <mergeCell ref="AY276:BF276"/>
    <mergeCell ref="BG276:BN276"/>
    <mergeCell ref="BO276:BV276"/>
    <mergeCell ref="BW276:CD276"/>
    <mergeCell ref="CE276:CM276"/>
    <mergeCell ref="CN276:CU276"/>
    <mergeCell ref="BW275:CD275"/>
    <mergeCell ref="CE275:CM275"/>
    <mergeCell ref="CN275:CU275"/>
    <mergeCell ref="CV275:DE275"/>
    <mergeCell ref="A276:O276"/>
    <mergeCell ref="P276:AC276"/>
    <mergeCell ref="AD276:AF276"/>
    <mergeCell ref="AG276:AJ276"/>
    <mergeCell ref="AK276:AP276"/>
    <mergeCell ref="AQ276:AX276"/>
    <mergeCell ref="CV274:DE274"/>
    <mergeCell ref="A275:O275"/>
    <mergeCell ref="P275:AC275"/>
    <mergeCell ref="AD275:AF275"/>
    <mergeCell ref="AG275:AJ275"/>
    <mergeCell ref="AK275:AP275"/>
    <mergeCell ref="AQ275:AX275"/>
    <mergeCell ref="AY275:BF275"/>
    <mergeCell ref="BG275:BN275"/>
    <mergeCell ref="BO275:BV275"/>
    <mergeCell ref="AY274:BF274"/>
    <mergeCell ref="BG274:BN274"/>
    <mergeCell ref="BO274:BV274"/>
    <mergeCell ref="BW274:CD274"/>
    <mergeCell ref="CE274:CM274"/>
    <mergeCell ref="CN274:CU274"/>
    <mergeCell ref="BW273:CD273"/>
    <mergeCell ref="CE273:CM273"/>
    <mergeCell ref="CN273:CU273"/>
    <mergeCell ref="CV273:DE273"/>
    <mergeCell ref="A274:O274"/>
    <mergeCell ref="P274:AC274"/>
    <mergeCell ref="AD274:AF274"/>
    <mergeCell ref="AG274:AJ274"/>
    <mergeCell ref="AK274:AP274"/>
    <mergeCell ref="AQ274:AX274"/>
    <mergeCell ref="CV272:DE272"/>
    <mergeCell ref="A273:O273"/>
    <mergeCell ref="P273:AC273"/>
    <mergeCell ref="AD273:AF273"/>
    <mergeCell ref="AG273:AJ273"/>
    <mergeCell ref="AK273:AP273"/>
    <mergeCell ref="AQ273:AX273"/>
    <mergeCell ref="AY273:BF273"/>
    <mergeCell ref="BG273:BN273"/>
    <mergeCell ref="BO273:BV273"/>
    <mergeCell ref="AY272:BF272"/>
    <mergeCell ref="BG272:BN272"/>
    <mergeCell ref="BO272:BV272"/>
    <mergeCell ref="BW272:CD272"/>
    <mergeCell ref="CE272:CM272"/>
    <mergeCell ref="CN272:CU272"/>
    <mergeCell ref="BW271:CD271"/>
    <mergeCell ref="CE271:CM271"/>
    <mergeCell ref="CN271:CU271"/>
    <mergeCell ref="CV271:DE271"/>
    <mergeCell ref="A272:O272"/>
    <mergeCell ref="P272:AC272"/>
    <mergeCell ref="AD272:AF272"/>
    <mergeCell ref="AG272:AJ272"/>
    <mergeCell ref="AK272:AP272"/>
    <mergeCell ref="AQ272:AX272"/>
    <mergeCell ref="CV270:DE270"/>
    <mergeCell ref="A271:O271"/>
    <mergeCell ref="P271:AC271"/>
    <mergeCell ref="AD271:AF271"/>
    <mergeCell ref="AG271:AJ271"/>
    <mergeCell ref="AK271:AP271"/>
    <mergeCell ref="AQ271:AX271"/>
    <mergeCell ref="AY271:BF271"/>
    <mergeCell ref="BG271:BN271"/>
    <mergeCell ref="BO271:BV271"/>
    <mergeCell ref="AY270:BF270"/>
    <mergeCell ref="BG270:BN270"/>
    <mergeCell ref="BO270:BV270"/>
    <mergeCell ref="BW270:CD270"/>
    <mergeCell ref="CE270:CM270"/>
    <mergeCell ref="CN270:CU270"/>
    <mergeCell ref="BW269:CD269"/>
    <mergeCell ref="CE269:CM269"/>
    <mergeCell ref="CN269:CU269"/>
    <mergeCell ref="CV269:DE269"/>
    <mergeCell ref="A270:O270"/>
    <mergeCell ref="P270:AC270"/>
    <mergeCell ref="AD270:AF270"/>
    <mergeCell ref="AG270:AJ270"/>
    <mergeCell ref="AK270:AP270"/>
    <mergeCell ref="AQ270:AX270"/>
    <mergeCell ref="CV268:DE268"/>
    <mergeCell ref="A269:O269"/>
    <mergeCell ref="P269:AC269"/>
    <mergeCell ref="AD269:AF269"/>
    <mergeCell ref="AG269:AJ269"/>
    <mergeCell ref="AK269:AP269"/>
    <mergeCell ref="AQ269:AX269"/>
    <mergeCell ref="AY269:BF269"/>
    <mergeCell ref="BG269:BN269"/>
    <mergeCell ref="BO269:BV269"/>
    <mergeCell ref="AY268:BF268"/>
    <mergeCell ref="BG268:BN268"/>
    <mergeCell ref="BO268:BV268"/>
    <mergeCell ref="BW268:CD268"/>
    <mergeCell ref="CE268:CM268"/>
    <mergeCell ref="CN268:CU268"/>
    <mergeCell ref="BW267:CD267"/>
    <mergeCell ref="CE267:CM267"/>
    <mergeCell ref="CN267:CU267"/>
    <mergeCell ref="CV267:DE267"/>
    <mergeCell ref="A268:O268"/>
    <mergeCell ref="P268:AC268"/>
    <mergeCell ref="AD268:AF268"/>
    <mergeCell ref="AG268:AJ268"/>
    <mergeCell ref="AK268:AP268"/>
    <mergeCell ref="AQ268:AX268"/>
    <mergeCell ref="CV266:DE266"/>
    <mergeCell ref="A267:O267"/>
    <mergeCell ref="P267:AC267"/>
    <mergeCell ref="AD267:AF267"/>
    <mergeCell ref="AG267:AJ267"/>
    <mergeCell ref="AK267:AP267"/>
    <mergeCell ref="AQ267:AX267"/>
    <mergeCell ref="AY267:BF267"/>
    <mergeCell ref="BG267:BN267"/>
    <mergeCell ref="BO267:BV267"/>
    <mergeCell ref="AY266:BF266"/>
    <mergeCell ref="BG266:BN266"/>
    <mergeCell ref="BO266:BV266"/>
    <mergeCell ref="BW266:CD266"/>
    <mergeCell ref="CE266:CM266"/>
    <mergeCell ref="CN266:CU266"/>
    <mergeCell ref="BW265:CD265"/>
    <mergeCell ref="CE265:CM265"/>
    <mergeCell ref="CN265:CU265"/>
    <mergeCell ref="CV265:DE265"/>
    <mergeCell ref="A266:O266"/>
    <mergeCell ref="P266:AC266"/>
    <mergeCell ref="AD266:AF266"/>
    <mergeCell ref="AG266:AJ266"/>
    <mergeCell ref="AK266:AP266"/>
    <mergeCell ref="AQ266:AX266"/>
    <mergeCell ref="CV264:DE264"/>
    <mergeCell ref="A265:O265"/>
    <mergeCell ref="P265:AC265"/>
    <mergeCell ref="AD265:AF265"/>
    <mergeCell ref="AG265:AJ265"/>
    <mergeCell ref="AK265:AP265"/>
    <mergeCell ref="AQ265:AX265"/>
    <mergeCell ref="AY265:BF265"/>
    <mergeCell ref="BG265:BN265"/>
    <mergeCell ref="BO265:BV265"/>
    <mergeCell ref="AY264:BF264"/>
    <mergeCell ref="BG264:BN264"/>
    <mergeCell ref="BO264:BV264"/>
    <mergeCell ref="BW264:CD264"/>
    <mergeCell ref="CE264:CM264"/>
    <mergeCell ref="CN264:CU264"/>
    <mergeCell ref="BW263:CD263"/>
    <mergeCell ref="CE263:CM263"/>
    <mergeCell ref="CN263:CU263"/>
    <mergeCell ref="CV263:DE263"/>
    <mergeCell ref="A264:O264"/>
    <mergeCell ref="P264:AC264"/>
    <mergeCell ref="AD264:AF264"/>
    <mergeCell ref="AG264:AJ264"/>
    <mergeCell ref="AK264:AP264"/>
    <mergeCell ref="AQ264:AX264"/>
    <mergeCell ref="CV262:DE262"/>
    <mergeCell ref="A263:O263"/>
    <mergeCell ref="P263:AC263"/>
    <mergeCell ref="AD263:AF263"/>
    <mergeCell ref="AG263:AJ263"/>
    <mergeCell ref="AK263:AP263"/>
    <mergeCell ref="AQ263:AX263"/>
    <mergeCell ref="AY263:BF263"/>
    <mergeCell ref="BG263:BN263"/>
    <mergeCell ref="BO263:BV263"/>
    <mergeCell ref="AY262:BF262"/>
    <mergeCell ref="BG262:BN262"/>
    <mergeCell ref="BO262:BV262"/>
    <mergeCell ref="BW262:CD262"/>
    <mergeCell ref="CE262:CM262"/>
    <mergeCell ref="CN262:CU262"/>
    <mergeCell ref="BW261:CD261"/>
    <mergeCell ref="CE261:CM261"/>
    <mergeCell ref="CN261:CU261"/>
    <mergeCell ref="CV261:DE261"/>
    <mergeCell ref="A262:O262"/>
    <mergeCell ref="P262:AC262"/>
    <mergeCell ref="AD262:AF262"/>
    <mergeCell ref="AG262:AJ262"/>
    <mergeCell ref="AK262:AP262"/>
    <mergeCell ref="AQ262:AX262"/>
    <mergeCell ref="CV260:DE260"/>
    <mergeCell ref="A261:O261"/>
    <mergeCell ref="P261:AC261"/>
    <mergeCell ref="AD261:AF261"/>
    <mergeCell ref="AG261:AJ261"/>
    <mergeCell ref="AK261:AP261"/>
    <mergeCell ref="AQ261:AX261"/>
    <mergeCell ref="AY261:BF261"/>
    <mergeCell ref="BG261:BN261"/>
    <mergeCell ref="BO261:BV261"/>
    <mergeCell ref="AY260:BF260"/>
    <mergeCell ref="BG260:BN260"/>
    <mergeCell ref="BO260:BV260"/>
    <mergeCell ref="BW260:CD260"/>
    <mergeCell ref="CE260:CM260"/>
    <mergeCell ref="CN260:CU260"/>
    <mergeCell ref="BW259:CD259"/>
    <mergeCell ref="CE259:CM259"/>
    <mergeCell ref="CN259:CU259"/>
    <mergeCell ref="CV259:DE259"/>
    <mergeCell ref="A260:O260"/>
    <mergeCell ref="P260:AC260"/>
    <mergeCell ref="AD260:AF260"/>
    <mergeCell ref="AG260:AJ260"/>
    <mergeCell ref="AK260:AP260"/>
    <mergeCell ref="AQ260:AX260"/>
    <mergeCell ref="CV258:DE258"/>
    <mergeCell ref="A259:O259"/>
    <mergeCell ref="P259:AC259"/>
    <mergeCell ref="AD259:AF259"/>
    <mergeCell ref="AG259:AJ259"/>
    <mergeCell ref="AK259:AP259"/>
    <mergeCell ref="AQ259:AX259"/>
    <mergeCell ref="AY259:BF259"/>
    <mergeCell ref="BG259:BN259"/>
    <mergeCell ref="BO259:BV259"/>
    <mergeCell ref="AY258:BF258"/>
    <mergeCell ref="BG258:BN258"/>
    <mergeCell ref="BO258:BV258"/>
    <mergeCell ref="BW258:CD258"/>
    <mergeCell ref="CE258:CM258"/>
    <mergeCell ref="CN258:CU258"/>
    <mergeCell ref="BW257:CD257"/>
    <mergeCell ref="CE257:CM257"/>
    <mergeCell ref="CN257:CU257"/>
    <mergeCell ref="CV257:DE257"/>
    <mergeCell ref="A258:O258"/>
    <mergeCell ref="P258:AC258"/>
    <mergeCell ref="AD258:AF258"/>
    <mergeCell ref="AG258:AJ258"/>
    <mergeCell ref="AK258:AP258"/>
    <mergeCell ref="AQ258:AX258"/>
    <mergeCell ref="CV256:DE256"/>
    <mergeCell ref="A257:O257"/>
    <mergeCell ref="P257:AC257"/>
    <mergeCell ref="AD257:AF257"/>
    <mergeCell ref="AG257:AJ257"/>
    <mergeCell ref="AK257:AP257"/>
    <mergeCell ref="AQ257:AX257"/>
    <mergeCell ref="AY257:BF257"/>
    <mergeCell ref="BG257:BN257"/>
    <mergeCell ref="BO257:BV257"/>
    <mergeCell ref="AY256:BF256"/>
    <mergeCell ref="BG256:BN256"/>
    <mergeCell ref="BO256:BV256"/>
    <mergeCell ref="BW256:CD256"/>
    <mergeCell ref="CE256:CM256"/>
    <mergeCell ref="CN256:CU256"/>
    <mergeCell ref="BW255:CD255"/>
    <mergeCell ref="CE255:CM255"/>
    <mergeCell ref="CN255:CU255"/>
    <mergeCell ref="CV255:DE255"/>
    <mergeCell ref="A256:O256"/>
    <mergeCell ref="P256:AC256"/>
    <mergeCell ref="AD256:AF256"/>
    <mergeCell ref="AG256:AJ256"/>
    <mergeCell ref="AK256:AP256"/>
    <mergeCell ref="AQ256:AX256"/>
    <mergeCell ref="CV254:DE254"/>
    <mergeCell ref="A255:O255"/>
    <mergeCell ref="P255:AC255"/>
    <mergeCell ref="AD255:AF255"/>
    <mergeCell ref="AG255:AJ255"/>
    <mergeCell ref="AK255:AP255"/>
    <mergeCell ref="AQ255:AX255"/>
    <mergeCell ref="AY255:BF255"/>
    <mergeCell ref="BG255:BN255"/>
    <mergeCell ref="BO255:BV255"/>
    <mergeCell ref="AY254:BF254"/>
    <mergeCell ref="BG254:BN254"/>
    <mergeCell ref="BO254:BV254"/>
    <mergeCell ref="BW254:CD254"/>
    <mergeCell ref="CE254:CM254"/>
    <mergeCell ref="CN254:CU254"/>
    <mergeCell ref="BW253:CD253"/>
    <mergeCell ref="CE253:CM253"/>
    <mergeCell ref="CN253:CU253"/>
    <mergeCell ref="CV253:DE253"/>
    <mergeCell ref="A254:O254"/>
    <mergeCell ref="P254:AC254"/>
    <mergeCell ref="AD254:AF254"/>
    <mergeCell ref="AG254:AJ254"/>
    <mergeCell ref="AK254:AP254"/>
    <mergeCell ref="AQ254:AX254"/>
    <mergeCell ref="CV252:DE252"/>
    <mergeCell ref="A253:O253"/>
    <mergeCell ref="P253:AC253"/>
    <mergeCell ref="AD253:AF253"/>
    <mergeCell ref="AG253:AJ253"/>
    <mergeCell ref="AK253:AP253"/>
    <mergeCell ref="AQ253:AX253"/>
    <mergeCell ref="AY253:BF253"/>
    <mergeCell ref="BG253:BN253"/>
    <mergeCell ref="BO253:BV253"/>
    <mergeCell ref="AY252:BF252"/>
    <mergeCell ref="BG252:BN252"/>
    <mergeCell ref="BO252:BV252"/>
    <mergeCell ref="BW252:CD252"/>
    <mergeCell ref="CE252:CM252"/>
    <mergeCell ref="CN252:CU252"/>
    <mergeCell ref="BW251:CD251"/>
    <mergeCell ref="CE251:CM251"/>
    <mergeCell ref="CN251:CU251"/>
    <mergeCell ref="CV251:DE251"/>
    <mergeCell ref="A252:O252"/>
    <mergeCell ref="P252:AC252"/>
    <mergeCell ref="AD252:AF252"/>
    <mergeCell ref="AG252:AJ252"/>
    <mergeCell ref="AK252:AP252"/>
    <mergeCell ref="AQ252:AX252"/>
    <mergeCell ref="CV250:DE250"/>
    <mergeCell ref="A251:O251"/>
    <mergeCell ref="P251:AC251"/>
    <mergeCell ref="AD251:AF251"/>
    <mergeCell ref="AG251:AJ251"/>
    <mergeCell ref="AK251:AP251"/>
    <mergeCell ref="AQ251:AX251"/>
    <mergeCell ref="AY251:BF251"/>
    <mergeCell ref="BG251:BN251"/>
    <mergeCell ref="BO251:BV251"/>
    <mergeCell ref="AY250:BF250"/>
    <mergeCell ref="BG250:BN250"/>
    <mergeCell ref="BO250:BV250"/>
    <mergeCell ref="BW250:CD250"/>
    <mergeCell ref="CE250:CM250"/>
    <mergeCell ref="CN250:CU250"/>
    <mergeCell ref="BW249:CD249"/>
    <mergeCell ref="CE249:CM249"/>
    <mergeCell ref="CN249:CU249"/>
    <mergeCell ref="CV249:DE249"/>
    <mergeCell ref="A250:O250"/>
    <mergeCell ref="P250:AC250"/>
    <mergeCell ref="AD250:AF250"/>
    <mergeCell ref="AG250:AJ250"/>
    <mergeCell ref="AK250:AP250"/>
    <mergeCell ref="AQ250:AX250"/>
    <mergeCell ref="CV248:DE248"/>
    <mergeCell ref="A249:O249"/>
    <mergeCell ref="P249:AC249"/>
    <mergeCell ref="AD249:AF249"/>
    <mergeCell ref="AG249:AJ249"/>
    <mergeCell ref="AK249:AP249"/>
    <mergeCell ref="AQ249:AX249"/>
    <mergeCell ref="AY249:BF249"/>
    <mergeCell ref="BG249:BN249"/>
    <mergeCell ref="BO249:BV249"/>
    <mergeCell ref="AY248:BF248"/>
    <mergeCell ref="BG248:BN248"/>
    <mergeCell ref="BO248:BV248"/>
    <mergeCell ref="BW248:CD248"/>
    <mergeCell ref="CE248:CM248"/>
    <mergeCell ref="CN248:CU248"/>
    <mergeCell ref="BW247:CD247"/>
    <mergeCell ref="CE247:CM247"/>
    <mergeCell ref="CN247:CU247"/>
    <mergeCell ref="CV247:DE247"/>
    <mergeCell ref="A248:O248"/>
    <mergeCell ref="P248:AC248"/>
    <mergeCell ref="AD248:AF248"/>
    <mergeCell ref="AG248:AJ248"/>
    <mergeCell ref="AK248:AP248"/>
    <mergeCell ref="AQ248:AX248"/>
    <mergeCell ref="CV246:DE246"/>
    <mergeCell ref="A247:O247"/>
    <mergeCell ref="P247:AC247"/>
    <mergeCell ref="AD247:AF247"/>
    <mergeCell ref="AG247:AJ247"/>
    <mergeCell ref="AK247:AP247"/>
    <mergeCell ref="AQ247:AX247"/>
    <mergeCell ref="AY247:BF247"/>
    <mergeCell ref="BG247:BN247"/>
    <mergeCell ref="BO247:BV247"/>
    <mergeCell ref="AY246:BF246"/>
    <mergeCell ref="BG246:BN246"/>
    <mergeCell ref="BO246:BV246"/>
    <mergeCell ref="BW246:CD246"/>
    <mergeCell ref="CE246:CM246"/>
    <mergeCell ref="CN246:CU246"/>
    <mergeCell ref="BW245:CD245"/>
    <mergeCell ref="CE245:CM245"/>
    <mergeCell ref="CN245:CU245"/>
    <mergeCell ref="CV245:DE245"/>
    <mergeCell ref="A246:O246"/>
    <mergeCell ref="P246:AC246"/>
    <mergeCell ref="AD246:AF246"/>
    <mergeCell ref="AG246:AJ246"/>
    <mergeCell ref="AK246:AP246"/>
    <mergeCell ref="AQ246:AX246"/>
    <mergeCell ref="CV244:DE244"/>
    <mergeCell ref="A245:O245"/>
    <mergeCell ref="P245:AC245"/>
    <mergeCell ref="AD245:AF245"/>
    <mergeCell ref="AG245:AJ245"/>
    <mergeCell ref="AK245:AP245"/>
    <mergeCell ref="AQ245:AX245"/>
    <mergeCell ref="AY245:BF245"/>
    <mergeCell ref="BG245:BN245"/>
    <mergeCell ref="BO245:BV245"/>
    <mergeCell ref="AY244:BF244"/>
    <mergeCell ref="BG244:BN244"/>
    <mergeCell ref="BO244:BV244"/>
    <mergeCell ref="BW244:CD244"/>
    <mergeCell ref="CE244:CM244"/>
    <mergeCell ref="CN244:CU244"/>
    <mergeCell ref="BW243:CD243"/>
    <mergeCell ref="CE243:CM243"/>
    <mergeCell ref="CN243:CU243"/>
    <mergeCell ref="CV243:DE243"/>
    <mergeCell ref="A244:O244"/>
    <mergeCell ref="P244:AC244"/>
    <mergeCell ref="AD244:AF244"/>
    <mergeCell ref="AG244:AJ244"/>
    <mergeCell ref="AK244:AP244"/>
    <mergeCell ref="AQ244:AX244"/>
    <mergeCell ref="CV242:DE242"/>
    <mergeCell ref="A243:O243"/>
    <mergeCell ref="P243:AC243"/>
    <mergeCell ref="AD243:AF243"/>
    <mergeCell ref="AG243:AJ243"/>
    <mergeCell ref="AK243:AP243"/>
    <mergeCell ref="AQ243:AX243"/>
    <mergeCell ref="AY243:BF243"/>
    <mergeCell ref="BG243:BN243"/>
    <mergeCell ref="BO243:BV243"/>
    <mergeCell ref="AY242:BF242"/>
    <mergeCell ref="BG242:BN242"/>
    <mergeCell ref="BO242:BV242"/>
    <mergeCell ref="BW242:CD242"/>
    <mergeCell ref="CE242:CM242"/>
    <mergeCell ref="CN242:CU242"/>
    <mergeCell ref="BW241:CD241"/>
    <mergeCell ref="CE241:CM241"/>
    <mergeCell ref="CN241:CU241"/>
    <mergeCell ref="CV241:DE241"/>
    <mergeCell ref="A242:O242"/>
    <mergeCell ref="P242:AC242"/>
    <mergeCell ref="AD242:AF242"/>
    <mergeCell ref="AG242:AJ242"/>
    <mergeCell ref="AK242:AP242"/>
    <mergeCell ref="AQ242:AX242"/>
    <mergeCell ref="CV240:DE240"/>
    <mergeCell ref="A241:O241"/>
    <mergeCell ref="P241:AC241"/>
    <mergeCell ref="AD241:AF241"/>
    <mergeCell ref="AG241:AJ241"/>
    <mergeCell ref="AK241:AP241"/>
    <mergeCell ref="AQ241:AX241"/>
    <mergeCell ref="AY241:BF241"/>
    <mergeCell ref="BG241:BN241"/>
    <mergeCell ref="BO241:BV241"/>
    <mergeCell ref="AY240:BF240"/>
    <mergeCell ref="BG240:BN240"/>
    <mergeCell ref="BO240:BV240"/>
    <mergeCell ref="BW240:CD240"/>
    <mergeCell ref="CE240:CM240"/>
    <mergeCell ref="CN240:CU240"/>
    <mergeCell ref="BW239:CD239"/>
    <mergeCell ref="CE239:CM239"/>
    <mergeCell ref="CN239:CU239"/>
    <mergeCell ref="CV239:DE239"/>
    <mergeCell ref="A240:O240"/>
    <mergeCell ref="P240:AC240"/>
    <mergeCell ref="AD240:AF240"/>
    <mergeCell ref="AG240:AJ240"/>
    <mergeCell ref="AK240:AP240"/>
    <mergeCell ref="AQ240:AX240"/>
    <mergeCell ref="CV238:DE238"/>
    <mergeCell ref="A239:O239"/>
    <mergeCell ref="P239:AC239"/>
    <mergeCell ref="AD239:AF239"/>
    <mergeCell ref="AG239:AJ239"/>
    <mergeCell ref="AK239:AP239"/>
    <mergeCell ref="AQ239:AX239"/>
    <mergeCell ref="AY239:BF239"/>
    <mergeCell ref="BG239:BN239"/>
    <mergeCell ref="BO239:BV239"/>
    <mergeCell ref="AY238:BF238"/>
    <mergeCell ref="BG238:BN238"/>
    <mergeCell ref="BO238:BV238"/>
    <mergeCell ref="BW238:CD238"/>
    <mergeCell ref="CE238:CM238"/>
    <mergeCell ref="CN238:CU238"/>
    <mergeCell ref="BW237:CD237"/>
    <mergeCell ref="CE237:CM237"/>
    <mergeCell ref="CN237:CU237"/>
    <mergeCell ref="CV237:DE237"/>
    <mergeCell ref="A238:O238"/>
    <mergeCell ref="P238:AC238"/>
    <mergeCell ref="AD238:AF238"/>
    <mergeCell ref="AG238:AJ238"/>
    <mergeCell ref="AK238:AP238"/>
    <mergeCell ref="AQ238:AX238"/>
    <mergeCell ref="CV236:DE236"/>
    <mergeCell ref="A237:O237"/>
    <mergeCell ref="P237:AC237"/>
    <mergeCell ref="AD237:AF237"/>
    <mergeCell ref="AG237:AJ237"/>
    <mergeCell ref="AK237:AP237"/>
    <mergeCell ref="AQ237:AX237"/>
    <mergeCell ref="AY237:BF237"/>
    <mergeCell ref="BG237:BN237"/>
    <mergeCell ref="BO237:BV237"/>
    <mergeCell ref="AY236:BF236"/>
    <mergeCell ref="BG236:BN236"/>
    <mergeCell ref="BO236:BV236"/>
    <mergeCell ref="BW236:CD236"/>
    <mergeCell ref="CE236:CM236"/>
    <mergeCell ref="CN236:CU236"/>
    <mergeCell ref="BW235:CD235"/>
    <mergeCell ref="CE235:CM235"/>
    <mergeCell ref="CN235:CU235"/>
    <mergeCell ref="CV235:DE235"/>
    <mergeCell ref="A236:O236"/>
    <mergeCell ref="P236:AC236"/>
    <mergeCell ref="AD236:AF236"/>
    <mergeCell ref="AG236:AJ236"/>
    <mergeCell ref="AK236:AP236"/>
    <mergeCell ref="AQ236:AX236"/>
    <mergeCell ref="CV234:DE234"/>
    <mergeCell ref="A235:O235"/>
    <mergeCell ref="P235:AC235"/>
    <mergeCell ref="AD235:AF235"/>
    <mergeCell ref="AG235:AJ235"/>
    <mergeCell ref="AK235:AP235"/>
    <mergeCell ref="AQ235:AX235"/>
    <mergeCell ref="AY235:BF235"/>
    <mergeCell ref="BG235:BN235"/>
    <mergeCell ref="BO235:BV235"/>
    <mergeCell ref="AY234:BF234"/>
    <mergeCell ref="BG234:BN234"/>
    <mergeCell ref="BO234:BV234"/>
    <mergeCell ref="BW234:CD234"/>
    <mergeCell ref="CE234:CM234"/>
    <mergeCell ref="CN234:CU234"/>
    <mergeCell ref="BW233:CD233"/>
    <mergeCell ref="CE233:CM233"/>
    <mergeCell ref="CN233:CU233"/>
    <mergeCell ref="CV233:DE233"/>
    <mergeCell ref="A234:O234"/>
    <mergeCell ref="P234:AC234"/>
    <mergeCell ref="AD234:AF234"/>
    <mergeCell ref="AG234:AJ234"/>
    <mergeCell ref="AK234:AP234"/>
    <mergeCell ref="AQ234:AX234"/>
    <mergeCell ref="CV232:DE232"/>
    <mergeCell ref="A233:O233"/>
    <mergeCell ref="P233:AC233"/>
    <mergeCell ref="AD233:AF233"/>
    <mergeCell ref="AG233:AJ233"/>
    <mergeCell ref="AK233:AP233"/>
    <mergeCell ref="AQ233:AX233"/>
    <mergeCell ref="AY233:BF233"/>
    <mergeCell ref="BG233:BN233"/>
    <mergeCell ref="BO233:BV233"/>
    <mergeCell ref="AY232:BF232"/>
    <mergeCell ref="BG232:BN232"/>
    <mergeCell ref="BO232:BV232"/>
    <mergeCell ref="BW232:CD232"/>
    <mergeCell ref="CE232:CM232"/>
    <mergeCell ref="CN232:CU232"/>
    <mergeCell ref="BW231:CD231"/>
    <mergeCell ref="CE231:CM231"/>
    <mergeCell ref="CN231:CU231"/>
    <mergeCell ref="CV231:DE231"/>
    <mergeCell ref="A232:O232"/>
    <mergeCell ref="P232:AC232"/>
    <mergeCell ref="AD232:AF232"/>
    <mergeCell ref="AG232:AJ232"/>
    <mergeCell ref="AK232:AP232"/>
    <mergeCell ref="AQ232:AX232"/>
    <mergeCell ref="CV230:DE230"/>
    <mergeCell ref="A231:O231"/>
    <mergeCell ref="P231:AC231"/>
    <mergeCell ref="AD231:AF231"/>
    <mergeCell ref="AG231:AJ231"/>
    <mergeCell ref="AK231:AP231"/>
    <mergeCell ref="AQ231:AX231"/>
    <mergeCell ref="AY231:BF231"/>
    <mergeCell ref="BG231:BN231"/>
    <mergeCell ref="BO231:BV231"/>
    <mergeCell ref="AY230:BF230"/>
    <mergeCell ref="BG230:BN230"/>
    <mergeCell ref="BO230:BV230"/>
    <mergeCell ref="BW230:CD230"/>
    <mergeCell ref="CE230:CM230"/>
    <mergeCell ref="CN230:CU230"/>
    <mergeCell ref="BW229:CD229"/>
    <mergeCell ref="CE229:CM229"/>
    <mergeCell ref="CN229:CU229"/>
    <mergeCell ref="CV229:DE229"/>
    <mergeCell ref="A230:O230"/>
    <mergeCell ref="P230:AC230"/>
    <mergeCell ref="AD230:AF230"/>
    <mergeCell ref="AG230:AJ230"/>
    <mergeCell ref="AK230:AP230"/>
    <mergeCell ref="AQ230:AX230"/>
    <mergeCell ref="CV228:DE228"/>
    <mergeCell ref="A229:O229"/>
    <mergeCell ref="P229:AC229"/>
    <mergeCell ref="AD229:AF229"/>
    <mergeCell ref="AG229:AJ229"/>
    <mergeCell ref="AK229:AP229"/>
    <mergeCell ref="AQ229:AX229"/>
    <mergeCell ref="AY229:BF229"/>
    <mergeCell ref="BG229:BN229"/>
    <mergeCell ref="BO229:BV229"/>
    <mergeCell ref="AY228:BF228"/>
    <mergeCell ref="BG228:BN228"/>
    <mergeCell ref="BO228:BV228"/>
    <mergeCell ref="BW228:CD228"/>
    <mergeCell ref="CE228:CM228"/>
    <mergeCell ref="CN228:CU228"/>
    <mergeCell ref="BW227:CD227"/>
    <mergeCell ref="CE227:CM227"/>
    <mergeCell ref="CN227:CU227"/>
    <mergeCell ref="CV227:DE227"/>
    <mergeCell ref="A228:O228"/>
    <mergeCell ref="P228:AC228"/>
    <mergeCell ref="AD228:AF228"/>
    <mergeCell ref="AG228:AJ228"/>
    <mergeCell ref="AK228:AP228"/>
    <mergeCell ref="AQ228:AX228"/>
    <mergeCell ref="CV226:DE226"/>
    <mergeCell ref="A227:O227"/>
    <mergeCell ref="P227:AC227"/>
    <mergeCell ref="AD227:AF227"/>
    <mergeCell ref="AG227:AJ227"/>
    <mergeCell ref="AK227:AP227"/>
    <mergeCell ref="AQ227:AX227"/>
    <mergeCell ref="AY227:BF227"/>
    <mergeCell ref="BG227:BN227"/>
    <mergeCell ref="BO227:BV227"/>
    <mergeCell ref="AY226:BF226"/>
    <mergeCell ref="BG226:BN226"/>
    <mergeCell ref="BO226:BV226"/>
    <mergeCell ref="BW226:CD226"/>
    <mergeCell ref="CE226:CM226"/>
    <mergeCell ref="CN226:CU226"/>
    <mergeCell ref="BW225:CD225"/>
    <mergeCell ref="CE225:CM225"/>
    <mergeCell ref="CN225:CU225"/>
    <mergeCell ref="CV225:DE225"/>
    <mergeCell ref="A226:O226"/>
    <mergeCell ref="P226:AC226"/>
    <mergeCell ref="AD226:AF226"/>
    <mergeCell ref="AG226:AJ226"/>
    <mergeCell ref="AK226:AP226"/>
    <mergeCell ref="AQ226:AX226"/>
    <mergeCell ref="CV224:DE224"/>
    <mergeCell ref="A225:O225"/>
    <mergeCell ref="P225:AC225"/>
    <mergeCell ref="AD225:AF225"/>
    <mergeCell ref="AG225:AJ225"/>
    <mergeCell ref="AK225:AP225"/>
    <mergeCell ref="AQ225:AX225"/>
    <mergeCell ref="AY225:BF225"/>
    <mergeCell ref="BG225:BN225"/>
    <mergeCell ref="BO225:BV225"/>
    <mergeCell ref="AY224:BF224"/>
    <mergeCell ref="BG224:BN224"/>
    <mergeCell ref="BO224:BV224"/>
    <mergeCell ref="BW224:CD224"/>
    <mergeCell ref="CE224:CM224"/>
    <mergeCell ref="CN224:CU224"/>
    <mergeCell ref="BW223:CD223"/>
    <mergeCell ref="CE223:CM223"/>
    <mergeCell ref="CN223:CU223"/>
    <mergeCell ref="CV223:DE223"/>
    <mergeCell ref="A224:O224"/>
    <mergeCell ref="P224:AC224"/>
    <mergeCell ref="AD224:AF224"/>
    <mergeCell ref="AG224:AJ224"/>
    <mergeCell ref="AK224:AP224"/>
    <mergeCell ref="AQ224:AX224"/>
    <mergeCell ref="CV222:DE222"/>
    <mergeCell ref="A223:O223"/>
    <mergeCell ref="P223:AC223"/>
    <mergeCell ref="AD223:AF223"/>
    <mergeCell ref="AG223:AJ223"/>
    <mergeCell ref="AK223:AP223"/>
    <mergeCell ref="AQ223:AX223"/>
    <mergeCell ref="AY223:BF223"/>
    <mergeCell ref="BG223:BN223"/>
    <mergeCell ref="BO223:BV223"/>
    <mergeCell ref="AY222:BF222"/>
    <mergeCell ref="BG222:BN222"/>
    <mergeCell ref="BO222:BV222"/>
    <mergeCell ref="BW222:CD222"/>
    <mergeCell ref="CE222:CM222"/>
    <mergeCell ref="CN222:CU222"/>
    <mergeCell ref="BW221:CD221"/>
    <mergeCell ref="CE221:CM221"/>
    <mergeCell ref="CN221:CU221"/>
    <mergeCell ref="CV221:DE221"/>
    <mergeCell ref="A222:O222"/>
    <mergeCell ref="P222:AC222"/>
    <mergeCell ref="AD222:AF222"/>
    <mergeCell ref="AG222:AJ222"/>
    <mergeCell ref="AK222:AP222"/>
    <mergeCell ref="AQ222:AX222"/>
    <mergeCell ref="CV220:DE220"/>
    <mergeCell ref="A221:O221"/>
    <mergeCell ref="P221:AC221"/>
    <mergeCell ref="AD221:AF221"/>
    <mergeCell ref="AG221:AJ221"/>
    <mergeCell ref="AK221:AP221"/>
    <mergeCell ref="AQ221:AX221"/>
    <mergeCell ref="AY221:BF221"/>
    <mergeCell ref="BG221:BN221"/>
    <mergeCell ref="BO221:BV221"/>
    <mergeCell ref="AY220:BF220"/>
    <mergeCell ref="BG220:BN220"/>
    <mergeCell ref="BO220:BV220"/>
    <mergeCell ref="BW220:CD220"/>
    <mergeCell ref="CE220:CM220"/>
    <mergeCell ref="CN220:CU220"/>
    <mergeCell ref="BW219:CD219"/>
    <mergeCell ref="CE219:CM219"/>
    <mergeCell ref="CN219:CU219"/>
    <mergeCell ref="CV219:DE219"/>
    <mergeCell ref="A220:O220"/>
    <mergeCell ref="P220:AC220"/>
    <mergeCell ref="AD220:AF220"/>
    <mergeCell ref="AG220:AJ220"/>
    <mergeCell ref="AK220:AP220"/>
    <mergeCell ref="AQ220:AX220"/>
    <mergeCell ref="CV218:DE218"/>
    <mergeCell ref="A219:O219"/>
    <mergeCell ref="P219:AC219"/>
    <mergeCell ref="AD219:AF219"/>
    <mergeCell ref="AG219:AJ219"/>
    <mergeCell ref="AK219:AP219"/>
    <mergeCell ref="AQ219:AX219"/>
    <mergeCell ref="AY219:BF219"/>
    <mergeCell ref="BG219:BN219"/>
    <mergeCell ref="BO219:BV219"/>
    <mergeCell ref="AY218:BF218"/>
    <mergeCell ref="BG218:BN218"/>
    <mergeCell ref="BO218:BV218"/>
    <mergeCell ref="BW218:CD218"/>
    <mergeCell ref="CE218:CM218"/>
    <mergeCell ref="CN218:CU218"/>
    <mergeCell ref="BW217:CD217"/>
    <mergeCell ref="CE217:CM217"/>
    <mergeCell ref="CN217:CU217"/>
    <mergeCell ref="CV217:DE217"/>
    <mergeCell ref="A218:O218"/>
    <mergeCell ref="P218:AC218"/>
    <mergeCell ref="AD218:AF218"/>
    <mergeCell ref="AG218:AJ218"/>
    <mergeCell ref="AK218:AP218"/>
    <mergeCell ref="AQ218:AX218"/>
    <mergeCell ref="CV216:DE216"/>
    <mergeCell ref="A217:O217"/>
    <mergeCell ref="P217:AC217"/>
    <mergeCell ref="AD217:AF217"/>
    <mergeCell ref="AG217:AJ217"/>
    <mergeCell ref="AK217:AP217"/>
    <mergeCell ref="AQ217:AX217"/>
    <mergeCell ref="AY217:BF217"/>
    <mergeCell ref="BG217:BN217"/>
    <mergeCell ref="BO217:BV217"/>
    <mergeCell ref="AY216:BF216"/>
    <mergeCell ref="BG216:BN216"/>
    <mergeCell ref="BO216:BV216"/>
    <mergeCell ref="BW216:CD216"/>
    <mergeCell ref="CE216:CM216"/>
    <mergeCell ref="CN216:CU216"/>
    <mergeCell ref="BW215:CD215"/>
    <mergeCell ref="CE215:CM215"/>
    <mergeCell ref="CN215:CU215"/>
    <mergeCell ref="CV215:DE215"/>
    <mergeCell ref="A216:O216"/>
    <mergeCell ref="P216:AC216"/>
    <mergeCell ref="AD216:AF216"/>
    <mergeCell ref="AG216:AJ216"/>
    <mergeCell ref="AK216:AP216"/>
    <mergeCell ref="AQ216:AX216"/>
    <mergeCell ref="CV214:DE214"/>
    <mergeCell ref="A215:O215"/>
    <mergeCell ref="P215:AC215"/>
    <mergeCell ref="AD215:AF215"/>
    <mergeCell ref="AG215:AJ215"/>
    <mergeCell ref="AK215:AP215"/>
    <mergeCell ref="AQ215:AX215"/>
    <mergeCell ref="AY215:BF215"/>
    <mergeCell ref="BG215:BN215"/>
    <mergeCell ref="BO215:BV215"/>
    <mergeCell ref="AY214:BF214"/>
    <mergeCell ref="BG214:BN214"/>
    <mergeCell ref="BO214:BV214"/>
    <mergeCell ref="BW214:CD214"/>
    <mergeCell ref="CE214:CM214"/>
    <mergeCell ref="CN214:CU214"/>
    <mergeCell ref="BW213:CD213"/>
    <mergeCell ref="CE213:CM213"/>
    <mergeCell ref="CN213:CU213"/>
    <mergeCell ref="CV213:DE213"/>
    <mergeCell ref="A214:O214"/>
    <mergeCell ref="P214:AC214"/>
    <mergeCell ref="AD214:AF214"/>
    <mergeCell ref="AG214:AJ214"/>
    <mergeCell ref="AK214:AP214"/>
    <mergeCell ref="AQ214:AX214"/>
    <mergeCell ref="CV212:DE212"/>
    <mergeCell ref="A213:O213"/>
    <mergeCell ref="P213:AC213"/>
    <mergeCell ref="AD213:AF213"/>
    <mergeCell ref="AG213:AJ213"/>
    <mergeCell ref="AK213:AP213"/>
    <mergeCell ref="AQ213:AX213"/>
    <mergeCell ref="AY213:BF213"/>
    <mergeCell ref="BG213:BN213"/>
    <mergeCell ref="BO213:BV213"/>
    <mergeCell ref="AY212:BF212"/>
    <mergeCell ref="BG212:BN212"/>
    <mergeCell ref="BO212:BV212"/>
    <mergeCell ref="BW212:CD212"/>
    <mergeCell ref="CE212:CM212"/>
    <mergeCell ref="CN212:CU212"/>
    <mergeCell ref="BW211:CD211"/>
    <mergeCell ref="CE211:CM211"/>
    <mergeCell ref="CN211:CU211"/>
    <mergeCell ref="CV211:DE211"/>
    <mergeCell ref="A212:O212"/>
    <mergeCell ref="P212:AC212"/>
    <mergeCell ref="AD212:AF212"/>
    <mergeCell ref="AG212:AJ212"/>
    <mergeCell ref="AK212:AP212"/>
    <mergeCell ref="AQ212:AX212"/>
    <mergeCell ref="CV210:DE210"/>
    <mergeCell ref="A211:O211"/>
    <mergeCell ref="P211:AC211"/>
    <mergeCell ref="AD211:AF211"/>
    <mergeCell ref="AG211:AJ211"/>
    <mergeCell ref="AK211:AP211"/>
    <mergeCell ref="AQ211:AX211"/>
    <mergeCell ref="AY211:BF211"/>
    <mergeCell ref="BG211:BN211"/>
    <mergeCell ref="BO211:BV211"/>
    <mergeCell ref="AY210:BF210"/>
    <mergeCell ref="BG210:BN210"/>
    <mergeCell ref="BO210:BV210"/>
    <mergeCell ref="BW210:CD210"/>
    <mergeCell ref="CE210:CM210"/>
    <mergeCell ref="CN210:CU210"/>
    <mergeCell ref="BW209:CD209"/>
    <mergeCell ref="CE209:CM209"/>
    <mergeCell ref="CN209:CU209"/>
    <mergeCell ref="CV209:DE209"/>
    <mergeCell ref="A210:O210"/>
    <mergeCell ref="P210:AC210"/>
    <mergeCell ref="AD210:AF210"/>
    <mergeCell ref="AG210:AJ210"/>
    <mergeCell ref="AK210:AP210"/>
    <mergeCell ref="AQ210:AX210"/>
    <mergeCell ref="CV208:DE208"/>
    <mergeCell ref="A209:O209"/>
    <mergeCell ref="P209:AC209"/>
    <mergeCell ref="AD209:AF209"/>
    <mergeCell ref="AG209:AJ209"/>
    <mergeCell ref="AK209:AP209"/>
    <mergeCell ref="AQ209:AX209"/>
    <mergeCell ref="AY209:BF209"/>
    <mergeCell ref="BG209:BN209"/>
    <mergeCell ref="BO209:BV209"/>
    <mergeCell ref="AY208:BF208"/>
    <mergeCell ref="BG208:BN208"/>
    <mergeCell ref="BO208:BV208"/>
    <mergeCell ref="BW208:CD208"/>
    <mergeCell ref="CE208:CM208"/>
    <mergeCell ref="CN208:CU208"/>
    <mergeCell ref="BW207:CD207"/>
    <mergeCell ref="CE207:CM207"/>
    <mergeCell ref="CN207:CU207"/>
    <mergeCell ref="CV207:DE207"/>
    <mergeCell ref="A208:O208"/>
    <mergeCell ref="P208:AC208"/>
    <mergeCell ref="AD208:AF208"/>
    <mergeCell ref="AG208:AJ208"/>
    <mergeCell ref="AK208:AP208"/>
    <mergeCell ref="AQ208:AX208"/>
    <mergeCell ref="CV206:DE206"/>
    <mergeCell ref="A207:O207"/>
    <mergeCell ref="P207:AC207"/>
    <mergeCell ref="AD207:AF207"/>
    <mergeCell ref="AG207:AJ207"/>
    <mergeCell ref="AK207:AP207"/>
    <mergeCell ref="AQ207:AX207"/>
    <mergeCell ref="AY207:BF207"/>
    <mergeCell ref="BG207:BN207"/>
    <mergeCell ref="BO207:BV207"/>
    <mergeCell ref="AY206:BF206"/>
    <mergeCell ref="BG206:BN206"/>
    <mergeCell ref="BO206:BV206"/>
    <mergeCell ref="BW206:CD206"/>
    <mergeCell ref="CE206:CM206"/>
    <mergeCell ref="CN206:CU206"/>
    <mergeCell ref="BW205:CD205"/>
    <mergeCell ref="CE205:CM205"/>
    <mergeCell ref="CN205:CU205"/>
    <mergeCell ref="CV205:DE205"/>
    <mergeCell ref="A206:O206"/>
    <mergeCell ref="P206:AC206"/>
    <mergeCell ref="AD206:AF206"/>
    <mergeCell ref="AG206:AJ206"/>
    <mergeCell ref="AK206:AP206"/>
    <mergeCell ref="AQ206:AX206"/>
    <mergeCell ref="CV204:DE204"/>
    <mergeCell ref="A205:O205"/>
    <mergeCell ref="P205:AC205"/>
    <mergeCell ref="AD205:AF205"/>
    <mergeCell ref="AG205:AJ205"/>
    <mergeCell ref="AK205:AP205"/>
    <mergeCell ref="AQ205:AX205"/>
    <mergeCell ref="AY205:BF205"/>
    <mergeCell ref="BG205:BN205"/>
    <mergeCell ref="BO205:BV205"/>
    <mergeCell ref="AY204:BF204"/>
    <mergeCell ref="BG204:BN204"/>
    <mergeCell ref="BO204:BV204"/>
    <mergeCell ref="BW204:CD204"/>
    <mergeCell ref="CE204:CM204"/>
    <mergeCell ref="CN204:CU204"/>
    <mergeCell ref="BW203:CD203"/>
    <mergeCell ref="CE203:CM203"/>
    <mergeCell ref="CN203:CU203"/>
    <mergeCell ref="CV203:DE203"/>
    <mergeCell ref="A204:O204"/>
    <mergeCell ref="P204:AC204"/>
    <mergeCell ref="AD204:AF204"/>
    <mergeCell ref="AG204:AJ204"/>
    <mergeCell ref="AK204:AP204"/>
    <mergeCell ref="AQ204:AX204"/>
    <mergeCell ref="CV202:DE202"/>
    <mergeCell ref="A203:O203"/>
    <mergeCell ref="P203:AC203"/>
    <mergeCell ref="AD203:AF203"/>
    <mergeCell ref="AG203:AJ203"/>
    <mergeCell ref="AK203:AP203"/>
    <mergeCell ref="AQ203:AX203"/>
    <mergeCell ref="AY203:BF203"/>
    <mergeCell ref="BG203:BN203"/>
    <mergeCell ref="BO203:BV203"/>
    <mergeCell ref="AY202:BF202"/>
    <mergeCell ref="BG202:BN202"/>
    <mergeCell ref="BO202:BV202"/>
    <mergeCell ref="BW202:CD202"/>
    <mergeCell ref="CE202:CM202"/>
    <mergeCell ref="CN202:CU202"/>
    <mergeCell ref="BW201:CD201"/>
    <mergeCell ref="CE201:CM201"/>
    <mergeCell ref="CN201:CU201"/>
    <mergeCell ref="CV201:DE201"/>
    <mergeCell ref="A202:O202"/>
    <mergeCell ref="P202:AC202"/>
    <mergeCell ref="AD202:AF202"/>
    <mergeCell ref="AG202:AJ202"/>
    <mergeCell ref="AK202:AP202"/>
    <mergeCell ref="AQ202:AX202"/>
    <mergeCell ref="CV200:DE200"/>
    <mergeCell ref="A201:O201"/>
    <mergeCell ref="P201:AC201"/>
    <mergeCell ref="AD201:AF201"/>
    <mergeCell ref="AG201:AJ201"/>
    <mergeCell ref="AK201:AP201"/>
    <mergeCell ref="AQ201:AX201"/>
    <mergeCell ref="AY201:BF201"/>
    <mergeCell ref="BG201:BN201"/>
    <mergeCell ref="BO201:BV201"/>
    <mergeCell ref="AY200:BF200"/>
    <mergeCell ref="BG200:BN200"/>
    <mergeCell ref="BO200:BV200"/>
    <mergeCell ref="BW200:CD200"/>
    <mergeCell ref="CE200:CM200"/>
    <mergeCell ref="CN200:CU200"/>
    <mergeCell ref="BW199:CD199"/>
    <mergeCell ref="CE199:CM199"/>
    <mergeCell ref="CN199:CU199"/>
    <mergeCell ref="CV199:DE199"/>
    <mergeCell ref="A200:O200"/>
    <mergeCell ref="P200:AC200"/>
    <mergeCell ref="AD200:AF200"/>
    <mergeCell ref="AG200:AJ200"/>
    <mergeCell ref="AK200:AP200"/>
    <mergeCell ref="AQ200:AX200"/>
    <mergeCell ref="CV198:DE198"/>
    <mergeCell ref="A199:O199"/>
    <mergeCell ref="P199:AC199"/>
    <mergeCell ref="AD199:AF199"/>
    <mergeCell ref="AG199:AJ199"/>
    <mergeCell ref="AK199:AP199"/>
    <mergeCell ref="AQ199:AX199"/>
    <mergeCell ref="AY199:BF199"/>
    <mergeCell ref="BG199:BN199"/>
    <mergeCell ref="BO199:BV199"/>
    <mergeCell ref="AY198:BF198"/>
    <mergeCell ref="BG198:BN198"/>
    <mergeCell ref="BO198:BV198"/>
    <mergeCell ref="BW198:CD198"/>
    <mergeCell ref="CE198:CM198"/>
    <mergeCell ref="CN198:CU198"/>
    <mergeCell ref="BW197:CD197"/>
    <mergeCell ref="CE197:CM197"/>
    <mergeCell ref="CN197:CU197"/>
    <mergeCell ref="CV197:DE197"/>
    <mergeCell ref="A198:O198"/>
    <mergeCell ref="P198:AC198"/>
    <mergeCell ref="AD198:AF198"/>
    <mergeCell ref="AG198:AJ198"/>
    <mergeCell ref="AK198:AP198"/>
    <mergeCell ref="AQ198:AX198"/>
    <mergeCell ref="CV196:DE196"/>
    <mergeCell ref="A197:O197"/>
    <mergeCell ref="P197:AC197"/>
    <mergeCell ref="AD197:AF197"/>
    <mergeCell ref="AG197:AJ197"/>
    <mergeCell ref="AK197:AP197"/>
    <mergeCell ref="AQ197:AX197"/>
    <mergeCell ref="AY197:BF197"/>
    <mergeCell ref="BG197:BN197"/>
    <mergeCell ref="BO197:BV197"/>
    <mergeCell ref="AY196:BF196"/>
    <mergeCell ref="BG196:BN196"/>
    <mergeCell ref="BO196:BV196"/>
    <mergeCell ref="BW196:CD196"/>
    <mergeCell ref="CE196:CM196"/>
    <mergeCell ref="CN196:CU196"/>
    <mergeCell ref="BW195:CD195"/>
    <mergeCell ref="CE195:CM195"/>
    <mergeCell ref="CN195:CU195"/>
    <mergeCell ref="CV195:DE195"/>
    <mergeCell ref="A196:O196"/>
    <mergeCell ref="P196:AC196"/>
    <mergeCell ref="AD196:AF196"/>
    <mergeCell ref="AG196:AJ196"/>
    <mergeCell ref="AK196:AP196"/>
    <mergeCell ref="AQ196:AX196"/>
    <mergeCell ref="CV194:DE194"/>
    <mergeCell ref="A195:O195"/>
    <mergeCell ref="P195:AC195"/>
    <mergeCell ref="AD195:AF195"/>
    <mergeCell ref="AG195:AJ195"/>
    <mergeCell ref="AK195:AP195"/>
    <mergeCell ref="AQ195:AX195"/>
    <mergeCell ref="AY195:BF195"/>
    <mergeCell ref="BG195:BN195"/>
    <mergeCell ref="BO195:BV195"/>
    <mergeCell ref="AY194:BF194"/>
    <mergeCell ref="BG194:BN194"/>
    <mergeCell ref="BO194:BV194"/>
    <mergeCell ref="BW194:CD194"/>
    <mergeCell ref="CE194:CM194"/>
    <mergeCell ref="CN194:CU194"/>
    <mergeCell ref="BW193:CD193"/>
    <mergeCell ref="CE193:CM193"/>
    <mergeCell ref="CN193:CU193"/>
    <mergeCell ref="CV193:DE193"/>
    <mergeCell ref="A194:O194"/>
    <mergeCell ref="P194:AC194"/>
    <mergeCell ref="AD194:AF194"/>
    <mergeCell ref="AG194:AJ194"/>
    <mergeCell ref="AK194:AP194"/>
    <mergeCell ref="AQ194:AX194"/>
    <mergeCell ref="CV192:DE192"/>
    <mergeCell ref="A193:O193"/>
    <mergeCell ref="P193:AC193"/>
    <mergeCell ref="AD193:AF193"/>
    <mergeCell ref="AG193:AJ193"/>
    <mergeCell ref="AK193:AP193"/>
    <mergeCell ref="AQ193:AX193"/>
    <mergeCell ref="AY193:BF193"/>
    <mergeCell ref="BG193:BN193"/>
    <mergeCell ref="BO193:BV193"/>
    <mergeCell ref="AY192:BF192"/>
    <mergeCell ref="BG192:BN192"/>
    <mergeCell ref="BO192:BV192"/>
    <mergeCell ref="BW192:CD192"/>
    <mergeCell ref="CE192:CM192"/>
    <mergeCell ref="CN192:CU192"/>
    <mergeCell ref="BW191:CD191"/>
    <mergeCell ref="CE191:CM191"/>
    <mergeCell ref="CN191:CU191"/>
    <mergeCell ref="CV191:DE191"/>
    <mergeCell ref="A192:O192"/>
    <mergeCell ref="P192:AC192"/>
    <mergeCell ref="AD192:AF192"/>
    <mergeCell ref="AG192:AJ192"/>
    <mergeCell ref="AK192:AP192"/>
    <mergeCell ref="AQ192:AX192"/>
    <mergeCell ref="CV190:DE190"/>
    <mergeCell ref="A191:O191"/>
    <mergeCell ref="P191:AC191"/>
    <mergeCell ref="AD191:AF191"/>
    <mergeCell ref="AG191:AJ191"/>
    <mergeCell ref="AK191:AP191"/>
    <mergeCell ref="AQ191:AX191"/>
    <mergeCell ref="AY191:BF191"/>
    <mergeCell ref="BG191:BN191"/>
    <mergeCell ref="BO191:BV191"/>
    <mergeCell ref="AY190:BF190"/>
    <mergeCell ref="BG190:BN190"/>
    <mergeCell ref="BO190:BV190"/>
    <mergeCell ref="BW190:CD190"/>
    <mergeCell ref="CE190:CM190"/>
    <mergeCell ref="CN190:CU190"/>
    <mergeCell ref="BW189:CD189"/>
    <mergeCell ref="CE189:CM189"/>
    <mergeCell ref="CN189:CU189"/>
    <mergeCell ref="CV189:DE189"/>
    <mergeCell ref="A190:O190"/>
    <mergeCell ref="P190:AC190"/>
    <mergeCell ref="AD190:AF190"/>
    <mergeCell ref="AG190:AJ190"/>
    <mergeCell ref="AK190:AP190"/>
    <mergeCell ref="AQ190:AX190"/>
    <mergeCell ref="CV188:DE188"/>
    <mergeCell ref="A189:O189"/>
    <mergeCell ref="P189:AC189"/>
    <mergeCell ref="AD189:AF189"/>
    <mergeCell ref="AG189:AJ189"/>
    <mergeCell ref="AK189:AP189"/>
    <mergeCell ref="AQ189:AX189"/>
    <mergeCell ref="AY189:BF189"/>
    <mergeCell ref="BG189:BN189"/>
    <mergeCell ref="BO189:BV189"/>
    <mergeCell ref="AY188:BF188"/>
    <mergeCell ref="BG188:BN188"/>
    <mergeCell ref="BO188:BV188"/>
    <mergeCell ref="BW188:CD188"/>
    <mergeCell ref="CE188:CM188"/>
    <mergeCell ref="CN188:CU188"/>
    <mergeCell ref="BW187:CD187"/>
    <mergeCell ref="CE187:CM187"/>
    <mergeCell ref="CN187:CU187"/>
    <mergeCell ref="CV187:DE187"/>
    <mergeCell ref="A188:O188"/>
    <mergeCell ref="P188:AC188"/>
    <mergeCell ref="AD188:AF188"/>
    <mergeCell ref="AG188:AJ188"/>
    <mergeCell ref="AK188:AP188"/>
    <mergeCell ref="AQ188:AX188"/>
    <mergeCell ref="CV186:DE186"/>
    <mergeCell ref="A187:O187"/>
    <mergeCell ref="P187:AC187"/>
    <mergeCell ref="AD187:AF187"/>
    <mergeCell ref="AG187:AJ187"/>
    <mergeCell ref="AK187:AP187"/>
    <mergeCell ref="AQ187:AX187"/>
    <mergeCell ref="AY187:BF187"/>
    <mergeCell ref="BG187:BN187"/>
    <mergeCell ref="BO187:BV187"/>
    <mergeCell ref="AY186:BF186"/>
    <mergeCell ref="BG186:BN186"/>
    <mergeCell ref="BO186:BV186"/>
    <mergeCell ref="BW186:CD186"/>
    <mergeCell ref="CE186:CM186"/>
    <mergeCell ref="CN186:CU186"/>
    <mergeCell ref="BW185:CD185"/>
    <mergeCell ref="CE185:CM185"/>
    <mergeCell ref="CN185:CU185"/>
    <mergeCell ref="CV185:DE185"/>
    <mergeCell ref="A186:O186"/>
    <mergeCell ref="P186:AC186"/>
    <mergeCell ref="AD186:AF186"/>
    <mergeCell ref="AG186:AJ186"/>
    <mergeCell ref="AK186:AP186"/>
    <mergeCell ref="AQ186:AX186"/>
    <mergeCell ref="CV184:DE184"/>
    <mergeCell ref="A185:O185"/>
    <mergeCell ref="P185:AC185"/>
    <mergeCell ref="AD185:AF185"/>
    <mergeCell ref="AG185:AJ185"/>
    <mergeCell ref="AK185:AP185"/>
    <mergeCell ref="AQ185:AX185"/>
    <mergeCell ref="AY185:BF185"/>
    <mergeCell ref="BG185:BN185"/>
    <mergeCell ref="BO185:BV185"/>
    <mergeCell ref="AY184:BF184"/>
    <mergeCell ref="BG184:BN184"/>
    <mergeCell ref="BO184:BV184"/>
    <mergeCell ref="BW184:CD184"/>
    <mergeCell ref="CE184:CM184"/>
    <mergeCell ref="CN184:CU184"/>
    <mergeCell ref="BW183:CD183"/>
    <mergeCell ref="CE183:CM183"/>
    <mergeCell ref="CN183:CU183"/>
    <mergeCell ref="CV183:DE183"/>
    <mergeCell ref="A184:O184"/>
    <mergeCell ref="P184:AC184"/>
    <mergeCell ref="AD184:AF184"/>
    <mergeCell ref="AG184:AJ184"/>
    <mergeCell ref="AK184:AP184"/>
    <mergeCell ref="AQ184:AX184"/>
    <mergeCell ref="CV182:DE182"/>
    <mergeCell ref="A183:O183"/>
    <mergeCell ref="P183:AC183"/>
    <mergeCell ref="AD183:AF183"/>
    <mergeCell ref="AG183:AJ183"/>
    <mergeCell ref="AK183:AP183"/>
    <mergeCell ref="AQ183:AX183"/>
    <mergeCell ref="AY183:BF183"/>
    <mergeCell ref="BG183:BN183"/>
    <mergeCell ref="BO183:BV183"/>
    <mergeCell ref="AY182:BF182"/>
    <mergeCell ref="BG182:BN182"/>
    <mergeCell ref="BO182:BV182"/>
    <mergeCell ref="BW182:CD182"/>
    <mergeCell ref="CE182:CM182"/>
    <mergeCell ref="CN182:CU182"/>
    <mergeCell ref="BW181:CD181"/>
    <mergeCell ref="CE181:CM181"/>
    <mergeCell ref="CN181:CU181"/>
    <mergeCell ref="CV181:DE181"/>
    <mergeCell ref="A182:O182"/>
    <mergeCell ref="P182:AC182"/>
    <mergeCell ref="AD182:AF182"/>
    <mergeCell ref="AG182:AJ182"/>
    <mergeCell ref="AK182:AP182"/>
    <mergeCell ref="AQ182:AX182"/>
    <mergeCell ref="CV180:DE180"/>
    <mergeCell ref="A181:O181"/>
    <mergeCell ref="P181:AC181"/>
    <mergeCell ref="AD181:AF181"/>
    <mergeCell ref="AG181:AJ181"/>
    <mergeCell ref="AK181:AP181"/>
    <mergeCell ref="AQ181:AX181"/>
    <mergeCell ref="AY181:BF181"/>
    <mergeCell ref="BG181:BN181"/>
    <mergeCell ref="BO181:BV181"/>
    <mergeCell ref="AY180:BF180"/>
    <mergeCell ref="BG180:BN180"/>
    <mergeCell ref="BO180:BV180"/>
    <mergeCell ref="BW180:CD180"/>
    <mergeCell ref="CE180:CM180"/>
    <mergeCell ref="CN180:CU180"/>
    <mergeCell ref="BW179:CD179"/>
    <mergeCell ref="CE179:CM179"/>
    <mergeCell ref="CN179:CU179"/>
    <mergeCell ref="CV179:DE179"/>
    <mergeCell ref="A180:O180"/>
    <mergeCell ref="P180:AC180"/>
    <mergeCell ref="AD180:AF180"/>
    <mergeCell ref="AG180:AJ180"/>
    <mergeCell ref="AK180:AP180"/>
    <mergeCell ref="AQ180:AX180"/>
    <mergeCell ref="CV178:DE178"/>
    <mergeCell ref="A179:O179"/>
    <mergeCell ref="P179:AC179"/>
    <mergeCell ref="AD179:AF179"/>
    <mergeCell ref="AG179:AJ179"/>
    <mergeCell ref="AK179:AP179"/>
    <mergeCell ref="AQ179:AX179"/>
    <mergeCell ref="AY179:BF179"/>
    <mergeCell ref="BG179:BN179"/>
    <mergeCell ref="BO179:BV179"/>
    <mergeCell ref="AY178:BF178"/>
    <mergeCell ref="BG178:BN178"/>
    <mergeCell ref="BO178:BV178"/>
    <mergeCell ref="BW178:CD178"/>
    <mergeCell ref="CE178:CM178"/>
    <mergeCell ref="CN178:CU178"/>
    <mergeCell ref="BW177:CD177"/>
    <mergeCell ref="CE177:CM177"/>
    <mergeCell ref="CN177:CU177"/>
    <mergeCell ref="CV177:DE177"/>
    <mergeCell ref="A178:O178"/>
    <mergeCell ref="P178:AC178"/>
    <mergeCell ref="AD178:AF178"/>
    <mergeCell ref="AG178:AJ178"/>
    <mergeCell ref="AK178:AP178"/>
    <mergeCell ref="AQ178:AX178"/>
    <mergeCell ref="CV176:DE176"/>
    <mergeCell ref="A177:O177"/>
    <mergeCell ref="P177:AC177"/>
    <mergeCell ref="AD177:AF177"/>
    <mergeCell ref="AG177:AJ177"/>
    <mergeCell ref="AK177:AP177"/>
    <mergeCell ref="AQ177:AX177"/>
    <mergeCell ref="AY177:BF177"/>
    <mergeCell ref="BG177:BN177"/>
    <mergeCell ref="BO177:BV177"/>
    <mergeCell ref="AY176:BF176"/>
    <mergeCell ref="BG176:BN176"/>
    <mergeCell ref="BO176:BV176"/>
    <mergeCell ref="BW176:CD176"/>
    <mergeCell ref="CE176:CM176"/>
    <mergeCell ref="CN176:CU176"/>
    <mergeCell ref="BW175:CD175"/>
    <mergeCell ref="CE175:CM175"/>
    <mergeCell ref="CN175:CU175"/>
    <mergeCell ref="CV175:DE175"/>
    <mergeCell ref="A176:O176"/>
    <mergeCell ref="P176:AC176"/>
    <mergeCell ref="AD176:AF176"/>
    <mergeCell ref="AG176:AJ176"/>
    <mergeCell ref="AK176:AP176"/>
    <mergeCell ref="AQ176:AX176"/>
    <mergeCell ref="CV174:DE174"/>
    <mergeCell ref="A175:O175"/>
    <mergeCell ref="P175:AC175"/>
    <mergeCell ref="AD175:AF175"/>
    <mergeCell ref="AG175:AJ175"/>
    <mergeCell ref="AK175:AP175"/>
    <mergeCell ref="AQ175:AX175"/>
    <mergeCell ref="AY175:BF175"/>
    <mergeCell ref="BG175:BN175"/>
    <mergeCell ref="BO175:BV175"/>
    <mergeCell ref="AY174:BF174"/>
    <mergeCell ref="BG174:BN174"/>
    <mergeCell ref="BO174:BV174"/>
    <mergeCell ref="BW174:CD174"/>
    <mergeCell ref="CE174:CM174"/>
    <mergeCell ref="CN174:CU174"/>
    <mergeCell ref="BW173:CD173"/>
    <mergeCell ref="CE173:CM173"/>
    <mergeCell ref="CN173:CU173"/>
    <mergeCell ref="CV173:DE173"/>
    <mergeCell ref="A174:O174"/>
    <mergeCell ref="P174:AC174"/>
    <mergeCell ref="AD174:AF174"/>
    <mergeCell ref="AG174:AJ174"/>
    <mergeCell ref="AK174:AP174"/>
    <mergeCell ref="AQ174:AX174"/>
    <mergeCell ref="CV172:DE172"/>
    <mergeCell ref="A173:O173"/>
    <mergeCell ref="P173:AC173"/>
    <mergeCell ref="AD173:AF173"/>
    <mergeCell ref="AG173:AJ173"/>
    <mergeCell ref="AK173:AP173"/>
    <mergeCell ref="AQ173:AX173"/>
    <mergeCell ref="AY173:BF173"/>
    <mergeCell ref="BG173:BN173"/>
    <mergeCell ref="BO173:BV173"/>
    <mergeCell ref="AY172:BF172"/>
    <mergeCell ref="BG172:BN172"/>
    <mergeCell ref="BO172:BV172"/>
    <mergeCell ref="BW172:CD172"/>
    <mergeCell ref="CE172:CM172"/>
    <mergeCell ref="CN172:CU172"/>
    <mergeCell ref="BW171:CD171"/>
    <mergeCell ref="CE171:CM171"/>
    <mergeCell ref="CN171:CU171"/>
    <mergeCell ref="CV171:DE171"/>
    <mergeCell ref="A172:O172"/>
    <mergeCell ref="P172:AC172"/>
    <mergeCell ref="AD172:AF172"/>
    <mergeCell ref="AG172:AJ172"/>
    <mergeCell ref="AK172:AP172"/>
    <mergeCell ref="AQ172:AX172"/>
    <mergeCell ref="CV170:DE170"/>
    <mergeCell ref="A171:O171"/>
    <mergeCell ref="P171:AC171"/>
    <mergeCell ref="AD171:AF171"/>
    <mergeCell ref="AG171:AJ171"/>
    <mergeCell ref="AK171:AP171"/>
    <mergeCell ref="AQ171:AX171"/>
    <mergeCell ref="AY171:BF171"/>
    <mergeCell ref="BG171:BN171"/>
    <mergeCell ref="BO171:BV171"/>
    <mergeCell ref="AY170:BF170"/>
    <mergeCell ref="BG170:BN170"/>
    <mergeCell ref="BO170:BV170"/>
    <mergeCell ref="BW170:CD170"/>
    <mergeCell ref="CE170:CM170"/>
    <mergeCell ref="CN170:CU170"/>
    <mergeCell ref="BW169:CD169"/>
    <mergeCell ref="CE169:CM169"/>
    <mergeCell ref="CN169:CU169"/>
    <mergeCell ref="CV169:DE169"/>
    <mergeCell ref="A170:O170"/>
    <mergeCell ref="P170:AC170"/>
    <mergeCell ref="AD170:AF170"/>
    <mergeCell ref="AG170:AJ170"/>
    <mergeCell ref="AK170:AP170"/>
    <mergeCell ref="AQ170:AX170"/>
    <mergeCell ref="CV168:DE168"/>
    <mergeCell ref="A169:O169"/>
    <mergeCell ref="P169:AC169"/>
    <mergeCell ref="AD169:AF169"/>
    <mergeCell ref="AG169:AJ169"/>
    <mergeCell ref="AK169:AP169"/>
    <mergeCell ref="AQ169:AX169"/>
    <mergeCell ref="AY169:BF169"/>
    <mergeCell ref="BG169:BN169"/>
    <mergeCell ref="BO169:BV169"/>
    <mergeCell ref="AY168:BF168"/>
    <mergeCell ref="BG168:BN168"/>
    <mergeCell ref="BO168:BV168"/>
    <mergeCell ref="BW168:CD168"/>
    <mergeCell ref="CE168:CM168"/>
    <mergeCell ref="CN168:CU168"/>
    <mergeCell ref="BW167:CD167"/>
    <mergeCell ref="CE167:CM167"/>
    <mergeCell ref="CN167:CU167"/>
    <mergeCell ref="CV167:DE167"/>
    <mergeCell ref="A168:O168"/>
    <mergeCell ref="P168:AC168"/>
    <mergeCell ref="AD168:AF168"/>
    <mergeCell ref="AG168:AJ168"/>
    <mergeCell ref="AK168:AP168"/>
    <mergeCell ref="AQ168:AX168"/>
    <mergeCell ref="CV166:DE166"/>
    <mergeCell ref="A167:O167"/>
    <mergeCell ref="P167:AC167"/>
    <mergeCell ref="AD167:AF167"/>
    <mergeCell ref="AG167:AJ167"/>
    <mergeCell ref="AK167:AP167"/>
    <mergeCell ref="AQ167:AX167"/>
    <mergeCell ref="AY167:BF167"/>
    <mergeCell ref="BG167:BN167"/>
    <mergeCell ref="BO167:BV167"/>
    <mergeCell ref="AY166:BF166"/>
    <mergeCell ref="BG166:BN166"/>
    <mergeCell ref="BO166:BV166"/>
    <mergeCell ref="BW166:CD166"/>
    <mergeCell ref="CE166:CM166"/>
    <mergeCell ref="CN166:CU166"/>
    <mergeCell ref="BW165:CD165"/>
    <mergeCell ref="CE165:CM165"/>
    <mergeCell ref="CN165:CU165"/>
    <mergeCell ref="CV165:DE165"/>
    <mergeCell ref="A166:O166"/>
    <mergeCell ref="P166:AC166"/>
    <mergeCell ref="AD166:AF166"/>
    <mergeCell ref="AG166:AJ166"/>
    <mergeCell ref="AK166:AP166"/>
    <mergeCell ref="AQ166:AX166"/>
    <mergeCell ref="CV164:DE164"/>
    <mergeCell ref="A165:O165"/>
    <mergeCell ref="P165:AC165"/>
    <mergeCell ref="AD165:AF165"/>
    <mergeCell ref="AG165:AJ165"/>
    <mergeCell ref="AK165:AP165"/>
    <mergeCell ref="AQ165:AX165"/>
    <mergeCell ref="AY165:BF165"/>
    <mergeCell ref="BG165:BN165"/>
    <mergeCell ref="BO165:BV165"/>
    <mergeCell ref="AY164:BF164"/>
    <mergeCell ref="BG164:BN164"/>
    <mergeCell ref="BO164:BV164"/>
    <mergeCell ref="BW164:CD164"/>
    <mergeCell ref="CE164:CM164"/>
    <mergeCell ref="CN164:CU164"/>
    <mergeCell ref="BW163:CD163"/>
    <mergeCell ref="CE163:CM163"/>
    <mergeCell ref="CN163:CU163"/>
    <mergeCell ref="CV163:DE163"/>
    <mergeCell ref="A164:O164"/>
    <mergeCell ref="P164:AC164"/>
    <mergeCell ref="AD164:AF164"/>
    <mergeCell ref="AG164:AJ164"/>
    <mergeCell ref="AK164:AP164"/>
    <mergeCell ref="AQ164:AX164"/>
    <mergeCell ref="CV162:DE162"/>
    <mergeCell ref="A163:O163"/>
    <mergeCell ref="P163:AC163"/>
    <mergeCell ref="AD163:AF163"/>
    <mergeCell ref="AG163:AJ163"/>
    <mergeCell ref="AK163:AP163"/>
    <mergeCell ref="AQ163:AX163"/>
    <mergeCell ref="AY163:BF163"/>
    <mergeCell ref="BG163:BN163"/>
    <mergeCell ref="BO163:BV163"/>
    <mergeCell ref="AY162:BF162"/>
    <mergeCell ref="BG162:BN162"/>
    <mergeCell ref="BO162:BV162"/>
    <mergeCell ref="BW162:CD162"/>
    <mergeCell ref="CE162:CM162"/>
    <mergeCell ref="CN162:CU162"/>
    <mergeCell ref="BW161:CD161"/>
    <mergeCell ref="CE161:CM161"/>
    <mergeCell ref="CN161:CU161"/>
    <mergeCell ref="CV161:DE161"/>
    <mergeCell ref="A162:O162"/>
    <mergeCell ref="P162:AC162"/>
    <mergeCell ref="AD162:AF162"/>
    <mergeCell ref="AG162:AJ162"/>
    <mergeCell ref="AK162:AP162"/>
    <mergeCell ref="AQ162:AX162"/>
    <mergeCell ref="CV160:DE160"/>
    <mergeCell ref="A161:O161"/>
    <mergeCell ref="P161:AC161"/>
    <mergeCell ref="AD161:AF161"/>
    <mergeCell ref="AG161:AJ161"/>
    <mergeCell ref="AK161:AP161"/>
    <mergeCell ref="AQ161:AX161"/>
    <mergeCell ref="AY161:BF161"/>
    <mergeCell ref="BG161:BN161"/>
    <mergeCell ref="BO161:BV161"/>
    <mergeCell ref="AY160:BF160"/>
    <mergeCell ref="BG160:BN160"/>
    <mergeCell ref="BO160:BV160"/>
    <mergeCell ref="BW160:CD160"/>
    <mergeCell ref="CE160:CM160"/>
    <mergeCell ref="CN160:CU160"/>
    <mergeCell ref="BW159:CD159"/>
    <mergeCell ref="CE159:CM159"/>
    <mergeCell ref="CN159:CU159"/>
    <mergeCell ref="CV159:DE159"/>
    <mergeCell ref="A160:O160"/>
    <mergeCell ref="P160:AC160"/>
    <mergeCell ref="AD160:AF160"/>
    <mergeCell ref="AG160:AJ160"/>
    <mergeCell ref="AK160:AP160"/>
    <mergeCell ref="AQ160:AX160"/>
    <mergeCell ref="CV158:DE158"/>
    <mergeCell ref="A159:O159"/>
    <mergeCell ref="P159:AC159"/>
    <mergeCell ref="AD159:AF159"/>
    <mergeCell ref="AG159:AJ159"/>
    <mergeCell ref="AK159:AP159"/>
    <mergeCell ref="AQ159:AX159"/>
    <mergeCell ref="AY159:BF159"/>
    <mergeCell ref="BG159:BN159"/>
    <mergeCell ref="BO159:BV159"/>
    <mergeCell ref="AY158:BF158"/>
    <mergeCell ref="BG158:BN158"/>
    <mergeCell ref="BO158:BV158"/>
    <mergeCell ref="BW158:CD158"/>
    <mergeCell ref="CE158:CM158"/>
    <mergeCell ref="CN158:CU158"/>
    <mergeCell ref="BW157:CD157"/>
    <mergeCell ref="CE157:CM157"/>
    <mergeCell ref="CN157:CU157"/>
    <mergeCell ref="CV157:DE157"/>
    <mergeCell ref="A158:O158"/>
    <mergeCell ref="P158:AC158"/>
    <mergeCell ref="AD158:AF158"/>
    <mergeCell ref="AG158:AJ158"/>
    <mergeCell ref="AK158:AP158"/>
    <mergeCell ref="AQ158:AX158"/>
    <mergeCell ref="CV156:DE156"/>
    <mergeCell ref="A157:O157"/>
    <mergeCell ref="P157:AC157"/>
    <mergeCell ref="AD157:AF157"/>
    <mergeCell ref="AG157:AJ157"/>
    <mergeCell ref="AK157:AP157"/>
    <mergeCell ref="AQ157:AX157"/>
    <mergeCell ref="AY157:BF157"/>
    <mergeCell ref="BG157:BN157"/>
    <mergeCell ref="BO157:BV157"/>
    <mergeCell ref="AY156:BF156"/>
    <mergeCell ref="BG156:BN156"/>
    <mergeCell ref="BO156:BV156"/>
    <mergeCell ref="BW156:CD156"/>
    <mergeCell ref="CE156:CM156"/>
    <mergeCell ref="CN156:CU156"/>
    <mergeCell ref="BW155:CD155"/>
    <mergeCell ref="CE155:CM155"/>
    <mergeCell ref="CN155:CU155"/>
    <mergeCell ref="CV155:DE155"/>
    <mergeCell ref="A156:O156"/>
    <mergeCell ref="P156:AC156"/>
    <mergeCell ref="AD156:AF156"/>
    <mergeCell ref="AG156:AJ156"/>
    <mergeCell ref="AK156:AP156"/>
    <mergeCell ref="AQ156:AX156"/>
    <mergeCell ref="CV154:DE154"/>
    <mergeCell ref="A155:O155"/>
    <mergeCell ref="P155:AC155"/>
    <mergeCell ref="AD155:AF155"/>
    <mergeCell ref="AG155:AJ155"/>
    <mergeCell ref="AK155:AP155"/>
    <mergeCell ref="AQ155:AX155"/>
    <mergeCell ref="AY155:BF155"/>
    <mergeCell ref="BG155:BN155"/>
    <mergeCell ref="BO155:BV155"/>
    <mergeCell ref="AY154:BF154"/>
    <mergeCell ref="BG154:BN154"/>
    <mergeCell ref="BO154:BV154"/>
    <mergeCell ref="BW154:CD154"/>
    <mergeCell ref="CE154:CM154"/>
    <mergeCell ref="CN154:CU154"/>
    <mergeCell ref="BW153:CD153"/>
    <mergeCell ref="CE153:CM153"/>
    <mergeCell ref="CN153:CU153"/>
    <mergeCell ref="CV153:DE153"/>
    <mergeCell ref="A154:O154"/>
    <mergeCell ref="P154:AC154"/>
    <mergeCell ref="AD154:AF154"/>
    <mergeCell ref="AG154:AJ154"/>
    <mergeCell ref="AK154:AP154"/>
    <mergeCell ref="AQ154:AX154"/>
    <mergeCell ref="CV152:DE152"/>
    <mergeCell ref="A153:O153"/>
    <mergeCell ref="P153:AC153"/>
    <mergeCell ref="AD153:AF153"/>
    <mergeCell ref="AG153:AJ153"/>
    <mergeCell ref="AK153:AP153"/>
    <mergeCell ref="AQ153:AX153"/>
    <mergeCell ref="AY153:BF153"/>
    <mergeCell ref="BG153:BN153"/>
    <mergeCell ref="BO153:BV153"/>
    <mergeCell ref="AY152:BF152"/>
    <mergeCell ref="BG152:BN152"/>
    <mergeCell ref="BO152:BV152"/>
    <mergeCell ref="BW152:CD152"/>
    <mergeCell ref="CE152:CM152"/>
    <mergeCell ref="CN152:CU152"/>
    <mergeCell ref="BW151:CD151"/>
    <mergeCell ref="CE151:CM151"/>
    <mergeCell ref="CN151:CU151"/>
    <mergeCell ref="CV151:DE151"/>
    <mergeCell ref="A152:O152"/>
    <mergeCell ref="P152:AC152"/>
    <mergeCell ref="AD152:AF152"/>
    <mergeCell ref="AG152:AJ152"/>
    <mergeCell ref="AK152:AP152"/>
    <mergeCell ref="AQ152:AX152"/>
    <mergeCell ref="CV150:DE150"/>
    <mergeCell ref="A151:O151"/>
    <mergeCell ref="P151:AC151"/>
    <mergeCell ref="AD151:AF151"/>
    <mergeCell ref="AG151:AJ151"/>
    <mergeCell ref="AK151:AP151"/>
    <mergeCell ref="AQ151:AX151"/>
    <mergeCell ref="AY151:BF151"/>
    <mergeCell ref="BG151:BN151"/>
    <mergeCell ref="BO151:BV151"/>
    <mergeCell ref="AY150:BF150"/>
    <mergeCell ref="BG150:BN150"/>
    <mergeCell ref="BO150:BV150"/>
    <mergeCell ref="BW150:CD150"/>
    <mergeCell ref="CE150:CM150"/>
    <mergeCell ref="CN150:CU150"/>
    <mergeCell ref="BW149:CD149"/>
    <mergeCell ref="CE149:CM149"/>
    <mergeCell ref="CN149:CU149"/>
    <mergeCell ref="CV149:DE149"/>
    <mergeCell ref="A150:O150"/>
    <mergeCell ref="P150:AC150"/>
    <mergeCell ref="AD150:AF150"/>
    <mergeCell ref="AG150:AJ150"/>
    <mergeCell ref="AK150:AP150"/>
    <mergeCell ref="AQ150:AX150"/>
    <mergeCell ref="CV148:DE148"/>
    <mergeCell ref="A149:O149"/>
    <mergeCell ref="P149:AC149"/>
    <mergeCell ref="AD149:AF149"/>
    <mergeCell ref="AG149:AJ149"/>
    <mergeCell ref="AK149:AP149"/>
    <mergeCell ref="AQ149:AX149"/>
    <mergeCell ref="AY149:BF149"/>
    <mergeCell ref="BG149:BN149"/>
    <mergeCell ref="BO149:BV149"/>
    <mergeCell ref="AY148:BF148"/>
    <mergeCell ref="BG148:BN148"/>
    <mergeCell ref="BO148:BV148"/>
    <mergeCell ref="BW148:CD148"/>
    <mergeCell ref="CE148:CM148"/>
    <mergeCell ref="CN148:CU148"/>
    <mergeCell ref="BW147:CD147"/>
    <mergeCell ref="CE147:CM147"/>
    <mergeCell ref="CN147:CU147"/>
    <mergeCell ref="CV147:DE147"/>
    <mergeCell ref="A148:O148"/>
    <mergeCell ref="P148:AC148"/>
    <mergeCell ref="AD148:AF148"/>
    <mergeCell ref="AG148:AJ148"/>
    <mergeCell ref="AK148:AP148"/>
    <mergeCell ref="AQ148:AX148"/>
    <mergeCell ref="CV146:DE146"/>
    <mergeCell ref="A147:O147"/>
    <mergeCell ref="P147:AC147"/>
    <mergeCell ref="AD147:AF147"/>
    <mergeCell ref="AG147:AJ147"/>
    <mergeCell ref="AK147:AP147"/>
    <mergeCell ref="AQ147:AX147"/>
    <mergeCell ref="AY147:BF147"/>
    <mergeCell ref="BG147:BN147"/>
    <mergeCell ref="BO147:BV147"/>
    <mergeCell ref="AY146:BF146"/>
    <mergeCell ref="BG146:BN146"/>
    <mergeCell ref="BO146:BV146"/>
    <mergeCell ref="BW146:CD146"/>
    <mergeCell ref="CE146:CM146"/>
    <mergeCell ref="CN146:CU146"/>
    <mergeCell ref="BW145:CD145"/>
    <mergeCell ref="CE145:CM145"/>
    <mergeCell ref="CN145:CU145"/>
    <mergeCell ref="CV145:DE145"/>
    <mergeCell ref="A146:O146"/>
    <mergeCell ref="P146:AC146"/>
    <mergeCell ref="AD146:AF146"/>
    <mergeCell ref="AG146:AJ146"/>
    <mergeCell ref="AK146:AP146"/>
    <mergeCell ref="AQ146:AX146"/>
    <mergeCell ref="CV144:DE144"/>
    <mergeCell ref="A145:O145"/>
    <mergeCell ref="P145:AC145"/>
    <mergeCell ref="AD145:AF145"/>
    <mergeCell ref="AG145:AJ145"/>
    <mergeCell ref="AK145:AP145"/>
    <mergeCell ref="AQ145:AX145"/>
    <mergeCell ref="AY145:BF145"/>
    <mergeCell ref="BG145:BN145"/>
    <mergeCell ref="BO145:BV145"/>
    <mergeCell ref="AY144:BF144"/>
    <mergeCell ref="BG144:BN144"/>
    <mergeCell ref="BO144:BV144"/>
    <mergeCell ref="BW144:CD144"/>
    <mergeCell ref="CE144:CM144"/>
    <mergeCell ref="CN144:CU144"/>
    <mergeCell ref="BW143:CD143"/>
    <mergeCell ref="CE143:CM143"/>
    <mergeCell ref="CN143:CU143"/>
    <mergeCell ref="CV143:DE143"/>
    <mergeCell ref="A144:O144"/>
    <mergeCell ref="P144:AC144"/>
    <mergeCell ref="AD144:AF144"/>
    <mergeCell ref="AG144:AJ144"/>
    <mergeCell ref="AK144:AP144"/>
    <mergeCell ref="AQ144:AX144"/>
    <mergeCell ref="CV142:DE142"/>
    <mergeCell ref="A143:O143"/>
    <mergeCell ref="P143:AC143"/>
    <mergeCell ref="AD143:AF143"/>
    <mergeCell ref="AG143:AJ143"/>
    <mergeCell ref="AK143:AP143"/>
    <mergeCell ref="AQ143:AX143"/>
    <mergeCell ref="AY143:BF143"/>
    <mergeCell ref="BG143:BN143"/>
    <mergeCell ref="BO143:BV143"/>
    <mergeCell ref="AY142:BF142"/>
    <mergeCell ref="BG142:BN142"/>
    <mergeCell ref="BO142:BV142"/>
    <mergeCell ref="BW142:CD142"/>
    <mergeCell ref="CE142:CM142"/>
    <mergeCell ref="CN142:CU142"/>
    <mergeCell ref="BW141:CD141"/>
    <mergeCell ref="CE141:CM141"/>
    <mergeCell ref="CN141:CU141"/>
    <mergeCell ref="CV141:DE141"/>
    <mergeCell ref="A142:O142"/>
    <mergeCell ref="P142:AC142"/>
    <mergeCell ref="AD142:AF142"/>
    <mergeCell ref="AG142:AJ142"/>
    <mergeCell ref="AK142:AP142"/>
    <mergeCell ref="AQ142:AX142"/>
    <mergeCell ref="CV140:DE140"/>
    <mergeCell ref="A141:O141"/>
    <mergeCell ref="P141:AC141"/>
    <mergeCell ref="AD141:AF141"/>
    <mergeCell ref="AG141:AJ141"/>
    <mergeCell ref="AK141:AP141"/>
    <mergeCell ref="AQ141:AX141"/>
    <mergeCell ref="AY141:BF141"/>
    <mergeCell ref="BG141:BN141"/>
    <mergeCell ref="BO141:BV141"/>
    <mergeCell ref="AY140:BF140"/>
    <mergeCell ref="BG140:BN140"/>
    <mergeCell ref="BO140:BV140"/>
    <mergeCell ref="BW140:CD140"/>
    <mergeCell ref="CE140:CM140"/>
    <mergeCell ref="CN140:CU140"/>
    <mergeCell ref="BW139:CD139"/>
    <mergeCell ref="CE139:CM139"/>
    <mergeCell ref="CN139:CU139"/>
    <mergeCell ref="CV139:DE139"/>
    <mergeCell ref="A140:O140"/>
    <mergeCell ref="P140:AC140"/>
    <mergeCell ref="AD140:AF140"/>
    <mergeCell ref="AG140:AJ140"/>
    <mergeCell ref="AK140:AP140"/>
    <mergeCell ref="AQ140:AX140"/>
    <mergeCell ref="CV138:DE138"/>
    <mergeCell ref="A139:O139"/>
    <mergeCell ref="P139:AC139"/>
    <mergeCell ref="AD139:AF139"/>
    <mergeCell ref="AG139:AJ139"/>
    <mergeCell ref="AK139:AP139"/>
    <mergeCell ref="AQ139:AX139"/>
    <mergeCell ref="AY139:BF139"/>
    <mergeCell ref="BG139:BN139"/>
    <mergeCell ref="BO139:BV139"/>
    <mergeCell ref="AY138:BF138"/>
    <mergeCell ref="BG138:BN138"/>
    <mergeCell ref="BO138:BV138"/>
    <mergeCell ref="BW138:CD138"/>
    <mergeCell ref="CE138:CM138"/>
    <mergeCell ref="CN138:CU138"/>
    <mergeCell ref="BW137:CD137"/>
    <mergeCell ref="CE137:CM137"/>
    <mergeCell ref="CN137:CU137"/>
    <mergeCell ref="CV137:DE137"/>
    <mergeCell ref="A138:O138"/>
    <mergeCell ref="P138:AC138"/>
    <mergeCell ref="AD138:AF138"/>
    <mergeCell ref="AG138:AJ138"/>
    <mergeCell ref="AK138:AP138"/>
    <mergeCell ref="AQ138:AX138"/>
    <mergeCell ref="CV136:DE136"/>
    <mergeCell ref="A137:O137"/>
    <mergeCell ref="P137:AC137"/>
    <mergeCell ref="AD137:AF137"/>
    <mergeCell ref="AG137:AJ137"/>
    <mergeCell ref="AK137:AP137"/>
    <mergeCell ref="AQ137:AX137"/>
    <mergeCell ref="AY137:BF137"/>
    <mergeCell ref="BG137:BN137"/>
    <mergeCell ref="BO137:BV137"/>
    <mergeCell ref="AY136:BF136"/>
    <mergeCell ref="BG136:BN136"/>
    <mergeCell ref="BO136:BV136"/>
    <mergeCell ref="BW136:CD136"/>
    <mergeCell ref="CE136:CM136"/>
    <mergeCell ref="CN136:CU136"/>
    <mergeCell ref="BW135:CD135"/>
    <mergeCell ref="CE135:CM135"/>
    <mergeCell ref="CN135:CU135"/>
    <mergeCell ref="CV135:DE135"/>
    <mergeCell ref="A136:O136"/>
    <mergeCell ref="P136:AC136"/>
    <mergeCell ref="AD136:AF136"/>
    <mergeCell ref="AG136:AJ136"/>
    <mergeCell ref="AK136:AP136"/>
    <mergeCell ref="AQ136:AX136"/>
    <mergeCell ref="CV134:DE134"/>
    <mergeCell ref="A135:O135"/>
    <mergeCell ref="P135:AC135"/>
    <mergeCell ref="AD135:AF135"/>
    <mergeCell ref="AG135:AJ135"/>
    <mergeCell ref="AK135:AP135"/>
    <mergeCell ref="AQ135:AX135"/>
    <mergeCell ref="AY135:BF135"/>
    <mergeCell ref="BG135:BN135"/>
    <mergeCell ref="BO135:BV135"/>
    <mergeCell ref="AY134:BF134"/>
    <mergeCell ref="BG134:BN134"/>
    <mergeCell ref="BO134:BV134"/>
    <mergeCell ref="BW134:CD134"/>
    <mergeCell ref="CE134:CM134"/>
    <mergeCell ref="CN134:CU134"/>
    <mergeCell ref="BW133:CD133"/>
    <mergeCell ref="CE133:CM133"/>
    <mergeCell ref="CN133:CU133"/>
    <mergeCell ref="CV133:DE133"/>
    <mergeCell ref="A134:O134"/>
    <mergeCell ref="P134:AC134"/>
    <mergeCell ref="AD134:AF134"/>
    <mergeCell ref="AG134:AJ134"/>
    <mergeCell ref="AK134:AP134"/>
    <mergeCell ref="AQ134:AX134"/>
    <mergeCell ref="CV132:DE132"/>
    <mergeCell ref="A133:O133"/>
    <mergeCell ref="P133:AC133"/>
    <mergeCell ref="AD133:AF133"/>
    <mergeCell ref="AG133:AJ133"/>
    <mergeCell ref="AK133:AP133"/>
    <mergeCell ref="AQ133:AX133"/>
    <mergeCell ref="AY133:BF133"/>
    <mergeCell ref="BG133:BN133"/>
    <mergeCell ref="BO133:BV133"/>
    <mergeCell ref="AY132:BF132"/>
    <mergeCell ref="BG132:BN132"/>
    <mergeCell ref="BO132:BV132"/>
    <mergeCell ref="BW132:CD132"/>
    <mergeCell ref="CE132:CM132"/>
    <mergeCell ref="CN132:CU132"/>
    <mergeCell ref="BW131:CD131"/>
    <mergeCell ref="CE131:CM131"/>
    <mergeCell ref="CN131:CU131"/>
    <mergeCell ref="CV131:DE131"/>
    <mergeCell ref="A132:O132"/>
    <mergeCell ref="P132:AC132"/>
    <mergeCell ref="AD132:AF132"/>
    <mergeCell ref="AG132:AJ132"/>
    <mergeCell ref="AK132:AP132"/>
    <mergeCell ref="AQ132:AX132"/>
    <mergeCell ref="CV130:DE130"/>
    <mergeCell ref="A131:O131"/>
    <mergeCell ref="P131:AC131"/>
    <mergeCell ref="AD131:AF131"/>
    <mergeCell ref="AG131:AJ131"/>
    <mergeCell ref="AK131:AP131"/>
    <mergeCell ref="AQ131:AX131"/>
    <mergeCell ref="AY131:BF131"/>
    <mergeCell ref="BG131:BN131"/>
    <mergeCell ref="BO131:BV131"/>
    <mergeCell ref="AY130:BF130"/>
    <mergeCell ref="BG130:BN130"/>
    <mergeCell ref="BO130:BV130"/>
    <mergeCell ref="BW130:CD130"/>
    <mergeCell ref="CE130:CM130"/>
    <mergeCell ref="CN130:CU130"/>
    <mergeCell ref="BW129:CD129"/>
    <mergeCell ref="CE129:CM129"/>
    <mergeCell ref="CN129:CU129"/>
    <mergeCell ref="CV129:DE129"/>
    <mergeCell ref="A130:O130"/>
    <mergeCell ref="P130:AC130"/>
    <mergeCell ref="AD130:AF130"/>
    <mergeCell ref="AG130:AJ130"/>
    <mergeCell ref="AK130:AP130"/>
    <mergeCell ref="AQ130:AX130"/>
    <mergeCell ref="CV128:DE128"/>
    <mergeCell ref="A129:O129"/>
    <mergeCell ref="P129:AC129"/>
    <mergeCell ref="AD129:AF129"/>
    <mergeCell ref="AG129:AJ129"/>
    <mergeCell ref="AK129:AP129"/>
    <mergeCell ref="AQ129:AX129"/>
    <mergeCell ref="AY129:BF129"/>
    <mergeCell ref="BG129:BN129"/>
    <mergeCell ref="BO129:BV129"/>
    <mergeCell ref="AY128:BF128"/>
    <mergeCell ref="BG128:BN128"/>
    <mergeCell ref="BO128:BV128"/>
    <mergeCell ref="BW128:CD128"/>
    <mergeCell ref="CE128:CM128"/>
    <mergeCell ref="CN128:CU128"/>
    <mergeCell ref="BW127:CD127"/>
    <mergeCell ref="CE127:CM127"/>
    <mergeCell ref="CN127:CU127"/>
    <mergeCell ref="CV127:DE127"/>
    <mergeCell ref="A128:O128"/>
    <mergeCell ref="P128:AC128"/>
    <mergeCell ref="AD128:AF128"/>
    <mergeCell ref="AG128:AJ128"/>
    <mergeCell ref="AK128:AP128"/>
    <mergeCell ref="AQ128:AX128"/>
    <mergeCell ref="CV126:DE126"/>
    <mergeCell ref="A127:O127"/>
    <mergeCell ref="P127:AC127"/>
    <mergeCell ref="AD127:AF127"/>
    <mergeCell ref="AG127:AJ127"/>
    <mergeCell ref="AK127:AP127"/>
    <mergeCell ref="AQ127:AX127"/>
    <mergeCell ref="AY127:BF127"/>
    <mergeCell ref="BG127:BN127"/>
    <mergeCell ref="BO127:BV127"/>
    <mergeCell ref="AY126:BF126"/>
    <mergeCell ref="BG126:BN126"/>
    <mergeCell ref="BO126:BV126"/>
    <mergeCell ref="BW126:CD126"/>
    <mergeCell ref="CE126:CM126"/>
    <mergeCell ref="CN126:CU126"/>
    <mergeCell ref="BW125:CD125"/>
    <mergeCell ref="CE125:CM125"/>
    <mergeCell ref="CN125:CU125"/>
    <mergeCell ref="CV125:DE125"/>
    <mergeCell ref="A126:O126"/>
    <mergeCell ref="P126:AC126"/>
    <mergeCell ref="AD126:AF126"/>
    <mergeCell ref="AG126:AJ126"/>
    <mergeCell ref="AK126:AP126"/>
    <mergeCell ref="AQ126:AX126"/>
    <mergeCell ref="CV124:DE124"/>
    <mergeCell ref="A125:O125"/>
    <mergeCell ref="P125:AC125"/>
    <mergeCell ref="AD125:AF125"/>
    <mergeCell ref="AG125:AJ125"/>
    <mergeCell ref="AK125:AP125"/>
    <mergeCell ref="AQ125:AX125"/>
    <mergeCell ref="AY125:BF125"/>
    <mergeCell ref="BG125:BN125"/>
    <mergeCell ref="BO125:BV125"/>
    <mergeCell ref="AY124:BF124"/>
    <mergeCell ref="BG124:BN124"/>
    <mergeCell ref="BO124:BV124"/>
    <mergeCell ref="BW124:CD124"/>
    <mergeCell ref="CE124:CM124"/>
    <mergeCell ref="CN124:CU124"/>
    <mergeCell ref="BW123:CD123"/>
    <mergeCell ref="CE123:CM123"/>
    <mergeCell ref="CN123:CU123"/>
    <mergeCell ref="CV123:DE123"/>
    <mergeCell ref="A124:O124"/>
    <mergeCell ref="P124:AC124"/>
    <mergeCell ref="AD124:AF124"/>
    <mergeCell ref="AG124:AJ124"/>
    <mergeCell ref="AK124:AP124"/>
    <mergeCell ref="AQ124:AX124"/>
    <mergeCell ref="CV122:DE122"/>
    <mergeCell ref="A123:O123"/>
    <mergeCell ref="P123:AC123"/>
    <mergeCell ref="AD123:AF123"/>
    <mergeCell ref="AG123:AJ123"/>
    <mergeCell ref="AK123:AP123"/>
    <mergeCell ref="AQ123:AX123"/>
    <mergeCell ref="AY123:BF123"/>
    <mergeCell ref="BG123:BN123"/>
    <mergeCell ref="BO123:BV123"/>
    <mergeCell ref="AY122:BF122"/>
    <mergeCell ref="BG122:BN122"/>
    <mergeCell ref="BO122:BV122"/>
    <mergeCell ref="BW122:CD122"/>
    <mergeCell ref="CE122:CM122"/>
    <mergeCell ref="CN122:CU122"/>
    <mergeCell ref="BW121:CD121"/>
    <mergeCell ref="CE121:CM121"/>
    <mergeCell ref="CN121:CU121"/>
    <mergeCell ref="CV121:DE121"/>
    <mergeCell ref="A122:O122"/>
    <mergeCell ref="P122:AC122"/>
    <mergeCell ref="AD122:AF122"/>
    <mergeCell ref="AG122:AJ122"/>
    <mergeCell ref="AK122:AP122"/>
    <mergeCell ref="AQ122:AX122"/>
    <mergeCell ref="CV120:DE120"/>
    <mergeCell ref="A121:O121"/>
    <mergeCell ref="P121:AC121"/>
    <mergeCell ref="AD121:AF121"/>
    <mergeCell ref="AG121:AJ121"/>
    <mergeCell ref="AK121:AP121"/>
    <mergeCell ref="AQ121:AX121"/>
    <mergeCell ref="AY121:BF121"/>
    <mergeCell ref="BG121:BN121"/>
    <mergeCell ref="BO121:BV121"/>
    <mergeCell ref="AY120:BF120"/>
    <mergeCell ref="BG120:BN120"/>
    <mergeCell ref="BO120:BV120"/>
    <mergeCell ref="BW120:CD120"/>
    <mergeCell ref="CE120:CM120"/>
    <mergeCell ref="CN120:CU120"/>
    <mergeCell ref="BW119:CD119"/>
    <mergeCell ref="CE119:CM119"/>
    <mergeCell ref="CN119:CU119"/>
    <mergeCell ref="CV119:DE119"/>
    <mergeCell ref="A120:O120"/>
    <mergeCell ref="P120:AC120"/>
    <mergeCell ref="AD120:AF120"/>
    <mergeCell ref="AG120:AJ120"/>
    <mergeCell ref="AK120:AP120"/>
    <mergeCell ref="AQ120:AX120"/>
    <mergeCell ref="CV118:DE118"/>
    <mergeCell ref="A119:O119"/>
    <mergeCell ref="P119:AC119"/>
    <mergeCell ref="AD119:AF119"/>
    <mergeCell ref="AG119:AJ119"/>
    <mergeCell ref="AK119:AP119"/>
    <mergeCell ref="AQ119:AX119"/>
    <mergeCell ref="AY119:BF119"/>
    <mergeCell ref="BG119:BN119"/>
    <mergeCell ref="BO119:BV119"/>
    <mergeCell ref="AY118:BF118"/>
    <mergeCell ref="BG118:BN118"/>
    <mergeCell ref="BO118:BV118"/>
    <mergeCell ref="BW118:CD118"/>
    <mergeCell ref="CE118:CM118"/>
    <mergeCell ref="CN118:CU118"/>
    <mergeCell ref="BW117:CD117"/>
    <mergeCell ref="CE117:CM117"/>
    <mergeCell ref="CN117:CU117"/>
    <mergeCell ref="CV117:DE117"/>
    <mergeCell ref="A118:O118"/>
    <mergeCell ref="P118:AC118"/>
    <mergeCell ref="AD118:AF118"/>
    <mergeCell ref="AG118:AJ118"/>
    <mergeCell ref="AK118:AP118"/>
    <mergeCell ref="AQ118:AX118"/>
    <mergeCell ref="CV116:DE116"/>
    <mergeCell ref="A117:O117"/>
    <mergeCell ref="P117:AC117"/>
    <mergeCell ref="AD117:AF117"/>
    <mergeCell ref="AG117:AJ117"/>
    <mergeCell ref="AK117:AP117"/>
    <mergeCell ref="AQ117:AX117"/>
    <mergeCell ref="AY117:BF117"/>
    <mergeCell ref="BG117:BN117"/>
    <mergeCell ref="BO117:BV117"/>
    <mergeCell ref="AY116:BF116"/>
    <mergeCell ref="BG116:BN116"/>
    <mergeCell ref="BO116:BV116"/>
    <mergeCell ref="BW116:CD116"/>
    <mergeCell ref="CE116:CM116"/>
    <mergeCell ref="CN116:CU116"/>
    <mergeCell ref="BW115:CD115"/>
    <mergeCell ref="CE115:CM115"/>
    <mergeCell ref="CN115:CU115"/>
    <mergeCell ref="CV115:DE115"/>
    <mergeCell ref="A116:O116"/>
    <mergeCell ref="P116:AC116"/>
    <mergeCell ref="AD116:AF116"/>
    <mergeCell ref="AG116:AJ116"/>
    <mergeCell ref="AK116:AP116"/>
    <mergeCell ref="AQ116:AX116"/>
    <mergeCell ref="CV114:DE114"/>
    <mergeCell ref="A115:O115"/>
    <mergeCell ref="P115:AC115"/>
    <mergeCell ref="AD115:AF115"/>
    <mergeCell ref="AG115:AJ115"/>
    <mergeCell ref="AK115:AP115"/>
    <mergeCell ref="AQ115:AX115"/>
    <mergeCell ref="AY115:BF115"/>
    <mergeCell ref="BG115:BN115"/>
    <mergeCell ref="BO115:BV115"/>
    <mergeCell ref="AY114:BF114"/>
    <mergeCell ref="BG114:BN114"/>
    <mergeCell ref="BO114:BV114"/>
    <mergeCell ref="BW114:CD114"/>
    <mergeCell ref="CE114:CM114"/>
    <mergeCell ref="CN114:CU114"/>
    <mergeCell ref="BW113:CD113"/>
    <mergeCell ref="CE113:CM113"/>
    <mergeCell ref="CN113:CU113"/>
    <mergeCell ref="CV113:DE113"/>
    <mergeCell ref="A114:O114"/>
    <mergeCell ref="P114:AC114"/>
    <mergeCell ref="AD114:AF114"/>
    <mergeCell ref="AG114:AJ114"/>
    <mergeCell ref="AK114:AP114"/>
    <mergeCell ref="AQ114:AX114"/>
    <mergeCell ref="CV112:DE112"/>
    <mergeCell ref="A113:O113"/>
    <mergeCell ref="P113:AC113"/>
    <mergeCell ref="AD113:AF113"/>
    <mergeCell ref="AG113:AJ113"/>
    <mergeCell ref="AK113:AP113"/>
    <mergeCell ref="AQ113:AX113"/>
    <mergeCell ref="AY113:BF113"/>
    <mergeCell ref="BG113:BN113"/>
    <mergeCell ref="BO113:BV113"/>
    <mergeCell ref="AY112:BF112"/>
    <mergeCell ref="BG112:BN112"/>
    <mergeCell ref="BO112:BV112"/>
    <mergeCell ref="BW112:CD112"/>
    <mergeCell ref="CE112:CM112"/>
    <mergeCell ref="CN112:CU112"/>
    <mergeCell ref="BW111:CD111"/>
    <mergeCell ref="CE111:CM111"/>
    <mergeCell ref="CN111:CU111"/>
    <mergeCell ref="CV111:DE111"/>
    <mergeCell ref="A112:O112"/>
    <mergeCell ref="P112:AC112"/>
    <mergeCell ref="AD112:AF112"/>
    <mergeCell ref="AG112:AJ112"/>
    <mergeCell ref="AK112:AP112"/>
    <mergeCell ref="AQ112:AX112"/>
    <mergeCell ref="CV110:DE110"/>
    <mergeCell ref="A111:O111"/>
    <mergeCell ref="P111:AC111"/>
    <mergeCell ref="AD111:AF111"/>
    <mergeCell ref="AG111:AJ111"/>
    <mergeCell ref="AK111:AP111"/>
    <mergeCell ref="AQ111:AX111"/>
    <mergeCell ref="AY111:BF111"/>
    <mergeCell ref="BG111:BN111"/>
    <mergeCell ref="BO111:BV111"/>
    <mergeCell ref="AY110:BF110"/>
    <mergeCell ref="BG110:BN110"/>
    <mergeCell ref="BO110:BV110"/>
    <mergeCell ref="BW110:CD110"/>
    <mergeCell ref="CE110:CM110"/>
    <mergeCell ref="CN110:CU110"/>
    <mergeCell ref="BW109:CD109"/>
    <mergeCell ref="CE109:CM109"/>
    <mergeCell ref="CN109:CU109"/>
    <mergeCell ref="CV109:DE109"/>
    <mergeCell ref="A110:O110"/>
    <mergeCell ref="P110:AC110"/>
    <mergeCell ref="AD110:AF110"/>
    <mergeCell ref="AG110:AJ110"/>
    <mergeCell ref="AK110:AP110"/>
    <mergeCell ref="AQ110:AX110"/>
    <mergeCell ref="CV108:DE108"/>
    <mergeCell ref="A109:O109"/>
    <mergeCell ref="P109:AC109"/>
    <mergeCell ref="AD109:AF109"/>
    <mergeCell ref="AG109:AJ109"/>
    <mergeCell ref="AK109:AP109"/>
    <mergeCell ref="AQ109:AX109"/>
    <mergeCell ref="AY109:BF109"/>
    <mergeCell ref="BG109:BN109"/>
    <mergeCell ref="BO109:BV109"/>
    <mergeCell ref="AY108:BF108"/>
    <mergeCell ref="BG108:BN108"/>
    <mergeCell ref="BO108:BV108"/>
    <mergeCell ref="BW108:CD108"/>
    <mergeCell ref="CE108:CM108"/>
    <mergeCell ref="CN108:CU108"/>
    <mergeCell ref="BW107:CD107"/>
    <mergeCell ref="CE107:CM107"/>
    <mergeCell ref="CN107:CU107"/>
    <mergeCell ref="CV107:DE107"/>
    <mergeCell ref="A108:O108"/>
    <mergeCell ref="P108:AC108"/>
    <mergeCell ref="AD108:AF108"/>
    <mergeCell ref="AG108:AJ108"/>
    <mergeCell ref="AK108:AP108"/>
    <mergeCell ref="AQ108:AX108"/>
    <mergeCell ref="CV106:DE106"/>
    <mergeCell ref="A107:O107"/>
    <mergeCell ref="P107:AC107"/>
    <mergeCell ref="AD107:AF107"/>
    <mergeCell ref="AG107:AJ107"/>
    <mergeCell ref="AK107:AP107"/>
    <mergeCell ref="AQ107:AX107"/>
    <mergeCell ref="AY107:BF107"/>
    <mergeCell ref="BG107:BN107"/>
    <mergeCell ref="BO107:BV107"/>
    <mergeCell ref="AY106:BF106"/>
    <mergeCell ref="BG106:BN106"/>
    <mergeCell ref="BO106:BV106"/>
    <mergeCell ref="BW106:CD106"/>
    <mergeCell ref="CE106:CM106"/>
    <mergeCell ref="CN106:CU106"/>
    <mergeCell ref="BW105:CD105"/>
    <mergeCell ref="CE105:CM105"/>
    <mergeCell ref="CN105:CU105"/>
    <mergeCell ref="CV105:DE105"/>
    <mergeCell ref="A106:O106"/>
    <mergeCell ref="P106:AC106"/>
    <mergeCell ref="AD106:AF106"/>
    <mergeCell ref="AG106:AJ106"/>
    <mergeCell ref="AK106:AP106"/>
    <mergeCell ref="AQ106:AX106"/>
    <mergeCell ref="CV104:DE104"/>
    <mergeCell ref="A105:O105"/>
    <mergeCell ref="P105:AC105"/>
    <mergeCell ref="AD105:AF105"/>
    <mergeCell ref="AG105:AJ105"/>
    <mergeCell ref="AK105:AP105"/>
    <mergeCell ref="AQ105:AX105"/>
    <mergeCell ref="AY105:BF105"/>
    <mergeCell ref="BG105:BN105"/>
    <mergeCell ref="BO105:BV105"/>
    <mergeCell ref="AY104:BF104"/>
    <mergeCell ref="BG104:BN104"/>
    <mergeCell ref="BO104:BV104"/>
    <mergeCell ref="BW104:CD104"/>
    <mergeCell ref="CE104:CM104"/>
    <mergeCell ref="CN104:CU104"/>
    <mergeCell ref="BW103:CD103"/>
    <mergeCell ref="CE103:CM103"/>
    <mergeCell ref="CN103:CU103"/>
    <mergeCell ref="CV103:DE103"/>
    <mergeCell ref="A104:O104"/>
    <mergeCell ref="P104:AC104"/>
    <mergeCell ref="AD104:AF104"/>
    <mergeCell ref="AG104:AJ104"/>
    <mergeCell ref="AK104:AP104"/>
    <mergeCell ref="AQ104:AX104"/>
    <mergeCell ref="CV102:DE102"/>
    <mergeCell ref="A103:O103"/>
    <mergeCell ref="P103:AC103"/>
    <mergeCell ref="AD103:AF103"/>
    <mergeCell ref="AG103:AJ103"/>
    <mergeCell ref="AK103:AP103"/>
    <mergeCell ref="AQ103:AX103"/>
    <mergeCell ref="AY103:BF103"/>
    <mergeCell ref="BG103:BN103"/>
    <mergeCell ref="BO103:BV103"/>
    <mergeCell ref="AY102:BF102"/>
    <mergeCell ref="BG102:BN102"/>
    <mergeCell ref="BO102:BV102"/>
    <mergeCell ref="BW102:CD102"/>
    <mergeCell ref="CE102:CM102"/>
    <mergeCell ref="CN102:CU102"/>
    <mergeCell ref="BW101:CD101"/>
    <mergeCell ref="CE101:CM101"/>
    <mergeCell ref="CN101:CU101"/>
    <mergeCell ref="CV101:DE101"/>
    <mergeCell ref="A102:O102"/>
    <mergeCell ref="P102:AC102"/>
    <mergeCell ref="AD102:AF102"/>
    <mergeCell ref="AG102:AJ102"/>
    <mergeCell ref="AK102:AP102"/>
    <mergeCell ref="AQ102:AX102"/>
    <mergeCell ref="CV100:DE100"/>
    <mergeCell ref="A101:O101"/>
    <mergeCell ref="P101:AC101"/>
    <mergeCell ref="AD101:AF101"/>
    <mergeCell ref="AG101:AJ101"/>
    <mergeCell ref="AK101:AP101"/>
    <mergeCell ref="AQ101:AX101"/>
    <mergeCell ref="AY101:BF101"/>
    <mergeCell ref="BG101:BN101"/>
    <mergeCell ref="BO101:BV101"/>
    <mergeCell ref="AY100:BF100"/>
    <mergeCell ref="BG100:BN100"/>
    <mergeCell ref="BO100:BV100"/>
    <mergeCell ref="BW100:CD100"/>
    <mergeCell ref="CE100:CM100"/>
    <mergeCell ref="CN100:CU100"/>
    <mergeCell ref="BW99:CD99"/>
    <mergeCell ref="CE99:CM99"/>
    <mergeCell ref="CN99:CU99"/>
    <mergeCell ref="CV99:DE99"/>
    <mergeCell ref="A100:O100"/>
    <mergeCell ref="P100:AC100"/>
    <mergeCell ref="AD100:AF100"/>
    <mergeCell ref="AG100:AJ100"/>
    <mergeCell ref="AK100:AP100"/>
    <mergeCell ref="AQ100:AX100"/>
    <mergeCell ref="CV98:DE98"/>
    <mergeCell ref="A99:O99"/>
    <mergeCell ref="P99:AC99"/>
    <mergeCell ref="AD99:AF99"/>
    <mergeCell ref="AG99:AJ99"/>
    <mergeCell ref="AK99:AP99"/>
    <mergeCell ref="AQ99:AX99"/>
    <mergeCell ref="AY99:BF99"/>
    <mergeCell ref="BG99:BN99"/>
    <mergeCell ref="BO99:BV99"/>
    <mergeCell ref="AY98:BF98"/>
    <mergeCell ref="BG98:BN98"/>
    <mergeCell ref="BO98:BV98"/>
    <mergeCell ref="BW98:CD98"/>
    <mergeCell ref="CE98:CM98"/>
    <mergeCell ref="CN98:CU98"/>
    <mergeCell ref="BW97:CD97"/>
    <mergeCell ref="CE97:CM97"/>
    <mergeCell ref="CN97:CU97"/>
    <mergeCell ref="CV97:DE97"/>
    <mergeCell ref="A98:O98"/>
    <mergeCell ref="P98:AC98"/>
    <mergeCell ref="AD98:AF98"/>
    <mergeCell ref="AG98:AJ98"/>
    <mergeCell ref="AK98:AP98"/>
    <mergeCell ref="AQ98:AX98"/>
    <mergeCell ref="CV96:DE96"/>
    <mergeCell ref="A97:O97"/>
    <mergeCell ref="P97:AC97"/>
    <mergeCell ref="AD97:AF97"/>
    <mergeCell ref="AG97:AJ97"/>
    <mergeCell ref="AK97:AP97"/>
    <mergeCell ref="AQ97:AX97"/>
    <mergeCell ref="AY97:BF97"/>
    <mergeCell ref="BG97:BN97"/>
    <mergeCell ref="BO97:BV97"/>
    <mergeCell ref="AY96:BF96"/>
    <mergeCell ref="BG96:BN96"/>
    <mergeCell ref="BO96:BV96"/>
    <mergeCell ref="BW96:CD96"/>
    <mergeCell ref="CE96:CM96"/>
    <mergeCell ref="CN96:CU96"/>
    <mergeCell ref="BW95:CD95"/>
    <mergeCell ref="CE95:CM95"/>
    <mergeCell ref="CN95:CU95"/>
    <mergeCell ref="CV95:DE95"/>
    <mergeCell ref="A96:O96"/>
    <mergeCell ref="P96:AC96"/>
    <mergeCell ref="AD96:AF96"/>
    <mergeCell ref="AG96:AJ96"/>
    <mergeCell ref="AK96:AP96"/>
    <mergeCell ref="AQ96:AX96"/>
    <mergeCell ref="CV94:DE94"/>
    <mergeCell ref="A95:O95"/>
    <mergeCell ref="P95:AC95"/>
    <mergeCell ref="AD95:AF95"/>
    <mergeCell ref="AG95:AJ95"/>
    <mergeCell ref="AK95:AP95"/>
    <mergeCell ref="AQ95:AX95"/>
    <mergeCell ref="AY95:BF95"/>
    <mergeCell ref="BG95:BN95"/>
    <mergeCell ref="BO95:BV95"/>
    <mergeCell ref="AY94:BF94"/>
    <mergeCell ref="BG94:BN94"/>
    <mergeCell ref="BO94:BV94"/>
    <mergeCell ref="BW94:CD94"/>
    <mergeCell ref="CE94:CM94"/>
    <mergeCell ref="CN94:CU94"/>
    <mergeCell ref="BW93:CD93"/>
    <mergeCell ref="CE93:CM93"/>
    <mergeCell ref="CN93:CU93"/>
    <mergeCell ref="CV93:DE93"/>
    <mergeCell ref="A94:O94"/>
    <mergeCell ref="P94:AC94"/>
    <mergeCell ref="AD94:AF94"/>
    <mergeCell ref="AG94:AJ94"/>
    <mergeCell ref="AK94:AP94"/>
    <mergeCell ref="AQ94:AX94"/>
    <mergeCell ref="CV92:DE92"/>
    <mergeCell ref="A93:O93"/>
    <mergeCell ref="P93:AC93"/>
    <mergeCell ref="AD93:AF93"/>
    <mergeCell ref="AG93:AJ93"/>
    <mergeCell ref="AK93:AP93"/>
    <mergeCell ref="AQ93:AX93"/>
    <mergeCell ref="AY93:BF93"/>
    <mergeCell ref="BG93:BN93"/>
    <mergeCell ref="BO93:BV93"/>
    <mergeCell ref="AY92:BF92"/>
    <mergeCell ref="BG92:BN92"/>
    <mergeCell ref="BO92:BV92"/>
    <mergeCell ref="BW92:CD92"/>
    <mergeCell ref="CE92:CM92"/>
    <mergeCell ref="CN92:CU92"/>
    <mergeCell ref="BW91:CD91"/>
    <mergeCell ref="CE91:CM91"/>
    <mergeCell ref="CN91:CU91"/>
    <mergeCell ref="CV91:DE91"/>
    <mergeCell ref="A92:O92"/>
    <mergeCell ref="P92:AC92"/>
    <mergeCell ref="AD92:AF92"/>
    <mergeCell ref="AG92:AJ92"/>
    <mergeCell ref="AK92:AP92"/>
    <mergeCell ref="AQ92:AX92"/>
    <mergeCell ref="CV90:DE90"/>
    <mergeCell ref="A91:O91"/>
    <mergeCell ref="P91:AC91"/>
    <mergeCell ref="AD91:AF91"/>
    <mergeCell ref="AG91:AJ91"/>
    <mergeCell ref="AK91:AP91"/>
    <mergeCell ref="AQ91:AX91"/>
    <mergeCell ref="AY91:BF91"/>
    <mergeCell ref="BG91:BN91"/>
    <mergeCell ref="BO91:BV91"/>
    <mergeCell ref="AY90:BF90"/>
    <mergeCell ref="BG90:BN90"/>
    <mergeCell ref="BO90:BV90"/>
    <mergeCell ref="BW90:CD90"/>
    <mergeCell ref="CE90:CM90"/>
    <mergeCell ref="CN90:CU90"/>
    <mergeCell ref="BW89:CD89"/>
    <mergeCell ref="CE89:CM89"/>
    <mergeCell ref="CN89:CU89"/>
    <mergeCell ref="CV89:DE89"/>
    <mergeCell ref="A90:O90"/>
    <mergeCell ref="P90:AC90"/>
    <mergeCell ref="AD90:AF90"/>
    <mergeCell ref="AG90:AJ90"/>
    <mergeCell ref="AK90:AP90"/>
    <mergeCell ref="AQ90:AX90"/>
    <mergeCell ref="CV88:DE88"/>
    <mergeCell ref="A89:O89"/>
    <mergeCell ref="P89:AC89"/>
    <mergeCell ref="AD89:AF89"/>
    <mergeCell ref="AG89:AJ89"/>
    <mergeCell ref="AK89:AP89"/>
    <mergeCell ref="AQ89:AX89"/>
    <mergeCell ref="AY89:BF89"/>
    <mergeCell ref="BG89:BN89"/>
    <mergeCell ref="BO89:BV89"/>
    <mergeCell ref="AY88:BF88"/>
    <mergeCell ref="BG88:BN88"/>
    <mergeCell ref="BO88:BV88"/>
    <mergeCell ref="BW88:CD88"/>
    <mergeCell ref="CE88:CM88"/>
    <mergeCell ref="CN88:CU88"/>
    <mergeCell ref="BW87:CD87"/>
    <mergeCell ref="CE87:CM87"/>
    <mergeCell ref="CN87:CU87"/>
    <mergeCell ref="CV87:DE87"/>
    <mergeCell ref="A88:O88"/>
    <mergeCell ref="P88:AC88"/>
    <mergeCell ref="AD88:AF88"/>
    <mergeCell ref="AG88:AJ88"/>
    <mergeCell ref="AK88:AP88"/>
    <mergeCell ref="AQ88:AX88"/>
    <mergeCell ref="CV86:DE86"/>
    <mergeCell ref="A87:O87"/>
    <mergeCell ref="P87:AC87"/>
    <mergeCell ref="AD87:AF87"/>
    <mergeCell ref="AG87:AJ87"/>
    <mergeCell ref="AK87:AP87"/>
    <mergeCell ref="AQ87:AX87"/>
    <mergeCell ref="AY87:BF87"/>
    <mergeCell ref="BG87:BN87"/>
    <mergeCell ref="BO87:BV87"/>
    <mergeCell ref="AY86:BF86"/>
    <mergeCell ref="BG86:BN86"/>
    <mergeCell ref="BO86:BV86"/>
    <mergeCell ref="BW86:CD86"/>
    <mergeCell ref="CE86:CM86"/>
    <mergeCell ref="CN86:CU86"/>
    <mergeCell ref="BW85:CD85"/>
    <mergeCell ref="CE85:CM85"/>
    <mergeCell ref="CN85:CU85"/>
    <mergeCell ref="CV85:DE85"/>
    <mergeCell ref="A86:O86"/>
    <mergeCell ref="P86:AC86"/>
    <mergeCell ref="AD86:AF86"/>
    <mergeCell ref="AG86:AJ86"/>
    <mergeCell ref="AK86:AP86"/>
    <mergeCell ref="AQ86:AX86"/>
    <mergeCell ref="CV84:DE84"/>
    <mergeCell ref="A85:O85"/>
    <mergeCell ref="P85:AC85"/>
    <mergeCell ref="AD85:AF85"/>
    <mergeCell ref="AG85:AJ85"/>
    <mergeCell ref="AK85:AP85"/>
    <mergeCell ref="AQ85:AX85"/>
    <mergeCell ref="AY85:BF85"/>
    <mergeCell ref="BG85:BN85"/>
    <mergeCell ref="BO85:BV85"/>
    <mergeCell ref="AY84:BF84"/>
    <mergeCell ref="BG84:BN84"/>
    <mergeCell ref="BO84:BV84"/>
    <mergeCell ref="BW84:CD84"/>
    <mergeCell ref="CE84:CM84"/>
    <mergeCell ref="CN84:CU84"/>
    <mergeCell ref="BW83:CD83"/>
    <mergeCell ref="CE83:CM83"/>
    <mergeCell ref="CN83:CU83"/>
    <mergeCell ref="CV83:DE83"/>
    <mergeCell ref="A84:O84"/>
    <mergeCell ref="P84:AC84"/>
    <mergeCell ref="AD84:AF84"/>
    <mergeCell ref="AG84:AJ84"/>
    <mergeCell ref="AK84:AP84"/>
    <mergeCell ref="AQ84:AX84"/>
    <mergeCell ref="CV82:DE82"/>
    <mergeCell ref="A83:O83"/>
    <mergeCell ref="P83:AC83"/>
    <mergeCell ref="AD83:AF83"/>
    <mergeCell ref="AG83:AJ83"/>
    <mergeCell ref="AK83:AP83"/>
    <mergeCell ref="AQ83:AX83"/>
    <mergeCell ref="AY83:BF83"/>
    <mergeCell ref="BG83:BN83"/>
    <mergeCell ref="BO83:BV83"/>
    <mergeCell ref="AY82:BF82"/>
    <mergeCell ref="BG82:BN82"/>
    <mergeCell ref="BO82:BV82"/>
    <mergeCell ref="BW82:CD82"/>
    <mergeCell ref="CE82:CM82"/>
    <mergeCell ref="CN82:CU82"/>
    <mergeCell ref="BW81:CD81"/>
    <mergeCell ref="CE81:CM81"/>
    <mergeCell ref="CN81:CU81"/>
    <mergeCell ref="CV81:DE81"/>
    <mergeCell ref="A82:O82"/>
    <mergeCell ref="P82:AC82"/>
    <mergeCell ref="AD82:AF82"/>
    <mergeCell ref="AG82:AJ82"/>
    <mergeCell ref="AK82:AP82"/>
    <mergeCell ref="AQ82:AX82"/>
    <mergeCell ref="CV80:DE80"/>
    <mergeCell ref="A81:O81"/>
    <mergeCell ref="P81:AC81"/>
    <mergeCell ref="AD81:AF81"/>
    <mergeCell ref="AG81:AJ81"/>
    <mergeCell ref="AK81:AP81"/>
    <mergeCell ref="AQ81:AX81"/>
    <mergeCell ref="AY81:BF81"/>
    <mergeCell ref="BG81:BN81"/>
    <mergeCell ref="BO81:BV81"/>
    <mergeCell ref="AY80:BF80"/>
    <mergeCell ref="BG80:BN80"/>
    <mergeCell ref="BO80:BV80"/>
    <mergeCell ref="BW80:CD80"/>
    <mergeCell ref="CE80:CM80"/>
    <mergeCell ref="CN80:CU80"/>
    <mergeCell ref="BW79:CD79"/>
    <mergeCell ref="CE79:CM79"/>
    <mergeCell ref="CN79:CU79"/>
    <mergeCell ref="CV79:DE79"/>
    <mergeCell ref="A80:O80"/>
    <mergeCell ref="P80:AC80"/>
    <mergeCell ref="AD80:AF80"/>
    <mergeCell ref="AG80:AJ80"/>
    <mergeCell ref="AK80:AP80"/>
    <mergeCell ref="AQ80:AX80"/>
    <mergeCell ref="CV78:DE78"/>
    <mergeCell ref="A79:O79"/>
    <mergeCell ref="P79:AC79"/>
    <mergeCell ref="AD79:AF79"/>
    <mergeCell ref="AG79:AJ79"/>
    <mergeCell ref="AK79:AP79"/>
    <mergeCell ref="AQ79:AX79"/>
    <mergeCell ref="AY79:BF79"/>
    <mergeCell ref="BG79:BN79"/>
    <mergeCell ref="BO79:BV79"/>
    <mergeCell ref="AY78:BF78"/>
    <mergeCell ref="BG78:BN78"/>
    <mergeCell ref="BO78:BV78"/>
    <mergeCell ref="BW78:CD78"/>
    <mergeCell ref="CE78:CM78"/>
    <mergeCell ref="CN78:CU78"/>
    <mergeCell ref="BW77:CD77"/>
    <mergeCell ref="CE77:CM77"/>
    <mergeCell ref="CN77:CU77"/>
    <mergeCell ref="CV77:DE77"/>
    <mergeCell ref="A78:O78"/>
    <mergeCell ref="P78:AC78"/>
    <mergeCell ref="AD78:AF78"/>
    <mergeCell ref="AG78:AJ78"/>
    <mergeCell ref="AK78:AP78"/>
    <mergeCell ref="AQ78:AX78"/>
    <mergeCell ref="CV76:DE76"/>
    <mergeCell ref="A77:O77"/>
    <mergeCell ref="P77:AC77"/>
    <mergeCell ref="AD77:AF77"/>
    <mergeCell ref="AG77:AJ77"/>
    <mergeCell ref="AK77:AP77"/>
    <mergeCell ref="AQ77:AX77"/>
    <mergeCell ref="AY77:BF77"/>
    <mergeCell ref="BG77:BN77"/>
    <mergeCell ref="BO77:BV77"/>
    <mergeCell ref="AY76:BF76"/>
    <mergeCell ref="BG76:BN76"/>
    <mergeCell ref="BO76:BV76"/>
    <mergeCell ref="BW76:CD76"/>
    <mergeCell ref="CE76:CM76"/>
    <mergeCell ref="CN76:CU76"/>
    <mergeCell ref="BW75:CD75"/>
    <mergeCell ref="CE75:CM75"/>
    <mergeCell ref="CN75:CU75"/>
    <mergeCell ref="CV75:DE75"/>
    <mergeCell ref="A76:O76"/>
    <mergeCell ref="P76:AC76"/>
    <mergeCell ref="AD76:AF76"/>
    <mergeCell ref="AG76:AJ76"/>
    <mergeCell ref="AK76:AP76"/>
    <mergeCell ref="AQ76:AX76"/>
    <mergeCell ref="CV74:DE74"/>
    <mergeCell ref="A75:O75"/>
    <mergeCell ref="P75:AC75"/>
    <mergeCell ref="AD75:AF75"/>
    <mergeCell ref="AG75:AJ75"/>
    <mergeCell ref="AK75:AP75"/>
    <mergeCell ref="AQ75:AX75"/>
    <mergeCell ref="AY75:BF75"/>
    <mergeCell ref="BG75:BN75"/>
    <mergeCell ref="BO75:BV75"/>
    <mergeCell ref="AY74:BF74"/>
    <mergeCell ref="BG74:BN74"/>
    <mergeCell ref="BO74:BV74"/>
    <mergeCell ref="BW74:CD74"/>
    <mergeCell ref="CE74:CM74"/>
    <mergeCell ref="CN74:CU74"/>
    <mergeCell ref="BW73:CD73"/>
    <mergeCell ref="CE73:CM73"/>
    <mergeCell ref="CN73:CU73"/>
    <mergeCell ref="CV73:DE73"/>
    <mergeCell ref="A74:O74"/>
    <mergeCell ref="P74:AC74"/>
    <mergeCell ref="AD74:AF74"/>
    <mergeCell ref="AG74:AJ74"/>
    <mergeCell ref="AK74:AP74"/>
    <mergeCell ref="AQ74:AX74"/>
    <mergeCell ref="CV72:DE72"/>
    <mergeCell ref="A73:O73"/>
    <mergeCell ref="P73:AC73"/>
    <mergeCell ref="AD73:AF73"/>
    <mergeCell ref="AG73:AJ73"/>
    <mergeCell ref="AK73:AP73"/>
    <mergeCell ref="AQ73:AX73"/>
    <mergeCell ref="AY73:BF73"/>
    <mergeCell ref="BG73:BN73"/>
    <mergeCell ref="BO73:BV73"/>
    <mergeCell ref="AY72:BF72"/>
    <mergeCell ref="BG72:BN72"/>
    <mergeCell ref="BO72:BV72"/>
    <mergeCell ref="BW72:CD72"/>
    <mergeCell ref="CE72:CM72"/>
    <mergeCell ref="CN72:CU72"/>
    <mergeCell ref="BW71:CD71"/>
    <mergeCell ref="CE71:CM71"/>
    <mergeCell ref="CN71:CU71"/>
    <mergeCell ref="CV71:DE71"/>
    <mergeCell ref="A72:O72"/>
    <mergeCell ref="P72:AC72"/>
    <mergeCell ref="AD72:AF72"/>
    <mergeCell ref="AG72:AJ72"/>
    <mergeCell ref="AK72:AP72"/>
    <mergeCell ref="AQ72:AX72"/>
    <mergeCell ref="CV70:DE70"/>
    <mergeCell ref="A71:O71"/>
    <mergeCell ref="P71:AC71"/>
    <mergeCell ref="AD71:AF71"/>
    <mergeCell ref="AG71:AJ71"/>
    <mergeCell ref="AK71:AP71"/>
    <mergeCell ref="AQ71:AX71"/>
    <mergeCell ref="AY71:BF71"/>
    <mergeCell ref="BG71:BN71"/>
    <mergeCell ref="BO71:BV71"/>
    <mergeCell ref="AY70:BF70"/>
    <mergeCell ref="BG70:BN70"/>
    <mergeCell ref="BO70:BV70"/>
    <mergeCell ref="BW70:CD70"/>
    <mergeCell ref="CE70:CM70"/>
    <mergeCell ref="CN70:CU70"/>
    <mergeCell ref="BW69:CD69"/>
    <mergeCell ref="CE69:CM69"/>
    <mergeCell ref="CN69:CU69"/>
    <mergeCell ref="CV69:DE69"/>
    <mergeCell ref="A70:O70"/>
    <mergeCell ref="P70:AC70"/>
    <mergeCell ref="AD70:AF70"/>
    <mergeCell ref="AG70:AJ70"/>
    <mergeCell ref="AK70:AP70"/>
    <mergeCell ref="AQ70:AX70"/>
    <mergeCell ref="CV68:DE68"/>
    <mergeCell ref="A69:O69"/>
    <mergeCell ref="P69:AC69"/>
    <mergeCell ref="AD69:AF69"/>
    <mergeCell ref="AG69:AJ69"/>
    <mergeCell ref="AK69:AP69"/>
    <mergeCell ref="AQ69:AX69"/>
    <mergeCell ref="AY69:BF69"/>
    <mergeCell ref="BG69:BN69"/>
    <mergeCell ref="BO69:BV69"/>
    <mergeCell ref="AY68:BF68"/>
    <mergeCell ref="BG68:BN68"/>
    <mergeCell ref="BO68:BV68"/>
    <mergeCell ref="BW68:CD68"/>
    <mergeCell ref="CE68:CM68"/>
    <mergeCell ref="CN68:CU68"/>
    <mergeCell ref="BW67:CD67"/>
    <mergeCell ref="CE67:CM67"/>
    <mergeCell ref="CN67:CU67"/>
    <mergeCell ref="CV67:DE67"/>
    <mergeCell ref="A68:O68"/>
    <mergeCell ref="P68:AC68"/>
    <mergeCell ref="AD68:AF68"/>
    <mergeCell ref="AG68:AJ68"/>
    <mergeCell ref="AK68:AP68"/>
    <mergeCell ref="AQ68:AX68"/>
    <mergeCell ref="CV66:DE66"/>
    <mergeCell ref="A67:O67"/>
    <mergeCell ref="P67:AC67"/>
    <mergeCell ref="AD67:AF67"/>
    <mergeCell ref="AG67:AJ67"/>
    <mergeCell ref="AK67:AP67"/>
    <mergeCell ref="AQ67:AX67"/>
    <mergeCell ref="AY67:BF67"/>
    <mergeCell ref="BG67:BN67"/>
    <mergeCell ref="BO67:BV67"/>
    <mergeCell ref="AY66:BF66"/>
    <mergeCell ref="BG66:BN66"/>
    <mergeCell ref="BO66:BV66"/>
    <mergeCell ref="BW66:CD66"/>
    <mergeCell ref="CE66:CM66"/>
    <mergeCell ref="CN66:CU66"/>
    <mergeCell ref="BW65:CD65"/>
    <mergeCell ref="CE65:CM65"/>
    <mergeCell ref="CN65:CU65"/>
    <mergeCell ref="CV65:DE65"/>
    <mergeCell ref="A66:O66"/>
    <mergeCell ref="P66:AC66"/>
    <mergeCell ref="AD66:AF66"/>
    <mergeCell ref="AG66:AJ66"/>
    <mergeCell ref="AK66:AP66"/>
    <mergeCell ref="AQ66:AX66"/>
    <mergeCell ref="CV64:DE64"/>
    <mergeCell ref="A65:O65"/>
    <mergeCell ref="P65:AC65"/>
    <mergeCell ref="AD65:AF65"/>
    <mergeCell ref="AG65:AJ65"/>
    <mergeCell ref="AK65:AP65"/>
    <mergeCell ref="AQ65:AX65"/>
    <mergeCell ref="AY65:BF65"/>
    <mergeCell ref="BG65:BN65"/>
    <mergeCell ref="BO65:BV65"/>
    <mergeCell ref="AY64:BF64"/>
    <mergeCell ref="BG64:BN64"/>
    <mergeCell ref="BO64:BV64"/>
    <mergeCell ref="BW64:CD64"/>
    <mergeCell ref="CE64:CM64"/>
    <mergeCell ref="CN64:CU64"/>
    <mergeCell ref="BW63:CD63"/>
    <mergeCell ref="CE63:CM63"/>
    <mergeCell ref="CN63:CU63"/>
    <mergeCell ref="CV63:DE63"/>
    <mergeCell ref="A64:O64"/>
    <mergeCell ref="P64:AC64"/>
    <mergeCell ref="AD64:AF64"/>
    <mergeCell ref="AG64:AJ64"/>
    <mergeCell ref="AK64:AP64"/>
    <mergeCell ref="AQ64:AX64"/>
    <mergeCell ref="CV62:DE62"/>
    <mergeCell ref="A63:O63"/>
    <mergeCell ref="P63:AC63"/>
    <mergeCell ref="AD63:AF63"/>
    <mergeCell ref="AG63:AJ63"/>
    <mergeCell ref="AK63:AP63"/>
    <mergeCell ref="AQ63:AX63"/>
    <mergeCell ref="AY63:BF63"/>
    <mergeCell ref="BG63:BN63"/>
    <mergeCell ref="BO63:BV63"/>
    <mergeCell ref="AY62:BF62"/>
    <mergeCell ref="BG62:BN62"/>
    <mergeCell ref="BO62:BV62"/>
    <mergeCell ref="BW62:CD62"/>
    <mergeCell ref="CE62:CM62"/>
    <mergeCell ref="CN62:CU62"/>
    <mergeCell ref="BW61:CD61"/>
    <mergeCell ref="CE61:CM61"/>
    <mergeCell ref="CN61:CU61"/>
    <mergeCell ref="CV61:DE61"/>
    <mergeCell ref="A62:O62"/>
    <mergeCell ref="P62:AC62"/>
    <mergeCell ref="AD62:AF62"/>
    <mergeCell ref="AG62:AJ62"/>
    <mergeCell ref="AK62:AP62"/>
    <mergeCell ref="AQ62:AX62"/>
    <mergeCell ref="CV60:DE60"/>
    <mergeCell ref="A61:O61"/>
    <mergeCell ref="P61:AC61"/>
    <mergeCell ref="AD61:AF61"/>
    <mergeCell ref="AG61:AJ61"/>
    <mergeCell ref="AK61:AP61"/>
    <mergeCell ref="AQ61:AX61"/>
    <mergeCell ref="AY61:BF61"/>
    <mergeCell ref="BG61:BN61"/>
    <mergeCell ref="BO61:BV61"/>
    <mergeCell ref="AY60:BF60"/>
    <mergeCell ref="BG60:BN60"/>
    <mergeCell ref="BO60:BV60"/>
    <mergeCell ref="BW60:CD60"/>
    <mergeCell ref="CE60:CM60"/>
    <mergeCell ref="CN60:CU60"/>
    <mergeCell ref="BW59:CD59"/>
    <mergeCell ref="CE59:CM59"/>
    <mergeCell ref="CN59:CU59"/>
    <mergeCell ref="CV59:DE59"/>
    <mergeCell ref="A60:O60"/>
    <mergeCell ref="P60:AC60"/>
    <mergeCell ref="AD60:AF60"/>
    <mergeCell ref="AG60:AJ60"/>
    <mergeCell ref="AK60:AP60"/>
    <mergeCell ref="AQ60:AX60"/>
    <mergeCell ref="CV58:DE58"/>
    <mergeCell ref="A59:O59"/>
    <mergeCell ref="P59:AC59"/>
    <mergeCell ref="AD59:AF59"/>
    <mergeCell ref="AG59:AJ59"/>
    <mergeCell ref="AK59:AP59"/>
    <mergeCell ref="AQ59:AX59"/>
    <mergeCell ref="AY59:BF59"/>
    <mergeCell ref="BG59:BN59"/>
    <mergeCell ref="BO59:BV59"/>
    <mergeCell ref="AY58:BF58"/>
    <mergeCell ref="BG58:BN58"/>
    <mergeCell ref="BO58:BV58"/>
    <mergeCell ref="BW58:CD58"/>
    <mergeCell ref="CE58:CM58"/>
    <mergeCell ref="CN58:CU58"/>
    <mergeCell ref="BW57:CD57"/>
    <mergeCell ref="CE57:CM57"/>
    <mergeCell ref="CN57:CU57"/>
    <mergeCell ref="CV57:DE57"/>
    <mergeCell ref="A58:O58"/>
    <mergeCell ref="P58:AC58"/>
    <mergeCell ref="AD58:AF58"/>
    <mergeCell ref="AG58:AJ58"/>
    <mergeCell ref="AK58:AP58"/>
    <mergeCell ref="AQ58:AX58"/>
    <mergeCell ref="CV56:DE56"/>
    <mergeCell ref="A57:O57"/>
    <mergeCell ref="P57:AC57"/>
    <mergeCell ref="AD57:AF57"/>
    <mergeCell ref="AG57:AJ57"/>
    <mergeCell ref="AK57:AP57"/>
    <mergeCell ref="AQ57:AX57"/>
    <mergeCell ref="AY57:BF57"/>
    <mergeCell ref="BG57:BN57"/>
    <mergeCell ref="BO57:BV57"/>
    <mergeCell ref="AY56:BF56"/>
    <mergeCell ref="BG56:BN56"/>
    <mergeCell ref="BO56:BV56"/>
    <mergeCell ref="BW56:CD56"/>
    <mergeCell ref="CE56:CM56"/>
    <mergeCell ref="CN56:CU56"/>
    <mergeCell ref="BW55:CD55"/>
    <mergeCell ref="CE55:CM55"/>
    <mergeCell ref="CN55:CU55"/>
    <mergeCell ref="CV55:DE55"/>
    <mergeCell ref="A56:O56"/>
    <mergeCell ref="P56:AC56"/>
    <mergeCell ref="AD56:AF56"/>
    <mergeCell ref="AG56:AJ56"/>
    <mergeCell ref="AK56:AP56"/>
    <mergeCell ref="AQ56:AX56"/>
    <mergeCell ref="CV54:DE54"/>
    <mergeCell ref="A55:O55"/>
    <mergeCell ref="P55:AC55"/>
    <mergeCell ref="AD55:AF55"/>
    <mergeCell ref="AG55:AJ55"/>
    <mergeCell ref="AK55:AP55"/>
    <mergeCell ref="AQ55:AX55"/>
    <mergeCell ref="AY55:BF55"/>
    <mergeCell ref="BG55:BN55"/>
    <mergeCell ref="BO55:BV55"/>
    <mergeCell ref="AY54:BF54"/>
    <mergeCell ref="BG54:BN54"/>
    <mergeCell ref="BO54:BV54"/>
    <mergeCell ref="BW54:CD54"/>
    <mergeCell ref="CE54:CM54"/>
    <mergeCell ref="CN54:CU54"/>
    <mergeCell ref="BW53:CD53"/>
    <mergeCell ref="CE53:CM53"/>
    <mergeCell ref="CN53:CU53"/>
    <mergeCell ref="CV53:DE53"/>
    <mergeCell ref="A54:O54"/>
    <mergeCell ref="P54:AC54"/>
    <mergeCell ref="AD54:AF54"/>
    <mergeCell ref="AG54:AJ54"/>
    <mergeCell ref="AK54:AP54"/>
    <mergeCell ref="AQ54:AX54"/>
    <mergeCell ref="CV52:DE52"/>
    <mergeCell ref="A53:O53"/>
    <mergeCell ref="P53:AC53"/>
    <mergeCell ref="AD53:AF53"/>
    <mergeCell ref="AG53:AJ53"/>
    <mergeCell ref="AK53:AP53"/>
    <mergeCell ref="AQ53:AX53"/>
    <mergeCell ref="AY53:BF53"/>
    <mergeCell ref="BG53:BN53"/>
    <mergeCell ref="BO53:BV53"/>
    <mergeCell ref="AY52:BF52"/>
    <mergeCell ref="BG52:BN52"/>
    <mergeCell ref="BO52:BV52"/>
    <mergeCell ref="BW52:CD52"/>
    <mergeCell ref="CE52:CM52"/>
    <mergeCell ref="CN52:CU52"/>
    <mergeCell ref="BW51:CD51"/>
    <mergeCell ref="CE51:CM51"/>
    <mergeCell ref="CN51:CU51"/>
    <mergeCell ref="CV51:DE51"/>
    <mergeCell ref="A52:O52"/>
    <mergeCell ref="P52:AC52"/>
    <mergeCell ref="AD52:AF52"/>
    <mergeCell ref="AG52:AJ52"/>
    <mergeCell ref="AK52:AP52"/>
    <mergeCell ref="AQ52:AX52"/>
    <mergeCell ref="CV50:DE50"/>
    <mergeCell ref="A51:O51"/>
    <mergeCell ref="P51:AC51"/>
    <mergeCell ref="AD51:AF51"/>
    <mergeCell ref="AG51:AJ51"/>
    <mergeCell ref="AK51:AP51"/>
    <mergeCell ref="AQ51:AX51"/>
    <mergeCell ref="AY51:BF51"/>
    <mergeCell ref="BG51:BN51"/>
    <mergeCell ref="BO51:BV51"/>
    <mergeCell ref="AY50:BF50"/>
    <mergeCell ref="BG50:BN50"/>
    <mergeCell ref="BO50:BV50"/>
    <mergeCell ref="BW50:CD50"/>
    <mergeCell ref="CE50:CM50"/>
    <mergeCell ref="CN50:CU50"/>
    <mergeCell ref="BW49:CD49"/>
    <mergeCell ref="CE49:CM49"/>
    <mergeCell ref="CN49:CU49"/>
    <mergeCell ref="CV49:DE49"/>
    <mergeCell ref="A50:O50"/>
    <mergeCell ref="P50:AC50"/>
    <mergeCell ref="AD50:AF50"/>
    <mergeCell ref="AG50:AJ50"/>
    <mergeCell ref="AK50:AP50"/>
    <mergeCell ref="AQ50:AX50"/>
    <mergeCell ref="CV48:DE48"/>
    <mergeCell ref="A49:O49"/>
    <mergeCell ref="P49:AC49"/>
    <mergeCell ref="AD49:AF49"/>
    <mergeCell ref="AG49:AJ49"/>
    <mergeCell ref="AK49:AP49"/>
    <mergeCell ref="AQ49:AX49"/>
    <mergeCell ref="AY49:BF49"/>
    <mergeCell ref="BG49:BN49"/>
    <mergeCell ref="BO49:BV49"/>
    <mergeCell ref="AY48:BF48"/>
    <mergeCell ref="BG48:BN48"/>
    <mergeCell ref="BO48:BV48"/>
    <mergeCell ref="BW48:CD48"/>
    <mergeCell ref="CE48:CM48"/>
    <mergeCell ref="CN48:CU48"/>
    <mergeCell ref="BW47:CD47"/>
    <mergeCell ref="CE47:CM47"/>
    <mergeCell ref="CN47:CU47"/>
    <mergeCell ref="CV47:DE47"/>
    <mergeCell ref="A48:O48"/>
    <mergeCell ref="P48:AC48"/>
    <mergeCell ref="AD48:AF48"/>
    <mergeCell ref="AG48:AJ48"/>
    <mergeCell ref="AK48:AP48"/>
    <mergeCell ref="AQ48:AX48"/>
    <mergeCell ref="CV46:DE46"/>
    <mergeCell ref="A47:O47"/>
    <mergeCell ref="P47:AC47"/>
    <mergeCell ref="AD47:AF47"/>
    <mergeCell ref="AG47:AJ47"/>
    <mergeCell ref="AK47:AP47"/>
    <mergeCell ref="AQ47:AX47"/>
    <mergeCell ref="AY47:BF47"/>
    <mergeCell ref="BG47:BN47"/>
    <mergeCell ref="BO47:BV47"/>
    <mergeCell ref="AY46:BF46"/>
    <mergeCell ref="BG46:BN46"/>
    <mergeCell ref="BO46:BV46"/>
    <mergeCell ref="BW46:CD46"/>
    <mergeCell ref="CE46:CM46"/>
    <mergeCell ref="CN46:CU46"/>
    <mergeCell ref="BW45:CD45"/>
    <mergeCell ref="CE45:CM45"/>
    <mergeCell ref="CN45:CU45"/>
    <mergeCell ref="CV45:DE45"/>
    <mergeCell ref="A46:O46"/>
    <mergeCell ref="P46:AC46"/>
    <mergeCell ref="AD46:AF46"/>
    <mergeCell ref="AG46:AJ46"/>
    <mergeCell ref="AK46:AP46"/>
    <mergeCell ref="AQ46:AX46"/>
    <mergeCell ref="CV44:DE44"/>
    <mergeCell ref="A45:O45"/>
    <mergeCell ref="P45:AC45"/>
    <mergeCell ref="AD45:AF45"/>
    <mergeCell ref="AG45:AJ45"/>
    <mergeCell ref="AK45:AP45"/>
    <mergeCell ref="AQ45:AX45"/>
    <mergeCell ref="AY45:BF45"/>
    <mergeCell ref="BG45:BN45"/>
    <mergeCell ref="BO45:BV45"/>
    <mergeCell ref="AY44:BF44"/>
    <mergeCell ref="BG44:BN44"/>
    <mergeCell ref="BO44:BV44"/>
    <mergeCell ref="BW44:CD44"/>
    <mergeCell ref="CE44:CM44"/>
    <mergeCell ref="CN44:CU44"/>
    <mergeCell ref="BW43:CD43"/>
    <mergeCell ref="CE43:CM43"/>
    <mergeCell ref="CN43:CU43"/>
    <mergeCell ref="CV43:DE43"/>
    <mergeCell ref="A44:O44"/>
    <mergeCell ref="P44:AC44"/>
    <mergeCell ref="AD44:AF44"/>
    <mergeCell ref="AG44:AJ44"/>
    <mergeCell ref="AK44:AP44"/>
    <mergeCell ref="AQ44:AX44"/>
    <mergeCell ref="CV42:DE42"/>
    <mergeCell ref="A43:O43"/>
    <mergeCell ref="P43:AC43"/>
    <mergeCell ref="AD43:AF43"/>
    <mergeCell ref="AG43:AJ43"/>
    <mergeCell ref="AK43:AP43"/>
    <mergeCell ref="AQ43:AX43"/>
    <mergeCell ref="AY43:BF43"/>
    <mergeCell ref="BG43:BN43"/>
    <mergeCell ref="BO43:BV43"/>
    <mergeCell ref="AY42:BF42"/>
    <mergeCell ref="BG42:BN42"/>
    <mergeCell ref="BO42:BV42"/>
    <mergeCell ref="BW42:CD42"/>
    <mergeCell ref="CE42:CM42"/>
    <mergeCell ref="CN42:CU42"/>
    <mergeCell ref="BW41:CD41"/>
    <mergeCell ref="CE41:CM41"/>
    <mergeCell ref="CN41:CU41"/>
    <mergeCell ref="CV41:DE41"/>
    <mergeCell ref="A42:O42"/>
    <mergeCell ref="P42:AC42"/>
    <mergeCell ref="AD42:AF42"/>
    <mergeCell ref="AG42:AJ42"/>
    <mergeCell ref="AK42:AP42"/>
    <mergeCell ref="AQ42:AX42"/>
    <mergeCell ref="CV40:DE40"/>
    <mergeCell ref="A41:O41"/>
    <mergeCell ref="P41:AC41"/>
    <mergeCell ref="AD41:AF41"/>
    <mergeCell ref="AG41:AJ41"/>
    <mergeCell ref="AK41:AP41"/>
    <mergeCell ref="AQ41:AX41"/>
    <mergeCell ref="AY41:BF41"/>
    <mergeCell ref="BG41:BN41"/>
    <mergeCell ref="BO41:BV41"/>
    <mergeCell ref="AY40:BF40"/>
    <mergeCell ref="BG40:BN40"/>
    <mergeCell ref="BO40:BV40"/>
    <mergeCell ref="BW40:CD40"/>
    <mergeCell ref="CE40:CM40"/>
    <mergeCell ref="CN40:CU40"/>
    <mergeCell ref="BW39:CD39"/>
    <mergeCell ref="CE39:CM39"/>
    <mergeCell ref="CN39:CU39"/>
    <mergeCell ref="CV39:DE39"/>
    <mergeCell ref="A40:O40"/>
    <mergeCell ref="P40:AC40"/>
    <mergeCell ref="AD40:AF40"/>
    <mergeCell ref="AG40:AJ40"/>
    <mergeCell ref="AK40:AP40"/>
    <mergeCell ref="AQ40:AX40"/>
    <mergeCell ref="CV38:DE38"/>
    <mergeCell ref="A39:O39"/>
    <mergeCell ref="P39:AC39"/>
    <mergeCell ref="AD39:AF39"/>
    <mergeCell ref="AG39:AJ39"/>
    <mergeCell ref="AK39:AP39"/>
    <mergeCell ref="AQ39:AX39"/>
    <mergeCell ref="AY39:BF39"/>
    <mergeCell ref="BG39:BN39"/>
    <mergeCell ref="BO39:BV39"/>
    <mergeCell ref="AY38:BF38"/>
    <mergeCell ref="BG38:BN38"/>
    <mergeCell ref="BO38:BV38"/>
    <mergeCell ref="BW38:CD38"/>
    <mergeCell ref="CE38:CM38"/>
    <mergeCell ref="CN38:CU38"/>
    <mergeCell ref="BW37:CD37"/>
    <mergeCell ref="CE37:CM37"/>
    <mergeCell ref="CN37:CU37"/>
    <mergeCell ref="CV37:DE37"/>
    <mergeCell ref="A38:O38"/>
    <mergeCell ref="P38:AC38"/>
    <mergeCell ref="AD38:AF38"/>
    <mergeCell ref="AG38:AJ38"/>
    <mergeCell ref="AK38:AP38"/>
    <mergeCell ref="AQ38:AX38"/>
    <mergeCell ref="CV36:DE36"/>
    <mergeCell ref="A37:O37"/>
    <mergeCell ref="P37:AC37"/>
    <mergeCell ref="AD37:AF37"/>
    <mergeCell ref="AG37:AJ37"/>
    <mergeCell ref="AK37:AP37"/>
    <mergeCell ref="AQ37:AX37"/>
    <mergeCell ref="AY37:BF37"/>
    <mergeCell ref="BG37:BN37"/>
    <mergeCell ref="BO37:BV37"/>
    <mergeCell ref="AY36:BF36"/>
    <mergeCell ref="BG36:BN36"/>
    <mergeCell ref="BO36:BV36"/>
    <mergeCell ref="BW36:CD36"/>
    <mergeCell ref="CE36:CM36"/>
    <mergeCell ref="CN36:CU36"/>
    <mergeCell ref="BW35:CD35"/>
    <mergeCell ref="CE35:CM35"/>
    <mergeCell ref="CN35:CU35"/>
    <mergeCell ref="CV35:DE35"/>
    <mergeCell ref="A36:O36"/>
    <mergeCell ref="P36:AC36"/>
    <mergeCell ref="AD36:AF36"/>
    <mergeCell ref="AG36:AJ36"/>
    <mergeCell ref="AK36:AP36"/>
    <mergeCell ref="AQ36:AX36"/>
    <mergeCell ref="CV34:DE34"/>
    <mergeCell ref="A35:O35"/>
    <mergeCell ref="P35:AC35"/>
    <mergeCell ref="AD35:AF35"/>
    <mergeCell ref="AG35:AJ35"/>
    <mergeCell ref="AK35:AP35"/>
    <mergeCell ref="AQ35:AX35"/>
    <mergeCell ref="AY35:BF35"/>
    <mergeCell ref="BG35:BN35"/>
    <mergeCell ref="BO35:BV35"/>
    <mergeCell ref="AY34:BF34"/>
    <mergeCell ref="BG34:BN34"/>
    <mergeCell ref="BO34:BV34"/>
    <mergeCell ref="BW34:CD34"/>
    <mergeCell ref="CE34:CM34"/>
    <mergeCell ref="CN34:CU34"/>
    <mergeCell ref="BW33:CD33"/>
    <mergeCell ref="CE33:CM33"/>
    <mergeCell ref="CN33:CU33"/>
    <mergeCell ref="CV33:DE33"/>
    <mergeCell ref="A34:O34"/>
    <mergeCell ref="P34:AC34"/>
    <mergeCell ref="AD34:AF34"/>
    <mergeCell ref="AG34:AJ34"/>
    <mergeCell ref="AK34:AP34"/>
    <mergeCell ref="AQ34:AX34"/>
    <mergeCell ref="CV32:DE32"/>
    <mergeCell ref="A33:O33"/>
    <mergeCell ref="P33:AC33"/>
    <mergeCell ref="AD33:AF33"/>
    <mergeCell ref="AG33:AJ33"/>
    <mergeCell ref="AK33:AP33"/>
    <mergeCell ref="AQ33:AX33"/>
    <mergeCell ref="AY33:BF33"/>
    <mergeCell ref="BG33:BN33"/>
    <mergeCell ref="BO33:BV33"/>
    <mergeCell ref="AY32:BF32"/>
    <mergeCell ref="BG32:BN32"/>
    <mergeCell ref="BO32:BV32"/>
    <mergeCell ref="BW32:CD32"/>
    <mergeCell ref="CE32:CM32"/>
    <mergeCell ref="CN32:CU32"/>
    <mergeCell ref="BW31:CD31"/>
    <mergeCell ref="CE31:CM31"/>
    <mergeCell ref="CN31:CU31"/>
    <mergeCell ref="CV31:DE31"/>
    <mergeCell ref="A32:O32"/>
    <mergeCell ref="P32:AC32"/>
    <mergeCell ref="AD32:AF32"/>
    <mergeCell ref="AG32:AJ32"/>
    <mergeCell ref="AK32:AP32"/>
    <mergeCell ref="AQ32:AX32"/>
    <mergeCell ref="CV30:DE30"/>
    <mergeCell ref="A31:O31"/>
    <mergeCell ref="P31:AC31"/>
    <mergeCell ref="AD31:AF31"/>
    <mergeCell ref="AG31:AJ31"/>
    <mergeCell ref="AK31:AP31"/>
    <mergeCell ref="AQ31:AX31"/>
    <mergeCell ref="AY31:BF31"/>
    <mergeCell ref="BG31:BN31"/>
    <mergeCell ref="BO31:BV31"/>
    <mergeCell ref="AY30:BF30"/>
    <mergeCell ref="BG30:BN30"/>
    <mergeCell ref="BO30:BV30"/>
    <mergeCell ref="BW30:CD30"/>
    <mergeCell ref="CE30:CM30"/>
    <mergeCell ref="CN30:CU30"/>
    <mergeCell ref="BW29:CD29"/>
    <mergeCell ref="CE29:CM29"/>
    <mergeCell ref="CN29:CU29"/>
    <mergeCell ref="CV29:DE29"/>
    <mergeCell ref="A30:O30"/>
    <mergeCell ref="P30:AC30"/>
    <mergeCell ref="AD30:AF30"/>
    <mergeCell ref="AG30:AJ30"/>
    <mergeCell ref="AK30:AP30"/>
    <mergeCell ref="AQ30:AX30"/>
    <mergeCell ref="CV28:DE28"/>
    <mergeCell ref="A29:O29"/>
    <mergeCell ref="P29:AC29"/>
    <mergeCell ref="AD29:AF29"/>
    <mergeCell ref="AG29:AJ29"/>
    <mergeCell ref="AK29:AP29"/>
    <mergeCell ref="AQ29:AX29"/>
    <mergeCell ref="AY29:BF29"/>
    <mergeCell ref="BG29:BN29"/>
    <mergeCell ref="BO29:BV29"/>
    <mergeCell ref="AY28:BF28"/>
    <mergeCell ref="BG28:BN28"/>
    <mergeCell ref="BO28:BV28"/>
    <mergeCell ref="BW28:CD28"/>
    <mergeCell ref="CE28:CM28"/>
    <mergeCell ref="CN28:CU28"/>
    <mergeCell ref="BW27:CD27"/>
    <mergeCell ref="CE27:CM27"/>
    <mergeCell ref="CN27:CU27"/>
    <mergeCell ref="CV27:DE27"/>
    <mergeCell ref="A28:O28"/>
    <mergeCell ref="P28:AC28"/>
    <mergeCell ref="AD28:AF28"/>
    <mergeCell ref="AG28:AJ28"/>
    <mergeCell ref="AK28:AP28"/>
    <mergeCell ref="AQ28:AX28"/>
    <mergeCell ref="CV26:DE26"/>
    <mergeCell ref="A27:O27"/>
    <mergeCell ref="P27:AC27"/>
    <mergeCell ref="AD27:AF27"/>
    <mergeCell ref="AG27:AJ27"/>
    <mergeCell ref="AK27:AP27"/>
    <mergeCell ref="AQ27:AX27"/>
    <mergeCell ref="AY27:BF27"/>
    <mergeCell ref="BG27:BN27"/>
    <mergeCell ref="BO27:BV27"/>
    <mergeCell ref="AY26:BF26"/>
    <mergeCell ref="BG26:BN26"/>
    <mergeCell ref="BO26:BV26"/>
    <mergeCell ref="BW26:CD26"/>
    <mergeCell ref="CE26:CM26"/>
    <mergeCell ref="CN26:CU26"/>
    <mergeCell ref="BW25:CD25"/>
    <mergeCell ref="CE25:CM25"/>
    <mergeCell ref="CN25:CU25"/>
    <mergeCell ref="CV25:DE25"/>
    <mergeCell ref="A26:O26"/>
    <mergeCell ref="P26:AC26"/>
    <mergeCell ref="AD26:AF26"/>
    <mergeCell ref="AG26:AJ26"/>
    <mergeCell ref="AK26:AP26"/>
    <mergeCell ref="AQ26:AX26"/>
    <mergeCell ref="CV24:DE24"/>
    <mergeCell ref="A25:O25"/>
    <mergeCell ref="P25:AC25"/>
    <mergeCell ref="AD25:AF25"/>
    <mergeCell ref="AG25:AJ25"/>
    <mergeCell ref="AK25:AP25"/>
    <mergeCell ref="AQ25:AX25"/>
    <mergeCell ref="AY25:BF25"/>
    <mergeCell ref="BG25:BN25"/>
    <mergeCell ref="BO25:BV25"/>
    <mergeCell ref="AY24:BF24"/>
    <mergeCell ref="BG24:BN24"/>
    <mergeCell ref="BO24:BV24"/>
    <mergeCell ref="BW24:CD24"/>
    <mergeCell ref="CE24:CM24"/>
    <mergeCell ref="CN24:CU24"/>
    <mergeCell ref="BW23:CD23"/>
    <mergeCell ref="CE23:CM23"/>
    <mergeCell ref="CN23:CU23"/>
    <mergeCell ref="CV23:DE23"/>
    <mergeCell ref="A24:O24"/>
    <mergeCell ref="P24:AC24"/>
    <mergeCell ref="AD24:AF24"/>
    <mergeCell ref="AG24:AJ24"/>
    <mergeCell ref="AK24:AP24"/>
    <mergeCell ref="AQ24:AX24"/>
    <mergeCell ref="CV22:DE22"/>
    <mergeCell ref="A23:O23"/>
    <mergeCell ref="P23:AC23"/>
    <mergeCell ref="AD23:AF23"/>
    <mergeCell ref="AG23:AJ23"/>
    <mergeCell ref="AK23:AP23"/>
    <mergeCell ref="AQ23:AX23"/>
    <mergeCell ref="AY23:BF23"/>
    <mergeCell ref="BG23:BN23"/>
    <mergeCell ref="BO23:BV23"/>
    <mergeCell ref="AY22:BF22"/>
    <mergeCell ref="BG22:BN22"/>
    <mergeCell ref="BO22:BV22"/>
    <mergeCell ref="BW22:CD22"/>
    <mergeCell ref="CE22:CM22"/>
    <mergeCell ref="CN22:CU22"/>
    <mergeCell ref="BW21:CD21"/>
    <mergeCell ref="CE21:CM21"/>
    <mergeCell ref="CN21:CU21"/>
    <mergeCell ref="CV21:DE21"/>
    <mergeCell ref="A22:O22"/>
    <mergeCell ref="P22:AC22"/>
    <mergeCell ref="AD22:AF22"/>
    <mergeCell ref="AG22:AJ22"/>
    <mergeCell ref="AK22:AP22"/>
    <mergeCell ref="AQ22:AX22"/>
    <mergeCell ref="CV20:DE20"/>
    <mergeCell ref="A21:O21"/>
    <mergeCell ref="P21:AC21"/>
    <mergeCell ref="AD21:AF21"/>
    <mergeCell ref="AG21:AJ21"/>
    <mergeCell ref="AK21:AP21"/>
    <mergeCell ref="AQ21:AX21"/>
    <mergeCell ref="AY21:BF21"/>
    <mergeCell ref="BG21:BN21"/>
    <mergeCell ref="BO21:BV21"/>
    <mergeCell ref="AY20:BF20"/>
    <mergeCell ref="BG20:BN20"/>
    <mergeCell ref="BO20:BV20"/>
    <mergeCell ref="BW20:CD20"/>
    <mergeCell ref="CE20:CM20"/>
    <mergeCell ref="CN20:CU20"/>
    <mergeCell ref="BW19:CD19"/>
    <mergeCell ref="CE19:CM19"/>
    <mergeCell ref="CN19:CU19"/>
    <mergeCell ref="CV19:DE19"/>
    <mergeCell ref="A20:O20"/>
    <mergeCell ref="P20:AC20"/>
    <mergeCell ref="AD20:AF20"/>
    <mergeCell ref="AG20:AJ20"/>
    <mergeCell ref="AK20:AP20"/>
    <mergeCell ref="AQ20:AX20"/>
    <mergeCell ref="CV18:DE18"/>
    <mergeCell ref="A19:O19"/>
    <mergeCell ref="P19:AC19"/>
    <mergeCell ref="AD19:AF19"/>
    <mergeCell ref="AG19:AJ19"/>
    <mergeCell ref="AK19:AP19"/>
    <mergeCell ref="AQ19:AX19"/>
    <mergeCell ref="AY19:BF19"/>
    <mergeCell ref="BG19:BN19"/>
    <mergeCell ref="BO19:BV19"/>
    <mergeCell ref="AY18:BF18"/>
    <mergeCell ref="BG18:BN18"/>
    <mergeCell ref="BO18:BV18"/>
    <mergeCell ref="BW18:CD18"/>
    <mergeCell ref="CE18:CM18"/>
    <mergeCell ref="CN18:CU18"/>
    <mergeCell ref="BW17:CD17"/>
    <mergeCell ref="CE17:CM17"/>
    <mergeCell ref="CN17:CU17"/>
    <mergeCell ref="CV17:DE17"/>
    <mergeCell ref="A18:O18"/>
    <mergeCell ref="P18:AC18"/>
    <mergeCell ref="AD18:AF18"/>
    <mergeCell ref="AG18:AJ18"/>
    <mergeCell ref="AK18:AP18"/>
    <mergeCell ref="AQ18:AX18"/>
    <mergeCell ref="CV16:DE16"/>
    <mergeCell ref="A17:O17"/>
    <mergeCell ref="P17:AC17"/>
    <mergeCell ref="AD17:AF17"/>
    <mergeCell ref="AG17:AJ17"/>
    <mergeCell ref="AK17:AP17"/>
    <mergeCell ref="AQ17:AX17"/>
    <mergeCell ref="AY17:BF17"/>
    <mergeCell ref="BG17:BN17"/>
    <mergeCell ref="BO17:BV17"/>
    <mergeCell ref="AY16:BF16"/>
    <mergeCell ref="BG16:BN16"/>
    <mergeCell ref="BO16:BV16"/>
    <mergeCell ref="BW16:CD16"/>
    <mergeCell ref="CE16:CM16"/>
    <mergeCell ref="CN16:CU16"/>
    <mergeCell ref="BW15:CD15"/>
    <mergeCell ref="CE15:CM15"/>
    <mergeCell ref="CN15:CU15"/>
    <mergeCell ref="CV15:DE15"/>
    <mergeCell ref="A16:O16"/>
    <mergeCell ref="P16:AC16"/>
    <mergeCell ref="AD16:AF16"/>
    <mergeCell ref="AG16:AJ16"/>
    <mergeCell ref="AK16:AP16"/>
    <mergeCell ref="AQ16:AX16"/>
    <mergeCell ref="CV14:DE14"/>
    <mergeCell ref="A15:O15"/>
    <mergeCell ref="P15:AC15"/>
    <mergeCell ref="AD15:AF15"/>
    <mergeCell ref="AG15:AJ15"/>
    <mergeCell ref="AK15:AP15"/>
    <mergeCell ref="AQ15:AX15"/>
    <mergeCell ref="AY15:BF15"/>
    <mergeCell ref="BG15:BN15"/>
    <mergeCell ref="BO15:BV15"/>
    <mergeCell ref="AY14:BF14"/>
    <mergeCell ref="BG14:BN14"/>
    <mergeCell ref="BO14:BV14"/>
    <mergeCell ref="BW14:CD14"/>
    <mergeCell ref="CE14:CM14"/>
    <mergeCell ref="CN14:CU14"/>
    <mergeCell ref="BW13:CD13"/>
    <mergeCell ref="CE13:CM13"/>
    <mergeCell ref="CN13:CU13"/>
    <mergeCell ref="CV13:DE13"/>
    <mergeCell ref="A14:O14"/>
    <mergeCell ref="P14:AC14"/>
    <mergeCell ref="AD14:AF14"/>
    <mergeCell ref="AG14:AJ14"/>
    <mergeCell ref="AK14:AP14"/>
    <mergeCell ref="AQ14:AX14"/>
    <mergeCell ref="CV12:DE12"/>
    <mergeCell ref="A13:O13"/>
    <mergeCell ref="P13:AC13"/>
    <mergeCell ref="AD13:AF13"/>
    <mergeCell ref="AG13:AJ13"/>
    <mergeCell ref="AK13:AP13"/>
    <mergeCell ref="AQ13:AX13"/>
    <mergeCell ref="AY13:BF13"/>
    <mergeCell ref="BG13:BN13"/>
    <mergeCell ref="BO13:BV13"/>
    <mergeCell ref="AY12:BF12"/>
    <mergeCell ref="BG12:BN12"/>
    <mergeCell ref="BO12:BV12"/>
    <mergeCell ref="BW12:CD12"/>
    <mergeCell ref="CE12:CM12"/>
    <mergeCell ref="CN12:CU12"/>
    <mergeCell ref="BW11:CD11"/>
    <mergeCell ref="CE11:CM11"/>
    <mergeCell ref="CN11:CU11"/>
    <mergeCell ref="CV11:DE11"/>
    <mergeCell ref="A12:O12"/>
    <mergeCell ref="P12:AC12"/>
    <mergeCell ref="AD12:AF12"/>
    <mergeCell ref="AG12:AJ12"/>
    <mergeCell ref="AK12:AP12"/>
    <mergeCell ref="AQ12:AX12"/>
    <mergeCell ref="CV10:DE10"/>
    <mergeCell ref="A11:O11"/>
    <mergeCell ref="P11:AC11"/>
    <mergeCell ref="AD11:AF11"/>
    <mergeCell ref="AG11:AJ11"/>
    <mergeCell ref="AK11:AP11"/>
    <mergeCell ref="AQ11:AX11"/>
    <mergeCell ref="AY11:BF11"/>
    <mergeCell ref="BG11:BN11"/>
    <mergeCell ref="BO11:BV11"/>
    <mergeCell ref="AY10:BF10"/>
    <mergeCell ref="BG10:BN10"/>
    <mergeCell ref="BO10:BV10"/>
    <mergeCell ref="BW10:CD10"/>
    <mergeCell ref="CE10:CM10"/>
    <mergeCell ref="CN10:CU10"/>
    <mergeCell ref="BW9:CD9"/>
    <mergeCell ref="CE9:CM9"/>
    <mergeCell ref="CN9:CU9"/>
    <mergeCell ref="CV9:DE9"/>
    <mergeCell ref="A10:O10"/>
    <mergeCell ref="P10:AC10"/>
    <mergeCell ref="AD10:AF10"/>
    <mergeCell ref="AG10:AJ10"/>
    <mergeCell ref="AK10:AP10"/>
    <mergeCell ref="AQ10:AX10"/>
    <mergeCell ref="CV8:DE8"/>
    <mergeCell ref="A9:O9"/>
    <mergeCell ref="P9:AC9"/>
    <mergeCell ref="AD9:AF9"/>
    <mergeCell ref="AG9:AJ9"/>
    <mergeCell ref="AK9:AP9"/>
    <mergeCell ref="AQ9:AX9"/>
    <mergeCell ref="AY9:BF9"/>
    <mergeCell ref="BG9:BN9"/>
    <mergeCell ref="BO9:BV9"/>
    <mergeCell ref="AY8:BF8"/>
    <mergeCell ref="BG8:BN8"/>
    <mergeCell ref="BO8:BV8"/>
    <mergeCell ref="BW8:CD8"/>
    <mergeCell ref="CE8:CM8"/>
    <mergeCell ref="CN8:CU8"/>
    <mergeCell ref="A8:O8"/>
    <mergeCell ref="P8:AC8"/>
    <mergeCell ref="AD8:AF8"/>
    <mergeCell ref="AG8:AJ8"/>
    <mergeCell ref="AK8:AP8"/>
    <mergeCell ref="AQ8:AX8"/>
    <mergeCell ref="BG7:BN7"/>
    <mergeCell ref="BO7:BV7"/>
    <mergeCell ref="BW7:CD7"/>
    <mergeCell ref="CE7:CM7"/>
    <mergeCell ref="CN7:CU7"/>
    <mergeCell ref="CV7:DE7"/>
    <mergeCell ref="AK6:AP6"/>
    <mergeCell ref="AQ6:AX6"/>
    <mergeCell ref="AY6:BF6"/>
    <mergeCell ref="P7:AC7"/>
    <mergeCell ref="AD7:AF7"/>
    <mergeCell ref="AG7:AJ7"/>
    <mergeCell ref="AK7:AP7"/>
    <mergeCell ref="AQ7:AX7"/>
    <mergeCell ref="AY7:BF7"/>
    <mergeCell ref="BW4:CD4"/>
    <mergeCell ref="CE4:CM4"/>
    <mergeCell ref="CN4:CU6"/>
    <mergeCell ref="CV4:DE6"/>
    <mergeCell ref="AK5:AX5"/>
    <mergeCell ref="AY5:BF5"/>
    <mergeCell ref="BG5:BN6"/>
    <mergeCell ref="BO5:BV6"/>
    <mergeCell ref="BW5:CD6"/>
    <mergeCell ref="CE5:CM6"/>
    <mergeCell ref="A1:DE1"/>
    <mergeCell ref="C2:BV2"/>
    <mergeCell ref="A4:O6"/>
    <mergeCell ref="P4:AC6"/>
    <mergeCell ref="AD4:AF6"/>
    <mergeCell ref="AG4:AJ6"/>
    <mergeCell ref="AK4:AX4"/>
    <mergeCell ref="AY4:BF4"/>
    <mergeCell ref="BG4:BN4"/>
    <mergeCell ref="BO4:BV4"/>
  </mergeCells>
  <pageMargins left="0.70866141732283472" right="0.70866141732283472" top="0.74803149606299213" bottom="0.74803149606299213" header="0.31496062992125984" footer="0.31496062992125984"/>
  <pageSetup scale="52" fitToHeight="2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V65517"/>
  <sheetViews>
    <sheetView showGridLines="0" zoomScaleNormal="100" workbookViewId="0">
      <pane ySplit="4" topLeftCell="A5" activePane="bottomLeft" state="frozen"/>
      <selection activeCell="F5" sqref="F5"/>
      <selection pane="bottomLeft" activeCell="A2" sqref="A2:F2"/>
    </sheetView>
  </sheetViews>
  <sheetFormatPr baseColWidth="10" defaultColWidth="0" defaultRowHeight="0" customHeight="1" zeroHeight="1" x14ac:dyDescent="0.25"/>
  <cols>
    <col min="1" max="1" width="9.42578125" style="34" customWidth="1"/>
    <col min="2" max="2" width="6.140625" style="34" customWidth="1"/>
    <col min="3" max="3" width="47.42578125" style="34" customWidth="1"/>
    <col min="4" max="4" width="17.5703125" style="29" customWidth="1"/>
    <col min="5" max="5" width="16.85546875" customWidth="1"/>
    <col min="6" max="6" width="17.5703125" customWidth="1"/>
    <col min="7" max="82" width="11.42578125" style="48" hidden="1" customWidth="1"/>
    <col min="83" max="253" width="11.42578125" hidden="1" customWidth="1"/>
    <col min="254" max="254" width="4.85546875" hidden="1" customWidth="1"/>
    <col min="255" max="255" width="7.42578125" hidden="1" customWidth="1"/>
  </cols>
  <sheetData>
    <row r="1" spans="1:256" ht="21" customHeight="1" x14ac:dyDescent="0.25">
      <c r="A1" s="932" t="s">
        <v>1216</v>
      </c>
      <c r="B1" s="932"/>
      <c r="C1" s="932"/>
      <c r="D1" s="932"/>
      <c r="E1" s="932"/>
      <c r="F1" s="932"/>
      <c r="G1" s="154"/>
      <c r="H1" s="154"/>
      <c r="I1" s="934"/>
      <c r="J1" s="934"/>
      <c r="K1" s="934"/>
      <c r="L1" s="934"/>
      <c r="M1" s="934"/>
      <c r="N1" s="934"/>
      <c r="O1" s="934"/>
      <c r="P1" s="934"/>
      <c r="Q1" s="931"/>
      <c r="R1" s="931"/>
      <c r="S1" s="931"/>
      <c r="T1" s="931"/>
      <c r="U1" s="931"/>
      <c r="V1" s="931"/>
      <c r="W1" s="931"/>
      <c r="X1" s="931"/>
      <c r="Y1" s="931"/>
      <c r="Z1" s="931"/>
      <c r="AA1" s="931"/>
      <c r="AB1" s="931"/>
      <c r="AC1" s="931"/>
      <c r="AD1" s="931"/>
      <c r="AE1" s="931"/>
      <c r="AF1" s="931"/>
      <c r="AG1" s="931"/>
      <c r="AH1" s="931"/>
      <c r="AI1" s="931"/>
      <c r="AJ1" s="931"/>
      <c r="AK1" s="931"/>
      <c r="AL1" s="931"/>
      <c r="AM1" s="931"/>
      <c r="AN1" s="931"/>
      <c r="AO1" s="931"/>
      <c r="AP1" s="931"/>
      <c r="AQ1" s="931"/>
      <c r="AR1" s="931"/>
      <c r="AS1" s="931"/>
      <c r="AT1" s="931"/>
      <c r="AU1" s="931"/>
      <c r="AV1" s="931"/>
      <c r="AW1" s="931"/>
      <c r="AX1" s="931"/>
      <c r="AY1" s="931"/>
      <c r="AZ1" s="931"/>
      <c r="BA1" s="931"/>
      <c r="BB1" s="931"/>
      <c r="BC1" s="931"/>
      <c r="BD1" s="931"/>
      <c r="BE1" s="931"/>
      <c r="BF1" s="931"/>
      <c r="BG1" s="931"/>
      <c r="BH1" s="931"/>
      <c r="BI1" s="931"/>
      <c r="BJ1" s="931"/>
      <c r="BK1" s="931"/>
      <c r="BL1" s="931"/>
      <c r="BM1" s="931"/>
      <c r="BN1" s="931"/>
      <c r="BO1" s="931"/>
      <c r="BP1" s="931"/>
      <c r="BQ1" s="931"/>
      <c r="BR1" s="931"/>
      <c r="BS1" s="931"/>
      <c r="BT1" s="931"/>
      <c r="BU1" s="931"/>
      <c r="BV1" s="931"/>
      <c r="BW1" s="931"/>
      <c r="BX1" s="931"/>
      <c r="BY1" s="931"/>
      <c r="BZ1" s="931"/>
      <c r="CA1" s="931"/>
      <c r="CB1" s="931"/>
      <c r="CC1" s="931"/>
      <c r="CD1" s="931"/>
      <c r="CE1" s="931"/>
      <c r="CF1" s="931"/>
      <c r="CG1" s="931"/>
      <c r="CH1" s="931"/>
      <c r="CI1" s="931"/>
      <c r="CJ1" s="931"/>
      <c r="CK1" s="931"/>
      <c r="CL1" s="931"/>
      <c r="CM1" s="931"/>
      <c r="CN1" s="931"/>
      <c r="CO1" s="931"/>
      <c r="CP1" s="931"/>
      <c r="CQ1" s="931"/>
      <c r="CR1" s="931"/>
      <c r="CS1" s="931"/>
      <c r="CT1" s="931"/>
      <c r="CU1" s="931"/>
      <c r="CV1" s="931"/>
      <c r="CW1" s="931"/>
      <c r="CX1" s="931"/>
      <c r="CY1" s="931"/>
      <c r="CZ1" s="931"/>
      <c r="DA1" s="931"/>
      <c r="DB1" s="931"/>
      <c r="DC1" s="931"/>
      <c r="DD1" s="931"/>
      <c r="DE1" s="931"/>
      <c r="DF1" s="931"/>
      <c r="DG1" s="931"/>
      <c r="DH1" s="931"/>
      <c r="DI1" s="931"/>
      <c r="DJ1" s="931"/>
      <c r="DK1" s="931"/>
      <c r="DL1" s="931"/>
      <c r="DM1" s="931"/>
      <c r="DN1" s="931"/>
      <c r="DO1" s="931"/>
      <c r="DP1" s="931"/>
      <c r="DQ1" s="931"/>
      <c r="DR1" s="931"/>
      <c r="DS1" s="931"/>
      <c r="DT1" s="931"/>
      <c r="DU1" s="931"/>
      <c r="DV1" s="931"/>
      <c r="DW1" s="931"/>
      <c r="DX1" s="931"/>
      <c r="DY1" s="931"/>
      <c r="DZ1" s="931"/>
      <c r="EA1" s="931"/>
      <c r="EB1" s="931"/>
      <c r="EC1" s="931"/>
      <c r="ED1" s="931"/>
      <c r="EE1" s="931"/>
      <c r="EF1" s="931"/>
      <c r="EG1" s="931"/>
      <c r="EH1" s="931"/>
      <c r="EI1" s="931"/>
      <c r="EJ1" s="931"/>
      <c r="EK1" s="931"/>
      <c r="EL1" s="931"/>
      <c r="EM1" s="931"/>
      <c r="EN1" s="931"/>
      <c r="EO1" s="931"/>
      <c r="EP1" s="931"/>
      <c r="EQ1" s="931"/>
      <c r="ER1" s="931"/>
      <c r="ES1" s="931"/>
      <c r="ET1" s="931"/>
      <c r="EU1" s="931"/>
      <c r="EV1" s="931"/>
      <c r="EW1" s="931"/>
      <c r="EX1" s="931"/>
      <c r="EY1" s="931"/>
      <c r="EZ1" s="931"/>
      <c r="FA1" s="931"/>
      <c r="FB1" s="931"/>
      <c r="FC1" s="931"/>
      <c r="FD1" s="931"/>
      <c r="FE1" s="931"/>
      <c r="FF1" s="931"/>
      <c r="FG1" s="931"/>
      <c r="FH1" s="931"/>
      <c r="FI1" s="931"/>
      <c r="FJ1" s="931"/>
      <c r="FK1" s="931"/>
      <c r="FL1" s="931"/>
      <c r="FM1" s="931"/>
      <c r="FN1" s="931"/>
      <c r="FO1" s="931"/>
      <c r="FP1" s="931"/>
      <c r="FQ1" s="931"/>
      <c r="FR1" s="931"/>
      <c r="FS1" s="931"/>
      <c r="FT1" s="931"/>
      <c r="FU1" s="931"/>
      <c r="FV1" s="931"/>
      <c r="FW1" s="931"/>
      <c r="FX1" s="931"/>
      <c r="FY1" s="931"/>
      <c r="FZ1" s="931"/>
      <c r="GA1" s="931"/>
      <c r="GB1" s="931"/>
      <c r="GC1" s="931"/>
      <c r="GD1" s="931"/>
      <c r="GE1" s="931"/>
      <c r="GF1" s="931"/>
      <c r="GG1" s="931"/>
      <c r="GH1" s="931"/>
      <c r="GI1" s="931"/>
      <c r="GJ1" s="931"/>
      <c r="GK1" s="931"/>
      <c r="GL1" s="931"/>
      <c r="GM1" s="931"/>
      <c r="GN1" s="931"/>
      <c r="GO1" s="931"/>
      <c r="GP1" s="931"/>
      <c r="GQ1" s="931"/>
      <c r="GR1" s="931"/>
      <c r="GS1" s="931"/>
      <c r="GT1" s="931"/>
      <c r="GU1" s="931"/>
      <c r="GV1" s="931"/>
      <c r="GW1" s="931"/>
      <c r="GX1" s="931"/>
      <c r="GY1" s="931"/>
      <c r="GZ1" s="931"/>
      <c r="HA1" s="931"/>
      <c r="HB1" s="931"/>
      <c r="HC1" s="931"/>
      <c r="HD1" s="931"/>
      <c r="HE1" s="931"/>
      <c r="HF1" s="931"/>
      <c r="HG1" s="931"/>
      <c r="HH1" s="931"/>
      <c r="HI1" s="931"/>
      <c r="HJ1" s="931"/>
      <c r="HK1" s="931"/>
      <c r="HL1" s="931"/>
      <c r="HM1" s="931"/>
      <c r="HN1" s="931"/>
      <c r="HO1" s="931"/>
      <c r="HP1" s="931"/>
      <c r="HQ1" s="931"/>
      <c r="HR1" s="931"/>
      <c r="HS1" s="931"/>
      <c r="HT1" s="931"/>
      <c r="HU1" s="931"/>
      <c r="HV1" s="931"/>
      <c r="HW1" s="931"/>
      <c r="HX1" s="931"/>
      <c r="HY1" s="931"/>
      <c r="HZ1" s="931"/>
      <c r="IA1" s="931"/>
      <c r="IB1" s="931"/>
      <c r="IC1" s="931"/>
      <c r="ID1" s="931"/>
      <c r="IE1" s="931"/>
      <c r="IF1" s="931"/>
      <c r="IG1" s="931"/>
      <c r="IH1" s="931"/>
      <c r="II1" s="931"/>
      <c r="IJ1" s="931"/>
      <c r="IK1" s="931"/>
      <c r="IL1" s="931"/>
      <c r="IM1" s="931"/>
      <c r="IN1" s="931"/>
      <c r="IO1" s="931"/>
      <c r="IP1" s="931"/>
      <c r="IQ1" s="931"/>
      <c r="IR1" s="931"/>
      <c r="IS1" s="931"/>
      <c r="IT1" s="931"/>
      <c r="IU1" s="931"/>
      <c r="IV1" s="931"/>
    </row>
    <row r="2" spans="1:256" s="125" customFormat="1" ht="27" customHeight="1" x14ac:dyDescent="0.25">
      <c r="A2" s="831"/>
      <c r="B2" s="832"/>
      <c r="C2" s="832"/>
      <c r="D2" s="832"/>
      <c r="E2" s="832"/>
      <c r="F2" s="843"/>
    </row>
    <row r="3" spans="1:256" s="2" customFormat="1" ht="15.75" customHeight="1" x14ac:dyDescent="0.25">
      <c r="A3" s="935" t="s">
        <v>753</v>
      </c>
      <c r="B3" s="935" t="s">
        <v>754</v>
      </c>
      <c r="C3" s="935" t="s">
        <v>755</v>
      </c>
      <c r="D3" s="936" t="s">
        <v>956</v>
      </c>
      <c r="E3" s="936" t="s">
        <v>2040</v>
      </c>
      <c r="F3" s="933" t="s">
        <v>957</v>
      </c>
      <c r="G3" s="41"/>
      <c r="H3" s="41"/>
      <c r="I3" s="41"/>
      <c r="J3" s="41"/>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41"/>
      <c r="AR3" s="41"/>
      <c r="AS3" s="41"/>
      <c r="AT3" s="41"/>
      <c r="AU3" s="41"/>
      <c r="AV3" s="41"/>
      <c r="AW3" s="41"/>
      <c r="AX3" s="41"/>
      <c r="AY3" s="41"/>
      <c r="AZ3" s="41"/>
      <c r="BA3" s="41"/>
      <c r="BB3" s="41"/>
      <c r="BC3" s="41"/>
      <c r="BD3" s="41"/>
      <c r="BE3" s="41"/>
      <c r="BF3" s="41"/>
      <c r="BG3" s="41"/>
      <c r="BH3" s="41"/>
      <c r="BI3" s="41"/>
      <c r="BJ3" s="41"/>
      <c r="BK3" s="41"/>
      <c r="BL3" s="41"/>
      <c r="BM3" s="41"/>
      <c r="BN3" s="41"/>
      <c r="BO3" s="41"/>
      <c r="BP3" s="41"/>
      <c r="BQ3" s="41"/>
      <c r="BR3" s="41"/>
      <c r="BS3" s="41"/>
      <c r="BT3" s="41"/>
      <c r="BU3" s="41"/>
      <c r="BV3" s="41"/>
      <c r="BW3" s="41"/>
      <c r="BX3" s="41"/>
      <c r="BY3" s="41"/>
      <c r="BZ3" s="41"/>
      <c r="CA3" s="41"/>
      <c r="CB3" s="41"/>
      <c r="CC3" s="41"/>
      <c r="CD3" s="41"/>
    </row>
    <row r="4" spans="1:256" s="127" customFormat="1" ht="27.75" customHeight="1" x14ac:dyDescent="0.25">
      <c r="A4" s="935"/>
      <c r="B4" s="935"/>
      <c r="C4" s="935"/>
      <c r="D4" s="936"/>
      <c r="E4" s="936"/>
      <c r="F4" s="933"/>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row>
    <row r="5" spans="1:256" ht="25.5" customHeight="1" x14ac:dyDescent="0.25">
      <c r="A5" s="287" t="s">
        <v>756</v>
      </c>
      <c r="B5" s="288">
        <v>0</v>
      </c>
      <c r="C5" s="289" t="s">
        <v>757</v>
      </c>
      <c r="D5" s="290">
        <f>+D6+D20</f>
        <v>2665662984.8683996</v>
      </c>
      <c r="E5" s="290">
        <f t="shared" ref="E5:F5" si="0">+E6+E20</f>
        <v>213248395.03160006</v>
      </c>
      <c r="F5" s="290">
        <f t="shared" si="0"/>
        <v>2878911379.9000001</v>
      </c>
    </row>
    <row r="6" spans="1:256" ht="25.5" customHeight="1" x14ac:dyDescent="0.25">
      <c r="A6" s="297" t="s">
        <v>758</v>
      </c>
      <c r="B6" s="298">
        <v>0</v>
      </c>
      <c r="C6" s="304" t="s">
        <v>759</v>
      </c>
      <c r="D6" s="300">
        <f>+SUM(D7:D19)</f>
        <v>2556641271.9883995</v>
      </c>
      <c r="E6" s="300">
        <f t="shared" ref="E6:F6" si="1">+SUM(E7:E19)</f>
        <v>210620267.84160006</v>
      </c>
      <c r="F6" s="300">
        <f t="shared" si="1"/>
        <v>2767261539.8299999</v>
      </c>
    </row>
    <row r="7" spans="1:256" ht="25.5" customHeight="1" x14ac:dyDescent="0.25">
      <c r="A7" s="291" t="s">
        <v>760</v>
      </c>
      <c r="B7" s="292">
        <v>0</v>
      </c>
      <c r="C7" s="293" t="s">
        <v>1405</v>
      </c>
      <c r="D7" s="294">
        <v>142118121.20999998</v>
      </c>
      <c r="E7" s="294">
        <f>+F7-D7</f>
        <v>-210011.9999999702</v>
      </c>
      <c r="F7" s="295">
        <f>144005921.21-2097812</f>
        <v>141908109.21000001</v>
      </c>
    </row>
    <row r="8" spans="1:256" ht="25.5" customHeight="1" x14ac:dyDescent="0.25">
      <c r="A8" s="291" t="s">
        <v>761</v>
      </c>
      <c r="B8" s="292">
        <v>1</v>
      </c>
      <c r="C8" s="293" t="s">
        <v>1393</v>
      </c>
      <c r="D8" s="294">
        <v>24754500</v>
      </c>
      <c r="E8" s="294">
        <f t="shared" ref="E8:E19" si="2">+F8-D8</f>
        <v>0</v>
      </c>
      <c r="F8" s="295">
        <v>24754500</v>
      </c>
    </row>
    <row r="9" spans="1:256" ht="25.5" customHeight="1" x14ac:dyDescent="0.25">
      <c r="A9" s="291" t="s">
        <v>761</v>
      </c>
      <c r="B9" s="292">
        <v>2</v>
      </c>
      <c r="C9" s="293" t="s">
        <v>1409</v>
      </c>
      <c r="D9" s="294">
        <v>11222291</v>
      </c>
      <c r="E9" s="294">
        <f t="shared" si="2"/>
        <v>0</v>
      </c>
      <c r="F9" s="295">
        <v>11222291</v>
      </c>
    </row>
    <row r="10" spans="1:256" ht="25.5" customHeight="1" x14ac:dyDescent="0.25">
      <c r="A10" s="291" t="s">
        <v>761</v>
      </c>
      <c r="B10" s="292">
        <v>3</v>
      </c>
      <c r="C10" s="293" t="s">
        <v>1407</v>
      </c>
      <c r="D10" s="294">
        <v>118870432.54000001</v>
      </c>
      <c r="E10" s="294">
        <f t="shared" si="2"/>
        <v>69806152.189999983</v>
      </c>
      <c r="F10" s="295">
        <f>186578772.73+2097812</f>
        <v>188676584.72999999</v>
      </c>
    </row>
    <row r="11" spans="1:256" ht="25.5" customHeight="1" x14ac:dyDescent="0.25">
      <c r="A11" s="291" t="s">
        <v>761</v>
      </c>
      <c r="B11" s="292">
        <v>4</v>
      </c>
      <c r="C11" s="293" t="s">
        <v>1411</v>
      </c>
      <c r="D11" s="294">
        <v>284242596.18999994</v>
      </c>
      <c r="E11" s="294">
        <f t="shared" si="2"/>
        <v>29270072.25000006</v>
      </c>
      <c r="F11" s="295">
        <v>313512668.44</v>
      </c>
    </row>
    <row r="12" spans="1:256" ht="25.5" customHeight="1" x14ac:dyDescent="0.25">
      <c r="A12" s="291" t="s">
        <v>761</v>
      </c>
      <c r="B12" s="292">
        <v>5</v>
      </c>
      <c r="C12" s="293" t="s">
        <v>1395</v>
      </c>
      <c r="D12" s="294">
        <v>6407565.0600000015</v>
      </c>
      <c r="E12" s="294">
        <f t="shared" si="2"/>
        <v>0</v>
      </c>
      <c r="F12" s="295">
        <v>6407565.0600000015</v>
      </c>
    </row>
    <row r="13" spans="1:256" ht="25.5" customHeight="1" x14ac:dyDescent="0.25">
      <c r="A13" s="291" t="s">
        <v>761</v>
      </c>
      <c r="B13" s="292">
        <v>6</v>
      </c>
      <c r="C13" s="293" t="s">
        <v>1401</v>
      </c>
      <c r="D13" s="294">
        <v>608899870.56000006</v>
      </c>
      <c r="E13" s="294">
        <f t="shared" si="2"/>
        <v>28060000</v>
      </c>
      <c r="F13" s="295">
        <v>636959870.56000006</v>
      </c>
    </row>
    <row r="14" spans="1:256" ht="25.5" customHeight="1" x14ac:dyDescent="0.25">
      <c r="A14" s="291" t="s">
        <v>761</v>
      </c>
      <c r="B14" s="292">
        <v>7</v>
      </c>
      <c r="C14" s="293" t="s">
        <v>1430</v>
      </c>
      <c r="D14" s="294">
        <v>129054123.7</v>
      </c>
      <c r="E14" s="294">
        <f t="shared" si="2"/>
        <v>0</v>
      </c>
      <c r="F14" s="295">
        <v>129054123.7</v>
      </c>
    </row>
    <row r="15" spans="1:256" ht="25.5" customHeight="1" x14ac:dyDescent="0.25">
      <c r="A15" s="291" t="s">
        <v>761</v>
      </c>
      <c r="B15" s="292">
        <v>8</v>
      </c>
      <c r="C15" s="293" t="s">
        <v>1399</v>
      </c>
      <c r="D15" s="294">
        <v>59129163.760000005</v>
      </c>
      <c r="E15" s="294">
        <f t="shared" si="2"/>
        <v>1000000</v>
      </c>
      <c r="F15" s="295">
        <v>60129163.760000005</v>
      </c>
    </row>
    <row r="16" spans="1:256" ht="25.5" customHeight="1" x14ac:dyDescent="0.25">
      <c r="A16" s="291" t="s">
        <v>761</v>
      </c>
      <c r="B16" s="292">
        <v>9</v>
      </c>
      <c r="C16" s="296" t="s">
        <v>1397</v>
      </c>
      <c r="D16" s="294">
        <v>391114566.85999995</v>
      </c>
      <c r="E16" s="294">
        <f t="shared" si="2"/>
        <v>930000</v>
      </c>
      <c r="F16" s="295">
        <v>392044566.85999995</v>
      </c>
    </row>
    <row r="17" spans="1:6" ht="25.5" customHeight="1" x14ac:dyDescent="0.25">
      <c r="A17" s="291" t="s">
        <v>761</v>
      </c>
      <c r="B17" s="292">
        <v>10</v>
      </c>
      <c r="C17" s="293" t="s">
        <v>1403</v>
      </c>
      <c r="D17" s="294">
        <v>7597100</v>
      </c>
      <c r="E17" s="294">
        <f t="shared" si="2"/>
        <v>0</v>
      </c>
      <c r="F17" s="295">
        <v>7597100</v>
      </c>
    </row>
    <row r="18" spans="1:6" ht="25.5" customHeight="1" x14ac:dyDescent="0.25">
      <c r="A18" s="291" t="s">
        <v>761</v>
      </c>
      <c r="B18" s="292">
        <v>11</v>
      </c>
      <c r="C18" s="293" t="s">
        <v>1431</v>
      </c>
      <c r="D18" s="294">
        <v>419582484.19839996</v>
      </c>
      <c r="E18" s="294">
        <f t="shared" si="2"/>
        <v>79649436.421599984</v>
      </c>
      <c r="F18" s="295">
        <v>499231920.61999995</v>
      </c>
    </row>
    <row r="19" spans="1:6" ht="25.5" customHeight="1" x14ac:dyDescent="0.25">
      <c r="A19" s="291" t="s">
        <v>761</v>
      </c>
      <c r="B19" s="292">
        <v>12</v>
      </c>
      <c r="C19" s="293" t="s">
        <v>1475</v>
      </c>
      <c r="D19" s="294">
        <v>353648456.90999997</v>
      </c>
      <c r="E19" s="294">
        <f t="shared" si="2"/>
        <v>2114618.9800000191</v>
      </c>
      <c r="F19" s="295">
        <v>355763075.88999999</v>
      </c>
    </row>
    <row r="20" spans="1:6" ht="25.5" customHeight="1" x14ac:dyDescent="0.25">
      <c r="A20" s="297" t="s">
        <v>962</v>
      </c>
      <c r="B20" s="298">
        <v>0</v>
      </c>
      <c r="C20" s="299" t="s">
        <v>963</v>
      </c>
      <c r="D20" s="300">
        <f>+SUM(D21:D26)</f>
        <v>109021712.88</v>
      </c>
      <c r="E20" s="300">
        <f>+SUM(E21:E26)</f>
        <v>2628127.1899999976</v>
      </c>
      <c r="F20" s="300">
        <f>+SUM(F21:F26)</f>
        <v>111649840.06999999</v>
      </c>
    </row>
    <row r="21" spans="1:6" ht="25.5" customHeight="1" x14ac:dyDescent="0.25">
      <c r="A21" s="291" t="s">
        <v>962</v>
      </c>
      <c r="B21" s="292">
        <v>1</v>
      </c>
      <c r="C21" s="293" t="s">
        <v>1433</v>
      </c>
      <c r="D21" s="294">
        <v>50311800</v>
      </c>
      <c r="E21" s="294">
        <f>+F21-D21</f>
        <v>0</v>
      </c>
      <c r="F21" s="295">
        <v>50311800</v>
      </c>
    </row>
    <row r="22" spans="1:6" ht="25.5" customHeight="1" x14ac:dyDescent="0.25">
      <c r="A22" s="291" t="s">
        <v>962</v>
      </c>
      <c r="B22" s="292">
        <v>2</v>
      </c>
      <c r="C22" s="293" t="s">
        <v>1432</v>
      </c>
      <c r="D22" s="294">
        <v>6126069.879999999</v>
      </c>
      <c r="E22" s="294">
        <f t="shared" ref="E22:E26" si="3">+F22-D22</f>
        <v>0</v>
      </c>
      <c r="F22" s="295">
        <v>6126069.879999999</v>
      </c>
    </row>
    <row r="23" spans="1:6" ht="25.5" customHeight="1" x14ac:dyDescent="0.25">
      <c r="A23" s="291" t="s">
        <v>962</v>
      </c>
      <c r="B23" s="292">
        <v>3</v>
      </c>
      <c r="C23" s="293" t="s">
        <v>1457</v>
      </c>
      <c r="D23" s="294">
        <v>10243043</v>
      </c>
      <c r="E23" s="294">
        <f t="shared" si="3"/>
        <v>0</v>
      </c>
      <c r="F23" s="295">
        <v>10243043</v>
      </c>
    </row>
    <row r="24" spans="1:6" ht="25.5" customHeight="1" x14ac:dyDescent="0.25">
      <c r="A24" s="291" t="s">
        <v>962</v>
      </c>
      <c r="B24" s="292">
        <v>4</v>
      </c>
      <c r="C24" s="293" t="s">
        <v>1429</v>
      </c>
      <c r="D24" s="294">
        <v>3000000</v>
      </c>
      <c r="E24" s="294">
        <f t="shared" si="3"/>
        <v>0</v>
      </c>
      <c r="F24" s="295">
        <v>3000000</v>
      </c>
    </row>
    <row r="25" spans="1:6" ht="25.5" customHeight="1" x14ac:dyDescent="0.25">
      <c r="A25" s="291" t="s">
        <v>962</v>
      </c>
      <c r="B25" s="292">
        <v>5</v>
      </c>
      <c r="C25" s="293" t="s">
        <v>1456</v>
      </c>
      <c r="D25" s="294">
        <v>14343400</v>
      </c>
      <c r="E25" s="294">
        <f t="shared" si="3"/>
        <v>0</v>
      </c>
      <c r="F25" s="295">
        <v>14343400</v>
      </c>
    </row>
    <row r="26" spans="1:6" ht="25.5" customHeight="1" x14ac:dyDescent="0.25">
      <c r="A26" s="291" t="s">
        <v>962</v>
      </c>
      <c r="B26" s="292">
        <v>6</v>
      </c>
      <c r="C26" s="293" t="s">
        <v>1479</v>
      </c>
      <c r="D26" s="294">
        <v>24997400</v>
      </c>
      <c r="E26" s="294">
        <f t="shared" si="3"/>
        <v>2628127.1899999976</v>
      </c>
      <c r="F26" s="295">
        <v>27625527.189999998</v>
      </c>
    </row>
    <row r="27" spans="1:6" ht="25.5" customHeight="1" x14ac:dyDescent="0.25">
      <c r="A27" s="301"/>
      <c r="B27" s="301"/>
      <c r="C27" s="302" t="s">
        <v>0</v>
      </c>
      <c r="D27" s="303">
        <f>+D20+D6</f>
        <v>2665662984.8683996</v>
      </c>
      <c r="E27" s="303">
        <f t="shared" ref="E27:F27" si="4">+E20+E6</f>
        <v>213248395.03160006</v>
      </c>
      <c r="F27" s="303">
        <f t="shared" si="4"/>
        <v>2878911379.9000001</v>
      </c>
    </row>
    <row r="28" spans="1:6" ht="3" hidden="1" customHeight="1" x14ac:dyDescent="0.25">
      <c r="A28" s="31"/>
      <c r="B28" s="31"/>
      <c r="C28" s="32"/>
    </row>
    <row r="29" spans="1:6" ht="25.5" hidden="1" customHeight="1" x14ac:dyDescent="0.25">
      <c r="A29" s="31"/>
      <c r="B29" s="31"/>
      <c r="C29" s="32"/>
    </row>
    <row r="30" spans="1:6" ht="25.5" hidden="1" customHeight="1" x14ac:dyDescent="0.25">
      <c r="A30" s="31"/>
      <c r="B30" s="31"/>
      <c r="C30" s="32"/>
    </row>
    <row r="31" spans="1:6" ht="25.5" hidden="1" customHeight="1" x14ac:dyDescent="0.25">
      <c r="A31" s="31"/>
      <c r="B31" s="31"/>
      <c r="C31" s="32"/>
    </row>
    <row r="32" spans="1:6" ht="25.5" hidden="1" customHeight="1" x14ac:dyDescent="0.25">
      <c r="A32" s="31"/>
      <c r="B32" s="31"/>
      <c r="C32" s="32"/>
    </row>
    <row r="33" spans="1:82" s="29" customFormat="1" ht="25.5" hidden="1" customHeight="1" x14ac:dyDescent="0.25">
      <c r="A33" s="31"/>
      <c r="B33" s="31"/>
      <c r="C33" s="32"/>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row>
    <row r="34" spans="1:82" s="29" customFormat="1" ht="25.5" hidden="1" customHeight="1" x14ac:dyDescent="0.25">
      <c r="A34" s="31"/>
      <c r="B34" s="31"/>
      <c r="C34" s="32"/>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row>
    <row r="35" spans="1:82" s="29" customFormat="1" ht="25.5" hidden="1" customHeight="1" x14ac:dyDescent="0.25">
      <c r="A35" s="31"/>
      <c r="B35" s="31"/>
      <c r="C35" s="32"/>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row>
    <row r="36" spans="1:82" s="29" customFormat="1" ht="25.5" hidden="1" customHeight="1" x14ac:dyDescent="0.25">
      <c r="A36" s="31"/>
      <c r="B36" s="31"/>
      <c r="C36" s="33"/>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row>
    <row r="37" spans="1:82" s="29" customFormat="1" ht="25.5" hidden="1" customHeight="1" x14ac:dyDescent="0.25">
      <c r="A37" s="31"/>
      <c r="B37" s="31"/>
      <c r="C37" s="32"/>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row>
    <row r="38" spans="1:82" s="29" customFormat="1" ht="25.5" hidden="1" customHeight="1" x14ac:dyDescent="0.25">
      <c r="A38" s="31"/>
      <c r="B38" s="31"/>
      <c r="C38" s="32"/>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row>
    <row r="39" spans="1:82" s="29" customFormat="1" ht="25.5" hidden="1" customHeight="1" x14ac:dyDescent="0.25">
      <c r="A39" s="31"/>
      <c r="B39" s="31"/>
      <c r="C39" s="32"/>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row>
    <row r="40" spans="1:82" s="29" customFormat="1" ht="25.5" hidden="1" customHeight="1" x14ac:dyDescent="0.25">
      <c r="A40" s="31"/>
      <c r="B40" s="31"/>
      <c r="C40" s="33"/>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row>
    <row r="41" spans="1:82" s="29" customFormat="1" ht="25.5" hidden="1" customHeight="1" x14ac:dyDescent="0.25">
      <c r="A41" s="31"/>
      <c r="B41" s="31"/>
      <c r="C41" s="32"/>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row>
    <row r="42" spans="1:82" s="29" customFormat="1" ht="25.5" hidden="1" customHeight="1" x14ac:dyDescent="0.25">
      <c r="A42" s="31"/>
      <c r="B42" s="31"/>
      <c r="C42" s="32"/>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row>
    <row r="43" spans="1:82" s="29" customFormat="1" ht="25.5" hidden="1" customHeight="1" x14ac:dyDescent="0.25">
      <c r="A43" s="31"/>
      <c r="B43" s="31"/>
      <c r="C43" s="32"/>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row>
    <row r="44" spans="1:82" s="29" customFormat="1" ht="25.5" hidden="1" customHeight="1" x14ac:dyDescent="0.25">
      <c r="A44" s="31"/>
      <c r="B44" s="31"/>
      <c r="C44" s="32"/>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row>
    <row r="45" spans="1:82" s="29" customFormat="1" ht="25.5" hidden="1" customHeight="1" x14ac:dyDescent="0.25">
      <c r="A45" s="31"/>
      <c r="B45" s="31"/>
      <c r="C45" s="32"/>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row>
    <row r="46" spans="1:82" s="29" customFormat="1" ht="25.5" hidden="1" customHeight="1" x14ac:dyDescent="0.25">
      <c r="A46" s="31"/>
      <c r="B46" s="31"/>
      <c r="C46" s="32"/>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row>
    <row r="47" spans="1:82" s="29" customFormat="1" ht="25.5" hidden="1" customHeight="1" x14ac:dyDescent="0.25">
      <c r="A47" s="31"/>
      <c r="B47" s="31"/>
      <c r="C47" s="32"/>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row>
    <row r="48" spans="1:82" s="29" customFormat="1" ht="25.5" hidden="1" customHeight="1" x14ac:dyDescent="0.25">
      <c r="A48" s="31"/>
      <c r="B48" s="31"/>
      <c r="C48" s="32"/>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row>
    <row r="49" spans="1:82" s="29" customFormat="1" ht="25.5" hidden="1" customHeight="1" x14ac:dyDescent="0.25">
      <c r="A49" s="31"/>
      <c r="B49" s="31"/>
      <c r="C49" s="32"/>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row>
    <row r="50" spans="1:82" s="29" customFormat="1" ht="25.5" hidden="1" customHeight="1" x14ac:dyDescent="0.25">
      <c r="A50" s="31"/>
      <c r="B50" s="31"/>
      <c r="C50" s="33"/>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row>
    <row r="51" spans="1:82" s="29" customFormat="1" ht="25.5" hidden="1" customHeight="1" x14ac:dyDescent="0.25">
      <c r="A51" s="31"/>
      <c r="B51" s="31"/>
      <c r="C51" s="32"/>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row>
    <row r="52" spans="1:82" s="29" customFormat="1" ht="25.5" hidden="1" customHeight="1" x14ac:dyDescent="0.25">
      <c r="A52" s="31"/>
      <c r="B52" s="31"/>
      <c r="C52" s="32"/>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row>
    <row r="53" spans="1:82" s="29" customFormat="1" ht="25.5" hidden="1" customHeight="1" x14ac:dyDescent="0.25">
      <c r="A53" s="31"/>
      <c r="B53" s="31"/>
      <c r="C53" s="32"/>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row>
    <row r="54" spans="1:82" s="29" customFormat="1" ht="25.5" hidden="1" customHeight="1" x14ac:dyDescent="0.25">
      <c r="A54" s="31"/>
      <c r="B54" s="31"/>
      <c r="C54" s="32"/>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row>
    <row r="55" spans="1:82" s="29" customFormat="1" ht="25.5" hidden="1" customHeight="1" x14ac:dyDescent="0.25">
      <c r="A55" s="31"/>
      <c r="B55" s="31"/>
      <c r="C55" s="32"/>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row>
    <row r="56" spans="1:82" s="29" customFormat="1" ht="25.5" hidden="1" customHeight="1" x14ac:dyDescent="0.25">
      <c r="A56" s="31"/>
      <c r="B56" s="31"/>
      <c r="C56" s="32"/>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row>
    <row r="57" spans="1:82" s="29" customFormat="1" ht="25.5" hidden="1" customHeight="1" x14ac:dyDescent="0.25">
      <c r="A57" s="31"/>
      <c r="B57" s="31"/>
      <c r="C57" s="32"/>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row>
    <row r="58" spans="1:82" s="29" customFormat="1" ht="25.5" hidden="1" customHeight="1" x14ac:dyDescent="0.25">
      <c r="A58" s="31"/>
      <c r="B58" s="31"/>
      <c r="C58" s="32"/>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row>
    <row r="59" spans="1:82" s="29" customFormat="1" ht="25.5" hidden="1" customHeight="1" x14ac:dyDescent="0.25">
      <c r="A59" s="31"/>
      <c r="B59" s="31"/>
      <c r="C59" s="32"/>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row>
    <row r="60" spans="1:82" s="29" customFormat="1" ht="25.5" hidden="1" customHeight="1" x14ac:dyDescent="0.25">
      <c r="A60" s="31"/>
      <c r="B60" s="31"/>
      <c r="C60" s="33"/>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row>
    <row r="61" spans="1:82" s="29" customFormat="1" ht="25.5" hidden="1" customHeight="1" x14ac:dyDescent="0.25">
      <c r="A61" s="31"/>
      <c r="B61" s="31"/>
      <c r="C61" s="32"/>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row>
    <row r="62" spans="1:82" s="29" customFormat="1" ht="25.5" hidden="1" customHeight="1" x14ac:dyDescent="0.25">
      <c r="A62" s="31"/>
      <c r="B62" s="31"/>
      <c r="C62" s="32"/>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row>
    <row r="63" spans="1:82" s="29" customFormat="1" ht="25.5" hidden="1" customHeight="1" x14ac:dyDescent="0.25">
      <c r="A63" s="31"/>
      <c r="B63" s="31"/>
      <c r="C63" s="32"/>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row>
    <row r="64" spans="1:82" s="29" customFormat="1" ht="25.5" hidden="1" customHeight="1" x14ac:dyDescent="0.25">
      <c r="A64" s="31"/>
      <c r="B64" s="31"/>
      <c r="C64" s="32"/>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row>
    <row r="65" spans="1:82" s="29" customFormat="1" ht="25.5" hidden="1" customHeight="1" x14ac:dyDescent="0.25">
      <c r="A65" s="31"/>
      <c r="B65" s="31"/>
      <c r="C65" s="32"/>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row>
    <row r="66" spans="1:82" s="29" customFormat="1" ht="25.5" hidden="1" customHeight="1" x14ac:dyDescent="0.25">
      <c r="A66" s="31"/>
      <c r="B66" s="31"/>
      <c r="C66" s="32"/>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row>
    <row r="67" spans="1:82" s="29" customFormat="1" ht="25.5" hidden="1" customHeight="1" x14ac:dyDescent="0.25">
      <c r="A67" s="31"/>
      <c r="B67" s="31"/>
      <c r="C67" s="32"/>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row>
    <row r="68" spans="1:82" s="29" customFormat="1" ht="25.5" hidden="1" customHeight="1" x14ac:dyDescent="0.25">
      <c r="A68" s="31"/>
      <c r="B68" s="31"/>
      <c r="C68" s="33"/>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row>
    <row r="69" spans="1:82" s="29" customFormat="1" ht="25.5" hidden="1" customHeight="1" x14ac:dyDescent="0.25">
      <c r="A69" s="31"/>
      <c r="B69" s="31"/>
      <c r="C69" s="32"/>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row>
    <row r="70" spans="1:82" s="29" customFormat="1" ht="25.5" hidden="1" customHeight="1" x14ac:dyDescent="0.25">
      <c r="A70" s="31"/>
      <c r="B70" s="31"/>
      <c r="C70" s="32"/>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row>
    <row r="71" spans="1:82" s="29" customFormat="1" ht="25.5" hidden="1" customHeight="1" x14ac:dyDescent="0.25">
      <c r="A71" s="31"/>
      <c r="B71" s="31"/>
      <c r="C71" s="33"/>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row>
    <row r="72" spans="1:82" s="29" customFormat="1" ht="25.5" hidden="1" customHeight="1" x14ac:dyDescent="0.25">
      <c r="A72" s="31"/>
      <c r="B72" s="31"/>
      <c r="C72" s="32"/>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row>
    <row r="73" spans="1:82" s="29" customFormat="1" ht="25.5" hidden="1" customHeight="1" x14ac:dyDescent="0.25">
      <c r="A73" s="31"/>
      <c r="B73" s="31"/>
      <c r="C73" s="32"/>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row>
    <row r="74" spans="1:82" s="29" customFormat="1" ht="25.5" hidden="1" customHeight="1" x14ac:dyDescent="0.25">
      <c r="A74" s="31"/>
      <c r="B74" s="31"/>
      <c r="C74" s="32"/>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row>
    <row r="75" spans="1:82" s="29" customFormat="1" ht="25.5" hidden="1" customHeight="1" x14ac:dyDescent="0.25">
      <c r="A75" s="31"/>
      <c r="B75" s="31"/>
      <c r="C75" s="32"/>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row>
    <row r="76" spans="1:82" s="29" customFormat="1" ht="25.5" hidden="1" customHeight="1" x14ac:dyDescent="0.25">
      <c r="A76" s="31"/>
      <c r="B76" s="31"/>
      <c r="C76" s="32"/>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row>
    <row r="77" spans="1:82" s="29" customFormat="1" ht="25.5" hidden="1" customHeight="1" x14ac:dyDescent="0.25">
      <c r="A77" s="31"/>
      <c r="B77" s="31"/>
      <c r="C77" s="33"/>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row>
    <row r="78" spans="1:82" s="29" customFormat="1" ht="25.5" hidden="1" customHeight="1" x14ac:dyDescent="0.25">
      <c r="A78" s="31"/>
      <c r="B78" s="31"/>
      <c r="C78" s="32"/>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row>
    <row r="79" spans="1:82" s="29" customFormat="1" ht="25.5" hidden="1" customHeight="1" x14ac:dyDescent="0.25">
      <c r="A79" s="31"/>
      <c r="B79" s="31"/>
      <c r="C79" s="32"/>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row>
    <row r="80" spans="1:82" s="29" customFormat="1" ht="25.5" hidden="1" customHeight="1" x14ac:dyDescent="0.25">
      <c r="A80" s="31"/>
      <c r="B80" s="31"/>
      <c r="C80" s="32"/>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row>
    <row r="81" spans="1:82" s="29" customFormat="1" ht="25.5" hidden="1" customHeight="1" x14ac:dyDescent="0.25">
      <c r="A81" s="31"/>
      <c r="B81" s="31"/>
      <c r="C81" s="33"/>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row>
    <row r="82" spans="1:82" s="29" customFormat="1" ht="25.5" hidden="1" customHeight="1" x14ac:dyDescent="0.25">
      <c r="A82" s="31"/>
      <c r="B82" s="31"/>
      <c r="C82" s="32"/>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row>
    <row r="83" spans="1:82" s="29" customFormat="1" ht="25.5" hidden="1" customHeight="1" x14ac:dyDescent="0.25">
      <c r="A83" s="31"/>
      <c r="B83" s="31"/>
      <c r="C83" s="32"/>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row>
    <row r="84" spans="1:82" s="29" customFormat="1" ht="25.5" hidden="1" customHeight="1" x14ac:dyDescent="0.25">
      <c r="A84" s="31"/>
      <c r="B84" s="31"/>
      <c r="C84" s="32"/>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row>
    <row r="85" spans="1:82" s="29" customFormat="1" ht="25.5" hidden="1" customHeight="1" x14ac:dyDescent="0.25">
      <c r="A85" s="31"/>
      <c r="B85" s="31"/>
      <c r="C85" s="32"/>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row>
    <row r="86" spans="1:82" s="29" customFormat="1" ht="25.5" hidden="1" customHeight="1" x14ac:dyDescent="0.25">
      <c r="A86" s="31"/>
      <c r="B86" s="31"/>
      <c r="C86" s="32"/>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row>
    <row r="87" spans="1:82" s="29" customFormat="1" ht="25.5" hidden="1" customHeight="1" x14ac:dyDescent="0.25">
      <c r="A87" s="31"/>
      <c r="B87" s="31"/>
      <c r="C87" s="32"/>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row>
    <row r="88" spans="1:82" s="29" customFormat="1" ht="25.5" hidden="1" customHeight="1" x14ac:dyDescent="0.25">
      <c r="A88" s="31"/>
      <c r="B88" s="31"/>
      <c r="C88" s="32"/>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row>
    <row r="89" spans="1:82" s="29" customFormat="1" ht="25.5" hidden="1" customHeight="1" x14ac:dyDescent="0.25">
      <c r="A89" s="31"/>
      <c r="B89" s="31"/>
      <c r="C89" s="32"/>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row>
    <row r="90" spans="1:82" s="29" customFormat="1" ht="25.5" hidden="1" customHeight="1" x14ac:dyDescent="0.25">
      <c r="A90" s="31"/>
      <c r="B90" s="31"/>
      <c r="C90" s="32"/>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row>
    <row r="91" spans="1:82" s="29" customFormat="1" ht="25.5" hidden="1" customHeight="1" x14ac:dyDescent="0.25">
      <c r="A91" s="31"/>
      <c r="B91" s="31"/>
      <c r="C91" s="33"/>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row>
    <row r="92" spans="1:82" s="29" customFormat="1" ht="25.5" hidden="1" customHeight="1" x14ac:dyDescent="0.25">
      <c r="A92" s="31"/>
      <c r="B92" s="31"/>
      <c r="C92" s="33"/>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row>
    <row r="93" spans="1:82" s="29" customFormat="1" ht="25.5" hidden="1" customHeight="1" x14ac:dyDescent="0.25">
      <c r="A93" s="31"/>
      <c r="B93" s="31"/>
      <c r="C93" s="32"/>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row>
    <row r="94" spans="1:82" s="29" customFormat="1" ht="25.5" hidden="1" customHeight="1" x14ac:dyDescent="0.25">
      <c r="A94" s="31"/>
      <c r="B94" s="31"/>
      <c r="C94" s="32"/>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row>
    <row r="95" spans="1:82" s="29" customFormat="1" ht="25.5" hidden="1" customHeight="1" x14ac:dyDescent="0.25">
      <c r="A95" s="31"/>
      <c r="B95" s="31"/>
      <c r="C95" s="32"/>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row>
    <row r="96" spans="1:82" s="29" customFormat="1" ht="25.5" hidden="1" customHeight="1" x14ac:dyDescent="0.25">
      <c r="A96" s="31"/>
      <c r="B96" s="31"/>
      <c r="C96" s="32"/>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row>
    <row r="97" spans="1:82" s="29" customFormat="1" ht="25.5" hidden="1" customHeight="1" x14ac:dyDescent="0.25">
      <c r="A97" s="31"/>
      <c r="B97" s="31"/>
      <c r="C97" s="32"/>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row>
    <row r="98" spans="1:82" s="29" customFormat="1" ht="25.5" hidden="1" customHeight="1" x14ac:dyDescent="0.25">
      <c r="A98" s="31"/>
      <c r="B98" s="31"/>
      <c r="C98" s="32"/>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row>
    <row r="99" spans="1:82" s="29" customFormat="1" ht="25.5" hidden="1" customHeight="1" x14ac:dyDescent="0.25">
      <c r="A99" s="31"/>
      <c r="B99" s="31"/>
      <c r="C99" s="32"/>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row>
    <row r="100" spans="1:82" s="29" customFormat="1" ht="25.5" hidden="1" customHeight="1" x14ac:dyDescent="0.25">
      <c r="A100" s="31"/>
      <c r="B100" s="31"/>
      <c r="C100" s="32"/>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row>
    <row r="101" spans="1:82" s="29" customFormat="1" ht="25.5" hidden="1" customHeight="1" x14ac:dyDescent="0.25">
      <c r="A101" s="31"/>
      <c r="B101" s="31"/>
      <c r="C101" s="32"/>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row>
    <row r="102" spans="1:82" s="29" customFormat="1" ht="25.5" hidden="1" customHeight="1" x14ac:dyDescent="0.25">
      <c r="A102" s="31"/>
      <c r="B102" s="31"/>
      <c r="C102" s="33"/>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row>
    <row r="103" spans="1:82" s="29" customFormat="1" ht="25.5" hidden="1" customHeight="1" x14ac:dyDescent="0.25">
      <c r="A103" s="31"/>
      <c r="B103" s="31"/>
      <c r="C103" s="32"/>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row>
    <row r="104" spans="1:82" s="29" customFormat="1" ht="25.5" hidden="1" customHeight="1" x14ac:dyDescent="0.25">
      <c r="A104" s="31"/>
      <c r="B104" s="31"/>
      <c r="C104" s="32"/>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row>
    <row r="105" spans="1:82" s="29" customFormat="1" ht="25.5" hidden="1" customHeight="1" x14ac:dyDescent="0.25">
      <c r="A105" s="31"/>
      <c r="B105" s="31"/>
      <c r="C105" s="32"/>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row>
    <row r="106" spans="1:82" s="29" customFormat="1" ht="25.5" hidden="1" customHeight="1" x14ac:dyDescent="0.25">
      <c r="A106" s="31"/>
      <c r="B106" s="31"/>
      <c r="C106" s="32"/>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row>
    <row r="107" spans="1:82" s="29" customFormat="1" ht="25.5" hidden="1" customHeight="1" x14ac:dyDescent="0.25">
      <c r="A107" s="31"/>
      <c r="B107" s="31"/>
      <c r="C107" s="32"/>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row>
    <row r="108" spans="1:82" s="29" customFormat="1" ht="25.5" hidden="1" customHeight="1" x14ac:dyDescent="0.25">
      <c r="A108" s="31"/>
      <c r="B108" s="31"/>
      <c r="C108" s="32"/>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row>
    <row r="109" spans="1:82" s="29" customFormat="1" ht="25.5" hidden="1" customHeight="1" x14ac:dyDescent="0.25">
      <c r="A109" s="31"/>
      <c r="B109" s="31"/>
      <c r="C109" s="32"/>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row>
    <row r="110" spans="1:82" s="29" customFormat="1" ht="25.5" hidden="1" customHeight="1" x14ac:dyDescent="0.25">
      <c r="A110" s="31"/>
      <c r="B110" s="31"/>
      <c r="C110" s="32"/>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row>
    <row r="111" spans="1:82" s="29" customFormat="1" ht="25.5" hidden="1" customHeight="1" x14ac:dyDescent="0.25">
      <c r="A111" s="31"/>
      <c r="B111" s="31"/>
      <c r="C111" s="32"/>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row>
    <row r="112" spans="1:82" s="29" customFormat="1" ht="25.5" hidden="1" customHeight="1" x14ac:dyDescent="0.25">
      <c r="A112" s="31"/>
      <c r="B112" s="31"/>
      <c r="C112" s="33"/>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row>
    <row r="113" spans="1:82" s="29" customFormat="1" ht="25.5" hidden="1" customHeight="1" x14ac:dyDescent="0.25">
      <c r="A113" s="31"/>
      <c r="B113" s="31"/>
      <c r="C113" s="32"/>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row>
    <row r="114" spans="1:82" s="29" customFormat="1" ht="25.5" hidden="1" customHeight="1" x14ac:dyDescent="0.25">
      <c r="A114" s="31"/>
      <c r="B114" s="31"/>
      <c r="C114" s="32"/>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row>
    <row r="115" spans="1:82" s="29" customFormat="1" ht="25.5" hidden="1" customHeight="1" x14ac:dyDescent="0.25">
      <c r="A115" s="31"/>
      <c r="B115" s="31"/>
      <c r="C115" s="32"/>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row>
    <row r="116" spans="1:82" s="29" customFormat="1" ht="25.5" hidden="1" customHeight="1" x14ac:dyDescent="0.25">
      <c r="A116" s="31"/>
      <c r="B116" s="31"/>
      <c r="C116" s="32"/>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row>
    <row r="117" spans="1:82" s="29" customFormat="1" ht="25.5" hidden="1" customHeight="1" x14ac:dyDescent="0.25">
      <c r="A117" s="31"/>
      <c r="B117" s="31"/>
      <c r="C117" s="32"/>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row>
    <row r="118" spans="1:82" s="29" customFormat="1" ht="25.5" hidden="1" customHeight="1" x14ac:dyDescent="0.25">
      <c r="A118" s="31"/>
      <c r="B118" s="31"/>
      <c r="C118" s="32"/>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row>
    <row r="119" spans="1:82" s="29" customFormat="1" ht="25.5" hidden="1" customHeight="1" x14ac:dyDescent="0.25">
      <c r="A119" s="31"/>
      <c r="B119" s="31"/>
      <c r="C119" s="32"/>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row>
    <row r="120" spans="1:82" s="29" customFormat="1" ht="25.5" hidden="1" customHeight="1" x14ac:dyDescent="0.25">
      <c r="A120" s="31"/>
      <c r="B120" s="31"/>
      <c r="C120" s="32"/>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row>
    <row r="121" spans="1:82" s="29" customFormat="1" ht="25.5" hidden="1" customHeight="1" x14ac:dyDescent="0.25">
      <c r="A121" s="31"/>
      <c r="B121" s="31"/>
      <c r="C121" s="32"/>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row>
    <row r="122" spans="1:82" s="29" customFormat="1" ht="25.5" hidden="1" customHeight="1" x14ac:dyDescent="0.25">
      <c r="A122" s="31"/>
      <c r="B122" s="31"/>
      <c r="C122" s="33"/>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row>
    <row r="123" spans="1:82" s="29" customFormat="1" ht="25.5" hidden="1" customHeight="1" x14ac:dyDescent="0.25">
      <c r="A123" s="31"/>
      <c r="B123" s="31"/>
      <c r="C123" s="32"/>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row>
    <row r="124" spans="1:82" s="29" customFormat="1" ht="25.5" hidden="1" customHeight="1" x14ac:dyDescent="0.25">
      <c r="A124" s="31"/>
      <c r="B124" s="31"/>
      <c r="C124" s="32"/>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row>
    <row r="125" spans="1:82" s="29" customFormat="1" ht="25.5" hidden="1" customHeight="1" x14ac:dyDescent="0.25">
      <c r="A125" s="31"/>
      <c r="B125" s="31"/>
      <c r="C125" s="32"/>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row>
    <row r="126" spans="1:82" s="29" customFormat="1" ht="25.5" hidden="1" customHeight="1" x14ac:dyDescent="0.25">
      <c r="A126" s="31"/>
      <c r="B126" s="31"/>
      <c r="C126" s="32"/>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row>
    <row r="127" spans="1:82" s="29" customFormat="1" ht="25.5" hidden="1" customHeight="1" x14ac:dyDescent="0.25">
      <c r="A127" s="31"/>
      <c r="B127" s="31"/>
      <c r="C127" s="32"/>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row>
    <row r="128" spans="1:82" s="29" customFormat="1" ht="25.5" hidden="1" customHeight="1" x14ac:dyDescent="0.25">
      <c r="A128" s="31"/>
      <c r="B128" s="31"/>
      <c r="C128" s="32"/>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row>
    <row r="129" spans="1:82" s="29" customFormat="1" ht="25.5" hidden="1" customHeight="1" x14ac:dyDescent="0.25">
      <c r="A129" s="31"/>
      <c r="B129" s="31"/>
      <c r="C129" s="32"/>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row>
    <row r="130" spans="1:82" s="29" customFormat="1" ht="25.5" hidden="1" customHeight="1" x14ac:dyDescent="0.25">
      <c r="A130" s="31"/>
      <c r="B130" s="31"/>
      <c r="C130" s="32"/>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row>
    <row r="131" spans="1:82" s="29" customFormat="1" ht="25.5" hidden="1" customHeight="1" x14ac:dyDescent="0.25">
      <c r="A131" s="31"/>
      <c r="B131" s="31"/>
      <c r="C131" s="32"/>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row>
    <row r="132" spans="1:82" s="29" customFormat="1" ht="25.5" hidden="1" customHeight="1" x14ac:dyDescent="0.25">
      <c r="A132" s="31"/>
      <c r="B132" s="31"/>
      <c r="C132" s="33"/>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row>
    <row r="133" spans="1:82" s="29" customFormat="1" ht="25.5" hidden="1" customHeight="1" x14ac:dyDescent="0.25">
      <c r="A133" s="31"/>
      <c r="B133" s="31"/>
      <c r="C133" s="32"/>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row>
    <row r="134" spans="1:82" s="29" customFormat="1" ht="25.5" hidden="1" customHeight="1" x14ac:dyDescent="0.25">
      <c r="A134" s="31"/>
      <c r="B134" s="31"/>
      <c r="C134" s="32"/>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row>
    <row r="135" spans="1:82" s="29" customFormat="1" ht="25.5" hidden="1" customHeight="1" x14ac:dyDescent="0.25">
      <c r="A135" s="31"/>
      <c r="B135" s="31"/>
      <c r="C135" s="32"/>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row>
    <row r="136" spans="1:82" s="29" customFormat="1" ht="25.5" hidden="1" customHeight="1" x14ac:dyDescent="0.25">
      <c r="A136" s="31"/>
      <c r="B136" s="31"/>
      <c r="C136" s="32"/>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row>
    <row r="137" spans="1:82" s="29" customFormat="1" ht="25.5" hidden="1" customHeight="1" x14ac:dyDescent="0.25">
      <c r="A137" s="31"/>
      <c r="B137" s="31"/>
      <c r="C137" s="32"/>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row>
    <row r="138" spans="1:82" s="29" customFormat="1" ht="25.5" hidden="1" customHeight="1" x14ac:dyDescent="0.25">
      <c r="A138" s="31"/>
      <c r="B138" s="31"/>
      <c r="C138" s="32"/>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row>
    <row r="139" spans="1:82" s="29" customFormat="1" ht="25.5" hidden="1" customHeight="1" x14ac:dyDescent="0.25">
      <c r="A139" s="31"/>
      <c r="B139" s="31"/>
      <c r="C139" s="32"/>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row>
    <row r="140" spans="1:82" s="29" customFormat="1" ht="25.5" hidden="1" customHeight="1" x14ac:dyDescent="0.25">
      <c r="A140" s="31"/>
      <c r="B140" s="31"/>
      <c r="C140" s="32"/>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row>
    <row r="141" spans="1:82" s="29" customFormat="1" ht="25.5" hidden="1" customHeight="1" x14ac:dyDescent="0.25">
      <c r="A141" s="31"/>
      <c r="B141" s="31"/>
      <c r="C141" s="32"/>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row>
    <row r="142" spans="1:82" s="29" customFormat="1" ht="25.5" hidden="1" customHeight="1" x14ac:dyDescent="0.25">
      <c r="A142" s="31"/>
      <c r="B142" s="31"/>
      <c r="C142" s="33"/>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row>
    <row r="143" spans="1:82" s="29" customFormat="1" ht="25.5" hidden="1" customHeight="1" x14ac:dyDescent="0.25">
      <c r="A143" s="31"/>
      <c r="B143" s="31"/>
      <c r="C143" s="32"/>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row>
    <row r="144" spans="1:82" s="29" customFormat="1" ht="25.5" hidden="1" customHeight="1" x14ac:dyDescent="0.25">
      <c r="A144" s="31"/>
      <c r="B144" s="31"/>
      <c r="C144" s="32"/>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row>
    <row r="145" spans="1:82" s="29" customFormat="1" ht="25.5" hidden="1" customHeight="1" x14ac:dyDescent="0.25">
      <c r="A145" s="31"/>
      <c r="B145" s="31"/>
      <c r="C145" s="32"/>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row>
    <row r="146" spans="1:82" s="29" customFormat="1" ht="25.5" hidden="1" customHeight="1" x14ac:dyDescent="0.25">
      <c r="A146" s="31"/>
      <c r="B146" s="31"/>
      <c r="C146" s="32"/>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row>
    <row r="147" spans="1:82" s="29" customFormat="1" ht="25.5" hidden="1" customHeight="1" x14ac:dyDescent="0.25">
      <c r="A147" s="31"/>
      <c r="B147" s="31"/>
      <c r="C147" s="32"/>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row>
    <row r="148" spans="1:82" s="29" customFormat="1" ht="25.5" hidden="1" customHeight="1" x14ac:dyDescent="0.25">
      <c r="A148" s="31"/>
      <c r="B148" s="31"/>
      <c r="C148" s="32"/>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row>
    <row r="149" spans="1:82" s="29" customFormat="1" ht="25.5" hidden="1" customHeight="1" x14ac:dyDescent="0.25">
      <c r="A149" s="31"/>
      <c r="B149" s="31"/>
      <c r="C149" s="32"/>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row>
    <row r="150" spans="1:82" s="29" customFormat="1" ht="25.5" hidden="1" customHeight="1" x14ac:dyDescent="0.25">
      <c r="A150" s="31"/>
      <c r="B150" s="31"/>
      <c r="C150" s="33"/>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row>
    <row r="151" spans="1:82" s="29" customFormat="1" ht="25.5" hidden="1" customHeight="1" x14ac:dyDescent="0.25">
      <c r="A151" s="31"/>
      <c r="B151" s="31"/>
      <c r="C151" s="32"/>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row>
    <row r="152" spans="1:82" s="29" customFormat="1" ht="25.5" hidden="1" customHeight="1" x14ac:dyDescent="0.25">
      <c r="A152" s="31"/>
      <c r="B152" s="31"/>
      <c r="C152" s="32"/>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row>
    <row r="153" spans="1:82" s="29" customFormat="1" ht="25.5" hidden="1" customHeight="1" x14ac:dyDescent="0.25">
      <c r="A153" s="31"/>
      <c r="B153" s="31"/>
      <c r="C153" s="32"/>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row>
    <row r="154" spans="1:82" s="29" customFormat="1" ht="25.5" hidden="1" customHeight="1" x14ac:dyDescent="0.25">
      <c r="A154" s="31"/>
      <c r="B154" s="31"/>
      <c r="C154" s="32"/>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row>
    <row r="155" spans="1:82" s="29" customFormat="1" ht="25.5" hidden="1" customHeight="1" x14ac:dyDescent="0.25">
      <c r="A155" s="31"/>
      <c r="B155" s="31"/>
      <c r="C155" s="32"/>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row>
    <row r="156" spans="1:82" s="29" customFormat="1" ht="25.5" hidden="1" customHeight="1" x14ac:dyDescent="0.25">
      <c r="A156" s="31"/>
      <c r="B156" s="31"/>
      <c r="C156" s="32"/>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row>
    <row r="157" spans="1:82" s="29" customFormat="1" ht="25.5" hidden="1" customHeight="1" x14ac:dyDescent="0.25">
      <c r="A157" s="31"/>
      <c r="B157" s="31"/>
      <c r="C157" s="32"/>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row>
    <row r="158" spans="1:82" s="29" customFormat="1" ht="25.5" hidden="1" customHeight="1" x14ac:dyDescent="0.25">
      <c r="A158" s="31"/>
      <c r="B158" s="31"/>
      <c r="C158" s="32"/>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row>
    <row r="159" spans="1:82" s="29" customFormat="1" ht="25.5" hidden="1" customHeight="1" x14ac:dyDescent="0.25">
      <c r="A159" s="31"/>
      <c r="B159" s="31"/>
      <c r="C159" s="32"/>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row>
    <row r="160" spans="1:82" s="29" customFormat="1" ht="25.5" hidden="1" customHeight="1" x14ac:dyDescent="0.25">
      <c r="A160" s="31"/>
      <c r="B160" s="31"/>
      <c r="C160" s="33"/>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row>
    <row r="161" spans="1:82" s="29" customFormat="1" ht="25.5" hidden="1" customHeight="1" x14ac:dyDescent="0.25">
      <c r="A161" s="31"/>
      <c r="B161" s="31"/>
      <c r="C161" s="32"/>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row>
    <row r="162" spans="1:82" s="29" customFormat="1" ht="25.5" hidden="1" customHeight="1" x14ac:dyDescent="0.25">
      <c r="A162" s="31"/>
      <c r="B162" s="31"/>
      <c r="C162" s="32"/>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row>
    <row r="163" spans="1:82" s="29" customFormat="1" ht="25.5" hidden="1" customHeight="1" x14ac:dyDescent="0.25">
      <c r="A163" s="31"/>
      <c r="B163" s="31"/>
      <c r="C163" s="32"/>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row>
    <row r="164" spans="1:82" s="29" customFormat="1" ht="25.5" hidden="1" customHeight="1" x14ac:dyDescent="0.25">
      <c r="A164" s="31"/>
      <c r="B164" s="31"/>
      <c r="C164" s="32"/>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row>
    <row r="165" spans="1:82" s="29" customFormat="1" ht="25.5" hidden="1" customHeight="1" x14ac:dyDescent="0.25">
      <c r="A165" s="31"/>
      <c r="B165" s="31"/>
      <c r="C165" s="32"/>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row>
    <row r="166" spans="1:82" s="29" customFormat="1" ht="25.5" hidden="1" customHeight="1" x14ac:dyDescent="0.25">
      <c r="A166" s="31"/>
      <c r="B166" s="31"/>
      <c r="C166" s="33"/>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row>
    <row r="167" spans="1:82" s="29" customFormat="1" ht="25.5" hidden="1" customHeight="1" x14ac:dyDescent="0.25">
      <c r="A167" s="31"/>
      <c r="B167" s="31"/>
      <c r="C167" s="32"/>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row>
    <row r="168" spans="1:82" s="29" customFormat="1" ht="25.5" hidden="1" customHeight="1" x14ac:dyDescent="0.25">
      <c r="A168" s="31"/>
      <c r="B168" s="31"/>
      <c r="C168" s="32"/>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row>
    <row r="169" spans="1:82" s="29" customFormat="1" ht="25.5" hidden="1" customHeight="1" x14ac:dyDescent="0.25">
      <c r="A169" s="31"/>
      <c r="B169" s="31"/>
      <c r="C169" s="32"/>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row>
    <row r="170" spans="1:82" s="29" customFormat="1" ht="25.5" hidden="1" customHeight="1" x14ac:dyDescent="0.25">
      <c r="A170" s="31"/>
      <c r="B170" s="31"/>
      <c r="C170" s="32"/>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row>
    <row r="171" spans="1:82" s="29" customFormat="1" ht="25.5" hidden="1" customHeight="1" x14ac:dyDescent="0.25">
      <c r="A171" s="31"/>
      <c r="B171" s="31"/>
      <c r="C171" s="32"/>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row>
    <row r="172" spans="1:82" s="29" customFormat="1" ht="25.5" hidden="1" customHeight="1" x14ac:dyDescent="0.25">
      <c r="A172" s="31"/>
      <c r="B172" s="31"/>
      <c r="C172" s="32"/>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row>
    <row r="173" spans="1:82" s="29" customFormat="1" ht="25.5" hidden="1" customHeight="1" x14ac:dyDescent="0.25">
      <c r="A173" s="31"/>
      <c r="B173" s="31"/>
      <c r="C173" s="32"/>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row>
    <row r="174" spans="1:82" s="29" customFormat="1" ht="25.5" hidden="1" customHeight="1" x14ac:dyDescent="0.25">
      <c r="A174" s="31"/>
      <c r="B174" s="31"/>
      <c r="C174" s="33"/>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row>
    <row r="175" spans="1:82" s="29" customFormat="1" ht="25.5" hidden="1" customHeight="1" x14ac:dyDescent="0.25">
      <c r="A175" s="31"/>
      <c r="B175" s="31"/>
      <c r="C175" s="32"/>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row>
    <row r="176" spans="1:82" s="29" customFormat="1" ht="25.5" hidden="1" customHeight="1" x14ac:dyDescent="0.25">
      <c r="A176" s="31"/>
      <c r="B176" s="31"/>
      <c r="C176" s="32"/>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row>
    <row r="177" spans="1:82" s="29" customFormat="1" ht="25.5" hidden="1" customHeight="1" x14ac:dyDescent="0.25">
      <c r="A177" s="31"/>
      <c r="B177" s="31"/>
      <c r="C177" s="32"/>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row>
    <row r="178" spans="1:82" s="29" customFormat="1" ht="25.5" hidden="1" customHeight="1" x14ac:dyDescent="0.25">
      <c r="A178" s="31"/>
      <c r="B178" s="31"/>
      <c r="C178" s="32"/>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row>
    <row r="179" spans="1:82" s="29" customFormat="1" ht="25.5" hidden="1" customHeight="1" x14ac:dyDescent="0.25">
      <c r="A179" s="31"/>
      <c r="B179" s="31"/>
      <c r="C179" s="32"/>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row>
    <row r="180" spans="1:82" s="29" customFormat="1" ht="25.5" hidden="1" customHeight="1" x14ac:dyDescent="0.25">
      <c r="A180" s="31"/>
      <c r="B180" s="31"/>
      <c r="C180" s="32"/>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row>
    <row r="181" spans="1:82" s="29" customFormat="1" ht="25.5" hidden="1" customHeight="1" x14ac:dyDescent="0.25">
      <c r="A181" s="31"/>
      <c r="B181" s="31"/>
      <c r="C181" s="32"/>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row>
    <row r="182" spans="1:82" s="29" customFormat="1" ht="25.5" hidden="1" customHeight="1" x14ac:dyDescent="0.25">
      <c r="A182" s="31"/>
      <c r="B182" s="31"/>
      <c r="C182" s="32"/>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row>
    <row r="183" spans="1:82" s="29" customFormat="1" ht="25.5" hidden="1" customHeight="1" x14ac:dyDescent="0.25">
      <c r="A183" s="31"/>
      <c r="B183" s="31"/>
      <c r="C183" s="32"/>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row>
    <row r="184" spans="1:82" s="29" customFormat="1" ht="25.5" hidden="1" customHeight="1" x14ac:dyDescent="0.25">
      <c r="A184" s="31"/>
      <c r="B184" s="31"/>
      <c r="C184" s="32"/>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row>
    <row r="185" spans="1:82" s="29" customFormat="1" ht="25.5" hidden="1" customHeight="1" x14ac:dyDescent="0.25">
      <c r="A185" s="31"/>
      <c r="B185" s="31"/>
      <c r="C185" s="33"/>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row>
    <row r="186" spans="1:82" s="29" customFormat="1" ht="25.5" hidden="1" customHeight="1" x14ac:dyDescent="0.25">
      <c r="A186" s="31"/>
      <c r="B186" s="31"/>
      <c r="C186" s="32"/>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row>
    <row r="187" spans="1:82" s="29" customFormat="1" ht="25.5" hidden="1" customHeight="1" x14ac:dyDescent="0.25">
      <c r="A187" s="31"/>
      <c r="B187" s="31"/>
      <c r="C187" s="32"/>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row>
    <row r="188" spans="1:82" s="29" customFormat="1" ht="25.5" hidden="1" customHeight="1" x14ac:dyDescent="0.25">
      <c r="A188" s="31"/>
      <c r="B188" s="31"/>
      <c r="C188" s="32"/>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row>
    <row r="189" spans="1:82" s="29" customFormat="1" ht="25.5" hidden="1" customHeight="1" x14ac:dyDescent="0.25">
      <c r="A189" s="31"/>
      <c r="B189" s="31"/>
      <c r="C189" s="32"/>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row>
    <row r="190" spans="1:82" s="29" customFormat="1" ht="25.5" hidden="1" customHeight="1" x14ac:dyDescent="0.25">
      <c r="A190" s="31"/>
      <c r="B190" s="31"/>
      <c r="C190" s="32"/>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row>
    <row r="191" spans="1:82" s="29" customFormat="1" ht="25.5" hidden="1" customHeight="1" x14ac:dyDescent="0.25">
      <c r="A191" s="31"/>
      <c r="B191" s="31"/>
      <c r="C191" s="33"/>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row>
    <row r="192" spans="1:82" s="29" customFormat="1" ht="25.5" hidden="1" customHeight="1" x14ac:dyDescent="0.25">
      <c r="A192" s="31"/>
      <c r="B192" s="31"/>
      <c r="C192" s="32"/>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row>
    <row r="193" spans="1:82" s="29" customFormat="1" ht="25.5" hidden="1" customHeight="1" x14ac:dyDescent="0.25">
      <c r="A193" s="31"/>
      <c r="B193" s="31"/>
      <c r="C193" s="32"/>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row>
    <row r="194" spans="1:82" s="29" customFormat="1" ht="25.5" hidden="1" customHeight="1" x14ac:dyDescent="0.25">
      <c r="A194" s="31"/>
      <c r="B194" s="31"/>
      <c r="C194" s="32"/>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row>
    <row r="195" spans="1:82" s="29" customFormat="1" ht="25.5" hidden="1" customHeight="1" x14ac:dyDescent="0.25">
      <c r="A195" s="31"/>
      <c r="B195" s="31"/>
      <c r="C195" s="32"/>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row>
    <row r="196" spans="1:82" s="29" customFormat="1" ht="25.5" hidden="1" customHeight="1" x14ac:dyDescent="0.25">
      <c r="A196" s="31"/>
      <c r="B196" s="31"/>
      <c r="C196" s="32"/>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row>
    <row r="197" spans="1:82" s="29" customFormat="1" ht="25.5" hidden="1" customHeight="1" x14ac:dyDescent="0.25">
      <c r="A197" s="31"/>
      <c r="B197" s="31"/>
      <c r="C197" s="32"/>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row>
    <row r="198" spans="1:82" s="29" customFormat="1" ht="25.5" hidden="1" customHeight="1" x14ac:dyDescent="0.25">
      <c r="A198" s="31"/>
      <c r="B198" s="31"/>
      <c r="C198" s="32"/>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row>
    <row r="199" spans="1:82" s="29" customFormat="1" ht="25.5" hidden="1" customHeight="1" x14ac:dyDescent="0.25">
      <c r="A199" s="31"/>
      <c r="B199" s="31"/>
      <c r="C199" s="33"/>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row>
    <row r="200" spans="1:82" s="29" customFormat="1" ht="25.5" hidden="1" customHeight="1" x14ac:dyDescent="0.25">
      <c r="A200" s="31"/>
      <c r="B200" s="31"/>
      <c r="C200" s="32"/>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row>
    <row r="201" spans="1:82" s="29" customFormat="1" ht="25.5" hidden="1" customHeight="1" x14ac:dyDescent="0.25">
      <c r="A201" s="31"/>
      <c r="B201" s="31"/>
      <c r="C201" s="32"/>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row>
    <row r="202" spans="1:82" s="29" customFormat="1" ht="25.5" hidden="1" customHeight="1" x14ac:dyDescent="0.25">
      <c r="A202" s="31"/>
      <c r="B202" s="31"/>
      <c r="C202" s="32"/>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row>
    <row r="203" spans="1:82" s="29" customFormat="1" ht="25.5" hidden="1" customHeight="1" x14ac:dyDescent="0.25">
      <c r="A203" s="31"/>
      <c r="B203" s="31"/>
      <c r="C203" s="32"/>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row>
    <row r="204" spans="1:82" s="29" customFormat="1" ht="25.5" hidden="1" customHeight="1" x14ac:dyDescent="0.25">
      <c r="A204" s="31"/>
      <c r="B204" s="31"/>
      <c r="C204" s="32"/>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row>
    <row r="205" spans="1:82" s="29" customFormat="1" ht="25.5" hidden="1" customHeight="1" x14ac:dyDescent="0.25">
      <c r="A205" s="31"/>
      <c r="B205" s="31"/>
      <c r="C205" s="32"/>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row>
    <row r="206" spans="1:82" s="29" customFormat="1" ht="25.5" hidden="1" customHeight="1" x14ac:dyDescent="0.25">
      <c r="A206" s="31"/>
      <c r="B206" s="31"/>
      <c r="C206" s="32"/>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row>
    <row r="207" spans="1:82" s="29" customFormat="1" ht="25.5" hidden="1" customHeight="1" x14ac:dyDescent="0.25">
      <c r="A207" s="31"/>
      <c r="B207" s="31"/>
      <c r="C207" s="32"/>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row>
    <row r="208" spans="1:82" s="29" customFormat="1" ht="25.5" hidden="1" customHeight="1" x14ac:dyDescent="0.25">
      <c r="A208" s="31"/>
      <c r="B208" s="31"/>
      <c r="C208" s="33"/>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row>
    <row r="209" spans="1:82" s="29" customFormat="1" ht="25.5" hidden="1" customHeight="1" x14ac:dyDescent="0.25">
      <c r="A209" s="31"/>
      <c r="B209" s="31"/>
      <c r="C209" s="32"/>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row>
    <row r="210" spans="1:82" s="29" customFormat="1" ht="25.5" hidden="1" customHeight="1" x14ac:dyDescent="0.25">
      <c r="A210" s="31"/>
      <c r="B210" s="31"/>
      <c r="C210" s="32"/>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row>
    <row r="211" spans="1:82" s="29" customFormat="1" ht="25.5" hidden="1" customHeight="1" x14ac:dyDescent="0.25">
      <c r="A211" s="31"/>
      <c r="B211" s="31"/>
      <c r="C211" s="33"/>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row>
    <row r="212" spans="1:82" s="29" customFormat="1" ht="25.5" hidden="1" customHeight="1" x14ac:dyDescent="0.25">
      <c r="A212" s="31"/>
      <c r="B212" s="31"/>
      <c r="C212" s="32"/>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row>
    <row r="213" spans="1:82" s="29" customFormat="1" ht="25.5" hidden="1" customHeight="1" x14ac:dyDescent="0.25">
      <c r="A213" s="31"/>
      <c r="B213" s="31"/>
      <c r="C213" s="32"/>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row>
    <row r="214" spans="1:82" s="29" customFormat="1" ht="25.5" hidden="1" customHeight="1" x14ac:dyDescent="0.25">
      <c r="A214" s="31"/>
      <c r="B214" s="31"/>
      <c r="C214" s="32"/>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row>
    <row r="215" spans="1:82" s="29" customFormat="1" ht="25.5" hidden="1" customHeight="1" x14ac:dyDescent="0.25">
      <c r="A215" s="31"/>
      <c r="B215" s="31"/>
      <c r="C215" s="32"/>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row>
    <row r="216" spans="1:82" s="29" customFormat="1" ht="25.5" hidden="1" customHeight="1" x14ac:dyDescent="0.25">
      <c r="A216" s="31"/>
      <c r="B216" s="31"/>
      <c r="C216" s="32"/>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row>
    <row r="217" spans="1:82" s="29" customFormat="1" ht="25.5" hidden="1" customHeight="1" x14ac:dyDescent="0.25">
      <c r="A217" s="31"/>
      <c r="B217" s="31"/>
      <c r="C217" s="32"/>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row>
    <row r="218" spans="1:82" s="29" customFormat="1" ht="25.5" hidden="1" customHeight="1" x14ac:dyDescent="0.25">
      <c r="A218" s="31"/>
      <c r="B218" s="31"/>
      <c r="C218" s="33"/>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row>
    <row r="219" spans="1:82" s="29" customFormat="1" ht="25.5" hidden="1" customHeight="1" x14ac:dyDescent="0.25">
      <c r="A219" s="31"/>
      <c r="B219" s="31"/>
      <c r="C219" s="32"/>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row>
    <row r="220" spans="1:82" s="29" customFormat="1" ht="25.5" hidden="1" customHeight="1" x14ac:dyDescent="0.25">
      <c r="A220" s="31"/>
      <c r="B220" s="31"/>
      <c r="C220" s="32"/>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row>
    <row r="221" spans="1:82" s="29" customFormat="1" ht="25.5" hidden="1" customHeight="1" x14ac:dyDescent="0.25">
      <c r="A221" s="31"/>
      <c r="B221" s="31"/>
      <c r="C221" s="32"/>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row>
    <row r="222" spans="1:82" s="29" customFormat="1" ht="25.5" hidden="1" customHeight="1" x14ac:dyDescent="0.25">
      <c r="A222" s="31"/>
      <c r="B222" s="31"/>
      <c r="C222" s="33"/>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row>
    <row r="223" spans="1:82" s="29" customFormat="1" ht="25.5" hidden="1" customHeight="1" x14ac:dyDescent="0.25">
      <c r="A223" s="31"/>
      <c r="B223" s="31"/>
      <c r="C223" s="33"/>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row>
    <row r="224" spans="1:82" s="29" customFormat="1" ht="25.5" hidden="1" customHeight="1" x14ac:dyDescent="0.25">
      <c r="A224" s="31"/>
      <c r="B224" s="31"/>
      <c r="C224" s="32"/>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row>
    <row r="225" spans="1:82" s="29" customFormat="1" ht="25.5" hidden="1" customHeight="1" x14ac:dyDescent="0.25">
      <c r="A225" s="31"/>
      <c r="B225" s="31"/>
      <c r="C225" s="32"/>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row>
    <row r="226" spans="1:82" s="29" customFormat="1" ht="25.5" hidden="1" customHeight="1" x14ac:dyDescent="0.25">
      <c r="A226" s="31"/>
      <c r="B226" s="31"/>
      <c r="C226" s="32"/>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row>
    <row r="227" spans="1:82" s="29" customFormat="1" ht="25.5" hidden="1" customHeight="1" x14ac:dyDescent="0.25">
      <c r="A227" s="31"/>
      <c r="B227" s="31"/>
      <c r="C227" s="32"/>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row>
    <row r="228" spans="1:82" s="29" customFormat="1" ht="25.5" hidden="1" customHeight="1" x14ac:dyDescent="0.25">
      <c r="A228" s="31"/>
      <c r="B228" s="31"/>
      <c r="C228" s="32"/>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row>
    <row r="229" spans="1:82" s="29" customFormat="1" ht="25.5" hidden="1" customHeight="1" x14ac:dyDescent="0.25">
      <c r="A229" s="31"/>
      <c r="B229" s="31"/>
      <c r="C229" s="32"/>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row>
    <row r="230" spans="1:82" s="29" customFormat="1" ht="25.5" hidden="1" customHeight="1" x14ac:dyDescent="0.25">
      <c r="A230" s="31"/>
      <c r="B230" s="31"/>
      <c r="C230" s="33"/>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row>
    <row r="231" spans="1:82" s="29" customFormat="1" ht="25.5" hidden="1" customHeight="1" x14ac:dyDescent="0.25">
      <c r="A231" s="31"/>
      <c r="B231" s="31"/>
      <c r="C231" s="32"/>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row>
    <row r="232" spans="1:82" s="29" customFormat="1" ht="25.5" hidden="1" customHeight="1" x14ac:dyDescent="0.25">
      <c r="A232" s="31"/>
      <c r="B232" s="31"/>
      <c r="C232" s="32"/>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row>
    <row r="233" spans="1:82" s="29" customFormat="1" ht="25.5" hidden="1" customHeight="1" x14ac:dyDescent="0.25">
      <c r="A233" s="31"/>
      <c r="B233" s="31"/>
      <c r="C233" s="32"/>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row>
    <row r="234" spans="1:82" s="29" customFormat="1" ht="25.5" hidden="1" customHeight="1" x14ac:dyDescent="0.25">
      <c r="A234" s="31"/>
      <c r="B234" s="31"/>
      <c r="C234" s="32"/>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row>
    <row r="235" spans="1:82" s="29" customFormat="1" ht="25.5" hidden="1" customHeight="1" x14ac:dyDescent="0.25">
      <c r="A235" s="31"/>
      <c r="B235" s="31"/>
      <c r="C235" s="33"/>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row>
    <row r="236" spans="1:82" s="29" customFormat="1" ht="25.5" hidden="1" customHeight="1" x14ac:dyDescent="0.25">
      <c r="A236" s="31"/>
      <c r="B236" s="31"/>
      <c r="C236" s="32"/>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row>
    <row r="237" spans="1:82" s="29" customFormat="1" ht="25.5" hidden="1" customHeight="1" x14ac:dyDescent="0.25">
      <c r="A237" s="31"/>
      <c r="B237" s="31"/>
      <c r="C237" s="32"/>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row>
    <row r="238" spans="1:82" s="29" customFormat="1" ht="25.5" hidden="1" customHeight="1" x14ac:dyDescent="0.25">
      <c r="A238" s="31"/>
      <c r="B238" s="31"/>
      <c r="C238" s="33"/>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row>
    <row r="239" spans="1:82" s="29" customFormat="1" ht="25.5" hidden="1" customHeight="1" x14ac:dyDescent="0.25">
      <c r="A239" s="31"/>
      <c r="B239" s="31"/>
      <c r="C239" s="32"/>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row>
    <row r="240" spans="1:82" s="29" customFormat="1" ht="25.5" hidden="1" customHeight="1" x14ac:dyDescent="0.25">
      <c r="A240" s="31"/>
      <c r="B240" s="31"/>
      <c r="C240" s="32"/>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row>
    <row r="241" spans="1:82" s="29" customFormat="1" ht="25.5" hidden="1" customHeight="1" x14ac:dyDescent="0.25">
      <c r="A241" s="31"/>
      <c r="B241" s="31"/>
      <c r="C241" s="32"/>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row>
    <row r="242" spans="1:82" s="29" customFormat="1" ht="25.5" hidden="1" customHeight="1" x14ac:dyDescent="0.25">
      <c r="A242" s="31"/>
      <c r="B242" s="31"/>
      <c r="C242" s="32"/>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row>
    <row r="243" spans="1:82" s="29" customFormat="1" ht="25.5" hidden="1" customHeight="1" x14ac:dyDescent="0.25">
      <c r="A243" s="31"/>
      <c r="B243" s="31"/>
      <c r="C243" s="32"/>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row>
    <row r="244" spans="1:82" s="29" customFormat="1" ht="25.5" hidden="1" customHeight="1" x14ac:dyDescent="0.25">
      <c r="A244" s="31"/>
      <c r="B244" s="31"/>
      <c r="C244" s="32"/>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row>
    <row r="245" spans="1:82" s="29" customFormat="1" ht="25.5" hidden="1" customHeight="1" x14ac:dyDescent="0.25">
      <c r="A245" s="31"/>
      <c r="B245" s="31"/>
      <c r="C245" s="33"/>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row>
    <row r="246" spans="1:82" s="29" customFormat="1" ht="25.5" hidden="1" customHeight="1" x14ac:dyDescent="0.25">
      <c r="A246" s="31"/>
      <c r="B246" s="31"/>
      <c r="C246" s="32"/>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row>
    <row r="247" spans="1:82" s="29" customFormat="1" ht="25.5" hidden="1" customHeight="1" x14ac:dyDescent="0.25">
      <c r="A247" s="31"/>
      <c r="B247" s="31"/>
      <c r="C247" s="33"/>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row>
    <row r="248" spans="1:82" s="29" customFormat="1" ht="25.5" hidden="1" customHeight="1" x14ac:dyDescent="0.25">
      <c r="A248" s="31"/>
      <c r="B248" s="31"/>
      <c r="C248" s="32"/>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row>
    <row r="249" spans="1:82" s="29" customFormat="1" ht="25.5" hidden="1" customHeight="1" x14ac:dyDescent="0.25">
      <c r="A249" s="31"/>
      <c r="B249" s="31"/>
      <c r="C249" s="32"/>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row>
    <row r="250" spans="1:82" s="29" customFormat="1" ht="25.5" hidden="1" customHeight="1" x14ac:dyDescent="0.25">
      <c r="A250" s="31"/>
      <c r="B250" s="31"/>
      <c r="C250" s="32"/>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row>
    <row r="251" spans="1:82" s="29" customFormat="1" ht="25.5" hidden="1" customHeight="1" x14ac:dyDescent="0.25">
      <c r="A251" s="31"/>
      <c r="B251" s="31"/>
      <c r="C251" s="32"/>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row>
    <row r="252" spans="1:82" s="29" customFormat="1" ht="25.5" hidden="1" customHeight="1" x14ac:dyDescent="0.25">
      <c r="A252" s="31"/>
      <c r="B252" s="31"/>
      <c r="C252" s="32"/>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row>
    <row r="253" spans="1:82" s="29" customFormat="1" ht="25.5" hidden="1" customHeight="1" x14ac:dyDescent="0.25">
      <c r="A253" s="31"/>
      <c r="B253" s="31"/>
      <c r="C253" s="32"/>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row>
    <row r="254" spans="1:82" s="29" customFormat="1" ht="25.5" hidden="1" customHeight="1" x14ac:dyDescent="0.25">
      <c r="A254" s="31"/>
      <c r="B254" s="31"/>
      <c r="C254" s="32"/>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row>
    <row r="255" spans="1:82" s="29" customFormat="1" ht="25.5" hidden="1" customHeight="1" x14ac:dyDescent="0.25">
      <c r="A255" s="31"/>
      <c r="B255" s="31"/>
      <c r="C255" s="32"/>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row>
    <row r="256" spans="1:82" s="29" customFormat="1" ht="25.5" hidden="1" customHeight="1" x14ac:dyDescent="0.25">
      <c r="A256" s="31"/>
      <c r="B256" s="31"/>
      <c r="C256" s="33"/>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row>
    <row r="257" spans="1:82" s="29" customFormat="1" ht="25.5" hidden="1" customHeight="1" x14ac:dyDescent="0.25">
      <c r="A257" s="31"/>
      <c r="B257" s="31"/>
      <c r="C257" s="32"/>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row>
    <row r="258" spans="1:82" s="29" customFormat="1" ht="25.5" hidden="1" customHeight="1" x14ac:dyDescent="0.25">
      <c r="A258" s="31"/>
      <c r="B258" s="31"/>
      <c r="C258" s="32"/>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row>
    <row r="259" spans="1:82" s="29" customFormat="1" ht="25.5" hidden="1" customHeight="1" x14ac:dyDescent="0.25">
      <c r="A259" s="31"/>
      <c r="B259" s="31"/>
      <c r="C259" s="32"/>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row>
    <row r="260" spans="1:82" s="29" customFormat="1" ht="25.5" hidden="1" customHeight="1" x14ac:dyDescent="0.25">
      <c r="A260" s="31"/>
      <c r="B260" s="31"/>
      <c r="C260" s="32"/>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row>
    <row r="261" spans="1:82" s="29" customFormat="1" ht="25.5" hidden="1" customHeight="1" x14ac:dyDescent="0.25">
      <c r="A261" s="31"/>
      <c r="B261" s="31"/>
      <c r="C261" s="32"/>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row>
    <row r="262" spans="1:82" s="29" customFormat="1" ht="25.5" hidden="1" customHeight="1" x14ac:dyDescent="0.25">
      <c r="A262" s="31"/>
      <c r="B262" s="31"/>
      <c r="C262" s="32"/>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row>
    <row r="263" spans="1:82" s="29" customFormat="1" ht="25.5" hidden="1" customHeight="1" x14ac:dyDescent="0.25">
      <c r="A263" s="31"/>
      <c r="B263" s="31"/>
      <c r="C263" s="32"/>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row>
    <row r="264" spans="1:82" s="29" customFormat="1" ht="25.5" hidden="1" customHeight="1" x14ac:dyDescent="0.25">
      <c r="A264" s="31"/>
      <c r="B264" s="31"/>
      <c r="C264" s="32"/>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row>
    <row r="265" spans="1:82" s="29" customFormat="1" ht="25.5" hidden="1" customHeight="1" x14ac:dyDescent="0.25">
      <c r="A265" s="31"/>
      <c r="B265" s="31"/>
      <c r="C265" s="32"/>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row>
    <row r="266" spans="1:82" s="29" customFormat="1" ht="25.5" hidden="1" customHeight="1" x14ac:dyDescent="0.25">
      <c r="A266" s="31"/>
      <c r="B266" s="31"/>
      <c r="C266" s="33"/>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row>
    <row r="267" spans="1:82" s="29" customFormat="1" ht="25.5" hidden="1" customHeight="1" x14ac:dyDescent="0.25">
      <c r="A267" s="31"/>
      <c r="B267" s="31"/>
      <c r="C267" s="32"/>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row>
    <row r="268" spans="1:82" s="29" customFormat="1" ht="25.5" hidden="1" customHeight="1" x14ac:dyDescent="0.25">
      <c r="A268" s="31"/>
      <c r="B268" s="31"/>
      <c r="C268" s="32"/>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row>
    <row r="269" spans="1:82" s="29" customFormat="1" ht="25.5" hidden="1" customHeight="1" x14ac:dyDescent="0.25">
      <c r="A269" s="31"/>
      <c r="B269" s="31"/>
      <c r="C269" s="32"/>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row>
    <row r="270" spans="1:82" s="29" customFormat="1" ht="25.5" hidden="1" customHeight="1" x14ac:dyDescent="0.25">
      <c r="A270" s="31"/>
      <c r="B270" s="31"/>
      <c r="C270" s="32"/>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row>
    <row r="271" spans="1:82" s="29" customFormat="1" ht="25.5" hidden="1" customHeight="1" x14ac:dyDescent="0.25">
      <c r="A271" s="31"/>
      <c r="B271" s="31"/>
      <c r="C271" s="33"/>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row>
    <row r="272" spans="1:82" s="29" customFormat="1" ht="25.5" hidden="1" customHeight="1" x14ac:dyDescent="0.25">
      <c r="A272" s="31"/>
      <c r="B272" s="31"/>
      <c r="C272" s="32"/>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row>
    <row r="273" spans="1:82" s="29" customFormat="1" ht="25.5" hidden="1" customHeight="1" x14ac:dyDescent="0.25">
      <c r="A273" s="31"/>
      <c r="B273" s="31"/>
      <c r="C273" s="32"/>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row>
    <row r="274" spans="1:82" s="29" customFormat="1" ht="25.5" hidden="1" customHeight="1" x14ac:dyDescent="0.25">
      <c r="A274" s="31"/>
      <c r="B274" s="31"/>
      <c r="C274" s="32"/>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row>
    <row r="275" spans="1:82" s="29" customFormat="1" ht="25.5" hidden="1" customHeight="1" x14ac:dyDescent="0.25">
      <c r="A275" s="31"/>
      <c r="B275" s="31"/>
      <c r="C275" s="32"/>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row>
    <row r="276" spans="1:82" s="29" customFormat="1" ht="25.5" hidden="1" customHeight="1" x14ac:dyDescent="0.25">
      <c r="A276" s="31"/>
      <c r="B276" s="31"/>
      <c r="C276" s="32"/>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row>
    <row r="277" spans="1:82" s="29" customFormat="1" ht="25.5" hidden="1" customHeight="1" x14ac:dyDescent="0.25">
      <c r="A277" s="31"/>
      <c r="B277" s="31"/>
      <c r="C277" s="32"/>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8"/>
      <c r="AT277" s="128"/>
      <c r="AU277" s="128"/>
      <c r="AV277" s="128"/>
      <c r="AW277" s="128"/>
      <c r="AX277" s="128"/>
      <c r="AY277" s="128"/>
      <c r="AZ277" s="128"/>
      <c r="BA277" s="128"/>
      <c r="BB277" s="128"/>
      <c r="BC277" s="128"/>
      <c r="BD277" s="128"/>
      <c r="BE277" s="128"/>
      <c r="BF277" s="128"/>
      <c r="BG277" s="128"/>
      <c r="BH277" s="128"/>
      <c r="BI277" s="128"/>
      <c r="BJ277" s="128"/>
      <c r="BK277" s="128"/>
      <c r="BL277" s="128"/>
      <c r="BM277" s="128"/>
      <c r="BN277" s="128"/>
      <c r="BO277" s="128"/>
      <c r="BP277" s="128"/>
      <c r="BQ277" s="128"/>
      <c r="BR277" s="128"/>
      <c r="BS277" s="128"/>
      <c r="BT277" s="128"/>
      <c r="BU277" s="128"/>
      <c r="BV277" s="128"/>
      <c r="BW277" s="128"/>
      <c r="BX277" s="128"/>
      <c r="BY277" s="128"/>
      <c r="BZ277" s="128"/>
      <c r="CA277" s="128"/>
      <c r="CB277" s="128"/>
      <c r="CC277" s="128"/>
      <c r="CD277" s="128"/>
    </row>
    <row r="278" spans="1:82" s="29" customFormat="1" ht="25.5" hidden="1" customHeight="1" x14ac:dyDescent="0.25">
      <c r="A278" s="31"/>
      <c r="B278" s="31"/>
      <c r="C278" s="32"/>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c r="AS278" s="128"/>
      <c r="AT278" s="128"/>
      <c r="AU278" s="128"/>
      <c r="AV278" s="128"/>
      <c r="AW278" s="128"/>
      <c r="AX278" s="128"/>
      <c r="AY278" s="128"/>
      <c r="AZ278" s="128"/>
      <c r="BA278" s="128"/>
      <c r="BB278" s="128"/>
      <c r="BC278" s="128"/>
      <c r="BD278" s="128"/>
      <c r="BE278" s="128"/>
      <c r="BF278" s="128"/>
      <c r="BG278" s="128"/>
      <c r="BH278" s="128"/>
      <c r="BI278" s="128"/>
      <c r="BJ278" s="128"/>
      <c r="BK278" s="128"/>
      <c r="BL278" s="128"/>
      <c r="BM278" s="128"/>
      <c r="BN278" s="128"/>
      <c r="BO278" s="128"/>
      <c r="BP278" s="128"/>
      <c r="BQ278" s="128"/>
      <c r="BR278" s="128"/>
      <c r="BS278" s="128"/>
      <c r="BT278" s="128"/>
      <c r="BU278" s="128"/>
      <c r="BV278" s="128"/>
      <c r="BW278" s="128"/>
      <c r="BX278" s="128"/>
      <c r="BY278" s="128"/>
      <c r="BZ278" s="128"/>
      <c r="CA278" s="128"/>
      <c r="CB278" s="128"/>
      <c r="CC278" s="128"/>
      <c r="CD278" s="128"/>
    </row>
    <row r="279" spans="1:82" s="29" customFormat="1" ht="25.5" hidden="1" customHeight="1" x14ac:dyDescent="0.25">
      <c r="A279" s="31"/>
      <c r="B279" s="31"/>
      <c r="C279" s="32"/>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c r="AS279" s="128"/>
      <c r="AT279" s="128"/>
      <c r="AU279" s="128"/>
      <c r="AV279" s="128"/>
      <c r="AW279" s="128"/>
      <c r="AX279" s="128"/>
      <c r="AY279" s="128"/>
      <c r="AZ279" s="128"/>
      <c r="BA279" s="128"/>
      <c r="BB279" s="128"/>
      <c r="BC279" s="128"/>
      <c r="BD279" s="128"/>
      <c r="BE279" s="128"/>
      <c r="BF279" s="128"/>
      <c r="BG279" s="128"/>
      <c r="BH279" s="128"/>
      <c r="BI279" s="128"/>
      <c r="BJ279" s="128"/>
      <c r="BK279" s="128"/>
      <c r="BL279" s="128"/>
      <c r="BM279" s="128"/>
      <c r="BN279" s="128"/>
      <c r="BO279" s="128"/>
      <c r="BP279" s="128"/>
      <c r="BQ279" s="128"/>
      <c r="BR279" s="128"/>
      <c r="BS279" s="128"/>
      <c r="BT279" s="128"/>
      <c r="BU279" s="128"/>
      <c r="BV279" s="128"/>
      <c r="BW279" s="128"/>
      <c r="BX279" s="128"/>
      <c r="BY279" s="128"/>
      <c r="BZ279" s="128"/>
      <c r="CA279" s="128"/>
      <c r="CB279" s="128"/>
      <c r="CC279" s="128"/>
      <c r="CD279" s="128"/>
    </row>
    <row r="280" spans="1:82" s="29" customFormat="1" ht="25.5" hidden="1" customHeight="1" x14ac:dyDescent="0.25">
      <c r="A280" s="31"/>
      <c r="B280" s="31"/>
      <c r="C280" s="32"/>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c r="AS280" s="128"/>
      <c r="AT280" s="128"/>
      <c r="AU280" s="128"/>
      <c r="AV280" s="128"/>
      <c r="AW280" s="128"/>
      <c r="AX280" s="128"/>
      <c r="AY280" s="128"/>
      <c r="AZ280" s="128"/>
      <c r="BA280" s="128"/>
      <c r="BB280" s="128"/>
      <c r="BC280" s="128"/>
      <c r="BD280" s="128"/>
      <c r="BE280" s="128"/>
      <c r="BF280" s="128"/>
      <c r="BG280" s="128"/>
      <c r="BH280" s="128"/>
      <c r="BI280" s="128"/>
      <c r="BJ280" s="128"/>
      <c r="BK280" s="128"/>
      <c r="BL280" s="128"/>
      <c r="BM280" s="128"/>
      <c r="BN280" s="128"/>
      <c r="BO280" s="128"/>
      <c r="BP280" s="128"/>
      <c r="BQ280" s="128"/>
      <c r="BR280" s="128"/>
      <c r="BS280" s="128"/>
      <c r="BT280" s="128"/>
      <c r="BU280" s="128"/>
      <c r="BV280" s="128"/>
      <c r="BW280" s="128"/>
      <c r="BX280" s="128"/>
      <c r="BY280" s="128"/>
      <c r="BZ280" s="128"/>
      <c r="CA280" s="128"/>
      <c r="CB280" s="128"/>
      <c r="CC280" s="128"/>
      <c r="CD280" s="128"/>
    </row>
    <row r="281" spans="1:82" s="29" customFormat="1" ht="25.5" hidden="1" customHeight="1" x14ac:dyDescent="0.25">
      <c r="A281" s="31"/>
      <c r="B281" s="31"/>
      <c r="C281" s="33"/>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c r="AS281" s="128"/>
      <c r="AT281" s="128"/>
      <c r="AU281" s="128"/>
      <c r="AV281" s="128"/>
      <c r="AW281" s="128"/>
      <c r="AX281" s="128"/>
      <c r="AY281" s="128"/>
      <c r="AZ281" s="128"/>
      <c r="BA281" s="128"/>
      <c r="BB281" s="128"/>
      <c r="BC281" s="128"/>
      <c r="BD281" s="128"/>
      <c r="BE281" s="128"/>
      <c r="BF281" s="128"/>
      <c r="BG281" s="128"/>
      <c r="BH281" s="128"/>
      <c r="BI281" s="128"/>
      <c r="BJ281" s="128"/>
      <c r="BK281" s="128"/>
      <c r="BL281" s="128"/>
      <c r="BM281" s="128"/>
      <c r="BN281" s="128"/>
      <c r="BO281" s="128"/>
      <c r="BP281" s="128"/>
      <c r="BQ281" s="128"/>
      <c r="BR281" s="128"/>
      <c r="BS281" s="128"/>
      <c r="BT281" s="128"/>
      <c r="BU281" s="128"/>
      <c r="BV281" s="128"/>
      <c r="BW281" s="128"/>
      <c r="BX281" s="128"/>
      <c r="BY281" s="128"/>
      <c r="BZ281" s="128"/>
      <c r="CA281" s="128"/>
      <c r="CB281" s="128"/>
      <c r="CC281" s="128"/>
      <c r="CD281" s="128"/>
    </row>
    <row r="282" spans="1:82" s="29" customFormat="1" ht="25.5" hidden="1" customHeight="1" x14ac:dyDescent="0.25">
      <c r="A282" s="31"/>
      <c r="B282" s="31"/>
      <c r="C282" s="33"/>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c r="AP282" s="128"/>
      <c r="AQ282" s="128"/>
      <c r="AR282" s="128"/>
      <c r="AS282" s="128"/>
      <c r="AT282" s="128"/>
      <c r="AU282" s="128"/>
      <c r="AV282" s="128"/>
      <c r="AW282" s="128"/>
      <c r="AX282" s="128"/>
      <c r="AY282" s="128"/>
      <c r="AZ282" s="128"/>
      <c r="BA282" s="128"/>
      <c r="BB282" s="128"/>
      <c r="BC282" s="128"/>
      <c r="BD282" s="128"/>
      <c r="BE282" s="128"/>
      <c r="BF282" s="128"/>
      <c r="BG282" s="128"/>
      <c r="BH282" s="128"/>
      <c r="BI282" s="128"/>
      <c r="BJ282" s="128"/>
      <c r="BK282" s="128"/>
      <c r="BL282" s="128"/>
      <c r="BM282" s="128"/>
      <c r="BN282" s="128"/>
      <c r="BO282" s="128"/>
      <c r="BP282" s="128"/>
      <c r="BQ282" s="128"/>
      <c r="BR282" s="128"/>
      <c r="BS282" s="128"/>
      <c r="BT282" s="128"/>
      <c r="BU282" s="128"/>
      <c r="BV282" s="128"/>
      <c r="BW282" s="128"/>
      <c r="BX282" s="128"/>
      <c r="BY282" s="128"/>
      <c r="BZ282" s="128"/>
      <c r="CA282" s="128"/>
      <c r="CB282" s="128"/>
      <c r="CC282" s="128"/>
      <c r="CD282" s="128"/>
    </row>
    <row r="283" spans="1:82" s="29" customFormat="1" ht="25.5" hidden="1" customHeight="1" x14ac:dyDescent="0.25">
      <c r="A283" s="31"/>
      <c r="B283" s="31"/>
      <c r="C283" s="32"/>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c r="BU283" s="128"/>
      <c r="BV283" s="128"/>
      <c r="BW283" s="128"/>
      <c r="BX283" s="128"/>
      <c r="BY283" s="128"/>
      <c r="BZ283" s="128"/>
      <c r="CA283" s="128"/>
      <c r="CB283" s="128"/>
      <c r="CC283" s="128"/>
      <c r="CD283" s="128"/>
    </row>
    <row r="284" spans="1:82" s="29" customFormat="1" ht="25.5" hidden="1" customHeight="1" x14ac:dyDescent="0.25">
      <c r="A284" s="31"/>
      <c r="B284" s="31"/>
      <c r="C284" s="32"/>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8"/>
      <c r="AT284" s="128"/>
      <c r="AU284" s="128"/>
      <c r="AV284" s="128"/>
      <c r="AW284" s="128"/>
      <c r="AX284" s="128"/>
      <c r="AY284" s="128"/>
      <c r="AZ284" s="128"/>
      <c r="BA284" s="128"/>
      <c r="BB284" s="128"/>
      <c r="BC284" s="128"/>
      <c r="BD284" s="128"/>
      <c r="BE284" s="128"/>
      <c r="BF284" s="128"/>
      <c r="BG284" s="128"/>
      <c r="BH284" s="128"/>
      <c r="BI284" s="128"/>
      <c r="BJ284" s="128"/>
      <c r="BK284" s="128"/>
      <c r="BL284" s="128"/>
      <c r="BM284" s="128"/>
      <c r="BN284" s="128"/>
      <c r="BO284" s="128"/>
      <c r="BP284" s="128"/>
      <c r="BQ284" s="128"/>
      <c r="BR284" s="128"/>
      <c r="BS284" s="128"/>
      <c r="BT284" s="128"/>
      <c r="BU284" s="128"/>
      <c r="BV284" s="128"/>
      <c r="BW284" s="128"/>
      <c r="BX284" s="128"/>
      <c r="BY284" s="128"/>
      <c r="BZ284" s="128"/>
      <c r="CA284" s="128"/>
      <c r="CB284" s="128"/>
      <c r="CC284" s="128"/>
      <c r="CD284" s="128"/>
    </row>
    <row r="285" spans="1:82" s="29" customFormat="1" ht="25.5" hidden="1" customHeight="1" x14ac:dyDescent="0.25">
      <c r="A285" s="31"/>
      <c r="B285" s="31"/>
      <c r="C285" s="32"/>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8"/>
      <c r="AT285" s="128"/>
      <c r="AU285" s="128"/>
      <c r="AV285" s="128"/>
      <c r="AW285" s="128"/>
      <c r="AX285" s="128"/>
      <c r="AY285" s="128"/>
      <c r="AZ285" s="128"/>
      <c r="BA285" s="128"/>
      <c r="BB285" s="128"/>
      <c r="BC285" s="128"/>
      <c r="BD285" s="128"/>
      <c r="BE285" s="128"/>
      <c r="BF285" s="128"/>
      <c r="BG285" s="128"/>
      <c r="BH285" s="128"/>
      <c r="BI285" s="128"/>
      <c r="BJ285" s="128"/>
      <c r="BK285" s="128"/>
      <c r="BL285" s="128"/>
      <c r="BM285" s="128"/>
      <c r="BN285" s="128"/>
      <c r="BO285" s="128"/>
      <c r="BP285" s="128"/>
      <c r="BQ285" s="128"/>
      <c r="BR285" s="128"/>
      <c r="BS285" s="128"/>
      <c r="BT285" s="128"/>
      <c r="BU285" s="128"/>
      <c r="BV285" s="128"/>
      <c r="BW285" s="128"/>
      <c r="BX285" s="128"/>
      <c r="BY285" s="128"/>
      <c r="BZ285" s="128"/>
      <c r="CA285" s="128"/>
      <c r="CB285" s="128"/>
      <c r="CC285" s="128"/>
      <c r="CD285" s="128"/>
    </row>
    <row r="286" spans="1:82" s="29" customFormat="1" ht="25.5" hidden="1" customHeight="1" x14ac:dyDescent="0.25">
      <c r="A286" s="31"/>
      <c r="B286" s="31"/>
      <c r="C286" s="32"/>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8"/>
      <c r="AT286" s="128"/>
      <c r="AU286" s="128"/>
      <c r="AV286" s="128"/>
      <c r="AW286" s="128"/>
      <c r="AX286" s="128"/>
      <c r="AY286" s="128"/>
      <c r="AZ286" s="128"/>
      <c r="BA286" s="128"/>
      <c r="BB286" s="128"/>
      <c r="BC286" s="128"/>
      <c r="BD286" s="128"/>
      <c r="BE286" s="128"/>
      <c r="BF286" s="128"/>
      <c r="BG286" s="128"/>
      <c r="BH286" s="128"/>
      <c r="BI286" s="128"/>
      <c r="BJ286" s="128"/>
      <c r="BK286" s="128"/>
      <c r="BL286" s="128"/>
      <c r="BM286" s="128"/>
      <c r="BN286" s="128"/>
      <c r="BO286" s="128"/>
      <c r="BP286" s="128"/>
      <c r="BQ286" s="128"/>
      <c r="BR286" s="128"/>
      <c r="BS286" s="128"/>
      <c r="BT286" s="128"/>
      <c r="BU286" s="128"/>
      <c r="BV286" s="128"/>
      <c r="BW286" s="128"/>
      <c r="BX286" s="128"/>
      <c r="BY286" s="128"/>
      <c r="BZ286" s="128"/>
      <c r="CA286" s="128"/>
      <c r="CB286" s="128"/>
      <c r="CC286" s="128"/>
      <c r="CD286" s="128"/>
    </row>
    <row r="287" spans="1:82" s="29" customFormat="1" ht="25.5" hidden="1" customHeight="1" x14ac:dyDescent="0.25">
      <c r="A287" s="31"/>
      <c r="B287" s="31"/>
      <c r="C287" s="32"/>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8"/>
      <c r="AT287" s="128"/>
      <c r="AU287" s="128"/>
      <c r="AV287" s="128"/>
      <c r="AW287" s="128"/>
      <c r="AX287" s="128"/>
      <c r="AY287" s="128"/>
      <c r="AZ287" s="128"/>
      <c r="BA287" s="128"/>
      <c r="BB287" s="128"/>
      <c r="BC287" s="128"/>
      <c r="BD287" s="128"/>
      <c r="BE287" s="128"/>
      <c r="BF287" s="128"/>
      <c r="BG287" s="128"/>
      <c r="BH287" s="128"/>
      <c r="BI287" s="128"/>
      <c r="BJ287" s="128"/>
      <c r="BK287" s="128"/>
      <c r="BL287" s="128"/>
      <c r="BM287" s="128"/>
      <c r="BN287" s="128"/>
      <c r="BO287" s="128"/>
      <c r="BP287" s="128"/>
      <c r="BQ287" s="128"/>
      <c r="BR287" s="128"/>
      <c r="BS287" s="128"/>
      <c r="BT287" s="128"/>
      <c r="BU287" s="128"/>
      <c r="BV287" s="128"/>
      <c r="BW287" s="128"/>
      <c r="BX287" s="128"/>
      <c r="BY287" s="128"/>
      <c r="BZ287" s="128"/>
      <c r="CA287" s="128"/>
      <c r="CB287" s="128"/>
      <c r="CC287" s="128"/>
      <c r="CD287" s="128"/>
    </row>
    <row r="288" spans="1:82" s="29" customFormat="1" ht="25.5" hidden="1" customHeight="1" x14ac:dyDescent="0.25">
      <c r="A288" s="31"/>
      <c r="B288" s="31"/>
      <c r="C288" s="32"/>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8"/>
      <c r="BR288" s="128"/>
      <c r="BS288" s="128"/>
      <c r="BT288" s="128"/>
      <c r="BU288" s="128"/>
      <c r="BV288" s="128"/>
      <c r="BW288" s="128"/>
      <c r="BX288" s="128"/>
      <c r="BY288" s="128"/>
      <c r="BZ288" s="128"/>
      <c r="CA288" s="128"/>
      <c r="CB288" s="128"/>
      <c r="CC288" s="128"/>
      <c r="CD288" s="128"/>
    </row>
    <row r="289" spans="1:82" s="29" customFormat="1" ht="25.5" hidden="1" customHeight="1" x14ac:dyDescent="0.25">
      <c r="A289" s="31"/>
      <c r="B289" s="31"/>
      <c r="C289" s="32"/>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c r="AP289" s="128"/>
      <c r="AQ289" s="128"/>
      <c r="AR289" s="128"/>
      <c r="AS289" s="128"/>
      <c r="AT289" s="128"/>
      <c r="AU289" s="128"/>
      <c r="AV289" s="128"/>
      <c r="AW289" s="128"/>
      <c r="AX289" s="128"/>
      <c r="AY289" s="128"/>
      <c r="AZ289" s="128"/>
      <c r="BA289" s="128"/>
      <c r="BB289" s="128"/>
      <c r="BC289" s="128"/>
      <c r="BD289" s="128"/>
      <c r="BE289" s="128"/>
      <c r="BF289" s="128"/>
      <c r="BG289" s="128"/>
      <c r="BH289" s="128"/>
      <c r="BI289" s="128"/>
      <c r="BJ289" s="128"/>
      <c r="BK289" s="128"/>
      <c r="BL289" s="128"/>
      <c r="BM289" s="128"/>
      <c r="BN289" s="128"/>
      <c r="BO289" s="128"/>
      <c r="BP289" s="128"/>
      <c r="BQ289" s="128"/>
      <c r="BR289" s="128"/>
      <c r="BS289" s="128"/>
      <c r="BT289" s="128"/>
      <c r="BU289" s="128"/>
      <c r="BV289" s="128"/>
      <c r="BW289" s="128"/>
      <c r="BX289" s="128"/>
      <c r="BY289" s="128"/>
      <c r="BZ289" s="128"/>
      <c r="CA289" s="128"/>
      <c r="CB289" s="128"/>
      <c r="CC289" s="128"/>
      <c r="CD289" s="128"/>
    </row>
    <row r="290" spans="1:82" s="29" customFormat="1" ht="25.5" hidden="1" customHeight="1" x14ac:dyDescent="0.25">
      <c r="A290" s="31"/>
      <c r="B290" s="31"/>
      <c r="C290" s="32"/>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8"/>
      <c r="AT290" s="128"/>
      <c r="AU290" s="128"/>
      <c r="AV290" s="128"/>
      <c r="AW290" s="128"/>
      <c r="AX290" s="128"/>
      <c r="AY290" s="128"/>
      <c r="AZ290" s="128"/>
      <c r="BA290" s="128"/>
      <c r="BB290" s="128"/>
      <c r="BC290" s="128"/>
      <c r="BD290" s="128"/>
      <c r="BE290" s="128"/>
      <c r="BF290" s="128"/>
      <c r="BG290" s="128"/>
      <c r="BH290" s="128"/>
      <c r="BI290" s="128"/>
      <c r="BJ290" s="128"/>
      <c r="BK290" s="128"/>
      <c r="BL290" s="128"/>
      <c r="BM290" s="128"/>
      <c r="BN290" s="128"/>
      <c r="BO290" s="128"/>
      <c r="BP290" s="128"/>
      <c r="BQ290" s="128"/>
      <c r="BR290" s="128"/>
      <c r="BS290" s="128"/>
      <c r="BT290" s="128"/>
      <c r="BU290" s="128"/>
      <c r="BV290" s="128"/>
      <c r="BW290" s="128"/>
      <c r="BX290" s="128"/>
      <c r="BY290" s="128"/>
      <c r="BZ290" s="128"/>
      <c r="CA290" s="128"/>
      <c r="CB290" s="128"/>
      <c r="CC290" s="128"/>
      <c r="CD290" s="128"/>
    </row>
    <row r="291" spans="1:82" s="29" customFormat="1" ht="25.5" hidden="1" customHeight="1" x14ac:dyDescent="0.25">
      <c r="A291" s="31"/>
      <c r="B291" s="31"/>
      <c r="C291" s="33"/>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c r="AP291" s="128"/>
      <c r="AQ291" s="128"/>
      <c r="AR291" s="128"/>
      <c r="AS291" s="128"/>
      <c r="AT291" s="128"/>
      <c r="AU291" s="128"/>
      <c r="AV291" s="128"/>
      <c r="AW291" s="128"/>
      <c r="AX291" s="128"/>
      <c r="AY291" s="128"/>
      <c r="AZ291" s="128"/>
      <c r="BA291" s="128"/>
      <c r="BB291" s="128"/>
      <c r="BC291" s="128"/>
      <c r="BD291" s="128"/>
      <c r="BE291" s="128"/>
      <c r="BF291" s="128"/>
      <c r="BG291" s="128"/>
      <c r="BH291" s="128"/>
      <c r="BI291" s="128"/>
      <c r="BJ291" s="128"/>
      <c r="BK291" s="128"/>
      <c r="BL291" s="128"/>
      <c r="BM291" s="128"/>
      <c r="BN291" s="128"/>
      <c r="BO291" s="128"/>
      <c r="BP291" s="128"/>
      <c r="BQ291" s="128"/>
      <c r="BR291" s="128"/>
      <c r="BS291" s="128"/>
      <c r="BT291" s="128"/>
      <c r="BU291" s="128"/>
      <c r="BV291" s="128"/>
      <c r="BW291" s="128"/>
      <c r="BX291" s="128"/>
      <c r="BY291" s="128"/>
      <c r="BZ291" s="128"/>
      <c r="CA291" s="128"/>
      <c r="CB291" s="128"/>
      <c r="CC291" s="128"/>
      <c r="CD291" s="128"/>
    </row>
    <row r="292" spans="1:82" s="29" customFormat="1" ht="25.5" hidden="1" customHeight="1" x14ac:dyDescent="0.25">
      <c r="A292" s="31"/>
      <c r="B292" s="31"/>
      <c r="C292" s="32"/>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8"/>
      <c r="AT292" s="128"/>
      <c r="AU292" s="128"/>
      <c r="AV292" s="128"/>
      <c r="AW292" s="128"/>
      <c r="AX292" s="128"/>
      <c r="AY292" s="128"/>
      <c r="AZ292" s="128"/>
      <c r="BA292" s="128"/>
      <c r="BB292" s="128"/>
      <c r="BC292" s="128"/>
      <c r="BD292" s="128"/>
      <c r="BE292" s="128"/>
      <c r="BF292" s="128"/>
      <c r="BG292" s="128"/>
      <c r="BH292" s="128"/>
      <c r="BI292" s="128"/>
      <c r="BJ292" s="128"/>
      <c r="BK292" s="128"/>
      <c r="BL292" s="128"/>
      <c r="BM292" s="128"/>
      <c r="BN292" s="128"/>
      <c r="BO292" s="128"/>
      <c r="BP292" s="128"/>
      <c r="BQ292" s="128"/>
      <c r="BR292" s="128"/>
      <c r="BS292" s="128"/>
      <c r="BT292" s="128"/>
      <c r="BU292" s="128"/>
      <c r="BV292" s="128"/>
      <c r="BW292" s="128"/>
      <c r="BX292" s="128"/>
      <c r="BY292" s="128"/>
      <c r="BZ292" s="128"/>
      <c r="CA292" s="128"/>
      <c r="CB292" s="128"/>
      <c r="CC292" s="128"/>
      <c r="CD292" s="128"/>
    </row>
    <row r="293" spans="1:82" s="29" customFormat="1" ht="25.5" hidden="1" customHeight="1" x14ac:dyDescent="0.25">
      <c r="A293" s="31"/>
      <c r="B293" s="31"/>
      <c r="C293" s="32"/>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8"/>
      <c r="AN293" s="128"/>
      <c r="AO293" s="128"/>
      <c r="AP293" s="128"/>
      <c r="AQ293" s="128"/>
      <c r="AR293" s="128"/>
      <c r="AS293" s="128"/>
      <c r="AT293" s="128"/>
      <c r="AU293" s="128"/>
      <c r="AV293" s="128"/>
      <c r="AW293" s="128"/>
      <c r="AX293" s="128"/>
      <c r="AY293" s="128"/>
      <c r="AZ293" s="128"/>
      <c r="BA293" s="128"/>
      <c r="BB293" s="128"/>
      <c r="BC293" s="128"/>
      <c r="BD293" s="128"/>
      <c r="BE293" s="128"/>
      <c r="BF293" s="128"/>
      <c r="BG293" s="128"/>
      <c r="BH293" s="128"/>
      <c r="BI293" s="128"/>
      <c r="BJ293" s="128"/>
      <c r="BK293" s="128"/>
      <c r="BL293" s="128"/>
      <c r="BM293" s="128"/>
      <c r="BN293" s="128"/>
      <c r="BO293" s="128"/>
      <c r="BP293" s="128"/>
      <c r="BQ293" s="128"/>
      <c r="BR293" s="128"/>
      <c r="BS293" s="128"/>
      <c r="BT293" s="128"/>
      <c r="BU293" s="128"/>
      <c r="BV293" s="128"/>
      <c r="BW293" s="128"/>
      <c r="BX293" s="128"/>
      <c r="BY293" s="128"/>
      <c r="BZ293" s="128"/>
      <c r="CA293" s="128"/>
      <c r="CB293" s="128"/>
      <c r="CC293" s="128"/>
      <c r="CD293" s="128"/>
    </row>
    <row r="294" spans="1:82" s="29" customFormat="1" ht="25.5" hidden="1" customHeight="1" x14ac:dyDescent="0.25">
      <c r="A294" s="31"/>
      <c r="B294" s="31"/>
      <c r="C294" s="32"/>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8"/>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8"/>
      <c r="BR294" s="128"/>
      <c r="BS294" s="128"/>
      <c r="BT294" s="128"/>
      <c r="BU294" s="128"/>
      <c r="BV294" s="128"/>
      <c r="BW294" s="128"/>
      <c r="BX294" s="128"/>
      <c r="BY294" s="128"/>
      <c r="BZ294" s="128"/>
      <c r="CA294" s="128"/>
      <c r="CB294" s="128"/>
      <c r="CC294" s="128"/>
      <c r="CD294" s="128"/>
    </row>
    <row r="295" spans="1:82" s="29" customFormat="1" ht="25.5" hidden="1" customHeight="1" x14ac:dyDescent="0.25">
      <c r="A295" s="31"/>
      <c r="B295" s="31"/>
      <c r="C295" s="32"/>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8"/>
      <c r="AT295" s="128"/>
      <c r="AU295" s="128"/>
      <c r="AV295" s="128"/>
      <c r="AW295" s="128"/>
      <c r="AX295" s="128"/>
      <c r="AY295" s="128"/>
      <c r="AZ295" s="128"/>
      <c r="BA295" s="128"/>
      <c r="BB295" s="128"/>
      <c r="BC295" s="128"/>
      <c r="BD295" s="128"/>
      <c r="BE295" s="128"/>
      <c r="BF295" s="128"/>
      <c r="BG295" s="128"/>
      <c r="BH295" s="128"/>
      <c r="BI295" s="128"/>
      <c r="BJ295" s="128"/>
      <c r="BK295" s="128"/>
      <c r="BL295" s="128"/>
      <c r="BM295" s="128"/>
      <c r="BN295" s="128"/>
      <c r="BO295" s="128"/>
      <c r="BP295" s="128"/>
      <c r="BQ295" s="128"/>
      <c r="BR295" s="128"/>
      <c r="BS295" s="128"/>
      <c r="BT295" s="128"/>
      <c r="BU295" s="128"/>
      <c r="BV295" s="128"/>
      <c r="BW295" s="128"/>
      <c r="BX295" s="128"/>
      <c r="BY295" s="128"/>
      <c r="BZ295" s="128"/>
      <c r="CA295" s="128"/>
      <c r="CB295" s="128"/>
      <c r="CC295" s="128"/>
      <c r="CD295" s="128"/>
    </row>
    <row r="296" spans="1:82" s="29" customFormat="1" ht="25.5" hidden="1" customHeight="1" x14ac:dyDescent="0.25">
      <c r="A296" s="31"/>
      <c r="B296" s="31"/>
      <c r="C296" s="32"/>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8"/>
      <c r="AN296" s="128"/>
      <c r="AO296" s="128"/>
      <c r="AP296" s="128"/>
      <c r="AQ296" s="128"/>
      <c r="AR296" s="128"/>
      <c r="AS296" s="128"/>
      <c r="AT296" s="128"/>
      <c r="AU296" s="128"/>
      <c r="AV296" s="128"/>
      <c r="AW296" s="128"/>
      <c r="AX296" s="128"/>
      <c r="AY296" s="128"/>
      <c r="AZ296" s="128"/>
      <c r="BA296" s="128"/>
      <c r="BB296" s="128"/>
      <c r="BC296" s="128"/>
      <c r="BD296" s="128"/>
      <c r="BE296" s="128"/>
      <c r="BF296" s="128"/>
      <c r="BG296" s="128"/>
      <c r="BH296" s="128"/>
      <c r="BI296" s="128"/>
      <c r="BJ296" s="128"/>
      <c r="BK296" s="128"/>
      <c r="BL296" s="128"/>
      <c r="BM296" s="128"/>
      <c r="BN296" s="128"/>
      <c r="BO296" s="128"/>
      <c r="BP296" s="128"/>
      <c r="BQ296" s="128"/>
      <c r="BR296" s="128"/>
      <c r="BS296" s="128"/>
      <c r="BT296" s="128"/>
      <c r="BU296" s="128"/>
      <c r="BV296" s="128"/>
      <c r="BW296" s="128"/>
      <c r="BX296" s="128"/>
      <c r="BY296" s="128"/>
      <c r="BZ296" s="128"/>
      <c r="CA296" s="128"/>
      <c r="CB296" s="128"/>
      <c r="CC296" s="128"/>
      <c r="CD296" s="128"/>
    </row>
    <row r="297" spans="1:82" s="29" customFormat="1" ht="25.5" hidden="1" customHeight="1" x14ac:dyDescent="0.25">
      <c r="A297" s="31"/>
      <c r="B297" s="31"/>
      <c r="C297" s="32"/>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28"/>
      <c r="BS297" s="128"/>
      <c r="BT297" s="128"/>
      <c r="BU297" s="128"/>
      <c r="BV297" s="128"/>
      <c r="BW297" s="128"/>
      <c r="BX297" s="128"/>
      <c r="BY297" s="128"/>
      <c r="BZ297" s="128"/>
      <c r="CA297" s="128"/>
      <c r="CB297" s="128"/>
      <c r="CC297" s="128"/>
      <c r="CD297" s="128"/>
    </row>
    <row r="298" spans="1:82" s="29" customFormat="1" ht="25.5" hidden="1" customHeight="1" x14ac:dyDescent="0.25">
      <c r="A298" s="31"/>
      <c r="B298" s="31"/>
      <c r="C298" s="32"/>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c r="AL298" s="128"/>
      <c r="AM298" s="128"/>
      <c r="AN298" s="128"/>
      <c r="AO298" s="128"/>
      <c r="AP298" s="128"/>
      <c r="AQ298" s="128"/>
      <c r="AR298" s="128"/>
      <c r="AS298" s="128"/>
      <c r="AT298" s="128"/>
      <c r="AU298" s="128"/>
      <c r="AV298" s="128"/>
      <c r="AW298" s="128"/>
      <c r="AX298" s="128"/>
      <c r="AY298" s="128"/>
      <c r="AZ298" s="128"/>
      <c r="BA298" s="128"/>
      <c r="BB298" s="128"/>
      <c r="BC298" s="128"/>
      <c r="BD298" s="128"/>
      <c r="BE298" s="128"/>
      <c r="BF298" s="128"/>
      <c r="BG298" s="128"/>
      <c r="BH298" s="128"/>
      <c r="BI298" s="128"/>
      <c r="BJ298" s="128"/>
      <c r="BK298" s="128"/>
      <c r="BL298" s="128"/>
      <c r="BM298" s="128"/>
      <c r="BN298" s="128"/>
      <c r="BO298" s="128"/>
      <c r="BP298" s="128"/>
      <c r="BQ298" s="128"/>
      <c r="BR298" s="128"/>
      <c r="BS298" s="128"/>
      <c r="BT298" s="128"/>
      <c r="BU298" s="128"/>
      <c r="BV298" s="128"/>
      <c r="BW298" s="128"/>
      <c r="BX298" s="128"/>
      <c r="BY298" s="128"/>
      <c r="BZ298" s="128"/>
      <c r="CA298" s="128"/>
      <c r="CB298" s="128"/>
      <c r="CC298" s="128"/>
      <c r="CD298" s="128"/>
    </row>
    <row r="299" spans="1:82" s="29" customFormat="1" ht="25.5" hidden="1" customHeight="1" x14ac:dyDescent="0.25">
      <c r="A299" s="31"/>
      <c r="B299" s="31"/>
      <c r="C299" s="32"/>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c r="AL299" s="128"/>
      <c r="AM299" s="128"/>
      <c r="AN299" s="128"/>
      <c r="AO299" s="128"/>
      <c r="AP299" s="128"/>
      <c r="AQ299" s="128"/>
      <c r="AR299" s="128"/>
      <c r="AS299" s="128"/>
      <c r="AT299" s="128"/>
      <c r="AU299" s="128"/>
      <c r="AV299" s="128"/>
      <c r="AW299" s="128"/>
      <c r="AX299" s="128"/>
      <c r="AY299" s="128"/>
      <c r="AZ299" s="128"/>
      <c r="BA299" s="128"/>
      <c r="BB299" s="128"/>
      <c r="BC299" s="128"/>
      <c r="BD299" s="128"/>
      <c r="BE299" s="128"/>
      <c r="BF299" s="128"/>
      <c r="BG299" s="128"/>
      <c r="BH299" s="128"/>
      <c r="BI299" s="128"/>
      <c r="BJ299" s="128"/>
      <c r="BK299" s="128"/>
      <c r="BL299" s="128"/>
      <c r="BM299" s="128"/>
      <c r="BN299" s="128"/>
      <c r="BO299" s="128"/>
      <c r="BP299" s="128"/>
      <c r="BQ299" s="128"/>
      <c r="BR299" s="128"/>
      <c r="BS299" s="128"/>
      <c r="BT299" s="128"/>
      <c r="BU299" s="128"/>
      <c r="BV299" s="128"/>
      <c r="BW299" s="128"/>
      <c r="BX299" s="128"/>
      <c r="BY299" s="128"/>
      <c r="BZ299" s="128"/>
      <c r="CA299" s="128"/>
      <c r="CB299" s="128"/>
      <c r="CC299" s="128"/>
      <c r="CD299" s="128"/>
    </row>
    <row r="300" spans="1:82" s="29" customFormat="1" ht="25.5" hidden="1" customHeight="1" x14ac:dyDescent="0.25">
      <c r="A300" s="31"/>
      <c r="B300" s="31"/>
      <c r="C300" s="33"/>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8"/>
      <c r="AT300" s="128"/>
      <c r="AU300" s="128"/>
      <c r="AV300" s="128"/>
      <c r="AW300" s="128"/>
      <c r="AX300" s="128"/>
      <c r="AY300" s="128"/>
      <c r="AZ300" s="128"/>
      <c r="BA300" s="128"/>
      <c r="BB300" s="128"/>
      <c r="BC300" s="128"/>
      <c r="BD300" s="128"/>
      <c r="BE300" s="128"/>
      <c r="BF300" s="128"/>
      <c r="BG300" s="128"/>
      <c r="BH300" s="128"/>
      <c r="BI300" s="128"/>
      <c r="BJ300" s="128"/>
      <c r="BK300" s="128"/>
      <c r="BL300" s="128"/>
      <c r="BM300" s="128"/>
      <c r="BN300" s="128"/>
      <c r="BO300" s="128"/>
      <c r="BP300" s="128"/>
      <c r="BQ300" s="128"/>
      <c r="BR300" s="128"/>
      <c r="BS300" s="128"/>
      <c r="BT300" s="128"/>
      <c r="BU300" s="128"/>
      <c r="BV300" s="128"/>
      <c r="BW300" s="128"/>
      <c r="BX300" s="128"/>
      <c r="BY300" s="128"/>
      <c r="BZ300" s="128"/>
      <c r="CA300" s="128"/>
      <c r="CB300" s="128"/>
      <c r="CC300" s="128"/>
      <c r="CD300" s="128"/>
    </row>
    <row r="301" spans="1:82" s="29" customFormat="1" ht="25.5" hidden="1" customHeight="1" x14ac:dyDescent="0.25">
      <c r="A301" s="31"/>
      <c r="B301" s="31"/>
      <c r="C301" s="32"/>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c r="AP301" s="128"/>
      <c r="AQ301" s="128"/>
      <c r="AR301" s="128"/>
      <c r="AS301" s="128"/>
      <c r="AT301" s="128"/>
      <c r="AU301" s="128"/>
      <c r="AV301" s="128"/>
      <c r="AW301" s="128"/>
      <c r="AX301" s="128"/>
      <c r="AY301" s="128"/>
      <c r="AZ301" s="128"/>
      <c r="BA301" s="128"/>
      <c r="BB301" s="128"/>
      <c r="BC301" s="128"/>
      <c r="BD301" s="128"/>
      <c r="BE301" s="128"/>
      <c r="BF301" s="128"/>
      <c r="BG301" s="128"/>
      <c r="BH301" s="128"/>
      <c r="BI301" s="128"/>
      <c r="BJ301" s="128"/>
      <c r="BK301" s="128"/>
      <c r="BL301" s="128"/>
      <c r="BM301" s="128"/>
      <c r="BN301" s="128"/>
      <c r="BO301" s="128"/>
      <c r="BP301" s="128"/>
      <c r="BQ301" s="128"/>
      <c r="BR301" s="128"/>
      <c r="BS301" s="128"/>
      <c r="BT301" s="128"/>
      <c r="BU301" s="128"/>
      <c r="BV301" s="128"/>
      <c r="BW301" s="128"/>
      <c r="BX301" s="128"/>
      <c r="BY301" s="128"/>
      <c r="BZ301" s="128"/>
      <c r="CA301" s="128"/>
      <c r="CB301" s="128"/>
      <c r="CC301" s="128"/>
      <c r="CD301" s="128"/>
    </row>
    <row r="302" spans="1:82" s="29" customFormat="1" ht="25.5" hidden="1" customHeight="1" x14ac:dyDescent="0.25">
      <c r="A302" s="31"/>
      <c r="B302" s="31"/>
      <c r="C302" s="32"/>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c r="AN302" s="128"/>
      <c r="AO302" s="128"/>
      <c r="AP302" s="128"/>
      <c r="AQ302" s="128"/>
      <c r="AR302" s="128"/>
      <c r="AS302" s="128"/>
      <c r="AT302" s="128"/>
      <c r="AU302" s="128"/>
      <c r="AV302" s="128"/>
      <c r="AW302" s="128"/>
      <c r="AX302" s="128"/>
      <c r="AY302" s="128"/>
      <c r="AZ302" s="128"/>
      <c r="BA302" s="128"/>
      <c r="BB302" s="128"/>
      <c r="BC302" s="128"/>
      <c r="BD302" s="128"/>
      <c r="BE302" s="128"/>
      <c r="BF302" s="128"/>
      <c r="BG302" s="128"/>
      <c r="BH302" s="128"/>
      <c r="BI302" s="128"/>
      <c r="BJ302" s="128"/>
      <c r="BK302" s="128"/>
      <c r="BL302" s="128"/>
      <c r="BM302" s="128"/>
      <c r="BN302" s="128"/>
      <c r="BO302" s="128"/>
      <c r="BP302" s="128"/>
      <c r="BQ302" s="128"/>
      <c r="BR302" s="128"/>
      <c r="BS302" s="128"/>
      <c r="BT302" s="128"/>
      <c r="BU302" s="128"/>
      <c r="BV302" s="128"/>
      <c r="BW302" s="128"/>
      <c r="BX302" s="128"/>
      <c r="BY302" s="128"/>
      <c r="BZ302" s="128"/>
      <c r="CA302" s="128"/>
      <c r="CB302" s="128"/>
      <c r="CC302" s="128"/>
      <c r="CD302" s="128"/>
    </row>
    <row r="303" spans="1:82" s="29" customFormat="1" ht="25.5" hidden="1" customHeight="1" x14ac:dyDescent="0.25">
      <c r="A303" s="31"/>
      <c r="B303" s="31"/>
      <c r="C303" s="33"/>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c r="AN303" s="128"/>
      <c r="AO303" s="128"/>
      <c r="AP303" s="128"/>
      <c r="AQ303" s="128"/>
      <c r="AR303" s="128"/>
      <c r="AS303" s="128"/>
      <c r="AT303" s="128"/>
      <c r="AU303" s="128"/>
      <c r="AV303" s="128"/>
      <c r="AW303" s="128"/>
      <c r="AX303" s="128"/>
      <c r="AY303" s="128"/>
      <c r="AZ303" s="128"/>
      <c r="BA303" s="128"/>
      <c r="BB303" s="128"/>
      <c r="BC303" s="128"/>
      <c r="BD303" s="128"/>
      <c r="BE303" s="128"/>
      <c r="BF303" s="128"/>
      <c r="BG303" s="128"/>
      <c r="BH303" s="128"/>
      <c r="BI303" s="128"/>
      <c r="BJ303" s="128"/>
      <c r="BK303" s="128"/>
      <c r="BL303" s="128"/>
      <c r="BM303" s="128"/>
      <c r="BN303" s="128"/>
      <c r="BO303" s="128"/>
      <c r="BP303" s="128"/>
      <c r="BQ303" s="128"/>
      <c r="BR303" s="128"/>
      <c r="BS303" s="128"/>
      <c r="BT303" s="128"/>
      <c r="BU303" s="128"/>
      <c r="BV303" s="128"/>
      <c r="BW303" s="128"/>
      <c r="BX303" s="128"/>
      <c r="BY303" s="128"/>
      <c r="BZ303" s="128"/>
      <c r="CA303" s="128"/>
      <c r="CB303" s="128"/>
      <c r="CC303" s="128"/>
      <c r="CD303" s="128"/>
    </row>
    <row r="304" spans="1:82" s="29" customFormat="1" ht="25.5" hidden="1" customHeight="1" x14ac:dyDescent="0.25">
      <c r="A304" s="31"/>
      <c r="B304" s="31"/>
      <c r="C304" s="33"/>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c r="AP304" s="128"/>
      <c r="AQ304" s="128"/>
      <c r="AR304" s="128"/>
      <c r="AS304" s="128"/>
      <c r="AT304" s="128"/>
      <c r="AU304" s="128"/>
      <c r="AV304" s="128"/>
      <c r="AW304" s="128"/>
      <c r="AX304" s="128"/>
      <c r="AY304" s="128"/>
      <c r="AZ304" s="128"/>
      <c r="BA304" s="128"/>
      <c r="BB304" s="128"/>
      <c r="BC304" s="128"/>
      <c r="BD304" s="128"/>
      <c r="BE304" s="128"/>
      <c r="BF304" s="128"/>
      <c r="BG304" s="128"/>
      <c r="BH304" s="128"/>
      <c r="BI304" s="128"/>
      <c r="BJ304" s="128"/>
      <c r="BK304" s="128"/>
      <c r="BL304" s="128"/>
      <c r="BM304" s="128"/>
      <c r="BN304" s="128"/>
      <c r="BO304" s="128"/>
      <c r="BP304" s="128"/>
      <c r="BQ304" s="128"/>
      <c r="BR304" s="128"/>
      <c r="BS304" s="128"/>
      <c r="BT304" s="128"/>
      <c r="BU304" s="128"/>
      <c r="BV304" s="128"/>
      <c r="BW304" s="128"/>
      <c r="BX304" s="128"/>
      <c r="BY304" s="128"/>
      <c r="BZ304" s="128"/>
      <c r="CA304" s="128"/>
      <c r="CB304" s="128"/>
      <c r="CC304" s="128"/>
      <c r="CD304" s="128"/>
    </row>
    <row r="305" spans="1:82" s="29" customFormat="1" ht="25.5" hidden="1" customHeight="1" x14ac:dyDescent="0.25">
      <c r="A305" s="31"/>
      <c r="B305" s="31"/>
      <c r="C305" s="32"/>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c r="AP305" s="128"/>
      <c r="AQ305" s="128"/>
      <c r="AR305" s="128"/>
      <c r="AS305" s="128"/>
      <c r="AT305" s="128"/>
      <c r="AU305" s="128"/>
      <c r="AV305" s="128"/>
      <c r="AW305" s="128"/>
      <c r="AX305" s="128"/>
      <c r="AY305" s="128"/>
      <c r="AZ305" s="128"/>
      <c r="BA305" s="128"/>
      <c r="BB305" s="128"/>
      <c r="BC305" s="128"/>
      <c r="BD305" s="128"/>
      <c r="BE305" s="128"/>
      <c r="BF305" s="128"/>
      <c r="BG305" s="128"/>
      <c r="BH305" s="128"/>
      <c r="BI305" s="128"/>
      <c r="BJ305" s="128"/>
      <c r="BK305" s="128"/>
      <c r="BL305" s="128"/>
      <c r="BM305" s="128"/>
      <c r="BN305" s="128"/>
      <c r="BO305" s="128"/>
      <c r="BP305" s="128"/>
      <c r="BQ305" s="128"/>
      <c r="BR305" s="128"/>
      <c r="BS305" s="128"/>
      <c r="BT305" s="128"/>
      <c r="BU305" s="128"/>
      <c r="BV305" s="128"/>
      <c r="BW305" s="128"/>
      <c r="BX305" s="128"/>
      <c r="BY305" s="128"/>
      <c r="BZ305" s="128"/>
      <c r="CA305" s="128"/>
      <c r="CB305" s="128"/>
      <c r="CC305" s="128"/>
      <c r="CD305" s="128"/>
    </row>
    <row r="306" spans="1:82" s="29" customFormat="1" ht="25.5" hidden="1" customHeight="1" x14ac:dyDescent="0.25">
      <c r="A306" s="31"/>
      <c r="B306" s="31"/>
      <c r="C306" s="32"/>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c r="BU306" s="128"/>
      <c r="BV306" s="128"/>
      <c r="BW306" s="128"/>
      <c r="BX306" s="128"/>
      <c r="BY306" s="128"/>
      <c r="BZ306" s="128"/>
      <c r="CA306" s="128"/>
      <c r="CB306" s="128"/>
      <c r="CC306" s="128"/>
      <c r="CD306" s="128"/>
    </row>
    <row r="307" spans="1:82" s="29" customFormat="1" ht="25.5" hidden="1" customHeight="1" x14ac:dyDescent="0.25">
      <c r="A307" s="31"/>
      <c r="B307" s="31"/>
      <c r="C307" s="32"/>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c r="BS307" s="128"/>
      <c r="BT307" s="128"/>
      <c r="BU307" s="128"/>
      <c r="BV307" s="128"/>
      <c r="BW307" s="128"/>
      <c r="BX307" s="128"/>
      <c r="BY307" s="128"/>
      <c r="BZ307" s="128"/>
      <c r="CA307" s="128"/>
      <c r="CB307" s="128"/>
      <c r="CC307" s="128"/>
      <c r="CD307" s="128"/>
    </row>
    <row r="308" spans="1:82" s="29" customFormat="1" ht="25.5" hidden="1" customHeight="1" x14ac:dyDescent="0.25">
      <c r="A308" s="31"/>
      <c r="B308" s="31"/>
      <c r="C308" s="32"/>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c r="AP308" s="128"/>
      <c r="AQ308" s="128"/>
      <c r="AR308" s="128"/>
      <c r="AS308" s="128"/>
      <c r="AT308" s="128"/>
      <c r="AU308" s="128"/>
      <c r="AV308" s="128"/>
      <c r="AW308" s="128"/>
      <c r="AX308" s="128"/>
      <c r="AY308" s="128"/>
      <c r="AZ308" s="128"/>
      <c r="BA308" s="128"/>
      <c r="BB308" s="128"/>
      <c r="BC308" s="128"/>
      <c r="BD308" s="128"/>
      <c r="BE308" s="128"/>
      <c r="BF308" s="128"/>
      <c r="BG308" s="128"/>
      <c r="BH308" s="128"/>
      <c r="BI308" s="128"/>
      <c r="BJ308" s="128"/>
      <c r="BK308" s="128"/>
      <c r="BL308" s="128"/>
      <c r="BM308" s="128"/>
      <c r="BN308" s="128"/>
      <c r="BO308" s="128"/>
      <c r="BP308" s="128"/>
      <c r="BQ308" s="128"/>
      <c r="BR308" s="128"/>
      <c r="BS308" s="128"/>
      <c r="BT308" s="128"/>
      <c r="BU308" s="128"/>
      <c r="BV308" s="128"/>
      <c r="BW308" s="128"/>
      <c r="BX308" s="128"/>
      <c r="BY308" s="128"/>
      <c r="BZ308" s="128"/>
      <c r="CA308" s="128"/>
      <c r="CB308" s="128"/>
      <c r="CC308" s="128"/>
      <c r="CD308" s="128"/>
    </row>
    <row r="309" spans="1:82" s="29" customFormat="1" ht="25.5" hidden="1" customHeight="1" x14ac:dyDescent="0.25">
      <c r="A309" s="31"/>
      <c r="B309" s="31"/>
      <c r="C309" s="32"/>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8"/>
      <c r="AT309" s="128"/>
      <c r="AU309" s="128"/>
      <c r="AV309" s="128"/>
      <c r="AW309" s="128"/>
      <c r="AX309" s="128"/>
      <c r="AY309" s="128"/>
      <c r="AZ309" s="128"/>
      <c r="BA309" s="128"/>
      <c r="BB309" s="128"/>
      <c r="BC309" s="128"/>
      <c r="BD309" s="128"/>
      <c r="BE309" s="128"/>
      <c r="BF309" s="128"/>
      <c r="BG309" s="128"/>
      <c r="BH309" s="128"/>
      <c r="BI309" s="128"/>
      <c r="BJ309" s="128"/>
      <c r="BK309" s="128"/>
      <c r="BL309" s="128"/>
      <c r="BM309" s="128"/>
      <c r="BN309" s="128"/>
      <c r="BO309" s="128"/>
      <c r="BP309" s="128"/>
      <c r="BQ309" s="128"/>
      <c r="BR309" s="128"/>
      <c r="BS309" s="128"/>
      <c r="BT309" s="128"/>
      <c r="BU309" s="128"/>
      <c r="BV309" s="128"/>
      <c r="BW309" s="128"/>
      <c r="BX309" s="128"/>
      <c r="BY309" s="128"/>
      <c r="BZ309" s="128"/>
      <c r="CA309" s="128"/>
      <c r="CB309" s="128"/>
      <c r="CC309" s="128"/>
      <c r="CD309" s="128"/>
    </row>
    <row r="310" spans="1:82" s="29" customFormat="1" ht="25.5" hidden="1" customHeight="1" x14ac:dyDescent="0.25">
      <c r="A310" s="31"/>
      <c r="B310" s="31"/>
      <c r="C310" s="32"/>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c r="AN310" s="128"/>
      <c r="AO310" s="128"/>
      <c r="AP310" s="128"/>
      <c r="AQ310" s="128"/>
      <c r="AR310" s="128"/>
      <c r="AS310" s="128"/>
      <c r="AT310" s="128"/>
      <c r="AU310" s="128"/>
      <c r="AV310" s="128"/>
      <c r="AW310" s="128"/>
      <c r="AX310" s="128"/>
      <c r="AY310" s="128"/>
      <c r="AZ310" s="128"/>
      <c r="BA310" s="128"/>
      <c r="BB310" s="128"/>
      <c r="BC310" s="128"/>
      <c r="BD310" s="128"/>
      <c r="BE310" s="128"/>
      <c r="BF310" s="128"/>
      <c r="BG310" s="128"/>
      <c r="BH310" s="128"/>
      <c r="BI310" s="128"/>
      <c r="BJ310" s="128"/>
      <c r="BK310" s="128"/>
      <c r="BL310" s="128"/>
      <c r="BM310" s="128"/>
      <c r="BN310" s="128"/>
      <c r="BO310" s="128"/>
      <c r="BP310" s="128"/>
      <c r="BQ310" s="128"/>
      <c r="BR310" s="128"/>
      <c r="BS310" s="128"/>
      <c r="BT310" s="128"/>
      <c r="BU310" s="128"/>
      <c r="BV310" s="128"/>
      <c r="BW310" s="128"/>
      <c r="BX310" s="128"/>
      <c r="BY310" s="128"/>
      <c r="BZ310" s="128"/>
      <c r="CA310" s="128"/>
      <c r="CB310" s="128"/>
      <c r="CC310" s="128"/>
      <c r="CD310" s="128"/>
    </row>
    <row r="311" spans="1:82" s="29" customFormat="1" ht="25.5" hidden="1" customHeight="1" x14ac:dyDescent="0.25">
      <c r="A311" s="31"/>
      <c r="B311" s="31"/>
      <c r="C311" s="32"/>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128"/>
      <c r="BE311" s="128"/>
      <c r="BF311" s="128"/>
      <c r="BG311" s="128"/>
      <c r="BH311" s="128"/>
      <c r="BI311" s="128"/>
      <c r="BJ311" s="128"/>
      <c r="BK311" s="128"/>
      <c r="BL311" s="128"/>
      <c r="BM311" s="128"/>
      <c r="BN311" s="128"/>
      <c r="BO311" s="128"/>
      <c r="BP311" s="128"/>
      <c r="BQ311" s="128"/>
      <c r="BR311" s="128"/>
      <c r="BS311" s="128"/>
      <c r="BT311" s="128"/>
      <c r="BU311" s="128"/>
      <c r="BV311" s="128"/>
      <c r="BW311" s="128"/>
      <c r="BX311" s="128"/>
      <c r="BY311" s="128"/>
      <c r="BZ311" s="128"/>
      <c r="CA311" s="128"/>
      <c r="CB311" s="128"/>
      <c r="CC311" s="128"/>
      <c r="CD311" s="128"/>
    </row>
    <row r="312" spans="1:82" s="29" customFormat="1" ht="25.5" hidden="1" customHeight="1" x14ac:dyDescent="0.25">
      <c r="A312" s="31"/>
      <c r="B312" s="31"/>
      <c r="C312" s="32"/>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128"/>
      <c r="BE312" s="128"/>
      <c r="BF312" s="128"/>
      <c r="BG312" s="128"/>
      <c r="BH312" s="128"/>
      <c r="BI312" s="128"/>
      <c r="BJ312" s="128"/>
      <c r="BK312" s="128"/>
      <c r="BL312" s="128"/>
      <c r="BM312" s="128"/>
      <c r="BN312" s="128"/>
      <c r="BO312" s="128"/>
      <c r="BP312" s="128"/>
      <c r="BQ312" s="128"/>
      <c r="BR312" s="128"/>
      <c r="BS312" s="128"/>
      <c r="BT312" s="128"/>
      <c r="BU312" s="128"/>
      <c r="BV312" s="128"/>
      <c r="BW312" s="128"/>
      <c r="BX312" s="128"/>
      <c r="BY312" s="128"/>
      <c r="BZ312" s="128"/>
      <c r="CA312" s="128"/>
      <c r="CB312" s="128"/>
      <c r="CC312" s="128"/>
      <c r="CD312" s="128"/>
    </row>
    <row r="313" spans="1:82" s="29" customFormat="1" ht="25.5" hidden="1" customHeight="1" x14ac:dyDescent="0.25">
      <c r="A313" s="31"/>
      <c r="B313" s="31"/>
      <c r="C313" s="32"/>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128"/>
      <c r="BE313" s="128"/>
      <c r="BF313" s="128"/>
      <c r="BG313" s="128"/>
      <c r="BH313" s="128"/>
      <c r="BI313" s="128"/>
      <c r="BJ313" s="128"/>
      <c r="BK313" s="128"/>
      <c r="BL313" s="128"/>
      <c r="BM313" s="128"/>
      <c r="BN313" s="128"/>
      <c r="BO313" s="128"/>
      <c r="BP313" s="128"/>
      <c r="BQ313" s="128"/>
      <c r="BR313" s="128"/>
      <c r="BS313" s="128"/>
      <c r="BT313" s="128"/>
      <c r="BU313" s="128"/>
      <c r="BV313" s="128"/>
      <c r="BW313" s="128"/>
      <c r="BX313" s="128"/>
      <c r="BY313" s="128"/>
      <c r="BZ313" s="128"/>
      <c r="CA313" s="128"/>
      <c r="CB313" s="128"/>
      <c r="CC313" s="128"/>
      <c r="CD313" s="128"/>
    </row>
    <row r="314" spans="1:82" s="29" customFormat="1" ht="25.5" hidden="1" customHeight="1" x14ac:dyDescent="0.25">
      <c r="A314" s="31"/>
      <c r="B314" s="31"/>
      <c r="C314" s="32"/>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8"/>
      <c r="AT314" s="128"/>
      <c r="AU314" s="128"/>
      <c r="AV314" s="128"/>
      <c r="AW314" s="128"/>
      <c r="AX314" s="128"/>
      <c r="AY314" s="128"/>
      <c r="AZ314" s="128"/>
      <c r="BA314" s="128"/>
      <c r="BB314" s="128"/>
      <c r="BC314" s="128"/>
      <c r="BD314" s="128"/>
      <c r="BE314" s="128"/>
      <c r="BF314" s="128"/>
      <c r="BG314" s="128"/>
      <c r="BH314" s="128"/>
      <c r="BI314" s="128"/>
      <c r="BJ314" s="128"/>
      <c r="BK314" s="128"/>
      <c r="BL314" s="128"/>
      <c r="BM314" s="128"/>
      <c r="BN314" s="128"/>
      <c r="BO314" s="128"/>
      <c r="BP314" s="128"/>
      <c r="BQ314" s="128"/>
      <c r="BR314" s="128"/>
      <c r="BS314" s="128"/>
      <c r="BT314" s="128"/>
      <c r="BU314" s="128"/>
      <c r="BV314" s="128"/>
      <c r="BW314" s="128"/>
      <c r="BX314" s="128"/>
      <c r="BY314" s="128"/>
      <c r="BZ314" s="128"/>
      <c r="CA314" s="128"/>
      <c r="CB314" s="128"/>
      <c r="CC314" s="128"/>
      <c r="CD314" s="128"/>
    </row>
    <row r="315" spans="1:82" s="29" customFormat="1" ht="25.5" hidden="1" customHeight="1" x14ac:dyDescent="0.25">
      <c r="A315" s="31"/>
      <c r="B315" s="31"/>
      <c r="C315" s="32"/>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c r="AU315" s="128"/>
      <c r="AV315" s="128"/>
      <c r="AW315" s="128"/>
      <c r="AX315" s="128"/>
      <c r="AY315" s="128"/>
      <c r="AZ315" s="128"/>
      <c r="BA315" s="128"/>
      <c r="BB315" s="128"/>
      <c r="BC315" s="128"/>
      <c r="BD315" s="128"/>
      <c r="BE315" s="128"/>
      <c r="BF315" s="128"/>
      <c r="BG315" s="128"/>
      <c r="BH315" s="128"/>
      <c r="BI315" s="128"/>
      <c r="BJ315" s="128"/>
      <c r="BK315" s="128"/>
      <c r="BL315" s="128"/>
      <c r="BM315" s="128"/>
      <c r="BN315" s="128"/>
      <c r="BO315" s="128"/>
      <c r="BP315" s="128"/>
      <c r="BQ315" s="128"/>
      <c r="BR315" s="128"/>
      <c r="BS315" s="128"/>
      <c r="BT315" s="128"/>
      <c r="BU315" s="128"/>
      <c r="BV315" s="128"/>
      <c r="BW315" s="128"/>
      <c r="BX315" s="128"/>
      <c r="BY315" s="128"/>
      <c r="BZ315" s="128"/>
      <c r="CA315" s="128"/>
      <c r="CB315" s="128"/>
      <c r="CC315" s="128"/>
      <c r="CD315" s="128"/>
    </row>
    <row r="316" spans="1:82" s="29" customFormat="1" ht="25.5" hidden="1" customHeight="1" x14ac:dyDescent="0.25">
      <c r="A316" s="31"/>
      <c r="B316" s="31"/>
      <c r="C316" s="32"/>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8"/>
      <c r="AT316" s="128"/>
      <c r="AU316" s="128"/>
      <c r="AV316" s="128"/>
      <c r="AW316" s="128"/>
      <c r="AX316" s="128"/>
      <c r="AY316" s="128"/>
      <c r="AZ316" s="128"/>
      <c r="BA316" s="128"/>
      <c r="BB316" s="128"/>
      <c r="BC316" s="128"/>
      <c r="BD316" s="128"/>
      <c r="BE316" s="128"/>
      <c r="BF316" s="128"/>
      <c r="BG316" s="128"/>
      <c r="BH316" s="128"/>
      <c r="BI316" s="128"/>
      <c r="BJ316" s="128"/>
      <c r="BK316" s="128"/>
      <c r="BL316" s="128"/>
      <c r="BM316" s="128"/>
      <c r="BN316" s="128"/>
      <c r="BO316" s="128"/>
      <c r="BP316" s="128"/>
      <c r="BQ316" s="128"/>
      <c r="BR316" s="128"/>
      <c r="BS316" s="128"/>
      <c r="BT316" s="128"/>
      <c r="BU316" s="128"/>
      <c r="BV316" s="128"/>
      <c r="BW316" s="128"/>
      <c r="BX316" s="128"/>
      <c r="BY316" s="128"/>
      <c r="BZ316" s="128"/>
      <c r="CA316" s="128"/>
      <c r="CB316" s="128"/>
      <c r="CC316" s="128"/>
      <c r="CD316" s="128"/>
    </row>
    <row r="317" spans="1:82" s="29" customFormat="1" ht="25.5" hidden="1" customHeight="1" x14ac:dyDescent="0.25">
      <c r="A317" s="31"/>
      <c r="B317" s="31"/>
      <c r="C317" s="33"/>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c r="AP317" s="128"/>
      <c r="AQ317" s="128"/>
      <c r="AR317" s="128"/>
      <c r="AS317" s="128"/>
      <c r="AT317" s="128"/>
      <c r="AU317" s="128"/>
      <c r="AV317" s="128"/>
      <c r="AW317" s="128"/>
      <c r="AX317" s="128"/>
      <c r="AY317" s="128"/>
      <c r="AZ317" s="128"/>
      <c r="BA317" s="128"/>
      <c r="BB317" s="128"/>
      <c r="BC317" s="128"/>
      <c r="BD317" s="128"/>
      <c r="BE317" s="128"/>
      <c r="BF317" s="128"/>
      <c r="BG317" s="128"/>
      <c r="BH317" s="128"/>
      <c r="BI317" s="128"/>
      <c r="BJ317" s="128"/>
      <c r="BK317" s="128"/>
      <c r="BL317" s="128"/>
      <c r="BM317" s="128"/>
      <c r="BN317" s="128"/>
      <c r="BO317" s="128"/>
      <c r="BP317" s="128"/>
      <c r="BQ317" s="128"/>
      <c r="BR317" s="128"/>
      <c r="BS317" s="128"/>
      <c r="BT317" s="128"/>
      <c r="BU317" s="128"/>
      <c r="BV317" s="128"/>
      <c r="BW317" s="128"/>
      <c r="BX317" s="128"/>
      <c r="BY317" s="128"/>
      <c r="BZ317" s="128"/>
      <c r="CA317" s="128"/>
      <c r="CB317" s="128"/>
      <c r="CC317" s="128"/>
      <c r="CD317" s="128"/>
    </row>
    <row r="318" spans="1:82" s="29" customFormat="1" ht="25.5" hidden="1" customHeight="1" x14ac:dyDescent="0.25">
      <c r="A318" s="31"/>
      <c r="B318" s="31"/>
      <c r="C318" s="32"/>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8"/>
      <c r="AT318" s="128"/>
      <c r="AU318" s="128"/>
      <c r="AV318" s="128"/>
      <c r="AW318" s="128"/>
      <c r="AX318" s="128"/>
      <c r="AY318" s="128"/>
      <c r="AZ318" s="128"/>
      <c r="BA318" s="128"/>
      <c r="BB318" s="128"/>
      <c r="BC318" s="128"/>
      <c r="BD318" s="128"/>
      <c r="BE318" s="128"/>
      <c r="BF318" s="128"/>
      <c r="BG318" s="128"/>
      <c r="BH318" s="128"/>
      <c r="BI318" s="128"/>
      <c r="BJ318" s="128"/>
      <c r="BK318" s="128"/>
      <c r="BL318" s="128"/>
      <c r="BM318" s="128"/>
      <c r="BN318" s="128"/>
      <c r="BO318" s="128"/>
      <c r="BP318" s="128"/>
      <c r="BQ318" s="128"/>
      <c r="BR318" s="128"/>
      <c r="BS318" s="128"/>
      <c r="BT318" s="128"/>
      <c r="BU318" s="128"/>
      <c r="BV318" s="128"/>
      <c r="BW318" s="128"/>
      <c r="BX318" s="128"/>
      <c r="BY318" s="128"/>
      <c r="BZ318" s="128"/>
      <c r="CA318" s="128"/>
      <c r="CB318" s="128"/>
      <c r="CC318" s="128"/>
      <c r="CD318" s="128"/>
    </row>
    <row r="319" spans="1:82" s="29" customFormat="1" ht="25.5" hidden="1" customHeight="1" x14ac:dyDescent="0.25">
      <c r="A319" s="31"/>
      <c r="B319" s="31"/>
      <c r="C319" s="32"/>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8"/>
      <c r="BR319" s="128"/>
      <c r="BS319" s="128"/>
      <c r="BT319" s="128"/>
      <c r="BU319" s="128"/>
      <c r="BV319" s="128"/>
      <c r="BW319" s="128"/>
      <c r="BX319" s="128"/>
      <c r="BY319" s="128"/>
      <c r="BZ319" s="128"/>
      <c r="CA319" s="128"/>
      <c r="CB319" s="128"/>
      <c r="CC319" s="128"/>
      <c r="CD319" s="128"/>
    </row>
    <row r="320" spans="1:82" s="29" customFormat="1" ht="25.5" hidden="1" customHeight="1" x14ac:dyDescent="0.25">
      <c r="A320" s="31"/>
      <c r="B320" s="31"/>
      <c r="C320" s="32"/>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c r="AP320" s="128"/>
      <c r="AQ320" s="128"/>
      <c r="AR320" s="128"/>
      <c r="AS320" s="128"/>
      <c r="AT320" s="128"/>
      <c r="AU320" s="128"/>
      <c r="AV320" s="128"/>
      <c r="AW320" s="128"/>
      <c r="AX320" s="128"/>
      <c r="AY320" s="128"/>
      <c r="AZ320" s="128"/>
      <c r="BA320" s="128"/>
      <c r="BB320" s="128"/>
      <c r="BC320" s="128"/>
      <c r="BD320" s="128"/>
      <c r="BE320" s="128"/>
      <c r="BF320" s="128"/>
      <c r="BG320" s="128"/>
      <c r="BH320" s="128"/>
      <c r="BI320" s="128"/>
      <c r="BJ320" s="128"/>
      <c r="BK320" s="128"/>
      <c r="BL320" s="128"/>
      <c r="BM320" s="128"/>
      <c r="BN320" s="128"/>
      <c r="BO320" s="128"/>
      <c r="BP320" s="128"/>
      <c r="BQ320" s="128"/>
      <c r="BR320" s="128"/>
      <c r="BS320" s="128"/>
      <c r="BT320" s="128"/>
      <c r="BU320" s="128"/>
      <c r="BV320" s="128"/>
      <c r="BW320" s="128"/>
      <c r="BX320" s="128"/>
      <c r="BY320" s="128"/>
      <c r="BZ320" s="128"/>
      <c r="CA320" s="128"/>
      <c r="CB320" s="128"/>
      <c r="CC320" s="128"/>
      <c r="CD320" s="128"/>
    </row>
    <row r="321" spans="1:82" s="29" customFormat="1" ht="25.5" hidden="1" customHeight="1" x14ac:dyDescent="0.25">
      <c r="A321" s="31"/>
      <c r="B321" s="31"/>
      <c r="C321" s="32"/>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128"/>
      <c r="BU321" s="128"/>
      <c r="BV321" s="128"/>
      <c r="BW321" s="128"/>
      <c r="BX321" s="128"/>
      <c r="BY321" s="128"/>
      <c r="BZ321" s="128"/>
      <c r="CA321" s="128"/>
      <c r="CB321" s="128"/>
      <c r="CC321" s="128"/>
      <c r="CD321" s="128"/>
    </row>
    <row r="322" spans="1:82" s="29" customFormat="1" ht="25.5" hidden="1" customHeight="1" x14ac:dyDescent="0.25">
      <c r="A322" s="31"/>
      <c r="B322" s="31"/>
      <c r="C322" s="32"/>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8"/>
      <c r="AT322" s="128"/>
      <c r="AU322" s="128"/>
      <c r="AV322" s="128"/>
      <c r="AW322" s="128"/>
      <c r="AX322" s="128"/>
      <c r="AY322" s="128"/>
      <c r="AZ322" s="128"/>
      <c r="BA322" s="128"/>
      <c r="BB322" s="128"/>
      <c r="BC322" s="128"/>
      <c r="BD322" s="128"/>
      <c r="BE322" s="128"/>
      <c r="BF322" s="128"/>
      <c r="BG322" s="128"/>
      <c r="BH322" s="128"/>
      <c r="BI322" s="128"/>
      <c r="BJ322" s="128"/>
      <c r="BK322" s="128"/>
      <c r="BL322" s="128"/>
      <c r="BM322" s="128"/>
      <c r="BN322" s="128"/>
      <c r="BO322" s="128"/>
      <c r="BP322" s="128"/>
      <c r="BQ322" s="128"/>
      <c r="BR322" s="128"/>
      <c r="BS322" s="128"/>
      <c r="BT322" s="128"/>
      <c r="BU322" s="128"/>
      <c r="BV322" s="128"/>
      <c r="BW322" s="128"/>
      <c r="BX322" s="128"/>
      <c r="BY322" s="128"/>
      <c r="BZ322" s="128"/>
      <c r="CA322" s="128"/>
      <c r="CB322" s="128"/>
      <c r="CC322" s="128"/>
      <c r="CD322" s="128"/>
    </row>
    <row r="323" spans="1:82" s="29" customFormat="1" ht="25.5" hidden="1" customHeight="1" x14ac:dyDescent="0.25">
      <c r="A323" s="31"/>
      <c r="B323" s="31"/>
      <c r="C323" s="32"/>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c r="AP323" s="128"/>
      <c r="AQ323" s="128"/>
      <c r="AR323" s="128"/>
      <c r="AS323" s="128"/>
      <c r="AT323" s="128"/>
      <c r="AU323" s="128"/>
      <c r="AV323" s="128"/>
      <c r="AW323" s="128"/>
      <c r="AX323" s="128"/>
      <c r="AY323" s="128"/>
      <c r="AZ323" s="128"/>
      <c r="BA323" s="128"/>
      <c r="BB323" s="128"/>
      <c r="BC323" s="128"/>
      <c r="BD323" s="128"/>
      <c r="BE323" s="128"/>
      <c r="BF323" s="128"/>
      <c r="BG323" s="128"/>
      <c r="BH323" s="128"/>
      <c r="BI323" s="128"/>
      <c r="BJ323" s="128"/>
      <c r="BK323" s="128"/>
      <c r="BL323" s="128"/>
      <c r="BM323" s="128"/>
      <c r="BN323" s="128"/>
      <c r="BO323" s="128"/>
      <c r="BP323" s="128"/>
      <c r="BQ323" s="128"/>
      <c r="BR323" s="128"/>
      <c r="BS323" s="128"/>
      <c r="BT323" s="128"/>
      <c r="BU323" s="128"/>
      <c r="BV323" s="128"/>
      <c r="BW323" s="128"/>
      <c r="BX323" s="128"/>
      <c r="BY323" s="128"/>
      <c r="BZ323" s="128"/>
      <c r="CA323" s="128"/>
      <c r="CB323" s="128"/>
      <c r="CC323" s="128"/>
      <c r="CD323" s="128"/>
    </row>
    <row r="324" spans="1:82" s="29" customFormat="1" ht="25.5" hidden="1" customHeight="1" x14ac:dyDescent="0.25">
      <c r="A324" s="31"/>
      <c r="B324" s="31"/>
      <c r="C324" s="33"/>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8"/>
      <c r="AT324" s="128"/>
      <c r="AU324" s="128"/>
      <c r="AV324" s="128"/>
      <c r="AW324" s="128"/>
      <c r="AX324" s="128"/>
      <c r="AY324" s="128"/>
      <c r="AZ324" s="128"/>
      <c r="BA324" s="128"/>
      <c r="BB324" s="128"/>
      <c r="BC324" s="128"/>
      <c r="BD324" s="128"/>
      <c r="BE324" s="128"/>
      <c r="BF324" s="128"/>
      <c r="BG324" s="128"/>
      <c r="BH324" s="128"/>
      <c r="BI324" s="128"/>
      <c r="BJ324" s="128"/>
      <c r="BK324" s="128"/>
      <c r="BL324" s="128"/>
      <c r="BM324" s="128"/>
      <c r="BN324" s="128"/>
      <c r="BO324" s="128"/>
      <c r="BP324" s="128"/>
      <c r="BQ324" s="128"/>
      <c r="BR324" s="128"/>
      <c r="BS324" s="128"/>
      <c r="BT324" s="128"/>
      <c r="BU324" s="128"/>
      <c r="BV324" s="128"/>
      <c r="BW324" s="128"/>
      <c r="BX324" s="128"/>
      <c r="BY324" s="128"/>
      <c r="BZ324" s="128"/>
      <c r="CA324" s="128"/>
      <c r="CB324" s="128"/>
      <c r="CC324" s="128"/>
      <c r="CD324" s="128"/>
    </row>
    <row r="325" spans="1:82" s="29" customFormat="1" ht="25.5" hidden="1" customHeight="1" x14ac:dyDescent="0.25">
      <c r="A325" s="31"/>
      <c r="B325" s="31"/>
      <c r="C325" s="32"/>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8"/>
      <c r="BR325" s="128"/>
      <c r="BS325" s="128"/>
      <c r="BT325" s="128"/>
      <c r="BU325" s="128"/>
      <c r="BV325" s="128"/>
      <c r="BW325" s="128"/>
      <c r="BX325" s="128"/>
      <c r="BY325" s="128"/>
      <c r="BZ325" s="128"/>
      <c r="CA325" s="128"/>
      <c r="CB325" s="128"/>
      <c r="CC325" s="128"/>
      <c r="CD325" s="128"/>
    </row>
    <row r="326" spans="1:82" s="29" customFormat="1" ht="25.5" hidden="1" customHeight="1" x14ac:dyDescent="0.25">
      <c r="A326" s="31"/>
      <c r="B326" s="31"/>
      <c r="C326" s="32"/>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row>
    <row r="327" spans="1:82" s="29" customFormat="1" ht="25.5" hidden="1" customHeight="1" x14ac:dyDescent="0.25">
      <c r="A327" s="31"/>
      <c r="B327" s="31"/>
      <c r="C327" s="32"/>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8"/>
      <c r="AT327" s="128"/>
      <c r="AU327" s="128"/>
      <c r="AV327" s="128"/>
      <c r="AW327" s="128"/>
      <c r="AX327" s="128"/>
      <c r="AY327" s="128"/>
      <c r="AZ327" s="128"/>
      <c r="BA327" s="128"/>
      <c r="BB327" s="128"/>
      <c r="BC327" s="128"/>
      <c r="BD327" s="128"/>
      <c r="BE327" s="128"/>
      <c r="BF327" s="128"/>
      <c r="BG327" s="128"/>
      <c r="BH327" s="128"/>
      <c r="BI327" s="128"/>
      <c r="BJ327" s="128"/>
      <c r="BK327" s="128"/>
      <c r="BL327" s="128"/>
      <c r="BM327" s="128"/>
      <c r="BN327" s="128"/>
      <c r="BO327" s="128"/>
      <c r="BP327" s="128"/>
      <c r="BQ327" s="128"/>
      <c r="BR327" s="128"/>
      <c r="BS327" s="128"/>
      <c r="BT327" s="128"/>
      <c r="BU327" s="128"/>
      <c r="BV327" s="128"/>
      <c r="BW327" s="128"/>
      <c r="BX327" s="128"/>
      <c r="BY327" s="128"/>
      <c r="BZ327" s="128"/>
      <c r="CA327" s="128"/>
      <c r="CB327" s="128"/>
      <c r="CC327" s="128"/>
      <c r="CD327" s="128"/>
    </row>
    <row r="328" spans="1:82" s="29" customFormat="1" ht="25.5" hidden="1" customHeight="1" x14ac:dyDescent="0.25">
      <c r="A328" s="31"/>
      <c r="B328" s="31"/>
      <c r="C328" s="32"/>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c r="AL328" s="128"/>
      <c r="AM328" s="128"/>
      <c r="AN328" s="128"/>
      <c r="AO328" s="128"/>
      <c r="AP328" s="128"/>
      <c r="AQ328" s="128"/>
      <c r="AR328" s="128"/>
      <c r="AS328" s="128"/>
      <c r="AT328" s="128"/>
      <c r="AU328" s="128"/>
      <c r="AV328" s="128"/>
      <c r="AW328" s="128"/>
      <c r="AX328" s="128"/>
      <c r="AY328" s="128"/>
      <c r="AZ328" s="128"/>
      <c r="BA328" s="128"/>
      <c r="BB328" s="128"/>
      <c r="BC328" s="128"/>
      <c r="BD328" s="128"/>
      <c r="BE328" s="128"/>
      <c r="BF328" s="128"/>
      <c r="BG328" s="128"/>
      <c r="BH328" s="128"/>
      <c r="BI328" s="128"/>
      <c r="BJ328" s="128"/>
      <c r="BK328" s="128"/>
      <c r="BL328" s="128"/>
      <c r="BM328" s="128"/>
      <c r="BN328" s="128"/>
      <c r="BO328" s="128"/>
      <c r="BP328" s="128"/>
      <c r="BQ328" s="128"/>
      <c r="BR328" s="128"/>
      <c r="BS328" s="128"/>
      <c r="BT328" s="128"/>
      <c r="BU328" s="128"/>
      <c r="BV328" s="128"/>
      <c r="BW328" s="128"/>
      <c r="BX328" s="128"/>
      <c r="BY328" s="128"/>
      <c r="BZ328" s="128"/>
      <c r="CA328" s="128"/>
      <c r="CB328" s="128"/>
      <c r="CC328" s="128"/>
      <c r="CD328" s="128"/>
    </row>
    <row r="329" spans="1:82" s="29" customFormat="1" ht="25.5" hidden="1" customHeight="1" x14ac:dyDescent="0.25">
      <c r="A329" s="31"/>
      <c r="B329" s="31"/>
      <c r="C329" s="32"/>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c r="BU329" s="128"/>
      <c r="BV329" s="128"/>
      <c r="BW329" s="128"/>
      <c r="BX329" s="128"/>
      <c r="BY329" s="128"/>
      <c r="BZ329" s="128"/>
      <c r="CA329" s="128"/>
      <c r="CB329" s="128"/>
      <c r="CC329" s="128"/>
      <c r="CD329" s="128"/>
    </row>
    <row r="330" spans="1:82" s="29" customFormat="1" ht="25.5" hidden="1" customHeight="1" x14ac:dyDescent="0.25">
      <c r="A330" s="31"/>
      <c r="B330" s="31"/>
      <c r="C330" s="32"/>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128"/>
      <c r="BU330" s="128"/>
      <c r="BV330" s="128"/>
      <c r="BW330" s="128"/>
      <c r="BX330" s="128"/>
      <c r="BY330" s="128"/>
      <c r="BZ330" s="128"/>
      <c r="CA330" s="128"/>
      <c r="CB330" s="128"/>
      <c r="CC330" s="128"/>
      <c r="CD330" s="128"/>
    </row>
    <row r="331" spans="1:82" s="29" customFormat="1" ht="25.5" hidden="1" customHeight="1" x14ac:dyDescent="0.25">
      <c r="A331" s="31"/>
      <c r="B331" s="31"/>
      <c r="C331" s="32"/>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c r="AU331" s="128"/>
      <c r="AV331" s="128"/>
      <c r="AW331" s="128"/>
      <c r="AX331" s="128"/>
      <c r="AY331" s="128"/>
      <c r="AZ331" s="128"/>
      <c r="BA331" s="128"/>
      <c r="BB331" s="128"/>
      <c r="BC331" s="128"/>
      <c r="BD331" s="128"/>
      <c r="BE331" s="128"/>
      <c r="BF331" s="128"/>
      <c r="BG331" s="128"/>
      <c r="BH331" s="128"/>
      <c r="BI331" s="128"/>
      <c r="BJ331" s="128"/>
      <c r="BK331" s="128"/>
      <c r="BL331" s="128"/>
      <c r="BM331" s="128"/>
      <c r="BN331" s="128"/>
      <c r="BO331" s="128"/>
      <c r="BP331" s="128"/>
      <c r="BQ331" s="128"/>
      <c r="BR331" s="128"/>
      <c r="BS331" s="128"/>
      <c r="BT331" s="128"/>
      <c r="BU331" s="128"/>
      <c r="BV331" s="128"/>
      <c r="BW331" s="128"/>
      <c r="BX331" s="128"/>
      <c r="BY331" s="128"/>
      <c r="BZ331" s="128"/>
      <c r="CA331" s="128"/>
      <c r="CB331" s="128"/>
      <c r="CC331" s="128"/>
      <c r="CD331" s="128"/>
    </row>
    <row r="332" spans="1:82" s="29" customFormat="1" ht="25.5" hidden="1" customHeight="1" x14ac:dyDescent="0.25">
      <c r="A332" s="31"/>
      <c r="B332" s="31"/>
      <c r="C332" s="32"/>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8"/>
      <c r="AN332" s="128"/>
      <c r="AO332" s="128"/>
      <c r="AP332" s="128"/>
      <c r="AQ332" s="128"/>
      <c r="AR332" s="128"/>
      <c r="AS332" s="128"/>
      <c r="AT332" s="128"/>
      <c r="AU332" s="128"/>
      <c r="AV332" s="128"/>
      <c r="AW332" s="128"/>
      <c r="AX332" s="128"/>
      <c r="AY332" s="128"/>
      <c r="AZ332" s="128"/>
      <c r="BA332" s="128"/>
      <c r="BB332" s="128"/>
      <c r="BC332" s="128"/>
      <c r="BD332" s="128"/>
      <c r="BE332" s="128"/>
      <c r="BF332" s="128"/>
      <c r="BG332" s="128"/>
      <c r="BH332" s="128"/>
      <c r="BI332" s="128"/>
      <c r="BJ332" s="128"/>
      <c r="BK332" s="128"/>
      <c r="BL332" s="128"/>
      <c r="BM332" s="128"/>
      <c r="BN332" s="128"/>
      <c r="BO332" s="128"/>
      <c r="BP332" s="128"/>
      <c r="BQ332" s="128"/>
      <c r="BR332" s="128"/>
      <c r="BS332" s="128"/>
      <c r="BT332" s="128"/>
      <c r="BU332" s="128"/>
      <c r="BV332" s="128"/>
      <c r="BW332" s="128"/>
      <c r="BX332" s="128"/>
      <c r="BY332" s="128"/>
      <c r="BZ332" s="128"/>
      <c r="CA332" s="128"/>
      <c r="CB332" s="128"/>
      <c r="CC332" s="128"/>
      <c r="CD332" s="128"/>
    </row>
    <row r="333" spans="1:82" s="29" customFormat="1" ht="25.5" hidden="1" customHeight="1" x14ac:dyDescent="0.25">
      <c r="A333" s="31"/>
      <c r="B333" s="31"/>
      <c r="C333" s="32"/>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c r="AL333" s="128"/>
      <c r="AM333" s="128"/>
      <c r="AN333" s="128"/>
      <c r="AO333" s="128"/>
      <c r="AP333" s="128"/>
      <c r="AQ333" s="128"/>
      <c r="AR333" s="128"/>
      <c r="AS333" s="128"/>
      <c r="AT333" s="128"/>
      <c r="AU333" s="128"/>
      <c r="AV333" s="128"/>
      <c r="AW333" s="128"/>
      <c r="AX333" s="128"/>
      <c r="AY333" s="128"/>
      <c r="AZ333" s="128"/>
      <c r="BA333" s="128"/>
      <c r="BB333" s="128"/>
      <c r="BC333" s="128"/>
      <c r="BD333" s="128"/>
      <c r="BE333" s="128"/>
      <c r="BF333" s="128"/>
      <c r="BG333" s="128"/>
      <c r="BH333" s="128"/>
      <c r="BI333" s="128"/>
      <c r="BJ333" s="128"/>
      <c r="BK333" s="128"/>
      <c r="BL333" s="128"/>
      <c r="BM333" s="128"/>
      <c r="BN333" s="128"/>
      <c r="BO333" s="128"/>
      <c r="BP333" s="128"/>
      <c r="BQ333" s="128"/>
      <c r="BR333" s="128"/>
      <c r="BS333" s="128"/>
      <c r="BT333" s="128"/>
      <c r="BU333" s="128"/>
      <c r="BV333" s="128"/>
      <c r="BW333" s="128"/>
      <c r="BX333" s="128"/>
      <c r="BY333" s="128"/>
      <c r="BZ333" s="128"/>
      <c r="CA333" s="128"/>
      <c r="CB333" s="128"/>
      <c r="CC333" s="128"/>
      <c r="CD333" s="128"/>
    </row>
    <row r="334" spans="1:82" s="29" customFormat="1" ht="25.5" hidden="1" customHeight="1" x14ac:dyDescent="0.25">
      <c r="A334" s="31"/>
      <c r="B334" s="31"/>
      <c r="C334" s="33"/>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c r="AP334" s="128"/>
      <c r="AQ334" s="128"/>
      <c r="AR334" s="128"/>
      <c r="AS334" s="128"/>
      <c r="AT334" s="128"/>
      <c r="AU334" s="128"/>
      <c r="AV334" s="128"/>
      <c r="AW334" s="128"/>
      <c r="AX334" s="128"/>
      <c r="AY334" s="128"/>
      <c r="AZ334" s="128"/>
      <c r="BA334" s="128"/>
      <c r="BB334" s="128"/>
      <c r="BC334" s="128"/>
      <c r="BD334" s="128"/>
      <c r="BE334" s="128"/>
      <c r="BF334" s="128"/>
      <c r="BG334" s="128"/>
      <c r="BH334" s="128"/>
      <c r="BI334" s="128"/>
      <c r="BJ334" s="128"/>
      <c r="BK334" s="128"/>
      <c r="BL334" s="128"/>
      <c r="BM334" s="128"/>
      <c r="BN334" s="128"/>
      <c r="BO334" s="128"/>
      <c r="BP334" s="128"/>
      <c r="BQ334" s="128"/>
      <c r="BR334" s="128"/>
      <c r="BS334" s="128"/>
      <c r="BT334" s="128"/>
      <c r="BU334" s="128"/>
      <c r="BV334" s="128"/>
      <c r="BW334" s="128"/>
      <c r="BX334" s="128"/>
      <c r="BY334" s="128"/>
      <c r="BZ334" s="128"/>
      <c r="CA334" s="128"/>
      <c r="CB334" s="128"/>
      <c r="CC334" s="128"/>
      <c r="CD334" s="128"/>
    </row>
    <row r="335" spans="1:82" s="29" customFormat="1" ht="25.5" hidden="1" customHeight="1" x14ac:dyDescent="0.25">
      <c r="A335" s="31"/>
      <c r="B335" s="31"/>
      <c r="C335" s="32"/>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c r="AU335" s="128"/>
      <c r="AV335" s="128"/>
      <c r="AW335" s="128"/>
      <c r="AX335" s="128"/>
      <c r="AY335" s="128"/>
      <c r="AZ335" s="128"/>
      <c r="BA335" s="128"/>
      <c r="BB335" s="128"/>
      <c r="BC335" s="128"/>
      <c r="BD335" s="128"/>
      <c r="BE335" s="128"/>
      <c r="BF335" s="128"/>
      <c r="BG335" s="128"/>
      <c r="BH335" s="128"/>
      <c r="BI335" s="128"/>
      <c r="BJ335" s="128"/>
      <c r="BK335" s="128"/>
      <c r="BL335" s="128"/>
      <c r="BM335" s="128"/>
      <c r="BN335" s="128"/>
      <c r="BO335" s="128"/>
      <c r="BP335" s="128"/>
      <c r="BQ335" s="128"/>
      <c r="BR335" s="128"/>
      <c r="BS335" s="128"/>
      <c r="BT335" s="128"/>
      <c r="BU335" s="128"/>
      <c r="BV335" s="128"/>
      <c r="BW335" s="128"/>
      <c r="BX335" s="128"/>
      <c r="BY335" s="128"/>
      <c r="BZ335" s="128"/>
      <c r="CA335" s="128"/>
      <c r="CB335" s="128"/>
      <c r="CC335" s="128"/>
      <c r="CD335" s="128"/>
    </row>
    <row r="336" spans="1:82" s="29" customFormat="1" ht="25.5" hidden="1" customHeight="1" x14ac:dyDescent="0.25">
      <c r="A336" s="31"/>
      <c r="B336" s="31"/>
      <c r="C336" s="32"/>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c r="AP336" s="128"/>
      <c r="AQ336" s="128"/>
      <c r="AR336" s="128"/>
      <c r="AS336" s="128"/>
      <c r="AT336" s="128"/>
      <c r="AU336" s="128"/>
      <c r="AV336" s="128"/>
      <c r="AW336" s="128"/>
      <c r="AX336" s="128"/>
      <c r="AY336" s="128"/>
      <c r="AZ336" s="128"/>
      <c r="BA336" s="128"/>
      <c r="BB336" s="128"/>
      <c r="BC336" s="128"/>
      <c r="BD336" s="128"/>
      <c r="BE336" s="128"/>
      <c r="BF336" s="128"/>
      <c r="BG336" s="128"/>
      <c r="BH336" s="128"/>
      <c r="BI336" s="128"/>
      <c r="BJ336" s="128"/>
      <c r="BK336" s="128"/>
      <c r="BL336" s="128"/>
      <c r="BM336" s="128"/>
      <c r="BN336" s="128"/>
      <c r="BO336" s="128"/>
      <c r="BP336" s="128"/>
      <c r="BQ336" s="128"/>
      <c r="BR336" s="128"/>
      <c r="BS336" s="128"/>
      <c r="BT336" s="128"/>
      <c r="BU336" s="128"/>
      <c r="BV336" s="128"/>
      <c r="BW336" s="128"/>
      <c r="BX336" s="128"/>
      <c r="BY336" s="128"/>
      <c r="BZ336" s="128"/>
      <c r="CA336" s="128"/>
      <c r="CB336" s="128"/>
      <c r="CC336" s="128"/>
      <c r="CD336" s="128"/>
    </row>
    <row r="337" spans="1:82" s="29" customFormat="1" ht="25.5" hidden="1" customHeight="1" x14ac:dyDescent="0.25">
      <c r="A337" s="31"/>
      <c r="B337" s="31"/>
      <c r="C337" s="32"/>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c r="AP337" s="128"/>
      <c r="AQ337" s="128"/>
      <c r="AR337" s="128"/>
      <c r="AS337" s="128"/>
      <c r="AT337" s="128"/>
      <c r="AU337" s="128"/>
      <c r="AV337" s="128"/>
      <c r="AW337" s="128"/>
      <c r="AX337" s="128"/>
      <c r="AY337" s="128"/>
      <c r="AZ337" s="128"/>
      <c r="BA337" s="128"/>
      <c r="BB337" s="128"/>
      <c r="BC337" s="128"/>
      <c r="BD337" s="128"/>
      <c r="BE337" s="128"/>
      <c r="BF337" s="128"/>
      <c r="BG337" s="128"/>
      <c r="BH337" s="128"/>
      <c r="BI337" s="128"/>
      <c r="BJ337" s="128"/>
      <c r="BK337" s="128"/>
      <c r="BL337" s="128"/>
      <c r="BM337" s="128"/>
      <c r="BN337" s="128"/>
      <c r="BO337" s="128"/>
      <c r="BP337" s="128"/>
      <c r="BQ337" s="128"/>
      <c r="BR337" s="128"/>
      <c r="BS337" s="128"/>
      <c r="BT337" s="128"/>
      <c r="BU337" s="128"/>
      <c r="BV337" s="128"/>
      <c r="BW337" s="128"/>
      <c r="BX337" s="128"/>
      <c r="BY337" s="128"/>
      <c r="BZ337" s="128"/>
      <c r="CA337" s="128"/>
      <c r="CB337" s="128"/>
      <c r="CC337" s="128"/>
      <c r="CD337" s="128"/>
    </row>
    <row r="338" spans="1:82" s="29" customFormat="1" ht="25.5" hidden="1" customHeight="1" x14ac:dyDescent="0.25">
      <c r="A338" s="31"/>
      <c r="B338" s="31"/>
      <c r="C338" s="32"/>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8"/>
      <c r="AN338" s="128"/>
      <c r="AO338" s="128"/>
      <c r="AP338" s="128"/>
      <c r="AQ338" s="128"/>
      <c r="AR338" s="128"/>
      <c r="AS338" s="128"/>
      <c r="AT338" s="128"/>
      <c r="AU338" s="128"/>
      <c r="AV338" s="128"/>
      <c r="AW338" s="128"/>
      <c r="AX338" s="128"/>
      <c r="AY338" s="128"/>
      <c r="AZ338" s="128"/>
      <c r="BA338" s="128"/>
      <c r="BB338" s="128"/>
      <c r="BC338" s="128"/>
      <c r="BD338" s="128"/>
      <c r="BE338" s="128"/>
      <c r="BF338" s="128"/>
      <c r="BG338" s="128"/>
      <c r="BH338" s="128"/>
      <c r="BI338" s="128"/>
      <c r="BJ338" s="128"/>
      <c r="BK338" s="128"/>
      <c r="BL338" s="128"/>
      <c r="BM338" s="128"/>
      <c r="BN338" s="128"/>
      <c r="BO338" s="128"/>
      <c r="BP338" s="128"/>
      <c r="BQ338" s="128"/>
      <c r="BR338" s="128"/>
      <c r="BS338" s="128"/>
      <c r="BT338" s="128"/>
      <c r="BU338" s="128"/>
      <c r="BV338" s="128"/>
      <c r="BW338" s="128"/>
      <c r="BX338" s="128"/>
      <c r="BY338" s="128"/>
      <c r="BZ338" s="128"/>
      <c r="CA338" s="128"/>
      <c r="CB338" s="128"/>
      <c r="CC338" s="128"/>
      <c r="CD338" s="128"/>
    </row>
    <row r="339" spans="1:82" s="29" customFormat="1" ht="25.5" hidden="1" customHeight="1" x14ac:dyDescent="0.25">
      <c r="A339" s="31"/>
      <c r="B339" s="31"/>
      <c r="C339" s="32"/>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c r="AP339" s="128"/>
      <c r="AQ339" s="128"/>
      <c r="AR339" s="128"/>
      <c r="AS339" s="128"/>
      <c r="AT339" s="128"/>
      <c r="AU339" s="128"/>
      <c r="AV339" s="128"/>
      <c r="AW339" s="128"/>
      <c r="AX339" s="128"/>
      <c r="AY339" s="128"/>
      <c r="AZ339" s="128"/>
      <c r="BA339" s="128"/>
      <c r="BB339" s="128"/>
      <c r="BC339" s="128"/>
      <c r="BD339" s="128"/>
      <c r="BE339" s="128"/>
      <c r="BF339" s="128"/>
      <c r="BG339" s="128"/>
      <c r="BH339" s="128"/>
      <c r="BI339" s="128"/>
      <c r="BJ339" s="128"/>
      <c r="BK339" s="128"/>
      <c r="BL339" s="128"/>
      <c r="BM339" s="128"/>
      <c r="BN339" s="128"/>
      <c r="BO339" s="128"/>
      <c r="BP339" s="128"/>
      <c r="BQ339" s="128"/>
      <c r="BR339" s="128"/>
      <c r="BS339" s="128"/>
      <c r="BT339" s="128"/>
      <c r="BU339" s="128"/>
      <c r="BV339" s="128"/>
      <c r="BW339" s="128"/>
      <c r="BX339" s="128"/>
      <c r="BY339" s="128"/>
      <c r="BZ339" s="128"/>
      <c r="CA339" s="128"/>
      <c r="CB339" s="128"/>
      <c r="CC339" s="128"/>
      <c r="CD339" s="128"/>
    </row>
    <row r="340" spans="1:82" s="29" customFormat="1" ht="25.5" hidden="1" customHeight="1" x14ac:dyDescent="0.25">
      <c r="A340" s="31"/>
      <c r="B340" s="31"/>
      <c r="C340" s="32"/>
      <c r="G340" s="128"/>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c r="AP340" s="128"/>
      <c r="AQ340" s="128"/>
      <c r="AR340" s="128"/>
      <c r="AS340" s="128"/>
      <c r="AT340" s="128"/>
      <c r="AU340" s="128"/>
      <c r="AV340" s="128"/>
      <c r="AW340" s="128"/>
      <c r="AX340" s="128"/>
      <c r="AY340" s="128"/>
      <c r="AZ340" s="128"/>
      <c r="BA340" s="128"/>
      <c r="BB340" s="128"/>
      <c r="BC340" s="128"/>
      <c r="BD340" s="128"/>
      <c r="BE340" s="128"/>
      <c r="BF340" s="128"/>
      <c r="BG340" s="128"/>
      <c r="BH340" s="128"/>
      <c r="BI340" s="128"/>
      <c r="BJ340" s="128"/>
      <c r="BK340" s="128"/>
      <c r="BL340" s="128"/>
      <c r="BM340" s="128"/>
      <c r="BN340" s="128"/>
      <c r="BO340" s="128"/>
      <c r="BP340" s="128"/>
      <c r="BQ340" s="128"/>
      <c r="BR340" s="128"/>
      <c r="BS340" s="128"/>
      <c r="BT340" s="128"/>
      <c r="BU340" s="128"/>
      <c r="BV340" s="128"/>
      <c r="BW340" s="128"/>
      <c r="BX340" s="128"/>
      <c r="BY340" s="128"/>
      <c r="BZ340" s="128"/>
      <c r="CA340" s="128"/>
      <c r="CB340" s="128"/>
      <c r="CC340" s="128"/>
      <c r="CD340" s="128"/>
    </row>
    <row r="341" spans="1:82" s="29" customFormat="1" ht="25.5" hidden="1" customHeight="1" x14ac:dyDescent="0.25">
      <c r="A341" s="31"/>
      <c r="B341" s="31"/>
      <c r="C341" s="32"/>
      <c r="G341" s="128"/>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c r="AN341" s="128"/>
      <c r="AO341" s="128"/>
      <c r="AP341" s="128"/>
      <c r="AQ341" s="128"/>
      <c r="AR341" s="128"/>
      <c r="AS341" s="128"/>
      <c r="AT341" s="128"/>
      <c r="AU341" s="128"/>
      <c r="AV341" s="128"/>
      <c r="AW341" s="128"/>
      <c r="AX341" s="128"/>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c r="CC341" s="128"/>
      <c r="CD341" s="128"/>
    </row>
    <row r="342" spans="1:82" s="29" customFormat="1" ht="25.5" hidden="1" customHeight="1" x14ac:dyDescent="0.25">
      <c r="A342" s="31"/>
      <c r="B342" s="31"/>
      <c r="C342" s="32"/>
      <c r="G342" s="128"/>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c r="AP342" s="128"/>
      <c r="AQ342" s="128"/>
      <c r="AR342" s="128"/>
      <c r="AS342" s="128"/>
      <c r="AT342" s="128"/>
      <c r="AU342" s="128"/>
      <c r="AV342" s="128"/>
      <c r="AW342" s="128"/>
      <c r="AX342" s="128"/>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c r="CC342" s="128"/>
      <c r="CD342" s="128"/>
    </row>
    <row r="343" spans="1:82" s="29" customFormat="1" ht="25.5" hidden="1" customHeight="1" x14ac:dyDescent="0.25">
      <c r="A343" s="31"/>
      <c r="B343" s="31"/>
      <c r="C343" s="32"/>
      <c r="G343" s="128"/>
      <c r="H343" s="128"/>
      <c r="I343" s="128"/>
      <c r="J343" s="128"/>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8"/>
      <c r="AN343" s="128"/>
      <c r="AO343" s="128"/>
      <c r="AP343" s="128"/>
      <c r="AQ343" s="128"/>
      <c r="AR343" s="128"/>
      <c r="AS343" s="128"/>
      <c r="AT343" s="128"/>
      <c r="AU343" s="128"/>
      <c r="AV343" s="128"/>
      <c r="AW343" s="128"/>
      <c r="AX343" s="128"/>
      <c r="AY343" s="128"/>
      <c r="AZ343" s="128"/>
      <c r="BA343" s="128"/>
      <c r="BB343" s="128"/>
      <c r="BC343" s="128"/>
      <c r="BD343" s="128"/>
      <c r="BE343" s="128"/>
      <c r="BF343" s="128"/>
      <c r="BG343" s="128"/>
      <c r="BH343" s="128"/>
      <c r="BI343" s="128"/>
      <c r="BJ343" s="128"/>
      <c r="BK343" s="128"/>
      <c r="BL343" s="128"/>
      <c r="BM343" s="128"/>
      <c r="BN343" s="128"/>
      <c r="BO343" s="128"/>
      <c r="BP343" s="128"/>
      <c r="BQ343" s="128"/>
      <c r="BR343" s="128"/>
      <c r="BS343" s="128"/>
      <c r="BT343" s="128"/>
      <c r="BU343" s="128"/>
      <c r="BV343" s="128"/>
      <c r="BW343" s="128"/>
      <c r="BX343" s="128"/>
      <c r="BY343" s="128"/>
      <c r="BZ343" s="128"/>
      <c r="CA343" s="128"/>
      <c r="CB343" s="128"/>
      <c r="CC343" s="128"/>
      <c r="CD343" s="128"/>
    </row>
    <row r="344" spans="1:82" s="29" customFormat="1" ht="25.5" hidden="1" customHeight="1" x14ac:dyDescent="0.25">
      <c r="A344" s="31"/>
      <c r="B344" s="31"/>
      <c r="C344" s="33"/>
      <c r="G344" s="128"/>
      <c r="H344" s="128"/>
      <c r="I344" s="128"/>
      <c r="J344" s="128"/>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8"/>
      <c r="AT344" s="128"/>
      <c r="AU344" s="128"/>
      <c r="AV344" s="128"/>
      <c r="AW344" s="128"/>
      <c r="AX344" s="128"/>
      <c r="AY344" s="128"/>
      <c r="AZ344" s="128"/>
      <c r="BA344" s="128"/>
      <c r="BB344" s="128"/>
      <c r="BC344" s="128"/>
      <c r="BD344" s="128"/>
      <c r="BE344" s="128"/>
      <c r="BF344" s="128"/>
      <c r="BG344" s="128"/>
      <c r="BH344" s="128"/>
      <c r="BI344" s="128"/>
      <c r="BJ344" s="128"/>
      <c r="BK344" s="128"/>
      <c r="BL344" s="128"/>
      <c r="BM344" s="128"/>
      <c r="BN344" s="128"/>
      <c r="BO344" s="128"/>
      <c r="BP344" s="128"/>
      <c r="BQ344" s="128"/>
      <c r="BR344" s="128"/>
      <c r="BS344" s="128"/>
      <c r="BT344" s="128"/>
      <c r="BU344" s="128"/>
      <c r="BV344" s="128"/>
      <c r="BW344" s="128"/>
      <c r="BX344" s="128"/>
      <c r="BY344" s="128"/>
      <c r="BZ344" s="128"/>
      <c r="CA344" s="128"/>
      <c r="CB344" s="128"/>
      <c r="CC344" s="128"/>
      <c r="CD344" s="128"/>
    </row>
    <row r="345" spans="1:82" s="29" customFormat="1" ht="25.5" hidden="1" customHeight="1" x14ac:dyDescent="0.25">
      <c r="A345" s="31"/>
      <c r="B345" s="31"/>
      <c r="C345" s="32"/>
      <c r="G345" s="128"/>
      <c r="H345" s="128"/>
      <c r="I345" s="128"/>
      <c r="J345" s="128"/>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8"/>
      <c r="AT345" s="128"/>
      <c r="AU345" s="128"/>
      <c r="AV345" s="128"/>
      <c r="AW345" s="128"/>
      <c r="AX345" s="128"/>
      <c r="AY345" s="128"/>
      <c r="AZ345" s="128"/>
      <c r="BA345" s="128"/>
      <c r="BB345" s="128"/>
      <c r="BC345" s="128"/>
      <c r="BD345" s="128"/>
      <c r="BE345" s="128"/>
      <c r="BF345" s="128"/>
      <c r="BG345" s="128"/>
      <c r="BH345" s="128"/>
      <c r="BI345" s="128"/>
      <c r="BJ345" s="128"/>
      <c r="BK345" s="128"/>
      <c r="BL345" s="128"/>
      <c r="BM345" s="128"/>
      <c r="BN345" s="128"/>
      <c r="BO345" s="128"/>
      <c r="BP345" s="128"/>
      <c r="BQ345" s="128"/>
      <c r="BR345" s="128"/>
      <c r="BS345" s="128"/>
      <c r="BT345" s="128"/>
      <c r="BU345" s="128"/>
      <c r="BV345" s="128"/>
      <c r="BW345" s="128"/>
      <c r="BX345" s="128"/>
      <c r="BY345" s="128"/>
      <c r="BZ345" s="128"/>
      <c r="CA345" s="128"/>
      <c r="CB345" s="128"/>
      <c r="CC345" s="128"/>
      <c r="CD345" s="128"/>
    </row>
    <row r="346" spans="1:82" s="29" customFormat="1" ht="25.5" hidden="1" customHeight="1" x14ac:dyDescent="0.25">
      <c r="A346" s="31"/>
      <c r="B346" s="31"/>
      <c r="C346" s="32"/>
      <c r="G346" s="128"/>
      <c r="H346" s="128"/>
      <c r="I346" s="128"/>
      <c r="J346" s="128"/>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c r="AP346" s="128"/>
      <c r="AQ346" s="128"/>
      <c r="AR346" s="128"/>
      <c r="AS346" s="128"/>
      <c r="AT346" s="128"/>
      <c r="AU346" s="128"/>
      <c r="AV346" s="128"/>
      <c r="AW346" s="128"/>
      <c r="AX346" s="128"/>
      <c r="AY346" s="128"/>
      <c r="AZ346" s="128"/>
      <c r="BA346" s="128"/>
      <c r="BB346" s="128"/>
      <c r="BC346" s="128"/>
      <c r="BD346" s="128"/>
      <c r="BE346" s="128"/>
      <c r="BF346" s="128"/>
      <c r="BG346" s="128"/>
      <c r="BH346" s="128"/>
      <c r="BI346" s="128"/>
      <c r="BJ346" s="128"/>
      <c r="BK346" s="128"/>
      <c r="BL346" s="128"/>
      <c r="BM346" s="128"/>
      <c r="BN346" s="128"/>
      <c r="BO346" s="128"/>
      <c r="BP346" s="128"/>
      <c r="BQ346" s="128"/>
      <c r="BR346" s="128"/>
      <c r="BS346" s="128"/>
      <c r="BT346" s="128"/>
      <c r="BU346" s="128"/>
      <c r="BV346" s="128"/>
      <c r="BW346" s="128"/>
      <c r="BX346" s="128"/>
      <c r="BY346" s="128"/>
      <c r="BZ346" s="128"/>
      <c r="CA346" s="128"/>
      <c r="CB346" s="128"/>
      <c r="CC346" s="128"/>
      <c r="CD346" s="128"/>
    </row>
    <row r="347" spans="1:82" s="29" customFormat="1" ht="25.5" hidden="1" customHeight="1" x14ac:dyDescent="0.25">
      <c r="A347" s="31"/>
      <c r="B347" s="31"/>
      <c r="C347" s="33"/>
      <c r="G347" s="128"/>
      <c r="H347" s="128"/>
      <c r="I347" s="128"/>
      <c r="J347" s="128"/>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8"/>
      <c r="AM347" s="128"/>
      <c r="AN347" s="128"/>
      <c r="AO347" s="128"/>
      <c r="AP347" s="128"/>
      <c r="AQ347" s="128"/>
      <c r="AR347" s="128"/>
      <c r="AS347" s="128"/>
      <c r="AT347" s="128"/>
      <c r="AU347" s="128"/>
      <c r="AV347" s="128"/>
      <c r="AW347" s="128"/>
      <c r="AX347" s="128"/>
      <c r="AY347" s="128"/>
      <c r="AZ347" s="128"/>
      <c r="BA347" s="128"/>
      <c r="BB347" s="128"/>
      <c r="BC347" s="128"/>
      <c r="BD347" s="128"/>
      <c r="BE347" s="128"/>
      <c r="BF347" s="128"/>
      <c r="BG347" s="128"/>
      <c r="BH347" s="128"/>
      <c r="BI347" s="128"/>
      <c r="BJ347" s="128"/>
      <c r="BK347" s="128"/>
      <c r="BL347" s="128"/>
      <c r="BM347" s="128"/>
      <c r="BN347" s="128"/>
      <c r="BO347" s="128"/>
      <c r="BP347" s="128"/>
      <c r="BQ347" s="128"/>
      <c r="BR347" s="128"/>
      <c r="BS347" s="128"/>
      <c r="BT347" s="128"/>
      <c r="BU347" s="128"/>
      <c r="BV347" s="128"/>
      <c r="BW347" s="128"/>
      <c r="BX347" s="128"/>
      <c r="BY347" s="128"/>
      <c r="BZ347" s="128"/>
      <c r="CA347" s="128"/>
      <c r="CB347" s="128"/>
      <c r="CC347" s="128"/>
      <c r="CD347" s="128"/>
    </row>
    <row r="348" spans="1:82" s="29" customFormat="1" ht="25.5" hidden="1" customHeight="1" x14ac:dyDescent="0.25">
      <c r="A348" s="31"/>
      <c r="B348" s="31"/>
      <c r="C348" s="32"/>
      <c r="G348" s="128"/>
      <c r="H348" s="128"/>
      <c r="I348" s="128"/>
      <c r="J348" s="128"/>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8"/>
      <c r="AT348" s="128"/>
      <c r="AU348" s="128"/>
      <c r="AV348" s="128"/>
      <c r="AW348" s="128"/>
      <c r="AX348" s="128"/>
      <c r="AY348" s="128"/>
      <c r="AZ348" s="128"/>
      <c r="BA348" s="128"/>
      <c r="BB348" s="128"/>
      <c r="BC348" s="128"/>
      <c r="BD348" s="128"/>
      <c r="BE348" s="128"/>
      <c r="BF348" s="128"/>
      <c r="BG348" s="128"/>
      <c r="BH348" s="128"/>
      <c r="BI348" s="128"/>
      <c r="BJ348" s="128"/>
      <c r="BK348" s="128"/>
      <c r="BL348" s="128"/>
      <c r="BM348" s="128"/>
      <c r="BN348" s="128"/>
      <c r="BO348" s="128"/>
      <c r="BP348" s="128"/>
      <c r="BQ348" s="128"/>
      <c r="BR348" s="128"/>
      <c r="BS348" s="128"/>
      <c r="BT348" s="128"/>
      <c r="BU348" s="128"/>
      <c r="BV348" s="128"/>
      <c r="BW348" s="128"/>
      <c r="BX348" s="128"/>
      <c r="BY348" s="128"/>
      <c r="BZ348" s="128"/>
      <c r="CA348" s="128"/>
      <c r="CB348" s="128"/>
      <c r="CC348" s="128"/>
      <c r="CD348" s="128"/>
    </row>
    <row r="349" spans="1:82" s="29" customFormat="1" ht="25.5" hidden="1" customHeight="1" x14ac:dyDescent="0.25">
      <c r="A349" s="31"/>
      <c r="B349" s="31"/>
      <c r="C349" s="32"/>
      <c r="G349" s="128"/>
      <c r="H349" s="128"/>
      <c r="I349" s="128"/>
      <c r="J349" s="128"/>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8"/>
      <c r="BR349" s="128"/>
      <c r="BS349" s="128"/>
      <c r="BT349" s="128"/>
      <c r="BU349" s="128"/>
      <c r="BV349" s="128"/>
      <c r="BW349" s="128"/>
      <c r="BX349" s="128"/>
      <c r="BY349" s="128"/>
      <c r="BZ349" s="128"/>
      <c r="CA349" s="128"/>
      <c r="CB349" s="128"/>
      <c r="CC349" s="128"/>
      <c r="CD349" s="128"/>
    </row>
    <row r="350" spans="1:82" s="29" customFormat="1" ht="25.5" hidden="1" customHeight="1" x14ac:dyDescent="0.25">
      <c r="A350" s="31"/>
      <c r="B350" s="31"/>
      <c r="C350" s="32"/>
      <c r="G350" s="128"/>
      <c r="H350" s="128"/>
      <c r="I350" s="128"/>
      <c r="J350" s="128"/>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c r="AH350" s="128"/>
      <c r="AI350" s="128"/>
      <c r="AJ350" s="128"/>
      <c r="AK350" s="128"/>
      <c r="AL350" s="128"/>
      <c r="AM350" s="128"/>
      <c r="AN350" s="128"/>
      <c r="AO350" s="128"/>
      <c r="AP350" s="128"/>
      <c r="AQ350" s="128"/>
      <c r="AR350" s="128"/>
      <c r="AS350" s="128"/>
      <c r="AT350" s="128"/>
      <c r="AU350" s="128"/>
      <c r="AV350" s="128"/>
      <c r="AW350" s="128"/>
      <c r="AX350" s="128"/>
      <c r="AY350" s="128"/>
      <c r="AZ350" s="128"/>
      <c r="BA350" s="128"/>
      <c r="BB350" s="128"/>
      <c r="BC350" s="128"/>
      <c r="BD350" s="128"/>
      <c r="BE350" s="128"/>
      <c r="BF350" s="128"/>
      <c r="BG350" s="128"/>
      <c r="BH350" s="128"/>
      <c r="BI350" s="128"/>
      <c r="BJ350" s="128"/>
      <c r="BK350" s="128"/>
      <c r="BL350" s="128"/>
      <c r="BM350" s="128"/>
      <c r="BN350" s="128"/>
      <c r="BO350" s="128"/>
      <c r="BP350" s="128"/>
      <c r="BQ350" s="128"/>
      <c r="BR350" s="128"/>
      <c r="BS350" s="128"/>
      <c r="BT350" s="128"/>
      <c r="BU350" s="128"/>
      <c r="BV350" s="128"/>
      <c r="BW350" s="128"/>
      <c r="BX350" s="128"/>
      <c r="BY350" s="128"/>
      <c r="BZ350" s="128"/>
      <c r="CA350" s="128"/>
      <c r="CB350" s="128"/>
      <c r="CC350" s="128"/>
      <c r="CD350" s="128"/>
    </row>
    <row r="351" spans="1:82" s="29" customFormat="1" ht="25.5" hidden="1" customHeight="1" x14ac:dyDescent="0.25">
      <c r="A351" s="31"/>
      <c r="B351" s="31"/>
      <c r="C351" s="33"/>
      <c r="G351" s="128"/>
      <c r="H351" s="128"/>
      <c r="I351" s="128"/>
      <c r="J351" s="128"/>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8"/>
      <c r="AN351" s="128"/>
      <c r="AO351" s="128"/>
      <c r="AP351" s="128"/>
      <c r="AQ351" s="128"/>
      <c r="AR351" s="128"/>
      <c r="AS351" s="128"/>
      <c r="AT351" s="128"/>
      <c r="AU351" s="128"/>
      <c r="AV351" s="128"/>
      <c r="AW351" s="128"/>
      <c r="AX351" s="128"/>
      <c r="AY351" s="128"/>
      <c r="AZ351" s="128"/>
      <c r="BA351" s="128"/>
      <c r="BB351" s="128"/>
      <c r="BC351" s="128"/>
      <c r="BD351" s="128"/>
      <c r="BE351" s="128"/>
      <c r="BF351" s="128"/>
      <c r="BG351" s="128"/>
      <c r="BH351" s="128"/>
      <c r="BI351" s="128"/>
      <c r="BJ351" s="128"/>
      <c r="BK351" s="128"/>
      <c r="BL351" s="128"/>
      <c r="BM351" s="128"/>
      <c r="BN351" s="128"/>
      <c r="BO351" s="128"/>
      <c r="BP351" s="128"/>
      <c r="BQ351" s="128"/>
      <c r="BR351" s="128"/>
      <c r="BS351" s="128"/>
      <c r="BT351" s="128"/>
      <c r="BU351" s="128"/>
      <c r="BV351" s="128"/>
      <c r="BW351" s="128"/>
      <c r="BX351" s="128"/>
      <c r="BY351" s="128"/>
      <c r="BZ351" s="128"/>
      <c r="CA351" s="128"/>
      <c r="CB351" s="128"/>
      <c r="CC351" s="128"/>
      <c r="CD351" s="128"/>
    </row>
    <row r="352" spans="1:82" s="29" customFormat="1" ht="25.5" hidden="1" customHeight="1" x14ac:dyDescent="0.25">
      <c r="A352" s="31"/>
      <c r="B352" s="31"/>
      <c r="C352" s="33"/>
      <c r="G352" s="128"/>
      <c r="H352" s="128"/>
      <c r="I352" s="128"/>
      <c r="J352" s="128"/>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c r="AP352" s="128"/>
      <c r="AQ352" s="128"/>
      <c r="AR352" s="128"/>
      <c r="AS352" s="128"/>
      <c r="AT352" s="128"/>
      <c r="AU352" s="128"/>
      <c r="AV352" s="128"/>
      <c r="AW352" s="128"/>
      <c r="AX352" s="128"/>
      <c r="AY352" s="128"/>
      <c r="AZ352" s="128"/>
      <c r="BA352" s="128"/>
      <c r="BB352" s="128"/>
      <c r="BC352" s="128"/>
      <c r="BD352" s="128"/>
      <c r="BE352" s="128"/>
      <c r="BF352" s="128"/>
      <c r="BG352" s="128"/>
      <c r="BH352" s="128"/>
      <c r="BI352" s="128"/>
      <c r="BJ352" s="128"/>
      <c r="BK352" s="128"/>
      <c r="BL352" s="128"/>
      <c r="BM352" s="128"/>
      <c r="BN352" s="128"/>
      <c r="BO352" s="128"/>
      <c r="BP352" s="128"/>
      <c r="BQ352" s="128"/>
      <c r="BR352" s="128"/>
      <c r="BS352" s="128"/>
      <c r="BT352" s="128"/>
      <c r="BU352" s="128"/>
      <c r="BV352" s="128"/>
      <c r="BW352" s="128"/>
      <c r="BX352" s="128"/>
      <c r="BY352" s="128"/>
      <c r="BZ352" s="128"/>
      <c r="CA352" s="128"/>
      <c r="CB352" s="128"/>
      <c r="CC352" s="128"/>
      <c r="CD352" s="128"/>
    </row>
    <row r="353" spans="1:82" s="29" customFormat="1" ht="25.5" hidden="1" customHeight="1" x14ac:dyDescent="0.25">
      <c r="A353" s="31"/>
      <c r="B353" s="31"/>
      <c r="C353" s="32"/>
      <c r="G353" s="128"/>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8"/>
      <c r="AT353" s="128"/>
      <c r="AU353" s="128"/>
      <c r="AV353" s="128"/>
      <c r="AW353" s="128"/>
      <c r="AX353" s="128"/>
      <c r="AY353" s="128"/>
      <c r="AZ353" s="128"/>
      <c r="BA353" s="128"/>
      <c r="BB353" s="128"/>
      <c r="BC353" s="128"/>
      <c r="BD353" s="128"/>
      <c r="BE353" s="128"/>
      <c r="BF353" s="128"/>
      <c r="BG353" s="128"/>
      <c r="BH353" s="128"/>
      <c r="BI353" s="128"/>
      <c r="BJ353" s="128"/>
      <c r="BK353" s="128"/>
      <c r="BL353" s="128"/>
      <c r="BM353" s="128"/>
      <c r="BN353" s="128"/>
      <c r="BO353" s="128"/>
      <c r="BP353" s="128"/>
      <c r="BQ353" s="128"/>
      <c r="BR353" s="128"/>
      <c r="BS353" s="128"/>
      <c r="BT353" s="128"/>
      <c r="BU353" s="128"/>
      <c r="BV353" s="128"/>
      <c r="BW353" s="128"/>
      <c r="BX353" s="128"/>
      <c r="BY353" s="128"/>
      <c r="BZ353" s="128"/>
      <c r="CA353" s="128"/>
      <c r="CB353" s="128"/>
      <c r="CC353" s="128"/>
      <c r="CD353" s="128"/>
    </row>
    <row r="354" spans="1:82" s="29" customFormat="1" ht="25.5" hidden="1" customHeight="1" x14ac:dyDescent="0.25">
      <c r="A354" s="31"/>
      <c r="B354" s="31"/>
      <c r="C354" s="32"/>
      <c r="G354" s="128"/>
      <c r="H354" s="128"/>
      <c r="I354" s="128"/>
      <c r="J354" s="128"/>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c r="AP354" s="128"/>
      <c r="AQ354" s="128"/>
      <c r="AR354" s="128"/>
      <c r="AS354" s="128"/>
      <c r="AT354" s="128"/>
      <c r="AU354" s="128"/>
      <c r="AV354" s="128"/>
      <c r="AW354" s="128"/>
      <c r="AX354" s="128"/>
      <c r="AY354" s="128"/>
      <c r="AZ354" s="128"/>
      <c r="BA354" s="128"/>
      <c r="BB354" s="128"/>
      <c r="BC354" s="128"/>
      <c r="BD354" s="128"/>
      <c r="BE354" s="128"/>
      <c r="BF354" s="128"/>
      <c r="BG354" s="128"/>
      <c r="BH354" s="128"/>
      <c r="BI354" s="128"/>
      <c r="BJ354" s="128"/>
      <c r="BK354" s="128"/>
      <c r="BL354" s="128"/>
      <c r="BM354" s="128"/>
      <c r="BN354" s="128"/>
      <c r="BO354" s="128"/>
      <c r="BP354" s="128"/>
      <c r="BQ354" s="128"/>
      <c r="BR354" s="128"/>
      <c r="BS354" s="128"/>
      <c r="BT354" s="128"/>
      <c r="BU354" s="128"/>
      <c r="BV354" s="128"/>
      <c r="BW354" s="128"/>
      <c r="BX354" s="128"/>
      <c r="BY354" s="128"/>
      <c r="BZ354" s="128"/>
      <c r="CA354" s="128"/>
      <c r="CB354" s="128"/>
      <c r="CC354" s="128"/>
      <c r="CD354" s="128"/>
    </row>
    <row r="355" spans="1:82" s="29" customFormat="1" ht="25.5" hidden="1" customHeight="1" x14ac:dyDescent="0.25">
      <c r="A355" s="31"/>
      <c r="B355" s="31"/>
      <c r="C355" s="32"/>
      <c r="G355" s="128"/>
      <c r="H355" s="128"/>
      <c r="I355" s="128"/>
      <c r="J355" s="128"/>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8"/>
      <c r="BR355" s="128"/>
      <c r="BS355" s="128"/>
      <c r="BT355" s="128"/>
      <c r="BU355" s="128"/>
      <c r="BV355" s="128"/>
      <c r="BW355" s="128"/>
      <c r="BX355" s="128"/>
      <c r="BY355" s="128"/>
      <c r="BZ355" s="128"/>
      <c r="CA355" s="128"/>
      <c r="CB355" s="128"/>
      <c r="CC355" s="128"/>
      <c r="CD355" s="128"/>
    </row>
    <row r="356" spans="1:82" s="29" customFormat="1" ht="25.5" hidden="1" customHeight="1" x14ac:dyDescent="0.25">
      <c r="A356" s="31"/>
      <c r="B356" s="31"/>
      <c r="C356" s="32"/>
      <c r="G356" s="128"/>
      <c r="H356" s="128"/>
      <c r="I356" s="128"/>
      <c r="J356" s="128"/>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c r="AP356" s="128"/>
      <c r="AQ356" s="128"/>
      <c r="AR356" s="128"/>
      <c r="AS356" s="128"/>
      <c r="AT356" s="128"/>
      <c r="AU356" s="128"/>
      <c r="AV356" s="128"/>
      <c r="AW356" s="128"/>
      <c r="AX356" s="128"/>
      <c r="AY356" s="128"/>
      <c r="AZ356" s="128"/>
      <c r="BA356" s="128"/>
      <c r="BB356" s="128"/>
      <c r="BC356" s="128"/>
      <c r="BD356" s="128"/>
      <c r="BE356" s="128"/>
      <c r="BF356" s="128"/>
      <c r="BG356" s="128"/>
      <c r="BH356" s="128"/>
      <c r="BI356" s="128"/>
      <c r="BJ356" s="128"/>
      <c r="BK356" s="128"/>
      <c r="BL356" s="128"/>
      <c r="BM356" s="128"/>
      <c r="BN356" s="128"/>
      <c r="BO356" s="128"/>
      <c r="BP356" s="128"/>
      <c r="BQ356" s="128"/>
      <c r="BR356" s="128"/>
      <c r="BS356" s="128"/>
      <c r="BT356" s="128"/>
      <c r="BU356" s="128"/>
      <c r="BV356" s="128"/>
      <c r="BW356" s="128"/>
      <c r="BX356" s="128"/>
      <c r="BY356" s="128"/>
      <c r="BZ356" s="128"/>
      <c r="CA356" s="128"/>
      <c r="CB356" s="128"/>
      <c r="CC356" s="128"/>
      <c r="CD356" s="128"/>
    </row>
    <row r="357" spans="1:82" s="29" customFormat="1" ht="25.5" hidden="1" customHeight="1" x14ac:dyDescent="0.25">
      <c r="A357" s="31"/>
      <c r="B357" s="31"/>
      <c r="C357" s="32"/>
      <c r="G357" s="128"/>
      <c r="H357" s="128"/>
      <c r="I357" s="128"/>
      <c r="J357" s="128"/>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c r="AP357" s="128"/>
      <c r="AQ357" s="128"/>
      <c r="AR357" s="128"/>
      <c r="AS357" s="128"/>
      <c r="AT357" s="128"/>
      <c r="AU357" s="128"/>
      <c r="AV357" s="128"/>
      <c r="AW357" s="128"/>
      <c r="AX357" s="128"/>
      <c r="AY357" s="128"/>
      <c r="AZ357" s="128"/>
      <c r="BA357" s="128"/>
      <c r="BB357" s="128"/>
      <c r="BC357" s="128"/>
      <c r="BD357" s="128"/>
      <c r="BE357" s="128"/>
      <c r="BF357" s="128"/>
      <c r="BG357" s="128"/>
      <c r="BH357" s="128"/>
      <c r="BI357" s="128"/>
      <c r="BJ357" s="128"/>
      <c r="BK357" s="128"/>
      <c r="BL357" s="128"/>
      <c r="BM357" s="128"/>
      <c r="BN357" s="128"/>
      <c r="BO357" s="128"/>
      <c r="BP357" s="128"/>
      <c r="BQ357" s="128"/>
      <c r="BR357" s="128"/>
      <c r="BS357" s="128"/>
      <c r="BT357" s="128"/>
      <c r="BU357" s="128"/>
      <c r="BV357" s="128"/>
      <c r="BW357" s="128"/>
      <c r="BX357" s="128"/>
      <c r="BY357" s="128"/>
      <c r="BZ357" s="128"/>
      <c r="CA357" s="128"/>
      <c r="CB357" s="128"/>
      <c r="CC357" s="128"/>
      <c r="CD357" s="128"/>
    </row>
    <row r="358" spans="1:82" s="29" customFormat="1" ht="25.5" hidden="1" customHeight="1" x14ac:dyDescent="0.25">
      <c r="A358" s="31"/>
      <c r="B358" s="31"/>
      <c r="C358" s="32"/>
      <c r="G358" s="128"/>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c r="AP358" s="128"/>
      <c r="AQ358" s="128"/>
      <c r="AR358" s="128"/>
      <c r="AS358" s="128"/>
      <c r="AT358" s="128"/>
      <c r="AU358" s="128"/>
      <c r="AV358" s="128"/>
      <c r="AW358" s="128"/>
      <c r="AX358" s="128"/>
      <c r="AY358" s="128"/>
      <c r="AZ358" s="128"/>
      <c r="BA358" s="128"/>
      <c r="BB358" s="128"/>
      <c r="BC358" s="128"/>
      <c r="BD358" s="128"/>
      <c r="BE358" s="128"/>
      <c r="BF358" s="128"/>
      <c r="BG358" s="128"/>
      <c r="BH358" s="128"/>
      <c r="BI358" s="128"/>
      <c r="BJ358" s="128"/>
      <c r="BK358" s="128"/>
      <c r="BL358" s="128"/>
      <c r="BM358" s="128"/>
      <c r="BN358" s="128"/>
      <c r="BO358" s="128"/>
      <c r="BP358" s="128"/>
      <c r="BQ358" s="128"/>
      <c r="BR358" s="128"/>
      <c r="BS358" s="128"/>
      <c r="BT358" s="128"/>
      <c r="BU358" s="128"/>
      <c r="BV358" s="128"/>
      <c r="BW358" s="128"/>
      <c r="BX358" s="128"/>
      <c r="BY358" s="128"/>
      <c r="BZ358" s="128"/>
      <c r="CA358" s="128"/>
      <c r="CB358" s="128"/>
      <c r="CC358" s="128"/>
      <c r="CD358" s="128"/>
    </row>
    <row r="359" spans="1:82" s="29" customFormat="1" ht="25.5" hidden="1" customHeight="1" x14ac:dyDescent="0.25">
      <c r="A359" s="31"/>
      <c r="B359" s="31"/>
      <c r="C359" s="33"/>
      <c r="G359" s="128"/>
      <c r="H359" s="128"/>
      <c r="I359" s="128"/>
      <c r="J359" s="128"/>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c r="AP359" s="128"/>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c r="BM359" s="128"/>
      <c r="BN359" s="128"/>
      <c r="BO359" s="128"/>
      <c r="BP359" s="128"/>
      <c r="BQ359" s="128"/>
      <c r="BR359" s="128"/>
      <c r="BS359" s="128"/>
      <c r="BT359" s="128"/>
      <c r="BU359" s="128"/>
      <c r="BV359" s="128"/>
      <c r="BW359" s="128"/>
      <c r="BX359" s="128"/>
      <c r="BY359" s="128"/>
      <c r="BZ359" s="128"/>
      <c r="CA359" s="128"/>
      <c r="CB359" s="128"/>
      <c r="CC359" s="128"/>
      <c r="CD359" s="128"/>
    </row>
    <row r="360" spans="1:82" s="29" customFormat="1" ht="25.5" hidden="1" customHeight="1" x14ac:dyDescent="0.25">
      <c r="A360" s="31"/>
      <c r="B360" s="31"/>
      <c r="C360" s="32"/>
      <c r="G360" s="128"/>
      <c r="H360" s="128"/>
      <c r="I360" s="128"/>
      <c r="J360" s="128"/>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8"/>
      <c r="AN360" s="128"/>
      <c r="AO360" s="128"/>
      <c r="AP360" s="128"/>
      <c r="AQ360" s="128"/>
      <c r="AR360" s="128"/>
      <c r="AS360" s="128"/>
      <c r="AT360" s="128"/>
      <c r="AU360" s="128"/>
      <c r="AV360" s="128"/>
      <c r="AW360" s="128"/>
      <c r="AX360" s="128"/>
      <c r="AY360" s="128"/>
      <c r="AZ360" s="128"/>
      <c r="BA360" s="128"/>
      <c r="BB360" s="128"/>
      <c r="BC360" s="128"/>
      <c r="BD360" s="128"/>
      <c r="BE360" s="128"/>
      <c r="BF360" s="128"/>
      <c r="BG360" s="128"/>
      <c r="BH360" s="128"/>
      <c r="BI360" s="128"/>
      <c r="BJ360" s="128"/>
      <c r="BK360" s="128"/>
      <c r="BL360" s="128"/>
      <c r="BM360" s="128"/>
      <c r="BN360" s="128"/>
      <c r="BO360" s="128"/>
      <c r="BP360" s="128"/>
      <c r="BQ360" s="128"/>
      <c r="BR360" s="128"/>
      <c r="BS360" s="128"/>
      <c r="BT360" s="128"/>
      <c r="BU360" s="128"/>
      <c r="BV360" s="128"/>
      <c r="BW360" s="128"/>
      <c r="BX360" s="128"/>
      <c r="BY360" s="128"/>
      <c r="BZ360" s="128"/>
      <c r="CA360" s="128"/>
      <c r="CB360" s="128"/>
      <c r="CC360" s="128"/>
      <c r="CD360" s="128"/>
    </row>
    <row r="361" spans="1:82" s="29" customFormat="1" ht="25.5" hidden="1" customHeight="1" x14ac:dyDescent="0.25">
      <c r="A361" s="31"/>
      <c r="B361" s="31"/>
      <c r="C361" s="32"/>
      <c r="G361" s="128"/>
      <c r="H361" s="128"/>
      <c r="I361" s="128"/>
      <c r="J361" s="128"/>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c r="AH361" s="128"/>
      <c r="AI361" s="128"/>
      <c r="AJ361" s="128"/>
      <c r="AK361" s="128"/>
      <c r="AL361" s="128"/>
      <c r="AM361" s="128"/>
      <c r="AN361" s="128"/>
      <c r="AO361" s="128"/>
      <c r="AP361" s="128"/>
      <c r="AQ361" s="128"/>
      <c r="AR361" s="128"/>
      <c r="AS361" s="128"/>
      <c r="AT361" s="128"/>
      <c r="AU361" s="128"/>
      <c r="AV361" s="128"/>
      <c r="AW361" s="128"/>
      <c r="AX361" s="128"/>
      <c r="AY361" s="128"/>
      <c r="AZ361" s="128"/>
      <c r="BA361" s="128"/>
      <c r="BB361" s="128"/>
      <c r="BC361" s="128"/>
      <c r="BD361" s="128"/>
      <c r="BE361" s="128"/>
      <c r="BF361" s="128"/>
      <c r="BG361" s="128"/>
      <c r="BH361" s="128"/>
      <c r="BI361" s="128"/>
      <c r="BJ361" s="128"/>
      <c r="BK361" s="128"/>
      <c r="BL361" s="128"/>
      <c r="BM361" s="128"/>
      <c r="BN361" s="128"/>
      <c r="BO361" s="128"/>
      <c r="BP361" s="128"/>
      <c r="BQ361" s="128"/>
      <c r="BR361" s="128"/>
      <c r="BS361" s="128"/>
      <c r="BT361" s="128"/>
      <c r="BU361" s="128"/>
      <c r="BV361" s="128"/>
      <c r="BW361" s="128"/>
      <c r="BX361" s="128"/>
      <c r="BY361" s="128"/>
      <c r="BZ361" s="128"/>
      <c r="CA361" s="128"/>
      <c r="CB361" s="128"/>
      <c r="CC361" s="128"/>
      <c r="CD361" s="128"/>
    </row>
    <row r="362" spans="1:82" s="29" customFormat="1" ht="25.5" hidden="1" customHeight="1" x14ac:dyDescent="0.25">
      <c r="A362" s="31"/>
      <c r="B362" s="31"/>
      <c r="C362" s="32"/>
      <c r="G362" s="128"/>
      <c r="H362" s="128"/>
      <c r="I362" s="128"/>
      <c r="J362" s="128"/>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c r="AH362" s="128"/>
      <c r="AI362" s="128"/>
      <c r="AJ362" s="128"/>
      <c r="AK362" s="128"/>
      <c r="AL362" s="128"/>
      <c r="AM362" s="128"/>
      <c r="AN362" s="128"/>
      <c r="AO362" s="128"/>
      <c r="AP362" s="128"/>
      <c r="AQ362" s="128"/>
      <c r="AR362" s="128"/>
      <c r="AS362" s="128"/>
      <c r="AT362" s="128"/>
      <c r="AU362" s="128"/>
      <c r="AV362" s="128"/>
      <c r="AW362" s="128"/>
      <c r="AX362" s="128"/>
      <c r="AY362" s="128"/>
      <c r="AZ362" s="128"/>
      <c r="BA362" s="128"/>
      <c r="BB362" s="128"/>
      <c r="BC362" s="128"/>
      <c r="BD362" s="128"/>
      <c r="BE362" s="128"/>
      <c r="BF362" s="128"/>
      <c r="BG362" s="128"/>
      <c r="BH362" s="128"/>
      <c r="BI362" s="128"/>
      <c r="BJ362" s="128"/>
      <c r="BK362" s="128"/>
      <c r="BL362" s="128"/>
      <c r="BM362" s="128"/>
      <c r="BN362" s="128"/>
      <c r="BO362" s="128"/>
      <c r="BP362" s="128"/>
      <c r="BQ362" s="128"/>
      <c r="BR362" s="128"/>
      <c r="BS362" s="128"/>
      <c r="BT362" s="128"/>
      <c r="BU362" s="128"/>
      <c r="BV362" s="128"/>
      <c r="BW362" s="128"/>
      <c r="BX362" s="128"/>
      <c r="BY362" s="128"/>
      <c r="BZ362" s="128"/>
      <c r="CA362" s="128"/>
      <c r="CB362" s="128"/>
      <c r="CC362" s="128"/>
      <c r="CD362" s="128"/>
    </row>
    <row r="363" spans="1:82" s="29" customFormat="1" ht="25.5" hidden="1" customHeight="1" x14ac:dyDescent="0.25">
      <c r="A363" s="31"/>
      <c r="B363" s="31"/>
      <c r="C363" s="32"/>
      <c r="G363" s="128"/>
      <c r="H363" s="128"/>
      <c r="I363" s="128"/>
      <c r="J363" s="128"/>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c r="AP363" s="128"/>
      <c r="AQ363" s="128"/>
      <c r="AR363" s="128"/>
      <c r="AS363" s="128"/>
      <c r="AT363" s="128"/>
      <c r="AU363" s="128"/>
      <c r="AV363" s="128"/>
      <c r="AW363" s="128"/>
      <c r="AX363" s="128"/>
      <c r="AY363" s="128"/>
      <c r="AZ363" s="128"/>
      <c r="BA363" s="128"/>
      <c r="BB363" s="128"/>
      <c r="BC363" s="128"/>
      <c r="BD363" s="128"/>
      <c r="BE363" s="128"/>
      <c r="BF363" s="128"/>
      <c r="BG363" s="128"/>
      <c r="BH363" s="128"/>
      <c r="BI363" s="128"/>
      <c r="BJ363" s="128"/>
      <c r="BK363" s="128"/>
      <c r="BL363" s="128"/>
      <c r="BM363" s="128"/>
      <c r="BN363" s="128"/>
      <c r="BO363" s="128"/>
      <c r="BP363" s="128"/>
      <c r="BQ363" s="128"/>
      <c r="BR363" s="128"/>
      <c r="BS363" s="128"/>
      <c r="BT363" s="128"/>
      <c r="BU363" s="128"/>
      <c r="BV363" s="128"/>
      <c r="BW363" s="128"/>
      <c r="BX363" s="128"/>
      <c r="BY363" s="128"/>
      <c r="BZ363" s="128"/>
      <c r="CA363" s="128"/>
      <c r="CB363" s="128"/>
      <c r="CC363" s="128"/>
      <c r="CD363" s="128"/>
    </row>
    <row r="364" spans="1:82" s="29" customFormat="1" ht="25.5" hidden="1" customHeight="1" x14ac:dyDescent="0.25">
      <c r="A364" s="31"/>
      <c r="B364" s="31"/>
      <c r="C364" s="32"/>
      <c r="G364" s="128"/>
      <c r="H364" s="128"/>
      <c r="I364" s="128"/>
      <c r="J364" s="128"/>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c r="AH364" s="128"/>
      <c r="AI364" s="128"/>
      <c r="AJ364" s="128"/>
      <c r="AK364" s="128"/>
      <c r="AL364" s="128"/>
      <c r="AM364" s="128"/>
      <c r="AN364" s="128"/>
      <c r="AO364" s="128"/>
      <c r="AP364" s="128"/>
      <c r="AQ364" s="128"/>
      <c r="AR364" s="128"/>
      <c r="AS364" s="128"/>
      <c r="AT364" s="128"/>
      <c r="AU364" s="128"/>
      <c r="AV364" s="128"/>
      <c r="AW364" s="128"/>
      <c r="AX364" s="128"/>
      <c r="AY364" s="128"/>
      <c r="AZ364" s="128"/>
      <c r="BA364" s="128"/>
      <c r="BB364" s="128"/>
      <c r="BC364" s="128"/>
      <c r="BD364" s="128"/>
      <c r="BE364" s="128"/>
      <c r="BF364" s="128"/>
      <c r="BG364" s="128"/>
      <c r="BH364" s="128"/>
      <c r="BI364" s="128"/>
      <c r="BJ364" s="128"/>
      <c r="BK364" s="128"/>
      <c r="BL364" s="128"/>
      <c r="BM364" s="128"/>
      <c r="BN364" s="128"/>
      <c r="BO364" s="128"/>
      <c r="BP364" s="128"/>
      <c r="BQ364" s="128"/>
      <c r="BR364" s="128"/>
      <c r="BS364" s="128"/>
      <c r="BT364" s="128"/>
      <c r="BU364" s="128"/>
      <c r="BV364" s="128"/>
      <c r="BW364" s="128"/>
      <c r="BX364" s="128"/>
      <c r="BY364" s="128"/>
      <c r="BZ364" s="128"/>
      <c r="CA364" s="128"/>
      <c r="CB364" s="128"/>
      <c r="CC364" s="128"/>
      <c r="CD364" s="128"/>
    </row>
    <row r="365" spans="1:82" s="29" customFormat="1" ht="25.5" hidden="1" customHeight="1" x14ac:dyDescent="0.25">
      <c r="A365" s="31"/>
      <c r="B365" s="31"/>
      <c r="C365" s="33"/>
      <c r="G365" s="128"/>
      <c r="H365" s="128"/>
      <c r="I365" s="128"/>
      <c r="J365" s="128"/>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c r="AH365" s="128"/>
      <c r="AI365" s="128"/>
      <c r="AJ365" s="128"/>
      <c r="AK365" s="128"/>
      <c r="AL365" s="128"/>
      <c r="AM365" s="128"/>
      <c r="AN365" s="128"/>
      <c r="AO365" s="128"/>
      <c r="AP365" s="128"/>
      <c r="AQ365" s="128"/>
      <c r="AR365" s="128"/>
      <c r="AS365" s="128"/>
      <c r="AT365" s="128"/>
      <c r="AU365" s="128"/>
      <c r="AV365" s="128"/>
      <c r="AW365" s="128"/>
      <c r="AX365" s="128"/>
      <c r="AY365" s="128"/>
      <c r="AZ365" s="128"/>
      <c r="BA365" s="128"/>
      <c r="BB365" s="128"/>
      <c r="BC365" s="128"/>
      <c r="BD365" s="128"/>
      <c r="BE365" s="128"/>
      <c r="BF365" s="128"/>
      <c r="BG365" s="128"/>
      <c r="BH365" s="128"/>
      <c r="BI365" s="128"/>
      <c r="BJ365" s="128"/>
      <c r="BK365" s="128"/>
      <c r="BL365" s="128"/>
      <c r="BM365" s="128"/>
      <c r="BN365" s="128"/>
      <c r="BO365" s="128"/>
      <c r="BP365" s="128"/>
      <c r="BQ365" s="128"/>
      <c r="BR365" s="128"/>
      <c r="BS365" s="128"/>
      <c r="BT365" s="128"/>
      <c r="BU365" s="128"/>
      <c r="BV365" s="128"/>
      <c r="BW365" s="128"/>
      <c r="BX365" s="128"/>
      <c r="BY365" s="128"/>
      <c r="BZ365" s="128"/>
      <c r="CA365" s="128"/>
      <c r="CB365" s="128"/>
      <c r="CC365" s="128"/>
      <c r="CD365" s="128"/>
    </row>
    <row r="366" spans="1:82" s="29" customFormat="1" ht="25.5" hidden="1" customHeight="1" x14ac:dyDescent="0.25">
      <c r="A366" s="31"/>
      <c r="B366" s="31"/>
      <c r="C366" s="32"/>
      <c r="G366" s="128"/>
      <c r="H366" s="128"/>
      <c r="I366" s="128"/>
      <c r="J366" s="128"/>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c r="AP366" s="128"/>
      <c r="AQ366" s="128"/>
      <c r="AR366" s="128"/>
      <c r="AS366" s="128"/>
      <c r="AT366" s="128"/>
      <c r="AU366" s="128"/>
      <c r="AV366" s="128"/>
      <c r="AW366" s="128"/>
      <c r="AX366" s="128"/>
      <c r="AY366" s="128"/>
      <c r="AZ366" s="128"/>
      <c r="BA366" s="128"/>
      <c r="BB366" s="128"/>
      <c r="BC366" s="128"/>
      <c r="BD366" s="128"/>
      <c r="BE366" s="128"/>
      <c r="BF366" s="128"/>
      <c r="BG366" s="128"/>
      <c r="BH366" s="128"/>
      <c r="BI366" s="128"/>
      <c r="BJ366" s="128"/>
      <c r="BK366" s="128"/>
      <c r="BL366" s="128"/>
      <c r="BM366" s="128"/>
      <c r="BN366" s="128"/>
      <c r="BO366" s="128"/>
      <c r="BP366" s="128"/>
      <c r="BQ366" s="128"/>
      <c r="BR366" s="128"/>
      <c r="BS366" s="128"/>
      <c r="BT366" s="128"/>
      <c r="BU366" s="128"/>
      <c r="BV366" s="128"/>
      <c r="BW366" s="128"/>
      <c r="BX366" s="128"/>
      <c r="BY366" s="128"/>
      <c r="BZ366" s="128"/>
      <c r="CA366" s="128"/>
      <c r="CB366" s="128"/>
      <c r="CC366" s="128"/>
      <c r="CD366" s="128"/>
    </row>
    <row r="367" spans="1:82" s="29" customFormat="1" ht="25.5" hidden="1" customHeight="1" x14ac:dyDescent="0.25">
      <c r="A367" s="31"/>
      <c r="B367" s="31"/>
      <c r="C367" s="32"/>
      <c r="G367" s="128"/>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c r="AP367" s="128"/>
      <c r="AQ367" s="128"/>
      <c r="AR367" s="128"/>
      <c r="AS367" s="128"/>
      <c r="AT367" s="128"/>
      <c r="AU367" s="128"/>
      <c r="AV367" s="128"/>
      <c r="AW367" s="128"/>
      <c r="AX367" s="128"/>
      <c r="AY367" s="128"/>
      <c r="AZ367" s="128"/>
      <c r="BA367" s="128"/>
      <c r="BB367" s="128"/>
      <c r="BC367" s="128"/>
      <c r="BD367" s="128"/>
      <c r="BE367" s="128"/>
      <c r="BF367" s="128"/>
      <c r="BG367" s="128"/>
      <c r="BH367" s="128"/>
      <c r="BI367" s="128"/>
      <c r="BJ367" s="128"/>
      <c r="BK367" s="128"/>
      <c r="BL367" s="128"/>
      <c r="BM367" s="128"/>
      <c r="BN367" s="128"/>
      <c r="BO367" s="128"/>
      <c r="BP367" s="128"/>
      <c r="BQ367" s="128"/>
      <c r="BR367" s="128"/>
      <c r="BS367" s="128"/>
      <c r="BT367" s="128"/>
      <c r="BU367" s="128"/>
      <c r="BV367" s="128"/>
      <c r="BW367" s="128"/>
      <c r="BX367" s="128"/>
      <c r="BY367" s="128"/>
      <c r="BZ367" s="128"/>
      <c r="CA367" s="128"/>
      <c r="CB367" s="128"/>
      <c r="CC367" s="128"/>
      <c r="CD367" s="128"/>
    </row>
    <row r="368" spans="1:82" s="29" customFormat="1" ht="25.5" hidden="1" customHeight="1" x14ac:dyDescent="0.25">
      <c r="A368" s="31"/>
      <c r="B368" s="31"/>
      <c r="C368" s="32"/>
      <c r="G368" s="128"/>
      <c r="H368" s="128"/>
      <c r="I368" s="128"/>
      <c r="J368" s="128"/>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8"/>
      <c r="AM368" s="128"/>
      <c r="AN368" s="128"/>
      <c r="AO368" s="128"/>
      <c r="AP368" s="128"/>
      <c r="AQ368" s="128"/>
      <c r="AR368" s="128"/>
      <c r="AS368" s="128"/>
      <c r="AT368" s="128"/>
      <c r="AU368" s="128"/>
      <c r="AV368" s="128"/>
      <c r="AW368" s="128"/>
      <c r="AX368" s="128"/>
      <c r="AY368" s="128"/>
      <c r="AZ368" s="128"/>
      <c r="BA368" s="128"/>
      <c r="BB368" s="128"/>
      <c r="BC368" s="128"/>
      <c r="BD368" s="128"/>
      <c r="BE368" s="128"/>
      <c r="BF368" s="128"/>
      <c r="BG368" s="128"/>
      <c r="BH368" s="128"/>
      <c r="BI368" s="128"/>
      <c r="BJ368" s="128"/>
      <c r="BK368" s="128"/>
      <c r="BL368" s="128"/>
      <c r="BM368" s="128"/>
      <c r="BN368" s="128"/>
      <c r="BO368" s="128"/>
      <c r="BP368" s="128"/>
      <c r="BQ368" s="128"/>
      <c r="BR368" s="128"/>
      <c r="BS368" s="128"/>
      <c r="BT368" s="128"/>
      <c r="BU368" s="128"/>
      <c r="BV368" s="128"/>
      <c r="BW368" s="128"/>
      <c r="BX368" s="128"/>
      <c r="BY368" s="128"/>
      <c r="BZ368" s="128"/>
      <c r="CA368" s="128"/>
      <c r="CB368" s="128"/>
      <c r="CC368" s="128"/>
      <c r="CD368" s="128"/>
    </row>
    <row r="369" spans="1:82" s="29" customFormat="1" ht="25.5" hidden="1" customHeight="1" x14ac:dyDescent="0.25">
      <c r="A369" s="31"/>
      <c r="B369" s="31"/>
      <c r="C369" s="33"/>
      <c r="G369" s="128"/>
      <c r="H369" s="128"/>
      <c r="I369" s="128"/>
      <c r="J369" s="128"/>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8"/>
      <c r="AT369" s="128"/>
      <c r="AU369" s="128"/>
      <c r="AV369" s="128"/>
      <c r="AW369" s="128"/>
      <c r="AX369" s="128"/>
      <c r="AY369" s="128"/>
      <c r="AZ369" s="128"/>
      <c r="BA369" s="128"/>
      <c r="BB369" s="128"/>
      <c r="BC369" s="128"/>
      <c r="BD369" s="128"/>
      <c r="BE369" s="128"/>
      <c r="BF369" s="128"/>
      <c r="BG369" s="128"/>
      <c r="BH369" s="128"/>
      <c r="BI369" s="128"/>
      <c r="BJ369" s="128"/>
      <c r="BK369" s="128"/>
      <c r="BL369" s="128"/>
      <c r="BM369" s="128"/>
      <c r="BN369" s="128"/>
      <c r="BO369" s="128"/>
      <c r="BP369" s="128"/>
      <c r="BQ369" s="128"/>
      <c r="BR369" s="128"/>
      <c r="BS369" s="128"/>
      <c r="BT369" s="128"/>
      <c r="BU369" s="128"/>
      <c r="BV369" s="128"/>
      <c r="BW369" s="128"/>
      <c r="BX369" s="128"/>
      <c r="BY369" s="128"/>
      <c r="BZ369" s="128"/>
      <c r="CA369" s="128"/>
      <c r="CB369" s="128"/>
      <c r="CC369" s="128"/>
      <c r="CD369" s="128"/>
    </row>
    <row r="370" spans="1:82" s="29" customFormat="1" ht="25.5" hidden="1" customHeight="1" x14ac:dyDescent="0.25">
      <c r="A370" s="31"/>
      <c r="B370" s="31"/>
      <c r="C370" s="33"/>
      <c r="G370" s="128"/>
      <c r="H370" s="128"/>
      <c r="I370" s="128"/>
      <c r="J370" s="128"/>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c r="AH370" s="128"/>
      <c r="AI370" s="128"/>
      <c r="AJ370" s="128"/>
      <c r="AK370" s="128"/>
      <c r="AL370" s="128"/>
      <c r="AM370" s="128"/>
      <c r="AN370" s="128"/>
      <c r="AO370" s="128"/>
      <c r="AP370" s="128"/>
      <c r="AQ370" s="128"/>
      <c r="AR370" s="128"/>
      <c r="AS370" s="128"/>
      <c r="AT370" s="128"/>
      <c r="AU370" s="128"/>
      <c r="AV370" s="128"/>
      <c r="AW370" s="128"/>
      <c r="AX370" s="128"/>
      <c r="AY370" s="128"/>
      <c r="AZ370" s="128"/>
      <c r="BA370" s="128"/>
      <c r="BB370" s="128"/>
      <c r="BC370" s="128"/>
      <c r="BD370" s="128"/>
      <c r="BE370" s="128"/>
      <c r="BF370" s="128"/>
      <c r="BG370" s="128"/>
      <c r="BH370" s="128"/>
      <c r="BI370" s="128"/>
      <c r="BJ370" s="128"/>
      <c r="BK370" s="128"/>
      <c r="BL370" s="128"/>
      <c r="BM370" s="128"/>
      <c r="BN370" s="128"/>
      <c r="BO370" s="128"/>
      <c r="BP370" s="128"/>
      <c r="BQ370" s="128"/>
      <c r="BR370" s="128"/>
      <c r="BS370" s="128"/>
      <c r="BT370" s="128"/>
      <c r="BU370" s="128"/>
      <c r="BV370" s="128"/>
      <c r="BW370" s="128"/>
      <c r="BX370" s="128"/>
      <c r="BY370" s="128"/>
      <c r="BZ370" s="128"/>
      <c r="CA370" s="128"/>
      <c r="CB370" s="128"/>
      <c r="CC370" s="128"/>
      <c r="CD370" s="128"/>
    </row>
    <row r="371" spans="1:82" s="29" customFormat="1" ht="25.5" hidden="1" customHeight="1" x14ac:dyDescent="0.25">
      <c r="A371" s="31"/>
      <c r="B371" s="31"/>
      <c r="C371" s="32"/>
      <c r="G371" s="128"/>
      <c r="H371" s="128"/>
      <c r="I371" s="128"/>
      <c r="J371" s="128"/>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c r="AP371" s="128"/>
      <c r="AQ371" s="128"/>
      <c r="AR371" s="128"/>
      <c r="AS371" s="128"/>
      <c r="AT371" s="128"/>
      <c r="AU371" s="128"/>
      <c r="AV371" s="128"/>
      <c r="AW371" s="128"/>
      <c r="AX371" s="128"/>
      <c r="AY371" s="128"/>
      <c r="AZ371" s="128"/>
      <c r="BA371" s="128"/>
      <c r="BB371" s="128"/>
      <c r="BC371" s="128"/>
      <c r="BD371" s="128"/>
      <c r="BE371" s="128"/>
      <c r="BF371" s="128"/>
      <c r="BG371" s="128"/>
      <c r="BH371" s="128"/>
      <c r="BI371" s="128"/>
      <c r="BJ371" s="128"/>
      <c r="BK371" s="128"/>
      <c r="BL371" s="128"/>
      <c r="BM371" s="128"/>
      <c r="BN371" s="128"/>
      <c r="BO371" s="128"/>
      <c r="BP371" s="128"/>
      <c r="BQ371" s="128"/>
      <c r="BR371" s="128"/>
      <c r="BS371" s="128"/>
      <c r="BT371" s="128"/>
      <c r="BU371" s="128"/>
      <c r="BV371" s="128"/>
      <c r="BW371" s="128"/>
      <c r="BX371" s="128"/>
      <c r="BY371" s="128"/>
      <c r="BZ371" s="128"/>
      <c r="CA371" s="128"/>
      <c r="CB371" s="128"/>
      <c r="CC371" s="128"/>
      <c r="CD371" s="128"/>
    </row>
    <row r="372" spans="1:82" s="29" customFormat="1" ht="25.5" hidden="1" customHeight="1" x14ac:dyDescent="0.25">
      <c r="A372" s="31"/>
      <c r="B372" s="31"/>
      <c r="C372" s="32"/>
      <c r="G372" s="128"/>
      <c r="H372" s="128"/>
      <c r="I372" s="128"/>
      <c r="J372" s="128"/>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8"/>
      <c r="AN372" s="128"/>
      <c r="AO372" s="128"/>
      <c r="AP372" s="128"/>
      <c r="AQ372" s="128"/>
      <c r="AR372" s="128"/>
      <c r="AS372" s="128"/>
      <c r="AT372" s="128"/>
      <c r="AU372" s="128"/>
      <c r="AV372" s="128"/>
      <c r="AW372" s="128"/>
      <c r="AX372" s="128"/>
      <c r="AY372" s="128"/>
      <c r="AZ372" s="128"/>
      <c r="BA372" s="128"/>
      <c r="BB372" s="128"/>
      <c r="BC372" s="128"/>
      <c r="BD372" s="128"/>
      <c r="BE372" s="128"/>
      <c r="BF372" s="128"/>
      <c r="BG372" s="128"/>
      <c r="BH372" s="128"/>
      <c r="BI372" s="128"/>
      <c r="BJ372" s="128"/>
      <c r="BK372" s="128"/>
      <c r="BL372" s="128"/>
      <c r="BM372" s="128"/>
      <c r="BN372" s="128"/>
      <c r="BO372" s="128"/>
      <c r="BP372" s="128"/>
      <c r="BQ372" s="128"/>
      <c r="BR372" s="128"/>
      <c r="BS372" s="128"/>
      <c r="BT372" s="128"/>
      <c r="BU372" s="128"/>
      <c r="BV372" s="128"/>
      <c r="BW372" s="128"/>
      <c r="BX372" s="128"/>
      <c r="BY372" s="128"/>
      <c r="BZ372" s="128"/>
      <c r="CA372" s="128"/>
      <c r="CB372" s="128"/>
      <c r="CC372" s="128"/>
      <c r="CD372" s="128"/>
    </row>
    <row r="373" spans="1:82" s="29" customFormat="1" ht="25.5" hidden="1" customHeight="1" x14ac:dyDescent="0.25">
      <c r="A373" s="31"/>
      <c r="B373" s="31"/>
      <c r="C373" s="32"/>
      <c r="G373" s="128"/>
      <c r="H373" s="128"/>
      <c r="I373" s="128"/>
      <c r="J373" s="128"/>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c r="AP373" s="128"/>
      <c r="AQ373" s="128"/>
      <c r="AR373" s="128"/>
      <c r="AS373" s="128"/>
      <c r="AT373" s="128"/>
      <c r="AU373" s="128"/>
      <c r="AV373" s="128"/>
      <c r="AW373" s="128"/>
      <c r="AX373" s="128"/>
      <c r="AY373" s="128"/>
      <c r="AZ373" s="128"/>
      <c r="BA373" s="128"/>
      <c r="BB373" s="128"/>
      <c r="BC373" s="128"/>
      <c r="BD373" s="128"/>
      <c r="BE373" s="128"/>
      <c r="BF373" s="128"/>
      <c r="BG373" s="128"/>
      <c r="BH373" s="128"/>
      <c r="BI373" s="128"/>
      <c r="BJ373" s="128"/>
      <c r="BK373" s="128"/>
      <c r="BL373" s="128"/>
      <c r="BM373" s="128"/>
      <c r="BN373" s="128"/>
      <c r="BO373" s="128"/>
      <c r="BP373" s="128"/>
      <c r="BQ373" s="128"/>
      <c r="BR373" s="128"/>
      <c r="BS373" s="128"/>
      <c r="BT373" s="128"/>
      <c r="BU373" s="128"/>
      <c r="BV373" s="128"/>
      <c r="BW373" s="128"/>
      <c r="BX373" s="128"/>
      <c r="BY373" s="128"/>
      <c r="BZ373" s="128"/>
      <c r="CA373" s="128"/>
      <c r="CB373" s="128"/>
      <c r="CC373" s="128"/>
      <c r="CD373" s="128"/>
    </row>
    <row r="374" spans="1:82" s="29" customFormat="1" ht="25.5" hidden="1" customHeight="1" x14ac:dyDescent="0.25">
      <c r="A374" s="31"/>
      <c r="B374" s="31"/>
      <c r="C374" s="32"/>
      <c r="G374" s="128"/>
      <c r="H374" s="128"/>
      <c r="I374" s="128"/>
      <c r="J374" s="128"/>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8"/>
      <c r="AT374" s="128"/>
      <c r="AU374" s="128"/>
      <c r="AV374" s="128"/>
      <c r="AW374" s="128"/>
      <c r="AX374" s="128"/>
      <c r="AY374" s="128"/>
      <c r="AZ374" s="128"/>
      <c r="BA374" s="128"/>
      <c r="BB374" s="128"/>
      <c r="BC374" s="128"/>
      <c r="BD374" s="128"/>
      <c r="BE374" s="128"/>
      <c r="BF374" s="128"/>
      <c r="BG374" s="128"/>
      <c r="BH374" s="128"/>
      <c r="BI374" s="128"/>
      <c r="BJ374" s="128"/>
      <c r="BK374" s="128"/>
      <c r="BL374" s="128"/>
      <c r="BM374" s="128"/>
      <c r="BN374" s="128"/>
      <c r="BO374" s="128"/>
      <c r="BP374" s="128"/>
      <c r="BQ374" s="128"/>
      <c r="BR374" s="128"/>
      <c r="BS374" s="128"/>
      <c r="BT374" s="128"/>
      <c r="BU374" s="128"/>
      <c r="BV374" s="128"/>
      <c r="BW374" s="128"/>
      <c r="BX374" s="128"/>
      <c r="BY374" s="128"/>
      <c r="BZ374" s="128"/>
      <c r="CA374" s="128"/>
      <c r="CB374" s="128"/>
      <c r="CC374" s="128"/>
      <c r="CD374" s="128"/>
    </row>
    <row r="375" spans="1:82" s="29" customFormat="1" ht="25.5" hidden="1" customHeight="1" x14ac:dyDescent="0.25">
      <c r="A375" s="31"/>
      <c r="B375" s="31"/>
      <c r="C375" s="32"/>
      <c r="G375" s="128"/>
      <c r="H375" s="128"/>
      <c r="I375" s="128"/>
      <c r="J375" s="128"/>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8"/>
      <c r="AT375" s="128"/>
      <c r="AU375" s="128"/>
      <c r="AV375" s="128"/>
      <c r="AW375" s="128"/>
      <c r="AX375" s="128"/>
      <c r="AY375" s="128"/>
      <c r="AZ375" s="128"/>
      <c r="BA375" s="128"/>
      <c r="BB375" s="128"/>
      <c r="BC375" s="128"/>
      <c r="BD375" s="128"/>
      <c r="BE375" s="128"/>
      <c r="BF375" s="128"/>
      <c r="BG375" s="128"/>
      <c r="BH375" s="128"/>
      <c r="BI375" s="128"/>
      <c r="BJ375" s="128"/>
      <c r="BK375" s="128"/>
      <c r="BL375" s="128"/>
      <c r="BM375" s="128"/>
      <c r="BN375" s="128"/>
      <c r="BO375" s="128"/>
      <c r="BP375" s="128"/>
      <c r="BQ375" s="128"/>
      <c r="BR375" s="128"/>
      <c r="BS375" s="128"/>
      <c r="BT375" s="128"/>
      <c r="BU375" s="128"/>
      <c r="BV375" s="128"/>
      <c r="BW375" s="128"/>
      <c r="BX375" s="128"/>
      <c r="BY375" s="128"/>
      <c r="BZ375" s="128"/>
      <c r="CA375" s="128"/>
      <c r="CB375" s="128"/>
      <c r="CC375" s="128"/>
      <c r="CD375" s="128"/>
    </row>
    <row r="376" spans="1:82" s="29" customFormat="1" ht="25.5" hidden="1" customHeight="1" x14ac:dyDescent="0.25">
      <c r="A376" s="31"/>
      <c r="B376" s="31"/>
      <c r="C376" s="32"/>
      <c r="G376" s="128"/>
      <c r="H376" s="128"/>
      <c r="I376" s="128"/>
      <c r="J376" s="128"/>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c r="AP376" s="128"/>
      <c r="AQ376" s="128"/>
      <c r="AR376" s="128"/>
      <c r="AS376" s="128"/>
      <c r="AT376" s="128"/>
      <c r="AU376" s="128"/>
      <c r="AV376" s="128"/>
      <c r="AW376" s="128"/>
      <c r="AX376" s="128"/>
      <c r="AY376" s="128"/>
      <c r="AZ376" s="128"/>
      <c r="BA376" s="128"/>
      <c r="BB376" s="128"/>
      <c r="BC376" s="128"/>
      <c r="BD376" s="128"/>
      <c r="BE376" s="128"/>
      <c r="BF376" s="128"/>
      <c r="BG376" s="128"/>
      <c r="BH376" s="128"/>
      <c r="BI376" s="128"/>
      <c r="BJ376" s="128"/>
      <c r="BK376" s="128"/>
      <c r="BL376" s="128"/>
      <c r="BM376" s="128"/>
      <c r="BN376" s="128"/>
      <c r="BO376" s="128"/>
      <c r="BP376" s="128"/>
      <c r="BQ376" s="128"/>
      <c r="BR376" s="128"/>
      <c r="BS376" s="128"/>
      <c r="BT376" s="128"/>
      <c r="BU376" s="128"/>
      <c r="BV376" s="128"/>
      <c r="BW376" s="128"/>
      <c r="BX376" s="128"/>
      <c r="BY376" s="128"/>
      <c r="BZ376" s="128"/>
      <c r="CA376" s="128"/>
      <c r="CB376" s="128"/>
      <c r="CC376" s="128"/>
      <c r="CD376" s="128"/>
    </row>
    <row r="377" spans="1:82" s="29" customFormat="1" ht="25.5" hidden="1" customHeight="1" x14ac:dyDescent="0.25">
      <c r="A377" s="31"/>
      <c r="B377" s="31"/>
      <c r="C377" s="32"/>
      <c r="G377" s="128"/>
      <c r="H377" s="128"/>
      <c r="I377" s="128"/>
      <c r="J377" s="128"/>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8"/>
      <c r="AT377" s="128"/>
      <c r="AU377" s="128"/>
      <c r="AV377" s="128"/>
      <c r="AW377" s="128"/>
      <c r="AX377" s="128"/>
      <c r="AY377" s="128"/>
      <c r="AZ377" s="128"/>
      <c r="BA377" s="128"/>
      <c r="BB377" s="128"/>
      <c r="BC377" s="128"/>
      <c r="BD377" s="128"/>
      <c r="BE377" s="128"/>
      <c r="BF377" s="128"/>
      <c r="BG377" s="128"/>
      <c r="BH377" s="128"/>
      <c r="BI377" s="128"/>
      <c r="BJ377" s="128"/>
      <c r="BK377" s="128"/>
      <c r="BL377" s="128"/>
      <c r="BM377" s="128"/>
      <c r="BN377" s="128"/>
      <c r="BO377" s="128"/>
      <c r="BP377" s="128"/>
      <c r="BQ377" s="128"/>
      <c r="BR377" s="128"/>
      <c r="BS377" s="128"/>
      <c r="BT377" s="128"/>
      <c r="BU377" s="128"/>
      <c r="BV377" s="128"/>
      <c r="BW377" s="128"/>
      <c r="BX377" s="128"/>
      <c r="BY377" s="128"/>
      <c r="BZ377" s="128"/>
      <c r="CA377" s="128"/>
      <c r="CB377" s="128"/>
      <c r="CC377" s="128"/>
      <c r="CD377" s="128"/>
    </row>
    <row r="378" spans="1:82" s="29" customFormat="1" ht="25.5" hidden="1" customHeight="1" x14ac:dyDescent="0.25">
      <c r="A378" s="31"/>
      <c r="B378" s="31"/>
      <c r="C378" s="32"/>
      <c r="G378" s="128"/>
      <c r="H378" s="128"/>
      <c r="I378" s="128"/>
      <c r="J378" s="128"/>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8"/>
      <c r="AT378" s="128"/>
      <c r="AU378" s="128"/>
      <c r="AV378" s="128"/>
      <c r="AW378" s="128"/>
      <c r="AX378" s="128"/>
      <c r="AY378" s="128"/>
      <c r="AZ378" s="128"/>
      <c r="BA378" s="128"/>
      <c r="BB378" s="128"/>
      <c r="BC378" s="128"/>
      <c r="BD378" s="128"/>
      <c r="BE378" s="128"/>
      <c r="BF378" s="128"/>
      <c r="BG378" s="128"/>
      <c r="BH378" s="128"/>
      <c r="BI378" s="128"/>
      <c r="BJ378" s="128"/>
      <c r="BK378" s="128"/>
      <c r="BL378" s="128"/>
      <c r="BM378" s="128"/>
      <c r="BN378" s="128"/>
      <c r="BO378" s="128"/>
      <c r="BP378" s="128"/>
      <c r="BQ378" s="128"/>
      <c r="BR378" s="128"/>
      <c r="BS378" s="128"/>
      <c r="BT378" s="128"/>
      <c r="BU378" s="128"/>
      <c r="BV378" s="128"/>
      <c r="BW378" s="128"/>
      <c r="BX378" s="128"/>
      <c r="BY378" s="128"/>
      <c r="BZ378" s="128"/>
      <c r="CA378" s="128"/>
      <c r="CB378" s="128"/>
      <c r="CC378" s="128"/>
      <c r="CD378" s="128"/>
    </row>
    <row r="379" spans="1:82" s="29" customFormat="1" ht="25.5" hidden="1" customHeight="1" x14ac:dyDescent="0.25">
      <c r="A379" s="31"/>
      <c r="B379" s="31"/>
      <c r="C379" s="33"/>
      <c r="G379" s="128"/>
      <c r="H379" s="128"/>
      <c r="I379" s="128"/>
      <c r="J379" s="128"/>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c r="AP379" s="128"/>
      <c r="AQ379" s="128"/>
      <c r="AR379" s="128"/>
      <c r="AS379" s="128"/>
      <c r="AT379" s="128"/>
      <c r="AU379" s="128"/>
      <c r="AV379" s="128"/>
      <c r="AW379" s="128"/>
      <c r="AX379" s="128"/>
      <c r="AY379" s="128"/>
      <c r="AZ379" s="128"/>
      <c r="BA379" s="128"/>
      <c r="BB379" s="128"/>
      <c r="BC379" s="128"/>
      <c r="BD379" s="128"/>
      <c r="BE379" s="128"/>
      <c r="BF379" s="128"/>
      <c r="BG379" s="128"/>
      <c r="BH379" s="128"/>
      <c r="BI379" s="128"/>
      <c r="BJ379" s="128"/>
      <c r="BK379" s="128"/>
      <c r="BL379" s="128"/>
      <c r="BM379" s="128"/>
      <c r="BN379" s="128"/>
      <c r="BO379" s="128"/>
      <c r="BP379" s="128"/>
      <c r="BQ379" s="128"/>
      <c r="BR379" s="128"/>
      <c r="BS379" s="128"/>
      <c r="BT379" s="128"/>
      <c r="BU379" s="128"/>
      <c r="BV379" s="128"/>
      <c r="BW379" s="128"/>
      <c r="BX379" s="128"/>
      <c r="BY379" s="128"/>
      <c r="BZ379" s="128"/>
      <c r="CA379" s="128"/>
      <c r="CB379" s="128"/>
      <c r="CC379" s="128"/>
      <c r="CD379" s="128"/>
    </row>
    <row r="380" spans="1:82" s="29" customFormat="1" ht="25.5" hidden="1" customHeight="1" x14ac:dyDescent="0.25">
      <c r="A380" s="31"/>
      <c r="B380" s="31"/>
      <c r="C380" s="32"/>
      <c r="G380" s="128"/>
      <c r="H380" s="128"/>
      <c r="I380" s="128"/>
      <c r="J380" s="128"/>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c r="AP380" s="128"/>
      <c r="AQ380" s="128"/>
      <c r="AR380" s="128"/>
      <c r="AS380" s="128"/>
      <c r="AT380" s="128"/>
      <c r="AU380" s="128"/>
      <c r="AV380" s="128"/>
      <c r="AW380" s="128"/>
      <c r="AX380" s="128"/>
      <c r="AY380" s="128"/>
      <c r="AZ380" s="128"/>
      <c r="BA380" s="128"/>
      <c r="BB380" s="128"/>
      <c r="BC380" s="128"/>
      <c r="BD380" s="128"/>
      <c r="BE380" s="128"/>
      <c r="BF380" s="128"/>
      <c r="BG380" s="128"/>
      <c r="BH380" s="128"/>
      <c r="BI380" s="128"/>
      <c r="BJ380" s="128"/>
      <c r="BK380" s="128"/>
      <c r="BL380" s="128"/>
      <c r="BM380" s="128"/>
      <c r="BN380" s="128"/>
      <c r="BO380" s="128"/>
      <c r="BP380" s="128"/>
      <c r="BQ380" s="128"/>
      <c r="BR380" s="128"/>
      <c r="BS380" s="128"/>
      <c r="BT380" s="128"/>
      <c r="BU380" s="128"/>
      <c r="BV380" s="128"/>
      <c r="BW380" s="128"/>
      <c r="BX380" s="128"/>
      <c r="BY380" s="128"/>
      <c r="BZ380" s="128"/>
      <c r="CA380" s="128"/>
      <c r="CB380" s="128"/>
      <c r="CC380" s="128"/>
      <c r="CD380" s="128"/>
    </row>
    <row r="381" spans="1:82" s="29" customFormat="1" ht="25.5" hidden="1" customHeight="1" x14ac:dyDescent="0.25">
      <c r="A381" s="31"/>
      <c r="B381" s="31"/>
      <c r="C381" s="32"/>
      <c r="G381" s="128"/>
      <c r="H381" s="128"/>
      <c r="I381" s="128"/>
      <c r="J381" s="128"/>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c r="AP381" s="128"/>
      <c r="AQ381" s="128"/>
      <c r="AR381" s="128"/>
      <c r="AS381" s="128"/>
      <c r="AT381" s="128"/>
      <c r="AU381" s="128"/>
      <c r="AV381" s="128"/>
      <c r="AW381" s="128"/>
      <c r="AX381" s="128"/>
      <c r="AY381" s="128"/>
      <c r="AZ381" s="128"/>
      <c r="BA381" s="128"/>
      <c r="BB381" s="128"/>
      <c r="BC381" s="128"/>
      <c r="BD381" s="128"/>
      <c r="BE381" s="128"/>
      <c r="BF381" s="128"/>
      <c r="BG381" s="128"/>
      <c r="BH381" s="128"/>
      <c r="BI381" s="128"/>
      <c r="BJ381" s="128"/>
      <c r="BK381" s="128"/>
      <c r="BL381" s="128"/>
      <c r="BM381" s="128"/>
      <c r="BN381" s="128"/>
      <c r="BO381" s="128"/>
      <c r="BP381" s="128"/>
      <c r="BQ381" s="128"/>
      <c r="BR381" s="128"/>
      <c r="BS381" s="128"/>
      <c r="BT381" s="128"/>
      <c r="BU381" s="128"/>
      <c r="BV381" s="128"/>
      <c r="BW381" s="128"/>
      <c r="BX381" s="128"/>
      <c r="BY381" s="128"/>
      <c r="BZ381" s="128"/>
      <c r="CA381" s="128"/>
      <c r="CB381" s="128"/>
      <c r="CC381" s="128"/>
      <c r="CD381" s="128"/>
    </row>
    <row r="382" spans="1:82" s="29" customFormat="1" ht="25.5" hidden="1" customHeight="1" x14ac:dyDescent="0.25">
      <c r="A382" s="31"/>
      <c r="B382" s="31"/>
      <c r="C382" s="32"/>
      <c r="G382" s="128"/>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8"/>
      <c r="AT382" s="128"/>
      <c r="AU382" s="128"/>
      <c r="AV382" s="128"/>
      <c r="AW382" s="128"/>
      <c r="AX382" s="128"/>
      <c r="AY382" s="128"/>
      <c r="AZ382" s="128"/>
      <c r="BA382" s="128"/>
      <c r="BB382" s="128"/>
      <c r="BC382" s="128"/>
      <c r="BD382" s="128"/>
      <c r="BE382" s="128"/>
      <c r="BF382" s="128"/>
      <c r="BG382" s="128"/>
      <c r="BH382" s="128"/>
      <c r="BI382" s="128"/>
      <c r="BJ382" s="128"/>
      <c r="BK382" s="128"/>
      <c r="BL382" s="128"/>
      <c r="BM382" s="128"/>
      <c r="BN382" s="128"/>
      <c r="BO382" s="128"/>
      <c r="BP382" s="128"/>
      <c r="BQ382" s="128"/>
      <c r="BR382" s="128"/>
      <c r="BS382" s="128"/>
      <c r="BT382" s="128"/>
      <c r="BU382" s="128"/>
      <c r="BV382" s="128"/>
      <c r="BW382" s="128"/>
      <c r="BX382" s="128"/>
      <c r="BY382" s="128"/>
      <c r="BZ382" s="128"/>
      <c r="CA382" s="128"/>
      <c r="CB382" s="128"/>
      <c r="CC382" s="128"/>
      <c r="CD382" s="128"/>
    </row>
    <row r="383" spans="1:82" s="29" customFormat="1" ht="25.5" hidden="1" customHeight="1" x14ac:dyDescent="0.25">
      <c r="A383" s="31"/>
      <c r="B383" s="31"/>
      <c r="C383" s="32"/>
      <c r="G383" s="128"/>
      <c r="H383" s="128"/>
      <c r="I383" s="128"/>
      <c r="J383" s="128"/>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8"/>
      <c r="AT383" s="128"/>
      <c r="AU383" s="128"/>
      <c r="AV383" s="128"/>
      <c r="AW383" s="128"/>
      <c r="AX383" s="128"/>
      <c r="AY383" s="128"/>
      <c r="AZ383" s="128"/>
      <c r="BA383" s="128"/>
      <c r="BB383" s="128"/>
      <c r="BC383" s="128"/>
      <c r="BD383" s="128"/>
      <c r="BE383" s="128"/>
      <c r="BF383" s="128"/>
      <c r="BG383" s="128"/>
      <c r="BH383" s="128"/>
      <c r="BI383" s="128"/>
      <c r="BJ383" s="128"/>
      <c r="BK383" s="128"/>
      <c r="BL383" s="128"/>
      <c r="BM383" s="128"/>
      <c r="BN383" s="128"/>
      <c r="BO383" s="128"/>
      <c r="BP383" s="128"/>
      <c r="BQ383" s="128"/>
      <c r="BR383" s="128"/>
      <c r="BS383" s="128"/>
      <c r="BT383" s="128"/>
      <c r="BU383" s="128"/>
      <c r="BV383" s="128"/>
      <c r="BW383" s="128"/>
      <c r="BX383" s="128"/>
      <c r="BY383" s="128"/>
      <c r="BZ383" s="128"/>
      <c r="CA383" s="128"/>
      <c r="CB383" s="128"/>
      <c r="CC383" s="128"/>
      <c r="CD383" s="128"/>
    </row>
    <row r="384" spans="1:82" s="29" customFormat="1" ht="25.5" hidden="1" customHeight="1" x14ac:dyDescent="0.25">
      <c r="A384" s="31"/>
      <c r="B384" s="31"/>
      <c r="C384" s="32"/>
      <c r="G384" s="128"/>
      <c r="H384" s="128"/>
      <c r="I384" s="128"/>
      <c r="J384" s="128"/>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c r="AH384" s="128"/>
      <c r="AI384" s="128"/>
      <c r="AJ384" s="128"/>
      <c r="AK384" s="128"/>
      <c r="AL384" s="128"/>
      <c r="AM384" s="128"/>
      <c r="AN384" s="128"/>
      <c r="AO384" s="128"/>
      <c r="AP384" s="128"/>
      <c r="AQ384" s="128"/>
      <c r="AR384" s="128"/>
      <c r="AS384" s="128"/>
      <c r="AT384" s="128"/>
      <c r="AU384" s="128"/>
      <c r="AV384" s="128"/>
      <c r="AW384" s="128"/>
      <c r="AX384" s="128"/>
      <c r="AY384" s="128"/>
      <c r="AZ384" s="128"/>
      <c r="BA384" s="128"/>
      <c r="BB384" s="128"/>
      <c r="BC384" s="128"/>
      <c r="BD384" s="128"/>
      <c r="BE384" s="128"/>
      <c r="BF384" s="128"/>
      <c r="BG384" s="128"/>
      <c r="BH384" s="128"/>
      <c r="BI384" s="128"/>
      <c r="BJ384" s="128"/>
      <c r="BK384" s="128"/>
      <c r="BL384" s="128"/>
      <c r="BM384" s="128"/>
      <c r="BN384" s="128"/>
      <c r="BO384" s="128"/>
      <c r="BP384" s="128"/>
      <c r="BQ384" s="128"/>
      <c r="BR384" s="128"/>
      <c r="BS384" s="128"/>
      <c r="BT384" s="128"/>
      <c r="BU384" s="128"/>
      <c r="BV384" s="128"/>
      <c r="BW384" s="128"/>
      <c r="BX384" s="128"/>
      <c r="BY384" s="128"/>
      <c r="BZ384" s="128"/>
      <c r="CA384" s="128"/>
      <c r="CB384" s="128"/>
      <c r="CC384" s="128"/>
      <c r="CD384" s="128"/>
    </row>
    <row r="385" spans="1:82" s="29" customFormat="1" ht="25.5" hidden="1" customHeight="1" x14ac:dyDescent="0.25">
      <c r="A385" s="31"/>
      <c r="B385" s="31"/>
      <c r="C385" s="32"/>
      <c r="G385" s="128"/>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c r="AH385" s="128"/>
      <c r="AI385" s="128"/>
      <c r="AJ385" s="128"/>
      <c r="AK385" s="128"/>
      <c r="AL385" s="128"/>
      <c r="AM385" s="128"/>
      <c r="AN385" s="128"/>
      <c r="AO385" s="128"/>
      <c r="AP385" s="128"/>
      <c r="AQ385" s="128"/>
      <c r="AR385" s="128"/>
      <c r="AS385" s="128"/>
      <c r="AT385" s="128"/>
      <c r="AU385" s="128"/>
      <c r="AV385" s="128"/>
      <c r="AW385" s="128"/>
      <c r="AX385" s="128"/>
      <c r="AY385" s="128"/>
      <c r="AZ385" s="128"/>
      <c r="BA385" s="128"/>
      <c r="BB385" s="128"/>
      <c r="BC385" s="128"/>
      <c r="BD385" s="128"/>
      <c r="BE385" s="128"/>
      <c r="BF385" s="128"/>
      <c r="BG385" s="128"/>
      <c r="BH385" s="128"/>
      <c r="BI385" s="128"/>
      <c r="BJ385" s="128"/>
      <c r="BK385" s="128"/>
      <c r="BL385" s="128"/>
      <c r="BM385" s="128"/>
      <c r="BN385" s="128"/>
      <c r="BO385" s="128"/>
      <c r="BP385" s="128"/>
      <c r="BQ385" s="128"/>
      <c r="BR385" s="128"/>
      <c r="BS385" s="128"/>
      <c r="BT385" s="128"/>
      <c r="BU385" s="128"/>
      <c r="BV385" s="128"/>
      <c r="BW385" s="128"/>
      <c r="BX385" s="128"/>
      <c r="BY385" s="128"/>
      <c r="BZ385" s="128"/>
      <c r="CA385" s="128"/>
      <c r="CB385" s="128"/>
      <c r="CC385" s="128"/>
      <c r="CD385" s="128"/>
    </row>
    <row r="386" spans="1:82" s="29" customFormat="1" ht="25.5" hidden="1" customHeight="1" x14ac:dyDescent="0.25">
      <c r="A386" s="31"/>
      <c r="B386" s="31"/>
      <c r="C386" s="32"/>
      <c r="G386" s="128"/>
      <c r="H386" s="128"/>
      <c r="I386" s="128"/>
      <c r="J386" s="128"/>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c r="AH386" s="128"/>
      <c r="AI386" s="128"/>
      <c r="AJ386" s="128"/>
      <c r="AK386" s="128"/>
      <c r="AL386" s="128"/>
      <c r="AM386" s="128"/>
      <c r="AN386" s="128"/>
      <c r="AO386" s="128"/>
      <c r="AP386" s="128"/>
      <c r="AQ386" s="128"/>
      <c r="AR386" s="128"/>
      <c r="AS386" s="128"/>
      <c r="AT386" s="128"/>
      <c r="AU386" s="128"/>
      <c r="AV386" s="128"/>
      <c r="AW386" s="128"/>
      <c r="AX386" s="128"/>
      <c r="AY386" s="128"/>
      <c r="AZ386" s="128"/>
      <c r="BA386" s="128"/>
      <c r="BB386" s="128"/>
      <c r="BC386" s="128"/>
      <c r="BD386" s="128"/>
      <c r="BE386" s="128"/>
      <c r="BF386" s="128"/>
      <c r="BG386" s="128"/>
      <c r="BH386" s="128"/>
      <c r="BI386" s="128"/>
      <c r="BJ386" s="128"/>
      <c r="BK386" s="128"/>
      <c r="BL386" s="128"/>
      <c r="BM386" s="128"/>
      <c r="BN386" s="128"/>
      <c r="BO386" s="128"/>
      <c r="BP386" s="128"/>
      <c r="BQ386" s="128"/>
      <c r="BR386" s="128"/>
      <c r="BS386" s="128"/>
      <c r="BT386" s="128"/>
      <c r="BU386" s="128"/>
      <c r="BV386" s="128"/>
      <c r="BW386" s="128"/>
      <c r="BX386" s="128"/>
      <c r="BY386" s="128"/>
      <c r="BZ386" s="128"/>
      <c r="CA386" s="128"/>
      <c r="CB386" s="128"/>
      <c r="CC386" s="128"/>
      <c r="CD386" s="128"/>
    </row>
    <row r="387" spans="1:82" s="29" customFormat="1" ht="25.5" hidden="1" customHeight="1" x14ac:dyDescent="0.25">
      <c r="A387" s="31"/>
      <c r="B387" s="31"/>
      <c r="C387" s="32"/>
      <c r="G387" s="128"/>
      <c r="H387" s="128"/>
      <c r="I387" s="128"/>
      <c r="J387" s="128"/>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c r="AP387" s="128"/>
      <c r="AQ387" s="128"/>
      <c r="AR387" s="128"/>
      <c r="AS387" s="128"/>
      <c r="AT387" s="128"/>
      <c r="AU387" s="128"/>
      <c r="AV387" s="128"/>
      <c r="AW387" s="128"/>
      <c r="AX387" s="128"/>
      <c r="AY387" s="128"/>
      <c r="AZ387" s="128"/>
      <c r="BA387" s="128"/>
      <c r="BB387" s="128"/>
      <c r="BC387" s="128"/>
      <c r="BD387" s="128"/>
      <c r="BE387" s="128"/>
      <c r="BF387" s="128"/>
      <c r="BG387" s="128"/>
      <c r="BH387" s="128"/>
      <c r="BI387" s="128"/>
      <c r="BJ387" s="128"/>
      <c r="BK387" s="128"/>
      <c r="BL387" s="128"/>
      <c r="BM387" s="128"/>
      <c r="BN387" s="128"/>
      <c r="BO387" s="128"/>
      <c r="BP387" s="128"/>
      <c r="BQ387" s="128"/>
      <c r="BR387" s="128"/>
      <c r="BS387" s="128"/>
      <c r="BT387" s="128"/>
      <c r="BU387" s="128"/>
      <c r="BV387" s="128"/>
      <c r="BW387" s="128"/>
      <c r="BX387" s="128"/>
      <c r="BY387" s="128"/>
      <c r="BZ387" s="128"/>
      <c r="CA387" s="128"/>
      <c r="CB387" s="128"/>
      <c r="CC387" s="128"/>
      <c r="CD387" s="128"/>
    </row>
    <row r="388" spans="1:82" s="29" customFormat="1" ht="25.5" hidden="1" customHeight="1" x14ac:dyDescent="0.25">
      <c r="A388" s="31"/>
      <c r="B388" s="31"/>
      <c r="C388" s="33"/>
      <c r="G388" s="128"/>
      <c r="H388" s="128"/>
      <c r="I388" s="128"/>
      <c r="J388" s="128"/>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c r="AP388" s="128"/>
      <c r="AQ388" s="128"/>
      <c r="AR388" s="128"/>
      <c r="AS388" s="128"/>
      <c r="AT388" s="128"/>
      <c r="AU388" s="128"/>
      <c r="AV388" s="128"/>
      <c r="AW388" s="128"/>
      <c r="AX388" s="128"/>
      <c r="AY388" s="128"/>
      <c r="AZ388" s="128"/>
      <c r="BA388" s="128"/>
      <c r="BB388" s="128"/>
      <c r="BC388" s="128"/>
      <c r="BD388" s="128"/>
      <c r="BE388" s="128"/>
      <c r="BF388" s="128"/>
      <c r="BG388" s="128"/>
      <c r="BH388" s="128"/>
      <c r="BI388" s="128"/>
      <c r="BJ388" s="128"/>
      <c r="BK388" s="128"/>
      <c r="BL388" s="128"/>
      <c r="BM388" s="128"/>
      <c r="BN388" s="128"/>
      <c r="BO388" s="128"/>
      <c r="BP388" s="128"/>
      <c r="BQ388" s="128"/>
      <c r="BR388" s="128"/>
      <c r="BS388" s="128"/>
      <c r="BT388" s="128"/>
      <c r="BU388" s="128"/>
      <c r="BV388" s="128"/>
      <c r="BW388" s="128"/>
      <c r="BX388" s="128"/>
      <c r="BY388" s="128"/>
      <c r="BZ388" s="128"/>
      <c r="CA388" s="128"/>
      <c r="CB388" s="128"/>
      <c r="CC388" s="128"/>
      <c r="CD388" s="128"/>
    </row>
    <row r="389" spans="1:82" s="29" customFormat="1" ht="25.5" hidden="1" customHeight="1" x14ac:dyDescent="0.25">
      <c r="A389" s="31"/>
      <c r="B389" s="31"/>
      <c r="C389" s="32"/>
      <c r="G389" s="128"/>
      <c r="H389" s="128"/>
      <c r="I389" s="128"/>
      <c r="J389" s="128"/>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c r="AP389" s="128"/>
      <c r="AQ389" s="128"/>
      <c r="AR389" s="128"/>
      <c r="AS389" s="128"/>
      <c r="AT389" s="128"/>
      <c r="AU389" s="128"/>
      <c r="AV389" s="128"/>
      <c r="AW389" s="128"/>
      <c r="AX389" s="128"/>
      <c r="AY389" s="128"/>
      <c r="AZ389" s="128"/>
      <c r="BA389" s="128"/>
      <c r="BB389" s="128"/>
      <c r="BC389" s="128"/>
      <c r="BD389" s="128"/>
      <c r="BE389" s="128"/>
      <c r="BF389" s="128"/>
      <c r="BG389" s="128"/>
      <c r="BH389" s="128"/>
      <c r="BI389" s="128"/>
      <c r="BJ389" s="128"/>
      <c r="BK389" s="128"/>
      <c r="BL389" s="128"/>
      <c r="BM389" s="128"/>
      <c r="BN389" s="128"/>
      <c r="BO389" s="128"/>
      <c r="BP389" s="128"/>
      <c r="BQ389" s="128"/>
      <c r="BR389" s="128"/>
      <c r="BS389" s="128"/>
      <c r="BT389" s="128"/>
      <c r="BU389" s="128"/>
      <c r="BV389" s="128"/>
      <c r="BW389" s="128"/>
      <c r="BX389" s="128"/>
      <c r="BY389" s="128"/>
      <c r="BZ389" s="128"/>
      <c r="CA389" s="128"/>
      <c r="CB389" s="128"/>
      <c r="CC389" s="128"/>
      <c r="CD389" s="128"/>
    </row>
    <row r="390" spans="1:82" s="29" customFormat="1" ht="25.5" hidden="1" customHeight="1" x14ac:dyDescent="0.25">
      <c r="A390" s="31"/>
      <c r="B390" s="31"/>
      <c r="C390" s="32"/>
      <c r="G390" s="128"/>
      <c r="H390" s="128"/>
      <c r="I390" s="128"/>
      <c r="J390" s="128"/>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c r="AH390" s="128"/>
      <c r="AI390" s="128"/>
      <c r="AJ390" s="128"/>
      <c r="AK390" s="128"/>
      <c r="AL390" s="128"/>
      <c r="AM390" s="128"/>
      <c r="AN390" s="128"/>
      <c r="AO390" s="128"/>
      <c r="AP390" s="128"/>
      <c r="AQ390" s="128"/>
      <c r="AR390" s="128"/>
      <c r="AS390" s="128"/>
      <c r="AT390" s="128"/>
      <c r="AU390" s="128"/>
      <c r="AV390" s="128"/>
      <c r="AW390" s="128"/>
      <c r="AX390" s="128"/>
      <c r="AY390" s="128"/>
      <c r="AZ390" s="128"/>
      <c r="BA390" s="128"/>
      <c r="BB390" s="128"/>
      <c r="BC390" s="128"/>
      <c r="BD390" s="128"/>
      <c r="BE390" s="128"/>
      <c r="BF390" s="128"/>
      <c r="BG390" s="128"/>
      <c r="BH390" s="128"/>
      <c r="BI390" s="128"/>
      <c r="BJ390" s="128"/>
      <c r="BK390" s="128"/>
      <c r="BL390" s="128"/>
      <c r="BM390" s="128"/>
      <c r="BN390" s="128"/>
      <c r="BO390" s="128"/>
      <c r="BP390" s="128"/>
      <c r="BQ390" s="128"/>
      <c r="BR390" s="128"/>
      <c r="BS390" s="128"/>
      <c r="BT390" s="128"/>
      <c r="BU390" s="128"/>
      <c r="BV390" s="128"/>
      <c r="BW390" s="128"/>
      <c r="BX390" s="128"/>
      <c r="BY390" s="128"/>
      <c r="BZ390" s="128"/>
      <c r="CA390" s="128"/>
      <c r="CB390" s="128"/>
      <c r="CC390" s="128"/>
      <c r="CD390" s="128"/>
    </row>
    <row r="391" spans="1:82" s="29" customFormat="1" ht="25.5" hidden="1" customHeight="1" x14ac:dyDescent="0.25">
      <c r="A391" s="31"/>
      <c r="B391" s="31"/>
      <c r="C391" s="33"/>
      <c r="G391" s="128"/>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8"/>
      <c r="AN391" s="128"/>
      <c r="AO391" s="128"/>
      <c r="AP391" s="128"/>
      <c r="AQ391" s="128"/>
      <c r="AR391" s="128"/>
      <c r="AS391" s="128"/>
      <c r="AT391" s="128"/>
      <c r="AU391" s="128"/>
      <c r="AV391" s="128"/>
      <c r="AW391" s="128"/>
      <c r="AX391" s="128"/>
      <c r="AY391" s="128"/>
      <c r="AZ391" s="128"/>
      <c r="BA391" s="128"/>
      <c r="BB391" s="128"/>
      <c r="BC391" s="128"/>
      <c r="BD391" s="128"/>
      <c r="BE391" s="128"/>
      <c r="BF391" s="128"/>
      <c r="BG391" s="128"/>
      <c r="BH391" s="128"/>
      <c r="BI391" s="128"/>
      <c r="BJ391" s="128"/>
      <c r="BK391" s="128"/>
      <c r="BL391" s="128"/>
      <c r="BM391" s="128"/>
      <c r="BN391" s="128"/>
      <c r="BO391" s="128"/>
      <c r="BP391" s="128"/>
      <c r="BQ391" s="128"/>
      <c r="BR391" s="128"/>
      <c r="BS391" s="128"/>
      <c r="BT391" s="128"/>
      <c r="BU391" s="128"/>
      <c r="BV391" s="128"/>
      <c r="BW391" s="128"/>
      <c r="BX391" s="128"/>
      <c r="BY391" s="128"/>
      <c r="BZ391" s="128"/>
      <c r="CA391" s="128"/>
      <c r="CB391" s="128"/>
      <c r="CC391" s="128"/>
      <c r="CD391" s="128"/>
    </row>
    <row r="392" spans="1:82" s="29" customFormat="1" ht="25.5" hidden="1" customHeight="1" x14ac:dyDescent="0.25">
      <c r="A392" s="31"/>
      <c r="B392" s="31"/>
      <c r="C392" s="32"/>
      <c r="G392" s="128"/>
      <c r="H392" s="128"/>
      <c r="I392" s="128"/>
      <c r="J392" s="128"/>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c r="AP392" s="128"/>
      <c r="AQ392" s="128"/>
      <c r="AR392" s="128"/>
      <c r="AS392" s="128"/>
      <c r="AT392" s="128"/>
      <c r="AU392" s="128"/>
      <c r="AV392" s="128"/>
      <c r="AW392" s="128"/>
      <c r="AX392" s="128"/>
      <c r="AY392" s="128"/>
      <c r="AZ392" s="128"/>
      <c r="BA392" s="128"/>
      <c r="BB392" s="128"/>
      <c r="BC392" s="128"/>
      <c r="BD392" s="128"/>
      <c r="BE392" s="128"/>
      <c r="BF392" s="128"/>
      <c r="BG392" s="128"/>
      <c r="BH392" s="128"/>
      <c r="BI392" s="128"/>
      <c r="BJ392" s="128"/>
      <c r="BK392" s="128"/>
      <c r="BL392" s="128"/>
      <c r="BM392" s="128"/>
      <c r="BN392" s="128"/>
      <c r="BO392" s="128"/>
      <c r="BP392" s="128"/>
      <c r="BQ392" s="128"/>
      <c r="BR392" s="128"/>
      <c r="BS392" s="128"/>
      <c r="BT392" s="128"/>
      <c r="BU392" s="128"/>
      <c r="BV392" s="128"/>
      <c r="BW392" s="128"/>
      <c r="BX392" s="128"/>
      <c r="BY392" s="128"/>
      <c r="BZ392" s="128"/>
      <c r="CA392" s="128"/>
      <c r="CB392" s="128"/>
      <c r="CC392" s="128"/>
      <c r="CD392" s="128"/>
    </row>
    <row r="393" spans="1:82" s="29" customFormat="1" ht="25.5" hidden="1" customHeight="1" x14ac:dyDescent="0.25">
      <c r="A393" s="31"/>
      <c r="B393" s="31"/>
      <c r="C393" s="32"/>
      <c r="G393" s="128"/>
      <c r="H393" s="128"/>
      <c r="I393" s="128"/>
      <c r="J393" s="128"/>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c r="AH393" s="128"/>
      <c r="AI393" s="128"/>
      <c r="AJ393" s="128"/>
      <c r="AK393" s="128"/>
      <c r="AL393" s="128"/>
      <c r="AM393" s="128"/>
      <c r="AN393" s="128"/>
      <c r="AO393" s="128"/>
      <c r="AP393" s="128"/>
      <c r="AQ393" s="128"/>
      <c r="AR393" s="128"/>
      <c r="AS393" s="128"/>
      <c r="AT393" s="128"/>
      <c r="AU393" s="128"/>
      <c r="AV393" s="128"/>
      <c r="AW393" s="128"/>
      <c r="AX393" s="128"/>
      <c r="AY393" s="128"/>
      <c r="AZ393" s="128"/>
      <c r="BA393" s="128"/>
      <c r="BB393" s="128"/>
      <c r="BC393" s="128"/>
      <c r="BD393" s="128"/>
      <c r="BE393" s="128"/>
      <c r="BF393" s="128"/>
      <c r="BG393" s="128"/>
      <c r="BH393" s="128"/>
      <c r="BI393" s="128"/>
      <c r="BJ393" s="128"/>
      <c r="BK393" s="128"/>
      <c r="BL393" s="128"/>
      <c r="BM393" s="128"/>
      <c r="BN393" s="128"/>
      <c r="BO393" s="128"/>
      <c r="BP393" s="128"/>
      <c r="BQ393" s="128"/>
      <c r="BR393" s="128"/>
      <c r="BS393" s="128"/>
      <c r="BT393" s="128"/>
      <c r="BU393" s="128"/>
      <c r="BV393" s="128"/>
      <c r="BW393" s="128"/>
      <c r="BX393" s="128"/>
      <c r="BY393" s="128"/>
      <c r="BZ393" s="128"/>
      <c r="CA393" s="128"/>
      <c r="CB393" s="128"/>
      <c r="CC393" s="128"/>
      <c r="CD393" s="128"/>
    </row>
    <row r="394" spans="1:82" s="29" customFormat="1" ht="25.5" hidden="1" customHeight="1" x14ac:dyDescent="0.25">
      <c r="A394" s="31"/>
      <c r="B394" s="31"/>
      <c r="C394" s="33"/>
      <c r="G394" s="128"/>
      <c r="H394" s="128"/>
      <c r="I394" s="128"/>
      <c r="J394" s="128"/>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8"/>
      <c r="AN394" s="128"/>
      <c r="AO394" s="128"/>
      <c r="AP394" s="128"/>
      <c r="AQ394" s="128"/>
      <c r="AR394" s="128"/>
      <c r="AS394" s="128"/>
      <c r="AT394" s="128"/>
      <c r="AU394" s="128"/>
      <c r="AV394" s="128"/>
      <c r="AW394" s="128"/>
      <c r="AX394" s="128"/>
      <c r="AY394" s="128"/>
      <c r="AZ394" s="128"/>
      <c r="BA394" s="128"/>
      <c r="BB394" s="128"/>
      <c r="BC394" s="128"/>
      <c r="BD394" s="128"/>
      <c r="BE394" s="128"/>
      <c r="BF394" s="128"/>
      <c r="BG394" s="128"/>
      <c r="BH394" s="128"/>
      <c r="BI394" s="128"/>
      <c r="BJ394" s="128"/>
      <c r="BK394" s="128"/>
      <c r="BL394" s="128"/>
      <c r="BM394" s="128"/>
      <c r="BN394" s="128"/>
      <c r="BO394" s="128"/>
      <c r="BP394" s="128"/>
      <c r="BQ394" s="128"/>
      <c r="BR394" s="128"/>
      <c r="BS394" s="128"/>
      <c r="BT394" s="128"/>
      <c r="BU394" s="128"/>
      <c r="BV394" s="128"/>
      <c r="BW394" s="128"/>
      <c r="BX394" s="128"/>
      <c r="BY394" s="128"/>
      <c r="BZ394" s="128"/>
      <c r="CA394" s="128"/>
      <c r="CB394" s="128"/>
      <c r="CC394" s="128"/>
      <c r="CD394" s="128"/>
    </row>
    <row r="395" spans="1:82" s="29" customFormat="1" ht="25.5" hidden="1" customHeight="1" x14ac:dyDescent="0.25">
      <c r="A395" s="31"/>
      <c r="B395" s="31"/>
      <c r="C395" s="32"/>
      <c r="G395" s="128"/>
      <c r="H395" s="128"/>
      <c r="I395" s="128"/>
      <c r="J395" s="128"/>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c r="AP395" s="128"/>
      <c r="AQ395" s="128"/>
      <c r="AR395" s="128"/>
      <c r="AS395" s="128"/>
      <c r="AT395" s="128"/>
      <c r="AU395" s="128"/>
      <c r="AV395" s="128"/>
      <c r="AW395" s="128"/>
      <c r="AX395" s="128"/>
      <c r="AY395" s="128"/>
      <c r="AZ395" s="128"/>
      <c r="BA395" s="128"/>
      <c r="BB395" s="128"/>
      <c r="BC395" s="128"/>
      <c r="BD395" s="128"/>
      <c r="BE395" s="128"/>
      <c r="BF395" s="128"/>
      <c r="BG395" s="128"/>
      <c r="BH395" s="128"/>
      <c r="BI395" s="128"/>
      <c r="BJ395" s="128"/>
      <c r="BK395" s="128"/>
      <c r="BL395" s="128"/>
      <c r="BM395" s="128"/>
      <c r="BN395" s="128"/>
      <c r="BO395" s="128"/>
      <c r="BP395" s="128"/>
      <c r="BQ395" s="128"/>
      <c r="BR395" s="128"/>
      <c r="BS395" s="128"/>
      <c r="BT395" s="128"/>
      <c r="BU395" s="128"/>
      <c r="BV395" s="128"/>
      <c r="BW395" s="128"/>
      <c r="BX395" s="128"/>
      <c r="BY395" s="128"/>
      <c r="BZ395" s="128"/>
      <c r="CA395" s="128"/>
      <c r="CB395" s="128"/>
      <c r="CC395" s="128"/>
      <c r="CD395" s="128"/>
    </row>
    <row r="396" spans="1:82" s="29" customFormat="1" ht="25.5" hidden="1" customHeight="1" x14ac:dyDescent="0.25">
      <c r="A396" s="31"/>
      <c r="B396" s="31"/>
      <c r="C396" s="32"/>
      <c r="G396" s="128"/>
      <c r="H396" s="128"/>
      <c r="I396" s="128"/>
      <c r="J396" s="128"/>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8"/>
      <c r="AN396" s="128"/>
      <c r="AO396" s="128"/>
      <c r="AP396" s="128"/>
      <c r="AQ396" s="128"/>
      <c r="AR396" s="128"/>
      <c r="AS396" s="128"/>
      <c r="AT396" s="128"/>
      <c r="AU396" s="128"/>
      <c r="AV396" s="128"/>
      <c r="AW396" s="128"/>
      <c r="AX396" s="128"/>
      <c r="AY396" s="128"/>
      <c r="AZ396" s="128"/>
      <c r="BA396" s="128"/>
      <c r="BB396" s="128"/>
      <c r="BC396" s="128"/>
      <c r="BD396" s="128"/>
      <c r="BE396" s="128"/>
      <c r="BF396" s="128"/>
      <c r="BG396" s="128"/>
      <c r="BH396" s="128"/>
      <c r="BI396" s="128"/>
      <c r="BJ396" s="128"/>
      <c r="BK396" s="128"/>
      <c r="BL396" s="128"/>
      <c r="BM396" s="128"/>
      <c r="BN396" s="128"/>
      <c r="BO396" s="128"/>
      <c r="BP396" s="128"/>
      <c r="BQ396" s="128"/>
      <c r="BR396" s="128"/>
      <c r="BS396" s="128"/>
      <c r="BT396" s="128"/>
      <c r="BU396" s="128"/>
      <c r="BV396" s="128"/>
      <c r="BW396" s="128"/>
      <c r="BX396" s="128"/>
      <c r="BY396" s="128"/>
      <c r="BZ396" s="128"/>
      <c r="CA396" s="128"/>
      <c r="CB396" s="128"/>
      <c r="CC396" s="128"/>
      <c r="CD396" s="128"/>
    </row>
    <row r="397" spans="1:82" s="29" customFormat="1" ht="25.5" hidden="1" customHeight="1" x14ac:dyDescent="0.25">
      <c r="A397" s="31"/>
      <c r="B397" s="31"/>
      <c r="C397" s="33"/>
      <c r="G397" s="128"/>
      <c r="H397" s="128"/>
      <c r="I397" s="128"/>
      <c r="J397" s="128"/>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8"/>
      <c r="AN397" s="128"/>
      <c r="AO397" s="128"/>
      <c r="AP397" s="128"/>
      <c r="AQ397" s="128"/>
      <c r="AR397" s="128"/>
      <c r="AS397" s="128"/>
      <c r="AT397" s="128"/>
      <c r="AU397" s="128"/>
      <c r="AV397" s="128"/>
      <c r="AW397" s="128"/>
      <c r="AX397" s="128"/>
      <c r="AY397" s="128"/>
      <c r="AZ397" s="128"/>
      <c r="BA397" s="128"/>
      <c r="BB397" s="128"/>
      <c r="BC397" s="128"/>
      <c r="BD397" s="128"/>
      <c r="BE397" s="128"/>
      <c r="BF397" s="128"/>
      <c r="BG397" s="128"/>
      <c r="BH397" s="128"/>
      <c r="BI397" s="128"/>
      <c r="BJ397" s="128"/>
      <c r="BK397" s="128"/>
      <c r="BL397" s="128"/>
      <c r="BM397" s="128"/>
      <c r="BN397" s="128"/>
      <c r="BO397" s="128"/>
      <c r="BP397" s="128"/>
      <c r="BQ397" s="128"/>
      <c r="BR397" s="128"/>
      <c r="BS397" s="128"/>
      <c r="BT397" s="128"/>
      <c r="BU397" s="128"/>
      <c r="BV397" s="128"/>
      <c r="BW397" s="128"/>
      <c r="BX397" s="128"/>
      <c r="BY397" s="128"/>
      <c r="BZ397" s="128"/>
      <c r="CA397" s="128"/>
      <c r="CB397" s="128"/>
      <c r="CC397" s="128"/>
      <c r="CD397" s="128"/>
    </row>
    <row r="398" spans="1:82" s="29" customFormat="1" ht="25.5" hidden="1" customHeight="1" x14ac:dyDescent="0.25">
      <c r="A398" s="31"/>
      <c r="B398" s="31"/>
      <c r="C398" s="32"/>
      <c r="G398" s="128"/>
      <c r="H398" s="128"/>
      <c r="I398" s="128"/>
      <c r="J398" s="128"/>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8"/>
      <c r="AN398" s="128"/>
      <c r="AO398" s="128"/>
      <c r="AP398" s="128"/>
      <c r="AQ398" s="128"/>
      <c r="AR398" s="128"/>
      <c r="AS398" s="128"/>
      <c r="AT398" s="128"/>
      <c r="AU398" s="128"/>
      <c r="AV398" s="128"/>
      <c r="AW398" s="128"/>
      <c r="AX398" s="128"/>
      <c r="AY398" s="128"/>
      <c r="AZ398" s="128"/>
      <c r="BA398" s="128"/>
      <c r="BB398" s="128"/>
      <c r="BC398" s="128"/>
      <c r="BD398" s="128"/>
      <c r="BE398" s="128"/>
      <c r="BF398" s="128"/>
      <c r="BG398" s="128"/>
      <c r="BH398" s="128"/>
      <c r="BI398" s="128"/>
      <c r="BJ398" s="128"/>
      <c r="BK398" s="128"/>
      <c r="BL398" s="128"/>
      <c r="BM398" s="128"/>
      <c r="BN398" s="128"/>
      <c r="BO398" s="128"/>
      <c r="BP398" s="128"/>
      <c r="BQ398" s="128"/>
      <c r="BR398" s="128"/>
      <c r="BS398" s="128"/>
      <c r="BT398" s="128"/>
      <c r="BU398" s="128"/>
      <c r="BV398" s="128"/>
      <c r="BW398" s="128"/>
      <c r="BX398" s="128"/>
      <c r="BY398" s="128"/>
      <c r="BZ398" s="128"/>
      <c r="CA398" s="128"/>
      <c r="CB398" s="128"/>
      <c r="CC398" s="128"/>
      <c r="CD398" s="128"/>
    </row>
    <row r="399" spans="1:82" s="29" customFormat="1" ht="25.5" hidden="1" customHeight="1" x14ac:dyDescent="0.25">
      <c r="A399" s="31"/>
      <c r="B399" s="31"/>
      <c r="C399" s="32"/>
      <c r="G399" s="128"/>
      <c r="H399" s="128"/>
      <c r="I399" s="128"/>
      <c r="J399" s="128"/>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8"/>
      <c r="AN399" s="128"/>
      <c r="AO399" s="128"/>
      <c r="AP399" s="128"/>
      <c r="AQ399" s="128"/>
      <c r="AR399" s="128"/>
      <c r="AS399" s="128"/>
      <c r="AT399" s="128"/>
      <c r="AU399" s="128"/>
      <c r="AV399" s="128"/>
      <c r="AW399" s="128"/>
      <c r="AX399" s="128"/>
      <c r="AY399" s="128"/>
      <c r="AZ399" s="128"/>
      <c r="BA399" s="128"/>
      <c r="BB399" s="128"/>
      <c r="BC399" s="128"/>
      <c r="BD399" s="128"/>
      <c r="BE399" s="128"/>
      <c r="BF399" s="128"/>
      <c r="BG399" s="128"/>
      <c r="BH399" s="128"/>
      <c r="BI399" s="128"/>
      <c r="BJ399" s="128"/>
      <c r="BK399" s="128"/>
      <c r="BL399" s="128"/>
      <c r="BM399" s="128"/>
      <c r="BN399" s="128"/>
      <c r="BO399" s="128"/>
      <c r="BP399" s="128"/>
      <c r="BQ399" s="128"/>
      <c r="BR399" s="128"/>
      <c r="BS399" s="128"/>
      <c r="BT399" s="128"/>
      <c r="BU399" s="128"/>
      <c r="BV399" s="128"/>
      <c r="BW399" s="128"/>
      <c r="BX399" s="128"/>
      <c r="BY399" s="128"/>
      <c r="BZ399" s="128"/>
      <c r="CA399" s="128"/>
      <c r="CB399" s="128"/>
      <c r="CC399" s="128"/>
      <c r="CD399" s="128"/>
    </row>
    <row r="400" spans="1:82" s="29" customFormat="1" ht="25.5" hidden="1" customHeight="1" x14ac:dyDescent="0.25">
      <c r="A400" s="31"/>
      <c r="B400" s="31"/>
      <c r="C400" s="33"/>
      <c r="G400" s="128"/>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c r="AP400" s="128"/>
      <c r="AQ400" s="128"/>
      <c r="AR400" s="128"/>
      <c r="AS400" s="128"/>
      <c r="AT400" s="128"/>
      <c r="AU400" s="128"/>
      <c r="AV400" s="128"/>
      <c r="AW400" s="128"/>
      <c r="AX400" s="128"/>
      <c r="AY400" s="128"/>
      <c r="AZ400" s="128"/>
      <c r="BA400" s="128"/>
      <c r="BB400" s="128"/>
      <c r="BC400" s="128"/>
      <c r="BD400" s="128"/>
      <c r="BE400" s="128"/>
      <c r="BF400" s="128"/>
      <c r="BG400" s="128"/>
      <c r="BH400" s="128"/>
      <c r="BI400" s="128"/>
      <c r="BJ400" s="128"/>
      <c r="BK400" s="128"/>
      <c r="BL400" s="128"/>
      <c r="BM400" s="128"/>
      <c r="BN400" s="128"/>
      <c r="BO400" s="128"/>
      <c r="BP400" s="128"/>
      <c r="BQ400" s="128"/>
      <c r="BR400" s="128"/>
      <c r="BS400" s="128"/>
      <c r="BT400" s="128"/>
      <c r="BU400" s="128"/>
      <c r="BV400" s="128"/>
      <c r="BW400" s="128"/>
      <c r="BX400" s="128"/>
      <c r="BY400" s="128"/>
      <c r="BZ400" s="128"/>
      <c r="CA400" s="128"/>
      <c r="CB400" s="128"/>
      <c r="CC400" s="128"/>
      <c r="CD400" s="128"/>
    </row>
    <row r="401" spans="1:82" s="29" customFormat="1" ht="25.5" hidden="1" customHeight="1" x14ac:dyDescent="0.25">
      <c r="A401" s="31"/>
      <c r="B401" s="31"/>
      <c r="C401" s="32"/>
      <c r="G401" s="128"/>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c r="AP401" s="128"/>
      <c r="AQ401" s="128"/>
      <c r="AR401" s="128"/>
      <c r="AS401" s="128"/>
      <c r="AT401" s="128"/>
      <c r="AU401" s="128"/>
      <c r="AV401" s="128"/>
      <c r="AW401" s="128"/>
      <c r="AX401" s="128"/>
      <c r="AY401" s="128"/>
      <c r="AZ401" s="128"/>
      <c r="BA401" s="128"/>
      <c r="BB401" s="128"/>
      <c r="BC401" s="128"/>
      <c r="BD401" s="128"/>
      <c r="BE401" s="128"/>
      <c r="BF401" s="128"/>
      <c r="BG401" s="128"/>
      <c r="BH401" s="128"/>
      <c r="BI401" s="128"/>
      <c r="BJ401" s="128"/>
      <c r="BK401" s="128"/>
      <c r="BL401" s="128"/>
      <c r="BM401" s="128"/>
      <c r="BN401" s="128"/>
      <c r="BO401" s="128"/>
      <c r="BP401" s="128"/>
      <c r="BQ401" s="128"/>
      <c r="BR401" s="128"/>
      <c r="BS401" s="128"/>
      <c r="BT401" s="128"/>
      <c r="BU401" s="128"/>
      <c r="BV401" s="128"/>
      <c r="BW401" s="128"/>
      <c r="BX401" s="128"/>
      <c r="BY401" s="128"/>
      <c r="BZ401" s="128"/>
      <c r="CA401" s="128"/>
      <c r="CB401" s="128"/>
      <c r="CC401" s="128"/>
      <c r="CD401" s="128"/>
    </row>
    <row r="402" spans="1:82" ht="15" hidden="1" customHeight="1" x14ac:dyDescent="0.25"/>
    <row r="403" spans="1:82" ht="15" hidden="1" customHeight="1" x14ac:dyDescent="0.25"/>
    <row r="404" spans="1:82" ht="15" hidden="1" customHeight="1" x14ac:dyDescent="0.25"/>
    <row r="405" spans="1:82" ht="15" hidden="1" customHeight="1" x14ac:dyDescent="0.25"/>
    <row r="406" spans="1:82" ht="15" hidden="1" customHeight="1" x14ac:dyDescent="0.25"/>
    <row r="407" spans="1:82" ht="15" hidden="1" customHeight="1" x14ac:dyDescent="0.25"/>
    <row r="408" spans="1:82" ht="15" hidden="1" customHeight="1" x14ac:dyDescent="0.25"/>
    <row r="409" spans="1:82" ht="15" hidden="1" customHeight="1" x14ac:dyDescent="0.25"/>
    <row r="410" spans="1:82" ht="15" hidden="1" customHeight="1" x14ac:dyDescent="0.25"/>
    <row r="411" spans="1:82" ht="15" hidden="1" customHeight="1" x14ac:dyDescent="0.25"/>
    <row r="412" spans="1:82" ht="15" hidden="1" customHeight="1" x14ac:dyDescent="0.25"/>
    <row r="413" spans="1:82" ht="15" hidden="1" customHeight="1" x14ac:dyDescent="0.25"/>
    <row r="414" spans="1:82" ht="15" hidden="1" customHeight="1" x14ac:dyDescent="0.25"/>
    <row r="415" spans="1:82" ht="15" hidden="1" customHeight="1" x14ac:dyDescent="0.25"/>
    <row r="416" spans="1:82" ht="0" hidden="1" customHeight="1" x14ac:dyDescent="0.25"/>
    <row r="417" ht="0" hidden="1" customHeight="1" x14ac:dyDescent="0.25"/>
    <row r="418" ht="0" hidden="1" customHeight="1" x14ac:dyDescent="0.25"/>
    <row r="419" ht="0" hidden="1" customHeight="1" x14ac:dyDescent="0.25"/>
    <row r="420" ht="0" hidden="1" customHeight="1" x14ac:dyDescent="0.25"/>
    <row r="421" ht="0" hidden="1" customHeight="1" x14ac:dyDescent="0.25"/>
    <row r="422" ht="0" hidden="1" customHeight="1" x14ac:dyDescent="0.25"/>
    <row r="423" ht="0" hidden="1" customHeight="1" x14ac:dyDescent="0.25"/>
    <row r="424" ht="0" hidden="1" customHeight="1" x14ac:dyDescent="0.25"/>
    <row r="425" ht="0" hidden="1" customHeight="1" x14ac:dyDescent="0.25"/>
    <row r="426" ht="0" hidden="1" customHeight="1" x14ac:dyDescent="0.25"/>
    <row r="427" ht="0" hidden="1" customHeight="1" x14ac:dyDescent="0.25"/>
    <row r="428" ht="0" hidden="1" customHeight="1" x14ac:dyDescent="0.25"/>
    <row r="429" ht="0" hidden="1" customHeight="1" x14ac:dyDescent="0.25"/>
    <row r="430" ht="0" hidden="1" customHeight="1" x14ac:dyDescent="0.25"/>
    <row r="431" ht="0" hidden="1" customHeight="1" x14ac:dyDescent="0.25"/>
    <row r="432" ht="0" hidden="1" customHeight="1" x14ac:dyDescent="0.25"/>
    <row r="433" ht="0" hidden="1" customHeight="1" x14ac:dyDescent="0.25"/>
    <row r="434" ht="0" hidden="1" customHeight="1" x14ac:dyDescent="0.25"/>
    <row r="435" ht="0" hidden="1" customHeight="1" x14ac:dyDescent="0.25"/>
    <row r="436" ht="0" hidden="1" customHeight="1" x14ac:dyDescent="0.25"/>
    <row r="437" ht="0" hidden="1" customHeight="1" x14ac:dyDescent="0.25"/>
    <row r="438" ht="0" hidden="1" customHeight="1" x14ac:dyDescent="0.25"/>
    <row r="439" ht="0" hidden="1" customHeight="1" x14ac:dyDescent="0.25"/>
    <row r="440" ht="0" hidden="1" customHeight="1" x14ac:dyDescent="0.25"/>
    <row r="441" ht="0" hidden="1" customHeight="1" x14ac:dyDescent="0.25"/>
    <row r="442" ht="0" hidden="1" customHeight="1" x14ac:dyDescent="0.25"/>
    <row r="443" ht="0" hidden="1" customHeight="1" x14ac:dyDescent="0.25"/>
    <row r="444" ht="0" hidden="1" customHeight="1" x14ac:dyDescent="0.25"/>
    <row r="445" ht="0" hidden="1" customHeight="1" x14ac:dyDescent="0.25"/>
    <row r="446" ht="0" hidden="1" customHeight="1" x14ac:dyDescent="0.25"/>
    <row r="447" ht="0" hidden="1" customHeight="1" x14ac:dyDescent="0.25"/>
    <row r="448" ht="0" hidden="1" customHeight="1" x14ac:dyDescent="0.25"/>
    <row r="449" ht="0" hidden="1" customHeight="1" x14ac:dyDescent="0.25"/>
    <row r="450" ht="0" hidden="1" customHeight="1" x14ac:dyDescent="0.25"/>
    <row r="451" ht="0" hidden="1" customHeight="1" x14ac:dyDescent="0.25"/>
    <row r="452" ht="0" hidden="1" customHeight="1" x14ac:dyDescent="0.25"/>
    <row r="453" ht="0" hidden="1" customHeight="1" x14ac:dyDescent="0.25"/>
    <row r="454" ht="0" hidden="1" customHeight="1" x14ac:dyDescent="0.25"/>
    <row r="455" ht="0" hidden="1" customHeight="1" x14ac:dyDescent="0.25"/>
    <row r="456" ht="0" hidden="1" customHeight="1" x14ac:dyDescent="0.25"/>
    <row r="457" ht="0" hidden="1" customHeight="1" x14ac:dyDescent="0.25"/>
    <row r="458" ht="0" hidden="1" customHeight="1" x14ac:dyDescent="0.25"/>
    <row r="459" ht="0" hidden="1" customHeight="1" x14ac:dyDescent="0.25"/>
    <row r="460" ht="0" hidden="1" customHeight="1" x14ac:dyDescent="0.25"/>
    <row r="461" ht="0" hidden="1" customHeight="1" x14ac:dyDescent="0.25"/>
    <row r="462" ht="0" hidden="1" customHeight="1" x14ac:dyDescent="0.25"/>
    <row r="463" ht="0" hidden="1" customHeight="1" x14ac:dyDescent="0.25"/>
    <row r="464" ht="0" hidden="1" customHeight="1" x14ac:dyDescent="0.25"/>
    <row r="465" ht="0" hidden="1" customHeight="1" x14ac:dyDescent="0.25"/>
    <row r="466" ht="0" hidden="1" customHeight="1" x14ac:dyDescent="0.25"/>
    <row r="467" ht="0" hidden="1" customHeight="1" x14ac:dyDescent="0.25"/>
    <row r="468" ht="0" hidden="1" customHeight="1" x14ac:dyDescent="0.25"/>
    <row r="469" ht="0" hidden="1" customHeight="1" x14ac:dyDescent="0.25"/>
    <row r="470" ht="0" hidden="1" customHeight="1" x14ac:dyDescent="0.25"/>
    <row r="471" ht="0" hidden="1" customHeight="1" x14ac:dyDescent="0.25"/>
    <row r="472" ht="0" hidden="1" customHeight="1" x14ac:dyDescent="0.25"/>
    <row r="473" ht="0" hidden="1" customHeight="1" x14ac:dyDescent="0.25"/>
    <row r="474" ht="0" hidden="1" customHeight="1" x14ac:dyDescent="0.25"/>
    <row r="475" ht="0" hidden="1" customHeight="1" x14ac:dyDescent="0.25"/>
    <row r="476" ht="0" hidden="1" customHeight="1" x14ac:dyDescent="0.25"/>
    <row r="477" ht="0" hidden="1" customHeight="1" x14ac:dyDescent="0.25"/>
    <row r="478" ht="0" hidden="1" customHeight="1" x14ac:dyDescent="0.25"/>
    <row r="479" ht="0" hidden="1" customHeight="1" x14ac:dyDescent="0.25"/>
    <row r="480" ht="0" hidden="1" customHeight="1" x14ac:dyDescent="0.25"/>
    <row r="481" ht="0" hidden="1" customHeight="1" x14ac:dyDescent="0.25"/>
    <row r="482" ht="0" hidden="1" customHeight="1" x14ac:dyDescent="0.25"/>
    <row r="483" ht="0" hidden="1" customHeight="1" x14ac:dyDescent="0.25"/>
    <row r="484" ht="0" hidden="1" customHeight="1" x14ac:dyDescent="0.25"/>
    <row r="485" ht="0" hidden="1" customHeight="1" x14ac:dyDescent="0.25"/>
    <row r="486" ht="0" hidden="1" customHeight="1" x14ac:dyDescent="0.25"/>
    <row r="487" ht="0" hidden="1" customHeight="1" x14ac:dyDescent="0.25"/>
    <row r="488" ht="0" hidden="1" customHeight="1" x14ac:dyDescent="0.25"/>
    <row r="489" ht="0" hidden="1" customHeight="1" x14ac:dyDescent="0.25"/>
    <row r="490" ht="0" hidden="1" customHeight="1" x14ac:dyDescent="0.25"/>
    <row r="491" ht="0" hidden="1" customHeight="1" x14ac:dyDescent="0.25"/>
    <row r="492" ht="0" hidden="1" customHeight="1" x14ac:dyDescent="0.25"/>
    <row r="493" ht="0" hidden="1" customHeight="1" x14ac:dyDescent="0.25"/>
    <row r="494" ht="0" hidden="1" customHeight="1" x14ac:dyDescent="0.25"/>
    <row r="495" ht="0" hidden="1" customHeight="1" x14ac:dyDescent="0.25"/>
    <row r="496" ht="0" hidden="1" customHeight="1" x14ac:dyDescent="0.25"/>
    <row r="497" ht="0" hidden="1" customHeight="1" x14ac:dyDescent="0.25"/>
    <row r="498" ht="0" hidden="1" customHeight="1" x14ac:dyDescent="0.25"/>
    <row r="499" ht="0" hidden="1" customHeight="1" x14ac:dyDescent="0.25"/>
    <row r="500" ht="0" hidden="1" customHeight="1" x14ac:dyDescent="0.25"/>
    <row r="501" ht="0" hidden="1" customHeight="1" x14ac:dyDescent="0.25"/>
    <row r="502" ht="0" hidden="1" customHeight="1" x14ac:dyDescent="0.25"/>
    <row r="503" ht="0" hidden="1" customHeight="1" x14ac:dyDescent="0.25"/>
    <row r="504" ht="0" hidden="1" customHeight="1" x14ac:dyDescent="0.25"/>
    <row r="505" ht="0" hidden="1" customHeight="1" x14ac:dyDescent="0.25"/>
    <row r="506" ht="0" hidden="1" customHeight="1" x14ac:dyDescent="0.25"/>
    <row r="507" ht="0" hidden="1" customHeight="1" x14ac:dyDescent="0.25"/>
    <row r="508" ht="0" hidden="1" customHeight="1" x14ac:dyDescent="0.25"/>
    <row r="509" ht="0" hidden="1" customHeight="1" x14ac:dyDescent="0.25"/>
    <row r="510" ht="0" hidden="1" customHeight="1" x14ac:dyDescent="0.25"/>
    <row r="511" ht="0" hidden="1" customHeight="1" x14ac:dyDescent="0.25"/>
    <row r="512" ht="0" hidden="1" customHeight="1" x14ac:dyDescent="0.25"/>
    <row r="513" ht="0" hidden="1" customHeight="1" x14ac:dyDescent="0.25"/>
    <row r="514" ht="0" hidden="1" customHeight="1" x14ac:dyDescent="0.25"/>
    <row r="515" ht="0" hidden="1" customHeight="1" x14ac:dyDescent="0.25"/>
    <row r="516" ht="0" hidden="1" customHeight="1" x14ac:dyDescent="0.25"/>
    <row r="517" ht="0" hidden="1" customHeight="1" x14ac:dyDescent="0.25"/>
    <row r="518" ht="0" hidden="1" customHeight="1" x14ac:dyDescent="0.25"/>
    <row r="519" ht="0" hidden="1" customHeight="1" x14ac:dyDescent="0.25"/>
    <row r="520" ht="0" hidden="1" customHeight="1" x14ac:dyDescent="0.25"/>
    <row r="521" ht="0" hidden="1" customHeight="1" x14ac:dyDescent="0.25"/>
    <row r="522" ht="0" hidden="1" customHeight="1" x14ac:dyDescent="0.25"/>
    <row r="523" ht="0" hidden="1" customHeight="1" x14ac:dyDescent="0.25"/>
    <row r="524" ht="0" hidden="1" customHeight="1" x14ac:dyDescent="0.25"/>
    <row r="525" ht="0" hidden="1" customHeight="1" x14ac:dyDescent="0.25"/>
    <row r="526" ht="0" hidden="1" customHeight="1" x14ac:dyDescent="0.25"/>
    <row r="527" ht="0" hidden="1" customHeight="1" x14ac:dyDescent="0.25"/>
    <row r="528" ht="0" hidden="1" customHeight="1" x14ac:dyDescent="0.25"/>
    <row r="529" ht="0" hidden="1" customHeight="1" x14ac:dyDescent="0.25"/>
    <row r="530" ht="0" hidden="1" customHeight="1" x14ac:dyDescent="0.25"/>
    <row r="531" ht="0" hidden="1" customHeight="1" x14ac:dyDescent="0.25"/>
    <row r="532" ht="0" hidden="1" customHeight="1" x14ac:dyDescent="0.25"/>
    <row r="533" ht="0" hidden="1" customHeight="1" x14ac:dyDescent="0.25"/>
    <row r="534" ht="0" hidden="1" customHeight="1" x14ac:dyDescent="0.25"/>
    <row r="535" ht="0" hidden="1" customHeight="1" x14ac:dyDescent="0.25"/>
    <row r="536" ht="0" hidden="1" customHeight="1" x14ac:dyDescent="0.25"/>
    <row r="537" ht="0" hidden="1" customHeight="1" x14ac:dyDescent="0.25"/>
    <row r="538" ht="0" hidden="1" customHeight="1" x14ac:dyDescent="0.25"/>
    <row r="539" ht="0" hidden="1" customHeight="1" x14ac:dyDescent="0.25"/>
    <row r="540" ht="0" hidden="1" customHeight="1" x14ac:dyDescent="0.25"/>
    <row r="541" ht="0" hidden="1" customHeight="1" x14ac:dyDescent="0.25"/>
    <row r="542" ht="0" hidden="1" customHeight="1" x14ac:dyDescent="0.25"/>
    <row r="543" ht="0" hidden="1" customHeight="1" x14ac:dyDescent="0.25"/>
    <row r="544" ht="0" hidden="1" customHeight="1" x14ac:dyDescent="0.25"/>
    <row r="545" ht="0" hidden="1" customHeight="1" x14ac:dyDescent="0.25"/>
    <row r="546" ht="0" hidden="1" customHeight="1" x14ac:dyDescent="0.25"/>
    <row r="547" ht="0" hidden="1" customHeight="1" x14ac:dyDescent="0.25"/>
    <row r="548" ht="0" hidden="1" customHeight="1" x14ac:dyDescent="0.25"/>
    <row r="549" ht="0" hidden="1" customHeight="1" x14ac:dyDescent="0.25"/>
    <row r="550" ht="0" hidden="1" customHeight="1" x14ac:dyDescent="0.25"/>
    <row r="551" ht="0" hidden="1" customHeight="1" x14ac:dyDescent="0.25"/>
    <row r="552" ht="0" hidden="1" customHeight="1" x14ac:dyDescent="0.25"/>
    <row r="553" ht="0" hidden="1" customHeight="1" x14ac:dyDescent="0.25"/>
    <row r="554" ht="0" hidden="1" customHeight="1" x14ac:dyDescent="0.25"/>
    <row r="555" ht="0" hidden="1" customHeight="1" x14ac:dyDescent="0.25"/>
    <row r="556" ht="0" hidden="1" customHeight="1" x14ac:dyDescent="0.25"/>
    <row r="557" ht="0" hidden="1" customHeight="1" x14ac:dyDescent="0.25"/>
    <row r="558" ht="0" hidden="1" customHeight="1" x14ac:dyDescent="0.25"/>
    <row r="559" ht="0" hidden="1" customHeight="1" x14ac:dyDescent="0.25"/>
    <row r="560" ht="0" hidden="1" customHeight="1" x14ac:dyDescent="0.25"/>
    <row r="561" ht="0" hidden="1" customHeight="1" x14ac:dyDescent="0.25"/>
    <row r="562" ht="0" hidden="1" customHeight="1" x14ac:dyDescent="0.25"/>
    <row r="563" ht="0" hidden="1" customHeight="1" x14ac:dyDescent="0.25"/>
    <row r="564" ht="0" hidden="1" customHeight="1" x14ac:dyDescent="0.25"/>
    <row r="565" ht="0" hidden="1" customHeight="1" x14ac:dyDescent="0.25"/>
    <row r="566" ht="0" hidden="1" customHeight="1" x14ac:dyDescent="0.25"/>
    <row r="567" ht="0" hidden="1" customHeight="1" x14ac:dyDescent="0.25"/>
    <row r="568" ht="0" hidden="1" customHeight="1" x14ac:dyDescent="0.25"/>
    <row r="569" ht="0" hidden="1" customHeight="1" x14ac:dyDescent="0.25"/>
    <row r="570" ht="0" hidden="1" customHeight="1" x14ac:dyDescent="0.25"/>
    <row r="571" ht="0" hidden="1" customHeight="1" x14ac:dyDescent="0.25"/>
    <row r="572" ht="0" hidden="1" customHeight="1" x14ac:dyDescent="0.25"/>
    <row r="573" ht="0" hidden="1" customHeight="1" x14ac:dyDescent="0.25"/>
    <row r="574" ht="0" hidden="1" customHeight="1" x14ac:dyDescent="0.25"/>
    <row r="575" ht="0" hidden="1" customHeight="1" x14ac:dyDescent="0.25"/>
    <row r="576" ht="0" hidden="1" customHeight="1" x14ac:dyDescent="0.25"/>
    <row r="577" ht="0" hidden="1" customHeight="1" x14ac:dyDescent="0.25"/>
    <row r="578" ht="0" hidden="1" customHeight="1" x14ac:dyDescent="0.25"/>
    <row r="579" ht="0" hidden="1" customHeight="1" x14ac:dyDescent="0.25"/>
    <row r="580" ht="0" hidden="1" customHeight="1" x14ac:dyDescent="0.25"/>
    <row r="581" ht="0" hidden="1" customHeight="1" x14ac:dyDescent="0.25"/>
    <row r="582" ht="0" hidden="1" customHeight="1" x14ac:dyDescent="0.25"/>
    <row r="583" ht="0" hidden="1" customHeight="1" x14ac:dyDescent="0.25"/>
    <row r="584" ht="0" hidden="1" customHeight="1" x14ac:dyDescent="0.25"/>
    <row r="585" ht="0" hidden="1" customHeight="1" x14ac:dyDescent="0.25"/>
    <row r="586" ht="0" hidden="1" customHeight="1" x14ac:dyDescent="0.25"/>
    <row r="587" ht="0" hidden="1" customHeight="1" x14ac:dyDescent="0.25"/>
    <row r="588" ht="0" hidden="1" customHeight="1" x14ac:dyDescent="0.25"/>
    <row r="589" ht="0" hidden="1" customHeight="1" x14ac:dyDescent="0.25"/>
    <row r="590" ht="0" hidden="1" customHeight="1" x14ac:dyDescent="0.25"/>
    <row r="591" ht="0" hidden="1" customHeight="1" x14ac:dyDescent="0.25"/>
    <row r="592" ht="0" hidden="1" customHeight="1" x14ac:dyDescent="0.25"/>
    <row r="593" ht="0" hidden="1" customHeight="1" x14ac:dyDescent="0.25"/>
    <row r="594" ht="0" hidden="1" customHeight="1" x14ac:dyDescent="0.25"/>
    <row r="595" ht="0" hidden="1" customHeight="1" x14ac:dyDescent="0.25"/>
    <row r="596" ht="0" hidden="1" customHeight="1" x14ac:dyDescent="0.25"/>
    <row r="597" ht="0" hidden="1" customHeight="1" x14ac:dyDescent="0.25"/>
    <row r="598" ht="0" hidden="1" customHeight="1" x14ac:dyDescent="0.25"/>
    <row r="599" ht="0" hidden="1" customHeight="1" x14ac:dyDescent="0.25"/>
    <row r="600" ht="0" hidden="1" customHeight="1" x14ac:dyDescent="0.25"/>
    <row r="601" ht="0" hidden="1" customHeight="1" x14ac:dyDescent="0.25"/>
    <row r="602" ht="0" hidden="1" customHeight="1" x14ac:dyDescent="0.25"/>
    <row r="603" ht="0" hidden="1" customHeight="1" x14ac:dyDescent="0.25"/>
    <row r="604" ht="0" hidden="1" customHeight="1" x14ac:dyDescent="0.25"/>
    <row r="605" ht="0" hidden="1" customHeight="1" x14ac:dyDescent="0.25"/>
    <row r="606" ht="0" hidden="1" customHeight="1" x14ac:dyDescent="0.25"/>
    <row r="607" ht="0" hidden="1" customHeight="1" x14ac:dyDescent="0.25"/>
    <row r="608" ht="0" hidden="1" customHeight="1" x14ac:dyDescent="0.25"/>
    <row r="609" ht="0" hidden="1" customHeight="1" x14ac:dyDescent="0.25"/>
    <row r="610" ht="0" hidden="1" customHeight="1" x14ac:dyDescent="0.25"/>
    <row r="611" ht="0" hidden="1" customHeight="1" x14ac:dyDescent="0.25"/>
    <row r="612" ht="0" hidden="1" customHeight="1" x14ac:dyDescent="0.25"/>
    <row r="613" ht="0" hidden="1" customHeight="1" x14ac:dyDescent="0.25"/>
    <row r="614" ht="0" hidden="1" customHeight="1" x14ac:dyDescent="0.25"/>
    <row r="615" ht="0" hidden="1" customHeight="1" x14ac:dyDescent="0.25"/>
    <row r="616" ht="0" hidden="1" customHeight="1" x14ac:dyDescent="0.25"/>
    <row r="617" ht="0" hidden="1" customHeight="1" x14ac:dyDescent="0.25"/>
    <row r="618" ht="0" hidden="1" customHeight="1" x14ac:dyDescent="0.25"/>
    <row r="619" ht="0" hidden="1" customHeight="1" x14ac:dyDescent="0.25"/>
    <row r="620" ht="0" hidden="1" customHeight="1" x14ac:dyDescent="0.25"/>
    <row r="621" ht="0" hidden="1" customHeight="1" x14ac:dyDescent="0.25"/>
    <row r="622" ht="0" hidden="1" customHeight="1" x14ac:dyDescent="0.25"/>
    <row r="623" ht="0" hidden="1" customHeight="1" x14ac:dyDescent="0.25"/>
    <row r="624" ht="0" hidden="1" customHeight="1" x14ac:dyDescent="0.25"/>
    <row r="625" ht="0" hidden="1" customHeight="1" x14ac:dyDescent="0.25"/>
    <row r="626" ht="0" hidden="1" customHeight="1" x14ac:dyDescent="0.25"/>
    <row r="627" ht="0" hidden="1" customHeight="1" x14ac:dyDescent="0.25"/>
    <row r="628" ht="0" hidden="1" customHeight="1" x14ac:dyDescent="0.25"/>
    <row r="629" ht="0" hidden="1" customHeight="1" x14ac:dyDescent="0.25"/>
    <row r="630" ht="0" hidden="1" customHeight="1" x14ac:dyDescent="0.25"/>
    <row r="631" ht="0" hidden="1" customHeight="1" x14ac:dyDescent="0.25"/>
    <row r="632" ht="0" hidden="1" customHeight="1" x14ac:dyDescent="0.25"/>
    <row r="633" ht="0" hidden="1" customHeight="1" x14ac:dyDescent="0.25"/>
    <row r="634" ht="0" hidden="1" customHeight="1" x14ac:dyDescent="0.25"/>
    <row r="635" ht="0" hidden="1" customHeight="1" x14ac:dyDescent="0.25"/>
    <row r="636" ht="0" hidden="1" customHeight="1" x14ac:dyDescent="0.25"/>
    <row r="637" ht="0" hidden="1" customHeight="1" x14ac:dyDescent="0.25"/>
    <row r="638" ht="0" hidden="1" customHeight="1" x14ac:dyDescent="0.25"/>
    <row r="639" ht="0" hidden="1" customHeight="1" x14ac:dyDescent="0.25"/>
    <row r="640" ht="0" hidden="1" customHeight="1" x14ac:dyDescent="0.25"/>
    <row r="641" ht="0" hidden="1" customHeight="1" x14ac:dyDescent="0.25"/>
    <row r="642" ht="0" hidden="1" customHeight="1" x14ac:dyDescent="0.25"/>
    <row r="643" ht="0" hidden="1" customHeight="1" x14ac:dyDescent="0.25"/>
    <row r="644" ht="0" hidden="1" customHeight="1" x14ac:dyDescent="0.25"/>
    <row r="645" ht="0" hidden="1" customHeight="1" x14ac:dyDescent="0.25"/>
    <row r="646" ht="0" hidden="1" customHeight="1" x14ac:dyDescent="0.25"/>
    <row r="647" ht="0" hidden="1" customHeight="1" x14ac:dyDescent="0.25"/>
    <row r="648" ht="0" hidden="1" customHeight="1" x14ac:dyDescent="0.25"/>
    <row r="649" ht="0" hidden="1" customHeight="1" x14ac:dyDescent="0.25"/>
    <row r="650" ht="0" hidden="1" customHeight="1" x14ac:dyDescent="0.25"/>
    <row r="651" ht="0" hidden="1" customHeight="1" x14ac:dyDescent="0.25"/>
    <row r="652" ht="0" hidden="1" customHeight="1" x14ac:dyDescent="0.25"/>
    <row r="653" ht="0" hidden="1" customHeight="1" x14ac:dyDescent="0.25"/>
    <row r="654" ht="0" hidden="1" customHeight="1" x14ac:dyDescent="0.25"/>
    <row r="655" ht="0" hidden="1" customHeight="1" x14ac:dyDescent="0.25"/>
    <row r="656" ht="0" hidden="1" customHeight="1" x14ac:dyDescent="0.25"/>
    <row r="657" ht="0" hidden="1" customHeight="1" x14ac:dyDescent="0.25"/>
    <row r="658" ht="0" hidden="1" customHeight="1" x14ac:dyDescent="0.25"/>
    <row r="659" ht="0" hidden="1" customHeight="1" x14ac:dyDescent="0.25"/>
    <row r="660" ht="0" hidden="1" customHeight="1" x14ac:dyDescent="0.25"/>
    <row r="661" ht="0" hidden="1" customHeight="1" x14ac:dyDescent="0.25"/>
    <row r="662" ht="0" hidden="1" customHeight="1" x14ac:dyDescent="0.25"/>
    <row r="663" ht="0" hidden="1" customHeight="1" x14ac:dyDescent="0.25"/>
    <row r="664" ht="0" hidden="1" customHeight="1" x14ac:dyDescent="0.25"/>
    <row r="665" ht="0" hidden="1" customHeight="1" x14ac:dyDescent="0.25"/>
    <row r="666" ht="0" hidden="1" customHeight="1" x14ac:dyDescent="0.25"/>
    <row r="667" ht="0" hidden="1" customHeight="1" x14ac:dyDescent="0.25"/>
    <row r="668" ht="0" hidden="1" customHeight="1" x14ac:dyDescent="0.25"/>
    <row r="669" ht="0" hidden="1" customHeight="1" x14ac:dyDescent="0.25"/>
    <row r="670" ht="0" hidden="1" customHeight="1" x14ac:dyDescent="0.25"/>
    <row r="671" ht="0" hidden="1" customHeight="1" x14ac:dyDescent="0.25"/>
    <row r="672" ht="0" hidden="1" customHeight="1" x14ac:dyDescent="0.25"/>
    <row r="673" ht="0" hidden="1" customHeight="1" x14ac:dyDescent="0.25"/>
    <row r="674" ht="0" hidden="1" customHeight="1" x14ac:dyDescent="0.25"/>
    <row r="675" ht="0" hidden="1" customHeight="1" x14ac:dyDescent="0.25"/>
    <row r="676" ht="0" hidden="1" customHeight="1" x14ac:dyDescent="0.25"/>
    <row r="677" ht="0" hidden="1" customHeight="1" x14ac:dyDescent="0.25"/>
    <row r="678" ht="0" hidden="1" customHeight="1" x14ac:dyDescent="0.25"/>
    <row r="679" ht="0" hidden="1" customHeight="1" x14ac:dyDescent="0.25"/>
    <row r="680" ht="0" hidden="1" customHeight="1" x14ac:dyDescent="0.25"/>
    <row r="681" ht="0" hidden="1" customHeight="1" x14ac:dyDescent="0.25"/>
    <row r="682" ht="0" hidden="1" customHeight="1" x14ac:dyDescent="0.25"/>
    <row r="683" ht="0" hidden="1" customHeight="1" x14ac:dyDescent="0.25"/>
    <row r="684" ht="0" hidden="1" customHeight="1" x14ac:dyDescent="0.25"/>
    <row r="685" ht="0" hidden="1" customHeight="1" x14ac:dyDescent="0.25"/>
    <row r="686" ht="0" hidden="1" customHeight="1" x14ac:dyDescent="0.25"/>
    <row r="687" ht="0" hidden="1" customHeight="1" x14ac:dyDescent="0.25"/>
    <row r="688" ht="0" hidden="1" customHeight="1" x14ac:dyDescent="0.25"/>
    <row r="689" ht="0" hidden="1" customHeight="1" x14ac:dyDescent="0.25"/>
    <row r="690" ht="0" hidden="1" customHeight="1" x14ac:dyDescent="0.25"/>
    <row r="691" ht="0" hidden="1" customHeight="1" x14ac:dyDescent="0.25"/>
    <row r="692" ht="0" hidden="1" customHeight="1" x14ac:dyDescent="0.25"/>
    <row r="693" ht="0" hidden="1" customHeight="1" x14ac:dyDescent="0.25"/>
    <row r="694" ht="0" hidden="1" customHeight="1" x14ac:dyDescent="0.25"/>
    <row r="695" ht="0" hidden="1" customHeight="1" x14ac:dyDescent="0.25"/>
    <row r="696" ht="0" hidden="1" customHeight="1" x14ac:dyDescent="0.25"/>
    <row r="697" ht="0" hidden="1" customHeight="1" x14ac:dyDescent="0.25"/>
    <row r="698" ht="0" hidden="1" customHeight="1" x14ac:dyDescent="0.25"/>
    <row r="699" ht="0" hidden="1" customHeight="1" x14ac:dyDescent="0.25"/>
    <row r="700" ht="0" hidden="1" customHeight="1" x14ac:dyDescent="0.25"/>
    <row r="701" ht="0" hidden="1" customHeight="1" x14ac:dyDescent="0.25"/>
    <row r="702" ht="0" hidden="1" customHeight="1" x14ac:dyDescent="0.25"/>
    <row r="703" ht="0" hidden="1" customHeight="1" x14ac:dyDescent="0.25"/>
    <row r="704" ht="0" hidden="1" customHeight="1" x14ac:dyDescent="0.25"/>
    <row r="705" ht="0" hidden="1" customHeight="1" x14ac:dyDescent="0.25"/>
    <row r="706" ht="0" hidden="1" customHeight="1" x14ac:dyDescent="0.25"/>
    <row r="707" ht="0" hidden="1" customHeight="1" x14ac:dyDescent="0.25"/>
    <row r="708" ht="0" hidden="1" customHeight="1" x14ac:dyDescent="0.25"/>
    <row r="709" ht="0" hidden="1" customHeight="1" x14ac:dyDescent="0.25"/>
    <row r="710" ht="0" hidden="1" customHeight="1" x14ac:dyDescent="0.25"/>
    <row r="711" ht="0" hidden="1" customHeight="1" x14ac:dyDescent="0.25"/>
    <row r="712" ht="0" hidden="1" customHeight="1" x14ac:dyDescent="0.25"/>
    <row r="713" ht="0" hidden="1" customHeight="1" x14ac:dyDescent="0.25"/>
    <row r="714" ht="0" hidden="1" customHeight="1" x14ac:dyDescent="0.25"/>
    <row r="715" ht="0" hidden="1" customHeight="1" x14ac:dyDescent="0.25"/>
    <row r="716" ht="0" hidden="1" customHeight="1" x14ac:dyDescent="0.25"/>
    <row r="717" ht="0" hidden="1" customHeight="1" x14ac:dyDescent="0.25"/>
    <row r="718" ht="0" hidden="1" customHeight="1" x14ac:dyDescent="0.25"/>
    <row r="719" ht="0" hidden="1" customHeight="1" x14ac:dyDescent="0.25"/>
    <row r="720" ht="0" hidden="1" customHeight="1" x14ac:dyDescent="0.25"/>
    <row r="721" ht="0" hidden="1" customHeight="1" x14ac:dyDescent="0.25"/>
    <row r="722" ht="0" hidden="1" customHeight="1" x14ac:dyDescent="0.25"/>
    <row r="723" ht="0" hidden="1" customHeight="1" x14ac:dyDescent="0.25"/>
    <row r="724" ht="0" hidden="1" customHeight="1" x14ac:dyDescent="0.25"/>
    <row r="725" ht="0" hidden="1" customHeight="1" x14ac:dyDescent="0.25"/>
    <row r="726" ht="0" hidden="1" customHeight="1" x14ac:dyDescent="0.25"/>
    <row r="727" ht="0" hidden="1" customHeight="1" x14ac:dyDescent="0.25"/>
    <row r="728" ht="0" hidden="1" customHeight="1" x14ac:dyDescent="0.25"/>
    <row r="729" ht="0" hidden="1" customHeight="1" x14ac:dyDescent="0.25"/>
    <row r="730" ht="0" hidden="1" customHeight="1" x14ac:dyDescent="0.25"/>
    <row r="731" ht="0" hidden="1" customHeight="1" x14ac:dyDescent="0.25"/>
    <row r="732" ht="0" hidden="1" customHeight="1" x14ac:dyDescent="0.25"/>
    <row r="733" ht="0" hidden="1" customHeight="1" x14ac:dyDescent="0.25"/>
    <row r="734" ht="0" hidden="1" customHeight="1" x14ac:dyDescent="0.25"/>
    <row r="735" ht="0" hidden="1" customHeight="1" x14ac:dyDescent="0.25"/>
    <row r="736" ht="0" hidden="1" customHeight="1" x14ac:dyDescent="0.25"/>
    <row r="737" ht="0" hidden="1" customHeight="1" x14ac:dyDescent="0.25"/>
    <row r="738" ht="0" hidden="1" customHeight="1" x14ac:dyDescent="0.25"/>
    <row r="739" ht="0" hidden="1" customHeight="1" x14ac:dyDescent="0.25"/>
    <row r="740" ht="0" hidden="1" customHeight="1" x14ac:dyDescent="0.25"/>
    <row r="741" ht="0" hidden="1" customHeight="1" x14ac:dyDescent="0.25"/>
    <row r="742" ht="0" hidden="1" customHeight="1" x14ac:dyDescent="0.25"/>
    <row r="743" ht="0" hidden="1" customHeight="1" x14ac:dyDescent="0.25"/>
    <row r="744" ht="0" hidden="1" customHeight="1" x14ac:dyDescent="0.25"/>
    <row r="745" ht="0" hidden="1" customHeight="1" x14ac:dyDescent="0.25"/>
    <row r="746" ht="0" hidden="1" customHeight="1" x14ac:dyDescent="0.25"/>
    <row r="747" ht="0" hidden="1" customHeight="1" x14ac:dyDescent="0.25"/>
    <row r="748" ht="0" hidden="1" customHeight="1" x14ac:dyDescent="0.25"/>
    <row r="749" ht="0" hidden="1" customHeight="1" x14ac:dyDescent="0.25"/>
    <row r="750" ht="0" hidden="1" customHeight="1" x14ac:dyDescent="0.25"/>
    <row r="751" ht="0" hidden="1" customHeight="1" x14ac:dyDescent="0.25"/>
    <row r="752" ht="0" hidden="1" customHeight="1" x14ac:dyDescent="0.25"/>
    <row r="753" ht="0" hidden="1" customHeight="1" x14ac:dyDescent="0.25"/>
    <row r="754" ht="0" hidden="1" customHeight="1" x14ac:dyDescent="0.25"/>
    <row r="755" ht="0" hidden="1" customHeight="1" x14ac:dyDescent="0.25"/>
    <row r="756" ht="0" hidden="1" customHeight="1" x14ac:dyDescent="0.25"/>
    <row r="757" ht="0" hidden="1" customHeight="1" x14ac:dyDescent="0.25"/>
    <row r="758" ht="0" hidden="1" customHeight="1" x14ac:dyDescent="0.25"/>
    <row r="759" ht="0" hidden="1" customHeight="1" x14ac:dyDescent="0.25"/>
    <row r="760" ht="0" hidden="1" customHeight="1" x14ac:dyDescent="0.25"/>
    <row r="761" ht="0" hidden="1" customHeight="1" x14ac:dyDescent="0.25"/>
    <row r="762" ht="0" hidden="1" customHeight="1" x14ac:dyDescent="0.25"/>
    <row r="763" ht="0" hidden="1" customHeight="1" x14ac:dyDescent="0.25"/>
    <row r="764" ht="0" hidden="1" customHeight="1" x14ac:dyDescent="0.25"/>
    <row r="765" ht="0" hidden="1" customHeight="1" x14ac:dyDescent="0.25"/>
    <row r="766" ht="0" hidden="1" customHeight="1" x14ac:dyDescent="0.25"/>
    <row r="767" ht="0" hidden="1" customHeight="1" x14ac:dyDescent="0.25"/>
    <row r="768" ht="0" hidden="1" customHeight="1" x14ac:dyDescent="0.25"/>
    <row r="769" ht="0" hidden="1" customHeight="1" x14ac:dyDescent="0.25"/>
    <row r="770" ht="0" hidden="1" customHeight="1" x14ac:dyDescent="0.25"/>
    <row r="771" ht="0" hidden="1" customHeight="1" x14ac:dyDescent="0.25"/>
    <row r="772" ht="0" hidden="1" customHeight="1" x14ac:dyDescent="0.25"/>
    <row r="773" ht="0" hidden="1" customHeight="1" x14ac:dyDescent="0.25"/>
    <row r="774" ht="0" hidden="1" customHeight="1" x14ac:dyDescent="0.25"/>
    <row r="775" ht="0" hidden="1" customHeight="1" x14ac:dyDescent="0.25"/>
    <row r="776" ht="0" hidden="1" customHeight="1" x14ac:dyDescent="0.25"/>
    <row r="777" ht="0" hidden="1" customHeight="1" x14ac:dyDescent="0.25"/>
    <row r="778" ht="0" hidden="1" customHeight="1" x14ac:dyDescent="0.25"/>
    <row r="779" ht="0" hidden="1" customHeight="1" x14ac:dyDescent="0.25"/>
    <row r="780" ht="0" hidden="1" customHeight="1" x14ac:dyDescent="0.25"/>
    <row r="781" ht="0" hidden="1" customHeight="1" x14ac:dyDescent="0.25"/>
    <row r="782" ht="0" hidden="1" customHeight="1" x14ac:dyDescent="0.25"/>
    <row r="783" ht="0" hidden="1" customHeight="1" x14ac:dyDescent="0.25"/>
    <row r="784" ht="0" hidden="1" customHeight="1" x14ac:dyDescent="0.25"/>
    <row r="785" ht="0" hidden="1" customHeight="1" x14ac:dyDescent="0.25"/>
    <row r="786" ht="0" hidden="1" customHeight="1" x14ac:dyDescent="0.25"/>
    <row r="787" ht="0" hidden="1" customHeight="1" x14ac:dyDescent="0.25"/>
    <row r="788" ht="0" hidden="1" customHeight="1" x14ac:dyDescent="0.25"/>
    <row r="789" ht="0" hidden="1" customHeight="1" x14ac:dyDescent="0.25"/>
    <row r="790" ht="0" hidden="1" customHeight="1" x14ac:dyDescent="0.25"/>
    <row r="791" ht="0" hidden="1" customHeight="1" x14ac:dyDescent="0.25"/>
    <row r="792" ht="0" hidden="1" customHeight="1" x14ac:dyDescent="0.25"/>
    <row r="793" ht="0" hidden="1" customHeight="1" x14ac:dyDescent="0.25"/>
    <row r="794" ht="0" hidden="1" customHeight="1" x14ac:dyDescent="0.25"/>
    <row r="795" ht="0" hidden="1" customHeight="1" x14ac:dyDescent="0.25"/>
    <row r="796" ht="0" hidden="1" customHeight="1" x14ac:dyDescent="0.25"/>
    <row r="797" ht="0" hidden="1" customHeight="1" x14ac:dyDescent="0.25"/>
    <row r="798" ht="0" hidden="1" customHeight="1" x14ac:dyDescent="0.25"/>
    <row r="799" ht="0" hidden="1" customHeight="1" x14ac:dyDescent="0.25"/>
    <row r="800" ht="0" hidden="1" customHeight="1" x14ac:dyDescent="0.25"/>
    <row r="801" ht="0" hidden="1" customHeight="1" x14ac:dyDescent="0.25"/>
    <row r="802" ht="0" hidden="1" customHeight="1" x14ac:dyDescent="0.25"/>
    <row r="803" ht="0" hidden="1" customHeight="1" x14ac:dyDescent="0.25"/>
    <row r="804" ht="0" hidden="1" customHeight="1" x14ac:dyDescent="0.25"/>
    <row r="805" ht="0" hidden="1" customHeight="1" x14ac:dyDescent="0.25"/>
    <row r="806" ht="0" hidden="1" customHeight="1" x14ac:dyDescent="0.25"/>
    <row r="807" ht="0" hidden="1" customHeight="1" x14ac:dyDescent="0.25"/>
    <row r="808" ht="0" hidden="1" customHeight="1" x14ac:dyDescent="0.25"/>
    <row r="809" ht="0" hidden="1" customHeight="1" x14ac:dyDescent="0.25"/>
    <row r="810" ht="0" hidden="1" customHeight="1" x14ac:dyDescent="0.25"/>
    <row r="811" ht="0" hidden="1" customHeight="1" x14ac:dyDescent="0.25"/>
    <row r="812" ht="0" hidden="1" customHeight="1" x14ac:dyDescent="0.25"/>
    <row r="813" ht="0" hidden="1" customHeight="1" x14ac:dyDescent="0.25"/>
    <row r="814" ht="0" hidden="1" customHeight="1" x14ac:dyDescent="0.25"/>
    <row r="815" ht="0" hidden="1" customHeight="1" x14ac:dyDescent="0.25"/>
    <row r="816" ht="0" hidden="1" customHeight="1" x14ac:dyDescent="0.25"/>
    <row r="817" ht="0" hidden="1" customHeight="1" x14ac:dyDescent="0.25"/>
    <row r="818" ht="0" hidden="1" customHeight="1" x14ac:dyDescent="0.25"/>
    <row r="819" ht="0" hidden="1" customHeight="1" x14ac:dyDescent="0.25"/>
    <row r="820" ht="0" hidden="1" customHeight="1" x14ac:dyDescent="0.25"/>
    <row r="821" ht="0" hidden="1" customHeight="1" x14ac:dyDescent="0.25"/>
    <row r="822" ht="0" hidden="1" customHeight="1" x14ac:dyDescent="0.25"/>
    <row r="823" ht="0" hidden="1" customHeight="1" x14ac:dyDescent="0.25"/>
    <row r="824" ht="0" hidden="1" customHeight="1" x14ac:dyDescent="0.25"/>
    <row r="825" ht="0" hidden="1" customHeight="1" x14ac:dyDescent="0.25"/>
    <row r="826" ht="0" hidden="1" customHeight="1" x14ac:dyDescent="0.25"/>
    <row r="827" ht="0" hidden="1" customHeight="1" x14ac:dyDescent="0.25"/>
    <row r="828" ht="0" hidden="1" customHeight="1" x14ac:dyDescent="0.25"/>
    <row r="829" ht="0" hidden="1" customHeight="1" x14ac:dyDescent="0.25"/>
    <row r="830" ht="0" hidden="1" customHeight="1" x14ac:dyDescent="0.25"/>
    <row r="831" ht="0" hidden="1" customHeight="1" x14ac:dyDescent="0.25"/>
    <row r="832" ht="0" hidden="1" customHeight="1" x14ac:dyDescent="0.25"/>
    <row r="833" ht="0" hidden="1" customHeight="1" x14ac:dyDescent="0.25"/>
    <row r="834" ht="0" hidden="1" customHeight="1" x14ac:dyDescent="0.25"/>
    <row r="835" ht="0" hidden="1" customHeight="1" x14ac:dyDescent="0.25"/>
    <row r="836" ht="0" hidden="1" customHeight="1" x14ac:dyDescent="0.25"/>
    <row r="837" ht="0" hidden="1" customHeight="1" x14ac:dyDescent="0.25"/>
    <row r="838" ht="0" hidden="1" customHeight="1" x14ac:dyDescent="0.25"/>
    <row r="839" ht="0" hidden="1" customHeight="1" x14ac:dyDescent="0.25"/>
    <row r="840" ht="0" hidden="1" customHeight="1" x14ac:dyDescent="0.25"/>
    <row r="841" ht="0" hidden="1" customHeight="1" x14ac:dyDescent="0.25"/>
    <row r="842" ht="0" hidden="1" customHeight="1" x14ac:dyDescent="0.25"/>
    <row r="843" ht="0" hidden="1" customHeight="1" x14ac:dyDescent="0.25"/>
    <row r="844" ht="0" hidden="1" customHeight="1" x14ac:dyDescent="0.25"/>
    <row r="845" ht="0" hidden="1" customHeight="1" x14ac:dyDescent="0.25"/>
    <row r="846" ht="0" hidden="1" customHeight="1" x14ac:dyDescent="0.25"/>
    <row r="847" ht="0" hidden="1" customHeight="1" x14ac:dyDescent="0.25"/>
    <row r="848" ht="0" hidden="1" customHeight="1" x14ac:dyDescent="0.25"/>
    <row r="849" ht="0" hidden="1" customHeight="1" x14ac:dyDescent="0.25"/>
    <row r="850" ht="0" hidden="1" customHeight="1" x14ac:dyDescent="0.25"/>
    <row r="851" ht="0" hidden="1" customHeight="1" x14ac:dyDescent="0.25"/>
    <row r="852" ht="0" hidden="1" customHeight="1" x14ac:dyDescent="0.25"/>
    <row r="853" ht="0" hidden="1" customHeight="1" x14ac:dyDescent="0.25"/>
    <row r="854" ht="0" hidden="1" customHeight="1" x14ac:dyDescent="0.25"/>
    <row r="855" ht="0" hidden="1" customHeight="1" x14ac:dyDescent="0.25"/>
    <row r="856" ht="0" hidden="1" customHeight="1" x14ac:dyDescent="0.25"/>
    <row r="857" ht="0" hidden="1" customHeight="1" x14ac:dyDescent="0.25"/>
    <row r="858" ht="0" hidden="1" customHeight="1" x14ac:dyDescent="0.25"/>
    <row r="859" ht="0" hidden="1" customHeight="1" x14ac:dyDescent="0.25"/>
    <row r="860" ht="0" hidden="1" customHeight="1" x14ac:dyDescent="0.25"/>
    <row r="861" ht="0" hidden="1" customHeight="1" x14ac:dyDescent="0.25"/>
    <row r="862" ht="0" hidden="1" customHeight="1" x14ac:dyDescent="0.25"/>
    <row r="863" ht="0" hidden="1" customHeight="1" x14ac:dyDescent="0.25"/>
    <row r="864" ht="0" hidden="1" customHeight="1" x14ac:dyDescent="0.25"/>
    <row r="865" ht="0" hidden="1" customHeight="1" x14ac:dyDescent="0.25"/>
    <row r="866" ht="0" hidden="1" customHeight="1" x14ac:dyDescent="0.25"/>
    <row r="867" ht="0" hidden="1" customHeight="1" x14ac:dyDescent="0.25"/>
    <row r="868" ht="0" hidden="1" customHeight="1" x14ac:dyDescent="0.25"/>
    <row r="869" ht="0" hidden="1" customHeight="1" x14ac:dyDescent="0.25"/>
    <row r="870" ht="0" hidden="1" customHeight="1" x14ac:dyDescent="0.25"/>
    <row r="871" ht="0" hidden="1" customHeight="1" x14ac:dyDescent="0.25"/>
    <row r="872" ht="0" hidden="1" customHeight="1" x14ac:dyDescent="0.25"/>
    <row r="873" ht="0" hidden="1" customHeight="1" x14ac:dyDescent="0.25"/>
    <row r="874" ht="0" hidden="1" customHeight="1" x14ac:dyDescent="0.25"/>
    <row r="875" ht="0" hidden="1" customHeight="1" x14ac:dyDescent="0.25"/>
    <row r="876" ht="0" hidden="1" customHeight="1" x14ac:dyDescent="0.25"/>
    <row r="877" ht="0" hidden="1" customHeight="1" x14ac:dyDescent="0.25"/>
    <row r="878" ht="0" hidden="1" customHeight="1" x14ac:dyDescent="0.25"/>
    <row r="879" ht="0" hidden="1" customHeight="1" x14ac:dyDescent="0.25"/>
    <row r="880" ht="0" hidden="1" customHeight="1" x14ac:dyDescent="0.25"/>
    <row r="881" ht="0" hidden="1" customHeight="1" x14ac:dyDescent="0.25"/>
    <row r="882" ht="0" hidden="1" customHeight="1" x14ac:dyDescent="0.25"/>
    <row r="883" ht="0" hidden="1" customHeight="1" x14ac:dyDescent="0.25"/>
    <row r="884" ht="0" hidden="1" customHeight="1" x14ac:dyDescent="0.25"/>
    <row r="885" ht="0" hidden="1" customHeight="1" x14ac:dyDescent="0.25"/>
    <row r="886" ht="0" hidden="1" customHeight="1" x14ac:dyDescent="0.25"/>
    <row r="887" ht="0" hidden="1" customHeight="1" x14ac:dyDescent="0.25"/>
    <row r="888" ht="0" hidden="1" customHeight="1" x14ac:dyDescent="0.25"/>
    <row r="889" ht="0" hidden="1" customHeight="1" x14ac:dyDescent="0.25"/>
    <row r="890" ht="0" hidden="1" customHeight="1" x14ac:dyDescent="0.25"/>
    <row r="891" ht="0" hidden="1" customHeight="1" x14ac:dyDescent="0.25"/>
    <row r="892" ht="0" hidden="1" customHeight="1" x14ac:dyDescent="0.25"/>
    <row r="893" ht="0" hidden="1" customHeight="1" x14ac:dyDescent="0.25"/>
    <row r="894" ht="0" hidden="1" customHeight="1" x14ac:dyDescent="0.25"/>
    <row r="895" ht="0" hidden="1" customHeight="1" x14ac:dyDescent="0.25"/>
    <row r="896" ht="0" hidden="1" customHeight="1" x14ac:dyDescent="0.25"/>
    <row r="897" ht="0" hidden="1" customHeight="1" x14ac:dyDescent="0.25"/>
    <row r="898" ht="0" hidden="1" customHeight="1" x14ac:dyDescent="0.25"/>
    <row r="899" ht="0" hidden="1" customHeight="1" x14ac:dyDescent="0.25"/>
    <row r="900" ht="0" hidden="1" customHeight="1" x14ac:dyDescent="0.25"/>
    <row r="901" ht="0" hidden="1" customHeight="1" x14ac:dyDescent="0.25"/>
    <row r="902" ht="0" hidden="1" customHeight="1" x14ac:dyDescent="0.25"/>
    <row r="903" ht="0" hidden="1" customHeight="1" x14ac:dyDescent="0.25"/>
    <row r="904" ht="0" hidden="1" customHeight="1" x14ac:dyDescent="0.25"/>
    <row r="905" ht="0" hidden="1" customHeight="1" x14ac:dyDescent="0.25"/>
    <row r="906" ht="0" hidden="1" customHeight="1" x14ac:dyDescent="0.25"/>
    <row r="907" ht="0" hidden="1" customHeight="1" x14ac:dyDescent="0.25"/>
    <row r="908" ht="0" hidden="1" customHeight="1" x14ac:dyDescent="0.25"/>
    <row r="909" ht="0" hidden="1" customHeight="1" x14ac:dyDescent="0.25"/>
    <row r="910" ht="0" hidden="1" customHeight="1" x14ac:dyDescent="0.25"/>
    <row r="911" ht="0" hidden="1" customHeight="1" x14ac:dyDescent="0.25"/>
    <row r="912" ht="0" hidden="1" customHeight="1" x14ac:dyDescent="0.25"/>
    <row r="913" ht="0" hidden="1" customHeight="1" x14ac:dyDescent="0.25"/>
    <row r="914" ht="0" hidden="1" customHeight="1" x14ac:dyDescent="0.25"/>
    <row r="915" ht="0" hidden="1" customHeight="1" x14ac:dyDescent="0.25"/>
    <row r="916" ht="0" hidden="1" customHeight="1" x14ac:dyDescent="0.25"/>
    <row r="917" ht="0" hidden="1" customHeight="1" x14ac:dyDescent="0.25"/>
    <row r="918" ht="0" hidden="1" customHeight="1" x14ac:dyDescent="0.25"/>
    <row r="919" ht="0" hidden="1" customHeight="1" x14ac:dyDescent="0.25"/>
    <row r="920" ht="0" hidden="1" customHeight="1" x14ac:dyDescent="0.25"/>
    <row r="921" ht="0" hidden="1" customHeight="1" x14ac:dyDescent="0.25"/>
    <row r="922" ht="0" hidden="1" customHeight="1" x14ac:dyDescent="0.25"/>
    <row r="923" ht="0" hidden="1" customHeight="1" x14ac:dyDescent="0.25"/>
    <row r="924" ht="0" hidden="1" customHeight="1" x14ac:dyDescent="0.25"/>
    <row r="925" ht="0" hidden="1" customHeight="1" x14ac:dyDescent="0.25"/>
    <row r="926" ht="0" hidden="1" customHeight="1" x14ac:dyDescent="0.25"/>
    <row r="927" ht="0" hidden="1" customHeight="1" x14ac:dyDescent="0.25"/>
    <row r="928" ht="0" hidden="1" customHeight="1" x14ac:dyDescent="0.25"/>
    <row r="929" ht="0" hidden="1" customHeight="1" x14ac:dyDescent="0.25"/>
    <row r="930" ht="0" hidden="1" customHeight="1" x14ac:dyDescent="0.25"/>
    <row r="931" ht="0" hidden="1" customHeight="1" x14ac:dyDescent="0.25"/>
    <row r="932" ht="0" hidden="1" customHeight="1" x14ac:dyDescent="0.25"/>
    <row r="933" ht="0" hidden="1" customHeight="1" x14ac:dyDescent="0.25"/>
    <row r="934" ht="0" hidden="1" customHeight="1" x14ac:dyDescent="0.25"/>
    <row r="935" ht="0" hidden="1" customHeight="1" x14ac:dyDescent="0.25"/>
    <row r="936" ht="0" hidden="1" customHeight="1" x14ac:dyDescent="0.25"/>
    <row r="937" ht="0" hidden="1" customHeight="1" x14ac:dyDescent="0.25"/>
    <row r="938" ht="0" hidden="1" customHeight="1" x14ac:dyDescent="0.25"/>
    <row r="939" ht="0" hidden="1" customHeight="1" x14ac:dyDescent="0.25"/>
    <row r="940" ht="0" hidden="1" customHeight="1" x14ac:dyDescent="0.25"/>
    <row r="941" ht="0" hidden="1" customHeight="1" x14ac:dyDescent="0.25"/>
    <row r="942" ht="0" hidden="1" customHeight="1" x14ac:dyDescent="0.25"/>
    <row r="943" ht="0" hidden="1" customHeight="1" x14ac:dyDescent="0.25"/>
    <row r="944" ht="0" hidden="1" customHeight="1" x14ac:dyDescent="0.25"/>
    <row r="945" ht="0" hidden="1" customHeight="1" x14ac:dyDescent="0.25"/>
    <row r="946" ht="0" hidden="1" customHeight="1" x14ac:dyDescent="0.25"/>
    <row r="947" ht="0" hidden="1" customHeight="1" x14ac:dyDescent="0.25"/>
    <row r="948" ht="0" hidden="1" customHeight="1" x14ac:dyDescent="0.25"/>
    <row r="949" ht="0" hidden="1" customHeight="1" x14ac:dyDescent="0.25"/>
    <row r="950" ht="0" hidden="1" customHeight="1" x14ac:dyDescent="0.25"/>
    <row r="951" ht="0" hidden="1" customHeight="1" x14ac:dyDescent="0.25"/>
    <row r="952" ht="0" hidden="1" customHeight="1" x14ac:dyDescent="0.25"/>
    <row r="953" ht="0" hidden="1" customHeight="1" x14ac:dyDescent="0.25"/>
    <row r="954" ht="0" hidden="1" customHeight="1" x14ac:dyDescent="0.25"/>
    <row r="955" ht="0" hidden="1" customHeight="1" x14ac:dyDescent="0.25"/>
    <row r="956" ht="0" hidden="1" customHeight="1" x14ac:dyDescent="0.25"/>
    <row r="957" ht="0" hidden="1" customHeight="1" x14ac:dyDescent="0.25"/>
    <row r="958" ht="0" hidden="1" customHeight="1" x14ac:dyDescent="0.25"/>
    <row r="959" ht="0" hidden="1" customHeight="1" x14ac:dyDescent="0.25"/>
    <row r="960" ht="0" hidden="1" customHeight="1" x14ac:dyDescent="0.25"/>
    <row r="961" ht="0" hidden="1" customHeight="1" x14ac:dyDescent="0.25"/>
    <row r="962" ht="0" hidden="1" customHeight="1" x14ac:dyDescent="0.25"/>
    <row r="963" ht="0" hidden="1" customHeight="1" x14ac:dyDescent="0.25"/>
    <row r="964" ht="0" hidden="1" customHeight="1" x14ac:dyDescent="0.25"/>
    <row r="965" ht="0" hidden="1" customHeight="1" x14ac:dyDescent="0.25"/>
    <row r="966" ht="0" hidden="1" customHeight="1" x14ac:dyDescent="0.25"/>
    <row r="967" ht="0" hidden="1" customHeight="1" x14ac:dyDescent="0.25"/>
    <row r="968" ht="0" hidden="1" customHeight="1" x14ac:dyDescent="0.25"/>
    <row r="969" ht="0" hidden="1" customHeight="1" x14ac:dyDescent="0.25"/>
    <row r="970" ht="0" hidden="1" customHeight="1" x14ac:dyDescent="0.25"/>
    <row r="971" ht="0" hidden="1" customHeight="1" x14ac:dyDescent="0.25"/>
    <row r="972" ht="0" hidden="1" customHeight="1" x14ac:dyDescent="0.25"/>
    <row r="973" ht="0" hidden="1" customHeight="1" x14ac:dyDescent="0.25"/>
    <row r="974" ht="0" hidden="1" customHeight="1" x14ac:dyDescent="0.25"/>
    <row r="975" ht="0" hidden="1" customHeight="1" x14ac:dyDescent="0.25"/>
    <row r="976" ht="0" hidden="1" customHeight="1" x14ac:dyDescent="0.25"/>
    <row r="977" ht="0" hidden="1" customHeight="1" x14ac:dyDescent="0.25"/>
    <row r="978" ht="0" hidden="1" customHeight="1" x14ac:dyDescent="0.25"/>
    <row r="979" ht="0" hidden="1" customHeight="1" x14ac:dyDescent="0.25"/>
    <row r="980" ht="0" hidden="1" customHeight="1" x14ac:dyDescent="0.25"/>
    <row r="981" ht="0" hidden="1" customHeight="1" x14ac:dyDescent="0.25"/>
    <row r="982" ht="0" hidden="1" customHeight="1" x14ac:dyDescent="0.25"/>
    <row r="983" ht="0" hidden="1" customHeight="1" x14ac:dyDescent="0.25"/>
    <row r="984" ht="0" hidden="1" customHeight="1" x14ac:dyDescent="0.25"/>
    <row r="985" ht="0" hidden="1" customHeight="1" x14ac:dyDescent="0.25"/>
    <row r="986" ht="0" hidden="1" customHeight="1" x14ac:dyDescent="0.25"/>
    <row r="987" ht="0" hidden="1" customHeight="1" x14ac:dyDescent="0.25"/>
    <row r="988" ht="0" hidden="1" customHeight="1" x14ac:dyDescent="0.25"/>
    <row r="989" ht="0" hidden="1" customHeight="1" x14ac:dyDescent="0.25"/>
    <row r="990" ht="0" hidden="1" customHeight="1" x14ac:dyDescent="0.25"/>
    <row r="991" ht="0" hidden="1" customHeight="1" x14ac:dyDescent="0.25"/>
    <row r="992" ht="0" hidden="1" customHeight="1" x14ac:dyDescent="0.25"/>
    <row r="993" ht="0" hidden="1" customHeight="1" x14ac:dyDescent="0.25"/>
    <row r="994" ht="0" hidden="1" customHeight="1" x14ac:dyDescent="0.25"/>
    <row r="995" ht="0" hidden="1" customHeight="1" x14ac:dyDescent="0.25"/>
    <row r="996" ht="0" hidden="1" customHeight="1" x14ac:dyDescent="0.25"/>
    <row r="997" ht="0" hidden="1" customHeight="1" x14ac:dyDescent="0.25"/>
    <row r="998" ht="0" hidden="1" customHeight="1" x14ac:dyDescent="0.25"/>
    <row r="999" ht="0" hidden="1" customHeight="1" x14ac:dyDescent="0.25"/>
    <row r="1000" ht="0" hidden="1" customHeight="1" x14ac:dyDescent="0.25"/>
    <row r="1001" ht="0" hidden="1" customHeight="1" x14ac:dyDescent="0.25"/>
    <row r="1002" ht="0" hidden="1" customHeight="1" x14ac:dyDescent="0.25"/>
    <row r="1003" ht="0" hidden="1" customHeight="1" x14ac:dyDescent="0.25"/>
    <row r="1004" ht="0" hidden="1" customHeight="1" x14ac:dyDescent="0.25"/>
    <row r="1005" ht="0" hidden="1" customHeight="1" x14ac:dyDescent="0.25"/>
    <row r="1006" ht="0" hidden="1" customHeight="1" x14ac:dyDescent="0.25"/>
    <row r="1007" ht="0" hidden="1" customHeight="1" x14ac:dyDescent="0.25"/>
    <row r="1008" ht="0" hidden="1" customHeight="1" x14ac:dyDescent="0.25"/>
    <row r="1009" ht="0" hidden="1" customHeight="1" x14ac:dyDescent="0.25"/>
    <row r="1010" ht="0" hidden="1" customHeight="1" x14ac:dyDescent="0.25"/>
    <row r="1011" ht="0" hidden="1" customHeight="1" x14ac:dyDescent="0.25"/>
    <row r="1012" ht="0" hidden="1" customHeight="1" x14ac:dyDescent="0.25"/>
    <row r="1013" ht="0" hidden="1" customHeight="1" x14ac:dyDescent="0.25"/>
    <row r="1014" ht="0" hidden="1" customHeight="1" x14ac:dyDescent="0.25"/>
    <row r="1015" ht="0" hidden="1" customHeight="1" x14ac:dyDescent="0.25"/>
    <row r="1016" ht="0" hidden="1" customHeight="1" x14ac:dyDescent="0.25"/>
    <row r="1017" ht="0" hidden="1" customHeight="1" x14ac:dyDescent="0.25"/>
    <row r="1018" ht="0" hidden="1" customHeight="1" x14ac:dyDescent="0.25"/>
    <row r="1019" ht="0" hidden="1" customHeight="1" x14ac:dyDescent="0.25"/>
    <row r="1020" ht="0" hidden="1" customHeight="1" x14ac:dyDescent="0.25"/>
    <row r="1021" ht="0" hidden="1" customHeight="1" x14ac:dyDescent="0.25"/>
    <row r="1022" ht="0" hidden="1" customHeight="1" x14ac:dyDescent="0.25"/>
    <row r="1023" ht="0" hidden="1" customHeight="1" x14ac:dyDescent="0.25"/>
    <row r="1024" ht="0" hidden="1" customHeight="1" x14ac:dyDescent="0.25"/>
    <row r="1025" ht="0" hidden="1" customHeight="1" x14ac:dyDescent="0.25"/>
    <row r="1026" ht="0" hidden="1" customHeight="1" x14ac:dyDescent="0.25"/>
    <row r="1027" ht="0" hidden="1" customHeight="1" x14ac:dyDescent="0.25"/>
    <row r="1028" ht="0" hidden="1" customHeight="1" x14ac:dyDescent="0.25"/>
    <row r="1029" ht="0" hidden="1" customHeight="1" x14ac:dyDescent="0.25"/>
    <row r="1030" ht="0" hidden="1" customHeight="1" x14ac:dyDescent="0.25"/>
    <row r="1031" ht="0" hidden="1" customHeight="1" x14ac:dyDescent="0.25"/>
    <row r="1032" ht="0" hidden="1" customHeight="1" x14ac:dyDescent="0.25"/>
    <row r="1033" ht="0" hidden="1" customHeight="1" x14ac:dyDescent="0.25"/>
    <row r="1034" ht="0" hidden="1" customHeight="1" x14ac:dyDescent="0.25"/>
    <row r="1035" ht="0" hidden="1" customHeight="1" x14ac:dyDescent="0.25"/>
    <row r="1036" ht="0" hidden="1" customHeight="1" x14ac:dyDescent="0.25"/>
    <row r="1037" ht="0" hidden="1" customHeight="1" x14ac:dyDescent="0.25"/>
    <row r="1038" ht="0" hidden="1" customHeight="1" x14ac:dyDescent="0.25"/>
    <row r="1039" ht="0" hidden="1" customHeight="1" x14ac:dyDescent="0.25"/>
    <row r="1040" ht="0" hidden="1" customHeight="1" x14ac:dyDescent="0.25"/>
    <row r="1041" ht="0" hidden="1" customHeight="1" x14ac:dyDescent="0.25"/>
    <row r="1042" ht="0" hidden="1" customHeight="1" x14ac:dyDescent="0.25"/>
    <row r="1043" ht="0" hidden="1" customHeight="1" x14ac:dyDescent="0.25"/>
    <row r="1044" ht="0" hidden="1" customHeight="1" x14ac:dyDescent="0.25"/>
    <row r="1045" ht="0" hidden="1" customHeight="1" x14ac:dyDescent="0.25"/>
    <row r="1046" ht="0" hidden="1" customHeight="1" x14ac:dyDescent="0.25"/>
    <row r="1047" ht="0" hidden="1" customHeight="1" x14ac:dyDescent="0.25"/>
    <row r="1048" ht="0" hidden="1" customHeight="1" x14ac:dyDescent="0.25"/>
    <row r="1049" ht="0" hidden="1" customHeight="1" x14ac:dyDescent="0.25"/>
    <row r="1050" ht="0" hidden="1" customHeight="1" x14ac:dyDescent="0.25"/>
    <row r="1051" ht="0" hidden="1" customHeight="1" x14ac:dyDescent="0.25"/>
    <row r="1052" ht="0" hidden="1" customHeight="1" x14ac:dyDescent="0.25"/>
    <row r="1053" ht="0" hidden="1" customHeight="1" x14ac:dyDescent="0.25"/>
    <row r="1054" ht="0" hidden="1" customHeight="1" x14ac:dyDescent="0.25"/>
    <row r="1055" ht="0" hidden="1" customHeight="1" x14ac:dyDescent="0.25"/>
    <row r="1056" ht="0" hidden="1" customHeight="1" x14ac:dyDescent="0.25"/>
    <row r="1057" ht="0" hidden="1" customHeight="1" x14ac:dyDescent="0.25"/>
    <row r="1058" ht="0" hidden="1" customHeight="1" x14ac:dyDescent="0.25"/>
    <row r="1059" ht="0" hidden="1" customHeight="1" x14ac:dyDescent="0.25"/>
    <row r="1060" ht="0" hidden="1" customHeight="1" x14ac:dyDescent="0.25"/>
    <row r="1061" ht="0" hidden="1" customHeight="1" x14ac:dyDescent="0.25"/>
    <row r="1062" ht="0" hidden="1" customHeight="1" x14ac:dyDescent="0.25"/>
    <row r="1063" ht="0" hidden="1" customHeight="1" x14ac:dyDescent="0.25"/>
    <row r="1064" ht="0" hidden="1" customHeight="1" x14ac:dyDescent="0.25"/>
    <row r="1065" ht="0" hidden="1" customHeight="1" x14ac:dyDescent="0.25"/>
    <row r="1066" ht="0" hidden="1" customHeight="1" x14ac:dyDescent="0.25"/>
    <row r="1067" ht="0" hidden="1" customHeight="1" x14ac:dyDescent="0.25"/>
    <row r="1068" ht="0" hidden="1" customHeight="1" x14ac:dyDescent="0.25"/>
    <row r="1069" ht="0" hidden="1" customHeight="1" x14ac:dyDescent="0.25"/>
    <row r="1070" ht="0" hidden="1" customHeight="1" x14ac:dyDescent="0.25"/>
    <row r="1071" ht="0" hidden="1" customHeight="1" x14ac:dyDescent="0.25"/>
    <row r="1072" ht="0" hidden="1" customHeight="1" x14ac:dyDescent="0.25"/>
    <row r="1073" ht="0" hidden="1" customHeight="1" x14ac:dyDescent="0.25"/>
    <row r="1074" ht="0" hidden="1" customHeight="1" x14ac:dyDescent="0.25"/>
    <row r="1075" ht="0" hidden="1" customHeight="1" x14ac:dyDescent="0.25"/>
    <row r="1076" ht="0" hidden="1" customHeight="1" x14ac:dyDescent="0.25"/>
    <row r="1077" ht="0" hidden="1" customHeight="1" x14ac:dyDescent="0.25"/>
    <row r="1078" ht="0" hidden="1" customHeight="1" x14ac:dyDescent="0.25"/>
    <row r="1079" ht="0" hidden="1" customHeight="1" x14ac:dyDescent="0.25"/>
    <row r="1080" ht="0" hidden="1" customHeight="1" x14ac:dyDescent="0.25"/>
    <row r="1081" ht="0" hidden="1" customHeight="1" x14ac:dyDescent="0.25"/>
    <row r="1082" ht="0" hidden="1" customHeight="1" x14ac:dyDescent="0.25"/>
    <row r="1083" ht="0" hidden="1" customHeight="1" x14ac:dyDescent="0.25"/>
    <row r="1084" ht="0" hidden="1" customHeight="1" x14ac:dyDescent="0.25"/>
    <row r="1085" ht="0" hidden="1" customHeight="1" x14ac:dyDescent="0.25"/>
    <row r="1086" ht="0" hidden="1" customHeight="1" x14ac:dyDescent="0.25"/>
    <row r="1087" ht="0" hidden="1" customHeight="1" x14ac:dyDescent="0.25"/>
    <row r="1088" ht="0" hidden="1" customHeight="1" x14ac:dyDescent="0.25"/>
    <row r="1089" ht="0" hidden="1" customHeight="1" x14ac:dyDescent="0.25"/>
    <row r="1090" ht="0" hidden="1" customHeight="1" x14ac:dyDescent="0.25"/>
    <row r="1091" ht="0" hidden="1" customHeight="1" x14ac:dyDescent="0.25"/>
    <row r="1092" ht="0" hidden="1" customHeight="1" x14ac:dyDescent="0.25"/>
    <row r="1093" ht="0" hidden="1" customHeight="1" x14ac:dyDescent="0.25"/>
    <row r="1094" ht="0" hidden="1" customHeight="1" x14ac:dyDescent="0.25"/>
    <row r="1095" ht="0" hidden="1" customHeight="1" x14ac:dyDescent="0.25"/>
    <row r="1096" ht="0" hidden="1" customHeight="1" x14ac:dyDescent="0.25"/>
    <row r="1097" ht="0" hidden="1" customHeight="1" x14ac:dyDescent="0.25"/>
    <row r="1098" ht="0" hidden="1" customHeight="1" x14ac:dyDescent="0.25"/>
    <row r="1099" ht="0" hidden="1" customHeight="1" x14ac:dyDescent="0.25"/>
    <row r="1100" ht="0" hidden="1" customHeight="1" x14ac:dyDescent="0.25"/>
    <row r="1101" ht="0" hidden="1" customHeight="1" x14ac:dyDescent="0.25"/>
    <row r="1102" ht="0" hidden="1" customHeight="1" x14ac:dyDescent="0.25"/>
    <row r="1103" ht="0" hidden="1" customHeight="1" x14ac:dyDescent="0.25"/>
    <row r="1104" ht="0" hidden="1" customHeight="1" x14ac:dyDescent="0.25"/>
    <row r="1105" ht="0" hidden="1" customHeight="1" x14ac:dyDescent="0.25"/>
    <row r="1106" ht="0" hidden="1" customHeight="1" x14ac:dyDescent="0.25"/>
    <row r="1107" ht="0" hidden="1" customHeight="1" x14ac:dyDescent="0.25"/>
    <row r="1108" ht="0" hidden="1" customHeight="1" x14ac:dyDescent="0.25"/>
    <row r="1109" ht="0" hidden="1" customHeight="1" x14ac:dyDescent="0.25"/>
    <row r="1110" ht="0" hidden="1" customHeight="1" x14ac:dyDescent="0.25"/>
    <row r="1111" ht="0" hidden="1" customHeight="1" x14ac:dyDescent="0.25"/>
    <row r="1112" ht="0" hidden="1" customHeight="1" x14ac:dyDescent="0.25"/>
    <row r="1113" ht="0" hidden="1" customHeight="1" x14ac:dyDescent="0.25"/>
    <row r="1114" ht="0" hidden="1" customHeight="1" x14ac:dyDescent="0.25"/>
    <row r="1115" ht="0" hidden="1" customHeight="1" x14ac:dyDescent="0.25"/>
    <row r="1116" ht="0" hidden="1" customHeight="1" x14ac:dyDescent="0.25"/>
    <row r="1117" ht="0" hidden="1" customHeight="1" x14ac:dyDescent="0.25"/>
    <row r="1118" ht="0" hidden="1" customHeight="1" x14ac:dyDescent="0.25"/>
    <row r="1119" ht="0" hidden="1" customHeight="1" x14ac:dyDescent="0.25"/>
    <row r="1120" ht="0" hidden="1" customHeight="1" x14ac:dyDescent="0.25"/>
    <row r="1121" ht="0" hidden="1" customHeight="1" x14ac:dyDescent="0.25"/>
    <row r="1122" ht="0" hidden="1" customHeight="1" x14ac:dyDescent="0.25"/>
    <row r="1123" ht="0" hidden="1" customHeight="1" x14ac:dyDescent="0.25"/>
    <row r="1124" ht="0" hidden="1" customHeight="1" x14ac:dyDescent="0.25"/>
    <row r="1125" ht="0" hidden="1" customHeight="1" x14ac:dyDescent="0.25"/>
    <row r="1126" ht="0" hidden="1" customHeight="1" x14ac:dyDescent="0.25"/>
    <row r="1127" ht="0" hidden="1" customHeight="1" x14ac:dyDescent="0.25"/>
    <row r="1128" ht="0" hidden="1" customHeight="1" x14ac:dyDescent="0.25"/>
    <row r="1129" ht="0" hidden="1" customHeight="1" x14ac:dyDescent="0.25"/>
    <row r="1130" ht="0" hidden="1" customHeight="1" x14ac:dyDescent="0.25"/>
    <row r="1131" ht="0" hidden="1" customHeight="1" x14ac:dyDescent="0.25"/>
    <row r="1132" ht="0" hidden="1" customHeight="1" x14ac:dyDescent="0.25"/>
    <row r="1133" ht="0" hidden="1" customHeight="1" x14ac:dyDescent="0.25"/>
    <row r="1134" ht="0" hidden="1" customHeight="1" x14ac:dyDescent="0.25"/>
    <row r="1135" ht="0" hidden="1" customHeight="1" x14ac:dyDescent="0.25"/>
    <row r="1136" ht="0" hidden="1" customHeight="1" x14ac:dyDescent="0.25"/>
    <row r="1137" ht="0" hidden="1" customHeight="1" x14ac:dyDescent="0.25"/>
    <row r="1138" ht="0" hidden="1" customHeight="1" x14ac:dyDescent="0.25"/>
    <row r="1139" ht="0" hidden="1" customHeight="1" x14ac:dyDescent="0.25"/>
    <row r="1140" ht="0" hidden="1" customHeight="1" x14ac:dyDescent="0.25"/>
    <row r="1141" ht="0" hidden="1" customHeight="1" x14ac:dyDescent="0.25"/>
    <row r="1142" ht="0" hidden="1" customHeight="1" x14ac:dyDescent="0.25"/>
    <row r="1143" ht="0" hidden="1" customHeight="1" x14ac:dyDescent="0.25"/>
    <row r="1144" ht="0" hidden="1" customHeight="1" x14ac:dyDescent="0.25"/>
    <row r="1145" ht="0" hidden="1" customHeight="1" x14ac:dyDescent="0.25"/>
    <row r="1146" ht="0" hidden="1" customHeight="1" x14ac:dyDescent="0.25"/>
    <row r="1147" ht="0" hidden="1" customHeight="1" x14ac:dyDescent="0.25"/>
    <row r="1148" ht="0" hidden="1" customHeight="1" x14ac:dyDescent="0.25"/>
    <row r="1149" ht="0" hidden="1" customHeight="1" x14ac:dyDescent="0.25"/>
    <row r="1150" ht="0" hidden="1" customHeight="1" x14ac:dyDescent="0.25"/>
    <row r="1151" ht="0" hidden="1" customHeight="1" x14ac:dyDescent="0.25"/>
    <row r="1152" ht="0" hidden="1" customHeight="1" x14ac:dyDescent="0.25"/>
    <row r="1153" ht="0" hidden="1" customHeight="1" x14ac:dyDescent="0.25"/>
    <row r="1154" ht="0" hidden="1" customHeight="1" x14ac:dyDescent="0.25"/>
    <row r="1155" ht="0" hidden="1" customHeight="1" x14ac:dyDescent="0.25"/>
    <row r="1156" ht="0" hidden="1" customHeight="1" x14ac:dyDescent="0.25"/>
    <row r="1157" ht="0" hidden="1" customHeight="1" x14ac:dyDescent="0.25"/>
    <row r="1158" ht="0" hidden="1" customHeight="1" x14ac:dyDescent="0.25"/>
    <row r="1159" ht="0" hidden="1" customHeight="1" x14ac:dyDescent="0.25"/>
    <row r="1160" ht="0" hidden="1" customHeight="1" x14ac:dyDescent="0.25"/>
    <row r="1161" ht="0" hidden="1" customHeight="1" x14ac:dyDescent="0.25"/>
    <row r="1162" ht="0" hidden="1" customHeight="1" x14ac:dyDescent="0.25"/>
    <row r="1163" ht="0" hidden="1" customHeight="1" x14ac:dyDescent="0.25"/>
    <row r="1164" ht="0" hidden="1" customHeight="1" x14ac:dyDescent="0.25"/>
    <row r="1165" ht="0" hidden="1" customHeight="1" x14ac:dyDescent="0.25"/>
    <row r="1166" ht="0" hidden="1" customHeight="1" x14ac:dyDescent="0.25"/>
    <row r="1167" ht="0" hidden="1" customHeight="1" x14ac:dyDescent="0.25"/>
    <row r="1168" ht="0" hidden="1" customHeight="1" x14ac:dyDescent="0.25"/>
    <row r="1169" ht="0" hidden="1" customHeight="1" x14ac:dyDescent="0.25"/>
    <row r="1170" ht="0" hidden="1" customHeight="1" x14ac:dyDescent="0.25"/>
    <row r="1171" ht="0" hidden="1" customHeight="1" x14ac:dyDescent="0.25"/>
    <row r="1172" ht="0" hidden="1" customHeight="1" x14ac:dyDescent="0.25"/>
    <row r="1173" ht="0" hidden="1" customHeight="1" x14ac:dyDescent="0.25"/>
    <row r="1174" ht="0" hidden="1" customHeight="1" x14ac:dyDescent="0.25"/>
    <row r="1175" ht="0" hidden="1" customHeight="1" x14ac:dyDescent="0.25"/>
    <row r="1176" ht="0" hidden="1" customHeight="1" x14ac:dyDescent="0.25"/>
    <row r="1177" ht="0" hidden="1" customHeight="1" x14ac:dyDescent="0.25"/>
    <row r="1178" ht="0" hidden="1" customHeight="1" x14ac:dyDescent="0.25"/>
    <row r="1179" ht="0" hidden="1" customHeight="1" x14ac:dyDescent="0.25"/>
    <row r="1180" ht="0" hidden="1" customHeight="1" x14ac:dyDescent="0.25"/>
    <row r="1181" ht="0" hidden="1" customHeight="1" x14ac:dyDescent="0.25"/>
    <row r="1182" ht="0" hidden="1" customHeight="1" x14ac:dyDescent="0.25"/>
    <row r="1183" ht="0" hidden="1" customHeight="1" x14ac:dyDescent="0.25"/>
    <row r="1184" ht="0" hidden="1" customHeight="1" x14ac:dyDescent="0.25"/>
    <row r="1185" ht="0" hidden="1" customHeight="1" x14ac:dyDescent="0.25"/>
    <row r="1186" ht="0" hidden="1" customHeight="1" x14ac:dyDescent="0.25"/>
    <row r="1187" ht="0" hidden="1" customHeight="1" x14ac:dyDescent="0.25"/>
    <row r="1188" ht="0" hidden="1" customHeight="1" x14ac:dyDescent="0.25"/>
    <row r="1189" ht="0" hidden="1" customHeight="1" x14ac:dyDescent="0.25"/>
    <row r="1190" ht="0" hidden="1" customHeight="1" x14ac:dyDescent="0.25"/>
    <row r="1191" ht="0" hidden="1" customHeight="1" x14ac:dyDescent="0.25"/>
    <row r="1192" ht="0" hidden="1" customHeight="1" x14ac:dyDescent="0.25"/>
    <row r="1193" ht="0" hidden="1" customHeight="1" x14ac:dyDescent="0.25"/>
    <row r="1194" ht="0" hidden="1" customHeight="1" x14ac:dyDescent="0.25"/>
    <row r="1195" ht="0" hidden="1" customHeight="1" x14ac:dyDescent="0.25"/>
    <row r="1196" ht="0" hidden="1" customHeight="1" x14ac:dyDescent="0.25"/>
    <row r="1197" ht="0" hidden="1" customHeight="1" x14ac:dyDescent="0.25"/>
    <row r="1198" ht="0" hidden="1" customHeight="1" x14ac:dyDescent="0.25"/>
    <row r="1199" ht="0" hidden="1" customHeight="1" x14ac:dyDescent="0.25"/>
    <row r="1200" ht="0" hidden="1" customHeight="1" x14ac:dyDescent="0.25"/>
    <row r="1201" ht="0" hidden="1" customHeight="1" x14ac:dyDescent="0.25"/>
    <row r="1202" ht="0" hidden="1" customHeight="1" x14ac:dyDescent="0.25"/>
    <row r="1203" ht="0" hidden="1" customHeight="1" x14ac:dyDescent="0.25"/>
    <row r="1204" ht="0" hidden="1" customHeight="1" x14ac:dyDescent="0.25"/>
    <row r="1205" ht="0" hidden="1" customHeight="1" x14ac:dyDescent="0.25"/>
    <row r="1206" ht="0" hidden="1" customHeight="1" x14ac:dyDescent="0.25"/>
    <row r="1207" ht="0" hidden="1" customHeight="1" x14ac:dyDescent="0.25"/>
    <row r="1208" ht="0" hidden="1" customHeight="1" x14ac:dyDescent="0.25"/>
    <row r="1209" ht="0" hidden="1" customHeight="1" x14ac:dyDescent="0.25"/>
    <row r="1210" ht="0" hidden="1" customHeight="1" x14ac:dyDescent="0.25"/>
    <row r="1211" ht="0" hidden="1" customHeight="1" x14ac:dyDescent="0.25"/>
    <row r="1212" ht="0" hidden="1" customHeight="1" x14ac:dyDescent="0.25"/>
    <row r="1213" ht="0" hidden="1" customHeight="1" x14ac:dyDescent="0.25"/>
    <row r="1214" ht="0" hidden="1" customHeight="1" x14ac:dyDescent="0.25"/>
    <row r="1215" ht="0" hidden="1" customHeight="1" x14ac:dyDescent="0.25"/>
    <row r="1216" ht="0" hidden="1" customHeight="1" x14ac:dyDescent="0.25"/>
    <row r="1217" ht="0" hidden="1" customHeight="1" x14ac:dyDescent="0.25"/>
    <row r="1218" ht="0" hidden="1" customHeight="1" x14ac:dyDescent="0.25"/>
    <row r="1219" ht="0" hidden="1" customHeight="1" x14ac:dyDescent="0.25"/>
    <row r="1220" ht="0" hidden="1" customHeight="1" x14ac:dyDescent="0.25"/>
    <row r="1221" ht="0" hidden="1" customHeight="1" x14ac:dyDescent="0.25"/>
    <row r="1222" ht="0" hidden="1" customHeight="1" x14ac:dyDescent="0.25"/>
    <row r="1223" ht="0" hidden="1" customHeight="1" x14ac:dyDescent="0.25"/>
    <row r="1224" ht="0" hidden="1" customHeight="1" x14ac:dyDescent="0.25"/>
    <row r="1225" ht="0" hidden="1" customHeight="1" x14ac:dyDescent="0.25"/>
    <row r="1226" ht="0" hidden="1" customHeight="1" x14ac:dyDescent="0.25"/>
    <row r="1227" ht="0" hidden="1" customHeight="1" x14ac:dyDescent="0.25"/>
    <row r="1228" ht="0" hidden="1" customHeight="1" x14ac:dyDescent="0.25"/>
    <row r="1229" ht="0" hidden="1" customHeight="1" x14ac:dyDescent="0.25"/>
    <row r="1230" ht="0" hidden="1" customHeight="1" x14ac:dyDescent="0.25"/>
    <row r="1231" ht="0" hidden="1" customHeight="1" x14ac:dyDescent="0.25"/>
    <row r="1232" ht="0" hidden="1" customHeight="1" x14ac:dyDescent="0.25"/>
    <row r="1233" ht="0" hidden="1" customHeight="1" x14ac:dyDescent="0.25"/>
    <row r="1234" ht="0" hidden="1" customHeight="1" x14ac:dyDescent="0.25"/>
    <row r="1235" ht="0" hidden="1" customHeight="1" x14ac:dyDescent="0.25"/>
    <row r="1236" ht="0" hidden="1" customHeight="1" x14ac:dyDescent="0.25"/>
    <row r="1237" ht="0" hidden="1" customHeight="1" x14ac:dyDescent="0.25"/>
    <row r="1238" ht="0" hidden="1" customHeight="1" x14ac:dyDescent="0.25"/>
    <row r="1239" ht="0" hidden="1" customHeight="1" x14ac:dyDescent="0.25"/>
    <row r="1240" ht="0" hidden="1" customHeight="1" x14ac:dyDescent="0.25"/>
    <row r="1241" ht="0" hidden="1" customHeight="1" x14ac:dyDescent="0.25"/>
    <row r="1242" ht="0" hidden="1" customHeight="1" x14ac:dyDescent="0.25"/>
    <row r="1243" ht="0" hidden="1" customHeight="1" x14ac:dyDescent="0.25"/>
    <row r="1244" ht="0" hidden="1" customHeight="1" x14ac:dyDescent="0.25"/>
    <row r="1245" ht="0" hidden="1" customHeight="1" x14ac:dyDescent="0.25"/>
    <row r="1246" ht="0" hidden="1" customHeight="1" x14ac:dyDescent="0.25"/>
    <row r="1247" ht="0" hidden="1" customHeight="1" x14ac:dyDescent="0.25"/>
    <row r="1248" ht="0" hidden="1" customHeight="1" x14ac:dyDescent="0.25"/>
    <row r="1249" ht="0" hidden="1" customHeight="1" x14ac:dyDescent="0.25"/>
    <row r="1250" ht="0" hidden="1" customHeight="1" x14ac:dyDescent="0.25"/>
    <row r="1251" ht="0" hidden="1" customHeight="1" x14ac:dyDescent="0.25"/>
    <row r="1252" ht="0" hidden="1" customHeight="1" x14ac:dyDescent="0.25"/>
    <row r="1253" ht="0" hidden="1" customHeight="1" x14ac:dyDescent="0.25"/>
    <row r="1254" ht="0" hidden="1" customHeight="1" x14ac:dyDescent="0.25"/>
    <row r="1255" ht="0" hidden="1" customHeight="1" x14ac:dyDescent="0.25"/>
    <row r="1256" ht="0" hidden="1" customHeight="1" x14ac:dyDescent="0.25"/>
    <row r="1257" ht="0" hidden="1" customHeight="1" x14ac:dyDescent="0.25"/>
    <row r="1258" ht="0" hidden="1" customHeight="1" x14ac:dyDescent="0.25"/>
    <row r="1259" ht="0" hidden="1" customHeight="1" x14ac:dyDescent="0.25"/>
    <row r="1260" ht="0" hidden="1" customHeight="1" x14ac:dyDescent="0.25"/>
    <row r="1261" ht="0" hidden="1" customHeight="1" x14ac:dyDescent="0.25"/>
    <row r="1262" ht="0" hidden="1" customHeight="1" x14ac:dyDescent="0.25"/>
    <row r="1263" ht="0" hidden="1" customHeight="1" x14ac:dyDescent="0.25"/>
    <row r="1264" ht="0" hidden="1" customHeight="1" x14ac:dyDescent="0.25"/>
    <row r="1265" ht="0" hidden="1" customHeight="1" x14ac:dyDescent="0.25"/>
    <row r="1266" ht="0" hidden="1" customHeight="1" x14ac:dyDescent="0.25"/>
    <row r="1267" ht="0" hidden="1" customHeight="1" x14ac:dyDescent="0.25"/>
    <row r="1268" ht="0" hidden="1" customHeight="1" x14ac:dyDescent="0.25"/>
    <row r="1269" ht="0" hidden="1" customHeight="1" x14ac:dyDescent="0.25"/>
    <row r="1270" ht="0" hidden="1" customHeight="1" x14ac:dyDescent="0.25"/>
    <row r="1271" ht="0" hidden="1" customHeight="1" x14ac:dyDescent="0.25"/>
    <row r="1272" ht="0" hidden="1" customHeight="1" x14ac:dyDescent="0.25"/>
    <row r="1273" ht="0" hidden="1" customHeight="1" x14ac:dyDescent="0.25"/>
    <row r="1274" ht="0" hidden="1" customHeight="1" x14ac:dyDescent="0.25"/>
    <row r="1275" ht="0" hidden="1" customHeight="1" x14ac:dyDescent="0.25"/>
    <row r="1276" ht="0" hidden="1" customHeight="1" x14ac:dyDescent="0.25"/>
    <row r="1277" ht="0" hidden="1" customHeight="1" x14ac:dyDescent="0.25"/>
    <row r="1278" ht="0" hidden="1" customHeight="1" x14ac:dyDescent="0.25"/>
    <row r="1279" ht="0" hidden="1" customHeight="1" x14ac:dyDescent="0.25"/>
    <row r="1280" ht="0" hidden="1" customHeight="1" x14ac:dyDescent="0.25"/>
    <row r="1281" ht="0" hidden="1" customHeight="1" x14ac:dyDescent="0.25"/>
    <row r="1282" ht="0" hidden="1" customHeight="1" x14ac:dyDescent="0.25"/>
    <row r="1283" ht="0" hidden="1" customHeight="1" x14ac:dyDescent="0.25"/>
    <row r="1284" ht="0" hidden="1" customHeight="1" x14ac:dyDescent="0.25"/>
    <row r="1285" ht="0" hidden="1" customHeight="1" x14ac:dyDescent="0.25"/>
    <row r="1286" ht="0" hidden="1" customHeight="1" x14ac:dyDescent="0.25"/>
    <row r="1287" ht="0" hidden="1" customHeight="1" x14ac:dyDescent="0.25"/>
    <row r="1288" ht="0" hidden="1" customHeight="1" x14ac:dyDescent="0.25"/>
    <row r="1289" ht="0" hidden="1" customHeight="1" x14ac:dyDescent="0.25"/>
    <row r="1290" ht="0" hidden="1" customHeight="1" x14ac:dyDescent="0.25"/>
    <row r="1291" ht="0" hidden="1" customHeight="1" x14ac:dyDescent="0.25"/>
    <row r="1292" ht="0" hidden="1" customHeight="1" x14ac:dyDescent="0.25"/>
    <row r="1293" ht="0" hidden="1" customHeight="1" x14ac:dyDescent="0.25"/>
    <row r="1294" ht="0" hidden="1" customHeight="1" x14ac:dyDescent="0.25"/>
    <row r="1295" ht="0" hidden="1" customHeight="1" x14ac:dyDescent="0.25"/>
    <row r="1296" ht="0" hidden="1" customHeight="1" x14ac:dyDescent="0.25"/>
    <row r="1297" ht="0" hidden="1" customHeight="1" x14ac:dyDescent="0.25"/>
    <row r="1298" ht="0" hidden="1" customHeight="1" x14ac:dyDescent="0.25"/>
    <row r="1299" ht="0" hidden="1" customHeight="1" x14ac:dyDescent="0.25"/>
    <row r="1300" ht="0" hidden="1" customHeight="1" x14ac:dyDescent="0.25"/>
    <row r="1301" ht="0" hidden="1" customHeight="1" x14ac:dyDescent="0.25"/>
    <row r="1302" ht="0" hidden="1" customHeight="1" x14ac:dyDescent="0.25"/>
    <row r="1303" ht="0" hidden="1" customHeight="1" x14ac:dyDescent="0.25"/>
    <row r="1304" ht="0" hidden="1" customHeight="1" x14ac:dyDescent="0.25"/>
    <row r="1305" ht="0" hidden="1" customHeight="1" x14ac:dyDescent="0.25"/>
    <row r="1306" ht="0" hidden="1" customHeight="1" x14ac:dyDescent="0.25"/>
    <row r="1307" ht="0" hidden="1" customHeight="1" x14ac:dyDescent="0.25"/>
    <row r="1308" ht="0" hidden="1" customHeight="1" x14ac:dyDescent="0.25"/>
    <row r="1309" ht="0" hidden="1" customHeight="1" x14ac:dyDescent="0.25"/>
    <row r="1310" ht="0" hidden="1" customHeight="1" x14ac:dyDescent="0.25"/>
    <row r="1311" ht="0" hidden="1" customHeight="1" x14ac:dyDescent="0.25"/>
    <row r="1312" ht="0" hidden="1" customHeight="1" x14ac:dyDescent="0.25"/>
    <row r="1313" ht="0" hidden="1" customHeight="1" x14ac:dyDescent="0.25"/>
    <row r="1314" ht="0" hidden="1" customHeight="1" x14ac:dyDescent="0.25"/>
    <row r="1315" ht="0" hidden="1" customHeight="1" x14ac:dyDescent="0.25"/>
    <row r="1316" ht="0" hidden="1" customHeight="1" x14ac:dyDescent="0.25"/>
    <row r="1317" ht="0" hidden="1" customHeight="1" x14ac:dyDescent="0.25"/>
    <row r="1318" ht="0" hidden="1" customHeight="1" x14ac:dyDescent="0.25"/>
    <row r="1319" ht="0" hidden="1" customHeight="1" x14ac:dyDescent="0.25"/>
    <row r="1320" ht="0" hidden="1" customHeight="1" x14ac:dyDescent="0.25"/>
    <row r="1321" ht="0" hidden="1" customHeight="1" x14ac:dyDescent="0.25"/>
    <row r="1322" ht="0" hidden="1" customHeight="1" x14ac:dyDescent="0.25"/>
    <row r="1323" ht="0" hidden="1" customHeight="1" x14ac:dyDescent="0.25"/>
    <row r="1324" ht="0" hidden="1" customHeight="1" x14ac:dyDescent="0.25"/>
    <row r="1325" ht="0" hidden="1" customHeight="1" x14ac:dyDescent="0.25"/>
    <row r="1326" ht="0" hidden="1" customHeight="1" x14ac:dyDescent="0.25"/>
    <row r="1327" ht="0" hidden="1" customHeight="1" x14ac:dyDescent="0.25"/>
    <row r="1328" ht="0" hidden="1" customHeight="1" x14ac:dyDescent="0.25"/>
    <row r="1329" ht="0" hidden="1" customHeight="1" x14ac:dyDescent="0.25"/>
    <row r="1330" ht="0" hidden="1" customHeight="1" x14ac:dyDescent="0.25"/>
    <row r="1331" ht="0" hidden="1" customHeight="1" x14ac:dyDescent="0.25"/>
    <row r="1332" ht="0" hidden="1" customHeight="1" x14ac:dyDescent="0.25"/>
    <row r="1333" ht="0" hidden="1" customHeight="1" x14ac:dyDescent="0.25"/>
    <row r="1334" ht="0" hidden="1" customHeight="1" x14ac:dyDescent="0.25"/>
    <row r="1335" ht="0" hidden="1" customHeight="1" x14ac:dyDescent="0.25"/>
    <row r="1336" ht="0" hidden="1" customHeight="1" x14ac:dyDescent="0.25"/>
    <row r="1337" ht="0" hidden="1" customHeight="1" x14ac:dyDescent="0.25"/>
    <row r="1338" ht="0" hidden="1" customHeight="1" x14ac:dyDescent="0.25"/>
    <row r="1339" ht="0" hidden="1" customHeight="1" x14ac:dyDescent="0.25"/>
    <row r="1340" ht="0" hidden="1" customHeight="1" x14ac:dyDescent="0.25"/>
    <row r="1341" ht="0" hidden="1" customHeight="1" x14ac:dyDescent="0.25"/>
    <row r="1342" ht="0" hidden="1" customHeight="1" x14ac:dyDescent="0.25"/>
    <row r="1343" ht="0" hidden="1" customHeight="1" x14ac:dyDescent="0.25"/>
    <row r="1344" ht="0" hidden="1" customHeight="1" x14ac:dyDescent="0.25"/>
    <row r="1345" ht="0" hidden="1" customHeight="1" x14ac:dyDescent="0.25"/>
    <row r="1346" ht="0" hidden="1" customHeight="1" x14ac:dyDescent="0.25"/>
    <row r="1347" ht="0" hidden="1" customHeight="1" x14ac:dyDescent="0.25"/>
    <row r="1348" ht="0" hidden="1" customHeight="1" x14ac:dyDescent="0.25"/>
    <row r="1349" ht="0" hidden="1" customHeight="1" x14ac:dyDescent="0.25"/>
    <row r="1350" ht="0" hidden="1" customHeight="1" x14ac:dyDescent="0.25"/>
    <row r="1351" ht="0" hidden="1" customHeight="1" x14ac:dyDescent="0.25"/>
    <row r="1352" ht="0" hidden="1" customHeight="1" x14ac:dyDescent="0.25"/>
    <row r="1353" ht="0" hidden="1" customHeight="1" x14ac:dyDescent="0.25"/>
    <row r="1354" ht="0" hidden="1" customHeight="1" x14ac:dyDescent="0.25"/>
    <row r="1355" ht="0" hidden="1" customHeight="1" x14ac:dyDescent="0.25"/>
    <row r="1356" ht="0" hidden="1" customHeight="1" x14ac:dyDescent="0.25"/>
    <row r="1357" ht="0" hidden="1" customHeight="1" x14ac:dyDescent="0.25"/>
    <row r="1358" ht="0" hidden="1" customHeight="1" x14ac:dyDescent="0.25"/>
    <row r="1359" ht="0" hidden="1" customHeight="1" x14ac:dyDescent="0.25"/>
    <row r="1360" ht="0" hidden="1" customHeight="1" x14ac:dyDescent="0.25"/>
    <row r="1361" ht="0" hidden="1" customHeight="1" x14ac:dyDescent="0.25"/>
    <row r="1362" ht="0" hidden="1" customHeight="1" x14ac:dyDescent="0.25"/>
    <row r="1363" ht="0" hidden="1" customHeight="1" x14ac:dyDescent="0.25"/>
    <row r="1364" ht="0" hidden="1" customHeight="1" x14ac:dyDescent="0.25"/>
    <row r="1365" ht="0" hidden="1" customHeight="1" x14ac:dyDescent="0.25"/>
    <row r="1366" ht="0" hidden="1" customHeight="1" x14ac:dyDescent="0.25"/>
    <row r="1367" ht="0" hidden="1" customHeight="1" x14ac:dyDescent="0.25"/>
    <row r="1368" ht="0" hidden="1" customHeight="1" x14ac:dyDescent="0.25"/>
    <row r="1369" ht="0" hidden="1" customHeight="1" x14ac:dyDescent="0.25"/>
    <row r="1370" ht="0" hidden="1" customHeight="1" x14ac:dyDescent="0.25"/>
    <row r="1371" ht="0" hidden="1" customHeight="1" x14ac:dyDescent="0.25"/>
    <row r="1372" ht="0" hidden="1" customHeight="1" x14ac:dyDescent="0.25"/>
    <row r="1373" ht="0" hidden="1" customHeight="1" x14ac:dyDescent="0.25"/>
    <row r="1374" ht="0" hidden="1" customHeight="1" x14ac:dyDescent="0.25"/>
    <row r="1375" ht="0" hidden="1" customHeight="1" x14ac:dyDescent="0.25"/>
    <row r="1376" ht="0" hidden="1" customHeight="1" x14ac:dyDescent="0.25"/>
    <row r="1377" ht="0" hidden="1" customHeight="1" x14ac:dyDescent="0.25"/>
    <row r="1378" ht="0" hidden="1" customHeight="1" x14ac:dyDescent="0.25"/>
    <row r="1379" ht="0" hidden="1" customHeight="1" x14ac:dyDescent="0.25"/>
    <row r="1380" ht="0" hidden="1" customHeight="1" x14ac:dyDescent="0.25"/>
    <row r="1381" ht="0" hidden="1" customHeight="1" x14ac:dyDescent="0.25"/>
    <row r="1382" ht="0" hidden="1" customHeight="1" x14ac:dyDescent="0.25"/>
    <row r="1383" ht="0" hidden="1" customHeight="1" x14ac:dyDescent="0.25"/>
    <row r="1384" ht="0" hidden="1" customHeight="1" x14ac:dyDescent="0.25"/>
    <row r="1385" ht="0" hidden="1" customHeight="1" x14ac:dyDescent="0.25"/>
    <row r="1386" ht="0" hidden="1" customHeight="1" x14ac:dyDescent="0.25"/>
    <row r="1387" ht="0" hidden="1" customHeight="1" x14ac:dyDescent="0.25"/>
    <row r="1388" ht="0" hidden="1" customHeight="1" x14ac:dyDescent="0.25"/>
    <row r="1389" ht="0" hidden="1" customHeight="1" x14ac:dyDescent="0.25"/>
    <row r="1390" ht="0" hidden="1" customHeight="1" x14ac:dyDescent="0.25"/>
    <row r="1391" ht="0" hidden="1" customHeight="1" x14ac:dyDescent="0.25"/>
    <row r="1392" ht="0" hidden="1" customHeight="1" x14ac:dyDescent="0.25"/>
    <row r="1393" ht="0" hidden="1" customHeight="1" x14ac:dyDescent="0.25"/>
    <row r="1394" ht="0" hidden="1" customHeight="1" x14ac:dyDescent="0.25"/>
    <row r="1395" ht="0" hidden="1" customHeight="1" x14ac:dyDescent="0.25"/>
    <row r="1396" ht="0" hidden="1" customHeight="1" x14ac:dyDescent="0.25"/>
    <row r="1397" ht="0" hidden="1" customHeight="1" x14ac:dyDescent="0.25"/>
    <row r="1398" ht="0" hidden="1" customHeight="1" x14ac:dyDescent="0.25"/>
    <row r="1399" ht="0" hidden="1" customHeight="1" x14ac:dyDescent="0.25"/>
    <row r="1400" ht="0" hidden="1" customHeight="1" x14ac:dyDescent="0.25"/>
    <row r="1401" ht="0" hidden="1" customHeight="1" x14ac:dyDescent="0.25"/>
    <row r="1402" ht="0" hidden="1" customHeight="1" x14ac:dyDescent="0.25"/>
    <row r="1403" ht="0" hidden="1" customHeight="1" x14ac:dyDescent="0.25"/>
    <row r="1404" ht="0" hidden="1" customHeight="1" x14ac:dyDescent="0.25"/>
    <row r="1405" ht="0" hidden="1" customHeight="1" x14ac:dyDescent="0.25"/>
    <row r="1406" ht="0" hidden="1" customHeight="1" x14ac:dyDescent="0.25"/>
    <row r="1407" ht="0" hidden="1" customHeight="1" x14ac:dyDescent="0.25"/>
    <row r="1408" ht="0" hidden="1" customHeight="1" x14ac:dyDescent="0.25"/>
    <row r="1409" ht="0" hidden="1" customHeight="1" x14ac:dyDescent="0.25"/>
    <row r="1410" ht="0" hidden="1" customHeight="1" x14ac:dyDescent="0.25"/>
    <row r="1411" ht="0" hidden="1" customHeight="1" x14ac:dyDescent="0.25"/>
    <row r="1412" ht="0" hidden="1" customHeight="1" x14ac:dyDescent="0.25"/>
    <row r="1413" ht="0" hidden="1" customHeight="1" x14ac:dyDescent="0.25"/>
    <row r="1414" ht="0" hidden="1" customHeight="1" x14ac:dyDescent="0.25"/>
    <row r="1415" ht="0" hidden="1" customHeight="1" x14ac:dyDescent="0.25"/>
    <row r="1416" ht="0" hidden="1" customHeight="1" x14ac:dyDescent="0.25"/>
    <row r="1417" ht="0" hidden="1" customHeight="1" x14ac:dyDescent="0.25"/>
    <row r="1418" ht="0" hidden="1" customHeight="1" x14ac:dyDescent="0.25"/>
    <row r="1419" ht="0" hidden="1" customHeight="1" x14ac:dyDescent="0.25"/>
    <row r="1420" ht="0" hidden="1" customHeight="1" x14ac:dyDescent="0.25"/>
    <row r="1421" ht="0" hidden="1" customHeight="1" x14ac:dyDescent="0.25"/>
    <row r="1422" ht="0" hidden="1" customHeight="1" x14ac:dyDescent="0.25"/>
    <row r="1423" ht="0" hidden="1" customHeight="1" x14ac:dyDescent="0.25"/>
    <row r="1424" ht="0" hidden="1" customHeight="1" x14ac:dyDescent="0.25"/>
    <row r="1425" ht="0" hidden="1" customHeight="1" x14ac:dyDescent="0.25"/>
    <row r="1426" ht="0" hidden="1" customHeight="1" x14ac:dyDescent="0.25"/>
    <row r="1427" ht="0" hidden="1" customHeight="1" x14ac:dyDescent="0.25"/>
    <row r="1428" ht="0" hidden="1" customHeight="1" x14ac:dyDescent="0.25"/>
    <row r="1429" ht="0" hidden="1" customHeight="1" x14ac:dyDescent="0.25"/>
    <row r="1430" ht="0" hidden="1" customHeight="1" x14ac:dyDescent="0.25"/>
    <row r="1431" ht="0" hidden="1" customHeight="1" x14ac:dyDescent="0.25"/>
    <row r="1432" ht="0" hidden="1" customHeight="1" x14ac:dyDescent="0.25"/>
    <row r="1433" ht="0" hidden="1" customHeight="1" x14ac:dyDescent="0.25"/>
    <row r="1434" ht="0" hidden="1" customHeight="1" x14ac:dyDescent="0.25"/>
    <row r="1435" ht="0" hidden="1" customHeight="1" x14ac:dyDescent="0.25"/>
    <row r="1436" ht="0" hidden="1" customHeight="1" x14ac:dyDescent="0.25"/>
    <row r="1437" ht="0" hidden="1" customHeight="1" x14ac:dyDescent="0.25"/>
    <row r="1438" ht="0" hidden="1" customHeight="1" x14ac:dyDescent="0.25"/>
    <row r="1439" ht="0" hidden="1" customHeight="1" x14ac:dyDescent="0.25"/>
    <row r="1440" ht="0" hidden="1" customHeight="1" x14ac:dyDescent="0.25"/>
    <row r="1441" ht="0" hidden="1" customHeight="1" x14ac:dyDescent="0.25"/>
    <row r="1442" ht="0" hidden="1" customHeight="1" x14ac:dyDescent="0.25"/>
    <row r="1443" ht="0" hidden="1" customHeight="1" x14ac:dyDescent="0.25"/>
    <row r="1444" ht="0" hidden="1" customHeight="1" x14ac:dyDescent="0.25"/>
    <row r="1445" ht="0" hidden="1" customHeight="1" x14ac:dyDescent="0.25"/>
    <row r="1446" ht="0" hidden="1" customHeight="1" x14ac:dyDescent="0.25"/>
    <row r="1447" ht="0" hidden="1" customHeight="1" x14ac:dyDescent="0.25"/>
    <row r="1448" ht="0" hidden="1" customHeight="1" x14ac:dyDescent="0.25"/>
    <row r="1449" ht="0" hidden="1" customHeight="1" x14ac:dyDescent="0.25"/>
    <row r="1450" ht="0" hidden="1" customHeight="1" x14ac:dyDescent="0.25"/>
    <row r="1451" ht="0" hidden="1" customHeight="1" x14ac:dyDescent="0.25"/>
    <row r="1452" ht="0" hidden="1" customHeight="1" x14ac:dyDescent="0.25"/>
    <row r="1453" ht="0" hidden="1" customHeight="1" x14ac:dyDescent="0.25"/>
    <row r="1454" ht="0" hidden="1" customHeight="1" x14ac:dyDescent="0.25"/>
    <row r="1455" ht="0" hidden="1" customHeight="1" x14ac:dyDescent="0.25"/>
    <row r="1456" ht="0" hidden="1" customHeight="1" x14ac:dyDescent="0.25"/>
    <row r="1457" ht="0" hidden="1" customHeight="1" x14ac:dyDescent="0.25"/>
    <row r="1458" ht="0" hidden="1" customHeight="1" x14ac:dyDescent="0.25"/>
    <row r="1459" ht="0" hidden="1" customHeight="1" x14ac:dyDescent="0.25"/>
    <row r="1460" ht="0" hidden="1" customHeight="1" x14ac:dyDescent="0.25"/>
    <row r="1461" ht="0" hidden="1" customHeight="1" x14ac:dyDescent="0.25"/>
    <row r="1462" ht="0" hidden="1" customHeight="1" x14ac:dyDescent="0.25"/>
    <row r="1463" ht="0" hidden="1" customHeight="1" x14ac:dyDescent="0.25"/>
    <row r="1464" ht="0" hidden="1" customHeight="1" x14ac:dyDescent="0.25"/>
    <row r="1465" ht="0" hidden="1" customHeight="1" x14ac:dyDescent="0.25"/>
    <row r="1466" ht="0" hidden="1" customHeight="1" x14ac:dyDescent="0.25"/>
    <row r="1467" ht="0" hidden="1" customHeight="1" x14ac:dyDescent="0.25"/>
    <row r="1468" ht="0" hidden="1" customHeight="1" x14ac:dyDescent="0.25"/>
    <row r="1469" ht="0" hidden="1" customHeight="1" x14ac:dyDescent="0.25"/>
    <row r="1470" ht="0" hidden="1" customHeight="1" x14ac:dyDescent="0.25"/>
    <row r="1471" ht="0" hidden="1" customHeight="1" x14ac:dyDescent="0.25"/>
    <row r="1472" ht="0" hidden="1" customHeight="1" x14ac:dyDescent="0.25"/>
    <row r="1473" ht="0" hidden="1" customHeight="1" x14ac:dyDescent="0.25"/>
    <row r="1474" ht="0" hidden="1" customHeight="1" x14ac:dyDescent="0.25"/>
    <row r="1475" ht="0" hidden="1" customHeight="1" x14ac:dyDescent="0.25"/>
    <row r="1476" ht="0" hidden="1" customHeight="1" x14ac:dyDescent="0.25"/>
    <row r="1477" ht="0" hidden="1" customHeight="1" x14ac:dyDescent="0.25"/>
    <row r="1478" ht="0" hidden="1" customHeight="1" x14ac:dyDescent="0.25"/>
    <row r="1479" ht="0" hidden="1" customHeight="1" x14ac:dyDescent="0.25"/>
    <row r="1480" ht="0" hidden="1" customHeight="1" x14ac:dyDescent="0.25"/>
    <row r="1481" ht="0" hidden="1" customHeight="1" x14ac:dyDescent="0.25"/>
    <row r="1482" ht="0" hidden="1" customHeight="1" x14ac:dyDescent="0.25"/>
    <row r="1483" ht="0" hidden="1" customHeight="1" x14ac:dyDescent="0.25"/>
    <row r="1484" ht="0" hidden="1" customHeight="1" x14ac:dyDescent="0.25"/>
    <row r="1485" ht="0" hidden="1" customHeight="1" x14ac:dyDescent="0.25"/>
    <row r="1486" ht="0" hidden="1" customHeight="1" x14ac:dyDescent="0.25"/>
    <row r="1487" ht="0" hidden="1" customHeight="1" x14ac:dyDescent="0.25"/>
    <row r="1488" ht="0" hidden="1" customHeight="1" x14ac:dyDescent="0.25"/>
    <row r="1489" ht="0" hidden="1" customHeight="1" x14ac:dyDescent="0.25"/>
    <row r="1490" ht="0" hidden="1" customHeight="1" x14ac:dyDescent="0.25"/>
    <row r="1491" ht="0" hidden="1" customHeight="1" x14ac:dyDescent="0.25"/>
    <row r="1492" ht="0" hidden="1" customHeight="1" x14ac:dyDescent="0.25"/>
    <row r="1493" ht="0" hidden="1" customHeight="1" x14ac:dyDescent="0.25"/>
    <row r="1494" ht="0" hidden="1" customHeight="1" x14ac:dyDescent="0.25"/>
    <row r="1495" ht="0" hidden="1" customHeight="1" x14ac:dyDescent="0.25"/>
    <row r="1496" ht="0" hidden="1" customHeight="1" x14ac:dyDescent="0.25"/>
    <row r="1497" ht="0" hidden="1" customHeight="1" x14ac:dyDescent="0.25"/>
    <row r="1498" ht="0" hidden="1" customHeight="1" x14ac:dyDescent="0.25"/>
    <row r="1499" ht="0" hidden="1" customHeight="1" x14ac:dyDescent="0.25"/>
    <row r="1500" ht="0" hidden="1" customHeight="1" x14ac:dyDescent="0.25"/>
    <row r="1501" ht="0" hidden="1" customHeight="1" x14ac:dyDescent="0.25"/>
    <row r="1502" ht="0" hidden="1" customHeight="1" x14ac:dyDescent="0.25"/>
    <row r="1503" ht="0" hidden="1" customHeight="1" x14ac:dyDescent="0.25"/>
    <row r="1504" ht="0" hidden="1" customHeight="1" x14ac:dyDescent="0.25"/>
    <row r="1505" ht="0" hidden="1" customHeight="1" x14ac:dyDescent="0.25"/>
    <row r="1506" ht="0" hidden="1" customHeight="1" x14ac:dyDescent="0.25"/>
    <row r="1507" ht="0" hidden="1" customHeight="1" x14ac:dyDescent="0.25"/>
    <row r="1508" ht="0" hidden="1" customHeight="1" x14ac:dyDescent="0.25"/>
    <row r="1509" ht="0" hidden="1" customHeight="1" x14ac:dyDescent="0.25"/>
    <row r="1510" ht="0" hidden="1" customHeight="1" x14ac:dyDescent="0.25"/>
    <row r="1511" ht="0" hidden="1" customHeight="1" x14ac:dyDescent="0.25"/>
    <row r="1512" ht="0" hidden="1" customHeight="1" x14ac:dyDescent="0.25"/>
    <row r="1513" ht="0" hidden="1" customHeight="1" x14ac:dyDescent="0.25"/>
    <row r="1514" ht="0" hidden="1" customHeight="1" x14ac:dyDescent="0.25"/>
    <row r="1515" ht="0" hidden="1" customHeight="1" x14ac:dyDescent="0.25"/>
    <row r="1516" ht="0" hidden="1" customHeight="1" x14ac:dyDescent="0.25"/>
    <row r="1517" ht="0" hidden="1" customHeight="1" x14ac:dyDescent="0.25"/>
    <row r="1518" ht="0" hidden="1" customHeight="1" x14ac:dyDescent="0.25"/>
    <row r="1519" ht="0" hidden="1" customHeight="1" x14ac:dyDescent="0.25"/>
    <row r="1520" ht="0" hidden="1" customHeight="1" x14ac:dyDescent="0.25"/>
    <row r="1521" ht="0" hidden="1" customHeight="1" x14ac:dyDescent="0.25"/>
    <row r="1522" ht="0" hidden="1" customHeight="1" x14ac:dyDescent="0.25"/>
    <row r="1523" ht="0" hidden="1" customHeight="1" x14ac:dyDescent="0.25"/>
    <row r="1524" ht="0" hidden="1" customHeight="1" x14ac:dyDescent="0.25"/>
    <row r="1525" ht="0" hidden="1" customHeight="1" x14ac:dyDescent="0.25"/>
    <row r="1526" ht="0" hidden="1" customHeight="1" x14ac:dyDescent="0.25"/>
    <row r="1527" ht="0" hidden="1" customHeight="1" x14ac:dyDescent="0.25"/>
    <row r="1528" ht="0" hidden="1" customHeight="1" x14ac:dyDescent="0.25"/>
    <row r="1529" ht="0" hidden="1" customHeight="1" x14ac:dyDescent="0.25"/>
    <row r="1530" ht="0" hidden="1" customHeight="1" x14ac:dyDescent="0.25"/>
    <row r="1531" ht="0" hidden="1" customHeight="1" x14ac:dyDescent="0.25"/>
    <row r="1532" ht="0" hidden="1" customHeight="1" x14ac:dyDescent="0.25"/>
    <row r="1533" ht="0" hidden="1" customHeight="1" x14ac:dyDescent="0.25"/>
    <row r="1534" ht="0" hidden="1" customHeight="1" x14ac:dyDescent="0.25"/>
    <row r="1535" ht="0" hidden="1" customHeight="1" x14ac:dyDescent="0.25"/>
    <row r="1536" ht="0" hidden="1" customHeight="1" x14ac:dyDescent="0.25"/>
    <row r="1537" ht="0" hidden="1" customHeight="1" x14ac:dyDescent="0.25"/>
    <row r="1538" ht="0" hidden="1" customHeight="1" x14ac:dyDescent="0.25"/>
    <row r="1539" ht="0" hidden="1" customHeight="1" x14ac:dyDescent="0.25"/>
    <row r="1540" ht="0" hidden="1" customHeight="1" x14ac:dyDescent="0.25"/>
    <row r="1541" ht="0" hidden="1" customHeight="1" x14ac:dyDescent="0.25"/>
    <row r="1542" ht="0" hidden="1" customHeight="1" x14ac:dyDescent="0.25"/>
    <row r="1543" ht="0" hidden="1" customHeight="1" x14ac:dyDescent="0.25"/>
    <row r="1544" ht="0" hidden="1" customHeight="1" x14ac:dyDescent="0.25"/>
    <row r="1545" ht="0" hidden="1" customHeight="1" x14ac:dyDescent="0.25"/>
    <row r="1546" ht="0" hidden="1" customHeight="1" x14ac:dyDescent="0.25"/>
    <row r="1547" ht="0" hidden="1" customHeight="1" x14ac:dyDescent="0.25"/>
    <row r="1548" ht="0" hidden="1" customHeight="1" x14ac:dyDescent="0.25"/>
    <row r="1549" ht="0" hidden="1" customHeight="1" x14ac:dyDescent="0.25"/>
    <row r="1550" ht="0" hidden="1" customHeight="1" x14ac:dyDescent="0.25"/>
    <row r="1551" ht="0" hidden="1" customHeight="1" x14ac:dyDescent="0.25"/>
    <row r="1552" ht="0" hidden="1" customHeight="1" x14ac:dyDescent="0.25"/>
    <row r="1553" ht="0" hidden="1" customHeight="1" x14ac:dyDescent="0.25"/>
    <row r="1554" ht="0" hidden="1" customHeight="1" x14ac:dyDescent="0.25"/>
    <row r="1555" ht="0" hidden="1" customHeight="1" x14ac:dyDescent="0.25"/>
    <row r="1556" ht="0" hidden="1" customHeight="1" x14ac:dyDescent="0.25"/>
    <row r="1557" ht="0" hidden="1" customHeight="1" x14ac:dyDescent="0.25"/>
    <row r="1558" ht="0" hidden="1" customHeight="1" x14ac:dyDescent="0.25"/>
    <row r="1559" ht="0" hidden="1" customHeight="1" x14ac:dyDescent="0.25"/>
    <row r="1560" ht="0" hidden="1" customHeight="1" x14ac:dyDescent="0.25"/>
    <row r="1561" ht="0" hidden="1" customHeight="1" x14ac:dyDescent="0.25"/>
    <row r="1562" ht="0" hidden="1" customHeight="1" x14ac:dyDescent="0.25"/>
    <row r="1563" ht="0" hidden="1" customHeight="1" x14ac:dyDescent="0.25"/>
    <row r="1564" ht="0" hidden="1" customHeight="1" x14ac:dyDescent="0.25"/>
    <row r="1565" ht="0" hidden="1" customHeight="1" x14ac:dyDescent="0.25"/>
    <row r="1566" ht="0" hidden="1" customHeight="1" x14ac:dyDescent="0.25"/>
    <row r="1567" ht="0" hidden="1" customHeight="1" x14ac:dyDescent="0.25"/>
    <row r="1568" ht="0" hidden="1" customHeight="1" x14ac:dyDescent="0.25"/>
    <row r="1569" ht="0" hidden="1" customHeight="1" x14ac:dyDescent="0.25"/>
    <row r="1570" ht="0" hidden="1" customHeight="1" x14ac:dyDescent="0.25"/>
    <row r="1571" ht="0" hidden="1" customHeight="1" x14ac:dyDescent="0.25"/>
    <row r="1572" ht="0" hidden="1" customHeight="1" x14ac:dyDescent="0.25"/>
    <row r="1573" ht="0" hidden="1" customHeight="1" x14ac:dyDescent="0.25"/>
    <row r="1574" ht="0" hidden="1" customHeight="1" x14ac:dyDescent="0.25"/>
    <row r="1575" ht="0" hidden="1" customHeight="1" x14ac:dyDescent="0.25"/>
    <row r="1576" ht="0" hidden="1" customHeight="1" x14ac:dyDescent="0.25"/>
    <row r="1577" ht="0" hidden="1" customHeight="1" x14ac:dyDescent="0.25"/>
    <row r="1578" ht="0" hidden="1" customHeight="1" x14ac:dyDescent="0.25"/>
    <row r="1579" ht="0" hidden="1" customHeight="1" x14ac:dyDescent="0.25"/>
    <row r="1580" ht="0" hidden="1" customHeight="1" x14ac:dyDescent="0.25"/>
    <row r="1581" ht="0" hidden="1" customHeight="1" x14ac:dyDescent="0.25"/>
    <row r="1582" ht="0" hidden="1" customHeight="1" x14ac:dyDescent="0.25"/>
    <row r="1583" ht="0" hidden="1" customHeight="1" x14ac:dyDescent="0.25"/>
    <row r="1584" ht="0" hidden="1" customHeight="1" x14ac:dyDescent="0.25"/>
    <row r="1585" ht="0" hidden="1" customHeight="1" x14ac:dyDescent="0.25"/>
    <row r="1586" ht="0" hidden="1" customHeight="1" x14ac:dyDescent="0.25"/>
    <row r="1587" ht="0" hidden="1" customHeight="1" x14ac:dyDescent="0.25"/>
    <row r="1588" ht="0" hidden="1" customHeight="1" x14ac:dyDescent="0.25"/>
    <row r="1589" ht="0" hidden="1" customHeight="1" x14ac:dyDescent="0.25"/>
    <row r="1590" ht="0" hidden="1" customHeight="1" x14ac:dyDescent="0.25"/>
    <row r="1591" ht="0" hidden="1" customHeight="1" x14ac:dyDescent="0.25"/>
    <row r="1592" ht="0" hidden="1" customHeight="1" x14ac:dyDescent="0.25"/>
    <row r="1593" ht="0" hidden="1" customHeight="1" x14ac:dyDescent="0.25"/>
    <row r="1594" ht="0" hidden="1" customHeight="1" x14ac:dyDescent="0.25"/>
    <row r="1595" ht="0" hidden="1" customHeight="1" x14ac:dyDescent="0.25"/>
    <row r="1596" ht="0" hidden="1" customHeight="1" x14ac:dyDescent="0.25"/>
    <row r="1597" ht="0" hidden="1" customHeight="1" x14ac:dyDescent="0.25"/>
    <row r="1598" ht="0" hidden="1" customHeight="1" x14ac:dyDescent="0.25"/>
    <row r="1599" ht="0" hidden="1" customHeight="1" x14ac:dyDescent="0.25"/>
    <row r="1600" ht="0" hidden="1" customHeight="1" x14ac:dyDescent="0.25"/>
    <row r="1601" ht="0" hidden="1" customHeight="1" x14ac:dyDescent="0.25"/>
    <row r="1602" ht="0" hidden="1" customHeight="1" x14ac:dyDescent="0.25"/>
    <row r="1603" ht="0" hidden="1" customHeight="1" x14ac:dyDescent="0.25"/>
    <row r="1604" ht="0" hidden="1" customHeight="1" x14ac:dyDescent="0.25"/>
    <row r="1605" ht="0" hidden="1" customHeight="1" x14ac:dyDescent="0.25"/>
    <row r="1606" ht="0" hidden="1" customHeight="1" x14ac:dyDescent="0.25"/>
    <row r="1607" ht="0" hidden="1" customHeight="1" x14ac:dyDescent="0.25"/>
    <row r="1608" ht="0" hidden="1" customHeight="1" x14ac:dyDescent="0.25"/>
    <row r="1609" ht="0" hidden="1" customHeight="1" x14ac:dyDescent="0.25"/>
    <row r="1610" ht="0" hidden="1" customHeight="1" x14ac:dyDescent="0.25"/>
    <row r="1611" ht="0" hidden="1" customHeight="1" x14ac:dyDescent="0.25"/>
    <row r="1612" ht="0" hidden="1" customHeight="1" x14ac:dyDescent="0.25"/>
    <row r="1613" ht="0" hidden="1" customHeight="1" x14ac:dyDescent="0.25"/>
    <row r="1614" ht="0" hidden="1" customHeight="1" x14ac:dyDescent="0.25"/>
    <row r="1615" ht="0" hidden="1" customHeight="1" x14ac:dyDescent="0.25"/>
    <row r="1616" ht="0" hidden="1" customHeight="1" x14ac:dyDescent="0.25"/>
    <row r="1617" ht="0" hidden="1" customHeight="1" x14ac:dyDescent="0.25"/>
    <row r="1618" ht="0" hidden="1" customHeight="1" x14ac:dyDescent="0.25"/>
    <row r="1619" ht="0" hidden="1" customHeight="1" x14ac:dyDescent="0.25"/>
    <row r="1620" ht="0" hidden="1" customHeight="1" x14ac:dyDescent="0.25"/>
    <row r="1621" ht="0" hidden="1" customHeight="1" x14ac:dyDescent="0.25"/>
    <row r="1622" ht="0" hidden="1" customHeight="1" x14ac:dyDescent="0.25"/>
    <row r="1623" ht="0" hidden="1" customHeight="1" x14ac:dyDescent="0.25"/>
    <row r="1624" ht="0" hidden="1" customHeight="1" x14ac:dyDescent="0.25"/>
    <row r="1625" ht="0" hidden="1" customHeight="1" x14ac:dyDescent="0.25"/>
    <row r="1626" ht="0" hidden="1" customHeight="1" x14ac:dyDescent="0.25"/>
    <row r="1627" ht="0" hidden="1" customHeight="1" x14ac:dyDescent="0.25"/>
    <row r="1628" ht="0" hidden="1" customHeight="1" x14ac:dyDescent="0.25"/>
    <row r="1629" ht="0" hidden="1" customHeight="1" x14ac:dyDescent="0.25"/>
    <row r="1630" ht="0" hidden="1" customHeight="1" x14ac:dyDescent="0.25"/>
    <row r="1631" ht="0" hidden="1" customHeight="1" x14ac:dyDescent="0.25"/>
    <row r="1632" ht="0" hidden="1" customHeight="1" x14ac:dyDescent="0.25"/>
    <row r="1633" ht="0" hidden="1" customHeight="1" x14ac:dyDescent="0.25"/>
    <row r="1634" ht="0" hidden="1" customHeight="1" x14ac:dyDescent="0.25"/>
    <row r="1635" ht="0" hidden="1" customHeight="1" x14ac:dyDescent="0.25"/>
    <row r="1636" ht="0" hidden="1" customHeight="1" x14ac:dyDescent="0.25"/>
    <row r="1637" ht="0" hidden="1" customHeight="1" x14ac:dyDescent="0.25"/>
    <row r="1638" ht="0" hidden="1" customHeight="1" x14ac:dyDescent="0.25"/>
    <row r="1639" ht="0" hidden="1" customHeight="1" x14ac:dyDescent="0.25"/>
    <row r="1640" ht="0" hidden="1" customHeight="1" x14ac:dyDescent="0.25"/>
    <row r="1641" ht="0" hidden="1" customHeight="1" x14ac:dyDescent="0.25"/>
    <row r="1642" ht="0" hidden="1" customHeight="1" x14ac:dyDescent="0.25"/>
    <row r="1643" ht="0" hidden="1" customHeight="1" x14ac:dyDescent="0.25"/>
    <row r="1644" ht="0" hidden="1" customHeight="1" x14ac:dyDescent="0.25"/>
    <row r="1645" ht="0" hidden="1" customHeight="1" x14ac:dyDescent="0.25"/>
    <row r="1646" ht="0" hidden="1" customHeight="1" x14ac:dyDescent="0.25"/>
    <row r="1647" ht="0" hidden="1" customHeight="1" x14ac:dyDescent="0.25"/>
    <row r="1648" ht="0" hidden="1" customHeight="1" x14ac:dyDescent="0.25"/>
    <row r="1649" ht="0" hidden="1" customHeight="1" x14ac:dyDescent="0.25"/>
    <row r="1650" ht="0" hidden="1" customHeight="1" x14ac:dyDescent="0.25"/>
    <row r="1651" ht="0" hidden="1" customHeight="1" x14ac:dyDescent="0.25"/>
    <row r="1652" ht="0" hidden="1" customHeight="1" x14ac:dyDescent="0.25"/>
    <row r="1653" ht="0" hidden="1" customHeight="1" x14ac:dyDescent="0.25"/>
    <row r="1654" ht="0" hidden="1" customHeight="1" x14ac:dyDescent="0.25"/>
    <row r="1655" ht="0" hidden="1" customHeight="1" x14ac:dyDescent="0.25"/>
    <row r="1656" ht="0" hidden="1" customHeight="1" x14ac:dyDescent="0.25"/>
    <row r="1657" ht="0" hidden="1" customHeight="1" x14ac:dyDescent="0.25"/>
    <row r="1658" ht="0" hidden="1" customHeight="1" x14ac:dyDescent="0.25"/>
    <row r="1659" ht="0" hidden="1" customHeight="1" x14ac:dyDescent="0.25"/>
    <row r="1660" ht="0" hidden="1" customHeight="1" x14ac:dyDescent="0.25"/>
    <row r="1661" ht="0" hidden="1" customHeight="1" x14ac:dyDescent="0.25"/>
    <row r="1662" ht="0" hidden="1" customHeight="1" x14ac:dyDescent="0.25"/>
    <row r="1663" ht="0" hidden="1" customHeight="1" x14ac:dyDescent="0.25"/>
    <row r="1664" ht="0" hidden="1" customHeight="1" x14ac:dyDescent="0.25"/>
    <row r="1665" ht="0" hidden="1" customHeight="1" x14ac:dyDescent="0.25"/>
    <row r="1666" ht="0" hidden="1" customHeight="1" x14ac:dyDescent="0.25"/>
    <row r="1667" ht="0" hidden="1" customHeight="1" x14ac:dyDescent="0.25"/>
    <row r="1668" ht="0" hidden="1" customHeight="1" x14ac:dyDescent="0.25"/>
    <row r="1669" ht="0" hidden="1" customHeight="1" x14ac:dyDescent="0.25"/>
    <row r="1670" ht="0" hidden="1" customHeight="1" x14ac:dyDescent="0.25"/>
    <row r="1671" ht="0" hidden="1" customHeight="1" x14ac:dyDescent="0.25"/>
    <row r="1672" ht="0" hidden="1" customHeight="1" x14ac:dyDescent="0.25"/>
    <row r="1673" ht="0" hidden="1" customHeight="1" x14ac:dyDescent="0.25"/>
    <row r="1674" ht="0" hidden="1" customHeight="1" x14ac:dyDescent="0.25"/>
    <row r="1675" ht="0" hidden="1" customHeight="1" x14ac:dyDescent="0.25"/>
    <row r="1676" ht="0" hidden="1" customHeight="1" x14ac:dyDescent="0.25"/>
    <row r="1677" ht="0" hidden="1" customHeight="1" x14ac:dyDescent="0.25"/>
    <row r="1678" ht="0" hidden="1" customHeight="1" x14ac:dyDescent="0.25"/>
    <row r="1679" ht="0" hidden="1" customHeight="1" x14ac:dyDescent="0.25"/>
    <row r="1680" ht="0" hidden="1" customHeight="1" x14ac:dyDescent="0.25"/>
    <row r="1681" ht="0" hidden="1" customHeight="1" x14ac:dyDescent="0.25"/>
    <row r="1682" ht="0" hidden="1" customHeight="1" x14ac:dyDescent="0.25"/>
    <row r="1683" ht="0" hidden="1" customHeight="1" x14ac:dyDescent="0.25"/>
    <row r="1684" ht="0" hidden="1" customHeight="1" x14ac:dyDescent="0.25"/>
    <row r="1685" ht="0" hidden="1" customHeight="1" x14ac:dyDescent="0.25"/>
    <row r="1686" ht="0" hidden="1" customHeight="1" x14ac:dyDescent="0.25"/>
    <row r="1687" ht="0" hidden="1" customHeight="1" x14ac:dyDescent="0.25"/>
    <row r="1688" ht="0" hidden="1" customHeight="1" x14ac:dyDescent="0.25"/>
    <row r="1689" ht="0" hidden="1" customHeight="1" x14ac:dyDescent="0.25"/>
    <row r="1690" ht="0" hidden="1" customHeight="1" x14ac:dyDescent="0.25"/>
    <row r="1691" ht="0" hidden="1" customHeight="1" x14ac:dyDescent="0.25"/>
    <row r="1692" ht="0" hidden="1" customHeight="1" x14ac:dyDescent="0.25"/>
    <row r="1693" ht="0" hidden="1" customHeight="1" x14ac:dyDescent="0.25"/>
    <row r="1694" ht="0" hidden="1" customHeight="1" x14ac:dyDescent="0.25"/>
    <row r="1695" ht="0" hidden="1" customHeight="1" x14ac:dyDescent="0.25"/>
    <row r="1696" ht="0" hidden="1" customHeight="1" x14ac:dyDescent="0.25"/>
    <row r="1697" ht="0" hidden="1" customHeight="1" x14ac:dyDescent="0.25"/>
    <row r="1698" ht="0" hidden="1" customHeight="1" x14ac:dyDescent="0.25"/>
    <row r="1699" ht="0" hidden="1" customHeight="1" x14ac:dyDescent="0.25"/>
    <row r="1700" ht="0" hidden="1" customHeight="1" x14ac:dyDescent="0.25"/>
    <row r="1701" ht="0" hidden="1" customHeight="1" x14ac:dyDescent="0.25"/>
    <row r="1702" ht="0" hidden="1" customHeight="1" x14ac:dyDescent="0.25"/>
    <row r="1703" ht="0" hidden="1" customHeight="1" x14ac:dyDescent="0.25"/>
    <row r="1704" ht="0" hidden="1" customHeight="1" x14ac:dyDescent="0.25"/>
    <row r="1705" ht="0" hidden="1" customHeight="1" x14ac:dyDescent="0.25"/>
    <row r="1706" ht="0" hidden="1" customHeight="1" x14ac:dyDescent="0.25"/>
    <row r="1707" ht="0" hidden="1" customHeight="1" x14ac:dyDescent="0.25"/>
    <row r="1708" ht="0" hidden="1" customHeight="1" x14ac:dyDescent="0.25"/>
    <row r="1709" ht="0" hidden="1" customHeight="1" x14ac:dyDescent="0.25"/>
    <row r="1710" ht="0" hidden="1" customHeight="1" x14ac:dyDescent="0.25"/>
    <row r="1711" ht="0" hidden="1" customHeight="1" x14ac:dyDescent="0.25"/>
    <row r="1712" ht="0" hidden="1" customHeight="1" x14ac:dyDescent="0.25"/>
    <row r="1713" ht="0" hidden="1" customHeight="1" x14ac:dyDescent="0.25"/>
    <row r="1714" ht="0" hidden="1" customHeight="1" x14ac:dyDescent="0.25"/>
    <row r="1715" ht="0" hidden="1" customHeight="1" x14ac:dyDescent="0.25"/>
    <row r="1716" ht="0" hidden="1" customHeight="1" x14ac:dyDescent="0.25"/>
    <row r="1717" ht="0" hidden="1" customHeight="1" x14ac:dyDescent="0.25"/>
    <row r="1718" ht="0" hidden="1" customHeight="1" x14ac:dyDescent="0.25"/>
    <row r="1719" ht="0" hidden="1" customHeight="1" x14ac:dyDescent="0.25"/>
    <row r="1720" ht="0" hidden="1" customHeight="1" x14ac:dyDescent="0.25"/>
    <row r="1721" ht="0" hidden="1" customHeight="1" x14ac:dyDescent="0.25"/>
    <row r="1722" ht="0" hidden="1" customHeight="1" x14ac:dyDescent="0.25"/>
    <row r="1723" ht="0" hidden="1" customHeight="1" x14ac:dyDescent="0.25"/>
    <row r="1724" ht="0" hidden="1" customHeight="1" x14ac:dyDescent="0.25"/>
    <row r="1725" ht="0" hidden="1" customHeight="1" x14ac:dyDescent="0.25"/>
    <row r="1726" ht="0" hidden="1" customHeight="1" x14ac:dyDescent="0.25"/>
    <row r="1727" ht="0" hidden="1" customHeight="1" x14ac:dyDescent="0.25"/>
    <row r="1728" ht="0" hidden="1" customHeight="1" x14ac:dyDescent="0.25"/>
    <row r="1729" ht="0" hidden="1" customHeight="1" x14ac:dyDescent="0.25"/>
    <row r="1730" ht="0" hidden="1" customHeight="1" x14ac:dyDescent="0.25"/>
    <row r="1731" ht="0" hidden="1" customHeight="1" x14ac:dyDescent="0.25"/>
    <row r="1732" ht="0" hidden="1" customHeight="1" x14ac:dyDescent="0.25"/>
    <row r="1733" ht="0" hidden="1" customHeight="1" x14ac:dyDescent="0.25"/>
    <row r="1734" ht="0" hidden="1" customHeight="1" x14ac:dyDescent="0.25"/>
    <row r="1735" ht="0" hidden="1" customHeight="1" x14ac:dyDescent="0.25"/>
    <row r="1736" ht="0" hidden="1" customHeight="1" x14ac:dyDescent="0.25"/>
    <row r="1737" ht="0" hidden="1" customHeight="1" x14ac:dyDescent="0.25"/>
    <row r="1738" ht="0" hidden="1" customHeight="1" x14ac:dyDescent="0.25"/>
    <row r="1739" ht="0" hidden="1" customHeight="1" x14ac:dyDescent="0.25"/>
    <row r="1740" ht="0" hidden="1" customHeight="1" x14ac:dyDescent="0.25"/>
    <row r="1741" ht="0" hidden="1" customHeight="1" x14ac:dyDescent="0.25"/>
    <row r="1742" ht="0" hidden="1" customHeight="1" x14ac:dyDescent="0.25"/>
    <row r="1743" ht="0" hidden="1" customHeight="1" x14ac:dyDescent="0.25"/>
    <row r="1744" ht="0" hidden="1" customHeight="1" x14ac:dyDescent="0.25"/>
    <row r="1745" ht="0" hidden="1" customHeight="1" x14ac:dyDescent="0.25"/>
    <row r="1746" ht="0" hidden="1" customHeight="1" x14ac:dyDescent="0.25"/>
    <row r="1747" ht="0" hidden="1" customHeight="1" x14ac:dyDescent="0.25"/>
    <row r="1748" ht="0" hidden="1" customHeight="1" x14ac:dyDescent="0.25"/>
    <row r="1749" ht="0" hidden="1" customHeight="1" x14ac:dyDescent="0.25"/>
    <row r="1750" ht="0" hidden="1" customHeight="1" x14ac:dyDescent="0.25"/>
    <row r="1751" ht="0" hidden="1" customHeight="1" x14ac:dyDescent="0.25"/>
    <row r="1752" ht="0" hidden="1" customHeight="1" x14ac:dyDescent="0.25"/>
    <row r="1753" ht="0" hidden="1" customHeight="1" x14ac:dyDescent="0.25"/>
    <row r="1754" ht="0" hidden="1" customHeight="1" x14ac:dyDescent="0.25"/>
    <row r="1755" ht="0" hidden="1" customHeight="1" x14ac:dyDescent="0.25"/>
    <row r="1756" ht="0" hidden="1" customHeight="1" x14ac:dyDescent="0.25"/>
    <row r="1757" ht="0" hidden="1" customHeight="1" x14ac:dyDescent="0.25"/>
    <row r="1758" ht="0" hidden="1" customHeight="1" x14ac:dyDescent="0.25"/>
    <row r="1759" ht="0" hidden="1" customHeight="1" x14ac:dyDescent="0.25"/>
    <row r="1760" ht="0" hidden="1" customHeight="1" x14ac:dyDescent="0.25"/>
    <row r="1761" ht="0" hidden="1" customHeight="1" x14ac:dyDescent="0.25"/>
    <row r="1762" ht="0" hidden="1" customHeight="1" x14ac:dyDescent="0.25"/>
    <row r="1763" ht="0" hidden="1" customHeight="1" x14ac:dyDescent="0.25"/>
    <row r="1764" ht="0" hidden="1" customHeight="1" x14ac:dyDescent="0.25"/>
    <row r="1765" ht="0" hidden="1" customHeight="1" x14ac:dyDescent="0.25"/>
    <row r="1766" ht="0" hidden="1" customHeight="1" x14ac:dyDescent="0.25"/>
    <row r="1767" ht="0" hidden="1" customHeight="1" x14ac:dyDescent="0.25"/>
    <row r="1768" ht="0" hidden="1" customHeight="1" x14ac:dyDescent="0.25"/>
    <row r="1769" ht="0" hidden="1" customHeight="1" x14ac:dyDescent="0.25"/>
    <row r="1770" ht="0" hidden="1" customHeight="1" x14ac:dyDescent="0.25"/>
    <row r="1771" ht="0" hidden="1" customHeight="1" x14ac:dyDescent="0.25"/>
    <row r="1772" ht="0" hidden="1" customHeight="1" x14ac:dyDescent="0.25"/>
    <row r="1773" ht="0" hidden="1" customHeight="1" x14ac:dyDescent="0.25"/>
    <row r="1774" ht="0" hidden="1" customHeight="1" x14ac:dyDescent="0.25"/>
    <row r="1775" ht="0" hidden="1" customHeight="1" x14ac:dyDescent="0.25"/>
    <row r="1776" ht="0" hidden="1" customHeight="1" x14ac:dyDescent="0.25"/>
    <row r="1777" ht="0" hidden="1" customHeight="1" x14ac:dyDescent="0.25"/>
    <row r="1778" ht="0" hidden="1" customHeight="1" x14ac:dyDescent="0.25"/>
    <row r="1779" ht="0" hidden="1" customHeight="1" x14ac:dyDescent="0.25"/>
    <row r="1780" ht="0" hidden="1" customHeight="1" x14ac:dyDescent="0.25"/>
    <row r="1781" ht="0" hidden="1" customHeight="1" x14ac:dyDescent="0.25"/>
    <row r="1782" ht="0" hidden="1" customHeight="1" x14ac:dyDescent="0.25"/>
    <row r="1783" ht="0" hidden="1" customHeight="1" x14ac:dyDescent="0.25"/>
    <row r="1784" ht="0" hidden="1" customHeight="1" x14ac:dyDescent="0.25"/>
    <row r="1785" ht="0" hidden="1" customHeight="1" x14ac:dyDescent="0.25"/>
    <row r="1786" ht="0" hidden="1" customHeight="1" x14ac:dyDescent="0.25"/>
    <row r="1787" ht="0" hidden="1" customHeight="1" x14ac:dyDescent="0.25"/>
    <row r="1788" ht="0" hidden="1" customHeight="1" x14ac:dyDescent="0.25"/>
    <row r="1789" ht="0" hidden="1" customHeight="1" x14ac:dyDescent="0.25"/>
    <row r="1790" ht="0" hidden="1" customHeight="1" x14ac:dyDescent="0.25"/>
    <row r="1791" ht="0" hidden="1" customHeight="1" x14ac:dyDescent="0.25"/>
    <row r="1792" ht="0" hidden="1" customHeight="1" x14ac:dyDescent="0.25"/>
    <row r="1793" ht="0" hidden="1" customHeight="1" x14ac:dyDescent="0.25"/>
    <row r="1794" ht="0" hidden="1" customHeight="1" x14ac:dyDescent="0.25"/>
    <row r="1795" ht="0" hidden="1" customHeight="1" x14ac:dyDescent="0.25"/>
    <row r="1796" ht="0" hidden="1" customHeight="1" x14ac:dyDescent="0.25"/>
    <row r="1797" ht="0" hidden="1" customHeight="1" x14ac:dyDescent="0.25"/>
    <row r="1798" ht="0" hidden="1" customHeight="1" x14ac:dyDescent="0.25"/>
    <row r="1799" ht="0" hidden="1" customHeight="1" x14ac:dyDescent="0.25"/>
    <row r="1800" ht="0" hidden="1" customHeight="1" x14ac:dyDescent="0.25"/>
    <row r="1801" ht="0" hidden="1" customHeight="1" x14ac:dyDescent="0.25"/>
    <row r="1802" ht="0" hidden="1" customHeight="1" x14ac:dyDescent="0.25"/>
    <row r="1803" ht="0" hidden="1" customHeight="1" x14ac:dyDescent="0.25"/>
    <row r="1804" ht="0" hidden="1" customHeight="1" x14ac:dyDescent="0.25"/>
    <row r="1805" ht="0" hidden="1" customHeight="1" x14ac:dyDescent="0.25"/>
    <row r="1806" ht="0" hidden="1" customHeight="1" x14ac:dyDescent="0.25"/>
    <row r="1807" ht="0" hidden="1" customHeight="1" x14ac:dyDescent="0.25"/>
    <row r="1808" ht="0" hidden="1" customHeight="1" x14ac:dyDescent="0.25"/>
    <row r="1809" ht="0" hidden="1" customHeight="1" x14ac:dyDescent="0.25"/>
    <row r="1810" ht="0" hidden="1" customHeight="1" x14ac:dyDescent="0.25"/>
    <row r="1811" ht="0" hidden="1" customHeight="1" x14ac:dyDescent="0.25"/>
    <row r="1812" ht="0" hidden="1" customHeight="1" x14ac:dyDescent="0.25"/>
    <row r="1813" ht="0" hidden="1" customHeight="1" x14ac:dyDescent="0.25"/>
    <row r="1814" ht="0" hidden="1" customHeight="1" x14ac:dyDescent="0.25"/>
    <row r="1815" ht="0" hidden="1" customHeight="1" x14ac:dyDescent="0.25"/>
    <row r="1816" ht="0" hidden="1" customHeight="1" x14ac:dyDescent="0.25"/>
    <row r="1817" ht="0" hidden="1" customHeight="1" x14ac:dyDescent="0.25"/>
    <row r="1818" ht="0" hidden="1" customHeight="1" x14ac:dyDescent="0.25"/>
    <row r="1819" ht="0" hidden="1" customHeight="1" x14ac:dyDescent="0.25"/>
    <row r="1820" ht="0" hidden="1" customHeight="1" x14ac:dyDescent="0.25"/>
    <row r="1821" ht="0" hidden="1" customHeight="1" x14ac:dyDescent="0.25"/>
    <row r="1822" ht="0" hidden="1" customHeight="1" x14ac:dyDescent="0.25"/>
    <row r="1823" ht="0" hidden="1" customHeight="1" x14ac:dyDescent="0.25"/>
    <row r="1824" ht="0" hidden="1" customHeight="1" x14ac:dyDescent="0.25"/>
    <row r="1825" ht="0" hidden="1" customHeight="1" x14ac:dyDescent="0.25"/>
    <row r="1826" ht="0" hidden="1" customHeight="1" x14ac:dyDescent="0.25"/>
    <row r="1827" ht="0" hidden="1" customHeight="1" x14ac:dyDescent="0.25"/>
    <row r="1828" ht="0" hidden="1" customHeight="1" x14ac:dyDescent="0.25"/>
    <row r="1829" ht="0" hidden="1" customHeight="1" x14ac:dyDescent="0.25"/>
    <row r="1830" ht="0" hidden="1" customHeight="1" x14ac:dyDescent="0.25"/>
    <row r="1831" ht="0" hidden="1" customHeight="1" x14ac:dyDescent="0.25"/>
    <row r="1832" ht="0" hidden="1" customHeight="1" x14ac:dyDescent="0.25"/>
    <row r="1833" ht="0" hidden="1" customHeight="1" x14ac:dyDescent="0.25"/>
    <row r="1834" ht="0" hidden="1" customHeight="1" x14ac:dyDescent="0.25"/>
    <row r="1835" ht="0" hidden="1" customHeight="1" x14ac:dyDescent="0.25"/>
    <row r="1836" ht="0" hidden="1" customHeight="1" x14ac:dyDescent="0.25"/>
    <row r="1837" ht="0" hidden="1" customHeight="1" x14ac:dyDescent="0.25"/>
    <row r="1838" ht="0" hidden="1" customHeight="1" x14ac:dyDescent="0.25"/>
    <row r="1839" ht="0" hidden="1" customHeight="1" x14ac:dyDescent="0.25"/>
    <row r="1840" ht="0" hidden="1" customHeight="1" x14ac:dyDescent="0.25"/>
    <row r="1841" ht="0" hidden="1" customHeight="1" x14ac:dyDescent="0.25"/>
    <row r="1842" ht="0" hidden="1" customHeight="1" x14ac:dyDescent="0.25"/>
    <row r="1843" ht="0" hidden="1" customHeight="1" x14ac:dyDescent="0.25"/>
    <row r="1844" ht="0" hidden="1" customHeight="1" x14ac:dyDescent="0.25"/>
    <row r="1845" ht="0" hidden="1" customHeight="1" x14ac:dyDescent="0.25"/>
    <row r="1846" ht="0" hidden="1" customHeight="1" x14ac:dyDescent="0.25"/>
    <row r="1847" ht="0" hidden="1" customHeight="1" x14ac:dyDescent="0.25"/>
    <row r="1848" ht="0" hidden="1" customHeight="1" x14ac:dyDescent="0.25"/>
    <row r="1849" ht="0" hidden="1" customHeight="1" x14ac:dyDescent="0.25"/>
    <row r="1850" ht="0" hidden="1" customHeight="1" x14ac:dyDescent="0.25"/>
    <row r="1851" ht="0" hidden="1" customHeight="1" x14ac:dyDescent="0.25"/>
    <row r="1852" ht="0" hidden="1" customHeight="1" x14ac:dyDescent="0.25"/>
    <row r="1853" ht="0" hidden="1" customHeight="1" x14ac:dyDescent="0.25"/>
    <row r="1854" ht="0" hidden="1" customHeight="1" x14ac:dyDescent="0.25"/>
    <row r="1855" ht="0" hidden="1" customHeight="1" x14ac:dyDescent="0.25"/>
    <row r="1856" ht="0" hidden="1" customHeight="1" x14ac:dyDescent="0.25"/>
    <row r="1857" ht="0" hidden="1" customHeight="1" x14ac:dyDescent="0.25"/>
    <row r="1858" ht="0" hidden="1" customHeight="1" x14ac:dyDescent="0.25"/>
    <row r="1859" ht="0" hidden="1" customHeight="1" x14ac:dyDescent="0.25"/>
    <row r="1860" ht="0" hidden="1" customHeight="1" x14ac:dyDescent="0.25"/>
    <row r="1861" ht="0" hidden="1" customHeight="1" x14ac:dyDescent="0.25"/>
    <row r="1862" ht="0" hidden="1" customHeight="1" x14ac:dyDescent="0.25"/>
    <row r="1863" ht="0" hidden="1" customHeight="1" x14ac:dyDescent="0.25"/>
    <row r="1864" ht="0" hidden="1" customHeight="1" x14ac:dyDescent="0.25"/>
    <row r="1865" ht="0" hidden="1" customHeight="1" x14ac:dyDescent="0.25"/>
    <row r="1866" ht="0" hidden="1" customHeight="1" x14ac:dyDescent="0.25"/>
    <row r="1867" ht="0" hidden="1" customHeight="1" x14ac:dyDescent="0.25"/>
    <row r="1868" ht="0" hidden="1" customHeight="1" x14ac:dyDescent="0.25"/>
    <row r="1869" ht="0" hidden="1" customHeight="1" x14ac:dyDescent="0.25"/>
    <row r="1870" ht="0" hidden="1" customHeight="1" x14ac:dyDescent="0.25"/>
    <row r="1871" ht="0" hidden="1" customHeight="1" x14ac:dyDescent="0.25"/>
    <row r="1872" ht="0" hidden="1" customHeight="1" x14ac:dyDescent="0.25"/>
    <row r="1873" ht="0" hidden="1" customHeight="1" x14ac:dyDescent="0.25"/>
    <row r="1874" ht="0" hidden="1" customHeight="1" x14ac:dyDescent="0.25"/>
    <row r="1875" ht="0" hidden="1" customHeight="1" x14ac:dyDescent="0.25"/>
    <row r="1876" ht="0" hidden="1" customHeight="1" x14ac:dyDescent="0.25"/>
    <row r="1877" ht="0" hidden="1" customHeight="1" x14ac:dyDescent="0.25"/>
    <row r="1878" ht="0" hidden="1" customHeight="1" x14ac:dyDescent="0.25"/>
    <row r="1879" ht="0" hidden="1" customHeight="1" x14ac:dyDescent="0.25"/>
    <row r="1880" ht="0" hidden="1" customHeight="1" x14ac:dyDescent="0.25"/>
    <row r="1881" ht="0" hidden="1" customHeight="1" x14ac:dyDescent="0.25"/>
    <row r="1882" ht="0" hidden="1" customHeight="1" x14ac:dyDescent="0.25"/>
    <row r="1883" ht="0" hidden="1" customHeight="1" x14ac:dyDescent="0.25"/>
    <row r="1884" ht="0" hidden="1" customHeight="1" x14ac:dyDescent="0.25"/>
    <row r="1885" ht="0" hidden="1" customHeight="1" x14ac:dyDescent="0.25"/>
    <row r="1886" ht="0" hidden="1" customHeight="1" x14ac:dyDescent="0.25"/>
    <row r="1887" ht="0" hidden="1" customHeight="1" x14ac:dyDescent="0.25"/>
    <row r="1888" ht="0" hidden="1" customHeight="1" x14ac:dyDescent="0.25"/>
    <row r="1889" ht="0" hidden="1" customHeight="1" x14ac:dyDescent="0.25"/>
    <row r="1890" ht="0" hidden="1" customHeight="1" x14ac:dyDescent="0.25"/>
    <row r="1891" ht="0" hidden="1" customHeight="1" x14ac:dyDescent="0.25"/>
    <row r="1892" ht="0" hidden="1" customHeight="1" x14ac:dyDescent="0.25"/>
    <row r="1893" ht="0" hidden="1" customHeight="1" x14ac:dyDescent="0.25"/>
    <row r="1894" ht="0" hidden="1" customHeight="1" x14ac:dyDescent="0.25"/>
    <row r="1895" ht="0" hidden="1" customHeight="1" x14ac:dyDescent="0.25"/>
    <row r="1896" ht="0" hidden="1" customHeight="1" x14ac:dyDescent="0.25"/>
    <row r="1897" ht="0" hidden="1" customHeight="1" x14ac:dyDescent="0.25"/>
    <row r="1898" ht="0" hidden="1" customHeight="1" x14ac:dyDescent="0.25"/>
    <row r="1899" ht="0" hidden="1" customHeight="1" x14ac:dyDescent="0.25"/>
    <row r="1900" ht="0" hidden="1" customHeight="1" x14ac:dyDescent="0.25"/>
    <row r="1901" ht="0" hidden="1" customHeight="1" x14ac:dyDescent="0.25"/>
    <row r="1902" ht="0" hidden="1" customHeight="1" x14ac:dyDescent="0.25"/>
    <row r="1903" ht="0" hidden="1" customHeight="1" x14ac:dyDescent="0.25"/>
    <row r="1904" ht="0" hidden="1" customHeight="1" x14ac:dyDescent="0.25"/>
    <row r="1905" ht="0" hidden="1" customHeight="1" x14ac:dyDescent="0.25"/>
    <row r="1906" ht="0" hidden="1" customHeight="1" x14ac:dyDescent="0.25"/>
    <row r="1907" ht="0" hidden="1" customHeight="1" x14ac:dyDescent="0.25"/>
    <row r="1908" ht="0" hidden="1" customHeight="1" x14ac:dyDescent="0.25"/>
    <row r="1909" ht="0" hidden="1" customHeight="1" x14ac:dyDescent="0.25"/>
    <row r="1910" ht="0" hidden="1" customHeight="1" x14ac:dyDescent="0.25"/>
    <row r="1911" ht="0" hidden="1" customHeight="1" x14ac:dyDescent="0.25"/>
    <row r="1912" ht="0" hidden="1" customHeight="1" x14ac:dyDescent="0.25"/>
    <row r="1913" ht="0" hidden="1" customHeight="1" x14ac:dyDescent="0.25"/>
    <row r="1914" ht="0" hidden="1" customHeight="1" x14ac:dyDescent="0.25"/>
    <row r="1915" ht="0" hidden="1" customHeight="1" x14ac:dyDescent="0.25"/>
    <row r="1916" ht="0" hidden="1" customHeight="1" x14ac:dyDescent="0.25"/>
    <row r="1917" ht="0" hidden="1" customHeight="1" x14ac:dyDescent="0.25"/>
    <row r="1918" ht="0" hidden="1" customHeight="1" x14ac:dyDescent="0.25"/>
    <row r="1919" ht="0" hidden="1" customHeight="1" x14ac:dyDescent="0.25"/>
    <row r="1920" ht="0" hidden="1" customHeight="1" x14ac:dyDescent="0.25"/>
    <row r="1921" ht="0" hidden="1" customHeight="1" x14ac:dyDescent="0.25"/>
    <row r="1922" ht="0" hidden="1" customHeight="1" x14ac:dyDescent="0.25"/>
    <row r="1923" ht="0" hidden="1" customHeight="1" x14ac:dyDescent="0.25"/>
    <row r="1924" ht="0" hidden="1" customHeight="1" x14ac:dyDescent="0.25"/>
    <row r="1925" ht="0" hidden="1" customHeight="1" x14ac:dyDescent="0.25"/>
    <row r="1926" ht="0" hidden="1" customHeight="1" x14ac:dyDescent="0.25"/>
    <row r="1927" ht="0" hidden="1" customHeight="1" x14ac:dyDescent="0.25"/>
    <row r="1928" ht="0" hidden="1" customHeight="1" x14ac:dyDescent="0.25"/>
    <row r="1929" ht="0" hidden="1" customHeight="1" x14ac:dyDescent="0.25"/>
    <row r="1930" ht="0" hidden="1" customHeight="1" x14ac:dyDescent="0.25"/>
    <row r="1931" ht="0" hidden="1" customHeight="1" x14ac:dyDescent="0.25"/>
    <row r="1932" ht="0" hidden="1" customHeight="1" x14ac:dyDescent="0.25"/>
    <row r="1933" ht="0" hidden="1" customHeight="1" x14ac:dyDescent="0.25"/>
    <row r="1934" ht="0" hidden="1" customHeight="1" x14ac:dyDescent="0.25"/>
    <row r="1935" ht="0" hidden="1" customHeight="1" x14ac:dyDescent="0.25"/>
    <row r="1936" ht="0" hidden="1" customHeight="1" x14ac:dyDescent="0.25"/>
    <row r="1937" ht="0" hidden="1" customHeight="1" x14ac:dyDescent="0.25"/>
    <row r="1938" ht="0" hidden="1" customHeight="1" x14ac:dyDescent="0.25"/>
    <row r="1939" ht="0" hidden="1" customHeight="1" x14ac:dyDescent="0.25"/>
    <row r="1940" ht="0" hidden="1" customHeight="1" x14ac:dyDescent="0.25"/>
    <row r="1941" ht="0" hidden="1" customHeight="1" x14ac:dyDescent="0.25"/>
    <row r="1942" ht="0" hidden="1" customHeight="1" x14ac:dyDescent="0.25"/>
    <row r="1943" ht="0" hidden="1" customHeight="1" x14ac:dyDescent="0.25"/>
    <row r="1944" ht="0" hidden="1" customHeight="1" x14ac:dyDescent="0.25"/>
    <row r="1945" ht="0" hidden="1" customHeight="1" x14ac:dyDescent="0.25"/>
    <row r="1946" ht="0" hidden="1" customHeight="1" x14ac:dyDescent="0.25"/>
    <row r="1947" ht="0" hidden="1" customHeight="1" x14ac:dyDescent="0.25"/>
    <row r="1948" ht="0" hidden="1" customHeight="1" x14ac:dyDescent="0.25"/>
    <row r="1949" ht="0" hidden="1" customHeight="1" x14ac:dyDescent="0.25"/>
    <row r="1950" ht="0" hidden="1" customHeight="1" x14ac:dyDescent="0.25"/>
    <row r="1951" ht="0" hidden="1" customHeight="1" x14ac:dyDescent="0.25"/>
    <row r="1952" ht="0" hidden="1" customHeight="1" x14ac:dyDescent="0.25"/>
    <row r="1953" ht="0" hidden="1" customHeight="1" x14ac:dyDescent="0.25"/>
    <row r="1954" ht="0" hidden="1" customHeight="1" x14ac:dyDescent="0.25"/>
    <row r="1955" ht="0" hidden="1" customHeight="1" x14ac:dyDescent="0.25"/>
    <row r="1956" ht="0" hidden="1" customHeight="1" x14ac:dyDescent="0.25"/>
    <row r="1957" ht="0" hidden="1" customHeight="1" x14ac:dyDescent="0.25"/>
    <row r="1958" ht="0" hidden="1" customHeight="1" x14ac:dyDescent="0.25"/>
    <row r="1959" ht="0" hidden="1" customHeight="1" x14ac:dyDescent="0.25"/>
    <row r="1960" ht="0" hidden="1" customHeight="1" x14ac:dyDescent="0.25"/>
    <row r="1961" ht="0" hidden="1" customHeight="1" x14ac:dyDescent="0.25"/>
    <row r="1962" ht="0" hidden="1" customHeight="1" x14ac:dyDescent="0.25"/>
    <row r="1963" ht="0" hidden="1" customHeight="1" x14ac:dyDescent="0.25"/>
    <row r="1964" ht="0" hidden="1" customHeight="1" x14ac:dyDescent="0.25"/>
    <row r="1965" ht="0" hidden="1" customHeight="1" x14ac:dyDescent="0.25"/>
    <row r="1966" ht="0" hidden="1" customHeight="1" x14ac:dyDescent="0.25"/>
    <row r="1967" ht="0" hidden="1" customHeight="1" x14ac:dyDescent="0.25"/>
    <row r="1968" ht="0" hidden="1" customHeight="1" x14ac:dyDescent="0.25"/>
    <row r="1969" ht="0" hidden="1" customHeight="1" x14ac:dyDescent="0.25"/>
    <row r="1970" ht="0" hidden="1" customHeight="1" x14ac:dyDescent="0.25"/>
    <row r="1971" ht="0" hidden="1" customHeight="1" x14ac:dyDescent="0.25"/>
    <row r="1972" ht="0" hidden="1" customHeight="1" x14ac:dyDescent="0.25"/>
    <row r="1973" ht="0" hidden="1" customHeight="1" x14ac:dyDescent="0.25"/>
    <row r="1974" ht="0" hidden="1" customHeight="1" x14ac:dyDescent="0.25"/>
    <row r="1975" ht="0" hidden="1" customHeight="1" x14ac:dyDescent="0.25"/>
    <row r="1976" ht="0" hidden="1" customHeight="1" x14ac:dyDescent="0.25"/>
    <row r="1977" ht="0" hidden="1" customHeight="1" x14ac:dyDescent="0.25"/>
    <row r="1978" ht="0" hidden="1" customHeight="1" x14ac:dyDescent="0.25"/>
    <row r="1979" ht="0" hidden="1" customHeight="1" x14ac:dyDescent="0.25"/>
    <row r="1980" ht="0" hidden="1" customHeight="1" x14ac:dyDescent="0.25"/>
    <row r="1981" ht="0" hidden="1" customHeight="1" x14ac:dyDescent="0.25"/>
    <row r="1982" ht="0" hidden="1" customHeight="1" x14ac:dyDescent="0.25"/>
    <row r="1983" ht="0" hidden="1" customHeight="1" x14ac:dyDescent="0.25"/>
    <row r="1984" ht="0" hidden="1" customHeight="1" x14ac:dyDescent="0.25"/>
    <row r="1985" ht="0" hidden="1" customHeight="1" x14ac:dyDescent="0.25"/>
    <row r="1986" ht="0" hidden="1" customHeight="1" x14ac:dyDescent="0.25"/>
    <row r="1987" ht="0" hidden="1" customHeight="1" x14ac:dyDescent="0.25"/>
    <row r="1988" ht="0" hidden="1" customHeight="1" x14ac:dyDescent="0.25"/>
    <row r="1989" ht="0" hidden="1" customHeight="1" x14ac:dyDescent="0.25"/>
    <row r="1990" ht="0" hidden="1" customHeight="1" x14ac:dyDescent="0.25"/>
    <row r="1991" ht="0" hidden="1" customHeight="1" x14ac:dyDescent="0.25"/>
    <row r="1992" ht="0" hidden="1" customHeight="1" x14ac:dyDescent="0.25"/>
    <row r="1993" ht="0" hidden="1" customHeight="1" x14ac:dyDescent="0.25"/>
    <row r="1994" ht="0" hidden="1" customHeight="1" x14ac:dyDescent="0.25"/>
    <row r="1995" ht="0" hidden="1" customHeight="1" x14ac:dyDescent="0.25"/>
    <row r="1996" ht="0" hidden="1" customHeight="1" x14ac:dyDescent="0.25"/>
    <row r="1997" ht="0" hidden="1" customHeight="1" x14ac:dyDescent="0.25"/>
    <row r="1998" ht="0" hidden="1" customHeight="1" x14ac:dyDescent="0.25"/>
    <row r="1999" ht="0" hidden="1" customHeight="1" x14ac:dyDescent="0.25"/>
    <row r="2000" ht="0" hidden="1" customHeight="1" x14ac:dyDescent="0.25"/>
    <row r="2001" ht="0" hidden="1" customHeight="1" x14ac:dyDescent="0.25"/>
    <row r="2002" ht="0" hidden="1" customHeight="1" x14ac:dyDescent="0.25"/>
    <row r="2003" ht="0" hidden="1" customHeight="1" x14ac:dyDescent="0.25"/>
    <row r="2004" ht="0" hidden="1" customHeight="1" x14ac:dyDescent="0.25"/>
    <row r="2005" ht="0" hidden="1" customHeight="1" x14ac:dyDescent="0.25"/>
    <row r="2006" ht="0" hidden="1" customHeight="1" x14ac:dyDescent="0.25"/>
    <row r="2007" ht="0" hidden="1" customHeight="1" x14ac:dyDescent="0.25"/>
    <row r="2008" ht="0" hidden="1" customHeight="1" x14ac:dyDescent="0.25"/>
    <row r="2009" ht="0" hidden="1" customHeight="1" x14ac:dyDescent="0.25"/>
    <row r="2010" ht="0" hidden="1" customHeight="1" x14ac:dyDescent="0.25"/>
    <row r="2011" ht="0" hidden="1" customHeight="1" x14ac:dyDescent="0.25"/>
    <row r="2012" ht="0" hidden="1" customHeight="1" x14ac:dyDescent="0.25"/>
    <row r="2013" ht="0" hidden="1" customHeight="1" x14ac:dyDescent="0.25"/>
    <row r="2014" ht="0" hidden="1" customHeight="1" x14ac:dyDescent="0.25"/>
    <row r="2015" ht="0" hidden="1" customHeight="1" x14ac:dyDescent="0.25"/>
    <row r="2016" ht="0" hidden="1" customHeight="1" x14ac:dyDescent="0.25"/>
    <row r="2017" ht="0" hidden="1" customHeight="1" x14ac:dyDescent="0.25"/>
    <row r="2018" ht="0" hidden="1" customHeight="1" x14ac:dyDescent="0.25"/>
    <row r="2019" ht="0" hidden="1" customHeight="1" x14ac:dyDescent="0.25"/>
    <row r="2020" ht="0" hidden="1" customHeight="1" x14ac:dyDescent="0.25"/>
    <row r="2021" ht="0" hidden="1" customHeight="1" x14ac:dyDescent="0.25"/>
    <row r="2022" ht="0" hidden="1" customHeight="1" x14ac:dyDescent="0.25"/>
    <row r="2023" ht="0" hidden="1" customHeight="1" x14ac:dyDescent="0.25"/>
    <row r="2024" ht="0" hidden="1" customHeight="1" x14ac:dyDescent="0.25"/>
    <row r="2025" ht="0" hidden="1" customHeight="1" x14ac:dyDescent="0.25"/>
    <row r="2026" ht="0" hidden="1" customHeight="1" x14ac:dyDescent="0.25"/>
    <row r="2027" ht="0" hidden="1" customHeight="1" x14ac:dyDescent="0.25"/>
    <row r="2028" ht="0" hidden="1" customHeight="1" x14ac:dyDescent="0.25"/>
    <row r="2029" ht="0" hidden="1" customHeight="1" x14ac:dyDescent="0.25"/>
    <row r="2030" ht="0" hidden="1" customHeight="1" x14ac:dyDescent="0.25"/>
    <row r="2031" ht="0" hidden="1" customHeight="1" x14ac:dyDescent="0.25"/>
    <row r="2032" ht="0" hidden="1" customHeight="1" x14ac:dyDescent="0.25"/>
    <row r="2033" ht="0" hidden="1" customHeight="1" x14ac:dyDescent="0.25"/>
    <row r="2034" ht="0" hidden="1" customHeight="1" x14ac:dyDescent="0.25"/>
    <row r="2035" ht="0" hidden="1" customHeight="1" x14ac:dyDescent="0.25"/>
    <row r="2036" ht="0" hidden="1" customHeight="1" x14ac:dyDescent="0.25"/>
    <row r="2037" ht="0" hidden="1" customHeight="1" x14ac:dyDescent="0.25"/>
    <row r="2038" ht="0" hidden="1" customHeight="1" x14ac:dyDescent="0.25"/>
    <row r="2039" ht="0" hidden="1" customHeight="1" x14ac:dyDescent="0.25"/>
    <row r="2040" ht="0" hidden="1" customHeight="1" x14ac:dyDescent="0.25"/>
    <row r="2041" ht="0" hidden="1" customHeight="1" x14ac:dyDescent="0.25"/>
    <row r="2042" ht="0" hidden="1" customHeight="1" x14ac:dyDescent="0.25"/>
    <row r="2043" ht="0" hidden="1" customHeight="1" x14ac:dyDescent="0.25"/>
    <row r="2044" ht="0" hidden="1" customHeight="1" x14ac:dyDescent="0.25"/>
    <row r="2045" ht="0" hidden="1" customHeight="1" x14ac:dyDescent="0.25"/>
    <row r="2046" ht="0" hidden="1" customHeight="1" x14ac:dyDescent="0.25"/>
    <row r="2047" ht="0" hidden="1" customHeight="1" x14ac:dyDescent="0.25"/>
    <row r="2048" ht="0" hidden="1" customHeight="1" x14ac:dyDescent="0.25"/>
    <row r="2049" ht="0" hidden="1" customHeight="1" x14ac:dyDescent="0.25"/>
    <row r="2050" ht="0" hidden="1" customHeight="1" x14ac:dyDescent="0.25"/>
    <row r="2051" ht="0" hidden="1" customHeight="1" x14ac:dyDescent="0.25"/>
    <row r="2052" ht="0" hidden="1" customHeight="1" x14ac:dyDescent="0.25"/>
    <row r="2053" ht="0" hidden="1" customHeight="1" x14ac:dyDescent="0.25"/>
    <row r="2054" ht="0" hidden="1" customHeight="1" x14ac:dyDescent="0.25"/>
    <row r="2055" ht="0" hidden="1" customHeight="1" x14ac:dyDescent="0.25"/>
    <row r="2056" ht="0" hidden="1" customHeight="1" x14ac:dyDescent="0.25"/>
    <row r="2057" ht="0" hidden="1" customHeight="1" x14ac:dyDescent="0.25"/>
    <row r="2058" ht="0" hidden="1" customHeight="1" x14ac:dyDescent="0.25"/>
    <row r="2059" ht="0" hidden="1" customHeight="1" x14ac:dyDescent="0.25"/>
    <row r="2060" ht="0" hidden="1" customHeight="1" x14ac:dyDescent="0.25"/>
    <row r="2061" ht="0" hidden="1" customHeight="1" x14ac:dyDescent="0.25"/>
    <row r="2062" ht="0" hidden="1" customHeight="1" x14ac:dyDescent="0.25"/>
    <row r="2063" ht="0" hidden="1" customHeight="1" x14ac:dyDescent="0.25"/>
    <row r="2064" ht="0" hidden="1" customHeight="1" x14ac:dyDescent="0.25"/>
    <row r="2065" ht="0" hidden="1" customHeight="1" x14ac:dyDescent="0.25"/>
    <row r="2066" ht="0" hidden="1" customHeight="1" x14ac:dyDescent="0.25"/>
    <row r="2067" ht="0" hidden="1" customHeight="1" x14ac:dyDescent="0.25"/>
    <row r="2068" ht="0" hidden="1" customHeight="1" x14ac:dyDescent="0.25"/>
    <row r="2069" ht="0" hidden="1" customHeight="1" x14ac:dyDescent="0.25"/>
    <row r="2070" ht="0" hidden="1" customHeight="1" x14ac:dyDescent="0.25"/>
    <row r="2071" ht="0" hidden="1" customHeight="1" x14ac:dyDescent="0.25"/>
    <row r="2072" ht="0" hidden="1" customHeight="1" x14ac:dyDescent="0.25"/>
    <row r="2073" ht="0" hidden="1" customHeight="1" x14ac:dyDescent="0.25"/>
    <row r="2074" ht="0" hidden="1" customHeight="1" x14ac:dyDescent="0.25"/>
    <row r="2075" ht="0" hidden="1" customHeight="1" x14ac:dyDescent="0.25"/>
    <row r="2076" ht="0" hidden="1" customHeight="1" x14ac:dyDescent="0.25"/>
    <row r="2077" ht="0" hidden="1" customHeight="1" x14ac:dyDescent="0.25"/>
    <row r="2078" ht="0" hidden="1" customHeight="1" x14ac:dyDescent="0.25"/>
    <row r="2079" ht="0" hidden="1" customHeight="1" x14ac:dyDescent="0.25"/>
    <row r="2080" ht="0" hidden="1" customHeight="1" x14ac:dyDescent="0.25"/>
    <row r="2081" ht="0" hidden="1" customHeight="1" x14ac:dyDescent="0.25"/>
    <row r="2082" ht="0" hidden="1" customHeight="1" x14ac:dyDescent="0.25"/>
    <row r="2083" ht="0" hidden="1" customHeight="1" x14ac:dyDescent="0.25"/>
    <row r="2084" ht="0" hidden="1" customHeight="1" x14ac:dyDescent="0.25"/>
    <row r="2085" ht="0" hidden="1" customHeight="1" x14ac:dyDescent="0.25"/>
    <row r="2086" ht="0" hidden="1" customHeight="1" x14ac:dyDescent="0.25"/>
    <row r="2087" ht="0" hidden="1" customHeight="1" x14ac:dyDescent="0.25"/>
    <row r="2088" ht="0" hidden="1" customHeight="1" x14ac:dyDescent="0.25"/>
    <row r="2089" ht="0" hidden="1" customHeight="1" x14ac:dyDescent="0.25"/>
    <row r="2090" ht="0" hidden="1" customHeight="1" x14ac:dyDescent="0.25"/>
    <row r="2091" ht="0" hidden="1" customHeight="1" x14ac:dyDescent="0.25"/>
    <row r="2092" ht="0" hidden="1" customHeight="1" x14ac:dyDescent="0.25"/>
    <row r="2093" ht="0" hidden="1" customHeight="1" x14ac:dyDescent="0.25"/>
    <row r="2094" ht="0" hidden="1" customHeight="1" x14ac:dyDescent="0.25"/>
    <row r="2095" ht="0" hidden="1" customHeight="1" x14ac:dyDescent="0.25"/>
    <row r="2096" ht="0" hidden="1" customHeight="1" x14ac:dyDescent="0.25"/>
    <row r="2097" ht="0" hidden="1" customHeight="1" x14ac:dyDescent="0.25"/>
    <row r="2098" ht="0" hidden="1" customHeight="1" x14ac:dyDescent="0.25"/>
    <row r="2099" ht="0" hidden="1" customHeight="1" x14ac:dyDescent="0.25"/>
    <row r="2100" ht="0" hidden="1" customHeight="1" x14ac:dyDescent="0.25"/>
    <row r="2101" ht="0" hidden="1" customHeight="1" x14ac:dyDescent="0.25"/>
    <row r="2102" ht="0" hidden="1" customHeight="1" x14ac:dyDescent="0.25"/>
    <row r="2103" ht="0" hidden="1" customHeight="1" x14ac:dyDescent="0.25"/>
    <row r="2104" ht="0" hidden="1" customHeight="1" x14ac:dyDescent="0.25"/>
    <row r="2105" ht="0" hidden="1" customHeight="1" x14ac:dyDescent="0.25"/>
    <row r="2106" ht="0" hidden="1" customHeight="1" x14ac:dyDescent="0.25"/>
    <row r="2107" ht="0" hidden="1" customHeight="1" x14ac:dyDescent="0.25"/>
    <row r="2108" ht="0" hidden="1" customHeight="1" x14ac:dyDescent="0.25"/>
    <row r="2109" ht="0" hidden="1" customHeight="1" x14ac:dyDescent="0.25"/>
    <row r="2110" ht="0" hidden="1" customHeight="1" x14ac:dyDescent="0.25"/>
    <row r="2111" ht="0" hidden="1" customHeight="1" x14ac:dyDescent="0.25"/>
    <row r="2112" ht="0" hidden="1" customHeight="1" x14ac:dyDescent="0.25"/>
    <row r="2113" ht="0" hidden="1" customHeight="1" x14ac:dyDescent="0.25"/>
    <row r="2114" ht="0" hidden="1" customHeight="1" x14ac:dyDescent="0.25"/>
    <row r="2115" ht="0" hidden="1" customHeight="1" x14ac:dyDescent="0.25"/>
    <row r="2116" ht="0" hidden="1" customHeight="1" x14ac:dyDescent="0.25"/>
    <row r="2117" ht="0" hidden="1" customHeight="1" x14ac:dyDescent="0.25"/>
    <row r="2118" ht="0" hidden="1" customHeight="1" x14ac:dyDescent="0.25"/>
    <row r="2119" ht="0" hidden="1" customHeight="1" x14ac:dyDescent="0.25"/>
    <row r="2120" ht="0" hidden="1" customHeight="1" x14ac:dyDescent="0.25"/>
    <row r="2121" ht="0" hidden="1" customHeight="1" x14ac:dyDescent="0.25"/>
    <row r="2122" ht="0" hidden="1" customHeight="1" x14ac:dyDescent="0.25"/>
    <row r="2123" ht="0" hidden="1" customHeight="1" x14ac:dyDescent="0.25"/>
    <row r="2124" ht="0" hidden="1" customHeight="1" x14ac:dyDescent="0.25"/>
    <row r="2125" ht="0" hidden="1" customHeight="1" x14ac:dyDescent="0.25"/>
    <row r="2126" ht="0" hidden="1" customHeight="1" x14ac:dyDescent="0.25"/>
    <row r="2127" ht="0" hidden="1" customHeight="1" x14ac:dyDescent="0.25"/>
    <row r="2128" ht="0" hidden="1" customHeight="1" x14ac:dyDescent="0.25"/>
    <row r="2129" ht="0" hidden="1" customHeight="1" x14ac:dyDescent="0.25"/>
    <row r="2130" ht="0" hidden="1" customHeight="1" x14ac:dyDescent="0.25"/>
    <row r="2131" ht="0" hidden="1" customHeight="1" x14ac:dyDescent="0.25"/>
    <row r="2132" ht="0" hidden="1" customHeight="1" x14ac:dyDescent="0.25"/>
    <row r="2133" ht="0" hidden="1" customHeight="1" x14ac:dyDescent="0.25"/>
    <row r="2134" ht="0" hidden="1" customHeight="1" x14ac:dyDescent="0.25"/>
    <row r="2135" ht="0" hidden="1" customHeight="1" x14ac:dyDescent="0.25"/>
    <row r="2136" ht="0" hidden="1" customHeight="1" x14ac:dyDescent="0.25"/>
    <row r="2137" ht="0" hidden="1" customHeight="1" x14ac:dyDescent="0.25"/>
    <row r="2138" ht="0" hidden="1" customHeight="1" x14ac:dyDescent="0.25"/>
    <row r="2139" ht="0" hidden="1" customHeight="1" x14ac:dyDescent="0.25"/>
    <row r="2140" ht="0" hidden="1" customHeight="1" x14ac:dyDescent="0.25"/>
    <row r="2141" ht="0" hidden="1" customHeight="1" x14ac:dyDescent="0.25"/>
    <row r="2142" ht="0" hidden="1" customHeight="1" x14ac:dyDescent="0.25"/>
    <row r="2143" ht="0" hidden="1" customHeight="1" x14ac:dyDescent="0.25"/>
    <row r="2144" ht="0" hidden="1" customHeight="1" x14ac:dyDescent="0.25"/>
    <row r="2145" ht="0" hidden="1" customHeight="1" x14ac:dyDescent="0.25"/>
    <row r="2146" ht="0" hidden="1" customHeight="1" x14ac:dyDescent="0.25"/>
    <row r="2147" ht="0" hidden="1" customHeight="1" x14ac:dyDescent="0.25"/>
    <row r="2148" ht="0" hidden="1" customHeight="1" x14ac:dyDescent="0.25"/>
    <row r="2149" ht="0" hidden="1" customHeight="1" x14ac:dyDescent="0.25"/>
    <row r="2150" ht="0" hidden="1" customHeight="1" x14ac:dyDescent="0.25"/>
    <row r="2151" ht="0" hidden="1" customHeight="1" x14ac:dyDescent="0.25"/>
    <row r="2152" ht="0" hidden="1" customHeight="1" x14ac:dyDescent="0.25"/>
    <row r="2153" ht="0" hidden="1" customHeight="1" x14ac:dyDescent="0.25"/>
    <row r="2154" ht="0" hidden="1" customHeight="1" x14ac:dyDescent="0.25"/>
    <row r="2155" ht="0" hidden="1" customHeight="1" x14ac:dyDescent="0.25"/>
    <row r="2156" ht="0" hidden="1" customHeight="1" x14ac:dyDescent="0.25"/>
    <row r="2157" ht="0" hidden="1" customHeight="1" x14ac:dyDescent="0.25"/>
    <row r="2158" ht="0" hidden="1" customHeight="1" x14ac:dyDescent="0.25"/>
    <row r="2159" ht="0" hidden="1" customHeight="1" x14ac:dyDescent="0.25"/>
    <row r="2160" ht="0" hidden="1" customHeight="1" x14ac:dyDescent="0.25"/>
    <row r="2161" ht="0" hidden="1" customHeight="1" x14ac:dyDescent="0.25"/>
    <row r="2162" ht="0" hidden="1" customHeight="1" x14ac:dyDescent="0.25"/>
    <row r="2163" ht="0" hidden="1" customHeight="1" x14ac:dyDescent="0.25"/>
    <row r="2164" ht="0" hidden="1" customHeight="1" x14ac:dyDescent="0.25"/>
    <row r="2165" ht="0" hidden="1" customHeight="1" x14ac:dyDescent="0.25"/>
    <row r="2166" ht="0" hidden="1" customHeight="1" x14ac:dyDescent="0.25"/>
    <row r="2167" ht="0" hidden="1" customHeight="1" x14ac:dyDescent="0.25"/>
    <row r="2168" ht="0" hidden="1" customHeight="1" x14ac:dyDescent="0.25"/>
    <row r="2169" ht="0" hidden="1" customHeight="1" x14ac:dyDescent="0.25"/>
    <row r="2170" ht="0" hidden="1" customHeight="1" x14ac:dyDescent="0.25"/>
    <row r="2171" ht="0" hidden="1" customHeight="1" x14ac:dyDescent="0.25"/>
    <row r="2172" ht="0" hidden="1" customHeight="1" x14ac:dyDescent="0.25"/>
    <row r="2173" ht="0" hidden="1" customHeight="1" x14ac:dyDescent="0.25"/>
    <row r="2174" ht="0" hidden="1" customHeight="1" x14ac:dyDescent="0.25"/>
    <row r="2175" ht="0" hidden="1" customHeight="1" x14ac:dyDescent="0.25"/>
    <row r="2176" ht="0" hidden="1" customHeight="1" x14ac:dyDescent="0.25"/>
    <row r="2177" ht="0" hidden="1" customHeight="1" x14ac:dyDescent="0.25"/>
    <row r="2178" ht="0" hidden="1" customHeight="1" x14ac:dyDescent="0.25"/>
    <row r="2179" ht="0" hidden="1" customHeight="1" x14ac:dyDescent="0.25"/>
    <row r="2180" ht="0" hidden="1" customHeight="1" x14ac:dyDescent="0.25"/>
    <row r="2181" ht="0" hidden="1" customHeight="1" x14ac:dyDescent="0.25"/>
    <row r="2182" ht="0" hidden="1" customHeight="1" x14ac:dyDescent="0.25"/>
    <row r="2183" ht="0" hidden="1" customHeight="1" x14ac:dyDescent="0.25"/>
    <row r="2184" ht="0" hidden="1" customHeight="1" x14ac:dyDescent="0.25"/>
    <row r="2185" ht="0" hidden="1" customHeight="1" x14ac:dyDescent="0.25"/>
    <row r="2186" ht="0" hidden="1" customHeight="1" x14ac:dyDescent="0.25"/>
    <row r="2187" ht="0" hidden="1" customHeight="1" x14ac:dyDescent="0.25"/>
    <row r="2188" ht="0" hidden="1" customHeight="1" x14ac:dyDescent="0.25"/>
    <row r="2189" ht="0" hidden="1" customHeight="1" x14ac:dyDescent="0.25"/>
    <row r="2190" ht="0" hidden="1" customHeight="1" x14ac:dyDescent="0.25"/>
    <row r="2191" ht="0" hidden="1" customHeight="1" x14ac:dyDescent="0.25"/>
    <row r="2192" ht="0" hidden="1" customHeight="1" x14ac:dyDescent="0.25"/>
    <row r="2193" ht="0" hidden="1" customHeight="1" x14ac:dyDescent="0.25"/>
    <row r="2194" ht="0" hidden="1" customHeight="1" x14ac:dyDescent="0.25"/>
    <row r="2195" ht="0" hidden="1" customHeight="1" x14ac:dyDescent="0.25"/>
    <row r="2196" ht="0" hidden="1" customHeight="1" x14ac:dyDescent="0.25"/>
    <row r="2197" ht="0" hidden="1" customHeight="1" x14ac:dyDescent="0.25"/>
    <row r="2198" ht="0" hidden="1" customHeight="1" x14ac:dyDescent="0.25"/>
    <row r="2199" ht="0" hidden="1" customHeight="1" x14ac:dyDescent="0.25"/>
    <row r="2200" ht="0" hidden="1" customHeight="1" x14ac:dyDescent="0.25"/>
    <row r="2201" ht="0" hidden="1" customHeight="1" x14ac:dyDescent="0.25"/>
    <row r="2202" ht="0" hidden="1" customHeight="1" x14ac:dyDescent="0.25"/>
    <row r="2203" ht="0" hidden="1" customHeight="1" x14ac:dyDescent="0.25"/>
    <row r="2204" ht="0" hidden="1" customHeight="1" x14ac:dyDescent="0.25"/>
    <row r="2205" ht="0" hidden="1" customHeight="1" x14ac:dyDescent="0.25"/>
    <row r="2206" ht="0" hidden="1" customHeight="1" x14ac:dyDescent="0.25"/>
    <row r="2207" ht="0" hidden="1" customHeight="1" x14ac:dyDescent="0.25"/>
    <row r="2208" ht="0" hidden="1" customHeight="1" x14ac:dyDescent="0.25"/>
    <row r="2209" ht="0" hidden="1" customHeight="1" x14ac:dyDescent="0.25"/>
    <row r="2210" ht="0" hidden="1" customHeight="1" x14ac:dyDescent="0.25"/>
    <row r="2211" ht="0" hidden="1" customHeight="1" x14ac:dyDescent="0.25"/>
    <row r="2212" ht="0" hidden="1" customHeight="1" x14ac:dyDescent="0.25"/>
    <row r="2213" ht="0" hidden="1" customHeight="1" x14ac:dyDescent="0.25"/>
    <row r="2214" ht="0" hidden="1" customHeight="1" x14ac:dyDescent="0.25"/>
    <row r="2215" ht="0" hidden="1" customHeight="1" x14ac:dyDescent="0.25"/>
    <row r="2216" ht="0" hidden="1" customHeight="1" x14ac:dyDescent="0.25"/>
    <row r="2217" ht="0" hidden="1" customHeight="1" x14ac:dyDescent="0.25"/>
    <row r="2218" ht="0" hidden="1" customHeight="1" x14ac:dyDescent="0.25"/>
    <row r="2219" ht="0" hidden="1" customHeight="1" x14ac:dyDescent="0.25"/>
    <row r="2220" ht="0" hidden="1" customHeight="1" x14ac:dyDescent="0.25"/>
    <row r="2221" ht="0" hidden="1" customHeight="1" x14ac:dyDescent="0.25"/>
    <row r="2222" ht="0" hidden="1" customHeight="1" x14ac:dyDescent="0.25"/>
    <row r="2223" ht="0" hidden="1" customHeight="1" x14ac:dyDescent="0.25"/>
    <row r="2224" ht="0" hidden="1" customHeight="1" x14ac:dyDescent="0.25"/>
    <row r="2225" ht="0" hidden="1" customHeight="1" x14ac:dyDescent="0.25"/>
    <row r="2226" ht="0" hidden="1" customHeight="1" x14ac:dyDescent="0.25"/>
    <row r="2227" ht="0" hidden="1" customHeight="1" x14ac:dyDescent="0.25"/>
    <row r="2228" ht="0" hidden="1" customHeight="1" x14ac:dyDescent="0.25"/>
    <row r="2229" ht="0" hidden="1" customHeight="1" x14ac:dyDescent="0.25"/>
    <row r="2230" ht="0" hidden="1" customHeight="1" x14ac:dyDescent="0.25"/>
    <row r="2231" ht="0" hidden="1" customHeight="1" x14ac:dyDescent="0.25"/>
    <row r="2232" ht="0" hidden="1" customHeight="1" x14ac:dyDescent="0.25"/>
    <row r="2233" ht="0" hidden="1" customHeight="1" x14ac:dyDescent="0.25"/>
    <row r="2234" ht="0" hidden="1" customHeight="1" x14ac:dyDescent="0.25"/>
    <row r="2235" ht="0" hidden="1" customHeight="1" x14ac:dyDescent="0.25"/>
    <row r="2236" ht="0" hidden="1" customHeight="1" x14ac:dyDescent="0.25"/>
    <row r="2237" ht="0" hidden="1" customHeight="1" x14ac:dyDescent="0.25"/>
    <row r="2238" ht="0" hidden="1" customHeight="1" x14ac:dyDescent="0.25"/>
    <row r="2239" ht="0" hidden="1" customHeight="1" x14ac:dyDescent="0.25"/>
    <row r="2240" ht="0" hidden="1" customHeight="1" x14ac:dyDescent="0.25"/>
    <row r="2241" ht="0" hidden="1" customHeight="1" x14ac:dyDescent="0.25"/>
    <row r="2242" ht="0" hidden="1" customHeight="1" x14ac:dyDescent="0.25"/>
    <row r="2243" ht="0" hidden="1" customHeight="1" x14ac:dyDescent="0.25"/>
    <row r="2244" ht="0" hidden="1" customHeight="1" x14ac:dyDescent="0.25"/>
    <row r="2245" ht="0" hidden="1" customHeight="1" x14ac:dyDescent="0.25"/>
    <row r="2246" ht="0" hidden="1" customHeight="1" x14ac:dyDescent="0.25"/>
    <row r="2247" ht="0" hidden="1" customHeight="1" x14ac:dyDescent="0.25"/>
    <row r="2248" ht="0" hidden="1" customHeight="1" x14ac:dyDescent="0.25"/>
    <row r="2249" ht="0" hidden="1" customHeight="1" x14ac:dyDescent="0.25"/>
    <row r="2250" ht="0" hidden="1" customHeight="1" x14ac:dyDescent="0.25"/>
    <row r="2251" ht="0" hidden="1" customHeight="1" x14ac:dyDescent="0.25"/>
    <row r="2252" ht="0" hidden="1" customHeight="1" x14ac:dyDescent="0.25"/>
    <row r="2253" ht="0" hidden="1" customHeight="1" x14ac:dyDescent="0.25"/>
    <row r="2254" ht="0" hidden="1" customHeight="1" x14ac:dyDescent="0.25"/>
    <row r="2255" ht="0" hidden="1" customHeight="1" x14ac:dyDescent="0.25"/>
    <row r="2256" ht="0" hidden="1" customHeight="1" x14ac:dyDescent="0.25"/>
    <row r="2257" ht="0" hidden="1" customHeight="1" x14ac:dyDescent="0.25"/>
    <row r="2258" ht="0" hidden="1" customHeight="1" x14ac:dyDescent="0.25"/>
    <row r="2259" ht="0" hidden="1" customHeight="1" x14ac:dyDescent="0.25"/>
    <row r="2260" ht="0" hidden="1" customHeight="1" x14ac:dyDescent="0.25"/>
    <row r="2261" ht="0" hidden="1" customHeight="1" x14ac:dyDescent="0.25"/>
    <row r="2262" ht="0" hidden="1" customHeight="1" x14ac:dyDescent="0.25"/>
    <row r="2263" ht="0" hidden="1" customHeight="1" x14ac:dyDescent="0.25"/>
    <row r="2264" ht="0" hidden="1" customHeight="1" x14ac:dyDescent="0.25"/>
    <row r="2265" ht="0" hidden="1" customHeight="1" x14ac:dyDescent="0.25"/>
    <row r="2266" ht="0" hidden="1" customHeight="1" x14ac:dyDescent="0.25"/>
    <row r="2267" ht="0" hidden="1" customHeight="1" x14ac:dyDescent="0.25"/>
    <row r="2268" ht="0" hidden="1" customHeight="1" x14ac:dyDescent="0.25"/>
    <row r="2269" ht="0" hidden="1" customHeight="1" x14ac:dyDescent="0.25"/>
    <row r="2270" ht="0" hidden="1" customHeight="1" x14ac:dyDescent="0.25"/>
    <row r="2271" ht="0" hidden="1" customHeight="1" x14ac:dyDescent="0.25"/>
    <row r="2272" ht="0" hidden="1" customHeight="1" x14ac:dyDescent="0.25"/>
    <row r="2273" ht="0" hidden="1" customHeight="1" x14ac:dyDescent="0.25"/>
    <row r="2274" ht="0" hidden="1" customHeight="1" x14ac:dyDescent="0.25"/>
    <row r="2275" ht="0" hidden="1" customHeight="1" x14ac:dyDescent="0.25"/>
    <row r="2276" ht="0" hidden="1" customHeight="1" x14ac:dyDescent="0.25"/>
    <row r="2277" ht="0" hidden="1" customHeight="1" x14ac:dyDescent="0.25"/>
    <row r="2278" ht="0" hidden="1" customHeight="1" x14ac:dyDescent="0.25"/>
    <row r="2279" ht="0" hidden="1" customHeight="1" x14ac:dyDescent="0.25"/>
    <row r="2280" ht="0" hidden="1" customHeight="1" x14ac:dyDescent="0.25"/>
    <row r="2281" ht="0" hidden="1" customHeight="1" x14ac:dyDescent="0.25"/>
    <row r="2282" ht="0" hidden="1" customHeight="1" x14ac:dyDescent="0.25"/>
    <row r="2283" ht="0" hidden="1" customHeight="1" x14ac:dyDescent="0.25"/>
    <row r="2284" ht="0" hidden="1" customHeight="1" x14ac:dyDescent="0.25"/>
    <row r="2285" ht="0" hidden="1" customHeight="1" x14ac:dyDescent="0.25"/>
    <row r="2286" ht="0" hidden="1" customHeight="1" x14ac:dyDescent="0.25"/>
    <row r="2287" ht="0" hidden="1" customHeight="1" x14ac:dyDescent="0.25"/>
    <row r="2288" ht="0" hidden="1" customHeight="1" x14ac:dyDescent="0.25"/>
    <row r="2289" ht="0" hidden="1" customHeight="1" x14ac:dyDescent="0.25"/>
    <row r="2290" ht="0" hidden="1" customHeight="1" x14ac:dyDescent="0.25"/>
    <row r="2291" ht="0" hidden="1" customHeight="1" x14ac:dyDescent="0.25"/>
    <row r="2292" ht="0" hidden="1" customHeight="1" x14ac:dyDescent="0.25"/>
    <row r="2293" ht="0" hidden="1" customHeight="1" x14ac:dyDescent="0.25"/>
    <row r="2294" ht="0" hidden="1" customHeight="1" x14ac:dyDescent="0.25"/>
    <row r="2295" ht="0" hidden="1" customHeight="1" x14ac:dyDescent="0.25"/>
    <row r="2296" ht="0" hidden="1" customHeight="1" x14ac:dyDescent="0.25"/>
    <row r="2297" ht="0" hidden="1" customHeight="1" x14ac:dyDescent="0.25"/>
    <row r="2298" ht="0" hidden="1" customHeight="1" x14ac:dyDescent="0.25"/>
    <row r="2299" ht="0" hidden="1" customHeight="1" x14ac:dyDescent="0.25"/>
    <row r="2300" ht="0" hidden="1" customHeight="1" x14ac:dyDescent="0.25"/>
    <row r="2301" ht="0" hidden="1" customHeight="1" x14ac:dyDescent="0.25"/>
    <row r="2302" ht="0" hidden="1" customHeight="1" x14ac:dyDescent="0.25"/>
    <row r="2303" ht="0" hidden="1" customHeight="1" x14ac:dyDescent="0.25"/>
    <row r="2304" ht="0" hidden="1" customHeight="1" x14ac:dyDescent="0.25"/>
    <row r="2305" ht="0" hidden="1" customHeight="1" x14ac:dyDescent="0.25"/>
    <row r="2306" ht="0" hidden="1" customHeight="1" x14ac:dyDescent="0.25"/>
    <row r="2307" ht="0" hidden="1" customHeight="1" x14ac:dyDescent="0.25"/>
    <row r="2308" ht="0" hidden="1" customHeight="1" x14ac:dyDescent="0.25"/>
    <row r="2309" ht="0" hidden="1" customHeight="1" x14ac:dyDescent="0.25"/>
    <row r="2310" ht="0" hidden="1" customHeight="1" x14ac:dyDescent="0.25"/>
    <row r="2311" ht="0" hidden="1" customHeight="1" x14ac:dyDescent="0.25"/>
    <row r="2312" ht="0" hidden="1" customHeight="1" x14ac:dyDescent="0.25"/>
    <row r="2313" ht="0" hidden="1" customHeight="1" x14ac:dyDescent="0.25"/>
    <row r="2314" ht="0" hidden="1" customHeight="1" x14ac:dyDescent="0.25"/>
    <row r="2315" ht="0" hidden="1" customHeight="1" x14ac:dyDescent="0.25"/>
    <row r="2316" ht="0" hidden="1" customHeight="1" x14ac:dyDescent="0.25"/>
    <row r="2317" ht="0" hidden="1" customHeight="1" x14ac:dyDescent="0.25"/>
    <row r="2318" ht="0" hidden="1" customHeight="1" x14ac:dyDescent="0.25"/>
    <row r="2319" ht="0" hidden="1" customHeight="1" x14ac:dyDescent="0.25"/>
    <row r="2320" ht="0" hidden="1" customHeight="1" x14ac:dyDescent="0.25"/>
    <row r="2321" ht="0" hidden="1" customHeight="1" x14ac:dyDescent="0.25"/>
    <row r="2322" ht="0" hidden="1" customHeight="1" x14ac:dyDescent="0.25"/>
    <row r="2323" ht="0" hidden="1" customHeight="1" x14ac:dyDescent="0.25"/>
    <row r="2324" ht="0" hidden="1" customHeight="1" x14ac:dyDescent="0.25"/>
    <row r="2325" ht="0" hidden="1" customHeight="1" x14ac:dyDescent="0.25"/>
    <row r="2326" ht="0" hidden="1" customHeight="1" x14ac:dyDescent="0.25"/>
    <row r="2327" ht="0" hidden="1" customHeight="1" x14ac:dyDescent="0.25"/>
    <row r="2328" ht="0" hidden="1" customHeight="1" x14ac:dyDescent="0.25"/>
    <row r="2329" ht="0" hidden="1" customHeight="1" x14ac:dyDescent="0.25"/>
    <row r="2330" ht="0" hidden="1" customHeight="1" x14ac:dyDescent="0.25"/>
    <row r="2331" ht="0" hidden="1" customHeight="1" x14ac:dyDescent="0.25"/>
    <row r="2332" ht="0" hidden="1" customHeight="1" x14ac:dyDescent="0.25"/>
    <row r="2333" ht="0" hidden="1" customHeight="1" x14ac:dyDescent="0.25"/>
    <row r="2334" ht="0" hidden="1" customHeight="1" x14ac:dyDescent="0.25"/>
    <row r="2335" ht="0" hidden="1" customHeight="1" x14ac:dyDescent="0.25"/>
    <row r="2336" ht="0" hidden="1" customHeight="1" x14ac:dyDescent="0.25"/>
    <row r="2337" ht="0" hidden="1" customHeight="1" x14ac:dyDescent="0.25"/>
    <row r="2338" ht="0" hidden="1" customHeight="1" x14ac:dyDescent="0.25"/>
    <row r="2339" ht="0" hidden="1" customHeight="1" x14ac:dyDescent="0.25"/>
    <row r="2340" ht="0" hidden="1" customHeight="1" x14ac:dyDescent="0.25"/>
    <row r="2341" ht="0" hidden="1" customHeight="1" x14ac:dyDescent="0.25"/>
    <row r="2342" ht="0" hidden="1" customHeight="1" x14ac:dyDescent="0.25"/>
    <row r="2343" ht="0" hidden="1" customHeight="1" x14ac:dyDescent="0.25"/>
    <row r="2344" ht="0" hidden="1" customHeight="1" x14ac:dyDescent="0.25"/>
    <row r="2345" ht="0" hidden="1" customHeight="1" x14ac:dyDescent="0.25"/>
    <row r="2346" ht="0" hidden="1" customHeight="1" x14ac:dyDescent="0.25"/>
    <row r="2347" ht="0" hidden="1" customHeight="1" x14ac:dyDescent="0.25"/>
    <row r="2348" ht="0" hidden="1" customHeight="1" x14ac:dyDescent="0.25"/>
    <row r="2349" ht="0" hidden="1" customHeight="1" x14ac:dyDescent="0.25"/>
    <row r="2350" ht="0" hidden="1" customHeight="1" x14ac:dyDescent="0.25"/>
    <row r="2351" ht="0" hidden="1" customHeight="1" x14ac:dyDescent="0.25"/>
    <row r="2352" ht="0" hidden="1" customHeight="1" x14ac:dyDescent="0.25"/>
    <row r="2353" ht="0" hidden="1" customHeight="1" x14ac:dyDescent="0.25"/>
    <row r="2354" ht="0" hidden="1" customHeight="1" x14ac:dyDescent="0.25"/>
    <row r="2355" ht="0" hidden="1" customHeight="1" x14ac:dyDescent="0.25"/>
    <row r="2356" ht="0" hidden="1" customHeight="1" x14ac:dyDescent="0.25"/>
    <row r="2357" ht="0" hidden="1" customHeight="1" x14ac:dyDescent="0.25"/>
    <row r="2358" ht="0" hidden="1" customHeight="1" x14ac:dyDescent="0.25"/>
    <row r="2359" ht="0" hidden="1" customHeight="1" x14ac:dyDescent="0.25"/>
    <row r="2360" ht="0" hidden="1" customHeight="1" x14ac:dyDescent="0.25"/>
    <row r="2361" ht="0" hidden="1" customHeight="1" x14ac:dyDescent="0.25"/>
    <row r="2362" ht="0" hidden="1" customHeight="1" x14ac:dyDescent="0.25"/>
    <row r="2363" ht="0" hidden="1" customHeight="1" x14ac:dyDescent="0.25"/>
    <row r="2364" ht="0" hidden="1" customHeight="1" x14ac:dyDescent="0.25"/>
    <row r="2365" ht="0" hidden="1" customHeight="1" x14ac:dyDescent="0.25"/>
    <row r="2366" ht="0" hidden="1" customHeight="1" x14ac:dyDescent="0.25"/>
    <row r="2367" ht="0" hidden="1" customHeight="1" x14ac:dyDescent="0.25"/>
    <row r="2368" ht="0" hidden="1" customHeight="1" x14ac:dyDescent="0.25"/>
    <row r="2369" ht="0" hidden="1" customHeight="1" x14ac:dyDescent="0.25"/>
    <row r="2370" ht="0" hidden="1" customHeight="1" x14ac:dyDescent="0.25"/>
    <row r="2371" ht="0" hidden="1" customHeight="1" x14ac:dyDescent="0.25"/>
    <row r="2372" ht="0" hidden="1" customHeight="1" x14ac:dyDescent="0.25"/>
    <row r="2373" ht="0" hidden="1" customHeight="1" x14ac:dyDescent="0.25"/>
    <row r="2374" ht="0" hidden="1" customHeight="1" x14ac:dyDescent="0.25"/>
    <row r="2375" ht="0" hidden="1" customHeight="1" x14ac:dyDescent="0.25"/>
    <row r="2376" ht="0" hidden="1" customHeight="1" x14ac:dyDescent="0.25"/>
    <row r="2377" ht="0" hidden="1" customHeight="1" x14ac:dyDescent="0.25"/>
    <row r="2378" ht="0" hidden="1" customHeight="1" x14ac:dyDescent="0.25"/>
    <row r="2379" ht="0" hidden="1" customHeight="1" x14ac:dyDescent="0.25"/>
    <row r="2380" ht="0" hidden="1" customHeight="1" x14ac:dyDescent="0.25"/>
    <row r="2381" ht="0" hidden="1" customHeight="1" x14ac:dyDescent="0.25"/>
    <row r="2382" ht="0" hidden="1" customHeight="1" x14ac:dyDescent="0.25"/>
    <row r="2383" ht="0" hidden="1" customHeight="1" x14ac:dyDescent="0.25"/>
    <row r="2384" ht="0" hidden="1" customHeight="1" x14ac:dyDescent="0.25"/>
    <row r="2385" ht="0" hidden="1" customHeight="1" x14ac:dyDescent="0.25"/>
    <row r="2386" ht="0" hidden="1" customHeight="1" x14ac:dyDescent="0.25"/>
    <row r="2387" ht="0" hidden="1" customHeight="1" x14ac:dyDescent="0.25"/>
    <row r="2388" ht="0" hidden="1" customHeight="1" x14ac:dyDescent="0.25"/>
    <row r="2389" ht="0" hidden="1" customHeight="1" x14ac:dyDescent="0.25"/>
    <row r="2390" ht="0" hidden="1" customHeight="1" x14ac:dyDescent="0.25"/>
    <row r="2391" ht="0" hidden="1" customHeight="1" x14ac:dyDescent="0.25"/>
    <row r="2392" ht="0" hidden="1" customHeight="1" x14ac:dyDescent="0.25"/>
    <row r="2393" ht="0" hidden="1" customHeight="1" x14ac:dyDescent="0.25"/>
    <row r="2394" ht="0" hidden="1" customHeight="1" x14ac:dyDescent="0.25"/>
    <row r="2395" ht="0" hidden="1" customHeight="1" x14ac:dyDescent="0.25"/>
    <row r="2396" ht="0" hidden="1" customHeight="1" x14ac:dyDescent="0.25"/>
    <row r="2397" ht="0" hidden="1" customHeight="1" x14ac:dyDescent="0.25"/>
    <row r="2398" ht="0" hidden="1" customHeight="1" x14ac:dyDescent="0.25"/>
    <row r="2399" ht="0" hidden="1" customHeight="1" x14ac:dyDescent="0.25"/>
    <row r="2400" ht="0" hidden="1" customHeight="1" x14ac:dyDescent="0.25"/>
    <row r="2401" ht="0" hidden="1" customHeight="1" x14ac:dyDescent="0.25"/>
    <row r="2402" ht="0" hidden="1" customHeight="1" x14ac:dyDescent="0.25"/>
    <row r="2403" ht="0" hidden="1" customHeight="1" x14ac:dyDescent="0.25"/>
    <row r="2404" ht="0" hidden="1" customHeight="1" x14ac:dyDescent="0.25"/>
    <row r="2405" ht="0" hidden="1" customHeight="1" x14ac:dyDescent="0.25"/>
    <row r="2406" ht="0" hidden="1" customHeight="1" x14ac:dyDescent="0.25"/>
    <row r="2407" ht="0" hidden="1" customHeight="1" x14ac:dyDescent="0.25"/>
    <row r="2408" ht="0" hidden="1" customHeight="1" x14ac:dyDescent="0.25"/>
    <row r="2409" ht="0" hidden="1" customHeight="1" x14ac:dyDescent="0.25"/>
    <row r="2410" ht="0" hidden="1" customHeight="1" x14ac:dyDescent="0.25"/>
    <row r="2411" ht="0" hidden="1" customHeight="1" x14ac:dyDescent="0.25"/>
    <row r="2412" ht="0" hidden="1" customHeight="1" x14ac:dyDescent="0.25"/>
    <row r="2413" ht="0" hidden="1" customHeight="1" x14ac:dyDescent="0.25"/>
    <row r="2414" ht="0" hidden="1" customHeight="1" x14ac:dyDescent="0.25"/>
    <row r="2415" ht="0" hidden="1" customHeight="1" x14ac:dyDescent="0.25"/>
    <row r="2416" ht="0" hidden="1" customHeight="1" x14ac:dyDescent="0.25"/>
    <row r="2417" ht="0" hidden="1" customHeight="1" x14ac:dyDescent="0.25"/>
    <row r="2418" ht="0" hidden="1" customHeight="1" x14ac:dyDescent="0.25"/>
    <row r="2419" ht="0" hidden="1" customHeight="1" x14ac:dyDescent="0.25"/>
    <row r="2420" ht="0" hidden="1" customHeight="1" x14ac:dyDescent="0.25"/>
    <row r="2421" ht="0" hidden="1" customHeight="1" x14ac:dyDescent="0.25"/>
    <row r="2422" ht="0" hidden="1" customHeight="1" x14ac:dyDescent="0.25"/>
    <row r="2423" ht="0" hidden="1" customHeight="1" x14ac:dyDescent="0.25"/>
    <row r="2424" ht="0" hidden="1" customHeight="1" x14ac:dyDescent="0.25"/>
    <row r="2425" ht="0" hidden="1" customHeight="1" x14ac:dyDescent="0.25"/>
    <row r="2426" ht="0" hidden="1" customHeight="1" x14ac:dyDescent="0.25"/>
    <row r="2427" ht="0" hidden="1" customHeight="1" x14ac:dyDescent="0.25"/>
    <row r="2428" ht="0" hidden="1" customHeight="1" x14ac:dyDescent="0.25"/>
    <row r="2429" ht="0" hidden="1" customHeight="1" x14ac:dyDescent="0.25"/>
    <row r="2430" ht="0" hidden="1" customHeight="1" x14ac:dyDescent="0.25"/>
    <row r="2431" ht="0" hidden="1" customHeight="1" x14ac:dyDescent="0.25"/>
    <row r="2432" ht="0" hidden="1" customHeight="1" x14ac:dyDescent="0.25"/>
    <row r="2433" ht="0" hidden="1" customHeight="1" x14ac:dyDescent="0.25"/>
    <row r="2434" ht="0" hidden="1" customHeight="1" x14ac:dyDescent="0.25"/>
    <row r="2435" ht="0" hidden="1" customHeight="1" x14ac:dyDescent="0.25"/>
    <row r="2436" ht="0" hidden="1" customHeight="1" x14ac:dyDescent="0.25"/>
    <row r="2437" ht="0" hidden="1" customHeight="1" x14ac:dyDescent="0.25"/>
    <row r="2438" ht="0" hidden="1" customHeight="1" x14ac:dyDescent="0.25"/>
    <row r="2439" ht="0" hidden="1" customHeight="1" x14ac:dyDescent="0.25"/>
    <row r="2440" ht="0" hidden="1" customHeight="1" x14ac:dyDescent="0.25"/>
    <row r="2441" ht="0" hidden="1" customHeight="1" x14ac:dyDescent="0.25"/>
    <row r="2442" ht="0" hidden="1" customHeight="1" x14ac:dyDescent="0.25"/>
    <row r="2443" ht="0" hidden="1" customHeight="1" x14ac:dyDescent="0.25"/>
    <row r="2444" ht="0" hidden="1" customHeight="1" x14ac:dyDescent="0.25"/>
    <row r="2445" ht="0" hidden="1" customHeight="1" x14ac:dyDescent="0.25"/>
    <row r="2446" ht="0" hidden="1" customHeight="1" x14ac:dyDescent="0.25"/>
    <row r="2447" ht="0" hidden="1" customHeight="1" x14ac:dyDescent="0.25"/>
    <row r="2448" ht="0" hidden="1" customHeight="1" x14ac:dyDescent="0.25"/>
    <row r="2449" ht="0" hidden="1" customHeight="1" x14ac:dyDescent="0.25"/>
    <row r="2450" ht="0" hidden="1" customHeight="1" x14ac:dyDescent="0.25"/>
    <row r="2451" ht="0" hidden="1" customHeight="1" x14ac:dyDescent="0.25"/>
    <row r="2452" ht="0" hidden="1" customHeight="1" x14ac:dyDescent="0.25"/>
    <row r="2453" ht="0" hidden="1" customHeight="1" x14ac:dyDescent="0.25"/>
    <row r="2454" ht="0" hidden="1" customHeight="1" x14ac:dyDescent="0.25"/>
    <row r="2455" ht="0" hidden="1" customHeight="1" x14ac:dyDescent="0.25"/>
    <row r="2456" ht="0" hidden="1" customHeight="1" x14ac:dyDescent="0.25"/>
    <row r="2457" ht="0" hidden="1" customHeight="1" x14ac:dyDescent="0.25"/>
    <row r="2458" ht="0" hidden="1" customHeight="1" x14ac:dyDescent="0.25"/>
    <row r="2459" ht="0" hidden="1" customHeight="1" x14ac:dyDescent="0.25"/>
    <row r="2460" ht="0" hidden="1" customHeight="1" x14ac:dyDescent="0.25"/>
    <row r="2461" ht="0" hidden="1" customHeight="1" x14ac:dyDescent="0.25"/>
    <row r="2462" ht="0" hidden="1" customHeight="1" x14ac:dyDescent="0.25"/>
    <row r="2463" ht="0" hidden="1" customHeight="1" x14ac:dyDescent="0.25"/>
    <row r="2464" ht="0" hidden="1" customHeight="1" x14ac:dyDescent="0.25"/>
    <row r="2465" ht="0" hidden="1" customHeight="1" x14ac:dyDescent="0.25"/>
    <row r="2466" ht="0" hidden="1" customHeight="1" x14ac:dyDescent="0.25"/>
    <row r="2467" ht="0" hidden="1" customHeight="1" x14ac:dyDescent="0.25"/>
    <row r="2468" ht="0" hidden="1" customHeight="1" x14ac:dyDescent="0.25"/>
    <row r="2469" ht="0" hidden="1" customHeight="1" x14ac:dyDescent="0.25"/>
    <row r="2470" ht="0" hidden="1" customHeight="1" x14ac:dyDescent="0.25"/>
    <row r="2471" ht="0" hidden="1" customHeight="1" x14ac:dyDescent="0.25"/>
    <row r="2472" ht="0" hidden="1" customHeight="1" x14ac:dyDescent="0.25"/>
    <row r="2473" ht="0" hidden="1" customHeight="1" x14ac:dyDescent="0.25"/>
    <row r="2474" ht="0" hidden="1" customHeight="1" x14ac:dyDescent="0.25"/>
    <row r="2475" ht="0" hidden="1" customHeight="1" x14ac:dyDescent="0.25"/>
    <row r="2476" ht="0" hidden="1" customHeight="1" x14ac:dyDescent="0.25"/>
    <row r="2477" ht="0" hidden="1" customHeight="1" x14ac:dyDescent="0.25"/>
    <row r="2478" ht="0" hidden="1" customHeight="1" x14ac:dyDescent="0.25"/>
    <row r="2479" ht="0" hidden="1" customHeight="1" x14ac:dyDescent="0.25"/>
    <row r="2480" ht="0" hidden="1" customHeight="1" x14ac:dyDescent="0.25"/>
    <row r="2481" ht="0" hidden="1" customHeight="1" x14ac:dyDescent="0.25"/>
    <row r="2482" ht="0" hidden="1" customHeight="1" x14ac:dyDescent="0.25"/>
    <row r="2483" ht="0" hidden="1" customHeight="1" x14ac:dyDescent="0.25"/>
    <row r="2484" ht="0" hidden="1" customHeight="1" x14ac:dyDescent="0.25"/>
    <row r="2485" ht="0" hidden="1" customHeight="1" x14ac:dyDescent="0.25"/>
    <row r="2486" ht="0" hidden="1" customHeight="1" x14ac:dyDescent="0.25"/>
    <row r="2487" ht="0" hidden="1" customHeight="1" x14ac:dyDescent="0.25"/>
    <row r="2488" ht="0" hidden="1" customHeight="1" x14ac:dyDescent="0.25"/>
    <row r="2489" ht="0" hidden="1" customHeight="1" x14ac:dyDescent="0.25"/>
    <row r="2490" ht="0" hidden="1" customHeight="1" x14ac:dyDescent="0.25"/>
    <row r="2491" ht="0" hidden="1" customHeight="1" x14ac:dyDescent="0.25"/>
    <row r="2492" ht="0" hidden="1" customHeight="1" x14ac:dyDescent="0.25"/>
    <row r="2493" ht="0" hidden="1" customHeight="1" x14ac:dyDescent="0.25"/>
    <row r="2494" ht="0" hidden="1" customHeight="1" x14ac:dyDescent="0.25"/>
    <row r="2495" ht="0" hidden="1" customHeight="1" x14ac:dyDescent="0.25"/>
    <row r="2496" ht="0" hidden="1" customHeight="1" x14ac:dyDescent="0.25"/>
    <row r="2497" ht="0" hidden="1" customHeight="1" x14ac:dyDescent="0.25"/>
    <row r="2498" ht="0" hidden="1" customHeight="1" x14ac:dyDescent="0.25"/>
    <row r="2499" ht="0" hidden="1" customHeight="1" x14ac:dyDescent="0.25"/>
    <row r="2500" ht="0" hidden="1" customHeight="1" x14ac:dyDescent="0.25"/>
    <row r="2501" ht="0" hidden="1" customHeight="1" x14ac:dyDescent="0.25"/>
    <row r="2502" ht="0" hidden="1" customHeight="1" x14ac:dyDescent="0.25"/>
    <row r="2503" ht="0" hidden="1" customHeight="1" x14ac:dyDescent="0.25"/>
    <row r="2504" ht="0" hidden="1" customHeight="1" x14ac:dyDescent="0.25"/>
    <row r="2505" ht="0" hidden="1" customHeight="1" x14ac:dyDescent="0.25"/>
    <row r="2506" ht="0" hidden="1" customHeight="1" x14ac:dyDescent="0.25"/>
    <row r="2507" ht="0" hidden="1" customHeight="1" x14ac:dyDescent="0.25"/>
    <row r="2508" ht="0" hidden="1" customHeight="1" x14ac:dyDescent="0.25"/>
    <row r="2509" ht="0" hidden="1" customHeight="1" x14ac:dyDescent="0.25"/>
    <row r="2510" ht="0" hidden="1" customHeight="1" x14ac:dyDescent="0.25"/>
    <row r="2511" ht="0" hidden="1" customHeight="1" x14ac:dyDescent="0.25"/>
    <row r="2512" ht="0" hidden="1" customHeight="1" x14ac:dyDescent="0.25"/>
    <row r="2513" ht="0" hidden="1" customHeight="1" x14ac:dyDescent="0.25"/>
    <row r="2514" ht="0" hidden="1" customHeight="1" x14ac:dyDescent="0.25"/>
    <row r="2515" ht="0" hidden="1" customHeight="1" x14ac:dyDescent="0.25"/>
    <row r="2516" ht="0" hidden="1" customHeight="1" x14ac:dyDescent="0.25"/>
    <row r="2517" ht="0" hidden="1" customHeight="1" x14ac:dyDescent="0.25"/>
    <row r="2518" ht="0" hidden="1" customHeight="1" x14ac:dyDescent="0.25"/>
    <row r="2519" ht="0" hidden="1" customHeight="1" x14ac:dyDescent="0.25"/>
    <row r="2520" ht="0" hidden="1" customHeight="1" x14ac:dyDescent="0.25"/>
    <row r="2521" ht="0" hidden="1" customHeight="1" x14ac:dyDescent="0.25"/>
    <row r="2522" ht="0" hidden="1" customHeight="1" x14ac:dyDescent="0.25"/>
    <row r="2523" ht="0" hidden="1" customHeight="1" x14ac:dyDescent="0.25"/>
    <row r="2524" ht="0" hidden="1" customHeight="1" x14ac:dyDescent="0.25"/>
    <row r="2525" ht="0" hidden="1" customHeight="1" x14ac:dyDescent="0.25"/>
    <row r="2526" ht="0" hidden="1" customHeight="1" x14ac:dyDescent="0.25"/>
    <row r="2527" ht="0" hidden="1" customHeight="1" x14ac:dyDescent="0.25"/>
    <row r="2528" ht="0" hidden="1" customHeight="1" x14ac:dyDescent="0.25"/>
    <row r="2529" ht="0" hidden="1" customHeight="1" x14ac:dyDescent="0.25"/>
    <row r="2530" ht="0" hidden="1" customHeight="1" x14ac:dyDescent="0.25"/>
    <row r="2531" ht="0" hidden="1" customHeight="1" x14ac:dyDescent="0.25"/>
    <row r="2532" ht="0" hidden="1" customHeight="1" x14ac:dyDescent="0.25"/>
    <row r="2533" ht="0" hidden="1" customHeight="1" x14ac:dyDescent="0.25"/>
    <row r="2534" ht="0" hidden="1" customHeight="1" x14ac:dyDescent="0.25"/>
    <row r="2535" ht="0" hidden="1" customHeight="1" x14ac:dyDescent="0.25"/>
    <row r="2536" ht="0" hidden="1" customHeight="1" x14ac:dyDescent="0.25"/>
    <row r="2537" ht="0" hidden="1" customHeight="1" x14ac:dyDescent="0.25"/>
    <row r="2538" ht="0" hidden="1" customHeight="1" x14ac:dyDescent="0.25"/>
    <row r="2539" ht="0" hidden="1" customHeight="1" x14ac:dyDescent="0.25"/>
    <row r="2540" ht="0" hidden="1" customHeight="1" x14ac:dyDescent="0.25"/>
    <row r="2541" ht="0" hidden="1" customHeight="1" x14ac:dyDescent="0.25"/>
    <row r="2542" ht="0" hidden="1" customHeight="1" x14ac:dyDescent="0.25"/>
    <row r="2543" ht="0" hidden="1" customHeight="1" x14ac:dyDescent="0.25"/>
    <row r="2544" ht="0" hidden="1" customHeight="1" x14ac:dyDescent="0.25"/>
    <row r="2545" ht="0" hidden="1" customHeight="1" x14ac:dyDescent="0.25"/>
    <row r="2546" ht="0" hidden="1" customHeight="1" x14ac:dyDescent="0.25"/>
    <row r="2547" ht="0" hidden="1" customHeight="1" x14ac:dyDescent="0.25"/>
    <row r="2548" ht="0" hidden="1" customHeight="1" x14ac:dyDescent="0.25"/>
    <row r="2549" ht="0" hidden="1" customHeight="1" x14ac:dyDescent="0.25"/>
    <row r="2550" ht="0" hidden="1" customHeight="1" x14ac:dyDescent="0.25"/>
    <row r="2551" ht="0" hidden="1" customHeight="1" x14ac:dyDescent="0.25"/>
    <row r="2552" ht="0" hidden="1" customHeight="1" x14ac:dyDescent="0.25"/>
    <row r="2553" ht="0" hidden="1" customHeight="1" x14ac:dyDescent="0.25"/>
    <row r="2554" ht="0" hidden="1" customHeight="1" x14ac:dyDescent="0.25"/>
    <row r="2555" ht="0" hidden="1" customHeight="1" x14ac:dyDescent="0.25"/>
    <row r="2556" ht="0" hidden="1" customHeight="1" x14ac:dyDescent="0.25"/>
    <row r="2557" ht="0" hidden="1" customHeight="1" x14ac:dyDescent="0.25"/>
    <row r="2558" ht="0" hidden="1" customHeight="1" x14ac:dyDescent="0.25"/>
    <row r="2559" ht="0" hidden="1" customHeight="1" x14ac:dyDescent="0.25"/>
    <row r="2560" ht="0" hidden="1" customHeight="1" x14ac:dyDescent="0.25"/>
    <row r="2561" ht="0" hidden="1" customHeight="1" x14ac:dyDescent="0.25"/>
    <row r="2562" ht="0" hidden="1" customHeight="1" x14ac:dyDescent="0.25"/>
    <row r="2563" ht="0" hidden="1" customHeight="1" x14ac:dyDescent="0.25"/>
    <row r="2564" ht="0" hidden="1" customHeight="1" x14ac:dyDescent="0.25"/>
    <row r="2565" ht="0" hidden="1" customHeight="1" x14ac:dyDescent="0.25"/>
    <row r="2566" ht="0" hidden="1" customHeight="1" x14ac:dyDescent="0.25"/>
    <row r="2567" ht="0" hidden="1" customHeight="1" x14ac:dyDescent="0.25"/>
    <row r="2568" ht="0" hidden="1" customHeight="1" x14ac:dyDescent="0.25"/>
    <row r="2569" ht="0" hidden="1" customHeight="1" x14ac:dyDescent="0.25"/>
    <row r="2570" ht="0" hidden="1" customHeight="1" x14ac:dyDescent="0.25"/>
    <row r="2571" ht="0" hidden="1" customHeight="1" x14ac:dyDescent="0.25"/>
    <row r="2572" ht="0" hidden="1" customHeight="1" x14ac:dyDescent="0.25"/>
    <row r="2573" ht="0" hidden="1" customHeight="1" x14ac:dyDescent="0.25"/>
    <row r="2574" ht="0" hidden="1" customHeight="1" x14ac:dyDescent="0.25"/>
    <row r="2575" ht="0" hidden="1" customHeight="1" x14ac:dyDescent="0.25"/>
    <row r="2576" ht="0" hidden="1" customHeight="1" x14ac:dyDescent="0.25"/>
    <row r="2577" ht="0" hidden="1" customHeight="1" x14ac:dyDescent="0.25"/>
    <row r="2578" ht="0" hidden="1" customHeight="1" x14ac:dyDescent="0.25"/>
    <row r="2579" ht="0" hidden="1" customHeight="1" x14ac:dyDescent="0.25"/>
    <row r="2580" ht="0" hidden="1" customHeight="1" x14ac:dyDescent="0.25"/>
    <row r="2581" ht="0" hidden="1" customHeight="1" x14ac:dyDescent="0.25"/>
    <row r="2582" ht="0" hidden="1" customHeight="1" x14ac:dyDescent="0.25"/>
    <row r="2583" ht="0" hidden="1" customHeight="1" x14ac:dyDescent="0.25"/>
    <row r="2584" ht="0" hidden="1" customHeight="1" x14ac:dyDescent="0.25"/>
    <row r="2585" ht="0" hidden="1" customHeight="1" x14ac:dyDescent="0.25"/>
    <row r="2586" ht="0" hidden="1" customHeight="1" x14ac:dyDescent="0.25"/>
    <row r="2587" ht="0" hidden="1" customHeight="1" x14ac:dyDescent="0.25"/>
    <row r="2588" ht="0" hidden="1" customHeight="1" x14ac:dyDescent="0.25"/>
    <row r="2589" ht="0" hidden="1" customHeight="1" x14ac:dyDescent="0.25"/>
    <row r="2590" ht="0" hidden="1" customHeight="1" x14ac:dyDescent="0.25"/>
    <row r="2591" ht="0" hidden="1" customHeight="1" x14ac:dyDescent="0.25"/>
    <row r="2592" ht="0" hidden="1" customHeight="1" x14ac:dyDescent="0.25"/>
    <row r="2593" ht="0" hidden="1" customHeight="1" x14ac:dyDescent="0.25"/>
    <row r="2594" ht="0" hidden="1" customHeight="1" x14ac:dyDescent="0.25"/>
    <row r="2595" ht="0" hidden="1" customHeight="1" x14ac:dyDescent="0.25"/>
    <row r="2596" ht="0" hidden="1" customHeight="1" x14ac:dyDescent="0.25"/>
    <row r="2597" ht="0" hidden="1" customHeight="1" x14ac:dyDescent="0.25"/>
    <row r="2598" ht="0" hidden="1" customHeight="1" x14ac:dyDescent="0.25"/>
    <row r="2599" ht="0" hidden="1" customHeight="1" x14ac:dyDescent="0.25"/>
    <row r="2600" ht="0" hidden="1" customHeight="1" x14ac:dyDescent="0.25"/>
    <row r="2601" ht="0" hidden="1" customHeight="1" x14ac:dyDescent="0.25"/>
    <row r="2602" ht="0" hidden="1" customHeight="1" x14ac:dyDescent="0.25"/>
    <row r="2603" ht="0" hidden="1" customHeight="1" x14ac:dyDescent="0.25"/>
    <row r="2604" ht="0" hidden="1" customHeight="1" x14ac:dyDescent="0.25"/>
    <row r="2605" ht="0" hidden="1" customHeight="1" x14ac:dyDescent="0.25"/>
    <row r="2606" ht="0" hidden="1" customHeight="1" x14ac:dyDescent="0.25"/>
    <row r="2607" ht="0" hidden="1" customHeight="1" x14ac:dyDescent="0.25"/>
    <row r="2608" ht="0" hidden="1" customHeight="1" x14ac:dyDescent="0.25"/>
    <row r="2609" ht="0" hidden="1" customHeight="1" x14ac:dyDescent="0.25"/>
    <row r="2610" ht="0" hidden="1" customHeight="1" x14ac:dyDescent="0.25"/>
    <row r="2611" ht="0" hidden="1" customHeight="1" x14ac:dyDescent="0.25"/>
    <row r="2612" ht="0" hidden="1" customHeight="1" x14ac:dyDescent="0.25"/>
    <row r="2613" ht="0" hidden="1" customHeight="1" x14ac:dyDescent="0.25"/>
    <row r="2614" ht="0" hidden="1" customHeight="1" x14ac:dyDescent="0.25"/>
    <row r="2615" ht="0" hidden="1" customHeight="1" x14ac:dyDescent="0.25"/>
    <row r="2616" ht="0" hidden="1" customHeight="1" x14ac:dyDescent="0.25"/>
    <row r="2617" ht="0" hidden="1" customHeight="1" x14ac:dyDescent="0.25"/>
    <row r="2618" ht="0" hidden="1" customHeight="1" x14ac:dyDescent="0.25"/>
    <row r="2619" ht="0" hidden="1" customHeight="1" x14ac:dyDescent="0.25"/>
    <row r="2620" ht="0" hidden="1" customHeight="1" x14ac:dyDescent="0.25"/>
    <row r="2621" ht="0" hidden="1" customHeight="1" x14ac:dyDescent="0.25"/>
    <row r="2622" ht="0" hidden="1" customHeight="1" x14ac:dyDescent="0.25"/>
    <row r="2623" ht="0" hidden="1" customHeight="1" x14ac:dyDescent="0.25"/>
    <row r="2624" ht="0" hidden="1" customHeight="1" x14ac:dyDescent="0.25"/>
    <row r="2625" ht="0" hidden="1" customHeight="1" x14ac:dyDescent="0.25"/>
    <row r="2626" ht="0" hidden="1" customHeight="1" x14ac:dyDescent="0.25"/>
    <row r="2627" ht="0" hidden="1" customHeight="1" x14ac:dyDescent="0.25"/>
    <row r="2628" ht="0" hidden="1" customHeight="1" x14ac:dyDescent="0.25"/>
    <row r="2629" ht="0" hidden="1" customHeight="1" x14ac:dyDescent="0.25"/>
    <row r="2630" ht="0" hidden="1" customHeight="1" x14ac:dyDescent="0.25"/>
    <row r="2631" ht="0" hidden="1" customHeight="1" x14ac:dyDescent="0.25"/>
    <row r="2632" ht="0" hidden="1" customHeight="1" x14ac:dyDescent="0.25"/>
    <row r="2633" ht="0" hidden="1" customHeight="1" x14ac:dyDescent="0.25"/>
    <row r="2634" ht="0" hidden="1" customHeight="1" x14ac:dyDescent="0.25"/>
    <row r="2635" ht="0" hidden="1" customHeight="1" x14ac:dyDescent="0.25"/>
    <row r="2636" ht="0" hidden="1" customHeight="1" x14ac:dyDescent="0.25"/>
    <row r="2637" ht="0" hidden="1" customHeight="1" x14ac:dyDescent="0.25"/>
    <row r="2638" ht="0" hidden="1" customHeight="1" x14ac:dyDescent="0.25"/>
    <row r="2639" ht="0" hidden="1" customHeight="1" x14ac:dyDescent="0.25"/>
    <row r="2640" ht="0" hidden="1" customHeight="1" x14ac:dyDescent="0.25"/>
    <row r="2641" ht="0" hidden="1" customHeight="1" x14ac:dyDescent="0.25"/>
    <row r="2642" ht="0" hidden="1" customHeight="1" x14ac:dyDescent="0.25"/>
    <row r="2643" ht="0" hidden="1" customHeight="1" x14ac:dyDescent="0.25"/>
    <row r="2644" ht="0" hidden="1" customHeight="1" x14ac:dyDescent="0.25"/>
    <row r="2645" ht="0" hidden="1" customHeight="1" x14ac:dyDescent="0.25"/>
    <row r="2646" ht="0" hidden="1" customHeight="1" x14ac:dyDescent="0.25"/>
    <row r="2647" ht="0" hidden="1" customHeight="1" x14ac:dyDescent="0.25"/>
    <row r="2648" ht="0" hidden="1" customHeight="1" x14ac:dyDescent="0.25"/>
    <row r="2649" ht="0" hidden="1" customHeight="1" x14ac:dyDescent="0.25"/>
    <row r="2650" ht="0" hidden="1" customHeight="1" x14ac:dyDescent="0.25"/>
    <row r="2651" ht="0" hidden="1" customHeight="1" x14ac:dyDescent="0.25"/>
    <row r="2652" ht="0" hidden="1" customHeight="1" x14ac:dyDescent="0.25"/>
    <row r="2653" ht="0" hidden="1" customHeight="1" x14ac:dyDescent="0.25"/>
    <row r="2654" ht="0" hidden="1" customHeight="1" x14ac:dyDescent="0.25"/>
    <row r="2655" ht="0" hidden="1" customHeight="1" x14ac:dyDescent="0.25"/>
    <row r="2656" ht="0" hidden="1" customHeight="1" x14ac:dyDescent="0.25"/>
    <row r="2657" ht="0" hidden="1" customHeight="1" x14ac:dyDescent="0.25"/>
    <row r="2658" ht="0" hidden="1" customHeight="1" x14ac:dyDescent="0.25"/>
    <row r="2659" ht="0" hidden="1" customHeight="1" x14ac:dyDescent="0.25"/>
    <row r="2660" ht="0" hidden="1" customHeight="1" x14ac:dyDescent="0.25"/>
    <row r="2661" ht="0" hidden="1" customHeight="1" x14ac:dyDescent="0.25"/>
    <row r="2662" ht="0" hidden="1" customHeight="1" x14ac:dyDescent="0.25"/>
    <row r="2663" ht="0" hidden="1" customHeight="1" x14ac:dyDescent="0.25"/>
    <row r="2664" ht="0" hidden="1" customHeight="1" x14ac:dyDescent="0.25"/>
    <row r="2665" ht="0" hidden="1" customHeight="1" x14ac:dyDescent="0.25"/>
    <row r="2666" ht="0" hidden="1" customHeight="1" x14ac:dyDescent="0.25"/>
    <row r="2667" ht="0" hidden="1" customHeight="1" x14ac:dyDescent="0.25"/>
    <row r="2668" ht="0" hidden="1" customHeight="1" x14ac:dyDescent="0.25"/>
    <row r="2669" ht="0" hidden="1" customHeight="1" x14ac:dyDescent="0.25"/>
    <row r="2670" ht="0" hidden="1" customHeight="1" x14ac:dyDescent="0.25"/>
    <row r="2671" ht="0" hidden="1" customHeight="1" x14ac:dyDescent="0.25"/>
    <row r="2672" ht="0" hidden="1" customHeight="1" x14ac:dyDescent="0.25"/>
    <row r="2673" ht="0" hidden="1" customHeight="1" x14ac:dyDescent="0.25"/>
    <row r="2674" ht="0" hidden="1" customHeight="1" x14ac:dyDescent="0.25"/>
    <row r="2675" ht="0" hidden="1" customHeight="1" x14ac:dyDescent="0.25"/>
    <row r="2676" ht="0" hidden="1" customHeight="1" x14ac:dyDescent="0.25"/>
    <row r="2677" ht="0" hidden="1" customHeight="1" x14ac:dyDescent="0.25"/>
    <row r="2678" ht="0" hidden="1" customHeight="1" x14ac:dyDescent="0.25"/>
    <row r="2679" ht="0" hidden="1" customHeight="1" x14ac:dyDescent="0.25"/>
    <row r="2680" ht="0" hidden="1" customHeight="1" x14ac:dyDescent="0.25"/>
    <row r="2681" ht="0" hidden="1" customHeight="1" x14ac:dyDescent="0.25"/>
    <row r="2682" ht="0" hidden="1" customHeight="1" x14ac:dyDescent="0.25"/>
    <row r="2683" ht="0" hidden="1" customHeight="1" x14ac:dyDescent="0.25"/>
    <row r="2684" ht="0" hidden="1" customHeight="1" x14ac:dyDescent="0.25"/>
    <row r="2685" ht="0" hidden="1" customHeight="1" x14ac:dyDescent="0.25"/>
    <row r="2686" ht="0" hidden="1" customHeight="1" x14ac:dyDescent="0.25"/>
    <row r="2687" ht="0" hidden="1" customHeight="1" x14ac:dyDescent="0.25"/>
    <row r="2688" ht="0" hidden="1" customHeight="1" x14ac:dyDescent="0.25"/>
    <row r="2689" ht="0" hidden="1" customHeight="1" x14ac:dyDescent="0.25"/>
    <row r="2690" ht="0" hidden="1" customHeight="1" x14ac:dyDescent="0.25"/>
    <row r="2691" ht="0" hidden="1" customHeight="1" x14ac:dyDescent="0.25"/>
    <row r="2692" ht="0" hidden="1" customHeight="1" x14ac:dyDescent="0.25"/>
    <row r="2693" ht="0" hidden="1" customHeight="1" x14ac:dyDescent="0.25"/>
    <row r="2694" ht="0" hidden="1" customHeight="1" x14ac:dyDescent="0.25"/>
    <row r="2695" ht="0" hidden="1" customHeight="1" x14ac:dyDescent="0.25"/>
    <row r="2696" ht="0" hidden="1" customHeight="1" x14ac:dyDescent="0.25"/>
    <row r="2697" ht="0" hidden="1" customHeight="1" x14ac:dyDescent="0.25"/>
    <row r="2698" ht="0" hidden="1" customHeight="1" x14ac:dyDescent="0.25"/>
    <row r="2699" ht="0" hidden="1" customHeight="1" x14ac:dyDescent="0.25"/>
    <row r="2700" ht="0" hidden="1" customHeight="1" x14ac:dyDescent="0.25"/>
    <row r="2701" ht="0" hidden="1" customHeight="1" x14ac:dyDescent="0.25"/>
    <row r="2702" ht="0" hidden="1" customHeight="1" x14ac:dyDescent="0.25"/>
    <row r="2703" ht="0" hidden="1" customHeight="1" x14ac:dyDescent="0.25"/>
    <row r="2704" ht="0" hidden="1" customHeight="1" x14ac:dyDescent="0.25"/>
    <row r="2705" ht="0" hidden="1" customHeight="1" x14ac:dyDescent="0.25"/>
    <row r="2706" ht="0" hidden="1" customHeight="1" x14ac:dyDescent="0.25"/>
    <row r="2707" ht="0" hidden="1" customHeight="1" x14ac:dyDescent="0.25"/>
    <row r="2708" ht="0" hidden="1" customHeight="1" x14ac:dyDescent="0.25"/>
    <row r="2709" ht="0" hidden="1" customHeight="1" x14ac:dyDescent="0.25"/>
    <row r="2710" ht="0" hidden="1" customHeight="1" x14ac:dyDescent="0.25"/>
    <row r="2711" ht="0" hidden="1" customHeight="1" x14ac:dyDescent="0.25"/>
    <row r="2712" ht="0" hidden="1" customHeight="1" x14ac:dyDescent="0.25"/>
    <row r="2713" ht="0" hidden="1" customHeight="1" x14ac:dyDescent="0.25"/>
    <row r="2714" ht="0" hidden="1" customHeight="1" x14ac:dyDescent="0.25"/>
    <row r="2715" ht="0" hidden="1" customHeight="1" x14ac:dyDescent="0.25"/>
    <row r="2716" ht="0" hidden="1" customHeight="1" x14ac:dyDescent="0.25"/>
    <row r="2717" ht="0" hidden="1" customHeight="1" x14ac:dyDescent="0.25"/>
    <row r="2718" ht="0" hidden="1" customHeight="1" x14ac:dyDescent="0.25"/>
    <row r="2719" ht="0" hidden="1" customHeight="1" x14ac:dyDescent="0.25"/>
    <row r="2720" ht="0" hidden="1" customHeight="1" x14ac:dyDescent="0.25"/>
    <row r="2721" ht="0" hidden="1" customHeight="1" x14ac:dyDescent="0.25"/>
    <row r="2722" ht="0" hidden="1" customHeight="1" x14ac:dyDescent="0.25"/>
    <row r="2723" ht="0" hidden="1" customHeight="1" x14ac:dyDescent="0.25"/>
    <row r="2724" ht="0" hidden="1" customHeight="1" x14ac:dyDescent="0.25"/>
    <row r="2725" ht="0" hidden="1" customHeight="1" x14ac:dyDescent="0.25"/>
    <row r="2726" ht="0" hidden="1" customHeight="1" x14ac:dyDescent="0.25"/>
    <row r="2727" ht="0" hidden="1" customHeight="1" x14ac:dyDescent="0.25"/>
    <row r="2728" ht="0" hidden="1" customHeight="1" x14ac:dyDescent="0.25"/>
    <row r="2729" ht="0" hidden="1" customHeight="1" x14ac:dyDescent="0.25"/>
    <row r="2730" ht="0" hidden="1" customHeight="1" x14ac:dyDescent="0.25"/>
    <row r="2731" ht="0" hidden="1" customHeight="1" x14ac:dyDescent="0.25"/>
    <row r="2732" ht="0" hidden="1" customHeight="1" x14ac:dyDescent="0.25"/>
    <row r="2733" ht="0" hidden="1" customHeight="1" x14ac:dyDescent="0.25"/>
    <row r="2734" ht="0" hidden="1" customHeight="1" x14ac:dyDescent="0.25"/>
    <row r="2735" ht="0" hidden="1" customHeight="1" x14ac:dyDescent="0.25"/>
    <row r="2736" ht="0" hidden="1" customHeight="1" x14ac:dyDescent="0.25"/>
    <row r="2737" ht="0" hidden="1" customHeight="1" x14ac:dyDescent="0.25"/>
    <row r="2738" ht="0" hidden="1" customHeight="1" x14ac:dyDescent="0.25"/>
    <row r="2739" ht="0" hidden="1" customHeight="1" x14ac:dyDescent="0.25"/>
    <row r="2740" ht="0" hidden="1" customHeight="1" x14ac:dyDescent="0.25"/>
    <row r="2741" ht="0" hidden="1" customHeight="1" x14ac:dyDescent="0.25"/>
    <row r="2742" ht="0" hidden="1" customHeight="1" x14ac:dyDescent="0.25"/>
    <row r="2743" ht="0" hidden="1" customHeight="1" x14ac:dyDescent="0.25"/>
    <row r="2744" ht="0" hidden="1" customHeight="1" x14ac:dyDescent="0.25"/>
    <row r="2745" ht="0" hidden="1" customHeight="1" x14ac:dyDescent="0.25"/>
    <row r="2746" ht="0" hidden="1" customHeight="1" x14ac:dyDescent="0.25"/>
    <row r="2747" ht="0" hidden="1" customHeight="1" x14ac:dyDescent="0.25"/>
    <row r="2748" ht="0" hidden="1" customHeight="1" x14ac:dyDescent="0.25"/>
    <row r="2749" ht="0" hidden="1" customHeight="1" x14ac:dyDescent="0.25"/>
    <row r="2750" ht="0" hidden="1" customHeight="1" x14ac:dyDescent="0.25"/>
    <row r="2751" ht="0" hidden="1" customHeight="1" x14ac:dyDescent="0.25"/>
    <row r="2752" ht="0" hidden="1" customHeight="1" x14ac:dyDescent="0.25"/>
    <row r="2753" ht="0" hidden="1" customHeight="1" x14ac:dyDescent="0.25"/>
    <row r="2754" ht="0" hidden="1" customHeight="1" x14ac:dyDescent="0.25"/>
    <row r="2755" ht="0" hidden="1" customHeight="1" x14ac:dyDescent="0.25"/>
    <row r="2756" ht="0" hidden="1" customHeight="1" x14ac:dyDescent="0.25"/>
    <row r="2757" ht="0" hidden="1" customHeight="1" x14ac:dyDescent="0.25"/>
    <row r="2758" ht="0" hidden="1" customHeight="1" x14ac:dyDescent="0.25"/>
    <row r="2759" ht="0" hidden="1" customHeight="1" x14ac:dyDescent="0.25"/>
    <row r="2760" ht="0" hidden="1" customHeight="1" x14ac:dyDescent="0.25"/>
    <row r="2761" ht="0" hidden="1" customHeight="1" x14ac:dyDescent="0.25"/>
    <row r="2762" ht="0" hidden="1" customHeight="1" x14ac:dyDescent="0.25"/>
    <row r="2763" ht="0" hidden="1" customHeight="1" x14ac:dyDescent="0.25"/>
    <row r="2764" ht="0" hidden="1" customHeight="1" x14ac:dyDescent="0.25"/>
    <row r="2765" ht="0" hidden="1" customHeight="1" x14ac:dyDescent="0.25"/>
    <row r="2766" ht="0" hidden="1" customHeight="1" x14ac:dyDescent="0.25"/>
    <row r="2767" ht="0" hidden="1" customHeight="1" x14ac:dyDescent="0.25"/>
    <row r="2768" ht="0" hidden="1" customHeight="1" x14ac:dyDescent="0.25"/>
    <row r="2769" ht="0" hidden="1" customHeight="1" x14ac:dyDescent="0.25"/>
    <row r="2770" ht="0" hidden="1" customHeight="1" x14ac:dyDescent="0.25"/>
    <row r="2771" ht="0" hidden="1" customHeight="1" x14ac:dyDescent="0.25"/>
    <row r="2772" ht="0" hidden="1" customHeight="1" x14ac:dyDescent="0.25"/>
    <row r="2773" ht="0" hidden="1" customHeight="1" x14ac:dyDescent="0.25"/>
    <row r="2774" ht="0" hidden="1" customHeight="1" x14ac:dyDescent="0.25"/>
    <row r="2775" ht="0" hidden="1" customHeight="1" x14ac:dyDescent="0.25"/>
    <row r="2776" ht="0" hidden="1" customHeight="1" x14ac:dyDescent="0.25"/>
    <row r="2777" ht="0" hidden="1" customHeight="1" x14ac:dyDescent="0.25"/>
    <row r="2778" ht="0" hidden="1" customHeight="1" x14ac:dyDescent="0.25"/>
    <row r="2779" ht="0" hidden="1" customHeight="1" x14ac:dyDescent="0.25"/>
    <row r="2780" ht="0" hidden="1" customHeight="1" x14ac:dyDescent="0.25"/>
    <row r="2781" ht="0" hidden="1" customHeight="1" x14ac:dyDescent="0.25"/>
    <row r="2782" ht="0" hidden="1" customHeight="1" x14ac:dyDescent="0.25"/>
    <row r="2783" ht="0" hidden="1" customHeight="1" x14ac:dyDescent="0.25"/>
    <row r="2784" ht="0" hidden="1" customHeight="1" x14ac:dyDescent="0.25"/>
    <row r="2785" ht="0" hidden="1" customHeight="1" x14ac:dyDescent="0.25"/>
    <row r="2786" ht="0" hidden="1" customHeight="1" x14ac:dyDescent="0.25"/>
    <row r="2787" ht="0" hidden="1" customHeight="1" x14ac:dyDescent="0.25"/>
    <row r="2788" ht="0" hidden="1" customHeight="1" x14ac:dyDescent="0.25"/>
    <row r="2789" ht="0" hidden="1" customHeight="1" x14ac:dyDescent="0.25"/>
    <row r="2790" ht="0" hidden="1" customHeight="1" x14ac:dyDescent="0.25"/>
    <row r="2791" ht="0" hidden="1" customHeight="1" x14ac:dyDescent="0.25"/>
    <row r="2792" ht="0" hidden="1" customHeight="1" x14ac:dyDescent="0.25"/>
    <row r="2793" ht="0" hidden="1" customHeight="1" x14ac:dyDescent="0.25"/>
    <row r="2794" ht="0" hidden="1" customHeight="1" x14ac:dyDescent="0.25"/>
    <row r="2795" ht="0" hidden="1" customHeight="1" x14ac:dyDescent="0.25"/>
    <row r="2796" ht="0" hidden="1" customHeight="1" x14ac:dyDescent="0.25"/>
    <row r="2797" ht="0" hidden="1" customHeight="1" x14ac:dyDescent="0.25"/>
    <row r="2798" ht="0" hidden="1" customHeight="1" x14ac:dyDescent="0.25"/>
    <row r="2799" ht="0" hidden="1" customHeight="1" x14ac:dyDescent="0.25"/>
    <row r="2800" ht="0" hidden="1" customHeight="1" x14ac:dyDescent="0.25"/>
    <row r="2801" ht="0" hidden="1" customHeight="1" x14ac:dyDescent="0.25"/>
    <row r="2802" ht="0" hidden="1" customHeight="1" x14ac:dyDescent="0.25"/>
    <row r="2803" ht="0" hidden="1" customHeight="1" x14ac:dyDescent="0.25"/>
    <row r="2804" ht="0" hidden="1" customHeight="1" x14ac:dyDescent="0.25"/>
    <row r="2805" ht="0" hidden="1" customHeight="1" x14ac:dyDescent="0.25"/>
    <row r="2806" ht="0" hidden="1" customHeight="1" x14ac:dyDescent="0.25"/>
    <row r="2807" ht="0" hidden="1" customHeight="1" x14ac:dyDescent="0.25"/>
    <row r="2808" ht="0" hidden="1" customHeight="1" x14ac:dyDescent="0.25"/>
    <row r="2809" ht="0" hidden="1" customHeight="1" x14ac:dyDescent="0.25"/>
    <row r="2810" ht="0" hidden="1" customHeight="1" x14ac:dyDescent="0.25"/>
    <row r="2811" ht="0" hidden="1" customHeight="1" x14ac:dyDescent="0.25"/>
    <row r="2812" ht="0" hidden="1" customHeight="1" x14ac:dyDescent="0.25"/>
    <row r="2813" ht="0" hidden="1" customHeight="1" x14ac:dyDescent="0.25"/>
    <row r="2814" ht="0" hidden="1" customHeight="1" x14ac:dyDescent="0.25"/>
    <row r="2815" ht="0" hidden="1" customHeight="1" x14ac:dyDescent="0.25"/>
    <row r="2816" ht="0" hidden="1" customHeight="1" x14ac:dyDescent="0.25"/>
    <row r="2817" ht="0" hidden="1" customHeight="1" x14ac:dyDescent="0.25"/>
    <row r="2818" ht="0" hidden="1" customHeight="1" x14ac:dyDescent="0.25"/>
    <row r="2819" ht="0" hidden="1" customHeight="1" x14ac:dyDescent="0.25"/>
    <row r="2820" ht="0" hidden="1" customHeight="1" x14ac:dyDescent="0.25"/>
    <row r="2821" ht="0" hidden="1" customHeight="1" x14ac:dyDescent="0.25"/>
    <row r="2822" ht="0" hidden="1" customHeight="1" x14ac:dyDescent="0.25"/>
    <row r="2823" ht="0" hidden="1" customHeight="1" x14ac:dyDescent="0.25"/>
    <row r="2824" ht="0" hidden="1" customHeight="1" x14ac:dyDescent="0.25"/>
    <row r="2825" ht="0" hidden="1" customHeight="1" x14ac:dyDescent="0.25"/>
    <row r="2826" ht="0" hidden="1" customHeight="1" x14ac:dyDescent="0.25"/>
    <row r="2827" ht="0" hidden="1" customHeight="1" x14ac:dyDescent="0.25"/>
    <row r="2828" ht="0" hidden="1" customHeight="1" x14ac:dyDescent="0.25"/>
    <row r="2829" ht="0" hidden="1" customHeight="1" x14ac:dyDescent="0.25"/>
    <row r="2830" ht="0" hidden="1" customHeight="1" x14ac:dyDescent="0.25"/>
    <row r="2831" ht="0" hidden="1" customHeight="1" x14ac:dyDescent="0.25"/>
    <row r="2832" ht="0" hidden="1" customHeight="1" x14ac:dyDescent="0.25"/>
    <row r="2833" ht="0" hidden="1" customHeight="1" x14ac:dyDescent="0.25"/>
    <row r="2834" ht="0" hidden="1" customHeight="1" x14ac:dyDescent="0.25"/>
    <row r="2835" ht="0" hidden="1" customHeight="1" x14ac:dyDescent="0.25"/>
    <row r="2836" ht="0" hidden="1" customHeight="1" x14ac:dyDescent="0.25"/>
    <row r="2837" ht="0" hidden="1" customHeight="1" x14ac:dyDescent="0.25"/>
    <row r="2838" ht="0" hidden="1" customHeight="1" x14ac:dyDescent="0.25"/>
    <row r="2839" ht="0" hidden="1" customHeight="1" x14ac:dyDescent="0.25"/>
    <row r="2840" ht="0" hidden="1" customHeight="1" x14ac:dyDescent="0.25"/>
    <row r="2841" ht="0" hidden="1" customHeight="1" x14ac:dyDescent="0.25"/>
    <row r="2842" ht="0" hidden="1" customHeight="1" x14ac:dyDescent="0.25"/>
    <row r="2843" ht="0" hidden="1" customHeight="1" x14ac:dyDescent="0.25"/>
    <row r="2844" ht="0" hidden="1" customHeight="1" x14ac:dyDescent="0.25"/>
    <row r="2845" ht="0" hidden="1" customHeight="1" x14ac:dyDescent="0.25"/>
    <row r="2846" ht="0" hidden="1" customHeight="1" x14ac:dyDescent="0.25"/>
    <row r="2847" ht="0" hidden="1" customHeight="1" x14ac:dyDescent="0.25"/>
    <row r="2848" ht="0" hidden="1" customHeight="1" x14ac:dyDescent="0.25"/>
    <row r="2849" ht="0" hidden="1" customHeight="1" x14ac:dyDescent="0.25"/>
    <row r="2850" ht="0" hidden="1" customHeight="1" x14ac:dyDescent="0.25"/>
    <row r="2851" ht="0" hidden="1" customHeight="1" x14ac:dyDescent="0.25"/>
    <row r="2852" ht="0" hidden="1" customHeight="1" x14ac:dyDescent="0.25"/>
    <row r="2853" ht="0" hidden="1" customHeight="1" x14ac:dyDescent="0.25"/>
    <row r="2854" ht="0" hidden="1" customHeight="1" x14ac:dyDescent="0.25"/>
    <row r="2855" ht="0" hidden="1" customHeight="1" x14ac:dyDescent="0.25"/>
    <row r="2856" ht="0" hidden="1" customHeight="1" x14ac:dyDescent="0.25"/>
    <row r="2857" ht="0" hidden="1" customHeight="1" x14ac:dyDescent="0.25"/>
    <row r="2858" ht="0" hidden="1" customHeight="1" x14ac:dyDescent="0.25"/>
    <row r="2859" ht="0" hidden="1" customHeight="1" x14ac:dyDescent="0.25"/>
    <row r="2860" ht="0" hidden="1" customHeight="1" x14ac:dyDescent="0.25"/>
    <row r="2861" ht="0" hidden="1" customHeight="1" x14ac:dyDescent="0.25"/>
    <row r="2862" ht="0" hidden="1" customHeight="1" x14ac:dyDescent="0.25"/>
    <row r="2863" ht="0" hidden="1" customHeight="1" x14ac:dyDescent="0.25"/>
    <row r="2864" ht="0" hidden="1" customHeight="1" x14ac:dyDescent="0.25"/>
    <row r="2865" ht="0" hidden="1" customHeight="1" x14ac:dyDescent="0.25"/>
    <row r="2866" ht="0" hidden="1" customHeight="1" x14ac:dyDescent="0.25"/>
    <row r="2867" ht="0" hidden="1" customHeight="1" x14ac:dyDescent="0.25"/>
    <row r="2868" ht="0" hidden="1" customHeight="1" x14ac:dyDescent="0.25"/>
    <row r="2869" ht="0" hidden="1" customHeight="1" x14ac:dyDescent="0.25"/>
    <row r="2870" ht="0" hidden="1" customHeight="1" x14ac:dyDescent="0.25"/>
    <row r="2871" ht="0" hidden="1" customHeight="1" x14ac:dyDescent="0.25"/>
    <row r="2872" ht="0" hidden="1" customHeight="1" x14ac:dyDescent="0.25"/>
    <row r="2873" ht="0" hidden="1" customHeight="1" x14ac:dyDescent="0.25"/>
    <row r="2874" ht="0" hidden="1" customHeight="1" x14ac:dyDescent="0.25"/>
    <row r="2875" ht="0" hidden="1" customHeight="1" x14ac:dyDescent="0.25"/>
    <row r="2876" ht="0" hidden="1" customHeight="1" x14ac:dyDescent="0.25"/>
    <row r="2877" ht="0" hidden="1" customHeight="1" x14ac:dyDescent="0.25"/>
    <row r="2878" ht="0" hidden="1" customHeight="1" x14ac:dyDescent="0.25"/>
    <row r="2879" ht="0" hidden="1" customHeight="1" x14ac:dyDescent="0.25"/>
    <row r="2880" ht="0" hidden="1" customHeight="1" x14ac:dyDescent="0.25"/>
    <row r="2881" ht="0" hidden="1" customHeight="1" x14ac:dyDescent="0.25"/>
    <row r="2882" ht="0" hidden="1" customHeight="1" x14ac:dyDescent="0.25"/>
    <row r="2883" ht="0" hidden="1" customHeight="1" x14ac:dyDescent="0.25"/>
    <row r="2884" ht="0" hidden="1" customHeight="1" x14ac:dyDescent="0.25"/>
    <row r="2885" ht="0" hidden="1" customHeight="1" x14ac:dyDescent="0.25"/>
    <row r="2886" ht="0" hidden="1" customHeight="1" x14ac:dyDescent="0.25"/>
    <row r="2887" ht="0" hidden="1" customHeight="1" x14ac:dyDescent="0.25"/>
    <row r="2888" ht="0" hidden="1" customHeight="1" x14ac:dyDescent="0.25"/>
    <row r="2889" ht="0" hidden="1" customHeight="1" x14ac:dyDescent="0.25"/>
    <row r="2890" ht="0" hidden="1" customHeight="1" x14ac:dyDescent="0.25"/>
    <row r="2891" ht="0" hidden="1" customHeight="1" x14ac:dyDescent="0.25"/>
    <row r="2892" ht="0" hidden="1" customHeight="1" x14ac:dyDescent="0.25"/>
    <row r="2893" ht="0" hidden="1" customHeight="1" x14ac:dyDescent="0.25"/>
    <row r="2894" ht="0" hidden="1" customHeight="1" x14ac:dyDescent="0.25"/>
    <row r="2895" ht="0" hidden="1" customHeight="1" x14ac:dyDescent="0.25"/>
    <row r="2896" ht="0" hidden="1" customHeight="1" x14ac:dyDescent="0.25"/>
    <row r="2897" ht="0" hidden="1" customHeight="1" x14ac:dyDescent="0.25"/>
    <row r="2898" ht="0" hidden="1" customHeight="1" x14ac:dyDescent="0.25"/>
    <row r="2899" ht="0" hidden="1" customHeight="1" x14ac:dyDescent="0.25"/>
    <row r="2900" ht="0" hidden="1" customHeight="1" x14ac:dyDescent="0.25"/>
    <row r="2901" ht="0" hidden="1" customHeight="1" x14ac:dyDescent="0.25"/>
    <row r="2902" ht="0" hidden="1" customHeight="1" x14ac:dyDescent="0.25"/>
    <row r="2903" ht="0" hidden="1" customHeight="1" x14ac:dyDescent="0.25"/>
    <row r="2904" ht="0" hidden="1" customHeight="1" x14ac:dyDescent="0.25"/>
    <row r="2905" ht="0" hidden="1" customHeight="1" x14ac:dyDescent="0.25"/>
    <row r="2906" ht="0" hidden="1" customHeight="1" x14ac:dyDescent="0.25"/>
    <row r="2907" ht="0" hidden="1" customHeight="1" x14ac:dyDescent="0.25"/>
    <row r="2908" ht="0" hidden="1" customHeight="1" x14ac:dyDescent="0.25"/>
    <row r="2909" ht="0" hidden="1" customHeight="1" x14ac:dyDescent="0.25"/>
    <row r="2910" ht="0" hidden="1" customHeight="1" x14ac:dyDescent="0.25"/>
    <row r="2911" ht="0" hidden="1" customHeight="1" x14ac:dyDescent="0.25"/>
    <row r="2912" ht="0" hidden="1" customHeight="1" x14ac:dyDescent="0.25"/>
    <row r="2913" ht="0" hidden="1" customHeight="1" x14ac:dyDescent="0.25"/>
    <row r="2914" ht="0" hidden="1" customHeight="1" x14ac:dyDescent="0.25"/>
    <row r="2915" ht="0" hidden="1" customHeight="1" x14ac:dyDescent="0.25"/>
    <row r="2916" ht="0" hidden="1" customHeight="1" x14ac:dyDescent="0.25"/>
    <row r="2917" ht="0" hidden="1" customHeight="1" x14ac:dyDescent="0.25"/>
    <row r="2918" ht="0" hidden="1" customHeight="1" x14ac:dyDescent="0.25"/>
    <row r="2919" ht="0" hidden="1" customHeight="1" x14ac:dyDescent="0.25"/>
    <row r="2920" ht="0" hidden="1" customHeight="1" x14ac:dyDescent="0.25"/>
    <row r="2921" ht="0" hidden="1" customHeight="1" x14ac:dyDescent="0.25"/>
    <row r="2922" ht="0" hidden="1" customHeight="1" x14ac:dyDescent="0.25"/>
    <row r="2923" ht="0" hidden="1" customHeight="1" x14ac:dyDescent="0.25"/>
    <row r="2924" ht="0" hidden="1" customHeight="1" x14ac:dyDescent="0.25"/>
    <row r="2925" ht="0" hidden="1" customHeight="1" x14ac:dyDescent="0.25"/>
    <row r="2926" ht="0" hidden="1" customHeight="1" x14ac:dyDescent="0.25"/>
    <row r="2927" ht="0" hidden="1" customHeight="1" x14ac:dyDescent="0.25"/>
    <row r="2928" ht="0" hidden="1" customHeight="1" x14ac:dyDescent="0.25"/>
    <row r="2929" ht="0" hidden="1" customHeight="1" x14ac:dyDescent="0.25"/>
    <row r="2930" ht="0" hidden="1" customHeight="1" x14ac:dyDescent="0.25"/>
    <row r="2931" ht="0" hidden="1" customHeight="1" x14ac:dyDescent="0.25"/>
    <row r="2932" ht="0" hidden="1" customHeight="1" x14ac:dyDescent="0.25"/>
    <row r="2933" ht="0" hidden="1" customHeight="1" x14ac:dyDescent="0.25"/>
    <row r="2934" ht="0" hidden="1" customHeight="1" x14ac:dyDescent="0.25"/>
    <row r="2935" ht="0" hidden="1" customHeight="1" x14ac:dyDescent="0.25"/>
    <row r="2936" ht="0" hidden="1" customHeight="1" x14ac:dyDescent="0.25"/>
    <row r="2937" ht="0" hidden="1" customHeight="1" x14ac:dyDescent="0.25"/>
    <row r="2938" ht="0" hidden="1" customHeight="1" x14ac:dyDescent="0.25"/>
    <row r="2939" ht="0" hidden="1" customHeight="1" x14ac:dyDescent="0.25"/>
    <row r="2940" ht="0" hidden="1" customHeight="1" x14ac:dyDescent="0.25"/>
    <row r="2941" ht="0" hidden="1" customHeight="1" x14ac:dyDescent="0.25"/>
    <row r="2942" ht="0" hidden="1" customHeight="1" x14ac:dyDescent="0.25"/>
    <row r="2943" ht="0" hidden="1" customHeight="1" x14ac:dyDescent="0.25"/>
    <row r="2944" ht="0" hidden="1" customHeight="1" x14ac:dyDescent="0.25"/>
    <row r="2945" ht="0" hidden="1" customHeight="1" x14ac:dyDescent="0.25"/>
    <row r="2946" ht="0" hidden="1" customHeight="1" x14ac:dyDescent="0.25"/>
    <row r="2947" ht="0" hidden="1" customHeight="1" x14ac:dyDescent="0.25"/>
    <row r="2948" ht="0" hidden="1" customHeight="1" x14ac:dyDescent="0.25"/>
    <row r="2949" ht="0" hidden="1" customHeight="1" x14ac:dyDescent="0.25"/>
    <row r="2950" ht="0" hidden="1" customHeight="1" x14ac:dyDescent="0.25"/>
    <row r="2951" ht="0" hidden="1" customHeight="1" x14ac:dyDescent="0.25"/>
    <row r="2952" ht="0" hidden="1" customHeight="1" x14ac:dyDescent="0.25"/>
    <row r="2953" ht="0" hidden="1" customHeight="1" x14ac:dyDescent="0.25"/>
    <row r="2954" ht="0" hidden="1" customHeight="1" x14ac:dyDescent="0.25"/>
    <row r="2955" ht="0" hidden="1" customHeight="1" x14ac:dyDescent="0.25"/>
    <row r="2956" ht="0" hidden="1" customHeight="1" x14ac:dyDescent="0.25"/>
    <row r="2957" ht="0" hidden="1" customHeight="1" x14ac:dyDescent="0.25"/>
    <row r="2958" ht="0" hidden="1" customHeight="1" x14ac:dyDescent="0.25"/>
    <row r="2959" ht="0" hidden="1" customHeight="1" x14ac:dyDescent="0.25"/>
    <row r="2960" ht="0" hidden="1" customHeight="1" x14ac:dyDescent="0.25"/>
    <row r="2961" ht="0" hidden="1" customHeight="1" x14ac:dyDescent="0.25"/>
    <row r="2962" ht="0" hidden="1" customHeight="1" x14ac:dyDescent="0.25"/>
    <row r="2963" ht="0" hidden="1" customHeight="1" x14ac:dyDescent="0.25"/>
    <row r="2964" ht="0" hidden="1" customHeight="1" x14ac:dyDescent="0.25"/>
    <row r="2965" ht="0" hidden="1" customHeight="1" x14ac:dyDescent="0.25"/>
    <row r="2966" ht="0" hidden="1" customHeight="1" x14ac:dyDescent="0.25"/>
    <row r="2967" ht="0" hidden="1" customHeight="1" x14ac:dyDescent="0.25"/>
    <row r="2968" ht="0" hidden="1" customHeight="1" x14ac:dyDescent="0.25"/>
    <row r="2969" ht="0" hidden="1" customHeight="1" x14ac:dyDescent="0.25"/>
    <row r="2970" ht="0" hidden="1" customHeight="1" x14ac:dyDescent="0.25"/>
    <row r="2971" ht="0" hidden="1" customHeight="1" x14ac:dyDescent="0.25"/>
    <row r="2972" ht="0" hidden="1" customHeight="1" x14ac:dyDescent="0.25"/>
    <row r="2973" ht="0" hidden="1" customHeight="1" x14ac:dyDescent="0.25"/>
    <row r="2974" ht="0" hidden="1" customHeight="1" x14ac:dyDescent="0.25"/>
    <row r="2975" ht="0" hidden="1" customHeight="1" x14ac:dyDescent="0.25"/>
    <row r="2976" ht="0" hidden="1" customHeight="1" x14ac:dyDescent="0.25"/>
    <row r="2977" ht="0" hidden="1" customHeight="1" x14ac:dyDescent="0.25"/>
    <row r="2978" ht="0" hidden="1" customHeight="1" x14ac:dyDescent="0.25"/>
    <row r="2979" ht="0" hidden="1" customHeight="1" x14ac:dyDescent="0.25"/>
    <row r="2980" ht="0" hidden="1" customHeight="1" x14ac:dyDescent="0.25"/>
    <row r="2981" ht="0" hidden="1" customHeight="1" x14ac:dyDescent="0.25"/>
    <row r="2982" ht="0" hidden="1" customHeight="1" x14ac:dyDescent="0.25"/>
    <row r="2983" ht="0" hidden="1" customHeight="1" x14ac:dyDescent="0.25"/>
    <row r="2984" ht="0" hidden="1" customHeight="1" x14ac:dyDescent="0.25"/>
    <row r="2985" ht="0" hidden="1" customHeight="1" x14ac:dyDescent="0.25"/>
    <row r="2986" ht="0" hidden="1" customHeight="1" x14ac:dyDescent="0.25"/>
    <row r="2987" ht="0" hidden="1" customHeight="1" x14ac:dyDescent="0.25"/>
    <row r="2988" ht="0" hidden="1" customHeight="1" x14ac:dyDescent="0.25"/>
    <row r="2989" ht="0" hidden="1" customHeight="1" x14ac:dyDescent="0.25"/>
    <row r="2990" ht="0" hidden="1" customHeight="1" x14ac:dyDescent="0.25"/>
    <row r="2991" ht="0" hidden="1" customHeight="1" x14ac:dyDescent="0.25"/>
    <row r="2992" ht="0" hidden="1" customHeight="1" x14ac:dyDescent="0.25"/>
    <row r="2993" ht="0" hidden="1" customHeight="1" x14ac:dyDescent="0.25"/>
    <row r="2994" ht="0" hidden="1" customHeight="1" x14ac:dyDescent="0.25"/>
    <row r="2995" ht="0" hidden="1" customHeight="1" x14ac:dyDescent="0.25"/>
    <row r="2996" ht="0" hidden="1" customHeight="1" x14ac:dyDescent="0.25"/>
    <row r="2997" ht="0" hidden="1" customHeight="1" x14ac:dyDescent="0.25"/>
    <row r="2998" ht="0" hidden="1" customHeight="1" x14ac:dyDescent="0.25"/>
    <row r="2999" ht="0" hidden="1" customHeight="1" x14ac:dyDescent="0.25"/>
    <row r="3000" ht="0" hidden="1" customHeight="1" x14ac:dyDescent="0.25"/>
    <row r="3001" ht="0" hidden="1" customHeight="1" x14ac:dyDescent="0.25"/>
    <row r="3002" ht="0" hidden="1" customHeight="1" x14ac:dyDescent="0.25"/>
    <row r="3003" ht="0" hidden="1" customHeight="1" x14ac:dyDescent="0.25"/>
    <row r="3004" ht="0" hidden="1" customHeight="1" x14ac:dyDescent="0.25"/>
    <row r="3005" ht="0" hidden="1" customHeight="1" x14ac:dyDescent="0.25"/>
    <row r="3006" ht="0" hidden="1" customHeight="1" x14ac:dyDescent="0.25"/>
    <row r="3007" ht="0" hidden="1" customHeight="1" x14ac:dyDescent="0.25"/>
    <row r="3008" ht="0" hidden="1" customHeight="1" x14ac:dyDescent="0.25"/>
    <row r="3009" ht="0" hidden="1" customHeight="1" x14ac:dyDescent="0.25"/>
    <row r="3010" ht="0" hidden="1" customHeight="1" x14ac:dyDescent="0.25"/>
    <row r="3011" ht="0" hidden="1" customHeight="1" x14ac:dyDescent="0.25"/>
    <row r="3012" ht="0" hidden="1" customHeight="1" x14ac:dyDescent="0.25"/>
    <row r="3013" ht="0" hidden="1" customHeight="1" x14ac:dyDescent="0.25"/>
    <row r="3014" ht="0" hidden="1" customHeight="1" x14ac:dyDescent="0.25"/>
    <row r="3015" ht="0" hidden="1" customHeight="1" x14ac:dyDescent="0.25"/>
    <row r="3016" ht="0" hidden="1" customHeight="1" x14ac:dyDescent="0.25"/>
    <row r="3017" ht="0" hidden="1" customHeight="1" x14ac:dyDescent="0.25"/>
    <row r="3018" ht="0" hidden="1" customHeight="1" x14ac:dyDescent="0.25"/>
    <row r="3019" ht="0" hidden="1" customHeight="1" x14ac:dyDescent="0.25"/>
    <row r="3020" ht="0" hidden="1" customHeight="1" x14ac:dyDescent="0.25"/>
    <row r="3021" ht="0" hidden="1" customHeight="1" x14ac:dyDescent="0.25"/>
    <row r="3022" ht="0" hidden="1" customHeight="1" x14ac:dyDescent="0.25"/>
    <row r="3023" ht="0" hidden="1" customHeight="1" x14ac:dyDescent="0.25"/>
    <row r="3024" ht="0" hidden="1" customHeight="1" x14ac:dyDescent="0.25"/>
    <row r="3025" ht="0" hidden="1" customHeight="1" x14ac:dyDescent="0.25"/>
    <row r="3026" ht="0" hidden="1" customHeight="1" x14ac:dyDescent="0.25"/>
    <row r="3027" ht="0" hidden="1" customHeight="1" x14ac:dyDescent="0.25"/>
    <row r="3028" ht="0" hidden="1" customHeight="1" x14ac:dyDescent="0.25"/>
    <row r="3029" ht="0" hidden="1" customHeight="1" x14ac:dyDescent="0.25"/>
    <row r="3030" ht="0" hidden="1" customHeight="1" x14ac:dyDescent="0.25"/>
    <row r="3031" ht="0" hidden="1" customHeight="1" x14ac:dyDescent="0.25"/>
    <row r="3032" ht="0" hidden="1" customHeight="1" x14ac:dyDescent="0.25"/>
    <row r="3033" ht="0" hidden="1" customHeight="1" x14ac:dyDescent="0.25"/>
    <row r="3034" ht="0" hidden="1" customHeight="1" x14ac:dyDescent="0.25"/>
    <row r="3035" ht="0" hidden="1" customHeight="1" x14ac:dyDescent="0.25"/>
    <row r="3036" ht="0" hidden="1" customHeight="1" x14ac:dyDescent="0.25"/>
    <row r="3037" ht="0" hidden="1" customHeight="1" x14ac:dyDescent="0.25"/>
    <row r="3038" ht="0" hidden="1" customHeight="1" x14ac:dyDescent="0.25"/>
    <row r="3039" ht="0" hidden="1" customHeight="1" x14ac:dyDescent="0.25"/>
    <row r="3040" ht="0" hidden="1" customHeight="1" x14ac:dyDescent="0.25"/>
    <row r="3041" ht="0" hidden="1" customHeight="1" x14ac:dyDescent="0.25"/>
    <row r="3042" ht="0" hidden="1" customHeight="1" x14ac:dyDescent="0.25"/>
    <row r="3043" ht="0" hidden="1" customHeight="1" x14ac:dyDescent="0.25"/>
    <row r="3044" ht="0" hidden="1" customHeight="1" x14ac:dyDescent="0.25"/>
    <row r="3045" ht="0" hidden="1" customHeight="1" x14ac:dyDescent="0.25"/>
    <row r="3046" ht="0" hidden="1" customHeight="1" x14ac:dyDescent="0.25"/>
    <row r="3047" ht="0" hidden="1" customHeight="1" x14ac:dyDescent="0.25"/>
    <row r="3048" ht="0" hidden="1" customHeight="1" x14ac:dyDescent="0.25"/>
    <row r="3049" ht="0" hidden="1" customHeight="1" x14ac:dyDescent="0.25"/>
    <row r="3050" ht="0" hidden="1" customHeight="1" x14ac:dyDescent="0.25"/>
    <row r="3051" ht="0" hidden="1" customHeight="1" x14ac:dyDescent="0.25"/>
    <row r="3052" ht="0" hidden="1" customHeight="1" x14ac:dyDescent="0.25"/>
    <row r="3053" ht="0" hidden="1" customHeight="1" x14ac:dyDescent="0.25"/>
    <row r="3054" ht="0" hidden="1" customHeight="1" x14ac:dyDescent="0.25"/>
    <row r="3055" ht="0" hidden="1" customHeight="1" x14ac:dyDescent="0.25"/>
    <row r="3056" ht="0" hidden="1" customHeight="1" x14ac:dyDescent="0.25"/>
    <row r="3057" ht="0" hidden="1" customHeight="1" x14ac:dyDescent="0.25"/>
    <row r="3058" ht="0" hidden="1" customHeight="1" x14ac:dyDescent="0.25"/>
    <row r="3059" ht="0" hidden="1" customHeight="1" x14ac:dyDescent="0.25"/>
    <row r="3060" ht="0" hidden="1" customHeight="1" x14ac:dyDescent="0.25"/>
    <row r="3061" ht="0" hidden="1" customHeight="1" x14ac:dyDescent="0.25"/>
    <row r="3062" ht="0" hidden="1" customHeight="1" x14ac:dyDescent="0.25"/>
    <row r="3063" ht="0" hidden="1" customHeight="1" x14ac:dyDescent="0.25"/>
    <row r="3064" ht="0" hidden="1" customHeight="1" x14ac:dyDescent="0.25"/>
    <row r="3065" ht="0" hidden="1" customHeight="1" x14ac:dyDescent="0.25"/>
    <row r="3066" ht="0" hidden="1" customHeight="1" x14ac:dyDescent="0.25"/>
    <row r="3067" ht="0" hidden="1" customHeight="1" x14ac:dyDescent="0.25"/>
    <row r="3068" ht="0" hidden="1" customHeight="1" x14ac:dyDescent="0.25"/>
    <row r="3069" ht="0" hidden="1" customHeight="1" x14ac:dyDescent="0.25"/>
    <row r="3070" ht="0" hidden="1" customHeight="1" x14ac:dyDescent="0.25"/>
    <row r="3071" ht="0" hidden="1" customHeight="1" x14ac:dyDescent="0.25"/>
    <row r="3072" ht="0" hidden="1" customHeight="1" x14ac:dyDescent="0.25"/>
    <row r="3073" ht="0" hidden="1" customHeight="1" x14ac:dyDescent="0.25"/>
    <row r="3074" ht="0" hidden="1" customHeight="1" x14ac:dyDescent="0.25"/>
    <row r="3075" ht="0" hidden="1" customHeight="1" x14ac:dyDescent="0.25"/>
    <row r="3076" ht="0" hidden="1" customHeight="1" x14ac:dyDescent="0.25"/>
    <row r="3077" ht="0" hidden="1" customHeight="1" x14ac:dyDescent="0.25"/>
    <row r="3078" ht="0" hidden="1" customHeight="1" x14ac:dyDescent="0.25"/>
    <row r="3079" ht="0" hidden="1" customHeight="1" x14ac:dyDescent="0.25"/>
    <row r="3080" ht="0" hidden="1" customHeight="1" x14ac:dyDescent="0.25"/>
    <row r="3081" ht="0" hidden="1" customHeight="1" x14ac:dyDescent="0.25"/>
    <row r="3082" ht="0" hidden="1" customHeight="1" x14ac:dyDescent="0.25"/>
    <row r="3083" ht="0" hidden="1" customHeight="1" x14ac:dyDescent="0.25"/>
    <row r="3084" ht="0" hidden="1" customHeight="1" x14ac:dyDescent="0.25"/>
    <row r="3085" ht="0" hidden="1" customHeight="1" x14ac:dyDescent="0.25"/>
    <row r="3086" ht="0" hidden="1" customHeight="1" x14ac:dyDescent="0.25"/>
    <row r="3087" ht="0" hidden="1" customHeight="1" x14ac:dyDescent="0.25"/>
    <row r="3088" ht="0" hidden="1" customHeight="1" x14ac:dyDescent="0.25"/>
    <row r="3089" ht="0" hidden="1" customHeight="1" x14ac:dyDescent="0.25"/>
    <row r="3090" ht="0" hidden="1" customHeight="1" x14ac:dyDescent="0.25"/>
    <row r="3091" ht="0" hidden="1" customHeight="1" x14ac:dyDescent="0.25"/>
    <row r="3092" ht="0" hidden="1" customHeight="1" x14ac:dyDescent="0.25"/>
    <row r="3093" ht="0" hidden="1" customHeight="1" x14ac:dyDescent="0.25"/>
    <row r="3094" ht="0" hidden="1" customHeight="1" x14ac:dyDescent="0.25"/>
    <row r="3095" ht="0" hidden="1" customHeight="1" x14ac:dyDescent="0.25"/>
    <row r="3096" ht="0" hidden="1" customHeight="1" x14ac:dyDescent="0.25"/>
    <row r="3097" ht="0" hidden="1" customHeight="1" x14ac:dyDescent="0.25"/>
    <row r="3098" ht="0" hidden="1" customHeight="1" x14ac:dyDescent="0.25"/>
    <row r="3099" ht="0" hidden="1" customHeight="1" x14ac:dyDescent="0.25"/>
    <row r="3100" ht="0" hidden="1" customHeight="1" x14ac:dyDescent="0.25"/>
    <row r="3101" ht="0" hidden="1" customHeight="1" x14ac:dyDescent="0.25"/>
    <row r="3102" ht="0" hidden="1" customHeight="1" x14ac:dyDescent="0.25"/>
    <row r="3103" ht="0" hidden="1" customHeight="1" x14ac:dyDescent="0.25"/>
    <row r="3104" ht="0" hidden="1" customHeight="1" x14ac:dyDescent="0.25"/>
    <row r="3105" ht="0" hidden="1" customHeight="1" x14ac:dyDescent="0.25"/>
    <row r="3106" ht="0" hidden="1" customHeight="1" x14ac:dyDescent="0.25"/>
    <row r="3107" ht="0" hidden="1" customHeight="1" x14ac:dyDescent="0.25"/>
    <row r="3108" ht="0" hidden="1" customHeight="1" x14ac:dyDescent="0.25"/>
    <row r="3109" ht="0" hidden="1" customHeight="1" x14ac:dyDescent="0.25"/>
    <row r="3110" ht="0" hidden="1" customHeight="1" x14ac:dyDescent="0.25"/>
    <row r="3111" ht="0" hidden="1" customHeight="1" x14ac:dyDescent="0.25"/>
    <row r="3112" ht="0" hidden="1" customHeight="1" x14ac:dyDescent="0.25"/>
    <row r="3113" ht="0" hidden="1" customHeight="1" x14ac:dyDescent="0.25"/>
    <row r="3114" ht="0" hidden="1" customHeight="1" x14ac:dyDescent="0.25"/>
    <row r="3115" ht="0" hidden="1" customHeight="1" x14ac:dyDescent="0.25"/>
    <row r="3116" ht="0" hidden="1" customHeight="1" x14ac:dyDescent="0.25"/>
    <row r="3117" ht="0" hidden="1" customHeight="1" x14ac:dyDescent="0.25"/>
    <row r="3118" ht="0" hidden="1" customHeight="1" x14ac:dyDescent="0.25"/>
    <row r="3119" ht="0" hidden="1" customHeight="1" x14ac:dyDescent="0.25"/>
    <row r="3120" ht="0" hidden="1" customHeight="1" x14ac:dyDescent="0.25"/>
    <row r="3121" ht="0" hidden="1" customHeight="1" x14ac:dyDescent="0.25"/>
    <row r="3122" ht="0" hidden="1" customHeight="1" x14ac:dyDescent="0.25"/>
    <row r="3123" ht="0" hidden="1" customHeight="1" x14ac:dyDescent="0.25"/>
    <row r="3124" ht="0" hidden="1" customHeight="1" x14ac:dyDescent="0.25"/>
    <row r="3125" ht="0" hidden="1" customHeight="1" x14ac:dyDescent="0.25"/>
    <row r="3126" ht="0" hidden="1" customHeight="1" x14ac:dyDescent="0.25"/>
    <row r="3127" ht="0" hidden="1" customHeight="1" x14ac:dyDescent="0.25"/>
    <row r="3128" ht="0" hidden="1" customHeight="1" x14ac:dyDescent="0.25"/>
    <row r="3129" ht="0" hidden="1" customHeight="1" x14ac:dyDescent="0.25"/>
    <row r="3130" ht="0" hidden="1" customHeight="1" x14ac:dyDescent="0.25"/>
    <row r="3131" ht="0" hidden="1" customHeight="1" x14ac:dyDescent="0.25"/>
    <row r="3132" ht="0" hidden="1" customHeight="1" x14ac:dyDescent="0.25"/>
    <row r="3133" ht="0" hidden="1" customHeight="1" x14ac:dyDescent="0.25"/>
    <row r="3134" ht="0" hidden="1" customHeight="1" x14ac:dyDescent="0.25"/>
    <row r="3135" ht="0" hidden="1" customHeight="1" x14ac:dyDescent="0.25"/>
    <row r="3136" ht="0" hidden="1" customHeight="1" x14ac:dyDescent="0.25"/>
    <row r="3137" ht="0" hidden="1" customHeight="1" x14ac:dyDescent="0.25"/>
    <row r="3138" ht="0" hidden="1" customHeight="1" x14ac:dyDescent="0.25"/>
    <row r="3139" ht="0" hidden="1" customHeight="1" x14ac:dyDescent="0.25"/>
    <row r="3140" ht="0" hidden="1" customHeight="1" x14ac:dyDescent="0.25"/>
    <row r="3141" ht="0" hidden="1" customHeight="1" x14ac:dyDescent="0.25"/>
    <row r="3142" ht="0" hidden="1" customHeight="1" x14ac:dyDescent="0.25"/>
    <row r="3143" ht="0" hidden="1" customHeight="1" x14ac:dyDescent="0.25"/>
    <row r="3144" ht="0" hidden="1" customHeight="1" x14ac:dyDescent="0.25"/>
    <row r="3145" ht="0" hidden="1" customHeight="1" x14ac:dyDescent="0.25"/>
    <row r="3146" ht="0" hidden="1" customHeight="1" x14ac:dyDescent="0.25"/>
    <row r="3147" ht="0" hidden="1" customHeight="1" x14ac:dyDescent="0.25"/>
    <row r="3148" ht="0" hidden="1" customHeight="1" x14ac:dyDescent="0.25"/>
    <row r="3149" ht="0" hidden="1" customHeight="1" x14ac:dyDescent="0.25"/>
    <row r="3150" ht="0" hidden="1" customHeight="1" x14ac:dyDescent="0.25"/>
    <row r="3151" ht="0" hidden="1" customHeight="1" x14ac:dyDescent="0.25"/>
    <row r="3152" ht="0" hidden="1" customHeight="1" x14ac:dyDescent="0.25"/>
    <row r="3153" ht="0" hidden="1" customHeight="1" x14ac:dyDescent="0.25"/>
    <row r="3154" ht="0" hidden="1" customHeight="1" x14ac:dyDescent="0.25"/>
    <row r="3155" ht="0" hidden="1" customHeight="1" x14ac:dyDescent="0.25"/>
    <row r="3156" ht="0" hidden="1" customHeight="1" x14ac:dyDescent="0.25"/>
    <row r="3157" ht="0" hidden="1" customHeight="1" x14ac:dyDescent="0.25"/>
    <row r="3158" ht="0" hidden="1" customHeight="1" x14ac:dyDescent="0.25"/>
    <row r="3159" ht="0" hidden="1" customHeight="1" x14ac:dyDescent="0.25"/>
    <row r="3160" ht="0" hidden="1" customHeight="1" x14ac:dyDescent="0.25"/>
    <row r="3161" ht="0" hidden="1" customHeight="1" x14ac:dyDescent="0.25"/>
    <row r="3162" ht="0" hidden="1" customHeight="1" x14ac:dyDescent="0.25"/>
    <row r="3163" ht="0" hidden="1" customHeight="1" x14ac:dyDescent="0.25"/>
    <row r="3164" ht="0" hidden="1" customHeight="1" x14ac:dyDescent="0.25"/>
    <row r="3165" ht="0" hidden="1" customHeight="1" x14ac:dyDescent="0.25"/>
    <row r="3166" ht="0" hidden="1" customHeight="1" x14ac:dyDescent="0.25"/>
    <row r="3167" ht="0" hidden="1" customHeight="1" x14ac:dyDescent="0.25"/>
    <row r="3168" ht="0" hidden="1" customHeight="1" x14ac:dyDescent="0.25"/>
    <row r="3169" ht="0" hidden="1" customHeight="1" x14ac:dyDescent="0.25"/>
    <row r="3170" ht="0" hidden="1" customHeight="1" x14ac:dyDescent="0.25"/>
    <row r="3171" ht="0" hidden="1" customHeight="1" x14ac:dyDescent="0.25"/>
    <row r="3172" ht="0" hidden="1" customHeight="1" x14ac:dyDescent="0.25"/>
    <row r="3173" ht="0" hidden="1" customHeight="1" x14ac:dyDescent="0.25"/>
    <row r="3174" ht="0" hidden="1" customHeight="1" x14ac:dyDescent="0.25"/>
    <row r="3175" ht="0" hidden="1" customHeight="1" x14ac:dyDescent="0.25"/>
    <row r="3176" ht="0" hidden="1" customHeight="1" x14ac:dyDescent="0.25"/>
    <row r="3177" ht="0" hidden="1" customHeight="1" x14ac:dyDescent="0.25"/>
    <row r="3178" ht="0" hidden="1" customHeight="1" x14ac:dyDescent="0.25"/>
    <row r="3179" ht="0" hidden="1" customHeight="1" x14ac:dyDescent="0.25"/>
    <row r="3180" ht="0" hidden="1" customHeight="1" x14ac:dyDescent="0.25"/>
    <row r="3181" ht="0" hidden="1" customHeight="1" x14ac:dyDescent="0.25"/>
    <row r="3182" ht="0" hidden="1" customHeight="1" x14ac:dyDescent="0.25"/>
    <row r="3183" ht="0" hidden="1" customHeight="1" x14ac:dyDescent="0.25"/>
    <row r="3184" ht="0" hidden="1" customHeight="1" x14ac:dyDescent="0.25"/>
    <row r="3185" ht="0" hidden="1" customHeight="1" x14ac:dyDescent="0.25"/>
    <row r="3186" ht="0" hidden="1" customHeight="1" x14ac:dyDescent="0.25"/>
    <row r="3187" ht="0" hidden="1" customHeight="1" x14ac:dyDescent="0.25"/>
    <row r="3188" ht="0" hidden="1" customHeight="1" x14ac:dyDescent="0.25"/>
    <row r="3189" ht="0" hidden="1" customHeight="1" x14ac:dyDescent="0.25"/>
    <row r="3190" ht="0" hidden="1" customHeight="1" x14ac:dyDescent="0.25"/>
    <row r="3191" ht="0" hidden="1" customHeight="1" x14ac:dyDescent="0.25"/>
    <row r="3192" ht="0" hidden="1" customHeight="1" x14ac:dyDescent="0.25"/>
    <row r="3193" ht="0" hidden="1" customHeight="1" x14ac:dyDescent="0.25"/>
    <row r="3194" ht="0" hidden="1" customHeight="1" x14ac:dyDescent="0.25"/>
    <row r="3195" ht="0" hidden="1" customHeight="1" x14ac:dyDescent="0.25"/>
    <row r="3196" ht="0" hidden="1" customHeight="1" x14ac:dyDescent="0.25"/>
    <row r="3197" ht="0" hidden="1" customHeight="1" x14ac:dyDescent="0.25"/>
    <row r="3198" ht="0" hidden="1" customHeight="1" x14ac:dyDescent="0.25"/>
    <row r="3199" ht="0" hidden="1" customHeight="1" x14ac:dyDescent="0.25"/>
    <row r="3200" ht="0" hidden="1" customHeight="1" x14ac:dyDescent="0.25"/>
    <row r="3201" ht="0" hidden="1" customHeight="1" x14ac:dyDescent="0.25"/>
    <row r="3202" ht="0" hidden="1" customHeight="1" x14ac:dyDescent="0.25"/>
    <row r="3203" ht="0" hidden="1" customHeight="1" x14ac:dyDescent="0.25"/>
    <row r="3204" ht="0" hidden="1" customHeight="1" x14ac:dyDescent="0.25"/>
    <row r="3205" ht="0" hidden="1" customHeight="1" x14ac:dyDescent="0.25"/>
    <row r="3206" ht="0" hidden="1" customHeight="1" x14ac:dyDescent="0.25"/>
    <row r="3207" ht="0" hidden="1" customHeight="1" x14ac:dyDescent="0.25"/>
    <row r="3208" ht="0" hidden="1" customHeight="1" x14ac:dyDescent="0.25"/>
    <row r="3209" ht="0" hidden="1" customHeight="1" x14ac:dyDescent="0.25"/>
    <row r="3210" ht="0" hidden="1" customHeight="1" x14ac:dyDescent="0.25"/>
    <row r="3211" ht="0" hidden="1" customHeight="1" x14ac:dyDescent="0.25"/>
    <row r="3212" ht="0" hidden="1" customHeight="1" x14ac:dyDescent="0.25"/>
    <row r="3213" ht="0" hidden="1" customHeight="1" x14ac:dyDescent="0.25"/>
    <row r="3214" ht="0" hidden="1" customHeight="1" x14ac:dyDescent="0.25"/>
    <row r="3215" ht="0" hidden="1" customHeight="1" x14ac:dyDescent="0.25"/>
    <row r="3216" ht="0" hidden="1" customHeight="1" x14ac:dyDescent="0.25"/>
    <row r="3217" ht="0" hidden="1" customHeight="1" x14ac:dyDescent="0.25"/>
    <row r="3218" ht="0" hidden="1" customHeight="1" x14ac:dyDescent="0.25"/>
    <row r="3219" ht="0" hidden="1" customHeight="1" x14ac:dyDescent="0.25"/>
    <row r="3220" ht="0" hidden="1" customHeight="1" x14ac:dyDescent="0.25"/>
    <row r="3221" ht="0" hidden="1" customHeight="1" x14ac:dyDescent="0.25"/>
    <row r="3222" ht="0" hidden="1" customHeight="1" x14ac:dyDescent="0.25"/>
    <row r="3223" ht="0" hidden="1" customHeight="1" x14ac:dyDescent="0.25"/>
    <row r="3224" ht="0" hidden="1" customHeight="1" x14ac:dyDescent="0.25"/>
    <row r="3225" ht="0" hidden="1" customHeight="1" x14ac:dyDescent="0.25"/>
    <row r="3226" ht="0" hidden="1" customHeight="1" x14ac:dyDescent="0.25"/>
    <row r="3227" ht="0" hidden="1" customHeight="1" x14ac:dyDescent="0.25"/>
    <row r="3228" ht="0" hidden="1" customHeight="1" x14ac:dyDescent="0.25"/>
    <row r="3229" ht="0" hidden="1" customHeight="1" x14ac:dyDescent="0.25"/>
    <row r="3230" ht="0" hidden="1" customHeight="1" x14ac:dyDescent="0.25"/>
    <row r="3231" ht="0" hidden="1" customHeight="1" x14ac:dyDescent="0.25"/>
    <row r="3232" ht="0" hidden="1" customHeight="1" x14ac:dyDescent="0.25"/>
    <row r="3233" ht="0" hidden="1" customHeight="1" x14ac:dyDescent="0.25"/>
    <row r="3234" ht="0" hidden="1" customHeight="1" x14ac:dyDescent="0.25"/>
    <row r="3235" ht="0" hidden="1" customHeight="1" x14ac:dyDescent="0.25"/>
    <row r="3236" ht="0" hidden="1" customHeight="1" x14ac:dyDescent="0.25"/>
    <row r="3237" ht="0" hidden="1" customHeight="1" x14ac:dyDescent="0.25"/>
    <row r="3238" ht="0" hidden="1" customHeight="1" x14ac:dyDescent="0.25"/>
    <row r="3239" ht="0" hidden="1" customHeight="1" x14ac:dyDescent="0.25"/>
    <row r="3240" ht="0" hidden="1" customHeight="1" x14ac:dyDescent="0.25"/>
    <row r="3241" ht="0" hidden="1" customHeight="1" x14ac:dyDescent="0.25"/>
    <row r="3242" ht="0" hidden="1" customHeight="1" x14ac:dyDescent="0.25"/>
    <row r="3243" ht="0" hidden="1" customHeight="1" x14ac:dyDescent="0.25"/>
    <row r="3244" ht="0" hidden="1" customHeight="1" x14ac:dyDescent="0.25"/>
    <row r="3245" ht="0" hidden="1" customHeight="1" x14ac:dyDescent="0.25"/>
    <row r="3246" ht="0" hidden="1" customHeight="1" x14ac:dyDescent="0.25"/>
    <row r="3247" ht="0" hidden="1" customHeight="1" x14ac:dyDescent="0.25"/>
    <row r="3248" ht="0" hidden="1" customHeight="1" x14ac:dyDescent="0.25"/>
    <row r="3249" ht="0" hidden="1" customHeight="1" x14ac:dyDescent="0.25"/>
    <row r="3250" ht="0" hidden="1" customHeight="1" x14ac:dyDescent="0.25"/>
    <row r="3251" ht="0" hidden="1" customHeight="1" x14ac:dyDescent="0.25"/>
    <row r="3252" ht="0" hidden="1" customHeight="1" x14ac:dyDescent="0.25"/>
    <row r="3253" ht="0" hidden="1" customHeight="1" x14ac:dyDescent="0.25"/>
    <row r="3254" ht="0" hidden="1" customHeight="1" x14ac:dyDescent="0.25"/>
    <row r="3255" ht="0" hidden="1" customHeight="1" x14ac:dyDescent="0.25"/>
    <row r="3256" ht="0" hidden="1" customHeight="1" x14ac:dyDescent="0.25"/>
    <row r="3257" ht="0" hidden="1" customHeight="1" x14ac:dyDescent="0.25"/>
    <row r="3258" ht="0" hidden="1" customHeight="1" x14ac:dyDescent="0.25"/>
    <row r="3259" ht="0" hidden="1" customHeight="1" x14ac:dyDescent="0.25"/>
    <row r="3260" ht="0" hidden="1" customHeight="1" x14ac:dyDescent="0.25"/>
    <row r="3261" ht="0" hidden="1" customHeight="1" x14ac:dyDescent="0.25"/>
    <row r="3262" ht="0" hidden="1" customHeight="1" x14ac:dyDescent="0.25"/>
    <row r="3263" ht="0" hidden="1" customHeight="1" x14ac:dyDescent="0.25"/>
    <row r="3264" ht="0" hidden="1" customHeight="1" x14ac:dyDescent="0.25"/>
    <row r="3265" ht="0" hidden="1" customHeight="1" x14ac:dyDescent="0.25"/>
    <row r="3266" ht="0" hidden="1" customHeight="1" x14ac:dyDescent="0.25"/>
    <row r="3267" ht="0" hidden="1" customHeight="1" x14ac:dyDescent="0.25"/>
    <row r="3268" ht="0" hidden="1" customHeight="1" x14ac:dyDescent="0.25"/>
    <row r="3269" ht="0" hidden="1" customHeight="1" x14ac:dyDescent="0.25"/>
    <row r="3270" ht="0" hidden="1" customHeight="1" x14ac:dyDescent="0.25"/>
    <row r="3271" ht="0" hidden="1" customHeight="1" x14ac:dyDescent="0.25"/>
    <row r="3272" ht="0" hidden="1" customHeight="1" x14ac:dyDescent="0.25"/>
    <row r="3273" ht="0" hidden="1" customHeight="1" x14ac:dyDescent="0.25"/>
    <row r="3274" ht="0" hidden="1" customHeight="1" x14ac:dyDescent="0.25"/>
    <row r="3275" ht="0" hidden="1" customHeight="1" x14ac:dyDescent="0.25"/>
    <row r="3276" ht="0" hidden="1" customHeight="1" x14ac:dyDescent="0.25"/>
    <row r="3277" ht="0" hidden="1" customHeight="1" x14ac:dyDescent="0.25"/>
    <row r="3278" ht="0" hidden="1" customHeight="1" x14ac:dyDescent="0.25"/>
    <row r="3279" ht="0" hidden="1" customHeight="1" x14ac:dyDescent="0.25"/>
    <row r="3280" ht="0" hidden="1" customHeight="1" x14ac:dyDescent="0.25"/>
    <row r="3281" ht="0" hidden="1" customHeight="1" x14ac:dyDescent="0.25"/>
    <row r="3282" ht="0" hidden="1" customHeight="1" x14ac:dyDescent="0.25"/>
    <row r="3283" ht="0" hidden="1" customHeight="1" x14ac:dyDescent="0.25"/>
    <row r="3284" ht="0" hidden="1" customHeight="1" x14ac:dyDescent="0.25"/>
    <row r="3285" ht="0" hidden="1" customHeight="1" x14ac:dyDescent="0.25"/>
    <row r="3286" ht="0" hidden="1" customHeight="1" x14ac:dyDescent="0.25"/>
    <row r="3287" ht="0" hidden="1" customHeight="1" x14ac:dyDescent="0.25"/>
    <row r="3288" ht="0" hidden="1" customHeight="1" x14ac:dyDescent="0.25"/>
    <row r="3289" ht="0" hidden="1" customHeight="1" x14ac:dyDescent="0.25"/>
    <row r="3290" ht="0" hidden="1" customHeight="1" x14ac:dyDescent="0.25"/>
    <row r="3291" ht="0" hidden="1" customHeight="1" x14ac:dyDescent="0.25"/>
    <row r="3292" ht="0" hidden="1" customHeight="1" x14ac:dyDescent="0.25"/>
    <row r="3293" ht="0" hidden="1" customHeight="1" x14ac:dyDescent="0.25"/>
    <row r="3294" ht="0" hidden="1" customHeight="1" x14ac:dyDescent="0.25"/>
    <row r="3295" ht="0" hidden="1" customHeight="1" x14ac:dyDescent="0.25"/>
    <row r="3296" ht="0" hidden="1" customHeight="1" x14ac:dyDescent="0.25"/>
    <row r="3297" ht="0" hidden="1" customHeight="1" x14ac:dyDescent="0.25"/>
    <row r="3298" ht="0" hidden="1" customHeight="1" x14ac:dyDescent="0.25"/>
    <row r="3299" ht="0" hidden="1" customHeight="1" x14ac:dyDescent="0.25"/>
    <row r="3300" ht="0" hidden="1" customHeight="1" x14ac:dyDescent="0.25"/>
    <row r="3301" ht="0" hidden="1" customHeight="1" x14ac:dyDescent="0.25"/>
    <row r="3302" ht="0" hidden="1" customHeight="1" x14ac:dyDescent="0.25"/>
    <row r="3303" ht="0" hidden="1" customHeight="1" x14ac:dyDescent="0.25"/>
    <row r="3304" ht="0" hidden="1" customHeight="1" x14ac:dyDescent="0.25"/>
    <row r="3305" ht="0" hidden="1" customHeight="1" x14ac:dyDescent="0.25"/>
    <row r="3306" ht="0" hidden="1" customHeight="1" x14ac:dyDescent="0.25"/>
    <row r="3307" ht="0" hidden="1" customHeight="1" x14ac:dyDescent="0.25"/>
    <row r="3308" ht="0" hidden="1" customHeight="1" x14ac:dyDescent="0.25"/>
    <row r="3309" ht="0" hidden="1" customHeight="1" x14ac:dyDescent="0.25"/>
    <row r="3310" ht="0" hidden="1" customHeight="1" x14ac:dyDescent="0.25"/>
    <row r="3311" ht="0" hidden="1" customHeight="1" x14ac:dyDescent="0.25"/>
    <row r="3312" ht="0" hidden="1" customHeight="1" x14ac:dyDescent="0.25"/>
    <row r="3313" ht="0" hidden="1" customHeight="1" x14ac:dyDescent="0.25"/>
    <row r="3314" ht="0" hidden="1" customHeight="1" x14ac:dyDescent="0.25"/>
    <row r="3315" ht="0" hidden="1" customHeight="1" x14ac:dyDescent="0.25"/>
    <row r="3316" ht="0" hidden="1" customHeight="1" x14ac:dyDescent="0.25"/>
    <row r="3317" ht="0" hidden="1" customHeight="1" x14ac:dyDescent="0.25"/>
    <row r="3318" ht="0" hidden="1" customHeight="1" x14ac:dyDescent="0.25"/>
    <row r="3319" ht="0" hidden="1" customHeight="1" x14ac:dyDescent="0.25"/>
    <row r="3320" ht="0" hidden="1" customHeight="1" x14ac:dyDescent="0.25"/>
    <row r="3321" ht="0" hidden="1" customHeight="1" x14ac:dyDescent="0.25"/>
    <row r="3322" ht="0" hidden="1" customHeight="1" x14ac:dyDescent="0.25"/>
    <row r="3323" ht="0" hidden="1" customHeight="1" x14ac:dyDescent="0.25"/>
    <row r="3324" ht="0" hidden="1" customHeight="1" x14ac:dyDescent="0.25"/>
    <row r="3325" ht="0" hidden="1" customHeight="1" x14ac:dyDescent="0.25"/>
    <row r="3326" ht="0" hidden="1" customHeight="1" x14ac:dyDescent="0.25"/>
    <row r="3327" ht="0" hidden="1" customHeight="1" x14ac:dyDescent="0.25"/>
    <row r="3328" ht="0" hidden="1" customHeight="1" x14ac:dyDescent="0.25"/>
    <row r="3329" ht="0" hidden="1" customHeight="1" x14ac:dyDescent="0.25"/>
    <row r="3330" ht="0" hidden="1" customHeight="1" x14ac:dyDescent="0.25"/>
    <row r="3331" ht="0" hidden="1" customHeight="1" x14ac:dyDescent="0.25"/>
    <row r="3332" ht="0" hidden="1" customHeight="1" x14ac:dyDescent="0.25"/>
    <row r="3333" ht="0" hidden="1" customHeight="1" x14ac:dyDescent="0.25"/>
    <row r="3334" ht="0" hidden="1" customHeight="1" x14ac:dyDescent="0.25"/>
    <row r="3335" ht="0" hidden="1" customHeight="1" x14ac:dyDescent="0.25"/>
    <row r="3336" ht="0" hidden="1" customHeight="1" x14ac:dyDescent="0.25"/>
    <row r="3337" ht="0" hidden="1" customHeight="1" x14ac:dyDescent="0.25"/>
    <row r="3338" ht="0" hidden="1" customHeight="1" x14ac:dyDescent="0.25"/>
    <row r="3339" ht="0" hidden="1" customHeight="1" x14ac:dyDescent="0.25"/>
    <row r="3340" ht="0" hidden="1" customHeight="1" x14ac:dyDescent="0.25"/>
    <row r="3341" ht="0" hidden="1" customHeight="1" x14ac:dyDescent="0.25"/>
    <row r="3342" ht="0" hidden="1" customHeight="1" x14ac:dyDescent="0.25"/>
    <row r="3343" ht="0" hidden="1" customHeight="1" x14ac:dyDescent="0.25"/>
    <row r="3344" ht="0" hidden="1" customHeight="1" x14ac:dyDescent="0.25"/>
    <row r="3345" ht="0" hidden="1" customHeight="1" x14ac:dyDescent="0.25"/>
    <row r="3346" ht="0" hidden="1" customHeight="1" x14ac:dyDescent="0.25"/>
    <row r="3347" ht="0" hidden="1" customHeight="1" x14ac:dyDescent="0.25"/>
    <row r="3348" ht="0" hidden="1" customHeight="1" x14ac:dyDescent="0.25"/>
    <row r="3349" ht="0" hidden="1" customHeight="1" x14ac:dyDescent="0.25"/>
    <row r="3350" ht="0" hidden="1" customHeight="1" x14ac:dyDescent="0.25"/>
    <row r="3351" ht="0" hidden="1" customHeight="1" x14ac:dyDescent="0.25"/>
    <row r="3352" ht="0" hidden="1" customHeight="1" x14ac:dyDescent="0.25"/>
    <row r="3353" ht="0" hidden="1" customHeight="1" x14ac:dyDescent="0.25"/>
    <row r="3354" ht="0" hidden="1" customHeight="1" x14ac:dyDescent="0.25"/>
    <row r="3355" ht="0" hidden="1" customHeight="1" x14ac:dyDescent="0.25"/>
    <row r="3356" ht="0" hidden="1" customHeight="1" x14ac:dyDescent="0.25"/>
    <row r="3357" ht="0" hidden="1" customHeight="1" x14ac:dyDescent="0.25"/>
    <row r="3358" ht="0" hidden="1" customHeight="1" x14ac:dyDescent="0.25"/>
    <row r="3359" ht="0" hidden="1" customHeight="1" x14ac:dyDescent="0.25"/>
    <row r="3360" ht="0" hidden="1" customHeight="1" x14ac:dyDescent="0.25"/>
    <row r="3361" ht="0" hidden="1" customHeight="1" x14ac:dyDescent="0.25"/>
    <row r="3362" ht="0" hidden="1" customHeight="1" x14ac:dyDescent="0.25"/>
    <row r="3363" ht="0" hidden="1" customHeight="1" x14ac:dyDescent="0.25"/>
    <row r="3364" ht="0" hidden="1" customHeight="1" x14ac:dyDescent="0.25"/>
    <row r="3365" ht="0" hidden="1" customHeight="1" x14ac:dyDescent="0.25"/>
    <row r="3366" ht="0" hidden="1" customHeight="1" x14ac:dyDescent="0.25"/>
    <row r="3367" ht="0" hidden="1" customHeight="1" x14ac:dyDescent="0.25"/>
    <row r="3368" ht="0" hidden="1" customHeight="1" x14ac:dyDescent="0.25"/>
    <row r="3369" ht="0" hidden="1" customHeight="1" x14ac:dyDescent="0.25"/>
    <row r="3370" ht="0" hidden="1" customHeight="1" x14ac:dyDescent="0.25"/>
    <row r="3371" ht="0" hidden="1" customHeight="1" x14ac:dyDescent="0.25"/>
    <row r="3372" ht="0" hidden="1" customHeight="1" x14ac:dyDescent="0.25"/>
    <row r="3373" ht="0" hidden="1" customHeight="1" x14ac:dyDescent="0.25"/>
    <row r="3374" ht="0" hidden="1" customHeight="1" x14ac:dyDescent="0.25"/>
    <row r="3375" ht="0" hidden="1" customHeight="1" x14ac:dyDescent="0.25"/>
    <row r="3376" ht="0" hidden="1" customHeight="1" x14ac:dyDescent="0.25"/>
    <row r="3377" ht="0" hidden="1" customHeight="1" x14ac:dyDescent="0.25"/>
    <row r="3378" ht="0" hidden="1" customHeight="1" x14ac:dyDescent="0.25"/>
    <row r="3379" ht="0" hidden="1" customHeight="1" x14ac:dyDescent="0.25"/>
    <row r="3380" ht="0" hidden="1" customHeight="1" x14ac:dyDescent="0.25"/>
    <row r="3381" ht="0" hidden="1" customHeight="1" x14ac:dyDescent="0.25"/>
    <row r="3382" ht="0" hidden="1" customHeight="1" x14ac:dyDescent="0.25"/>
    <row r="3383" ht="0" hidden="1" customHeight="1" x14ac:dyDescent="0.25"/>
    <row r="3384" ht="0" hidden="1" customHeight="1" x14ac:dyDescent="0.25"/>
    <row r="3385" ht="0" hidden="1" customHeight="1" x14ac:dyDescent="0.25"/>
    <row r="3386" ht="0" hidden="1" customHeight="1" x14ac:dyDescent="0.25"/>
    <row r="3387" ht="0" hidden="1" customHeight="1" x14ac:dyDescent="0.25"/>
    <row r="3388" ht="0" hidden="1" customHeight="1" x14ac:dyDescent="0.25"/>
    <row r="3389" ht="0" hidden="1" customHeight="1" x14ac:dyDescent="0.25"/>
    <row r="3390" ht="0" hidden="1" customHeight="1" x14ac:dyDescent="0.25"/>
    <row r="3391" ht="0" hidden="1" customHeight="1" x14ac:dyDescent="0.25"/>
    <row r="3392" ht="0" hidden="1" customHeight="1" x14ac:dyDescent="0.25"/>
    <row r="3393" ht="0" hidden="1" customHeight="1" x14ac:dyDescent="0.25"/>
    <row r="3394" ht="0" hidden="1" customHeight="1" x14ac:dyDescent="0.25"/>
    <row r="3395" ht="0" hidden="1" customHeight="1" x14ac:dyDescent="0.25"/>
    <row r="3396" ht="0" hidden="1" customHeight="1" x14ac:dyDescent="0.25"/>
    <row r="3397" ht="0" hidden="1" customHeight="1" x14ac:dyDescent="0.25"/>
    <row r="3398" ht="0" hidden="1" customHeight="1" x14ac:dyDescent="0.25"/>
    <row r="3399" ht="0" hidden="1" customHeight="1" x14ac:dyDescent="0.25"/>
    <row r="3400" ht="0" hidden="1" customHeight="1" x14ac:dyDescent="0.25"/>
    <row r="3401" ht="0" hidden="1" customHeight="1" x14ac:dyDescent="0.25"/>
    <row r="3402" ht="0" hidden="1" customHeight="1" x14ac:dyDescent="0.25"/>
    <row r="3403" ht="0" hidden="1" customHeight="1" x14ac:dyDescent="0.25"/>
    <row r="3404" ht="0" hidden="1" customHeight="1" x14ac:dyDescent="0.25"/>
    <row r="3405" ht="0" hidden="1" customHeight="1" x14ac:dyDescent="0.25"/>
    <row r="3406" ht="0" hidden="1" customHeight="1" x14ac:dyDescent="0.25"/>
    <row r="3407" ht="0" hidden="1" customHeight="1" x14ac:dyDescent="0.25"/>
    <row r="3408" ht="0" hidden="1" customHeight="1" x14ac:dyDescent="0.25"/>
    <row r="3409" ht="0" hidden="1" customHeight="1" x14ac:dyDescent="0.25"/>
    <row r="3410" ht="0" hidden="1" customHeight="1" x14ac:dyDescent="0.25"/>
    <row r="3411" ht="0" hidden="1" customHeight="1" x14ac:dyDescent="0.25"/>
    <row r="3412" ht="0" hidden="1" customHeight="1" x14ac:dyDescent="0.25"/>
    <row r="3413" ht="0" hidden="1" customHeight="1" x14ac:dyDescent="0.25"/>
    <row r="3414" ht="0" hidden="1" customHeight="1" x14ac:dyDescent="0.25"/>
    <row r="3415" ht="0" hidden="1" customHeight="1" x14ac:dyDescent="0.25"/>
    <row r="3416" ht="0" hidden="1" customHeight="1" x14ac:dyDescent="0.25"/>
    <row r="3417" ht="0" hidden="1" customHeight="1" x14ac:dyDescent="0.25"/>
    <row r="3418" ht="0" hidden="1" customHeight="1" x14ac:dyDescent="0.25"/>
    <row r="3419" ht="0" hidden="1" customHeight="1" x14ac:dyDescent="0.25"/>
    <row r="3420" ht="0" hidden="1" customHeight="1" x14ac:dyDescent="0.25"/>
    <row r="3421" ht="0" hidden="1" customHeight="1" x14ac:dyDescent="0.25"/>
    <row r="3422" ht="0" hidden="1" customHeight="1" x14ac:dyDescent="0.25"/>
    <row r="3423" ht="0" hidden="1" customHeight="1" x14ac:dyDescent="0.25"/>
    <row r="3424" ht="0" hidden="1" customHeight="1" x14ac:dyDescent="0.25"/>
    <row r="3425" ht="0" hidden="1" customHeight="1" x14ac:dyDescent="0.25"/>
    <row r="3426" ht="0" hidden="1" customHeight="1" x14ac:dyDescent="0.25"/>
    <row r="3427" ht="0" hidden="1" customHeight="1" x14ac:dyDescent="0.25"/>
    <row r="3428" ht="0" hidden="1" customHeight="1" x14ac:dyDescent="0.25"/>
    <row r="3429" ht="0" hidden="1" customHeight="1" x14ac:dyDescent="0.25"/>
    <row r="3430" ht="0" hidden="1" customHeight="1" x14ac:dyDescent="0.25"/>
    <row r="3431" ht="0" hidden="1" customHeight="1" x14ac:dyDescent="0.25"/>
    <row r="3432" ht="0" hidden="1" customHeight="1" x14ac:dyDescent="0.25"/>
    <row r="3433" ht="0" hidden="1" customHeight="1" x14ac:dyDescent="0.25"/>
    <row r="3434" ht="0" hidden="1" customHeight="1" x14ac:dyDescent="0.25"/>
    <row r="3435" ht="0" hidden="1" customHeight="1" x14ac:dyDescent="0.25"/>
    <row r="3436" ht="0" hidden="1" customHeight="1" x14ac:dyDescent="0.25"/>
    <row r="3437" ht="0" hidden="1" customHeight="1" x14ac:dyDescent="0.25"/>
    <row r="3438" ht="0" hidden="1" customHeight="1" x14ac:dyDescent="0.25"/>
    <row r="3439" ht="0" hidden="1" customHeight="1" x14ac:dyDescent="0.25"/>
    <row r="3440" ht="0" hidden="1" customHeight="1" x14ac:dyDescent="0.25"/>
    <row r="3441" ht="0" hidden="1" customHeight="1" x14ac:dyDescent="0.25"/>
    <row r="3442" ht="0" hidden="1" customHeight="1" x14ac:dyDescent="0.25"/>
    <row r="3443" ht="0" hidden="1" customHeight="1" x14ac:dyDescent="0.25"/>
    <row r="3444" ht="0" hidden="1" customHeight="1" x14ac:dyDescent="0.25"/>
    <row r="3445" ht="0" hidden="1" customHeight="1" x14ac:dyDescent="0.25"/>
    <row r="3446" ht="0" hidden="1" customHeight="1" x14ac:dyDescent="0.25"/>
    <row r="3447" ht="0" hidden="1" customHeight="1" x14ac:dyDescent="0.25"/>
    <row r="3448" ht="0" hidden="1" customHeight="1" x14ac:dyDescent="0.25"/>
    <row r="3449" ht="0" hidden="1" customHeight="1" x14ac:dyDescent="0.25"/>
    <row r="3450" ht="0" hidden="1" customHeight="1" x14ac:dyDescent="0.25"/>
    <row r="3451" ht="0" hidden="1" customHeight="1" x14ac:dyDescent="0.25"/>
    <row r="3452" ht="0" hidden="1" customHeight="1" x14ac:dyDescent="0.25"/>
    <row r="3453" ht="0" hidden="1" customHeight="1" x14ac:dyDescent="0.25"/>
    <row r="3454" ht="0" hidden="1" customHeight="1" x14ac:dyDescent="0.25"/>
    <row r="3455" ht="0" hidden="1" customHeight="1" x14ac:dyDescent="0.25"/>
    <row r="3456" ht="0" hidden="1" customHeight="1" x14ac:dyDescent="0.25"/>
    <row r="3457" ht="0" hidden="1" customHeight="1" x14ac:dyDescent="0.25"/>
    <row r="3458" ht="0" hidden="1" customHeight="1" x14ac:dyDescent="0.25"/>
    <row r="3459" ht="0" hidden="1" customHeight="1" x14ac:dyDescent="0.25"/>
    <row r="3460" ht="0" hidden="1" customHeight="1" x14ac:dyDescent="0.25"/>
    <row r="3461" ht="0" hidden="1" customHeight="1" x14ac:dyDescent="0.25"/>
    <row r="3462" ht="0" hidden="1" customHeight="1" x14ac:dyDescent="0.25"/>
    <row r="3463" ht="0" hidden="1" customHeight="1" x14ac:dyDescent="0.25"/>
    <row r="3464" ht="0" hidden="1" customHeight="1" x14ac:dyDescent="0.25"/>
    <row r="3465" ht="0" hidden="1" customHeight="1" x14ac:dyDescent="0.25"/>
    <row r="3466" ht="0" hidden="1" customHeight="1" x14ac:dyDescent="0.25"/>
    <row r="3467" ht="0" hidden="1" customHeight="1" x14ac:dyDescent="0.25"/>
    <row r="3468" ht="0" hidden="1" customHeight="1" x14ac:dyDescent="0.25"/>
    <row r="3469" ht="0" hidden="1" customHeight="1" x14ac:dyDescent="0.25"/>
    <row r="3470" ht="0" hidden="1" customHeight="1" x14ac:dyDescent="0.25"/>
    <row r="3471" ht="0" hidden="1" customHeight="1" x14ac:dyDescent="0.25"/>
    <row r="3472" ht="0" hidden="1" customHeight="1" x14ac:dyDescent="0.25"/>
    <row r="3473" ht="0" hidden="1" customHeight="1" x14ac:dyDescent="0.25"/>
    <row r="3474" ht="0" hidden="1" customHeight="1" x14ac:dyDescent="0.25"/>
    <row r="3475" ht="0" hidden="1" customHeight="1" x14ac:dyDescent="0.25"/>
    <row r="3476" ht="0" hidden="1" customHeight="1" x14ac:dyDescent="0.25"/>
    <row r="3477" ht="0" hidden="1" customHeight="1" x14ac:dyDescent="0.25"/>
    <row r="3478" ht="0" hidden="1" customHeight="1" x14ac:dyDescent="0.25"/>
    <row r="3479" ht="0" hidden="1" customHeight="1" x14ac:dyDescent="0.25"/>
    <row r="3480" ht="0" hidden="1" customHeight="1" x14ac:dyDescent="0.25"/>
    <row r="3481" ht="0" hidden="1" customHeight="1" x14ac:dyDescent="0.25"/>
    <row r="3482" ht="0" hidden="1" customHeight="1" x14ac:dyDescent="0.25"/>
    <row r="3483" ht="0" hidden="1" customHeight="1" x14ac:dyDescent="0.25"/>
    <row r="3484" ht="0" hidden="1" customHeight="1" x14ac:dyDescent="0.25"/>
    <row r="3485" ht="0" hidden="1" customHeight="1" x14ac:dyDescent="0.25"/>
    <row r="3486" ht="0" hidden="1" customHeight="1" x14ac:dyDescent="0.25"/>
    <row r="3487" ht="0" hidden="1" customHeight="1" x14ac:dyDescent="0.25"/>
    <row r="3488" ht="0" hidden="1" customHeight="1" x14ac:dyDescent="0.25"/>
    <row r="3489" ht="0" hidden="1" customHeight="1" x14ac:dyDescent="0.25"/>
    <row r="3490" ht="0" hidden="1" customHeight="1" x14ac:dyDescent="0.25"/>
    <row r="3491" ht="0" hidden="1" customHeight="1" x14ac:dyDescent="0.25"/>
    <row r="3492" ht="0" hidden="1" customHeight="1" x14ac:dyDescent="0.25"/>
    <row r="3493" ht="0" hidden="1" customHeight="1" x14ac:dyDescent="0.25"/>
    <row r="3494" ht="0" hidden="1" customHeight="1" x14ac:dyDescent="0.25"/>
    <row r="3495" ht="0" hidden="1" customHeight="1" x14ac:dyDescent="0.25"/>
    <row r="3496" ht="0" hidden="1" customHeight="1" x14ac:dyDescent="0.25"/>
    <row r="3497" ht="0" hidden="1" customHeight="1" x14ac:dyDescent="0.25"/>
    <row r="3498" ht="0" hidden="1" customHeight="1" x14ac:dyDescent="0.25"/>
    <row r="3499" ht="0" hidden="1" customHeight="1" x14ac:dyDescent="0.25"/>
    <row r="3500" ht="0" hidden="1" customHeight="1" x14ac:dyDescent="0.25"/>
    <row r="3501" ht="0" hidden="1" customHeight="1" x14ac:dyDescent="0.25"/>
    <row r="3502" ht="0" hidden="1" customHeight="1" x14ac:dyDescent="0.25"/>
    <row r="3503" ht="0" hidden="1" customHeight="1" x14ac:dyDescent="0.25"/>
    <row r="3504" ht="0" hidden="1" customHeight="1" x14ac:dyDescent="0.25"/>
    <row r="3505" ht="0" hidden="1" customHeight="1" x14ac:dyDescent="0.25"/>
    <row r="3506" ht="0" hidden="1" customHeight="1" x14ac:dyDescent="0.25"/>
    <row r="3507" ht="0" hidden="1" customHeight="1" x14ac:dyDescent="0.25"/>
    <row r="3508" ht="0" hidden="1" customHeight="1" x14ac:dyDescent="0.25"/>
    <row r="3509" ht="0" hidden="1" customHeight="1" x14ac:dyDescent="0.25"/>
    <row r="3510" ht="0" hidden="1" customHeight="1" x14ac:dyDescent="0.25"/>
    <row r="3511" ht="0" hidden="1" customHeight="1" x14ac:dyDescent="0.25"/>
    <row r="3512" ht="0" hidden="1" customHeight="1" x14ac:dyDescent="0.25"/>
    <row r="3513" ht="0" hidden="1" customHeight="1" x14ac:dyDescent="0.25"/>
    <row r="3514" ht="0" hidden="1" customHeight="1" x14ac:dyDescent="0.25"/>
    <row r="3515" ht="0" hidden="1" customHeight="1" x14ac:dyDescent="0.25"/>
    <row r="3516" ht="0" hidden="1" customHeight="1" x14ac:dyDescent="0.25"/>
    <row r="3517" ht="0" hidden="1" customHeight="1" x14ac:dyDescent="0.25"/>
    <row r="3518" ht="0" hidden="1" customHeight="1" x14ac:dyDescent="0.25"/>
    <row r="3519" ht="0" hidden="1" customHeight="1" x14ac:dyDescent="0.25"/>
    <row r="3520" ht="0" hidden="1" customHeight="1" x14ac:dyDescent="0.25"/>
    <row r="3521" ht="0" hidden="1" customHeight="1" x14ac:dyDescent="0.25"/>
    <row r="3522" ht="0" hidden="1" customHeight="1" x14ac:dyDescent="0.25"/>
    <row r="3523" ht="0" hidden="1" customHeight="1" x14ac:dyDescent="0.25"/>
    <row r="3524" ht="0" hidden="1" customHeight="1" x14ac:dyDescent="0.25"/>
    <row r="3525" ht="0" hidden="1" customHeight="1" x14ac:dyDescent="0.25"/>
    <row r="3526" ht="0" hidden="1" customHeight="1" x14ac:dyDescent="0.25"/>
    <row r="3527" ht="0" hidden="1" customHeight="1" x14ac:dyDescent="0.25"/>
    <row r="3528" ht="0" hidden="1" customHeight="1" x14ac:dyDescent="0.25"/>
    <row r="3529" ht="0" hidden="1" customHeight="1" x14ac:dyDescent="0.25"/>
    <row r="3530" ht="0" hidden="1" customHeight="1" x14ac:dyDescent="0.25"/>
    <row r="3531" ht="0" hidden="1" customHeight="1" x14ac:dyDescent="0.25"/>
    <row r="3532" ht="0" hidden="1" customHeight="1" x14ac:dyDescent="0.25"/>
    <row r="3533" ht="0" hidden="1" customHeight="1" x14ac:dyDescent="0.25"/>
    <row r="3534" ht="0" hidden="1" customHeight="1" x14ac:dyDescent="0.25"/>
    <row r="3535" ht="0" hidden="1" customHeight="1" x14ac:dyDescent="0.25"/>
    <row r="3536" ht="0" hidden="1" customHeight="1" x14ac:dyDescent="0.25"/>
    <row r="3537" ht="0" hidden="1" customHeight="1" x14ac:dyDescent="0.25"/>
    <row r="3538" ht="0" hidden="1" customHeight="1" x14ac:dyDescent="0.25"/>
    <row r="3539" ht="0" hidden="1" customHeight="1" x14ac:dyDescent="0.25"/>
    <row r="3540" ht="0" hidden="1" customHeight="1" x14ac:dyDescent="0.25"/>
    <row r="3541" ht="0" hidden="1" customHeight="1" x14ac:dyDescent="0.25"/>
    <row r="3542" ht="0" hidden="1" customHeight="1" x14ac:dyDescent="0.25"/>
    <row r="3543" ht="0" hidden="1" customHeight="1" x14ac:dyDescent="0.25"/>
    <row r="3544" ht="0" hidden="1" customHeight="1" x14ac:dyDescent="0.25"/>
    <row r="3545" ht="0" hidden="1" customHeight="1" x14ac:dyDescent="0.25"/>
    <row r="3546" ht="0" hidden="1" customHeight="1" x14ac:dyDescent="0.25"/>
    <row r="3547" ht="0" hidden="1" customHeight="1" x14ac:dyDescent="0.25"/>
    <row r="3548" ht="0" hidden="1" customHeight="1" x14ac:dyDescent="0.25"/>
    <row r="3549" ht="0" hidden="1" customHeight="1" x14ac:dyDescent="0.25"/>
    <row r="3550" ht="0" hidden="1" customHeight="1" x14ac:dyDescent="0.25"/>
    <row r="3551" ht="0" hidden="1" customHeight="1" x14ac:dyDescent="0.25"/>
    <row r="3552" ht="0" hidden="1" customHeight="1" x14ac:dyDescent="0.25"/>
    <row r="3553" ht="0" hidden="1" customHeight="1" x14ac:dyDescent="0.25"/>
    <row r="3554" ht="0" hidden="1" customHeight="1" x14ac:dyDescent="0.25"/>
    <row r="3555" ht="0" hidden="1" customHeight="1" x14ac:dyDescent="0.25"/>
    <row r="3556" ht="0" hidden="1" customHeight="1" x14ac:dyDescent="0.25"/>
    <row r="3557" ht="0" hidden="1" customHeight="1" x14ac:dyDescent="0.25"/>
    <row r="3558" ht="0" hidden="1" customHeight="1" x14ac:dyDescent="0.25"/>
    <row r="3559" ht="0" hidden="1" customHeight="1" x14ac:dyDescent="0.25"/>
    <row r="3560" ht="0" hidden="1" customHeight="1" x14ac:dyDescent="0.25"/>
    <row r="3561" ht="0" hidden="1" customHeight="1" x14ac:dyDescent="0.25"/>
    <row r="3562" ht="0" hidden="1" customHeight="1" x14ac:dyDescent="0.25"/>
    <row r="3563" ht="0" hidden="1" customHeight="1" x14ac:dyDescent="0.25"/>
    <row r="3564" ht="0" hidden="1" customHeight="1" x14ac:dyDescent="0.25"/>
    <row r="3565" ht="0" hidden="1" customHeight="1" x14ac:dyDescent="0.25"/>
    <row r="3566" ht="0" hidden="1" customHeight="1" x14ac:dyDescent="0.25"/>
    <row r="3567" ht="0" hidden="1" customHeight="1" x14ac:dyDescent="0.25"/>
    <row r="3568" ht="0" hidden="1" customHeight="1" x14ac:dyDescent="0.25"/>
    <row r="3569" ht="0" hidden="1" customHeight="1" x14ac:dyDescent="0.25"/>
    <row r="3570" ht="0" hidden="1" customHeight="1" x14ac:dyDescent="0.25"/>
    <row r="3571" ht="0" hidden="1" customHeight="1" x14ac:dyDescent="0.25"/>
    <row r="3572" ht="0" hidden="1" customHeight="1" x14ac:dyDescent="0.25"/>
    <row r="3573" ht="0" hidden="1" customHeight="1" x14ac:dyDescent="0.25"/>
    <row r="3574" ht="0" hidden="1" customHeight="1" x14ac:dyDescent="0.25"/>
    <row r="3575" ht="0" hidden="1" customHeight="1" x14ac:dyDescent="0.25"/>
    <row r="3576" ht="0" hidden="1" customHeight="1" x14ac:dyDescent="0.25"/>
    <row r="3577" ht="0" hidden="1" customHeight="1" x14ac:dyDescent="0.25"/>
    <row r="3578" ht="0" hidden="1" customHeight="1" x14ac:dyDescent="0.25"/>
    <row r="3579" ht="0" hidden="1" customHeight="1" x14ac:dyDescent="0.25"/>
    <row r="3580" ht="0" hidden="1" customHeight="1" x14ac:dyDescent="0.25"/>
    <row r="3581" ht="0" hidden="1" customHeight="1" x14ac:dyDescent="0.25"/>
    <row r="3582" ht="0" hidden="1" customHeight="1" x14ac:dyDescent="0.25"/>
    <row r="3583" ht="0" hidden="1" customHeight="1" x14ac:dyDescent="0.25"/>
    <row r="3584" ht="0" hidden="1" customHeight="1" x14ac:dyDescent="0.25"/>
    <row r="3585" ht="0" hidden="1" customHeight="1" x14ac:dyDescent="0.25"/>
    <row r="3586" ht="0" hidden="1" customHeight="1" x14ac:dyDescent="0.25"/>
    <row r="3587" ht="0" hidden="1" customHeight="1" x14ac:dyDescent="0.25"/>
    <row r="3588" ht="0" hidden="1" customHeight="1" x14ac:dyDescent="0.25"/>
    <row r="3589" ht="0" hidden="1" customHeight="1" x14ac:dyDescent="0.25"/>
    <row r="3590" ht="0" hidden="1" customHeight="1" x14ac:dyDescent="0.25"/>
    <row r="3591" ht="0" hidden="1" customHeight="1" x14ac:dyDescent="0.25"/>
    <row r="3592" ht="0" hidden="1" customHeight="1" x14ac:dyDescent="0.25"/>
    <row r="3593" ht="0" hidden="1" customHeight="1" x14ac:dyDescent="0.25"/>
    <row r="3594" ht="0" hidden="1" customHeight="1" x14ac:dyDescent="0.25"/>
    <row r="3595" ht="0" hidden="1" customHeight="1" x14ac:dyDescent="0.25"/>
    <row r="3596" ht="0" hidden="1" customHeight="1" x14ac:dyDescent="0.25"/>
    <row r="3597" ht="0" hidden="1" customHeight="1" x14ac:dyDescent="0.25"/>
    <row r="3598" ht="0" hidden="1" customHeight="1" x14ac:dyDescent="0.25"/>
    <row r="3599" ht="0" hidden="1" customHeight="1" x14ac:dyDescent="0.25"/>
    <row r="3600" ht="0" hidden="1" customHeight="1" x14ac:dyDescent="0.25"/>
    <row r="3601" ht="0" hidden="1" customHeight="1" x14ac:dyDescent="0.25"/>
    <row r="3602" ht="0" hidden="1" customHeight="1" x14ac:dyDescent="0.25"/>
    <row r="3603" ht="0" hidden="1" customHeight="1" x14ac:dyDescent="0.25"/>
    <row r="3604" ht="0" hidden="1" customHeight="1" x14ac:dyDescent="0.25"/>
    <row r="3605" ht="0" hidden="1" customHeight="1" x14ac:dyDescent="0.25"/>
    <row r="3606" ht="0" hidden="1" customHeight="1" x14ac:dyDescent="0.25"/>
    <row r="3607" ht="0" hidden="1" customHeight="1" x14ac:dyDescent="0.25"/>
    <row r="3608" ht="0" hidden="1" customHeight="1" x14ac:dyDescent="0.25"/>
    <row r="3609" ht="0" hidden="1" customHeight="1" x14ac:dyDescent="0.25"/>
    <row r="3610" ht="0" hidden="1" customHeight="1" x14ac:dyDescent="0.25"/>
    <row r="3611" ht="0" hidden="1" customHeight="1" x14ac:dyDescent="0.25"/>
    <row r="3612" ht="0" hidden="1" customHeight="1" x14ac:dyDescent="0.25"/>
    <row r="3613" ht="0" hidden="1" customHeight="1" x14ac:dyDescent="0.25"/>
    <row r="3614" ht="0" hidden="1" customHeight="1" x14ac:dyDescent="0.25"/>
    <row r="3615" ht="0" hidden="1" customHeight="1" x14ac:dyDescent="0.25"/>
    <row r="3616" ht="0" hidden="1" customHeight="1" x14ac:dyDescent="0.25"/>
    <row r="3617" ht="0" hidden="1" customHeight="1" x14ac:dyDescent="0.25"/>
    <row r="3618" ht="0" hidden="1" customHeight="1" x14ac:dyDescent="0.25"/>
    <row r="3619" ht="0" hidden="1" customHeight="1" x14ac:dyDescent="0.25"/>
    <row r="3620" ht="0" hidden="1" customHeight="1" x14ac:dyDescent="0.25"/>
    <row r="3621" ht="0" hidden="1" customHeight="1" x14ac:dyDescent="0.25"/>
    <row r="3622" ht="0" hidden="1" customHeight="1" x14ac:dyDescent="0.25"/>
    <row r="3623" ht="0" hidden="1" customHeight="1" x14ac:dyDescent="0.25"/>
    <row r="3624" ht="0" hidden="1" customHeight="1" x14ac:dyDescent="0.25"/>
    <row r="3625" ht="0" hidden="1" customHeight="1" x14ac:dyDescent="0.25"/>
    <row r="3626" ht="0" hidden="1" customHeight="1" x14ac:dyDescent="0.25"/>
    <row r="3627" ht="0" hidden="1" customHeight="1" x14ac:dyDescent="0.25"/>
    <row r="3628" ht="0" hidden="1" customHeight="1" x14ac:dyDescent="0.25"/>
    <row r="3629" ht="0" hidden="1" customHeight="1" x14ac:dyDescent="0.25"/>
    <row r="3630" ht="0" hidden="1" customHeight="1" x14ac:dyDescent="0.25"/>
    <row r="3631" ht="0" hidden="1" customHeight="1" x14ac:dyDescent="0.25"/>
    <row r="3632" ht="0" hidden="1" customHeight="1" x14ac:dyDescent="0.25"/>
    <row r="3633" ht="0" hidden="1" customHeight="1" x14ac:dyDescent="0.25"/>
    <row r="3634" ht="0" hidden="1" customHeight="1" x14ac:dyDescent="0.25"/>
    <row r="3635" ht="0" hidden="1" customHeight="1" x14ac:dyDescent="0.25"/>
    <row r="3636" ht="0" hidden="1" customHeight="1" x14ac:dyDescent="0.25"/>
    <row r="3637" ht="0" hidden="1" customHeight="1" x14ac:dyDescent="0.25"/>
    <row r="3638" ht="0" hidden="1" customHeight="1" x14ac:dyDescent="0.25"/>
    <row r="3639" ht="0" hidden="1" customHeight="1" x14ac:dyDescent="0.25"/>
    <row r="3640" ht="0" hidden="1" customHeight="1" x14ac:dyDescent="0.25"/>
    <row r="3641" ht="0" hidden="1" customHeight="1" x14ac:dyDescent="0.25"/>
    <row r="3642" ht="0" hidden="1" customHeight="1" x14ac:dyDescent="0.25"/>
    <row r="3643" ht="0" hidden="1" customHeight="1" x14ac:dyDescent="0.25"/>
    <row r="3644" ht="0" hidden="1" customHeight="1" x14ac:dyDescent="0.25"/>
    <row r="3645" ht="0" hidden="1" customHeight="1" x14ac:dyDescent="0.25"/>
    <row r="3646" ht="0" hidden="1" customHeight="1" x14ac:dyDescent="0.25"/>
    <row r="3647" ht="0" hidden="1" customHeight="1" x14ac:dyDescent="0.25"/>
    <row r="3648" ht="0" hidden="1" customHeight="1" x14ac:dyDescent="0.25"/>
    <row r="3649" ht="0" hidden="1" customHeight="1" x14ac:dyDescent="0.25"/>
    <row r="3650" ht="0" hidden="1" customHeight="1" x14ac:dyDescent="0.25"/>
    <row r="3651" ht="0" hidden="1" customHeight="1" x14ac:dyDescent="0.25"/>
    <row r="3652" ht="0" hidden="1" customHeight="1" x14ac:dyDescent="0.25"/>
    <row r="3653" ht="0" hidden="1" customHeight="1" x14ac:dyDescent="0.25"/>
    <row r="3654" ht="0" hidden="1" customHeight="1" x14ac:dyDescent="0.25"/>
    <row r="3655" ht="0" hidden="1" customHeight="1" x14ac:dyDescent="0.25"/>
    <row r="3656" ht="0" hidden="1" customHeight="1" x14ac:dyDescent="0.25"/>
    <row r="3657" ht="0" hidden="1" customHeight="1" x14ac:dyDescent="0.25"/>
    <row r="3658" ht="0" hidden="1" customHeight="1" x14ac:dyDescent="0.25"/>
    <row r="3659" ht="0" hidden="1" customHeight="1" x14ac:dyDescent="0.25"/>
    <row r="3660" ht="0" hidden="1" customHeight="1" x14ac:dyDescent="0.25"/>
    <row r="3661" ht="0" hidden="1" customHeight="1" x14ac:dyDescent="0.25"/>
    <row r="3662" ht="0" hidden="1" customHeight="1" x14ac:dyDescent="0.25"/>
    <row r="3663" ht="0" hidden="1" customHeight="1" x14ac:dyDescent="0.25"/>
    <row r="3664" ht="0" hidden="1" customHeight="1" x14ac:dyDescent="0.25"/>
    <row r="3665" ht="0" hidden="1" customHeight="1" x14ac:dyDescent="0.25"/>
    <row r="3666" ht="0" hidden="1" customHeight="1" x14ac:dyDescent="0.25"/>
    <row r="3667" ht="0" hidden="1" customHeight="1" x14ac:dyDescent="0.25"/>
    <row r="3668" ht="0" hidden="1" customHeight="1" x14ac:dyDescent="0.25"/>
    <row r="3669" ht="0" hidden="1" customHeight="1" x14ac:dyDescent="0.25"/>
    <row r="3670" ht="0" hidden="1" customHeight="1" x14ac:dyDescent="0.25"/>
    <row r="3671" ht="0" hidden="1" customHeight="1" x14ac:dyDescent="0.25"/>
    <row r="3672" ht="0" hidden="1" customHeight="1" x14ac:dyDescent="0.25"/>
    <row r="3673" ht="0" hidden="1" customHeight="1" x14ac:dyDescent="0.25"/>
    <row r="3674" ht="0" hidden="1" customHeight="1" x14ac:dyDescent="0.25"/>
    <row r="3675" ht="0" hidden="1" customHeight="1" x14ac:dyDescent="0.25"/>
    <row r="3676" ht="0" hidden="1" customHeight="1" x14ac:dyDescent="0.25"/>
    <row r="3677" ht="0" hidden="1" customHeight="1" x14ac:dyDescent="0.25"/>
    <row r="3678" ht="0" hidden="1" customHeight="1" x14ac:dyDescent="0.25"/>
    <row r="3679" ht="0" hidden="1" customHeight="1" x14ac:dyDescent="0.25"/>
    <row r="3680" ht="0" hidden="1" customHeight="1" x14ac:dyDescent="0.25"/>
    <row r="3681" ht="0" hidden="1" customHeight="1" x14ac:dyDescent="0.25"/>
    <row r="3682" ht="0" hidden="1" customHeight="1" x14ac:dyDescent="0.25"/>
    <row r="3683" ht="0" hidden="1" customHeight="1" x14ac:dyDescent="0.25"/>
    <row r="3684" ht="0" hidden="1" customHeight="1" x14ac:dyDescent="0.25"/>
    <row r="3685" ht="0" hidden="1" customHeight="1" x14ac:dyDescent="0.25"/>
    <row r="3686" ht="0" hidden="1" customHeight="1" x14ac:dyDescent="0.25"/>
    <row r="3687" ht="0" hidden="1" customHeight="1" x14ac:dyDescent="0.25"/>
    <row r="3688" ht="0" hidden="1" customHeight="1" x14ac:dyDescent="0.25"/>
    <row r="3689" ht="0" hidden="1" customHeight="1" x14ac:dyDescent="0.25"/>
    <row r="3690" ht="0" hidden="1" customHeight="1" x14ac:dyDescent="0.25"/>
    <row r="3691" ht="0" hidden="1" customHeight="1" x14ac:dyDescent="0.25"/>
    <row r="3692" ht="0" hidden="1" customHeight="1" x14ac:dyDescent="0.25"/>
    <row r="3693" ht="0" hidden="1" customHeight="1" x14ac:dyDescent="0.25"/>
    <row r="3694" ht="0" hidden="1" customHeight="1" x14ac:dyDescent="0.25"/>
    <row r="3695" ht="0" hidden="1" customHeight="1" x14ac:dyDescent="0.25"/>
    <row r="3696" ht="0" hidden="1" customHeight="1" x14ac:dyDescent="0.25"/>
    <row r="3697" ht="0" hidden="1" customHeight="1" x14ac:dyDescent="0.25"/>
    <row r="3698" ht="0" hidden="1" customHeight="1" x14ac:dyDescent="0.25"/>
    <row r="3699" ht="0" hidden="1" customHeight="1" x14ac:dyDescent="0.25"/>
    <row r="3700" ht="0" hidden="1" customHeight="1" x14ac:dyDescent="0.25"/>
    <row r="3701" ht="0" hidden="1" customHeight="1" x14ac:dyDescent="0.25"/>
    <row r="3702" ht="0" hidden="1" customHeight="1" x14ac:dyDescent="0.25"/>
    <row r="3703" ht="0" hidden="1" customHeight="1" x14ac:dyDescent="0.25"/>
    <row r="3704" ht="0" hidden="1" customHeight="1" x14ac:dyDescent="0.25"/>
    <row r="3705" ht="0" hidden="1" customHeight="1" x14ac:dyDescent="0.25"/>
    <row r="3706" ht="0" hidden="1" customHeight="1" x14ac:dyDescent="0.25"/>
    <row r="3707" ht="0" hidden="1" customHeight="1" x14ac:dyDescent="0.25"/>
    <row r="3708" ht="0" hidden="1" customHeight="1" x14ac:dyDescent="0.25"/>
    <row r="3709" ht="0" hidden="1" customHeight="1" x14ac:dyDescent="0.25"/>
    <row r="3710" ht="0" hidden="1" customHeight="1" x14ac:dyDescent="0.25"/>
    <row r="3711" ht="0" hidden="1" customHeight="1" x14ac:dyDescent="0.25"/>
    <row r="3712" ht="0" hidden="1" customHeight="1" x14ac:dyDescent="0.25"/>
    <row r="3713" ht="0" hidden="1" customHeight="1" x14ac:dyDescent="0.25"/>
    <row r="3714" ht="0" hidden="1" customHeight="1" x14ac:dyDescent="0.25"/>
    <row r="3715" ht="0" hidden="1" customHeight="1" x14ac:dyDescent="0.25"/>
    <row r="3716" ht="0" hidden="1" customHeight="1" x14ac:dyDescent="0.25"/>
    <row r="3717" ht="0" hidden="1" customHeight="1" x14ac:dyDescent="0.25"/>
    <row r="3718" ht="0" hidden="1" customHeight="1" x14ac:dyDescent="0.25"/>
    <row r="3719" ht="0" hidden="1" customHeight="1" x14ac:dyDescent="0.25"/>
    <row r="3720" ht="0" hidden="1" customHeight="1" x14ac:dyDescent="0.25"/>
    <row r="3721" ht="0" hidden="1" customHeight="1" x14ac:dyDescent="0.25"/>
    <row r="3722" ht="0" hidden="1" customHeight="1" x14ac:dyDescent="0.25"/>
    <row r="3723" ht="0" hidden="1" customHeight="1" x14ac:dyDescent="0.25"/>
    <row r="3724" ht="0" hidden="1" customHeight="1" x14ac:dyDescent="0.25"/>
    <row r="3725" ht="0" hidden="1" customHeight="1" x14ac:dyDescent="0.25"/>
    <row r="3726" ht="0" hidden="1" customHeight="1" x14ac:dyDescent="0.25"/>
    <row r="3727" ht="0" hidden="1" customHeight="1" x14ac:dyDescent="0.25"/>
    <row r="3728" ht="0" hidden="1" customHeight="1" x14ac:dyDescent="0.25"/>
    <row r="3729" ht="0" hidden="1" customHeight="1" x14ac:dyDescent="0.25"/>
    <row r="3730" ht="0" hidden="1" customHeight="1" x14ac:dyDescent="0.25"/>
    <row r="3731" ht="0" hidden="1" customHeight="1" x14ac:dyDescent="0.25"/>
    <row r="3732" ht="0" hidden="1" customHeight="1" x14ac:dyDescent="0.25"/>
    <row r="3733" ht="0" hidden="1" customHeight="1" x14ac:dyDescent="0.25"/>
    <row r="3734" ht="0" hidden="1" customHeight="1" x14ac:dyDescent="0.25"/>
    <row r="3735" ht="0" hidden="1" customHeight="1" x14ac:dyDescent="0.25"/>
    <row r="3736" ht="0" hidden="1" customHeight="1" x14ac:dyDescent="0.25"/>
    <row r="3737" ht="0" hidden="1" customHeight="1" x14ac:dyDescent="0.25"/>
    <row r="3738" ht="0" hidden="1" customHeight="1" x14ac:dyDescent="0.25"/>
    <row r="3739" ht="0" hidden="1" customHeight="1" x14ac:dyDescent="0.25"/>
    <row r="3740" ht="0" hidden="1" customHeight="1" x14ac:dyDescent="0.25"/>
    <row r="3741" ht="0" hidden="1" customHeight="1" x14ac:dyDescent="0.25"/>
    <row r="3742" ht="0" hidden="1" customHeight="1" x14ac:dyDescent="0.25"/>
    <row r="3743" ht="0" hidden="1" customHeight="1" x14ac:dyDescent="0.25"/>
    <row r="3744" ht="0" hidden="1" customHeight="1" x14ac:dyDescent="0.25"/>
    <row r="3745" ht="0" hidden="1" customHeight="1" x14ac:dyDescent="0.25"/>
    <row r="3746" ht="0" hidden="1" customHeight="1" x14ac:dyDescent="0.25"/>
    <row r="3747" ht="0" hidden="1" customHeight="1" x14ac:dyDescent="0.25"/>
    <row r="3748" ht="0" hidden="1" customHeight="1" x14ac:dyDescent="0.25"/>
    <row r="3749" ht="0" hidden="1" customHeight="1" x14ac:dyDescent="0.25"/>
    <row r="3750" ht="0" hidden="1" customHeight="1" x14ac:dyDescent="0.25"/>
    <row r="3751" ht="0" hidden="1" customHeight="1" x14ac:dyDescent="0.25"/>
    <row r="3752" ht="0" hidden="1" customHeight="1" x14ac:dyDescent="0.25"/>
    <row r="3753" ht="0" hidden="1" customHeight="1" x14ac:dyDescent="0.25"/>
    <row r="3754" ht="0" hidden="1" customHeight="1" x14ac:dyDescent="0.25"/>
    <row r="3755" ht="0" hidden="1" customHeight="1" x14ac:dyDescent="0.25"/>
    <row r="3756" ht="0" hidden="1" customHeight="1" x14ac:dyDescent="0.25"/>
    <row r="3757" ht="0" hidden="1" customHeight="1" x14ac:dyDescent="0.25"/>
    <row r="3758" ht="0" hidden="1" customHeight="1" x14ac:dyDescent="0.25"/>
    <row r="3759" ht="0" hidden="1" customHeight="1" x14ac:dyDescent="0.25"/>
    <row r="3760" ht="0" hidden="1" customHeight="1" x14ac:dyDescent="0.25"/>
    <row r="3761" ht="0" hidden="1" customHeight="1" x14ac:dyDescent="0.25"/>
    <row r="3762" ht="0" hidden="1" customHeight="1" x14ac:dyDescent="0.25"/>
    <row r="3763" ht="0" hidden="1" customHeight="1" x14ac:dyDescent="0.25"/>
    <row r="3764" ht="0" hidden="1" customHeight="1" x14ac:dyDescent="0.25"/>
    <row r="3765" ht="0" hidden="1" customHeight="1" x14ac:dyDescent="0.25"/>
    <row r="3766" ht="0" hidden="1" customHeight="1" x14ac:dyDescent="0.25"/>
    <row r="3767" ht="0" hidden="1" customHeight="1" x14ac:dyDescent="0.25"/>
    <row r="3768" ht="0" hidden="1" customHeight="1" x14ac:dyDescent="0.25"/>
    <row r="3769" ht="0" hidden="1" customHeight="1" x14ac:dyDescent="0.25"/>
    <row r="3770" ht="0" hidden="1" customHeight="1" x14ac:dyDescent="0.25"/>
    <row r="3771" ht="0" hidden="1" customHeight="1" x14ac:dyDescent="0.25"/>
    <row r="3772" ht="0" hidden="1" customHeight="1" x14ac:dyDescent="0.25"/>
    <row r="3773" ht="0" hidden="1" customHeight="1" x14ac:dyDescent="0.25"/>
    <row r="3774" ht="0" hidden="1" customHeight="1" x14ac:dyDescent="0.25"/>
    <row r="3775" ht="0" hidden="1" customHeight="1" x14ac:dyDescent="0.25"/>
    <row r="3776" ht="0" hidden="1" customHeight="1" x14ac:dyDescent="0.25"/>
    <row r="3777" ht="0" hidden="1" customHeight="1" x14ac:dyDescent="0.25"/>
    <row r="3778" ht="0" hidden="1" customHeight="1" x14ac:dyDescent="0.25"/>
    <row r="3779" ht="0" hidden="1" customHeight="1" x14ac:dyDescent="0.25"/>
    <row r="3780" ht="0" hidden="1" customHeight="1" x14ac:dyDescent="0.25"/>
    <row r="3781" ht="0" hidden="1" customHeight="1" x14ac:dyDescent="0.25"/>
    <row r="3782" ht="0" hidden="1" customHeight="1" x14ac:dyDescent="0.25"/>
    <row r="3783" ht="0" hidden="1" customHeight="1" x14ac:dyDescent="0.25"/>
    <row r="3784" ht="0" hidden="1" customHeight="1" x14ac:dyDescent="0.25"/>
    <row r="3785" ht="0" hidden="1" customHeight="1" x14ac:dyDescent="0.25"/>
    <row r="3786" ht="0" hidden="1" customHeight="1" x14ac:dyDescent="0.25"/>
    <row r="3787" ht="0" hidden="1" customHeight="1" x14ac:dyDescent="0.25"/>
    <row r="3788" ht="0" hidden="1" customHeight="1" x14ac:dyDescent="0.25"/>
    <row r="3789" ht="0" hidden="1" customHeight="1" x14ac:dyDescent="0.25"/>
    <row r="3790" ht="0" hidden="1" customHeight="1" x14ac:dyDescent="0.25"/>
    <row r="3791" ht="0" hidden="1" customHeight="1" x14ac:dyDescent="0.25"/>
    <row r="3792" ht="0" hidden="1" customHeight="1" x14ac:dyDescent="0.25"/>
    <row r="3793" ht="0" hidden="1" customHeight="1" x14ac:dyDescent="0.25"/>
    <row r="3794" ht="0" hidden="1" customHeight="1" x14ac:dyDescent="0.25"/>
    <row r="3795" ht="0" hidden="1" customHeight="1" x14ac:dyDescent="0.25"/>
    <row r="3796" ht="0" hidden="1" customHeight="1" x14ac:dyDescent="0.25"/>
    <row r="3797" ht="0" hidden="1" customHeight="1" x14ac:dyDescent="0.25"/>
    <row r="3798" ht="0" hidden="1" customHeight="1" x14ac:dyDescent="0.25"/>
    <row r="3799" ht="0" hidden="1" customHeight="1" x14ac:dyDescent="0.25"/>
    <row r="3800" ht="0" hidden="1" customHeight="1" x14ac:dyDescent="0.25"/>
    <row r="3801" ht="0" hidden="1" customHeight="1" x14ac:dyDescent="0.25"/>
    <row r="3802" ht="0" hidden="1" customHeight="1" x14ac:dyDescent="0.25"/>
    <row r="3803" ht="0" hidden="1" customHeight="1" x14ac:dyDescent="0.25"/>
    <row r="3804" ht="0" hidden="1" customHeight="1" x14ac:dyDescent="0.25"/>
    <row r="3805" ht="0" hidden="1" customHeight="1" x14ac:dyDescent="0.25"/>
    <row r="3806" ht="0" hidden="1" customHeight="1" x14ac:dyDescent="0.25"/>
    <row r="3807" ht="0" hidden="1" customHeight="1" x14ac:dyDescent="0.25"/>
    <row r="3808" ht="0" hidden="1" customHeight="1" x14ac:dyDescent="0.25"/>
    <row r="3809" ht="0" hidden="1" customHeight="1" x14ac:dyDescent="0.25"/>
    <row r="3810" ht="0" hidden="1" customHeight="1" x14ac:dyDescent="0.25"/>
    <row r="3811" ht="0" hidden="1" customHeight="1" x14ac:dyDescent="0.25"/>
    <row r="3812" ht="0" hidden="1" customHeight="1" x14ac:dyDescent="0.25"/>
    <row r="3813" ht="0" hidden="1" customHeight="1" x14ac:dyDescent="0.25"/>
    <row r="3814" ht="0" hidden="1" customHeight="1" x14ac:dyDescent="0.25"/>
    <row r="3815" ht="0" hidden="1" customHeight="1" x14ac:dyDescent="0.25"/>
    <row r="3816" ht="0" hidden="1" customHeight="1" x14ac:dyDescent="0.25"/>
    <row r="3817" ht="0" hidden="1" customHeight="1" x14ac:dyDescent="0.25"/>
    <row r="3818" ht="0" hidden="1" customHeight="1" x14ac:dyDescent="0.25"/>
    <row r="3819" ht="0" hidden="1" customHeight="1" x14ac:dyDescent="0.25"/>
    <row r="3820" ht="0" hidden="1" customHeight="1" x14ac:dyDescent="0.25"/>
    <row r="3821" ht="0" hidden="1" customHeight="1" x14ac:dyDescent="0.25"/>
    <row r="3822" ht="0" hidden="1" customHeight="1" x14ac:dyDescent="0.25"/>
    <row r="3823" ht="0" hidden="1" customHeight="1" x14ac:dyDescent="0.25"/>
    <row r="3824" ht="0" hidden="1" customHeight="1" x14ac:dyDescent="0.25"/>
    <row r="3825" ht="0" hidden="1" customHeight="1" x14ac:dyDescent="0.25"/>
    <row r="3826" ht="0" hidden="1" customHeight="1" x14ac:dyDescent="0.25"/>
    <row r="3827" ht="0" hidden="1" customHeight="1" x14ac:dyDescent="0.25"/>
    <row r="3828" ht="0" hidden="1" customHeight="1" x14ac:dyDescent="0.25"/>
    <row r="3829" ht="0" hidden="1" customHeight="1" x14ac:dyDescent="0.25"/>
    <row r="3830" ht="0" hidden="1" customHeight="1" x14ac:dyDescent="0.25"/>
    <row r="3831" ht="0" hidden="1" customHeight="1" x14ac:dyDescent="0.25"/>
    <row r="3832" ht="0" hidden="1" customHeight="1" x14ac:dyDescent="0.25"/>
    <row r="3833" ht="0" hidden="1" customHeight="1" x14ac:dyDescent="0.25"/>
    <row r="3834" ht="0" hidden="1" customHeight="1" x14ac:dyDescent="0.25"/>
    <row r="3835" ht="0" hidden="1" customHeight="1" x14ac:dyDescent="0.25"/>
    <row r="3836" ht="0" hidden="1" customHeight="1" x14ac:dyDescent="0.25"/>
    <row r="3837" ht="0" hidden="1" customHeight="1" x14ac:dyDescent="0.25"/>
    <row r="3838" ht="0" hidden="1" customHeight="1" x14ac:dyDescent="0.25"/>
    <row r="3839" ht="0" hidden="1" customHeight="1" x14ac:dyDescent="0.25"/>
    <row r="3840" ht="0" hidden="1" customHeight="1" x14ac:dyDescent="0.25"/>
    <row r="3841" ht="0" hidden="1" customHeight="1" x14ac:dyDescent="0.25"/>
    <row r="3842" ht="0" hidden="1" customHeight="1" x14ac:dyDescent="0.25"/>
    <row r="3843" ht="0" hidden="1" customHeight="1" x14ac:dyDescent="0.25"/>
    <row r="3844" ht="0" hidden="1" customHeight="1" x14ac:dyDescent="0.25"/>
    <row r="3845" ht="0" hidden="1" customHeight="1" x14ac:dyDescent="0.25"/>
    <row r="3846" ht="0" hidden="1" customHeight="1" x14ac:dyDescent="0.25"/>
    <row r="3847" ht="0" hidden="1" customHeight="1" x14ac:dyDescent="0.25"/>
    <row r="3848" ht="0" hidden="1" customHeight="1" x14ac:dyDescent="0.25"/>
    <row r="3849" ht="0" hidden="1" customHeight="1" x14ac:dyDescent="0.25"/>
    <row r="3850" ht="0" hidden="1" customHeight="1" x14ac:dyDescent="0.25"/>
    <row r="3851" ht="0" hidden="1" customHeight="1" x14ac:dyDescent="0.25"/>
    <row r="3852" ht="0" hidden="1" customHeight="1" x14ac:dyDescent="0.25"/>
    <row r="3853" ht="0" hidden="1" customHeight="1" x14ac:dyDescent="0.25"/>
    <row r="3854" ht="0" hidden="1" customHeight="1" x14ac:dyDescent="0.25"/>
    <row r="3855" ht="0" hidden="1" customHeight="1" x14ac:dyDescent="0.25"/>
    <row r="3856" ht="0" hidden="1" customHeight="1" x14ac:dyDescent="0.25"/>
    <row r="3857" ht="0" hidden="1" customHeight="1" x14ac:dyDescent="0.25"/>
    <row r="3858" ht="0" hidden="1" customHeight="1" x14ac:dyDescent="0.25"/>
    <row r="3859" ht="0" hidden="1" customHeight="1" x14ac:dyDescent="0.25"/>
    <row r="3860" ht="0" hidden="1" customHeight="1" x14ac:dyDescent="0.25"/>
    <row r="3861" ht="0" hidden="1" customHeight="1" x14ac:dyDescent="0.25"/>
    <row r="3862" ht="0" hidden="1" customHeight="1" x14ac:dyDescent="0.25"/>
    <row r="3863" ht="0" hidden="1" customHeight="1" x14ac:dyDescent="0.25"/>
    <row r="3864" ht="0" hidden="1" customHeight="1" x14ac:dyDescent="0.25"/>
    <row r="3865" ht="0" hidden="1" customHeight="1" x14ac:dyDescent="0.25"/>
    <row r="3866" ht="0" hidden="1" customHeight="1" x14ac:dyDescent="0.25"/>
    <row r="3867" ht="0" hidden="1" customHeight="1" x14ac:dyDescent="0.25"/>
    <row r="3868" ht="0" hidden="1" customHeight="1" x14ac:dyDescent="0.25"/>
    <row r="3869" ht="0" hidden="1" customHeight="1" x14ac:dyDescent="0.25"/>
    <row r="3870" ht="0" hidden="1" customHeight="1" x14ac:dyDescent="0.25"/>
    <row r="3871" ht="0" hidden="1" customHeight="1" x14ac:dyDescent="0.25"/>
    <row r="3872" ht="0" hidden="1" customHeight="1" x14ac:dyDescent="0.25"/>
    <row r="3873" ht="0" hidden="1" customHeight="1" x14ac:dyDescent="0.25"/>
    <row r="3874" ht="0" hidden="1" customHeight="1" x14ac:dyDescent="0.25"/>
    <row r="3875" ht="0" hidden="1" customHeight="1" x14ac:dyDescent="0.25"/>
    <row r="3876" ht="0" hidden="1" customHeight="1" x14ac:dyDescent="0.25"/>
    <row r="3877" ht="0" hidden="1" customHeight="1" x14ac:dyDescent="0.25"/>
    <row r="3878" ht="0" hidden="1" customHeight="1" x14ac:dyDescent="0.25"/>
    <row r="3879" ht="0" hidden="1" customHeight="1" x14ac:dyDescent="0.25"/>
    <row r="3880" ht="0" hidden="1" customHeight="1" x14ac:dyDescent="0.25"/>
    <row r="3881" ht="0" hidden="1" customHeight="1" x14ac:dyDescent="0.25"/>
    <row r="3882" ht="0" hidden="1" customHeight="1" x14ac:dyDescent="0.25"/>
    <row r="3883" ht="0" hidden="1" customHeight="1" x14ac:dyDescent="0.25"/>
    <row r="3884" ht="0" hidden="1" customHeight="1" x14ac:dyDescent="0.25"/>
    <row r="3885" ht="0" hidden="1" customHeight="1" x14ac:dyDescent="0.25"/>
    <row r="3886" ht="0" hidden="1" customHeight="1" x14ac:dyDescent="0.25"/>
    <row r="3887" ht="0" hidden="1" customHeight="1" x14ac:dyDescent="0.25"/>
    <row r="3888" ht="0" hidden="1" customHeight="1" x14ac:dyDescent="0.25"/>
    <row r="3889" ht="0" hidden="1" customHeight="1" x14ac:dyDescent="0.25"/>
    <row r="3890" ht="0" hidden="1" customHeight="1" x14ac:dyDescent="0.25"/>
    <row r="3891" ht="0" hidden="1" customHeight="1" x14ac:dyDescent="0.25"/>
    <row r="3892" ht="0" hidden="1" customHeight="1" x14ac:dyDescent="0.25"/>
    <row r="3893" ht="0" hidden="1" customHeight="1" x14ac:dyDescent="0.25"/>
    <row r="3894" ht="0" hidden="1" customHeight="1" x14ac:dyDescent="0.25"/>
    <row r="3895" ht="0" hidden="1" customHeight="1" x14ac:dyDescent="0.25"/>
    <row r="3896" ht="0" hidden="1" customHeight="1" x14ac:dyDescent="0.25"/>
    <row r="3897" ht="0" hidden="1" customHeight="1" x14ac:dyDescent="0.25"/>
    <row r="3898" ht="0" hidden="1" customHeight="1" x14ac:dyDescent="0.25"/>
    <row r="3899" ht="0" hidden="1" customHeight="1" x14ac:dyDescent="0.25"/>
    <row r="3900" ht="0" hidden="1" customHeight="1" x14ac:dyDescent="0.25"/>
    <row r="3901" ht="0" hidden="1" customHeight="1" x14ac:dyDescent="0.25"/>
    <row r="3902" ht="0" hidden="1" customHeight="1" x14ac:dyDescent="0.25"/>
    <row r="3903" ht="0" hidden="1" customHeight="1" x14ac:dyDescent="0.25"/>
    <row r="3904" ht="0" hidden="1" customHeight="1" x14ac:dyDescent="0.25"/>
    <row r="3905" ht="0" hidden="1" customHeight="1" x14ac:dyDescent="0.25"/>
    <row r="3906" ht="0" hidden="1" customHeight="1" x14ac:dyDescent="0.25"/>
    <row r="3907" ht="0" hidden="1" customHeight="1" x14ac:dyDescent="0.25"/>
    <row r="3908" ht="0" hidden="1" customHeight="1" x14ac:dyDescent="0.25"/>
    <row r="3909" ht="0" hidden="1" customHeight="1" x14ac:dyDescent="0.25"/>
    <row r="3910" ht="0" hidden="1" customHeight="1" x14ac:dyDescent="0.25"/>
    <row r="3911" ht="0" hidden="1" customHeight="1" x14ac:dyDescent="0.25"/>
    <row r="3912" ht="0" hidden="1" customHeight="1" x14ac:dyDescent="0.25"/>
    <row r="3913" ht="0" hidden="1" customHeight="1" x14ac:dyDescent="0.25"/>
    <row r="3914" ht="0" hidden="1" customHeight="1" x14ac:dyDescent="0.25"/>
    <row r="3915" ht="0" hidden="1" customHeight="1" x14ac:dyDescent="0.25"/>
    <row r="3916" ht="0" hidden="1" customHeight="1" x14ac:dyDescent="0.25"/>
    <row r="3917" ht="0" hidden="1" customHeight="1" x14ac:dyDescent="0.25"/>
    <row r="3918" ht="0" hidden="1" customHeight="1" x14ac:dyDescent="0.25"/>
    <row r="3919" ht="0" hidden="1" customHeight="1" x14ac:dyDescent="0.25"/>
    <row r="3920" ht="0" hidden="1" customHeight="1" x14ac:dyDescent="0.25"/>
    <row r="3921" ht="0" hidden="1" customHeight="1" x14ac:dyDescent="0.25"/>
    <row r="3922" ht="0" hidden="1" customHeight="1" x14ac:dyDescent="0.25"/>
    <row r="3923" ht="0" hidden="1" customHeight="1" x14ac:dyDescent="0.25"/>
    <row r="3924" ht="0" hidden="1" customHeight="1" x14ac:dyDescent="0.25"/>
    <row r="3925" ht="0" hidden="1" customHeight="1" x14ac:dyDescent="0.25"/>
    <row r="3926" ht="0" hidden="1" customHeight="1" x14ac:dyDescent="0.25"/>
    <row r="3927" ht="0" hidden="1" customHeight="1" x14ac:dyDescent="0.25"/>
    <row r="3928" ht="0" hidden="1" customHeight="1" x14ac:dyDescent="0.25"/>
    <row r="3929" ht="0" hidden="1" customHeight="1" x14ac:dyDescent="0.25"/>
    <row r="3930" ht="0" hidden="1" customHeight="1" x14ac:dyDescent="0.25"/>
    <row r="3931" ht="0" hidden="1" customHeight="1" x14ac:dyDescent="0.25"/>
    <row r="3932" ht="0" hidden="1" customHeight="1" x14ac:dyDescent="0.25"/>
    <row r="3933" ht="0" hidden="1" customHeight="1" x14ac:dyDescent="0.25"/>
    <row r="3934" ht="0" hidden="1" customHeight="1" x14ac:dyDescent="0.25"/>
    <row r="3935" ht="0" hidden="1" customHeight="1" x14ac:dyDescent="0.25"/>
    <row r="3936" ht="0" hidden="1" customHeight="1" x14ac:dyDescent="0.25"/>
    <row r="3937" ht="0" hidden="1" customHeight="1" x14ac:dyDescent="0.25"/>
    <row r="3938" ht="0" hidden="1" customHeight="1" x14ac:dyDescent="0.25"/>
    <row r="3939" ht="0" hidden="1" customHeight="1" x14ac:dyDescent="0.25"/>
    <row r="3940" ht="0" hidden="1" customHeight="1" x14ac:dyDescent="0.25"/>
    <row r="3941" ht="0" hidden="1" customHeight="1" x14ac:dyDescent="0.25"/>
    <row r="3942" ht="0" hidden="1" customHeight="1" x14ac:dyDescent="0.25"/>
    <row r="3943" ht="0" hidden="1" customHeight="1" x14ac:dyDescent="0.25"/>
    <row r="3944" ht="0" hidden="1" customHeight="1" x14ac:dyDescent="0.25"/>
    <row r="3945" ht="0" hidden="1" customHeight="1" x14ac:dyDescent="0.25"/>
    <row r="3946" ht="0" hidden="1" customHeight="1" x14ac:dyDescent="0.25"/>
    <row r="3947" ht="0" hidden="1" customHeight="1" x14ac:dyDescent="0.25"/>
    <row r="3948" ht="0" hidden="1" customHeight="1" x14ac:dyDescent="0.25"/>
    <row r="3949" ht="0" hidden="1" customHeight="1" x14ac:dyDescent="0.25"/>
    <row r="3950" ht="0" hidden="1" customHeight="1" x14ac:dyDescent="0.25"/>
    <row r="3951" ht="0" hidden="1" customHeight="1" x14ac:dyDescent="0.25"/>
    <row r="3952" ht="0" hidden="1" customHeight="1" x14ac:dyDescent="0.25"/>
    <row r="3953" ht="0" hidden="1" customHeight="1" x14ac:dyDescent="0.25"/>
    <row r="3954" ht="0" hidden="1" customHeight="1" x14ac:dyDescent="0.25"/>
    <row r="3955" ht="0" hidden="1" customHeight="1" x14ac:dyDescent="0.25"/>
    <row r="3956" ht="0" hidden="1" customHeight="1" x14ac:dyDescent="0.25"/>
    <row r="3957" ht="0" hidden="1" customHeight="1" x14ac:dyDescent="0.25"/>
    <row r="3958" ht="0" hidden="1" customHeight="1" x14ac:dyDescent="0.25"/>
    <row r="3959" ht="0" hidden="1" customHeight="1" x14ac:dyDescent="0.25"/>
    <row r="3960" ht="0" hidden="1" customHeight="1" x14ac:dyDescent="0.25"/>
    <row r="3961" ht="0" hidden="1" customHeight="1" x14ac:dyDescent="0.25"/>
    <row r="3962" ht="0" hidden="1" customHeight="1" x14ac:dyDescent="0.25"/>
    <row r="3963" ht="0" hidden="1" customHeight="1" x14ac:dyDescent="0.25"/>
    <row r="3964" ht="0" hidden="1" customHeight="1" x14ac:dyDescent="0.25"/>
    <row r="3965" ht="0" hidden="1" customHeight="1" x14ac:dyDescent="0.25"/>
    <row r="3966" ht="0" hidden="1" customHeight="1" x14ac:dyDescent="0.25"/>
    <row r="3967" ht="0" hidden="1" customHeight="1" x14ac:dyDescent="0.25"/>
    <row r="3968" ht="0" hidden="1" customHeight="1" x14ac:dyDescent="0.25"/>
    <row r="3969" ht="0" hidden="1" customHeight="1" x14ac:dyDescent="0.25"/>
    <row r="3970" ht="0" hidden="1" customHeight="1" x14ac:dyDescent="0.25"/>
    <row r="3971" ht="0" hidden="1" customHeight="1" x14ac:dyDescent="0.25"/>
    <row r="3972" ht="0" hidden="1" customHeight="1" x14ac:dyDescent="0.25"/>
    <row r="3973" ht="0" hidden="1" customHeight="1" x14ac:dyDescent="0.25"/>
    <row r="3974" ht="0" hidden="1" customHeight="1" x14ac:dyDescent="0.25"/>
    <row r="3975" ht="0" hidden="1" customHeight="1" x14ac:dyDescent="0.25"/>
    <row r="3976" ht="0" hidden="1" customHeight="1" x14ac:dyDescent="0.25"/>
    <row r="3977" ht="0" hidden="1" customHeight="1" x14ac:dyDescent="0.25"/>
    <row r="3978" ht="0" hidden="1" customHeight="1" x14ac:dyDescent="0.25"/>
    <row r="3979" ht="0" hidden="1" customHeight="1" x14ac:dyDescent="0.25"/>
    <row r="3980" ht="0" hidden="1" customHeight="1" x14ac:dyDescent="0.25"/>
    <row r="3981" ht="0" hidden="1" customHeight="1" x14ac:dyDescent="0.25"/>
    <row r="3982" ht="0" hidden="1" customHeight="1" x14ac:dyDescent="0.25"/>
    <row r="3983" ht="0" hidden="1" customHeight="1" x14ac:dyDescent="0.25"/>
    <row r="3984" ht="0" hidden="1" customHeight="1" x14ac:dyDescent="0.25"/>
    <row r="3985" ht="0" hidden="1" customHeight="1" x14ac:dyDescent="0.25"/>
    <row r="3986" ht="0" hidden="1" customHeight="1" x14ac:dyDescent="0.25"/>
    <row r="3987" ht="0" hidden="1" customHeight="1" x14ac:dyDescent="0.25"/>
    <row r="3988" ht="0" hidden="1" customHeight="1" x14ac:dyDescent="0.25"/>
    <row r="3989" ht="0" hidden="1" customHeight="1" x14ac:dyDescent="0.25"/>
    <row r="3990" ht="0" hidden="1" customHeight="1" x14ac:dyDescent="0.25"/>
    <row r="3991" ht="0" hidden="1" customHeight="1" x14ac:dyDescent="0.25"/>
    <row r="3992" ht="0" hidden="1" customHeight="1" x14ac:dyDescent="0.25"/>
    <row r="3993" ht="0" hidden="1" customHeight="1" x14ac:dyDescent="0.25"/>
    <row r="3994" ht="0" hidden="1" customHeight="1" x14ac:dyDescent="0.25"/>
    <row r="3995" ht="0" hidden="1" customHeight="1" x14ac:dyDescent="0.25"/>
    <row r="3996" ht="0" hidden="1" customHeight="1" x14ac:dyDescent="0.25"/>
    <row r="3997" ht="0" hidden="1" customHeight="1" x14ac:dyDescent="0.25"/>
    <row r="3998" ht="0" hidden="1" customHeight="1" x14ac:dyDescent="0.25"/>
    <row r="3999" ht="0" hidden="1" customHeight="1" x14ac:dyDescent="0.25"/>
    <row r="4000" ht="0" hidden="1" customHeight="1" x14ac:dyDescent="0.25"/>
    <row r="4001" ht="0" hidden="1" customHeight="1" x14ac:dyDescent="0.25"/>
    <row r="4002" ht="0" hidden="1" customHeight="1" x14ac:dyDescent="0.25"/>
    <row r="4003" ht="0" hidden="1" customHeight="1" x14ac:dyDescent="0.25"/>
    <row r="4004" ht="0" hidden="1" customHeight="1" x14ac:dyDescent="0.25"/>
    <row r="4005" ht="0" hidden="1" customHeight="1" x14ac:dyDescent="0.25"/>
    <row r="4006" ht="0" hidden="1" customHeight="1" x14ac:dyDescent="0.25"/>
    <row r="4007" ht="0" hidden="1" customHeight="1" x14ac:dyDescent="0.25"/>
    <row r="4008" ht="0" hidden="1" customHeight="1" x14ac:dyDescent="0.25"/>
    <row r="4009" ht="0" hidden="1" customHeight="1" x14ac:dyDescent="0.25"/>
    <row r="4010" ht="0" hidden="1" customHeight="1" x14ac:dyDescent="0.25"/>
    <row r="4011" ht="0" hidden="1" customHeight="1" x14ac:dyDescent="0.25"/>
    <row r="4012" ht="0" hidden="1" customHeight="1" x14ac:dyDescent="0.25"/>
    <row r="4013" ht="0" hidden="1" customHeight="1" x14ac:dyDescent="0.25"/>
    <row r="4014" ht="0" hidden="1" customHeight="1" x14ac:dyDescent="0.25"/>
    <row r="4015" ht="0" hidden="1" customHeight="1" x14ac:dyDescent="0.25"/>
    <row r="4016" ht="0" hidden="1" customHeight="1" x14ac:dyDescent="0.25"/>
    <row r="4017" ht="0" hidden="1" customHeight="1" x14ac:dyDescent="0.25"/>
    <row r="4018" ht="0" hidden="1" customHeight="1" x14ac:dyDescent="0.25"/>
    <row r="4019" ht="0" hidden="1" customHeight="1" x14ac:dyDescent="0.25"/>
    <row r="4020" ht="0" hidden="1" customHeight="1" x14ac:dyDescent="0.25"/>
    <row r="4021" ht="0" hidden="1" customHeight="1" x14ac:dyDescent="0.25"/>
    <row r="4022" ht="0" hidden="1" customHeight="1" x14ac:dyDescent="0.25"/>
    <row r="4023" ht="0" hidden="1" customHeight="1" x14ac:dyDescent="0.25"/>
    <row r="4024" ht="0" hidden="1" customHeight="1" x14ac:dyDescent="0.25"/>
    <row r="4025" ht="0" hidden="1" customHeight="1" x14ac:dyDescent="0.25"/>
    <row r="4026" ht="0" hidden="1" customHeight="1" x14ac:dyDescent="0.25"/>
    <row r="4027" ht="0" hidden="1" customHeight="1" x14ac:dyDescent="0.25"/>
    <row r="4028" ht="0" hidden="1" customHeight="1" x14ac:dyDescent="0.25"/>
    <row r="4029" ht="0" hidden="1" customHeight="1" x14ac:dyDescent="0.25"/>
    <row r="4030" ht="0" hidden="1" customHeight="1" x14ac:dyDescent="0.25"/>
    <row r="4031" ht="0" hidden="1" customHeight="1" x14ac:dyDescent="0.25"/>
    <row r="4032" ht="0" hidden="1" customHeight="1" x14ac:dyDescent="0.25"/>
    <row r="4033" ht="0" hidden="1" customHeight="1" x14ac:dyDescent="0.25"/>
    <row r="4034" ht="0" hidden="1" customHeight="1" x14ac:dyDescent="0.25"/>
    <row r="4035" ht="0" hidden="1" customHeight="1" x14ac:dyDescent="0.25"/>
    <row r="4036" ht="0" hidden="1" customHeight="1" x14ac:dyDescent="0.25"/>
    <row r="4037" ht="0" hidden="1" customHeight="1" x14ac:dyDescent="0.25"/>
    <row r="4038" ht="0" hidden="1" customHeight="1" x14ac:dyDescent="0.25"/>
    <row r="4039" ht="0" hidden="1" customHeight="1" x14ac:dyDescent="0.25"/>
    <row r="4040" ht="0" hidden="1" customHeight="1" x14ac:dyDescent="0.25"/>
    <row r="4041" ht="0" hidden="1" customHeight="1" x14ac:dyDescent="0.25"/>
    <row r="4042" ht="0" hidden="1" customHeight="1" x14ac:dyDescent="0.25"/>
    <row r="4043" ht="0" hidden="1" customHeight="1" x14ac:dyDescent="0.25"/>
    <row r="4044" ht="0" hidden="1" customHeight="1" x14ac:dyDescent="0.25"/>
    <row r="4045" ht="0" hidden="1" customHeight="1" x14ac:dyDescent="0.25"/>
    <row r="4046" ht="0" hidden="1" customHeight="1" x14ac:dyDescent="0.25"/>
    <row r="4047" ht="0" hidden="1" customHeight="1" x14ac:dyDescent="0.25"/>
    <row r="4048" ht="0" hidden="1" customHeight="1" x14ac:dyDescent="0.25"/>
    <row r="4049" ht="0" hidden="1" customHeight="1" x14ac:dyDescent="0.25"/>
    <row r="4050" ht="0" hidden="1" customHeight="1" x14ac:dyDescent="0.25"/>
    <row r="4051" ht="0" hidden="1" customHeight="1" x14ac:dyDescent="0.25"/>
    <row r="4052" ht="0" hidden="1" customHeight="1" x14ac:dyDescent="0.25"/>
    <row r="4053" ht="0" hidden="1" customHeight="1" x14ac:dyDescent="0.25"/>
    <row r="4054" ht="0" hidden="1" customHeight="1" x14ac:dyDescent="0.25"/>
    <row r="4055" ht="0" hidden="1" customHeight="1" x14ac:dyDescent="0.25"/>
    <row r="4056" ht="0" hidden="1" customHeight="1" x14ac:dyDescent="0.25"/>
    <row r="4057" ht="0" hidden="1" customHeight="1" x14ac:dyDescent="0.25"/>
    <row r="4058" ht="0" hidden="1" customHeight="1" x14ac:dyDescent="0.25"/>
    <row r="4059" ht="0" hidden="1" customHeight="1" x14ac:dyDescent="0.25"/>
    <row r="4060" ht="0" hidden="1" customHeight="1" x14ac:dyDescent="0.25"/>
    <row r="4061" ht="0" hidden="1" customHeight="1" x14ac:dyDescent="0.25"/>
    <row r="4062" ht="0" hidden="1" customHeight="1" x14ac:dyDescent="0.25"/>
    <row r="4063" ht="0" hidden="1" customHeight="1" x14ac:dyDescent="0.25"/>
    <row r="4064" ht="0" hidden="1" customHeight="1" x14ac:dyDescent="0.25"/>
    <row r="4065" ht="0" hidden="1" customHeight="1" x14ac:dyDescent="0.25"/>
    <row r="4066" ht="0" hidden="1" customHeight="1" x14ac:dyDescent="0.25"/>
    <row r="4067" ht="0" hidden="1" customHeight="1" x14ac:dyDescent="0.25"/>
    <row r="4068" ht="0" hidden="1" customHeight="1" x14ac:dyDescent="0.25"/>
    <row r="4069" ht="0" hidden="1" customHeight="1" x14ac:dyDescent="0.25"/>
    <row r="4070" ht="0" hidden="1" customHeight="1" x14ac:dyDescent="0.25"/>
    <row r="4071" ht="0" hidden="1" customHeight="1" x14ac:dyDescent="0.25"/>
    <row r="4072" ht="0" hidden="1" customHeight="1" x14ac:dyDescent="0.25"/>
    <row r="4073" ht="0" hidden="1" customHeight="1" x14ac:dyDescent="0.25"/>
    <row r="4074" ht="0" hidden="1" customHeight="1" x14ac:dyDescent="0.25"/>
    <row r="4075" ht="0" hidden="1" customHeight="1" x14ac:dyDescent="0.25"/>
    <row r="4076" ht="0" hidden="1" customHeight="1" x14ac:dyDescent="0.25"/>
    <row r="4077" ht="0" hidden="1" customHeight="1" x14ac:dyDescent="0.25"/>
    <row r="4078" ht="0" hidden="1" customHeight="1" x14ac:dyDescent="0.25"/>
    <row r="4079" ht="0" hidden="1" customHeight="1" x14ac:dyDescent="0.25"/>
    <row r="4080" ht="0" hidden="1" customHeight="1" x14ac:dyDescent="0.25"/>
    <row r="4081" ht="0" hidden="1" customHeight="1" x14ac:dyDescent="0.25"/>
    <row r="4082" ht="0" hidden="1" customHeight="1" x14ac:dyDescent="0.25"/>
    <row r="4083" ht="0" hidden="1" customHeight="1" x14ac:dyDescent="0.25"/>
    <row r="4084" ht="0" hidden="1" customHeight="1" x14ac:dyDescent="0.25"/>
    <row r="4085" ht="0" hidden="1" customHeight="1" x14ac:dyDescent="0.25"/>
    <row r="4086" ht="0" hidden="1" customHeight="1" x14ac:dyDescent="0.25"/>
    <row r="4087" ht="0" hidden="1" customHeight="1" x14ac:dyDescent="0.25"/>
    <row r="4088" ht="0" hidden="1" customHeight="1" x14ac:dyDescent="0.25"/>
    <row r="4089" ht="0" hidden="1" customHeight="1" x14ac:dyDescent="0.25"/>
    <row r="4090" ht="0" hidden="1" customHeight="1" x14ac:dyDescent="0.25"/>
    <row r="4091" ht="0" hidden="1" customHeight="1" x14ac:dyDescent="0.25"/>
    <row r="4092" ht="0" hidden="1" customHeight="1" x14ac:dyDescent="0.25"/>
    <row r="4093" ht="0" hidden="1" customHeight="1" x14ac:dyDescent="0.25"/>
    <row r="4094" ht="0" hidden="1" customHeight="1" x14ac:dyDescent="0.25"/>
    <row r="4095" ht="0" hidden="1" customHeight="1" x14ac:dyDescent="0.25"/>
    <row r="4096" ht="0" hidden="1" customHeight="1" x14ac:dyDescent="0.25"/>
    <row r="4097" ht="0" hidden="1" customHeight="1" x14ac:dyDescent="0.25"/>
    <row r="4098" ht="0" hidden="1" customHeight="1" x14ac:dyDescent="0.25"/>
    <row r="4099" ht="0" hidden="1" customHeight="1" x14ac:dyDescent="0.25"/>
    <row r="4100" ht="0" hidden="1" customHeight="1" x14ac:dyDescent="0.25"/>
    <row r="4101" ht="0" hidden="1" customHeight="1" x14ac:dyDescent="0.25"/>
    <row r="4102" ht="0" hidden="1" customHeight="1" x14ac:dyDescent="0.25"/>
    <row r="4103" ht="0" hidden="1" customHeight="1" x14ac:dyDescent="0.25"/>
    <row r="4104" ht="0" hidden="1" customHeight="1" x14ac:dyDescent="0.25"/>
    <row r="4105" ht="0" hidden="1" customHeight="1" x14ac:dyDescent="0.25"/>
    <row r="4106" ht="0" hidden="1" customHeight="1" x14ac:dyDescent="0.25"/>
    <row r="4107" ht="0" hidden="1" customHeight="1" x14ac:dyDescent="0.25"/>
    <row r="4108" ht="0" hidden="1" customHeight="1" x14ac:dyDescent="0.25"/>
    <row r="4109" ht="0" hidden="1" customHeight="1" x14ac:dyDescent="0.25"/>
    <row r="4110" ht="0" hidden="1" customHeight="1" x14ac:dyDescent="0.25"/>
    <row r="4111" ht="0" hidden="1" customHeight="1" x14ac:dyDescent="0.25"/>
    <row r="4112" ht="0" hidden="1" customHeight="1" x14ac:dyDescent="0.25"/>
    <row r="4113" ht="0" hidden="1" customHeight="1" x14ac:dyDescent="0.25"/>
    <row r="4114" ht="0" hidden="1" customHeight="1" x14ac:dyDescent="0.25"/>
    <row r="4115" ht="0" hidden="1" customHeight="1" x14ac:dyDescent="0.25"/>
    <row r="4116" ht="0" hidden="1" customHeight="1" x14ac:dyDescent="0.25"/>
    <row r="4117" ht="0" hidden="1" customHeight="1" x14ac:dyDescent="0.25"/>
    <row r="4118" ht="0" hidden="1" customHeight="1" x14ac:dyDescent="0.25"/>
    <row r="4119" ht="0" hidden="1" customHeight="1" x14ac:dyDescent="0.25"/>
    <row r="4120" ht="0" hidden="1" customHeight="1" x14ac:dyDescent="0.25"/>
    <row r="4121" ht="0" hidden="1" customHeight="1" x14ac:dyDescent="0.25"/>
    <row r="4122" ht="0" hidden="1" customHeight="1" x14ac:dyDescent="0.25"/>
    <row r="4123" ht="0" hidden="1" customHeight="1" x14ac:dyDescent="0.25"/>
    <row r="4124" ht="0" hidden="1" customHeight="1" x14ac:dyDescent="0.25"/>
    <row r="4125" ht="0" hidden="1" customHeight="1" x14ac:dyDescent="0.25"/>
    <row r="4126" ht="0" hidden="1" customHeight="1" x14ac:dyDescent="0.25"/>
    <row r="4127" ht="0" hidden="1" customHeight="1" x14ac:dyDescent="0.25"/>
    <row r="4128" ht="0" hidden="1" customHeight="1" x14ac:dyDescent="0.25"/>
    <row r="4129" ht="0" hidden="1" customHeight="1" x14ac:dyDescent="0.25"/>
    <row r="4130" ht="0" hidden="1" customHeight="1" x14ac:dyDescent="0.25"/>
    <row r="4131" ht="0" hidden="1" customHeight="1" x14ac:dyDescent="0.25"/>
    <row r="4132" ht="0" hidden="1" customHeight="1" x14ac:dyDescent="0.25"/>
    <row r="4133" ht="0" hidden="1" customHeight="1" x14ac:dyDescent="0.25"/>
    <row r="4134" ht="0" hidden="1" customHeight="1" x14ac:dyDescent="0.25"/>
    <row r="4135" ht="0" hidden="1" customHeight="1" x14ac:dyDescent="0.25"/>
    <row r="4136" ht="0" hidden="1" customHeight="1" x14ac:dyDescent="0.25"/>
    <row r="4137" ht="0" hidden="1" customHeight="1" x14ac:dyDescent="0.25"/>
    <row r="4138" ht="0" hidden="1" customHeight="1" x14ac:dyDescent="0.25"/>
    <row r="4139" ht="0" hidden="1" customHeight="1" x14ac:dyDescent="0.25"/>
    <row r="4140" ht="0" hidden="1" customHeight="1" x14ac:dyDescent="0.25"/>
    <row r="4141" ht="0" hidden="1" customHeight="1" x14ac:dyDescent="0.25"/>
    <row r="4142" ht="0" hidden="1" customHeight="1" x14ac:dyDescent="0.25"/>
    <row r="4143" ht="0" hidden="1" customHeight="1" x14ac:dyDescent="0.25"/>
    <row r="4144" ht="0" hidden="1" customHeight="1" x14ac:dyDescent="0.25"/>
    <row r="4145" ht="0" hidden="1" customHeight="1" x14ac:dyDescent="0.25"/>
    <row r="4146" ht="0" hidden="1" customHeight="1" x14ac:dyDescent="0.25"/>
    <row r="4147" ht="0" hidden="1" customHeight="1" x14ac:dyDescent="0.25"/>
    <row r="4148" ht="0" hidden="1" customHeight="1" x14ac:dyDescent="0.25"/>
    <row r="4149" ht="0" hidden="1" customHeight="1" x14ac:dyDescent="0.25"/>
    <row r="4150" ht="0" hidden="1" customHeight="1" x14ac:dyDescent="0.25"/>
    <row r="4151" ht="0" hidden="1" customHeight="1" x14ac:dyDescent="0.25"/>
    <row r="4152" ht="0" hidden="1" customHeight="1" x14ac:dyDescent="0.25"/>
    <row r="4153" ht="0" hidden="1" customHeight="1" x14ac:dyDescent="0.25"/>
    <row r="4154" ht="0" hidden="1" customHeight="1" x14ac:dyDescent="0.25"/>
    <row r="4155" ht="0" hidden="1" customHeight="1" x14ac:dyDescent="0.25"/>
    <row r="4156" ht="0" hidden="1" customHeight="1" x14ac:dyDescent="0.25"/>
    <row r="4157" ht="0" hidden="1" customHeight="1" x14ac:dyDescent="0.25"/>
    <row r="4158" ht="0" hidden="1" customHeight="1" x14ac:dyDescent="0.25"/>
    <row r="4159" ht="0" hidden="1" customHeight="1" x14ac:dyDescent="0.25"/>
    <row r="4160" ht="0" hidden="1" customHeight="1" x14ac:dyDescent="0.25"/>
    <row r="4161" ht="0" hidden="1" customHeight="1" x14ac:dyDescent="0.25"/>
    <row r="4162" ht="0" hidden="1" customHeight="1" x14ac:dyDescent="0.25"/>
    <row r="4163" ht="0" hidden="1" customHeight="1" x14ac:dyDescent="0.25"/>
    <row r="4164" ht="0" hidden="1" customHeight="1" x14ac:dyDescent="0.25"/>
    <row r="4165" ht="0" hidden="1" customHeight="1" x14ac:dyDescent="0.25"/>
    <row r="4166" ht="0" hidden="1" customHeight="1" x14ac:dyDescent="0.25"/>
    <row r="4167" ht="0" hidden="1" customHeight="1" x14ac:dyDescent="0.25"/>
    <row r="4168" ht="0" hidden="1" customHeight="1" x14ac:dyDescent="0.25"/>
    <row r="4169" ht="0" hidden="1" customHeight="1" x14ac:dyDescent="0.25"/>
    <row r="4170" ht="0" hidden="1" customHeight="1" x14ac:dyDescent="0.25"/>
    <row r="4171" ht="0" hidden="1" customHeight="1" x14ac:dyDescent="0.25"/>
    <row r="4172" ht="0" hidden="1" customHeight="1" x14ac:dyDescent="0.25"/>
    <row r="4173" ht="0" hidden="1" customHeight="1" x14ac:dyDescent="0.25"/>
    <row r="4174" ht="0" hidden="1" customHeight="1" x14ac:dyDescent="0.25"/>
    <row r="4175" ht="0" hidden="1" customHeight="1" x14ac:dyDescent="0.25"/>
    <row r="4176" ht="0" hidden="1" customHeight="1" x14ac:dyDescent="0.25"/>
    <row r="4177" ht="0" hidden="1" customHeight="1" x14ac:dyDescent="0.25"/>
    <row r="4178" ht="0" hidden="1" customHeight="1" x14ac:dyDescent="0.25"/>
    <row r="4179" ht="0" hidden="1" customHeight="1" x14ac:dyDescent="0.25"/>
    <row r="4180" ht="0" hidden="1" customHeight="1" x14ac:dyDescent="0.25"/>
    <row r="4181" ht="0" hidden="1" customHeight="1" x14ac:dyDescent="0.25"/>
    <row r="4182" ht="0" hidden="1" customHeight="1" x14ac:dyDescent="0.25"/>
    <row r="4183" ht="0" hidden="1" customHeight="1" x14ac:dyDescent="0.25"/>
    <row r="4184" ht="0" hidden="1" customHeight="1" x14ac:dyDescent="0.25"/>
    <row r="4185" ht="0" hidden="1" customHeight="1" x14ac:dyDescent="0.25"/>
    <row r="4186" ht="0" hidden="1" customHeight="1" x14ac:dyDescent="0.25"/>
    <row r="4187" ht="0" hidden="1" customHeight="1" x14ac:dyDescent="0.25"/>
    <row r="4188" ht="0" hidden="1" customHeight="1" x14ac:dyDescent="0.25"/>
    <row r="4189" ht="0" hidden="1" customHeight="1" x14ac:dyDescent="0.25"/>
    <row r="4190" ht="0" hidden="1" customHeight="1" x14ac:dyDescent="0.25"/>
    <row r="4191" ht="0" hidden="1" customHeight="1" x14ac:dyDescent="0.25"/>
    <row r="4192" ht="0" hidden="1" customHeight="1" x14ac:dyDescent="0.25"/>
    <row r="4193" ht="0" hidden="1" customHeight="1" x14ac:dyDescent="0.25"/>
    <row r="4194" ht="0" hidden="1" customHeight="1" x14ac:dyDescent="0.25"/>
    <row r="4195" ht="0" hidden="1" customHeight="1" x14ac:dyDescent="0.25"/>
    <row r="4196" ht="0" hidden="1" customHeight="1" x14ac:dyDescent="0.25"/>
    <row r="4197" ht="0" hidden="1" customHeight="1" x14ac:dyDescent="0.25"/>
    <row r="4198" ht="0" hidden="1" customHeight="1" x14ac:dyDescent="0.25"/>
    <row r="4199" ht="0" hidden="1" customHeight="1" x14ac:dyDescent="0.25"/>
    <row r="4200" ht="0" hidden="1" customHeight="1" x14ac:dyDescent="0.25"/>
    <row r="4201" ht="0" hidden="1" customHeight="1" x14ac:dyDescent="0.25"/>
    <row r="4202" ht="0" hidden="1" customHeight="1" x14ac:dyDescent="0.25"/>
    <row r="4203" ht="0" hidden="1" customHeight="1" x14ac:dyDescent="0.25"/>
    <row r="4204" ht="0" hidden="1" customHeight="1" x14ac:dyDescent="0.25"/>
    <row r="4205" ht="0" hidden="1" customHeight="1" x14ac:dyDescent="0.25"/>
    <row r="4206" ht="0" hidden="1" customHeight="1" x14ac:dyDescent="0.25"/>
    <row r="4207" ht="0" hidden="1" customHeight="1" x14ac:dyDescent="0.25"/>
    <row r="4208" ht="0" hidden="1" customHeight="1" x14ac:dyDescent="0.25"/>
    <row r="4209" ht="0" hidden="1" customHeight="1" x14ac:dyDescent="0.25"/>
    <row r="4210" ht="0" hidden="1" customHeight="1" x14ac:dyDescent="0.25"/>
    <row r="4211" ht="0" hidden="1" customHeight="1" x14ac:dyDescent="0.25"/>
    <row r="4212" ht="0" hidden="1" customHeight="1" x14ac:dyDescent="0.25"/>
    <row r="4213" ht="0" hidden="1" customHeight="1" x14ac:dyDescent="0.25"/>
    <row r="4214" ht="0" hidden="1" customHeight="1" x14ac:dyDescent="0.25"/>
    <row r="4215" ht="0" hidden="1" customHeight="1" x14ac:dyDescent="0.25"/>
    <row r="4216" ht="0" hidden="1" customHeight="1" x14ac:dyDescent="0.25"/>
    <row r="4217" ht="0" hidden="1" customHeight="1" x14ac:dyDescent="0.25"/>
    <row r="4218" ht="0" hidden="1" customHeight="1" x14ac:dyDescent="0.25"/>
    <row r="4219" ht="0" hidden="1" customHeight="1" x14ac:dyDescent="0.25"/>
    <row r="4220" ht="0" hidden="1" customHeight="1" x14ac:dyDescent="0.25"/>
    <row r="4221" ht="0" hidden="1" customHeight="1" x14ac:dyDescent="0.25"/>
    <row r="4222" ht="0" hidden="1" customHeight="1" x14ac:dyDescent="0.25"/>
    <row r="4223" ht="0" hidden="1" customHeight="1" x14ac:dyDescent="0.25"/>
    <row r="4224" ht="0" hidden="1" customHeight="1" x14ac:dyDescent="0.25"/>
    <row r="4225" ht="0" hidden="1" customHeight="1" x14ac:dyDescent="0.25"/>
    <row r="4226" ht="0" hidden="1" customHeight="1" x14ac:dyDescent="0.25"/>
    <row r="4227" ht="0" hidden="1" customHeight="1" x14ac:dyDescent="0.25"/>
    <row r="4228" ht="0" hidden="1" customHeight="1" x14ac:dyDescent="0.25"/>
    <row r="4229" ht="0" hidden="1" customHeight="1" x14ac:dyDescent="0.25"/>
    <row r="4230" ht="0" hidden="1" customHeight="1" x14ac:dyDescent="0.25"/>
    <row r="4231" ht="0" hidden="1" customHeight="1" x14ac:dyDescent="0.25"/>
    <row r="4232" ht="0" hidden="1" customHeight="1" x14ac:dyDescent="0.25"/>
    <row r="4233" ht="0" hidden="1" customHeight="1" x14ac:dyDescent="0.25"/>
    <row r="4234" ht="0" hidden="1" customHeight="1" x14ac:dyDescent="0.25"/>
    <row r="4235" ht="0" hidden="1" customHeight="1" x14ac:dyDescent="0.25"/>
    <row r="4236" ht="0" hidden="1" customHeight="1" x14ac:dyDescent="0.25"/>
    <row r="4237" ht="0" hidden="1" customHeight="1" x14ac:dyDescent="0.25"/>
    <row r="4238" ht="0" hidden="1" customHeight="1" x14ac:dyDescent="0.25"/>
    <row r="4239" ht="0" hidden="1" customHeight="1" x14ac:dyDescent="0.25"/>
    <row r="4240" ht="0" hidden="1" customHeight="1" x14ac:dyDescent="0.25"/>
    <row r="4241" ht="0" hidden="1" customHeight="1" x14ac:dyDescent="0.25"/>
    <row r="4242" ht="0" hidden="1" customHeight="1" x14ac:dyDescent="0.25"/>
    <row r="4243" ht="0" hidden="1" customHeight="1" x14ac:dyDescent="0.25"/>
    <row r="4244" ht="0" hidden="1" customHeight="1" x14ac:dyDescent="0.25"/>
    <row r="4245" ht="0" hidden="1" customHeight="1" x14ac:dyDescent="0.25"/>
    <row r="4246" ht="0" hidden="1" customHeight="1" x14ac:dyDescent="0.25"/>
    <row r="4247" ht="0" hidden="1" customHeight="1" x14ac:dyDescent="0.25"/>
    <row r="4248" ht="0" hidden="1" customHeight="1" x14ac:dyDescent="0.25"/>
    <row r="4249" ht="0" hidden="1" customHeight="1" x14ac:dyDescent="0.25"/>
    <row r="4250" ht="0" hidden="1" customHeight="1" x14ac:dyDescent="0.25"/>
    <row r="4251" ht="0" hidden="1" customHeight="1" x14ac:dyDescent="0.25"/>
    <row r="4252" ht="0" hidden="1" customHeight="1" x14ac:dyDescent="0.25"/>
    <row r="4253" ht="0" hidden="1" customHeight="1" x14ac:dyDescent="0.25"/>
    <row r="4254" ht="0" hidden="1" customHeight="1" x14ac:dyDescent="0.25"/>
    <row r="4255" ht="0" hidden="1" customHeight="1" x14ac:dyDescent="0.25"/>
    <row r="4256" ht="0" hidden="1" customHeight="1" x14ac:dyDescent="0.25"/>
    <row r="4257" ht="0" hidden="1" customHeight="1" x14ac:dyDescent="0.25"/>
    <row r="4258" ht="0" hidden="1" customHeight="1" x14ac:dyDescent="0.25"/>
    <row r="4259" ht="0" hidden="1" customHeight="1" x14ac:dyDescent="0.25"/>
    <row r="4260" ht="0" hidden="1" customHeight="1" x14ac:dyDescent="0.25"/>
    <row r="4261" ht="0" hidden="1" customHeight="1" x14ac:dyDescent="0.25"/>
    <row r="4262" ht="0" hidden="1" customHeight="1" x14ac:dyDescent="0.25"/>
    <row r="4263" ht="0" hidden="1" customHeight="1" x14ac:dyDescent="0.25"/>
    <row r="4264" ht="0" hidden="1" customHeight="1" x14ac:dyDescent="0.25"/>
    <row r="4265" ht="0" hidden="1" customHeight="1" x14ac:dyDescent="0.25"/>
    <row r="4266" ht="0" hidden="1" customHeight="1" x14ac:dyDescent="0.25"/>
    <row r="4267" ht="0" hidden="1" customHeight="1" x14ac:dyDescent="0.25"/>
    <row r="4268" ht="0" hidden="1" customHeight="1" x14ac:dyDescent="0.25"/>
    <row r="4269" ht="0" hidden="1" customHeight="1" x14ac:dyDescent="0.25"/>
    <row r="4270" ht="0" hidden="1" customHeight="1" x14ac:dyDescent="0.25"/>
    <row r="4271" ht="0" hidden="1" customHeight="1" x14ac:dyDescent="0.25"/>
    <row r="4272" ht="0" hidden="1" customHeight="1" x14ac:dyDescent="0.25"/>
    <row r="4273" ht="0" hidden="1" customHeight="1" x14ac:dyDescent="0.25"/>
    <row r="4274" ht="0" hidden="1" customHeight="1" x14ac:dyDescent="0.25"/>
    <row r="4275" ht="0" hidden="1" customHeight="1" x14ac:dyDescent="0.25"/>
    <row r="4276" ht="0" hidden="1" customHeight="1" x14ac:dyDescent="0.25"/>
    <row r="4277" ht="0" hidden="1" customHeight="1" x14ac:dyDescent="0.25"/>
    <row r="4278" ht="0" hidden="1" customHeight="1" x14ac:dyDescent="0.25"/>
    <row r="4279" ht="0" hidden="1" customHeight="1" x14ac:dyDescent="0.25"/>
    <row r="4280" ht="0" hidden="1" customHeight="1" x14ac:dyDescent="0.25"/>
    <row r="4281" ht="0" hidden="1" customHeight="1" x14ac:dyDescent="0.25"/>
    <row r="4282" ht="0" hidden="1" customHeight="1" x14ac:dyDescent="0.25"/>
    <row r="4283" ht="0" hidden="1" customHeight="1" x14ac:dyDescent="0.25"/>
    <row r="4284" ht="0" hidden="1" customHeight="1" x14ac:dyDescent="0.25"/>
    <row r="4285" ht="0" hidden="1" customHeight="1" x14ac:dyDescent="0.25"/>
    <row r="4286" ht="0" hidden="1" customHeight="1" x14ac:dyDescent="0.25"/>
    <row r="4287" ht="0" hidden="1" customHeight="1" x14ac:dyDescent="0.25"/>
    <row r="4288" ht="0" hidden="1" customHeight="1" x14ac:dyDescent="0.25"/>
    <row r="4289" ht="0" hidden="1" customHeight="1" x14ac:dyDescent="0.25"/>
    <row r="4290" ht="0" hidden="1" customHeight="1" x14ac:dyDescent="0.25"/>
    <row r="4291" ht="0" hidden="1" customHeight="1" x14ac:dyDescent="0.25"/>
    <row r="4292" ht="0" hidden="1" customHeight="1" x14ac:dyDescent="0.25"/>
    <row r="4293" ht="0" hidden="1" customHeight="1" x14ac:dyDescent="0.25"/>
    <row r="4294" ht="0" hidden="1" customHeight="1" x14ac:dyDescent="0.25"/>
    <row r="4295" ht="0" hidden="1" customHeight="1" x14ac:dyDescent="0.25"/>
    <row r="4296" ht="0" hidden="1" customHeight="1" x14ac:dyDescent="0.25"/>
    <row r="4297" ht="0" hidden="1" customHeight="1" x14ac:dyDescent="0.25"/>
    <row r="4298" ht="0" hidden="1" customHeight="1" x14ac:dyDescent="0.25"/>
    <row r="4299" ht="0" hidden="1" customHeight="1" x14ac:dyDescent="0.25"/>
    <row r="4300" ht="0" hidden="1" customHeight="1" x14ac:dyDescent="0.25"/>
    <row r="4301" ht="0" hidden="1" customHeight="1" x14ac:dyDescent="0.25"/>
    <row r="4302" ht="0" hidden="1" customHeight="1" x14ac:dyDescent="0.25"/>
    <row r="4303" ht="0" hidden="1" customHeight="1" x14ac:dyDescent="0.25"/>
    <row r="4304" ht="0" hidden="1" customHeight="1" x14ac:dyDescent="0.25"/>
    <row r="4305" ht="0" hidden="1" customHeight="1" x14ac:dyDescent="0.25"/>
    <row r="4306" ht="0" hidden="1" customHeight="1" x14ac:dyDescent="0.25"/>
    <row r="4307" ht="0" hidden="1" customHeight="1" x14ac:dyDescent="0.25"/>
    <row r="4308" ht="0" hidden="1" customHeight="1" x14ac:dyDescent="0.25"/>
    <row r="4309" ht="0" hidden="1" customHeight="1" x14ac:dyDescent="0.25"/>
    <row r="4310" ht="0" hidden="1" customHeight="1" x14ac:dyDescent="0.25"/>
    <row r="4311" ht="0" hidden="1" customHeight="1" x14ac:dyDescent="0.25"/>
    <row r="4312" ht="0" hidden="1" customHeight="1" x14ac:dyDescent="0.25"/>
    <row r="4313" ht="0" hidden="1" customHeight="1" x14ac:dyDescent="0.25"/>
    <row r="4314" ht="0" hidden="1" customHeight="1" x14ac:dyDescent="0.25"/>
    <row r="4315" ht="0" hidden="1" customHeight="1" x14ac:dyDescent="0.25"/>
    <row r="4316" ht="0" hidden="1" customHeight="1" x14ac:dyDescent="0.25"/>
    <row r="4317" ht="0" hidden="1" customHeight="1" x14ac:dyDescent="0.25"/>
    <row r="4318" ht="0" hidden="1" customHeight="1" x14ac:dyDescent="0.25"/>
    <row r="4319" ht="0" hidden="1" customHeight="1" x14ac:dyDescent="0.25"/>
    <row r="4320" ht="0" hidden="1" customHeight="1" x14ac:dyDescent="0.25"/>
    <row r="4321" ht="0" hidden="1" customHeight="1" x14ac:dyDescent="0.25"/>
    <row r="4322" ht="0" hidden="1" customHeight="1" x14ac:dyDescent="0.25"/>
    <row r="4323" ht="0" hidden="1" customHeight="1" x14ac:dyDescent="0.25"/>
    <row r="4324" ht="0" hidden="1" customHeight="1" x14ac:dyDescent="0.25"/>
    <row r="4325" ht="0" hidden="1" customHeight="1" x14ac:dyDescent="0.25"/>
    <row r="4326" ht="0" hidden="1" customHeight="1" x14ac:dyDescent="0.25"/>
    <row r="4327" ht="0" hidden="1" customHeight="1" x14ac:dyDescent="0.25"/>
    <row r="4328" ht="0" hidden="1" customHeight="1" x14ac:dyDescent="0.25"/>
    <row r="4329" ht="0" hidden="1" customHeight="1" x14ac:dyDescent="0.25"/>
    <row r="4330" ht="0" hidden="1" customHeight="1" x14ac:dyDescent="0.25"/>
    <row r="4331" ht="0" hidden="1" customHeight="1" x14ac:dyDescent="0.25"/>
    <row r="4332" ht="0" hidden="1" customHeight="1" x14ac:dyDescent="0.25"/>
    <row r="4333" ht="0" hidden="1" customHeight="1" x14ac:dyDescent="0.25"/>
    <row r="4334" ht="0" hidden="1" customHeight="1" x14ac:dyDescent="0.25"/>
    <row r="4335" ht="0" hidden="1" customHeight="1" x14ac:dyDescent="0.25"/>
    <row r="4336" ht="0" hidden="1" customHeight="1" x14ac:dyDescent="0.25"/>
    <row r="4337" ht="0" hidden="1" customHeight="1" x14ac:dyDescent="0.25"/>
    <row r="4338" ht="0" hidden="1" customHeight="1" x14ac:dyDescent="0.25"/>
    <row r="4339" ht="0" hidden="1" customHeight="1" x14ac:dyDescent="0.25"/>
    <row r="4340" ht="0" hidden="1" customHeight="1" x14ac:dyDescent="0.25"/>
    <row r="4341" ht="0" hidden="1" customHeight="1" x14ac:dyDescent="0.25"/>
    <row r="4342" ht="0" hidden="1" customHeight="1" x14ac:dyDescent="0.25"/>
    <row r="4343" ht="0" hidden="1" customHeight="1" x14ac:dyDescent="0.25"/>
    <row r="4344" ht="0" hidden="1" customHeight="1" x14ac:dyDescent="0.25"/>
    <row r="4345" ht="0" hidden="1" customHeight="1" x14ac:dyDescent="0.25"/>
    <row r="4346" ht="0" hidden="1" customHeight="1" x14ac:dyDescent="0.25"/>
    <row r="4347" ht="0" hidden="1" customHeight="1" x14ac:dyDescent="0.25"/>
    <row r="4348" ht="0" hidden="1" customHeight="1" x14ac:dyDescent="0.25"/>
    <row r="4349" ht="0" hidden="1" customHeight="1" x14ac:dyDescent="0.25"/>
    <row r="4350" ht="0" hidden="1" customHeight="1" x14ac:dyDescent="0.25"/>
    <row r="4351" ht="0" hidden="1" customHeight="1" x14ac:dyDescent="0.25"/>
    <row r="4352" ht="0" hidden="1" customHeight="1" x14ac:dyDescent="0.25"/>
    <row r="4353" ht="0" hidden="1" customHeight="1" x14ac:dyDescent="0.25"/>
    <row r="4354" ht="0" hidden="1" customHeight="1" x14ac:dyDescent="0.25"/>
    <row r="4355" ht="0" hidden="1" customHeight="1" x14ac:dyDescent="0.25"/>
    <row r="4356" ht="0" hidden="1" customHeight="1" x14ac:dyDescent="0.25"/>
    <row r="4357" ht="0" hidden="1" customHeight="1" x14ac:dyDescent="0.25"/>
    <row r="4358" ht="0" hidden="1" customHeight="1" x14ac:dyDescent="0.25"/>
    <row r="4359" ht="0" hidden="1" customHeight="1" x14ac:dyDescent="0.25"/>
    <row r="4360" ht="0" hidden="1" customHeight="1" x14ac:dyDescent="0.25"/>
    <row r="4361" ht="0" hidden="1" customHeight="1" x14ac:dyDescent="0.25"/>
    <row r="4362" ht="0" hidden="1" customHeight="1" x14ac:dyDescent="0.25"/>
    <row r="4363" ht="0" hidden="1" customHeight="1" x14ac:dyDescent="0.25"/>
    <row r="4364" ht="0" hidden="1" customHeight="1" x14ac:dyDescent="0.25"/>
    <row r="4365" ht="0" hidden="1" customHeight="1" x14ac:dyDescent="0.25"/>
    <row r="4366" ht="0" hidden="1" customHeight="1" x14ac:dyDescent="0.25"/>
    <row r="4367" ht="0" hidden="1" customHeight="1" x14ac:dyDescent="0.25"/>
    <row r="4368" ht="0" hidden="1" customHeight="1" x14ac:dyDescent="0.25"/>
    <row r="4369" ht="0" hidden="1" customHeight="1" x14ac:dyDescent="0.25"/>
    <row r="4370" ht="0" hidden="1" customHeight="1" x14ac:dyDescent="0.25"/>
    <row r="4371" ht="0" hidden="1" customHeight="1" x14ac:dyDescent="0.25"/>
    <row r="4372" ht="0" hidden="1" customHeight="1" x14ac:dyDescent="0.25"/>
    <row r="4373" ht="0" hidden="1" customHeight="1" x14ac:dyDescent="0.25"/>
    <row r="4374" ht="0" hidden="1" customHeight="1" x14ac:dyDescent="0.25"/>
    <row r="4375" ht="0" hidden="1" customHeight="1" x14ac:dyDescent="0.25"/>
    <row r="4376" ht="0" hidden="1" customHeight="1" x14ac:dyDescent="0.25"/>
    <row r="4377" ht="0" hidden="1" customHeight="1" x14ac:dyDescent="0.25"/>
    <row r="4378" ht="0" hidden="1" customHeight="1" x14ac:dyDescent="0.25"/>
    <row r="4379" ht="0" hidden="1" customHeight="1" x14ac:dyDescent="0.25"/>
    <row r="4380" ht="0" hidden="1" customHeight="1" x14ac:dyDescent="0.25"/>
    <row r="4381" ht="0" hidden="1" customHeight="1" x14ac:dyDescent="0.25"/>
    <row r="4382" ht="0" hidden="1" customHeight="1" x14ac:dyDescent="0.25"/>
    <row r="4383" ht="0" hidden="1" customHeight="1" x14ac:dyDescent="0.25"/>
    <row r="4384" ht="0" hidden="1" customHeight="1" x14ac:dyDescent="0.25"/>
    <row r="4385" ht="0" hidden="1" customHeight="1" x14ac:dyDescent="0.25"/>
    <row r="4386" ht="0" hidden="1" customHeight="1" x14ac:dyDescent="0.25"/>
    <row r="4387" ht="0" hidden="1" customHeight="1" x14ac:dyDescent="0.25"/>
    <row r="4388" ht="0" hidden="1" customHeight="1" x14ac:dyDescent="0.25"/>
    <row r="4389" ht="0" hidden="1" customHeight="1" x14ac:dyDescent="0.25"/>
    <row r="4390" ht="0" hidden="1" customHeight="1" x14ac:dyDescent="0.25"/>
    <row r="4391" ht="0" hidden="1" customHeight="1" x14ac:dyDescent="0.25"/>
    <row r="4392" ht="0" hidden="1" customHeight="1" x14ac:dyDescent="0.25"/>
    <row r="4393" ht="0" hidden="1" customHeight="1" x14ac:dyDescent="0.25"/>
    <row r="4394" ht="0" hidden="1" customHeight="1" x14ac:dyDescent="0.25"/>
    <row r="4395" ht="0" hidden="1" customHeight="1" x14ac:dyDescent="0.25"/>
    <row r="4396" ht="0" hidden="1" customHeight="1" x14ac:dyDescent="0.25"/>
    <row r="4397" ht="0" hidden="1" customHeight="1" x14ac:dyDescent="0.25"/>
    <row r="4398" ht="0" hidden="1" customHeight="1" x14ac:dyDescent="0.25"/>
    <row r="4399" ht="0" hidden="1" customHeight="1" x14ac:dyDescent="0.25"/>
    <row r="4400" ht="0" hidden="1" customHeight="1" x14ac:dyDescent="0.25"/>
    <row r="4401" ht="0" hidden="1" customHeight="1" x14ac:dyDescent="0.25"/>
    <row r="4402" ht="0" hidden="1" customHeight="1" x14ac:dyDescent="0.25"/>
    <row r="4403" ht="0" hidden="1" customHeight="1" x14ac:dyDescent="0.25"/>
    <row r="4404" ht="0" hidden="1" customHeight="1" x14ac:dyDescent="0.25"/>
    <row r="4405" ht="0" hidden="1" customHeight="1" x14ac:dyDescent="0.25"/>
    <row r="4406" ht="0" hidden="1" customHeight="1" x14ac:dyDescent="0.25"/>
    <row r="4407" ht="0" hidden="1" customHeight="1" x14ac:dyDescent="0.25"/>
    <row r="4408" ht="0" hidden="1" customHeight="1" x14ac:dyDescent="0.25"/>
    <row r="4409" ht="0" hidden="1" customHeight="1" x14ac:dyDescent="0.25"/>
    <row r="4410" ht="0" hidden="1" customHeight="1" x14ac:dyDescent="0.25"/>
    <row r="4411" ht="0" hidden="1" customHeight="1" x14ac:dyDescent="0.25"/>
    <row r="4412" ht="0" hidden="1" customHeight="1" x14ac:dyDescent="0.25"/>
    <row r="4413" ht="0" hidden="1" customHeight="1" x14ac:dyDescent="0.25"/>
    <row r="4414" ht="0" hidden="1" customHeight="1" x14ac:dyDescent="0.25"/>
    <row r="4415" ht="0" hidden="1" customHeight="1" x14ac:dyDescent="0.25"/>
    <row r="4416" ht="0" hidden="1" customHeight="1" x14ac:dyDescent="0.25"/>
    <row r="4417" ht="0" hidden="1" customHeight="1" x14ac:dyDescent="0.25"/>
    <row r="4418" ht="0" hidden="1" customHeight="1" x14ac:dyDescent="0.25"/>
    <row r="4419" ht="0" hidden="1" customHeight="1" x14ac:dyDescent="0.25"/>
    <row r="4420" ht="0" hidden="1" customHeight="1" x14ac:dyDescent="0.25"/>
    <row r="4421" ht="0" hidden="1" customHeight="1" x14ac:dyDescent="0.25"/>
    <row r="4422" ht="0" hidden="1" customHeight="1" x14ac:dyDescent="0.25"/>
    <row r="4423" ht="0" hidden="1" customHeight="1" x14ac:dyDescent="0.25"/>
    <row r="4424" ht="0" hidden="1" customHeight="1" x14ac:dyDescent="0.25"/>
    <row r="4425" ht="0" hidden="1" customHeight="1" x14ac:dyDescent="0.25"/>
    <row r="4426" ht="0" hidden="1" customHeight="1" x14ac:dyDescent="0.25"/>
    <row r="4427" ht="0" hidden="1" customHeight="1" x14ac:dyDescent="0.25"/>
    <row r="4428" ht="0" hidden="1" customHeight="1" x14ac:dyDescent="0.25"/>
    <row r="4429" ht="0" hidden="1" customHeight="1" x14ac:dyDescent="0.25"/>
    <row r="4430" ht="0" hidden="1" customHeight="1" x14ac:dyDescent="0.25"/>
    <row r="4431" ht="0" hidden="1" customHeight="1" x14ac:dyDescent="0.25"/>
    <row r="4432" ht="0" hidden="1" customHeight="1" x14ac:dyDescent="0.25"/>
    <row r="4433" ht="0" hidden="1" customHeight="1" x14ac:dyDescent="0.25"/>
    <row r="4434" ht="0" hidden="1" customHeight="1" x14ac:dyDescent="0.25"/>
    <row r="4435" ht="0" hidden="1" customHeight="1" x14ac:dyDescent="0.25"/>
    <row r="4436" ht="0" hidden="1" customHeight="1" x14ac:dyDescent="0.25"/>
    <row r="4437" ht="0" hidden="1" customHeight="1" x14ac:dyDescent="0.25"/>
    <row r="4438" ht="0" hidden="1" customHeight="1" x14ac:dyDescent="0.25"/>
    <row r="4439" ht="0" hidden="1" customHeight="1" x14ac:dyDescent="0.25"/>
    <row r="4440" ht="0" hidden="1" customHeight="1" x14ac:dyDescent="0.25"/>
    <row r="4441" ht="0" hidden="1" customHeight="1" x14ac:dyDescent="0.25"/>
    <row r="4442" ht="0" hidden="1" customHeight="1" x14ac:dyDescent="0.25"/>
    <row r="4443" ht="0" hidden="1" customHeight="1" x14ac:dyDescent="0.25"/>
    <row r="4444" ht="0" hidden="1" customHeight="1" x14ac:dyDescent="0.25"/>
    <row r="4445" ht="0" hidden="1" customHeight="1" x14ac:dyDescent="0.25"/>
    <row r="4446" ht="0" hidden="1" customHeight="1" x14ac:dyDescent="0.25"/>
    <row r="4447" ht="0" hidden="1" customHeight="1" x14ac:dyDescent="0.25"/>
    <row r="4448" ht="0" hidden="1" customHeight="1" x14ac:dyDescent="0.25"/>
    <row r="4449" ht="0" hidden="1" customHeight="1" x14ac:dyDescent="0.25"/>
    <row r="4450" ht="0" hidden="1" customHeight="1" x14ac:dyDescent="0.25"/>
    <row r="4451" ht="0" hidden="1" customHeight="1" x14ac:dyDescent="0.25"/>
    <row r="4452" ht="0" hidden="1" customHeight="1" x14ac:dyDescent="0.25"/>
    <row r="4453" ht="0" hidden="1" customHeight="1" x14ac:dyDescent="0.25"/>
    <row r="4454" ht="0" hidden="1" customHeight="1" x14ac:dyDescent="0.25"/>
    <row r="4455" ht="0" hidden="1" customHeight="1" x14ac:dyDescent="0.25"/>
    <row r="4456" ht="0" hidden="1" customHeight="1" x14ac:dyDescent="0.25"/>
    <row r="4457" ht="0" hidden="1" customHeight="1" x14ac:dyDescent="0.25"/>
    <row r="4458" ht="0" hidden="1" customHeight="1" x14ac:dyDescent="0.25"/>
    <row r="4459" ht="0" hidden="1" customHeight="1" x14ac:dyDescent="0.25"/>
    <row r="4460" ht="0" hidden="1" customHeight="1" x14ac:dyDescent="0.25"/>
    <row r="4461" ht="0" hidden="1" customHeight="1" x14ac:dyDescent="0.25"/>
    <row r="4462" ht="0" hidden="1" customHeight="1" x14ac:dyDescent="0.25"/>
    <row r="4463" ht="0" hidden="1" customHeight="1" x14ac:dyDescent="0.25"/>
    <row r="4464" ht="0" hidden="1" customHeight="1" x14ac:dyDescent="0.25"/>
    <row r="4465" ht="0" hidden="1" customHeight="1" x14ac:dyDescent="0.25"/>
    <row r="4466" ht="0" hidden="1" customHeight="1" x14ac:dyDescent="0.25"/>
    <row r="4467" ht="0" hidden="1" customHeight="1" x14ac:dyDescent="0.25"/>
    <row r="4468" ht="0" hidden="1" customHeight="1" x14ac:dyDescent="0.25"/>
    <row r="4469" ht="0" hidden="1" customHeight="1" x14ac:dyDescent="0.25"/>
    <row r="4470" ht="0" hidden="1" customHeight="1" x14ac:dyDescent="0.25"/>
    <row r="4471" ht="0" hidden="1" customHeight="1" x14ac:dyDescent="0.25"/>
    <row r="4472" ht="0" hidden="1" customHeight="1" x14ac:dyDescent="0.25"/>
    <row r="4473" ht="0" hidden="1" customHeight="1" x14ac:dyDescent="0.25"/>
    <row r="4474" ht="0" hidden="1" customHeight="1" x14ac:dyDescent="0.25"/>
    <row r="4475" ht="0" hidden="1" customHeight="1" x14ac:dyDescent="0.25"/>
    <row r="4476" ht="0" hidden="1" customHeight="1" x14ac:dyDescent="0.25"/>
    <row r="4477" ht="0" hidden="1" customHeight="1" x14ac:dyDescent="0.25"/>
    <row r="4478" ht="0" hidden="1" customHeight="1" x14ac:dyDescent="0.25"/>
    <row r="4479" ht="0" hidden="1" customHeight="1" x14ac:dyDescent="0.25"/>
    <row r="4480" ht="0" hidden="1" customHeight="1" x14ac:dyDescent="0.25"/>
    <row r="4481" ht="0" hidden="1" customHeight="1" x14ac:dyDescent="0.25"/>
    <row r="4482" ht="0" hidden="1" customHeight="1" x14ac:dyDescent="0.25"/>
    <row r="4483" ht="0" hidden="1" customHeight="1" x14ac:dyDescent="0.25"/>
    <row r="4484" ht="0" hidden="1" customHeight="1" x14ac:dyDescent="0.25"/>
    <row r="4485" ht="0" hidden="1" customHeight="1" x14ac:dyDescent="0.25"/>
    <row r="4486" ht="0" hidden="1" customHeight="1" x14ac:dyDescent="0.25"/>
    <row r="4487" ht="0" hidden="1" customHeight="1" x14ac:dyDescent="0.25"/>
    <row r="4488" ht="0" hidden="1" customHeight="1" x14ac:dyDescent="0.25"/>
    <row r="4489" ht="0" hidden="1" customHeight="1" x14ac:dyDescent="0.25"/>
    <row r="4490" ht="0" hidden="1" customHeight="1" x14ac:dyDescent="0.25"/>
    <row r="4491" ht="0" hidden="1" customHeight="1" x14ac:dyDescent="0.25"/>
    <row r="4492" ht="0" hidden="1" customHeight="1" x14ac:dyDescent="0.25"/>
    <row r="4493" ht="0" hidden="1" customHeight="1" x14ac:dyDescent="0.25"/>
    <row r="4494" ht="0" hidden="1" customHeight="1" x14ac:dyDescent="0.25"/>
    <row r="4495" ht="0" hidden="1" customHeight="1" x14ac:dyDescent="0.25"/>
    <row r="4496" ht="0" hidden="1" customHeight="1" x14ac:dyDescent="0.25"/>
    <row r="4497" ht="0" hidden="1" customHeight="1" x14ac:dyDescent="0.25"/>
    <row r="4498" ht="0" hidden="1" customHeight="1" x14ac:dyDescent="0.25"/>
    <row r="4499" ht="0" hidden="1" customHeight="1" x14ac:dyDescent="0.25"/>
    <row r="4500" ht="0" hidden="1" customHeight="1" x14ac:dyDescent="0.25"/>
    <row r="4501" ht="0" hidden="1" customHeight="1" x14ac:dyDescent="0.25"/>
    <row r="4502" ht="0" hidden="1" customHeight="1" x14ac:dyDescent="0.25"/>
    <row r="4503" ht="0" hidden="1" customHeight="1" x14ac:dyDescent="0.25"/>
    <row r="4504" ht="0" hidden="1" customHeight="1" x14ac:dyDescent="0.25"/>
    <row r="4505" ht="0" hidden="1" customHeight="1" x14ac:dyDescent="0.25"/>
    <row r="4506" ht="0" hidden="1" customHeight="1" x14ac:dyDescent="0.25"/>
    <row r="4507" ht="0" hidden="1" customHeight="1" x14ac:dyDescent="0.25"/>
    <row r="4508" ht="0" hidden="1" customHeight="1" x14ac:dyDescent="0.25"/>
    <row r="4509" ht="0" hidden="1" customHeight="1" x14ac:dyDescent="0.25"/>
    <row r="4510" ht="0" hidden="1" customHeight="1" x14ac:dyDescent="0.25"/>
    <row r="4511" ht="0" hidden="1" customHeight="1" x14ac:dyDescent="0.25"/>
    <row r="4512" ht="0" hidden="1" customHeight="1" x14ac:dyDescent="0.25"/>
    <row r="4513" ht="0" hidden="1" customHeight="1" x14ac:dyDescent="0.25"/>
    <row r="4514" ht="0" hidden="1" customHeight="1" x14ac:dyDescent="0.25"/>
    <row r="4515" ht="0" hidden="1" customHeight="1" x14ac:dyDescent="0.25"/>
    <row r="4516" ht="0" hidden="1" customHeight="1" x14ac:dyDescent="0.25"/>
    <row r="4517" ht="0" hidden="1" customHeight="1" x14ac:dyDescent="0.25"/>
    <row r="4518" ht="0" hidden="1" customHeight="1" x14ac:dyDescent="0.25"/>
    <row r="4519" ht="0" hidden="1" customHeight="1" x14ac:dyDescent="0.25"/>
    <row r="4520" ht="0" hidden="1" customHeight="1" x14ac:dyDescent="0.25"/>
    <row r="4521" ht="0" hidden="1" customHeight="1" x14ac:dyDescent="0.25"/>
    <row r="4522" ht="0" hidden="1" customHeight="1" x14ac:dyDescent="0.25"/>
    <row r="4523" ht="0" hidden="1" customHeight="1" x14ac:dyDescent="0.25"/>
    <row r="4524" ht="0" hidden="1" customHeight="1" x14ac:dyDescent="0.25"/>
    <row r="4525" ht="0" hidden="1" customHeight="1" x14ac:dyDescent="0.25"/>
    <row r="4526" ht="0" hidden="1" customHeight="1" x14ac:dyDescent="0.25"/>
    <row r="4527" ht="0" hidden="1" customHeight="1" x14ac:dyDescent="0.25"/>
    <row r="4528" ht="0" hidden="1" customHeight="1" x14ac:dyDescent="0.25"/>
    <row r="4529" ht="0" hidden="1" customHeight="1" x14ac:dyDescent="0.25"/>
    <row r="4530" ht="0" hidden="1" customHeight="1" x14ac:dyDescent="0.25"/>
    <row r="4531" ht="0" hidden="1" customHeight="1" x14ac:dyDescent="0.25"/>
    <row r="4532" ht="0" hidden="1" customHeight="1" x14ac:dyDescent="0.25"/>
    <row r="4533" ht="0" hidden="1" customHeight="1" x14ac:dyDescent="0.25"/>
    <row r="4534" ht="0" hidden="1" customHeight="1" x14ac:dyDescent="0.25"/>
    <row r="4535" ht="0" hidden="1" customHeight="1" x14ac:dyDescent="0.25"/>
    <row r="4536" ht="0" hidden="1" customHeight="1" x14ac:dyDescent="0.25"/>
    <row r="4537" ht="0" hidden="1" customHeight="1" x14ac:dyDescent="0.25"/>
    <row r="4538" ht="0" hidden="1" customHeight="1" x14ac:dyDescent="0.25"/>
    <row r="4539" ht="0" hidden="1" customHeight="1" x14ac:dyDescent="0.25"/>
    <row r="4540" ht="0" hidden="1" customHeight="1" x14ac:dyDescent="0.25"/>
    <row r="4541" ht="0" hidden="1" customHeight="1" x14ac:dyDescent="0.25"/>
    <row r="4542" ht="0" hidden="1" customHeight="1" x14ac:dyDescent="0.25"/>
    <row r="4543" ht="0" hidden="1" customHeight="1" x14ac:dyDescent="0.25"/>
    <row r="4544" ht="0" hidden="1" customHeight="1" x14ac:dyDescent="0.25"/>
    <row r="4545" ht="0" hidden="1" customHeight="1" x14ac:dyDescent="0.25"/>
    <row r="4546" ht="0" hidden="1" customHeight="1" x14ac:dyDescent="0.25"/>
    <row r="4547" ht="0" hidden="1" customHeight="1" x14ac:dyDescent="0.25"/>
    <row r="4548" ht="0" hidden="1" customHeight="1" x14ac:dyDescent="0.25"/>
    <row r="4549" ht="0" hidden="1" customHeight="1" x14ac:dyDescent="0.25"/>
    <row r="4550" ht="0" hidden="1" customHeight="1" x14ac:dyDescent="0.25"/>
    <row r="4551" ht="0" hidden="1" customHeight="1" x14ac:dyDescent="0.25"/>
    <row r="4552" ht="0" hidden="1" customHeight="1" x14ac:dyDescent="0.25"/>
    <row r="4553" ht="0" hidden="1" customHeight="1" x14ac:dyDescent="0.25"/>
    <row r="4554" ht="0" hidden="1" customHeight="1" x14ac:dyDescent="0.25"/>
    <row r="4555" ht="0" hidden="1" customHeight="1" x14ac:dyDescent="0.25"/>
    <row r="4556" ht="0" hidden="1" customHeight="1" x14ac:dyDescent="0.25"/>
    <row r="4557" ht="0" hidden="1" customHeight="1" x14ac:dyDescent="0.25"/>
    <row r="4558" ht="0" hidden="1" customHeight="1" x14ac:dyDescent="0.25"/>
    <row r="4559" ht="0" hidden="1" customHeight="1" x14ac:dyDescent="0.25"/>
    <row r="4560" ht="0" hidden="1" customHeight="1" x14ac:dyDescent="0.25"/>
    <row r="4561" ht="0" hidden="1" customHeight="1" x14ac:dyDescent="0.25"/>
    <row r="4562" ht="0" hidden="1" customHeight="1" x14ac:dyDescent="0.25"/>
    <row r="4563" ht="0" hidden="1" customHeight="1" x14ac:dyDescent="0.25"/>
    <row r="4564" ht="0" hidden="1" customHeight="1" x14ac:dyDescent="0.25"/>
    <row r="4565" ht="0" hidden="1" customHeight="1" x14ac:dyDescent="0.25"/>
    <row r="4566" ht="0" hidden="1" customHeight="1" x14ac:dyDescent="0.25"/>
    <row r="4567" ht="0" hidden="1" customHeight="1" x14ac:dyDescent="0.25"/>
    <row r="4568" ht="0" hidden="1" customHeight="1" x14ac:dyDescent="0.25"/>
    <row r="4569" ht="0" hidden="1" customHeight="1" x14ac:dyDescent="0.25"/>
    <row r="4570" ht="0" hidden="1" customHeight="1" x14ac:dyDescent="0.25"/>
    <row r="4571" ht="0" hidden="1" customHeight="1" x14ac:dyDescent="0.25"/>
    <row r="4572" ht="0" hidden="1" customHeight="1" x14ac:dyDescent="0.25"/>
    <row r="4573" ht="0" hidden="1" customHeight="1" x14ac:dyDescent="0.25"/>
    <row r="4574" ht="0" hidden="1" customHeight="1" x14ac:dyDescent="0.25"/>
    <row r="4575" ht="0" hidden="1" customHeight="1" x14ac:dyDescent="0.25"/>
    <row r="4576" ht="0" hidden="1" customHeight="1" x14ac:dyDescent="0.25"/>
    <row r="4577" ht="0" hidden="1" customHeight="1" x14ac:dyDescent="0.25"/>
    <row r="4578" ht="0" hidden="1" customHeight="1" x14ac:dyDescent="0.25"/>
    <row r="4579" ht="0" hidden="1" customHeight="1" x14ac:dyDescent="0.25"/>
    <row r="4580" ht="0" hidden="1" customHeight="1" x14ac:dyDescent="0.25"/>
    <row r="4581" ht="0" hidden="1" customHeight="1" x14ac:dyDescent="0.25"/>
    <row r="4582" ht="0" hidden="1" customHeight="1" x14ac:dyDescent="0.25"/>
    <row r="4583" ht="0" hidden="1" customHeight="1" x14ac:dyDescent="0.25"/>
    <row r="4584" ht="0" hidden="1" customHeight="1" x14ac:dyDescent="0.25"/>
    <row r="4585" ht="0" hidden="1" customHeight="1" x14ac:dyDescent="0.25"/>
    <row r="4586" ht="0" hidden="1" customHeight="1" x14ac:dyDescent="0.25"/>
    <row r="4587" ht="0" hidden="1" customHeight="1" x14ac:dyDescent="0.25"/>
    <row r="4588" ht="0" hidden="1" customHeight="1" x14ac:dyDescent="0.25"/>
    <row r="4589" ht="0" hidden="1" customHeight="1" x14ac:dyDescent="0.25"/>
    <row r="4590" ht="0" hidden="1" customHeight="1" x14ac:dyDescent="0.25"/>
    <row r="4591" ht="0" hidden="1" customHeight="1" x14ac:dyDescent="0.25"/>
    <row r="4592" ht="0" hidden="1" customHeight="1" x14ac:dyDescent="0.25"/>
    <row r="4593" ht="0" hidden="1" customHeight="1" x14ac:dyDescent="0.25"/>
    <row r="4594" ht="0" hidden="1" customHeight="1" x14ac:dyDescent="0.25"/>
    <row r="4595" ht="0" hidden="1" customHeight="1" x14ac:dyDescent="0.25"/>
    <row r="4596" ht="0" hidden="1" customHeight="1" x14ac:dyDescent="0.25"/>
    <row r="4597" ht="0" hidden="1" customHeight="1" x14ac:dyDescent="0.25"/>
    <row r="4598" ht="0" hidden="1" customHeight="1" x14ac:dyDescent="0.25"/>
    <row r="4599" ht="0" hidden="1" customHeight="1" x14ac:dyDescent="0.25"/>
    <row r="4600" ht="0" hidden="1" customHeight="1" x14ac:dyDescent="0.25"/>
    <row r="4601" ht="0" hidden="1" customHeight="1" x14ac:dyDescent="0.25"/>
    <row r="4602" ht="0" hidden="1" customHeight="1" x14ac:dyDescent="0.25"/>
    <row r="4603" ht="0" hidden="1" customHeight="1" x14ac:dyDescent="0.25"/>
    <row r="4604" ht="0" hidden="1" customHeight="1" x14ac:dyDescent="0.25"/>
    <row r="4605" ht="0" hidden="1" customHeight="1" x14ac:dyDescent="0.25"/>
    <row r="4606" ht="0" hidden="1" customHeight="1" x14ac:dyDescent="0.25"/>
    <row r="4607" ht="0" hidden="1" customHeight="1" x14ac:dyDescent="0.25"/>
    <row r="4608" ht="0" hidden="1" customHeight="1" x14ac:dyDescent="0.25"/>
    <row r="4609" ht="0" hidden="1" customHeight="1" x14ac:dyDescent="0.25"/>
    <row r="4610" ht="0" hidden="1" customHeight="1" x14ac:dyDescent="0.25"/>
    <row r="4611" ht="0" hidden="1" customHeight="1" x14ac:dyDescent="0.25"/>
    <row r="4612" ht="0" hidden="1" customHeight="1" x14ac:dyDescent="0.25"/>
    <row r="4613" ht="0" hidden="1" customHeight="1" x14ac:dyDescent="0.25"/>
    <row r="4614" ht="0" hidden="1" customHeight="1" x14ac:dyDescent="0.25"/>
    <row r="4615" ht="0" hidden="1" customHeight="1" x14ac:dyDescent="0.25"/>
    <row r="4616" ht="0" hidden="1" customHeight="1" x14ac:dyDescent="0.25"/>
    <row r="4617" ht="0" hidden="1" customHeight="1" x14ac:dyDescent="0.25"/>
    <row r="4618" ht="0" hidden="1" customHeight="1" x14ac:dyDescent="0.25"/>
    <row r="4619" ht="0" hidden="1" customHeight="1" x14ac:dyDescent="0.25"/>
    <row r="4620" ht="0" hidden="1" customHeight="1" x14ac:dyDescent="0.25"/>
    <row r="4621" ht="0" hidden="1" customHeight="1" x14ac:dyDescent="0.25"/>
    <row r="4622" ht="0" hidden="1" customHeight="1" x14ac:dyDescent="0.25"/>
    <row r="4623" ht="0" hidden="1" customHeight="1" x14ac:dyDescent="0.25"/>
    <row r="4624" ht="0" hidden="1" customHeight="1" x14ac:dyDescent="0.25"/>
    <row r="4625" ht="0" hidden="1" customHeight="1" x14ac:dyDescent="0.25"/>
    <row r="4626" ht="0" hidden="1" customHeight="1" x14ac:dyDescent="0.25"/>
    <row r="4627" ht="0" hidden="1" customHeight="1" x14ac:dyDescent="0.25"/>
    <row r="4628" ht="0" hidden="1" customHeight="1" x14ac:dyDescent="0.25"/>
    <row r="4629" ht="0" hidden="1" customHeight="1" x14ac:dyDescent="0.25"/>
    <row r="4630" ht="0" hidden="1" customHeight="1" x14ac:dyDescent="0.25"/>
    <row r="4631" ht="0" hidden="1" customHeight="1" x14ac:dyDescent="0.25"/>
    <row r="4632" ht="0" hidden="1" customHeight="1" x14ac:dyDescent="0.25"/>
    <row r="4633" ht="0" hidden="1" customHeight="1" x14ac:dyDescent="0.25"/>
    <row r="4634" ht="0" hidden="1" customHeight="1" x14ac:dyDescent="0.25"/>
    <row r="4635" ht="0" hidden="1" customHeight="1" x14ac:dyDescent="0.25"/>
    <row r="4636" ht="0" hidden="1" customHeight="1" x14ac:dyDescent="0.25"/>
    <row r="4637" ht="0" hidden="1" customHeight="1" x14ac:dyDescent="0.25"/>
    <row r="4638" ht="0" hidden="1" customHeight="1" x14ac:dyDescent="0.25"/>
    <row r="4639" ht="0" hidden="1" customHeight="1" x14ac:dyDescent="0.25"/>
    <row r="4640" ht="0" hidden="1" customHeight="1" x14ac:dyDescent="0.25"/>
    <row r="4641" ht="0" hidden="1" customHeight="1" x14ac:dyDescent="0.25"/>
    <row r="4642" ht="0" hidden="1" customHeight="1" x14ac:dyDescent="0.25"/>
    <row r="4643" ht="0" hidden="1" customHeight="1" x14ac:dyDescent="0.25"/>
    <row r="4644" ht="0" hidden="1" customHeight="1" x14ac:dyDescent="0.25"/>
    <row r="4645" ht="0" hidden="1" customHeight="1" x14ac:dyDescent="0.25"/>
    <row r="4646" ht="0" hidden="1" customHeight="1" x14ac:dyDescent="0.25"/>
    <row r="4647" ht="0" hidden="1" customHeight="1" x14ac:dyDescent="0.25"/>
    <row r="4648" ht="0" hidden="1" customHeight="1" x14ac:dyDescent="0.25"/>
    <row r="4649" ht="0" hidden="1" customHeight="1" x14ac:dyDescent="0.25"/>
    <row r="4650" ht="0" hidden="1" customHeight="1" x14ac:dyDescent="0.25"/>
    <row r="4651" ht="0" hidden="1" customHeight="1" x14ac:dyDescent="0.25"/>
    <row r="4652" ht="0" hidden="1" customHeight="1" x14ac:dyDescent="0.25"/>
    <row r="4653" ht="0" hidden="1" customHeight="1" x14ac:dyDescent="0.25"/>
    <row r="4654" ht="0" hidden="1" customHeight="1" x14ac:dyDescent="0.25"/>
    <row r="4655" ht="0" hidden="1" customHeight="1" x14ac:dyDescent="0.25"/>
    <row r="4656" ht="0" hidden="1" customHeight="1" x14ac:dyDescent="0.25"/>
    <row r="4657" ht="0" hidden="1" customHeight="1" x14ac:dyDescent="0.25"/>
    <row r="4658" ht="0" hidden="1" customHeight="1" x14ac:dyDescent="0.25"/>
    <row r="4659" ht="0" hidden="1" customHeight="1" x14ac:dyDescent="0.25"/>
    <row r="4660" ht="0" hidden="1" customHeight="1" x14ac:dyDescent="0.25"/>
    <row r="4661" ht="0" hidden="1" customHeight="1" x14ac:dyDescent="0.25"/>
    <row r="4662" ht="0" hidden="1" customHeight="1" x14ac:dyDescent="0.25"/>
    <row r="4663" ht="0" hidden="1" customHeight="1" x14ac:dyDescent="0.25"/>
    <row r="4664" ht="0" hidden="1" customHeight="1" x14ac:dyDescent="0.25"/>
    <row r="4665" ht="0" hidden="1" customHeight="1" x14ac:dyDescent="0.25"/>
    <row r="4666" ht="0" hidden="1" customHeight="1" x14ac:dyDescent="0.25"/>
    <row r="4667" ht="0" hidden="1" customHeight="1" x14ac:dyDescent="0.25"/>
    <row r="4668" ht="0" hidden="1" customHeight="1" x14ac:dyDescent="0.25"/>
    <row r="4669" ht="0" hidden="1" customHeight="1" x14ac:dyDescent="0.25"/>
    <row r="4670" ht="0" hidden="1" customHeight="1" x14ac:dyDescent="0.25"/>
    <row r="4671" ht="0" hidden="1" customHeight="1" x14ac:dyDescent="0.25"/>
    <row r="4672" ht="0" hidden="1" customHeight="1" x14ac:dyDescent="0.25"/>
    <row r="4673" ht="0" hidden="1" customHeight="1" x14ac:dyDescent="0.25"/>
    <row r="4674" ht="0" hidden="1" customHeight="1" x14ac:dyDescent="0.25"/>
    <row r="4675" ht="0" hidden="1" customHeight="1" x14ac:dyDescent="0.25"/>
    <row r="4676" ht="0" hidden="1" customHeight="1" x14ac:dyDescent="0.25"/>
    <row r="4677" ht="0" hidden="1" customHeight="1" x14ac:dyDescent="0.25"/>
    <row r="4678" ht="0" hidden="1" customHeight="1" x14ac:dyDescent="0.25"/>
    <row r="4679" ht="0" hidden="1" customHeight="1" x14ac:dyDescent="0.25"/>
    <row r="4680" ht="0" hidden="1" customHeight="1" x14ac:dyDescent="0.25"/>
    <row r="4681" ht="0" hidden="1" customHeight="1" x14ac:dyDescent="0.25"/>
    <row r="4682" ht="0" hidden="1" customHeight="1" x14ac:dyDescent="0.25"/>
    <row r="4683" ht="0" hidden="1" customHeight="1" x14ac:dyDescent="0.25"/>
    <row r="4684" ht="0" hidden="1" customHeight="1" x14ac:dyDescent="0.25"/>
    <row r="4685" ht="0" hidden="1" customHeight="1" x14ac:dyDescent="0.25"/>
    <row r="4686" ht="0" hidden="1" customHeight="1" x14ac:dyDescent="0.25"/>
    <row r="4687" ht="0" hidden="1" customHeight="1" x14ac:dyDescent="0.25"/>
    <row r="4688" ht="0" hidden="1" customHeight="1" x14ac:dyDescent="0.25"/>
    <row r="4689" ht="0" hidden="1" customHeight="1" x14ac:dyDescent="0.25"/>
    <row r="4690" ht="0" hidden="1" customHeight="1" x14ac:dyDescent="0.25"/>
    <row r="4691" ht="0" hidden="1" customHeight="1" x14ac:dyDescent="0.25"/>
    <row r="4692" ht="0" hidden="1" customHeight="1" x14ac:dyDescent="0.25"/>
    <row r="4693" ht="0" hidden="1" customHeight="1" x14ac:dyDescent="0.25"/>
    <row r="4694" ht="0" hidden="1" customHeight="1" x14ac:dyDescent="0.25"/>
    <row r="4695" ht="0" hidden="1" customHeight="1" x14ac:dyDescent="0.25"/>
    <row r="4696" ht="0" hidden="1" customHeight="1" x14ac:dyDescent="0.25"/>
    <row r="4697" ht="0" hidden="1" customHeight="1" x14ac:dyDescent="0.25"/>
    <row r="4698" ht="0" hidden="1" customHeight="1" x14ac:dyDescent="0.25"/>
    <row r="4699" ht="0" hidden="1" customHeight="1" x14ac:dyDescent="0.25"/>
    <row r="4700" ht="0" hidden="1" customHeight="1" x14ac:dyDescent="0.25"/>
    <row r="4701" ht="0" hidden="1" customHeight="1" x14ac:dyDescent="0.25"/>
    <row r="4702" ht="0" hidden="1" customHeight="1" x14ac:dyDescent="0.25"/>
    <row r="4703" ht="0" hidden="1" customHeight="1" x14ac:dyDescent="0.25"/>
    <row r="4704" ht="0" hidden="1" customHeight="1" x14ac:dyDescent="0.25"/>
    <row r="4705" ht="0" hidden="1" customHeight="1" x14ac:dyDescent="0.25"/>
    <row r="4706" ht="0" hidden="1" customHeight="1" x14ac:dyDescent="0.25"/>
    <row r="4707" ht="0" hidden="1" customHeight="1" x14ac:dyDescent="0.25"/>
    <row r="4708" ht="0" hidden="1" customHeight="1" x14ac:dyDescent="0.25"/>
    <row r="4709" ht="0" hidden="1" customHeight="1" x14ac:dyDescent="0.25"/>
    <row r="4710" ht="0" hidden="1" customHeight="1" x14ac:dyDescent="0.25"/>
    <row r="4711" ht="0" hidden="1" customHeight="1" x14ac:dyDescent="0.25"/>
    <row r="4712" ht="0" hidden="1" customHeight="1" x14ac:dyDescent="0.25"/>
    <row r="4713" ht="0" hidden="1" customHeight="1" x14ac:dyDescent="0.25"/>
    <row r="4714" ht="0" hidden="1" customHeight="1" x14ac:dyDescent="0.25"/>
    <row r="4715" ht="0" hidden="1" customHeight="1" x14ac:dyDescent="0.25"/>
    <row r="4716" ht="0" hidden="1" customHeight="1" x14ac:dyDescent="0.25"/>
    <row r="4717" ht="0" hidden="1" customHeight="1" x14ac:dyDescent="0.25"/>
    <row r="4718" ht="0" hidden="1" customHeight="1" x14ac:dyDescent="0.25"/>
    <row r="4719" ht="0" hidden="1" customHeight="1" x14ac:dyDescent="0.25"/>
    <row r="4720" ht="0" hidden="1" customHeight="1" x14ac:dyDescent="0.25"/>
    <row r="4721" ht="0" hidden="1" customHeight="1" x14ac:dyDescent="0.25"/>
    <row r="4722" ht="0" hidden="1" customHeight="1" x14ac:dyDescent="0.25"/>
    <row r="4723" ht="0" hidden="1" customHeight="1" x14ac:dyDescent="0.25"/>
    <row r="4724" ht="0" hidden="1" customHeight="1" x14ac:dyDescent="0.25"/>
    <row r="4725" ht="0" hidden="1" customHeight="1" x14ac:dyDescent="0.25"/>
    <row r="4726" ht="0" hidden="1" customHeight="1" x14ac:dyDescent="0.25"/>
    <row r="4727" ht="0" hidden="1" customHeight="1" x14ac:dyDescent="0.25"/>
    <row r="4728" ht="0" hidden="1" customHeight="1" x14ac:dyDescent="0.25"/>
    <row r="4729" ht="0" hidden="1" customHeight="1" x14ac:dyDescent="0.25"/>
    <row r="4730" ht="0" hidden="1" customHeight="1" x14ac:dyDescent="0.25"/>
    <row r="4731" ht="0" hidden="1" customHeight="1" x14ac:dyDescent="0.25"/>
    <row r="4732" ht="0" hidden="1" customHeight="1" x14ac:dyDescent="0.25"/>
    <row r="4733" ht="0" hidden="1" customHeight="1" x14ac:dyDescent="0.25"/>
    <row r="4734" ht="0" hidden="1" customHeight="1" x14ac:dyDescent="0.25"/>
    <row r="4735" ht="0" hidden="1" customHeight="1" x14ac:dyDescent="0.25"/>
    <row r="4736" ht="0" hidden="1" customHeight="1" x14ac:dyDescent="0.25"/>
    <row r="4737" ht="0" hidden="1" customHeight="1" x14ac:dyDescent="0.25"/>
    <row r="4738" ht="0" hidden="1" customHeight="1" x14ac:dyDescent="0.25"/>
    <row r="4739" ht="0" hidden="1" customHeight="1" x14ac:dyDescent="0.25"/>
    <row r="4740" ht="0" hidden="1" customHeight="1" x14ac:dyDescent="0.25"/>
    <row r="4741" ht="0" hidden="1" customHeight="1" x14ac:dyDescent="0.25"/>
    <row r="4742" ht="0" hidden="1" customHeight="1" x14ac:dyDescent="0.25"/>
    <row r="4743" ht="0" hidden="1" customHeight="1" x14ac:dyDescent="0.25"/>
    <row r="4744" ht="0" hidden="1" customHeight="1" x14ac:dyDescent="0.25"/>
    <row r="4745" ht="0" hidden="1" customHeight="1" x14ac:dyDescent="0.25"/>
    <row r="4746" ht="0" hidden="1" customHeight="1" x14ac:dyDescent="0.25"/>
    <row r="4747" ht="0" hidden="1" customHeight="1" x14ac:dyDescent="0.25"/>
    <row r="4748" ht="0" hidden="1" customHeight="1" x14ac:dyDescent="0.25"/>
    <row r="4749" ht="0" hidden="1" customHeight="1" x14ac:dyDescent="0.25"/>
    <row r="4750" ht="0" hidden="1" customHeight="1" x14ac:dyDescent="0.25"/>
    <row r="4751" ht="0" hidden="1" customHeight="1" x14ac:dyDescent="0.25"/>
    <row r="4752" ht="0" hidden="1" customHeight="1" x14ac:dyDescent="0.25"/>
    <row r="4753" ht="0" hidden="1" customHeight="1" x14ac:dyDescent="0.25"/>
    <row r="4754" ht="0" hidden="1" customHeight="1" x14ac:dyDescent="0.25"/>
    <row r="4755" ht="0" hidden="1" customHeight="1" x14ac:dyDescent="0.25"/>
    <row r="4756" ht="0" hidden="1" customHeight="1" x14ac:dyDescent="0.25"/>
    <row r="4757" ht="0" hidden="1" customHeight="1" x14ac:dyDescent="0.25"/>
    <row r="4758" ht="0" hidden="1" customHeight="1" x14ac:dyDescent="0.25"/>
    <row r="4759" ht="0" hidden="1" customHeight="1" x14ac:dyDescent="0.25"/>
    <row r="4760" ht="0" hidden="1" customHeight="1" x14ac:dyDescent="0.25"/>
    <row r="4761" ht="0" hidden="1" customHeight="1" x14ac:dyDescent="0.25"/>
    <row r="4762" ht="0" hidden="1" customHeight="1" x14ac:dyDescent="0.25"/>
    <row r="4763" ht="0" hidden="1" customHeight="1" x14ac:dyDescent="0.25"/>
    <row r="4764" ht="0" hidden="1" customHeight="1" x14ac:dyDescent="0.25"/>
    <row r="4765" ht="0" hidden="1" customHeight="1" x14ac:dyDescent="0.25"/>
    <row r="4766" ht="0" hidden="1" customHeight="1" x14ac:dyDescent="0.25"/>
    <row r="4767" ht="0" hidden="1" customHeight="1" x14ac:dyDescent="0.25"/>
    <row r="4768" ht="0" hidden="1" customHeight="1" x14ac:dyDescent="0.25"/>
    <row r="4769" ht="0" hidden="1" customHeight="1" x14ac:dyDescent="0.25"/>
    <row r="4770" ht="0" hidden="1" customHeight="1" x14ac:dyDescent="0.25"/>
    <row r="4771" ht="0" hidden="1" customHeight="1" x14ac:dyDescent="0.25"/>
    <row r="4772" ht="0" hidden="1" customHeight="1" x14ac:dyDescent="0.25"/>
    <row r="4773" ht="0" hidden="1" customHeight="1" x14ac:dyDescent="0.25"/>
    <row r="4774" ht="0" hidden="1" customHeight="1" x14ac:dyDescent="0.25"/>
    <row r="4775" ht="0" hidden="1" customHeight="1" x14ac:dyDescent="0.25"/>
    <row r="4776" ht="0" hidden="1" customHeight="1" x14ac:dyDescent="0.25"/>
    <row r="4777" ht="0" hidden="1" customHeight="1" x14ac:dyDescent="0.25"/>
    <row r="4778" ht="0" hidden="1" customHeight="1" x14ac:dyDescent="0.25"/>
    <row r="4779" ht="0" hidden="1" customHeight="1" x14ac:dyDescent="0.25"/>
    <row r="4780" ht="0" hidden="1" customHeight="1" x14ac:dyDescent="0.25"/>
    <row r="4781" ht="0" hidden="1" customHeight="1" x14ac:dyDescent="0.25"/>
    <row r="4782" ht="0" hidden="1" customHeight="1" x14ac:dyDescent="0.25"/>
    <row r="4783" ht="0" hidden="1" customHeight="1" x14ac:dyDescent="0.25"/>
    <row r="4784" ht="0" hidden="1" customHeight="1" x14ac:dyDescent="0.25"/>
    <row r="4785" ht="0" hidden="1" customHeight="1" x14ac:dyDescent="0.25"/>
    <row r="4786" ht="0" hidden="1" customHeight="1" x14ac:dyDescent="0.25"/>
    <row r="4787" ht="0" hidden="1" customHeight="1" x14ac:dyDescent="0.25"/>
    <row r="4788" ht="0" hidden="1" customHeight="1" x14ac:dyDescent="0.25"/>
    <row r="4789" ht="0" hidden="1" customHeight="1" x14ac:dyDescent="0.25"/>
    <row r="4790" ht="0" hidden="1" customHeight="1" x14ac:dyDescent="0.25"/>
    <row r="4791" ht="0" hidden="1" customHeight="1" x14ac:dyDescent="0.25"/>
    <row r="4792" ht="0" hidden="1" customHeight="1" x14ac:dyDescent="0.25"/>
    <row r="4793" ht="0" hidden="1" customHeight="1" x14ac:dyDescent="0.25"/>
    <row r="4794" ht="0" hidden="1" customHeight="1" x14ac:dyDescent="0.25"/>
    <row r="4795" ht="0" hidden="1" customHeight="1" x14ac:dyDescent="0.25"/>
    <row r="4796" ht="0" hidden="1" customHeight="1" x14ac:dyDescent="0.25"/>
    <row r="4797" ht="0" hidden="1" customHeight="1" x14ac:dyDescent="0.25"/>
    <row r="4798" ht="0" hidden="1" customHeight="1" x14ac:dyDescent="0.25"/>
    <row r="4799" ht="0" hidden="1" customHeight="1" x14ac:dyDescent="0.25"/>
    <row r="4800" ht="0" hidden="1" customHeight="1" x14ac:dyDescent="0.25"/>
    <row r="4801" ht="0" hidden="1" customHeight="1" x14ac:dyDescent="0.25"/>
    <row r="4802" ht="0" hidden="1" customHeight="1" x14ac:dyDescent="0.25"/>
    <row r="4803" ht="0" hidden="1" customHeight="1" x14ac:dyDescent="0.25"/>
    <row r="4804" ht="0" hidden="1" customHeight="1" x14ac:dyDescent="0.25"/>
    <row r="4805" ht="0" hidden="1" customHeight="1" x14ac:dyDescent="0.25"/>
    <row r="4806" ht="0" hidden="1" customHeight="1" x14ac:dyDescent="0.25"/>
    <row r="4807" ht="0" hidden="1" customHeight="1" x14ac:dyDescent="0.25"/>
    <row r="4808" ht="0" hidden="1" customHeight="1" x14ac:dyDescent="0.25"/>
    <row r="4809" ht="0" hidden="1" customHeight="1" x14ac:dyDescent="0.25"/>
    <row r="4810" ht="0" hidden="1" customHeight="1" x14ac:dyDescent="0.25"/>
    <row r="4811" ht="0" hidden="1" customHeight="1" x14ac:dyDescent="0.25"/>
    <row r="4812" ht="0" hidden="1" customHeight="1" x14ac:dyDescent="0.25"/>
    <row r="4813" ht="0" hidden="1" customHeight="1" x14ac:dyDescent="0.25"/>
    <row r="4814" ht="0" hidden="1" customHeight="1" x14ac:dyDescent="0.25"/>
    <row r="4815" ht="0" hidden="1" customHeight="1" x14ac:dyDescent="0.25"/>
    <row r="4816" ht="0" hidden="1" customHeight="1" x14ac:dyDescent="0.25"/>
    <row r="4817" ht="0" hidden="1" customHeight="1" x14ac:dyDescent="0.25"/>
    <row r="4818" ht="0" hidden="1" customHeight="1" x14ac:dyDescent="0.25"/>
    <row r="4819" ht="0" hidden="1" customHeight="1" x14ac:dyDescent="0.25"/>
    <row r="4820" ht="0" hidden="1" customHeight="1" x14ac:dyDescent="0.25"/>
    <row r="4821" ht="0" hidden="1" customHeight="1" x14ac:dyDescent="0.25"/>
    <row r="4822" ht="0" hidden="1" customHeight="1" x14ac:dyDescent="0.25"/>
    <row r="4823" ht="0" hidden="1" customHeight="1" x14ac:dyDescent="0.25"/>
    <row r="4824" ht="0" hidden="1" customHeight="1" x14ac:dyDescent="0.25"/>
    <row r="4825" ht="0" hidden="1" customHeight="1" x14ac:dyDescent="0.25"/>
    <row r="4826" ht="0" hidden="1" customHeight="1" x14ac:dyDescent="0.25"/>
    <row r="4827" ht="0" hidden="1" customHeight="1" x14ac:dyDescent="0.25"/>
    <row r="4828" ht="0" hidden="1" customHeight="1" x14ac:dyDescent="0.25"/>
    <row r="4829" ht="0" hidden="1" customHeight="1" x14ac:dyDescent="0.25"/>
    <row r="4830" ht="0" hidden="1" customHeight="1" x14ac:dyDescent="0.25"/>
    <row r="4831" ht="0" hidden="1" customHeight="1" x14ac:dyDescent="0.25"/>
    <row r="4832" ht="0" hidden="1" customHeight="1" x14ac:dyDescent="0.25"/>
    <row r="4833" ht="0" hidden="1" customHeight="1" x14ac:dyDescent="0.25"/>
    <row r="4834" ht="0" hidden="1" customHeight="1" x14ac:dyDescent="0.25"/>
    <row r="4835" ht="0" hidden="1" customHeight="1" x14ac:dyDescent="0.25"/>
    <row r="4836" ht="0" hidden="1" customHeight="1" x14ac:dyDescent="0.25"/>
    <row r="4837" ht="0" hidden="1" customHeight="1" x14ac:dyDescent="0.25"/>
    <row r="4838" ht="0" hidden="1" customHeight="1" x14ac:dyDescent="0.25"/>
    <row r="4839" ht="0" hidden="1" customHeight="1" x14ac:dyDescent="0.25"/>
    <row r="4840" ht="0" hidden="1" customHeight="1" x14ac:dyDescent="0.25"/>
    <row r="4841" ht="0" hidden="1" customHeight="1" x14ac:dyDescent="0.25"/>
    <row r="4842" ht="0" hidden="1" customHeight="1" x14ac:dyDescent="0.25"/>
    <row r="4843" ht="0" hidden="1" customHeight="1" x14ac:dyDescent="0.25"/>
    <row r="4844" ht="0" hidden="1" customHeight="1" x14ac:dyDescent="0.25"/>
    <row r="4845" ht="0" hidden="1" customHeight="1" x14ac:dyDescent="0.25"/>
    <row r="4846" ht="0" hidden="1" customHeight="1" x14ac:dyDescent="0.25"/>
    <row r="4847" ht="0" hidden="1" customHeight="1" x14ac:dyDescent="0.25"/>
    <row r="4848" ht="0" hidden="1" customHeight="1" x14ac:dyDescent="0.25"/>
    <row r="4849" ht="0" hidden="1" customHeight="1" x14ac:dyDescent="0.25"/>
    <row r="4850" ht="0" hidden="1" customHeight="1" x14ac:dyDescent="0.25"/>
    <row r="4851" ht="0" hidden="1" customHeight="1" x14ac:dyDescent="0.25"/>
    <row r="4852" ht="0" hidden="1" customHeight="1" x14ac:dyDescent="0.25"/>
    <row r="4853" ht="0" hidden="1" customHeight="1" x14ac:dyDescent="0.25"/>
    <row r="4854" ht="0" hidden="1" customHeight="1" x14ac:dyDescent="0.25"/>
    <row r="4855" ht="0" hidden="1" customHeight="1" x14ac:dyDescent="0.25"/>
    <row r="4856" ht="0" hidden="1" customHeight="1" x14ac:dyDescent="0.25"/>
    <row r="4857" ht="0" hidden="1" customHeight="1" x14ac:dyDescent="0.25"/>
    <row r="4858" ht="0" hidden="1" customHeight="1" x14ac:dyDescent="0.25"/>
    <row r="4859" ht="0" hidden="1" customHeight="1" x14ac:dyDescent="0.25"/>
    <row r="4860" ht="0" hidden="1" customHeight="1" x14ac:dyDescent="0.25"/>
    <row r="4861" ht="0" hidden="1" customHeight="1" x14ac:dyDescent="0.25"/>
    <row r="4862" ht="0" hidden="1" customHeight="1" x14ac:dyDescent="0.25"/>
    <row r="4863" ht="0" hidden="1" customHeight="1" x14ac:dyDescent="0.25"/>
    <row r="4864" ht="0" hidden="1" customHeight="1" x14ac:dyDescent="0.25"/>
    <row r="4865" ht="0" hidden="1" customHeight="1" x14ac:dyDescent="0.25"/>
    <row r="4866" ht="0" hidden="1" customHeight="1" x14ac:dyDescent="0.25"/>
    <row r="4867" ht="0" hidden="1" customHeight="1" x14ac:dyDescent="0.25"/>
    <row r="4868" ht="0" hidden="1" customHeight="1" x14ac:dyDescent="0.25"/>
    <row r="4869" ht="0" hidden="1" customHeight="1" x14ac:dyDescent="0.25"/>
    <row r="4870" ht="0" hidden="1" customHeight="1" x14ac:dyDescent="0.25"/>
    <row r="4871" ht="0" hidden="1" customHeight="1" x14ac:dyDescent="0.25"/>
    <row r="4872" ht="0" hidden="1" customHeight="1" x14ac:dyDescent="0.25"/>
    <row r="4873" ht="0" hidden="1" customHeight="1" x14ac:dyDescent="0.25"/>
    <row r="4874" ht="0" hidden="1" customHeight="1" x14ac:dyDescent="0.25"/>
    <row r="4875" ht="0" hidden="1" customHeight="1" x14ac:dyDescent="0.25"/>
    <row r="4876" ht="0" hidden="1" customHeight="1" x14ac:dyDescent="0.25"/>
    <row r="4877" ht="0" hidden="1" customHeight="1" x14ac:dyDescent="0.25"/>
    <row r="4878" ht="0" hidden="1" customHeight="1" x14ac:dyDescent="0.25"/>
    <row r="4879" ht="0" hidden="1" customHeight="1" x14ac:dyDescent="0.25"/>
    <row r="4880" ht="0" hidden="1" customHeight="1" x14ac:dyDescent="0.25"/>
    <row r="4881" ht="0" hidden="1" customHeight="1" x14ac:dyDescent="0.25"/>
    <row r="4882" ht="0" hidden="1" customHeight="1" x14ac:dyDescent="0.25"/>
    <row r="4883" ht="0" hidden="1" customHeight="1" x14ac:dyDescent="0.25"/>
    <row r="4884" ht="0" hidden="1" customHeight="1" x14ac:dyDescent="0.25"/>
    <row r="4885" ht="0" hidden="1" customHeight="1" x14ac:dyDescent="0.25"/>
    <row r="4886" ht="0" hidden="1" customHeight="1" x14ac:dyDescent="0.25"/>
    <row r="4887" ht="0" hidden="1" customHeight="1" x14ac:dyDescent="0.25"/>
    <row r="4888" ht="0" hidden="1" customHeight="1" x14ac:dyDescent="0.25"/>
    <row r="4889" ht="0" hidden="1" customHeight="1" x14ac:dyDescent="0.25"/>
    <row r="4890" ht="0" hidden="1" customHeight="1" x14ac:dyDescent="0.25"/>
    <row r="4891" ht="0" hidden="1" customHeight="1" x14ac:dyDescent="0.25"/>
    <row r="4892" ht="0" hidden="1" customHeight="1" x14ac:dyDescent="0.25"/>
    <row r="4893" ht="0" hidden="1" customHeight="1" x14ac:dyDescent="0.25"/>
    <row r="4894" ht="0" hidden="1" customHeight="1" x14ac:dyDescent="0.25"/>
    <row r="4895" ht="0" hidden="1" customHeight="1" x14ac:dyDescent="0.25"/>
    <row r="4896" ht="0" hidden="1" customHeight="1" x14ac:dyDescent="0.25"/>
    <row r="4897" ht="0" hidden="1" customHeight="1" x14ac:dyDescent="0.25"/>
    <row r="4898" ht="0" hidden="1" customHeight="1" x14ac:dyDescent="0.25"/>
    <row r="4899" ht="0" hidden="1" customHeight="1" x14ac:dyDescent="0.25"/>
    <row r="4900" ht="0" hidden="1" customHeight="1" x14ac:dyDescent="0.25"/>
    <row r="4901" ht="0" hidden="1" customHeight="1" x14ac:dyDescent="0.25"/>
    <row r="4902" ht="0" hidden="1" customHeight="1" x14ac:dyDescent="0.25"/>
    <row r="4903" ht="0" hidden="1" customHeight="1" x14ac:dyDescent="0.25"/>
    <row r="4904" ht="0" hidden="1" customHeight="1" x14ac:dyDescent="0.25"/>
    <row r="4905" ht="0" hidden="1" customHeight="1" x14ac:dyDescent="0.25"/>
    <row r="4906" ht="0" hidden="1" customHeight="1" x14ac:dyDescent="0.25"/>
    <row r="4907" ht="0" hidden="1" customHeight="1" x14ac:dyDescent="0.25"/>
    <row r="4908" ht="0" hidden="1" customHeight="1" x14ac:dyDescent="0.25"/>
    <row r="4909" ht="0" hidden="1" customHeight="1" x14ac:dyDescent="0.25"/>
    <row r="4910" ht="0" hidden="1" customHeight="1" x14ac:dyDescent="0.25"/>
    <row r="4911" ht="0" hidden="1" customHeight="1" x14ac:dyDescent="0.25"/>
    <row r="4912" ht="0" hidden="1" customHeight="1" x14ac:dyDescent="0.25"/>
    <row r="4913" ht="0" hidden="1" customHeight="1" x14ac:dyDescent="0.25"/>
    <row r="4914" ht="0" hidden="1" customHeight="1" x14ac:dyDescent="0.25"/>
    <row r="4915" ht="0" hidden="1" customHeight="1" x14ac:dyDescent="0.25"/>
    <row r="4916" ht="0" hidden="1" customHeight="1" x14ac:dyDescent="0.25"/>
    <row r="4917" ht="0" hidden="1" customHeight="1" x14ac:dyDescent="0.25"/>
    <row r="4918" ht="0" hidden="1" customHeight="1" x14ac:dyDescent="0.25"/>
    <row r="4919" ht="0" hidden="1" customHeight="1" x14ac:dyDescent="0.25"/>
    <row r="4920" ht="0" hidden="1" customHeight="1" x14ac:dyDescent="0.25"/>
    <row r="4921" ht="0" hidden="1" customHeight="1" x14ac:dyDescent="0.25"/>
    <row r="4922" ht="0" hidden="1" customHeight="1" x14ac:dyDescent="0.25"/>
    <row r="4923" ht="0" hidden="1" customHeight="1" x14ac:dyDescent="0.25"/>
    <row r="4924" ht="0" hidden="1" customHeight="1" x14ac:dyDescent="0.25"/>
    <row r="4925" ht="0" hidden="1" customHeight="1" x14ac:dyDescent="0.25"/>
    <row r="4926" ht="0" hidden="1" customHeight="1" x14ac:dyDescent="0.25"/>
    <row r="4927" ht="0" hidden="1" customHeight="1" x14ac:dyDescent="0.25"/>
    <row r="4928" ht="0" hidden="1" customHeight="1" x14ac:dyDescent="0.25"/>
    <row r="4929" ht="0" hidden="1" customHeight="1" x14ac:dyDescent="0.25"/>
    <row r="4930" ht="0" hidden="1" customHeight="1" x14ac:dyDescent="0.25"/>
    <row r="4931" ht="0" hidden="1" customHeight="1" x14ac:dyDescent="0.25"/>
    <row r="4932" ht="0" hidden="1" customHeight="1" x14ac:dyDescent="0.25"/>
    <row r="4933" ht="0" hidden="1" customHeight="1" x14ac:dyDescent="0.25"/>
    <row r="4934" ht="0" hidden="1" customHeight="1" x14ac:dyDescent="0.25"/>
    <row r="4935" ht="0" hidden="1" customHeight="1" x14ac:dyDescent="0.25"/>
    <row r="4936" ht="0" hidden="1" customHeight="1" x14ac:dyDescent="0.25"/>
    <row r="4937" ht="0" hidden="1" customHeight="1" x14ac:dyDescent="0.25"/>
    <row r="4938" ht="0" hidden="1" customHeight="1" x14ac:dyDescent="0.25"/>
    <row r="4939" ht="0" hidden="1" customHeight="1" x14ac:dyDescent="0.25"/>
    <row r="4940" ht="0" hidden="1" customHeight="1" x14ac:dyDescent="0.25"/>
    <row r="4941" ht="0" hidden="1" customHeight="1" x14ac:dyDescent="0.25"/>
    <row r="4942" ht="0" hidden="1" customHeight="1" x14ac:dyDescent="0.25"/>
    <row r="4943" ht="0" hidden="1" customHeight="1" x14ac:dyDescent="0.25"/>
    <row r="4944" ht="0" hidden="1" customHeight="1" x14ac:dyDescent="0.25"/>
    <row r="4945" ht="0" hidden="1" customHeight="1" x14ac:dyDescent="0.25"/>
    <row r="4946" ht="0" hidden="1" customHeight="1" x14ac:dyDescent="0.25"/>
    <row r="4947" ht="0" hidden="1" customHeight="1" x14ac:dyDescent="0.25"/>
    <row r="4948" ht="0" hidden="1" customHeight="1" x14ac:dyDescent="0.25"/>
    <row r="4949" ht="0" hidden="1" customHeight="1" x14ac:dyDescent="0.25"/>
    <row r="4950" ht="0" hidden="1" customHeight="1" x14ac:dyDescent="0.25"/>
    <row r="4951" ht="0" hidden="1" customHeight="1" x14ac:dyDescent="0.25"/>
    <row r="4952" ht="0" hidden="1" customHeight="1" x14ac:dyDescent="0.25"/>
    <row r="4953" ht="0" hidden="1" customHeight="1" x14ac:dyDescent="0.25"/>
    <row r="4954" ht="0" hidden="1" customHeight="1" x14ac:dyDescent="0.25"/>
    <row r="4955" ht="0" hidden="1" customHeight="1" x14ac:dyDescent="0.25"/>
    <row r="4956" ht="0" hidden="1" customHeight="1" x14ac:dyDescent="0.25"/>
    <row r="4957" ht="0" hidden="1" customHeight="1" x14ac:dyDescent="0.25"/>
    <row r="4958" ht="0" hidden="1" customHeight="1" x14ac:dyDescent="0.25"/>
    <row r="4959" ht="0" hidden="1" customHeight="1" x14ac:dyDescent="0.25"/>
    <row r="4960" ht="0" hidden="1" customHeight="1" x14ac:dyDescent="0.25"/>
    <row r="4961" ht="0" hidden="1" customHeight="1" x14ac:dyDescent="0.25"/>
    <row r="4962" ht="0" hidden="1" customHeight="1" x14ac:dyDescent="0.25"/>
    <row r="4963" ht="0" hidden="1" customHeight="1" x14ac:dyDescent="0.25"/>
    <row r="4964" ht="0" hidden="1" customHeight="1" x14ac:dyDescent="0.25"/>
    <row r="4965" ht="0" hidden="1" customHeight="1" x14ac:dyDescent="0.25"/>
    <row r="4966" ht="0" hidden="1" customHeight="1" x14ac:dyDescent="0.25"/>
    <row r="4967" ht="0" hidden="1" customHeight="1" x14ac:dyDescent="0.25"/>
    <row r="4968" ht="0" hidden="1" customHeight="1" x14ac:dyDescent="0.25"/>
    <row r="4969" ht="0" hidden="1" customHeight="1" x14ac:dyDescent="0.25"/>
    <row r="4970" ht="0" hidden="1" customHeight="1" x14ac:dyDescent="0.25"/>
    <row r="4971" ht="0" hidden="1" customHeight="1" x14ac:dyDescent="0.25"/>
    <row r="4972" ht="0" hidden="1" customHeight="1" x14ac:dyDescent="0.25"/>
    <row r="4973" ht="0" hidden="1" customHeight="1" x14ac:dyDescent="0.25"/>
    <row r="4974" ht="0" hidden="1" customHeight="1" x14ac:dyDescent="0.25"/>
    <row r="4975" ht="0" hidden="1" customHeight="1" x14ac:dyDescent="0.25"/>
    <row r="4976" ht="0" hidden="1" customHeight="1" x14ac:dyDescent="0.25"/>
    <row r="4977" ht="0" hidden="1" customHeight="1" x14ac:dyDescent="0.25"/>
    <row r="4978" ht="0" hidden="1" customHeight="1" x14ac:dyDescent="0.25"/>
    <row r="4979" ht="0" hidden="1" customHeight="1" x14ac:dyDescent="0.25"/>
    <row r="4980" ht="0" hidden="1" customHeight="1" x14ac:dyDescent="0.25"/>
    <row r="4981" ht="0" hidden="1" customHeight="1" x14ac:dyDescent="0.25"/>
    <row r="4982" ht="0" hidden="1" customHeight="1" x14ac:dyDescent="0.25"/>
    <row r="4983" ht="0" hidden="1" customHeight="1" x14ac:dyDescent="0.25"/>
    <row r="4984" ht="0" hidden="1" customHeight="1" x14ac:dyDescent="0.25"/>
    <row r="4985" ht="0" hidden="1" customHeight="1" x14ac:dyDescent="0.25"/>
    <row r="4986" ht="0" hidden="1" customHeight="1" x14ac:dyDescent="0.25"/>
    <row r="4987" ht="0" hidden="1" customHeight="1" x14ac:dyDescent="0.25"/>
    <row r="4988" ht="0" hidden="1" customHeight="1" x14ac:dyDescent="0.25"/>
    <row r="4989" ht="0" hidden="1" customHeight="1" x14ac:dyDescent="0.25"/>
    <row r="4990" ht="0" hidden="1" customHeight="1" x14ac:dyDescent="0.25"/>
    <row r="4991" ht="0" hidden="1" customHeight="1" x14ac:dyDescent="0.25"/>
    <row r="4992" ht="0" hidden="1" customHeight="1" x14ac:dyDescent="0.25"/>
    <row r="4993" ht="0" hidden="1" customHeight="1" x14ac:dyDescent="0.25"/>
    <row r="4994" ht="0" hidden="1" customHeight="1" x14ac:dyDescent="0.25"/>
    <row r="4995" ht="0" hidden="1" customHeight="1" x14ac:dyDescent="0.25"/>
    <row r="4996" ht="0" hidden="1" customHeight="1" x14ac:dyDescent="0.25"/>
    <row r="4997" ht="0" hidden="1" customHeight="1" x14ac:dyDescent="0.25"/>
    <row r="4998" ht="0" hidden="1" customHeight="1" x14ac:dyDescent="0.25"/>
    <row r="4999" ht="0" hidden="1" customHeight="1" x14ac:dyDescent="0.25"/>
    <row r="5000" ht="0" hidden="1" customHeight="1" x14ac:dyDescent="0.25"/>
    <row r="5001" ht="0" hidden="1" customHeight="1" x14ac:dyDescent="0.25"/>
    <row r="5002" ht="0" hidden="1" customHeight="1" x14ac:dyDescent="0.25"/>
    <row r="5003" ht="0" hidden="1" customHeight="1" x14ac:dyDescent="0.25"/>
    <row r="5004" ht="0" hidden="1" customHeight="1" x14ac:dyDescent="0.25"/>
    <row r="5005" ht="0" hidden="1" customHeight="1" x14ac:dyDescent="0.25"/>
    <row r="5006" ht="0" hidden="1" customHeight="1" x14ac:dyDescent="0.25"/>
    <row r="5007" ht="0" hidden="1" customHeight="1" x14ac:dyDescent="0.25"/>
    <row r="5008" ht="0" hidden="1" customHeight="1" x14ac:dyDescent="0.25"/>
    <row r="5009" ht="0" hidden="1" customHeight="1" x14ac:dyDescent="0.25"/>
    <row r="5010" ht="0" hidden="1" customHeight="1" x14ac:dyDescent="0.25"/>
    <row r="5011" ht="0" hidden="1" customHeight="1" x14ac:dyDescent="0.25"/>
    <row r="5012" ht="0" hidden="1" customHeight="1" x14ac:dyDescent="0.25"/>
    <row r="5013" ht="0" hidden="1" customHeight="1" x14ac:dyDescent="0.25"/>
    <row r="5014" ht="0" hidden="1" customHeight="1" x14ac:dyDescent="0.25"/>
    <row r="5015" ht="0" hidden="1" customHeight="1" x14ac:dyDescent="0.25"/>
    <row r="5016" ht="0" hidden="1" customHeight="1" x14ac:dyDescent="0.25"/>
    <row r="5017" ht="0" hidden="1" customHeight="1" x14ac:dyDescent="0.25"/>
    <row r="5018" ht="0" hidden="1" customHeight="1" x14ac:dyDescent="0.25"/>
    <row r="5019" ht="0" hidden="1" customHeight="1" x14ac:dyDescent="0.25"/>
    <row r="5020" ht="0" hidden="1" customHeight="1" x14ac:dyDescent="0.25"/>
    <row r="5021" ht="0" hidden="1" customHeight="1" x14ac:dyDescent="0.25"/>
    <row r="5022" ht="0" hidden="1" customHeight="1" x14ac:dyDescent="0.25"/>
    <row r="5023" ht="0" hidden="1" customHeight="1" x14ac:dyDescent="0.25"/>
    <row r="5024" ht="0" hidden="1" customHeight="1" x14ac:dyDescent="0.25"/>
    <row r="5025" ht="0" hidden="1" customHeight="1" x14ac:dyDescent="0.25"/>
    <row r="5026" ht="0" hidden="1" customHeight="1" x14ac:dyDescent="0.25"/>
    <row r="5027" ht="0" hidden="1" customHeight="1" x14ac:dyDescent="0.25"/>
    <row r="5028" ht="0" hidden="1" customHeight="1" x14ac:dyDescent="0.25"/>
    <row r="5029" ht="0" hidden="1" customHeight="1" x14ac:dyDescent="0.25"/>
    <row r="5030" ht="0" hidden="1" customHeight="1" x14ac:dyDescent="0.25"/>
    <row r="5031" ht="0" hidden="1" customHeight="1" x14ac:dyDescent="0.25"/>
    <row r="5032" ht="0" hidden="1" customHeight="1" x14ac:dyDescent="0.25"/>
    <row r="5033" ht="0" hidden="1" customHeight="1" x14ac:dyDescent="0.25"/>
    <row r="5034" ht="0" hidden="1" customHeight="1" x14ac:dyDescent="0.25"/>
    <row r="5035" ht="0" hidden="1" customHeight="1" x14ac:dyDescent="0.25"/>
    <row r="5036" ht="0" hidden="1" customHeight="1" x14ac:dyDescent="0.25"/>
    <row r="5037" ht="0" hidden="1" customHeight="1" x14ac:dyDescent="0.25"/>
    <row r="5038" ht="0" hidden="1" customHeight="1" x14ac:dyDescent="0.25"/>
    <row r="5039" ht="0" hidden="1" customHeight="1" x14ac:dyDescent="0.25"/>
    <row r="5040" ht="0" hidden="1" customHeight="1" x14ac:dyDescent="0.25"/>
    <row r="5041" ht="0" hidden="1" customHeight="1" x14ac:dyDescent="0.25"/>
    <row r="5042" ht="0" hidden="1" customHeight="1" x14ac:dyDescent="0.25"/>
    <row r="5043" ht="0" hidden="1" customHeight="1" x14ac:dyDescent="0.25"/>
    <row r="5044" ht="0" hidden="1" customHeight="1" x14ac:dyDescent="0.25"/>
    <row r="5045" ht="0" hidden="1" customHeight="1" x14ac:dyDescent="0.25"/>
    <row r="5046" ht="0" hidden="1" customHeight="1" x14ac:dyDescent="0.25"/>
    <row r="5047" ht="0" hidden="1" customHeight="1" x14ac:dyDescent="0.25"/>
    <row r="5048" ht="0" hidden="1" customHeight="1" x14ac:dyDescent="0.25"/>
    <row r="5049" ht="0" hidden="1" customHeight="1" x14ac:dyDescent="0.25"/>
    <row r="5050" ht="0" hidden="1" customHeight="1" x14ac:dyDescent="0.25"/>
    <row r="5051" ht="0" hidden="1" customHeight="1" x14ac:dyDescent="0.25"/>
    <row r="5052" ht="0" hidden="1" customHeight="1" x14ac:dyDescent="0.25"/>
    <row r="5053" ht="0" hidden="1" customHeight="1" x14ac:dyDescent="0.25"/>
    <row r="5054" ht="0" hidden="1" customHeight="1" x14ac:dyDescent="0.25"/>
    <row r="5055" ht="0" hidden="1" customHeight="1" x14ac:dyDescent="0.25"/>
    <row r="5056" ht="0" hidden="1" customHeight="1" x14ac:dyDescent="0.25"/>
    <row r="5057" ht="0" hidden="1" customHeight="1" x14ac:dyDescent="0.25"/>
    <row r="5058" ht="0" hidden="1" customHeight="1" x14ac:dyDescent="0.25"/>
    <row r="5059" ht="0" hidden="1" customHeight="1" x14ac:dyDescent="0.25"/>
    <row r="5060" ht="0" hidden="1" customHeight="1" x14ac:dyDescent="0.25"/>
    <row r="5061" ht="0" hidden="1" customHeight="1" x14ac:dyDescent="0.25"/>
    <row r="5062" ht="0" hidden="1" customHeight="1" x14ac:dyDescent="0.25"/>
    <row r="5063" ht="0" hidden="1" customHeight="1" x14ac:dyDescent="0.25"/>
    <row r="5064" ht="0" hidden="1" customHeight="1" x14ac:dyDescent="0.25"/>
    <row r="5065" ht="0" hidden="1" customHeight="1" x14ac:dyDescent="0.25"/>
    <row r="5066" ht="0" hidden="1" customHeight="1" x14ac:dyDescent="0.25"/>
    <row r="5067" ht="0" hidden="1" customHeight="1" x14ac:dyDescent="0.25"/>
    <row r="5068" ht="0" hidden="1" customHeight="1" x14ac:dyDescent="0.25"/>
    <row r="5069" ht="0" hidden="1" customHeight="1" x14ac:dyDescent="0.25"/>
    <row r="5070" ht="0" hidden="1" customHeight="1" x14ac:dyDescent="0.25"/>
    <row r="5071" ht="0" hidden="1" customHeight="1" x14ac:dyDescent="0.25"/>
    <row r="5072" ht="0" hidden="1" customHeight="1" x14ac:dyDescent="0.25"/>
    <row r="5073" ht="0" hidden="1" customHeight="1" x14ac:dyDescent="0.25"/>
    <row r="5074" ht="0" hidden="1" customHeight="1" x14ac:dyDescent="0.25"/>
    <row r="5075" ht="0" hidden="1" customHeight="1" x14ac:dyDescent="0.25"/>
    <row r="5076" ht="0" hidden="1" customHeight="1" x14ac:dyDescent="0.25"/>
    <row r="5077" ht="0" hidden="1" customHeight="1" x14ac:dyDescent="0.25"/>
    <row r="5078" ht="0" hidden="1" customHeight="1" x14ac:dyDescent="0.25"/>
    <row r="5079" ht="0" hidden="1" customHeight="1" x14ac:dyDescent="0.25"/>
    <row r="5080" ht="0" hidden="1" customHeight="1" x14ac:dyDescent="0.25"/>
    <row r="5081" ht="0" hidden="1" customHeight="1" x14ac:dyDescent="0.25"/>
    <row r="5082" ht="0" hidden="1" customHeight="1" x14ac:dyDescent="0.25"/>
    <row r="5083" ht="0" hidden="1" customHeight="1" x14ac:dyDescent="0.25"/>
    <row r="5084" ht="0" hidden="1" customHeight="1" x14ac:dyDescent="0.25"/>
    <row r="5085" ht="0" hidden="1" customHeight="1" x14ac:dyDescent="0.25"/>
    <row r="5086" ht="0" hidden="1" customHeight="1" x14ac:dyDescent="0.25"/>
    <row r="5087" ht="0" hidden="1" customHeight="1" x14ac:dyDescent="0.25"/>
    <row r="5088" ht="0" hidden="1" customHeight="1" x14ac:dyDescent="0.25"/>
    <row r="5089" ht="0" hidden="1" customHeight="1" x14ac:dyDescent="0.25"/>
    <row r="5090" ht="0" hidden="1" customHeight="1" x14ac:dyDescent="0.25"/>
    <row r="5091" ht="0" hidden="1" customHeight="1" x14ac:dyDescent="0.25"/>
    <row r="5092" ht="0" hidden="1" customHeight="1" x14ac:dyDescent="0.25"/>
    <row r="5093" ht="0" hidden="1" customHeight="1" x14ac:dyDescent="0.25"/>
    <row r="5094" ht="0" hidden="1" customHeight="1" x14ac:dyDescent="0.25"/>
    <row r="5095" ht="0" hidden="1" customHeight="1" x14ac:dyDescent="0.25"/>
    <row r="5096" ht="0" hidden="1" customHeight="1" x14ac:dyDescent="0.25"/>
    <row r="5097" ht="0" hidden="1" customHeight="1" x14ac:dyDescent="0.25"/>
    <row r="5098" ht="0" hidden="1" customHeight="1" x14ac:dyDescent="0.25"/>
    <row r="5099" ht="0" hidden="1" customHeight="1" x14ac:dyDescent="0.25"/>
    <row r="5100" ht="0" hidden="1" customHeight="1" x14ac:dyDescent="0.25"/>
    <row r="5101" ht="0" hidden="1" customHeight="1" x14ac:dyDescent="0.25"/>
    <row r="5102" ht="0" hidden="1" customHeight="1" x14ac:dyDescent="0.25"/>
    <row r="5103" ht="0" hidden="1" customHeight="1" x14ac:dyDescent="0.25"/>
    <row r="5104" ht="0" hidden="1" customHeight="1" x14ac:dyDescent="0.25"/>
    <row r="5105" ht="0" hidden="1" customHeight="1" x14ac:dyDescent="0.25"/>
    <row r="5106" ht="0" hidden="1" customHeight="1" x14ac:dyDescent="0.25"/>
    <row r="5107" ht="0" hidden="1" customHeight="1" x14ac:dyDescent="0.25"/>
    <row r="5108" ht="0" hidden="1" customHeight="1" x14ac:dyDescent="0.25"/>
    <row r="5109" ht="0" hidden="1" customHeight="1" x14ac:dyDescent="0.25"/>
    <row r="5110" ht="0" hidden="1" customHeight="1" x14ac:dyDescent="0.25"/>
    <row r="5111" ht="0" hidden="1" customHeight="1" x14ac:dyDescent="0.25"/>
    <row r="5112" ht="0" hidden="1" customHeight="1" x14ac:dyDescent="0.25"/>
    <row r="5113" ht="0" hidden="1" customHeight="1" x14ac:dyDescent="0.25"/>
    <row r="5114" ht="0" hidden="1" customHeight="1" x14ac:dyDescent="0.25"/>
    <row r="5115" ht="0" hidden="1" customHeight="1" x14ac:dyDescent="0.25"/>
    <row r="5116" ht="0" hidden="1" customHeight="1" x14ac:dyDescent="0.25"/>
    <row r="5117" ht="0" hidden="1" customHeight="1" x14ac:dyDescent="0.25"/>
    <row r="5118" ht="0" hidden="1" customHeight="1" x14ac:dyDescent="0.25"/>
    <row r="5119" ht="0" hidden="1" customHeight="1" x14ac:dyDescent="0.25"/>
    <row r="5120" ht="0" hidden="1" customHeight="1" x14ac:dyDescent="0.25"/>
    <row r="5121" ht="0" hidden="1" customHeight="1" x14ac:dyDescent="0.25"/>
    <row r="5122" ht="0" hidden="1" customHeight="1" x14ac:dyDescent="0.25"/>
    <row r="5123" ht="0" hidden="1" customHeight="1" x14ac:dyDescent="0.25"/>
    <row r="5124" ht="0" hidden="1" customHeight="1" x14ac:dyDescent="0.25"/>
    <row r="5125" ht="0" hidden="1" customHeight="1" x14ac:dyDescent="0.25"/>
    <row r="5126" ht="0" hidden="1" customHeight="1" x14ac:dyDescent="0.25"/>
    <row r="5127" ht="0" hidden="1" customHeight="1" x14ac:dyDescent="0.25"/>
    <row r="5128" ht="0" hidden="1" customHeight="1" x14ac:dyDescent="0.25"/>
    <row r="5129" ht="0" hidden="1" customHeight="1" x14ac:dyDescent="0.25"/>
    <row r="5130" ht="0" hidden="1" customHeight="1" x14ac:dyDescent="0.25"/>
    <row r="5131" ht="0" hidden="1" customHeight="1" x14ac:dyDescent="0.25"/>
    <row r="5132" ht="0" hidden="1" customHeight="1" x14ac:dyDescent="0.25"/>
    <row r="5133" ht="0" hidden="1" customHeight="1" x14ac:dyDescent="0.25"/>
    <row r="5134" ht="0" hidden="1" customHeight="1" x14ac:dyDescent="0.25"/>
    <row r="5135" ht="0" hidden="1" customHeight="1" x14ac:dyDescent="0.25"/>
    <row r="5136" ht="0" hidden="1" customHeight="1" x14ac:dyDescent="0.25"/>
    <row r="5137" ht="0" hidden="1" customHeight="1" x14ac:dyDescent="0.25"/>
    <row r="5138" ht="0" hidden="1" customHeight="1" x14ac:dyDescent="0.25"/>
    <row r="5139" ht="0" hidden="1" customHeight="1" x14ac:dyDescent="0.25"/>
    <row r="5140" ht="0" hidden="1" customHeight="1" x14ac:dyDescent="0.25"/>
    <row r="5141" ht="0" hidden="1" customHeight="1" x14ac:dyDescent="0.25"/>
    <row r="5142" ht="0" hidden="1" customHeight="1" x14ac:dyDescent="0.25"/>
    <row r="5143" ht="0" hidden="1" customHeight="1" x14ac:dyDescent="0.25"/>
    <row r="5144" ht="0" hidden="1" customHeight="1" x14ac:dyDescent="0.25"/>
    <row r="5145" ht="0" hidden="1" customHeight="1" x14ac:dyDescent="0.25"/>
    <row r="5146" ht="0" hidden="1" customHeight="1" x14ac:dyDescent="0.25"/>
    <row r="5147" ht="0" hidden="1" customHeight="1" x14ac:dyDescent="0.25"/>
    <row r="5148" ht="0" hidden="1" customHeight="1" x14ac:dyDescent="0.25"/>
    <row r="5149" ht="0" hidden="1" customHeight="1" x14ac:dyDescent="0.25"/>
    <row r="5150" ht="0" hidden="1" customHeight="1" x14ac:dyDescent="0.25"/>
    <row r="5151" ht="0" hidden="1" customHeight="1" x14ac:dyDescent="0.25"/>
    <row r="5152" ht="0" hidden="1" customHeight="1" x14ac:dyDescent="0.25"/>
    <row r="5153" ht="0" hidden="1" customHeight="1" x14ac:dyDescent="0.25"/>
    <row r="5154" ht="0" hidden="1" customHeight="1" x14ac:dyDescent="0.25"/>
    <row r="5155" ht="0" hidden="1" customHeight="1" x14ac:dyDescent="0.25"/>
    <row r="5156" ht="0" hidden="1" customHeight="1" x14ac:dyDescent="0.25"/>
    <row r="5157" ht="0" hidden="1" customHeight="1" x14ac:dyDescent="0.25"/>
    <row r="5158" ht="0" hidden="1" customHeight="1" x14ac:dyDescent="0.25"/>
    <row r="5159" ht="0" hidden="1" customHeight="1" x14ac:dyDescent="0.25"/>
    <row r="5160" ht="0" hidden="1" customHeight="1" x14ac:dyDescent="0.25"/>
    <row r="5161" ht="0" hidden="1" customHeight="1" x14ac:dyDescent="0.25"/>
    <row r="5162" ht="0" hidden="1" customHeight="1" x14ac:dyDescent="0.25"/>
    <row r="5163" ht="0" hidden="1" customHeight="1" x14ac:dyDescent="0.25"/>
    <row r="5164" ht="0" hidden="1" customHeight="1" x14ac:dyDescent="0.25"/>
    <row r="5165" ht="0" hidden="1" customHeight="1" x14ac:dyDescent="0.25"/>
    <row r="5166" ht="0" hidden="1" customHeight="1" x14ac:dyDescent="0.25"/>
    <row r="5167" ht="0" hidden="1" customHeight="1" x14ac:dyDescent="0.25"/>
    <row r="5168" ht="0" hidden="1" customHeight="1" x14ac:dyDescent="0.25"/>
    <row r="5169" ht="0" hidden="1" customHeight="1" x14ac:dyDescent="0.25"/>
    <row r="5170" ht="0" hidden="1" customHeight="1" x14ac:dyDescent="0.25"/>
    <row r="5171" ht="0" hidden="1" customHeight="1" x14ac:dyDescent="0.25"/>
    <row r="5172" ht="0" hidden="1" customHeight="1" x14ac:dyDescent="0.25"/>
    <row r="5173" ht="0" hidden="1" customHeight="1" x14ac:dyDescent="0.25"/>
    <row r="5174" ht="0" hidden="1" customHeight="1" x14ac:dyDescent="0.25"/>
    <row r="5175" ht="0" hidden="1" customHeight="1" x14ac:dyDescent="0.25"/>
    <row r="5176" ht="0" hidden="1" customHeight="1" x14ac:dyDescent="0.25"/>
    <row r="5177" ht="0" hidden="1" customHeight="1" x14ac:dyDescent="0.25"/>
    <row r="5178" ht="0" hidden="1" customHeight="1" x14ac:dyDescent="0.25"/>
    <row r="5179" ht="0" hidden="1" customHeight="1" x14ac:dyDescent="0.25"/>
    <row r="5180" ht="0" hidden="1" customHeight="1" x14ac:dyDescent="0.25"/>
    <row r="5181" ht="0" hidden="1" customHeight="1" x14ac:dyDescent="0.25"/>
    <row r="5182" ht="0" hidden="1" customHeight="1" x14ac:dyDescent="0.25"/>
    <row r="5183" ht="0" hidden="1" customHeight="1" x14ac:dyDescent="0.25"/>
    <row r="5184" ht="0" hidden="1" customHeight="1" x14ac:dyDescent="0.25"/>
    <row r="5185" ht="0" hidden="1" customHeight="1" x14ac:dyDescent="0.25"/>
    <row r="5186" ht="0" hidden="1" customHeight="1" x14ac:dyDescent="0.25"/>
    <row r="5187" ht="0" hidden="1" customHeight="1" x14ac:dyDescent="0.25"/>
    <row r="5188" ht="0" hidden="1" customHeight="1" x14ac:dyDescent="0.25"/>
    <row r="5189" ht="0" hidden="1" customHeight="1" x14ac:dyDescent="0.25"/>
    <row r="5190" ht="0" hidden="1" customHeight="1" x14ac:dyDescent="0.25"/>
    <row r="5191" ht="0" hidden="1" customHeight="1" x14ac:dyDescent="0.25"/>
    <row r="5192" ht="0" hidden="1" customHeight="1" x14ac:dyDescent="0.25"/>
    <row r="5193" ht="0" hidden="1" customHeight="1" x14ac:dyDescent="0.25"/>
    <row r="5194" ht="0" hidden="1" customHeight="1" x14ac:dyDescent="0.25"/>
    <row r="5195" ht="0" hidden="1" customHeight="1" x14ac:dyDescent="0.25"/>
    <row r="5196" ht="0" hidden="1" customHeight="1" x14ac:dyDescent="0.25"/>
    <row r="5197" ht="0" hidden="1" customHeight="1" x14ac:dyDescent="0.25"/>
    <row r="5198" ht="0" hidden="1" customHeight="1" x14ac:dyDescent="0.25"/>
    <row r="5199" ht="0" hidden="1" customHeight="1" x14ac:dyDescent="0.25"/>
    <row r="5200" ht="0" hidden="1" customHeight="1" x14ac:dyDescent="0.25"/>
    <row r="5201" ht="0" hidden="1" customHeight="1" x14ac:dyDescent="0.25"/>
    <row r="5202" ht="0" hidden="1" customHeight="1" x14ac:dyDescent="0.25"/>
    <row r="5203" ht="0" hidden="1" customHeight="1" x14ac:dyDescent="0.25"/>
    <row r="5204" ht="0" hidden="1" customHeight="1" x14ac:dyDescent="0.25"/>
    <row r="5205" ht="0" hidden="1" customHeight="1" x14ac:dyDescent="0.25"/>
    <row r="5206" ht="0" hidden="1" customHeight="1" x14ac:dyDescent="0.25"/>
    <row r="5207" ht="0" hidden="1" customHeight="1" x14ac:dyDescent="0.25"/>
    <row r="5208" ht="0" hidden="1" customHeight="1" x14ac:dyDescent="0.25"/>
    <row r="5209" ht="0" hidden="1" customHeight="1" x14ac:dyDescent="0.25"/>
    <row r="5210" ht="0" hidden="1" customHeight="1" x14ac:dyDescent="0.25"/>
    <row r="5211" ht="0" hidden="1" customHeight="1" x14ac:dyDescent="0.25"/>
    <row r="5212" ht="0" hidden="1" customHeight="1" x14ac:dyDescent="0.25"/>
    <row r="5213" ht="0" hidden="1" customHeight="1" x14ac:dyDescent="0.25"/>
    <row r="5214" ht="0" hidden="1" customHeight="1" x14ac:dyDescent="0.25"/>
    <row r="5215" ht="0" hidden="1" customHeight="1" x14ac:dyDescent="0.25"/>
    <row r="5216" ht="0" hidden="1" customHeight="1" x14ac:dyDescent="0.25"/>
    <row r="5217" ht="0" hidden="1" customHeight="1" x14ac:dyDescent="0.25"/>
    <row r="5218" ht="0" hidden="1" customHeight="1" x14ac:dyDescent="0.25"/>
    <row r="5219" ht="0" hidden="1" customHeight="1" x14ac:dyDescent="0.25"/>
    <row r="5220" ht="0" hidden="1" customHeight="1" x14ac:dyDescent="0.25"/>
    <row r="5221" ht="0" hidden="1" customHeight="1" x14ac:dyDescent="0.25"/>
    <row r="5222" ht="0" hidden="1" customHeight="1" x14ac:dyDescent="0.25"/>
    <row r="5223" ht="0" hidden="1" customHeight="1" x14ac:dyDescent="0.25"/>
    <row r="5224" ht="0" hidden="1" customHeight="1" x14ac:dyDescent="0.25"/>
    <row r="5225" ht="0" hidden="1" customHeight="1" x14ac:dyDescent="0.25"/>
    <row r="5226" ht="0" hidden="1" customHeight="1" x14ac:dyDescent="0.25"/>
    <row r="5227" ht="0" hidden="1" customHeight="1" x14ac:dyDescent="0.25"/>
    <row r="5228" ht="0" hidden="1" customHeight="1" x14ac:dyDescent="0.25"/>
    <row r="5229" ht="0" hidden="1" customHeight="1" x14ac:dyDescent="0.25"/>
    <row r="5230" ht="0" hidden="1" customHeight="1" x14ac:dyDescent="0.25"/>
    <row r="5231" ht="0" hidden="1" customHeight="1" x14ac:dyDescent="0.25"/>
    <row r="5232" ht="0" hidden="1" customHeight="1" x14ac:dyDescent="0.25"/>
    <row r="5233" ht="0" hidden="1" customHeight="1" x14ac:dyDescent="0.25"/>
    <row r="5234" ht="0" hidden="1" customHeight="1" x14ac:dyDescent="0.25"/>
    <row r="5235" ht="0" hidden="1" customHeight="1" x14ac:dyDescent="0.25"/>
    <row r="5236" ht="0" hidden="1" customHeight="1" x14ac:dyDescent="0.25"/>
    <row r="5237" ht="0" hidden="1" customHeight="1" x14ac:dyDescent="0.25"/>
    <row r="5238" ht="0" hidden="1" customHeight="1" x14ac:dyDescent="0.25"/>
    <row r="5239" ht="0" hidden="1" customHeight="1" x14ac:dyDescent="0.25"/>
    <row r="5240" ht="0" hidden="1" customHeight="1" x14ac:dyDescent="0.25"/>
    <row r="5241" ht="0" hidden="1" customHeight="1" x14ac:dyDescent="0.25"/>
    <row r="5242" ht="0" hidden="1" customHeight="1" x14ac:dyDescent="0.25"/>
    <row r="5243" ht="0" hidden="1" customHeight="1" x14ac:dyDescent="0.25"/>
    <row r="5244" ht="0" hidden="1" customHeight="1" x14ac:dyDescent="0.25"/>
    <row r="5245" ht="0" hidden="1" customHeight="1" x14ac:dyDescent="0.25"/>
    <row r="5246" ht="0" hidden="1" customHeight="1" x14ac:dyDescent="0.25"/>
    <row r="5247" ht="0" hidden="1" customHeight="1" x14ac:dyDescent="0.25"/>
    <row r="5248" ht="0" hidden="1" customHeight="1" x14ac:dyDescent="0.25"/>
    <row r="5249" ht="0" hidden="1" customHeight="1" x14ac:dyDescent="0.25"/>
    <row r="5250" ht="0" hidden="1" customHeight="1" x14ac:dyDescent="0.25"/>
    <row r="5251" ht="0" hidden="1" customHeight="1" x14ac:dyDescent="0.25"/>
    <row r="5252" ht="0" hidden="1" customHeight="1" x14ac:dyDescent="0.25"/>
    <row r="5253" ht="0" hidden="1" customHeight="1" x14ac:dyDescent="0.25"/>
    <row r="5254" ht="0" hidden="1" customHeight="1" x14ac:dyDescent="0.25"/>
    <row r="5255" ht="0" hidden="1" customHeight="1" x14ac:dyDescent="0.25"/>
    <row r="5256" ht="0" hidden="1" customHeight="1" x14ac:dyDescent="0.25"/>
    <row r="5257" ht="0" hidden="1" customHeight="1" x14ac:dyDescent="0.25"/>
    <row r="5258" ht="0" hidden="1" customHeight="1" x14ac:dyDescent="0.25"/>
    <row r="5259" ht="0" hidden="1" customHeight="1" x14ac:dyDescent="0.25"/>
    <row r="5260" ht="0" hidden="1" customHeight="1" x14ac:dyDescent="0.25"/>
    <row r="5261" ht="0" hidden="1" customHeight="1" x14ac:dyDescent="0.25"/>
    <row r="5262" ht="0" hidden="1" customHeight="1" x14ac:dyDescent="0.25"/>
    <row r="5263" ht="0" hidden="1" customHeight="1" x14ac:dyDescent="0.25"/>
    <row r="5264" ht="0" hidden="1" customHeight="1" x14ac:dyDescent="0.25"/>
    <row r="5265" ht="0" hidden="1" customHeight="1" x14ac:dyDescent="0.25"/>
    <row r="5266" ht="0" hidden="1" customHeight="1" x14ac:dyDescent="0.25"/>
    <row r="5267" ht="0" hidden="1" customHeight="1" x14ac:dyDescent="0.25"/>
    <row r="5268" ht="0" hidden="1" customHeight="1" x14ac:dyDescent="0.25"/>
    <row r="5269" ht="0" hidden="1" customHeight="1" x14ac:dyDescent="0.25"/>
    <row r="5270" ht="0" hidden="1" customHeight="1" x14ac:dyDescent="0.25"/>
    <row r="5271" ht="0" hidden="1" customHeight="1" x14ac:dyDescent="0.25"/>
    <row r="5272" ht="0" hidden="1" customHeight="1" x14ac:dyDescent="0.25"/>
    <row r="5273" ht="0" hidden="1" customHeight="1" x14ac:dyDescent="0.25"/>
    <row r="5274" ht="0" hidden="1" customHeight="1" x14ac:dyDescent="0.25"/>
    <row r="5275" ht="0" hidden="1" customHeight="1" x14ac:dyDescent="0.25"/>
    <row r="5276" ht="0" hidden="1" customHeight="1" x14ac:dyDescent="0.25"/>
    <row r="5277" ht="0" hidden="1" customHeight="1" x14ac:dyDescent="0.25"/>
    <row r="5278" ht="0" hidden="1" customHeight="1" x14ac:dyDescent="0.25"/>
    <row r="5279" ht="0" hidden="1" customHeight="1" x14ac:dyDescent="0.25"/>
    <row r="5280" ht="0" hidden="1" customHeight="1" x14ac:dyDescent="0.25"/>
    <row r="5281" ht="0" hidden="1" customHeight="1" x14ac:dyDescent="0.25"/>
    <row r="5282" ht="0" hidden="1" customHeight="1" x14ac:dyDescent="0.25"/>
    <row r="5283" ht="0" hidden="1" customHeight="1" x14ac:dyDescent="0.25"/>
    <row r="5284" ht="0" hidden="1" customHeight="1" x14ac:dyDescent="0.25"/>
    <row r="5285" ht="0" hidden="1" customHeight="1" x14ac:dyDescent="0.25"/>
    <row r="5286" ht="0" hidden="1" customHeight="1" x14ac:dyDescent="0.25"/>
    <row r="5287" ht="0" hidden="1" customHeight="1" x14ac:dyDescent="0.25"/>
    <row r="5288" ht="0" hidden="1" customHeight="1" x14ac:dyDescent="0.25"/>
    <row r="5289" ht="0" hidden="1" customHeight="1" x14ac:dyDescent="0.25"/>
    <row r="5290" ht="0" hidden="1" customHeight="1" x14ac:dyDescent="0.25"/>
    <row r="5291" ht="0" hidden="1" customHeight="1" x14ac:dyDescent="0.25"/>
    <row r="5292" ht="0" hidden="1" customHeight="1" x14ac:dyDescent="0.25"/>
    <row r="5293" ht="0" hidden="1" customHeight="1" x14ac:dyDescent="0.25"/>
    <row r="5294" ht="0" hidden="1" customHeight="1" x14ac:dyDescent="0.25"/>
    <row r="5295" ht="0" hidden="1" customHeight="1" x14ac:dyDescent="0.25"/>
    <row r="5296" ht="0" hidden="1" customHeight="1" x14ac:dyDescent="0.25"/>
    <row r="5297" ht="0" hidden="1" customHeight="1" x14ac:dyDescent="0.25"/>
    <row r="5298" ht="0" hidden="1" customHeight="1" x14ac:dyDescent="0.25"/>
    <row r="5299" ht="0" hidden="1" customHeight="1" x14ac:dyDescent="0.25"/>
    <row r="5300" ht="0" hidden="1" customHeight="1" x14ac:dyDescent="0.25"/>
    <row r="5301" ht="0" hidden="1" customHeight="1" x14ac:dyDescent="0.25"/>
    <row r="5302" ht="0" hidden="1" customHeight="1" x14ac:dyDescent="0.25"/>
    <row r="5303" ht="0" hidden="1" customHeight="1" x14ac:dyDescent="0.25"/>
    <row r="5304" ht="0" hidden="1" customHeight="1" x14ac:dyDescent="0.25"/>
    <row r="5305" ht="0" hidden="1" customHeight="1" x14ac:dyDescent="0.25"/>
    <row r="5306" ht="0" hidden="1" customHeight="1" x14ac:dyDescent="0.25"/>
    <row r="5307" ht="0" hidden="1" customHeight="1" x14ac:dyDescent="0.25"/>
    <row r="5308" ht="0" hidden="1" customHeight="1" x14ac:dyDescent="0.25"/>
    <row r="5309" ht="0" hidden="1" customHeight="1" x14ac:dyDescent="0.25"/>
    <row r="5310" ht="0" hidden="1" customHeight="1" x14ac:dyDescent="0.25"/>
    <row r="5311" ht="0" hidden="1" customHeight="1" x14ac:dyDescent="0.25"/>
    <row r="5312" ht="0" hidden="1" customHeight="1" x14ac:dyDescent="0.25"/>
    <row r="5313" ht="0" hidden="1" customHeight="1" x14ac:dyDescent="0.25"/>
    <row r="5314" ht="0" hidden="1" customHeight="1" x14ac:dyDescent="0.25"/>
    <row r="5315" ht="0" hidden="1" customHeight="1" x14ac:dyDescent="0.25"/>
    <row r="5316" ht="0" hidden="1" customHeight="1" x14ac:dyDescent="0.25"/>
    <row r="5317" ht="0" hidden="1" customHeight="1" x14ac:dyDescent="0.25"/>
    <row r="5318" ht="0" hidden="1" customHeight="1" x14ac:dyDescent="0.25"/>
    <row r="5319" ht="0" hidden="1" customHeight="1" x14ac:dyDescent="0.25"/>
    <row r="5320" ht="0" hidden="1" customHeight="1" x14ac:dyDescent="0.25"/>
    <row r="5321" ht="0" hidden="1" customHeight="1" x14ac:dyDescent="0.25"/>
    <row r="5322" ht="0" hidden="1" customHeight="1" x14ac:dyDescent="0.25"/>
    <row r="5323" ht="0" hidden="1" customHeight="1" x14ac:dyDescent="0.25"/>
    <row r="5324" ht="0" hidden="1" customHeight="1" x14ac:dyDescent="0.25"/>
    <row r="5325" ht="0" hidden="1" customHeight="1" x14ac:dyDescent="0.25"/>
    <row r="5326" ht="0" hidden="1" customHeight="1" x14ac:dyDescent="0.25"/>
    <row r="5327" ht="0" hidden="1" customHeight="1" x14ac:dyDescent="0.25"/>
    <row r="5328" ht="0" hidden="1" customHeight="1" x14ac:dyDescent="0.25"/>
    <row r="5329" ht="0" hidden="1" customHeight="1" x14ac:dyDescent="0.25"/>
    <row r="5330" ht="0" hidden="1" customHeight="1" x14ac:dyDescent="0.25"/>
    <row r="5331" ht="0" hidden="1" customHeight="1" x14ac:dyDescent="0.25"/>
    <row r="5332" ht="0" hidden="1" customHeight="1" x14ac:dyDescent="0.25"/>
    <row r="5333" ht="0" hidden="1" customHeight="1" x14ac:dyDescent="0.25"/>
    <row r="5334" ht="0" hidden="1" customHeight="1" x14ac:dyDescent="0.25"/>
    <row r="5335" ht="0" hidden="1" customHeight="1" x14ac:dyDescent="0.25"/>
    <row r="5336" ht="0" hidden="1" customHeight="1" x14ac:dyDescent="0.25"/>
    <row r="5337" ht="0" hidden="1" customHeight="1" x14ac:dyDescent="0.25"/>
    <row r="5338" ht="0" hidden="1" customHeight="1" x14ac:dyDescent="0.25"/>
    <row r="5339" ht="0" hidden="1" customHeight="1" x14ac:dyDescent="0.25"/>
    <row r="5340" ht="0" hidden="1" customHeight="1" x14ac:dyDescent="0.25"/>
    <row r="5341" ht="0" hidden="1" customHeight="1" x14ac:dyDescent="0.25"/>
    <row r="5342" ht="0" hidden="1" customHeight="1" x14ac:dyDescent="0.25"/>
    <row r="5343" ht="0" hidden="1" customHeight="1" x14ac:dyDescent="0.25"/>
    <row r="5344" ht="0" hidden="1" customHeight="1" x14ac:dyDescent="0.25"/>
    <row r="5345" ht="0" hidden="1" customHeight="1" x14ac:dyDescent="0.25"/>
    <row r="5346" ht="0" hidden="1" customHeight="1" x14ac:dyDescent="0.25"/>
    <row r="5347" ht="0" hidden="1" customHeight="1" x14ac:dyDescent="0.25"/>
    <row r="5348" ht="0" hidden="1" customHeight="1" x14ac:dyDescent="0.25"/>
    <row r="5349" ht="0" hidden="1" customHeight="1" x14ac:dyDescent="0.25"/>
    <row r="5350" ht="0" hidden="1" customHeight="1" x14ac:dyDescent="0.25"/>
    <row r="5351" ht="0" hidden="1" customHeight="1" x14ac:dyDescent="0.25"/>
    <row r="5352" ht="0" hidden="1" customHeight="1" x14ac:dyDescent="0.25"/>
    <row r="5353" ht="0" hidden="1" customHeight="1" x14ac:dyDescent="0.25"/>
    <row r="5354" ht="0" hidden="1" customHeight="1" x14ac:dyDescent="0.25"/>
    <row r="5355" ht="0" hidden="1" customHeight="1" x14ac:dyDescent="0.25"/>
    <row r="5356" ht="0" hidden="1" customHeight="1" x14ac:dyDescent="0.25"/>
    <row r="5357" ht="0" hidden="1" customHeight="1" x14ac:dyDescent="0.25"/>
    <row r="5358" ht="0" hidden="1" customHeight="1" x14ac:dyDescent="0.25"/>
    <row r="5359" ht="0" hidden="1" customHeight="1" x14ac:dyDescent="0.25"/>
    <row r="5360" ht="0" hidden="1" customHeight="1" x14ac:dyDescent="0.25"/>
    <row r="5361" ht="0" hidden="1" customHeight="1" x14ac:dyDescent="0.25"/>
    <row r="5362" ht="0" hidden="1" customHeight="1" x14ac:dyDescent="0.25"/>
    <row r="5363" ht="0" hidden="1" customHeight="1" x14ac:dyDescent="0.25"/>
    <row r="5364" ht="0" hidden="1" customHeight="1" x14ac:dyDescent="0.25"/>
    <row r="5365" ht="0" hidden="1" customHeight="1" x14ac:dyDescent="0.25"/>
    <row r="5366" ht="0" hidden="1" customHeight="1" x14ac:dyDescent="0.25"/>
    <row r="5367" ht="0" hidden="1" customHeight="1" x14ac:dyDescent="0.25"/>
    <row r="5368" ht="0" hidden="1" customHeight="1" x14ac:dyDescent="0.25"/>
    <row r="5369" ht="0" hidden="1" customHeight="1" x14ac:dyDescent="0.25"/>
    <row r="5370" ht="0" hidden="1" customHeight="1" x14ac:dyDescent="0.25"/>
    <row r="5371" ht="0" hidden="1" customHeight="1" x14ac:dyDescent="0.25"/>
    <row r="5372" ht="0" hidden="1" customHeight="1" x14ac:dyDescent="0.25"/>
    <row r="5373" ht="0" hidden="1" customHeight="1" x14ac:dyDescent="0.25"/>
    <row r="5374" ht="0" hidden="1" customHeight="1" x14ac:dyDescent="0.25"/>
    <row r="5375" ht="0" hidden="1" customHeight="1" x14ac:dyDescent="0.25"/>
    <row r="5376" ht="0" hidden="1" customHeight="1" x14ac:dyDescent="0.25"/>
    <row r="5377" ht="0" hidden="1" customHeight="1" x14ac:dyDescent="0.25"/>
    <row r="5378" ht="0" hidden="1" customHeight="1" x14ac:dyDescent="0.25"/>
    <row r="5379" ht="0" hidden="1" customHeight="1" x14ac:dyDescent="0.25"/>
    <row r="5380" ht="0" hidden="1" customHeight="1" x14ac:dyDescent="0.25"/>
    <row r="5381" ht="0" hidden="1" customHeight="1" x14ac:dyDescent="0.25"/>
    <row r="5382" ht="0" hidden="1" customHeight="1" x14ac:dyDescent="0.25"/>
    <row r="5383" ht="0" hidden="1" customHeight="1" x14ac:dyDescent="0.25"/>
    <row r="5384" ht="0" hidden="1" customHeight="1" x14ac:dyDescent="0.25"/>
    <row r="5385" ht="0" hidden="1" customHeight="1" x14ac:dyDescent="0.25"/>
    <row r="5386" ht="0" hidden="1" customHeight="1" x14ac:dyDescent="0.25"/>
    <row r="5387" ht="0" hidden="1" customHeight="1" x14ac:dyDescent="0.25"/>
    <row r="5388" ht="0" hidden="1" customHeight="1" x14ac:dyDescent="0.25"/>
    <row r="5389" ht="0" hidden="1" customHeight="1" x14ac:dyDescent="0.25"/>
    <row r="5390" ht="0" hidden="1" customHeight="1" x14ac:dyDescent="0.25"/>
    <row r="5391" ht="0" hidden="1" customHeight="1" x14ac:dyDescent="0.25"/>
    <row r="5392" ht="0" hidden="1" customHeight="1" x14ac:dyDescent="0.25"/>
    <row r="5393" ht="0" hidden="1" customHeight="1" x14ac:dyDescent="0.25"/>
    <row r="5394" ht="0" hidden="1" customHeight="1" x14ac:dyDescent="0.25"/>
    <row r="5395" ht="0" hidden="1" customHeight="1" x14ac:dyDescent="0.25"/>
    <row r="5396" ht="0" hidden="1" customHeight="1" x14ac:dyDescent="0.25"/>
    <row r="5397" ht="0" hidden="1" customHeight="1" x14ac:dyDescent="0.25"/>
    <row r="5398" ht="0" hidden="1" customHeight="1" x14ac:dyDescent="0.25"/>
    <row r="5399" ht="0" hidden="1" customHeight="1" x14ac:dyDescent="0.25"/>
    <row r="5400" ht="0" hidden="1" customHeight="1" x14ac:dyDescent="0.25"/>
    <row r="5401" ht="0" hidden="1" customHeight="1" x14ac:dyDescent="0.25"/>
    <row r="5402" ht="0" hidden="1" customHeight="1" x14ac:dyDescent="0.25"/>
    <row r="5403" ht="0" hidden="1" customHeight="1" x14ac:dyDescent="0.25"/>
    <row r="5404" ht="0" hidden="1" customHeight="1" x14ac:dyDescent="0.25"/>
    <row r="5405" ht="0" hidden="1" customHeight="1" x14ac:dyDescent="0.25"/>
    <row r="5406" ht="0" hidden="1" customHeight="1" x14ac:dyDescent="0.25"/>
    <row r="5407" ht="0" hidden="1" customHeight="1" x14ac:dyDescent="0.25"/>
    <row r="5408" ht="0" hidden="1" customHeight="1" x14ac:dyDescent="0.25"/>
    <row r="5409" ht="0" hidden="1" customHeight="1" x14ac:dyDescent="0.25"/>
    <row r="5410" ht="0" hidden="1" customHeight="1" x14ac:dyDescent="0.25"/>
    <row r="5411" ht="0" hidden="1" customHeight="1" x14ac:dyDescent="0.25"/>
    <row r="5412" ht="0" hidden="1" customHeight="1" x14ac:dyDescent="0.25"/>
    <row r="5413" ht="0" hidden="1" customHeight="1" x14ac:dyDescent="0.25"/>
    <row r="5414" ht="0" hidden="1" customHeight="1" x14ac:dyDescent="0.25"/>
    <row r="5415" ht="0" hidden="1" customHeight="1" x14ac:dyDescent="0.25"/>
    <row r="5416" ht="0" hidden="1" customHeight="1" x14ac:dyDescent="0.25"/>
    <row r="5417" ht="0" hidden="1" customHeight="1" x14ac:dyDescent="0.25"/>
    <row r="5418" ht="0" hidden="1" customHeight="1" x14ac:dyDescent="0.25"/>
    <row r="5419" ht="0" hidden="1" customHeight="1" x14ac:dyDescent="0.25"/>
    <row r="5420" ht="0" hidden="1" customHeight="1" x14ac:dyDescent="0.25"/>
    <row r="5421" ht="0" hidden="1" customHeight="1" x14ac:dyDescent="0.25"/>
    <row r="5422" ht="0" hidden="1" customHeight="1" x14ac:dyDescent="0.25"/>
    <row r="5423" ht="0" hidden="1" customHeight="1" x14ac:dyDescent="0.25"/>
    <row r="5424" ht="0" hidden="1" customHeight="1" x14ac:dyDescent="0.25"/>
    <row r="5425" ht="0" hidden="1" customHeight="1" x14ac:dyDescent="0.25"/>
    <row r="5426" ht="0" hidden="1" customHeight="1" x14ac:dyDescent="0.25"/>
    <row r="5427" ht="0" hidden="1" customHeight="1" x14ac:dyDescent="0.25"/>
    <row r="5428" ht="0" hidden="1" customHeight="1" x14ac:dyDescent="0.25"/>
    <row r="5429" ht="0" hidden="1" customHeight="1" x14ac:dyDescent="0.25"/>
    <row r="5430" ht="0" hidden="1" customHeight="1" x14ac:dyDescent="0.25"/>
    <row r="5431" ht="0" hidden="1" customHeight="1" x14ac:dyDescent="0.25"/>
    <row r="5432" ht="0" hidden="1" customHeight="1" x14ac:dyDescent="0.25"/>
    <row r="5433" ht="0" hidden="1" customHeight="1" x14ac:dyDescent="0.25"/>
    <row r="5434" ht="0" hidden="1" customHeight="1" x14ac:dyDescent="0.25"/>
    <row r="5435" ht="0" hidden="1" customHeight="1" x14ac:dyDescent="0.25"/>
    <row r="5436" ht="0" hidden="1" customHeight="1" x14ac:dyDescent="0.25"/>
    <row r="5437" ht="0" hidden="1" customHeight="1" x14ac:dyDescent="0.25"/>
    <row r="5438" ht="0" hidden="1" customHeight="1" x14ac:dyDescent="0.25"/>
    <row r="5439" ht="0" hidden="1" customHeight="1" x14ac:dyDescent="0.25"/>
    <row r="5440" ht="0" hidden="1" customHeight="1" x14ac:dyDescent="0.25"/>
    <row r="5441" ht="0" hidden="1" customHeight="1" x14ac:dyDescent="0.25"/>
    <row r="5442" ht="0" hidden="1" customHeight="1" x14ac:dyDescent="0.25"/>
    <row r="5443" ht="0" hidden="1" customHeight="1" x14ac:dyDescent="0.25"/>
    <row r="5444" ht="0" hidden="1" customHeight="1" x14ac:dyDescent="0.25"/>
    <row r="5445" ht="0" hidden="1" customHeight="1" x14ac:dyDescent="0.25"/>
    <row r="5446" ht="0" hidden="1" customHeight="1" x14ac:dyDescent="0.25"/>
    <row r="5447" ht="0" hidden="1" customHeight="1" x14ac:dyDescent="0.25"/>
    <row r="5448" ht="0" hidden="1" customHeight="1" x14ac:dyDescent="0.25"/>
    <row r="5449" ht="0" hidden="1" customHeight="1" x14ac:dyDescent="0.25"/>
    <row r="5450" ht="0" hidden="1" customHeight="1" x14ac:dyDescent="0.25"/>
    <row r="5451" ht="0" hidden="1" customHeight="1" x14ac:dyDescent="0.25"/>
    <row r="5452" ht="0" hidden="1" customHeight="1" x14ac:dyDescent="0.25"/>
    <row r="5453" ht="0" hidden="1" customHeight="1" x14ac:dyDescent="0.25"/>
    <row r="5454" ht="0" hidden="1" customHeight="1" x14ac:dyDescent="0.25"/>
    <row r="5455" ht="0" hidden="1" customHeight="1" x14ac:dyDescent="0.25"/>
    <row r="5456" ht="0" hidden="1" customHeight="1" x14ac:dyDescent="0.25"/>
    <row r="5457" ht="0" hidden="1" customHeight="1" x14ac:dyDescent="0.25"/>
    <row r="5458" ht="0" hidden="1" customHeight="1" x14ac:dyDescent="0.25"/>
    <row r="5459" ht="0" hidden="1" customHeight="1" x14ac:dyDescent="0.25"/>
    <row r="5460" ht="0" hidden="1" customHeight="1" x14ac:dyDescent="0.25"/>
    <row r="5461" ht="0" hidden="1" customHeight="1" x14ac:dyDescent="0.25"/>
    <row r="5462" ht="0" hidden="1" customHeight="1" x14ac:dyDescent="0.25"/>
    <row r="5463" ht="0" hidden="1" customHeight="1" x14ac:dyDescent="0.25"/>
    <row r="5464" ht="0" hidden="1" customHeight="1" x14ac:dyDescent="0.25"/>
    <row r="5465" ht="0" hidden="1" customHeight="1" x14ac:dyDescent="0.25"/>
    <row r="5466" ht="0" hidden="1" customHeight="1" x14ac:dyDescent="0.25"/>
    <row r="5467" ht="0" hidden="1" customHeight="1" x14ac:dyDescent="0.25"/>
    <row r="5468" ht="0" hidden="1" customHeight="1" x14ac:dyDescent="0.25"/>
    <row r="5469" ht="0" hidden="1" customHeight="1" x14ac:dyDescent="0.25"/>
    <row r="5470" ht="0" hidden="1" customHeight="1" x14ac:dyDescent="0.25"/>
    <row r="5471" ht="0" hidden="1" customHeight="1" x14ac:dyDescent="0.25"/>
    <row r="5472" ht="0" hidden="1" customHeight="1" x14ac:dyDescent="0.25"/>
    <row r="5473" ht="0" hidden="1" customHeight="1" x14ac:dyDescent="0.25"/>
    <row r="5474" ht="0" hidden="1" customHeight="1" x14ac:dyDescent="0.25"/>
    <row r="5475" ht="0" hidden="1" customHeight="1" x14ac:dyDescent="0.25"/>
    <row r="5476" ht="0" hidden="1" customHeight="1" x14ac:dyDescent="0.25"/>
    <row r="5477" ht="0" hidden="1" customHeight="1" x14ac:dyDescent="0.25"/>
    <row r="5478" ht="0" hidden="1" customHeight="1" x14ac:dyDescent="0.25"/>
    <row r="5479" ht="0" hidden="1" customHeight="1" x14ac:dyDescent="0.25"/>
    <row r="5480" ht="0" hidden="1" customHeight="1" x14ac:dyDescent="0.25"/>
    <row r="5481" ht="0" hidden="1" customHeight="1" x14ac:dyDescent="0.25"/>
    <row r="5482" ht="0" hidden="1" customHeight="1" x14ac:dyDescent="0.25"/>
    <row r="5483" ht="0" hidden="1" customHeight="1" x14ac:dyDescent="0.25"/>
    <row r="5484" ht="0" hidden="1" customHeight="1" x14ac:dyDescent="0.25"/>
    <row r="5485" ht="0" hidden="1" customHeight="1" x14ac:dyDescent="0.25"/>
    <row r="5486" ht="0" hidden="1" customHeight="1" x14ac:dyDescent="0.25"/>
    <row r="5487" ht="0" hidden="1" customHeight="1" x14ac:dyDescent="0.25"/>
    <row r="5488" ht="0" hidden="1" customHeight="1" x14ac:dyDescent="0.25"/>
    <row r="5489" ht="0" hidden="1" customHeight="1" x14ac:dyDescent="0.25"/>
    <row r="5490" ht="0" hidden="1" customHeight="1" x14ac:dyDescent="0.25"/>
    <row r="5491" ht="0" hidden="1" customHeight="1" x14ac:dyDescent="0.25"/>
    <row r="5492" ht="0" hidden="1" customHeight="1" x14ac:dyDescent="0.25"/>
    <row r="5493" ht="0" hidden="1" customHeight="1" x14ac:dyDescent="0.25"/>
    <row r="5494" ht="0" hidden="1" customHeight="1" x14ac:dyDescent="0.25"/>
    <row r="5495" ht="0" hidden="1" customHeight="1" x14ac:dyDescent="0.25"/>
    <row r="5496" ht="0" hidden="1" customHeight="1" x14ac:dyDescent="0.25"/>
    <row r="5497" ht="0" hidden="1" customHeight="1" x14ac:dyDescent="0.25"/>
    <row r="5498" ht="0" hidden="1" customHeight="1" x14ac:dyDescent="0.25"/>
    <row r="5499" ht="0" hidden="1" customHeight="1" x14ac:dyDescent="0.25"/>
    <row r="5500" ht="0" hidden="1" customHeight="1" x14ac:dyDescent="0.25"/>
    <row r="5501" ht="0" hidden="1" customHeight="1" x14ac:dyDescent="0.25"/>
    <row r="5502" ht="0" hidden="1" customHeight="1" x14ac:dyDescent="0.25"/>
    <row r="5503" ht="0" hidden="1" customHeight="1" x14ac:dyDescent="0.25"/>
    <row r="5504" ht="0" hidden="1" customHeight="1" x14ac:dyDescent="0.25"/>
    <row r="5505" ht="0" hidden="1" customHeight="1" x14ac:dyDescent="0.25"/>
    <row r="5506" ht="0" hidden="1" customHeight="1" x14ac:dyDescent="0.25"/>
    <row r="5507" ht="0" hidden="1" customHeight="1" x14ac:dyDescent="0.25"/>
    <row r="5508" ht="0" hidden="1" customHeight="1" x14ac:dyDescent="0.25"/>
    <row r="5509" ht="0" hidden="1" customHeight="1" x14ac:dyDescent="0.25"/>
    <row r="5510" ht="0" hidden="1" customHeight="1" x14ac:dyDescent="0.25"/>
    <row r="5511" ht="0" hidden="1" customHeight="1" x14ac:dyDescent="0.25"/>
    <row r="5512" ht="0" hidden="1" customHeight="1" x14ac:dyDescent="0.25"/>
    <row r="5513" ht="0" hidden="1" customHeight="1" x14ac:dyDescent="0.25"/>
    <row r="5514" ht="0" hidden="1" customHeight="1" x14ac:dyDescent="0.25"/>
    <row r="5515" ht="0" hidden="1" customHeight="1" x14ac:dyDescent="0.25"/>
    <row r="5516" ht="0" hidden="1" customHeight="1" x14ac:dyDescent="0.25"/>
    <row r="5517" ht="0" hidden="1" customHeight="1" x14ac:dyDescent="0.25"/>
    <row r="5518" ht="0" hidden="1" customHeight="1" x14ac:dyDescent="0.25"/>
    <row r="5519" ht="0" hidden="1" customHeight="1" x14ac:dyDescent="0.25"/>
    <row r="5520" ht="0" hidden="1" customHeight="1" x14ac:dyDescent="0.25"/>
    <row r="5521" ht="0" hidden="1" customHeight="1" x14ac:dyDescent="0.25"/>
    <row r="5522" ht="0" hidden="1" customHeight="1" x14ac:dyDescent="0.25"/>
    <row r="5523" ht="0" hidden="1" customHeight="1" x14ac:dyDescent="0.25"/>
    <row r="5524" ht="0" hidden="1" customHeight="1" x14ac:dyDescent="0.25"/>
    <row r="5525" ht="0" hidden="1" customHeight="1" x14ac:dyDescent="0.25"/>
    <row r="5526" ht="0" hidden="1" customHeight="1" x14ac:dyDescent="0.25"/>
    <row r="5527" ht="0" hidden="1" customHeight="1" x14ac:dyDescent="0.25"/>
    <row r="5528" ht="0" hidden="1" customHeight="1" x14ac:dyDescent="0.25"/>
    <row r="5529" ht="0" hidden="1" customHeight="1" x14ac:dyDescent="0.25"/>
    <row r="5530" ht="0" hidden="1" customHeight="1" x14ac:dyDescent="0.25"/>
    <row r="5531" ht="0" hidden="1" customHeight="1" x14ac:dyDescent="0.25"/>
    <row r="5532" ht="0" hidden="1" customHeight="1" x14ac:dyDescent="0.25"/>
    <row r="5533" ht="0" hidden="1" customHeight="1" x14ac:dyDescent="0.25"/>
    <row r="5534" ht="0" hidden="1" customHeight="1" x14ac:dyDescent="0.25"/>
    <row r="5535" ht="0" hidden="1" customHeight="1" x14ac:dyDescent="0.25"/>
    <row r="5536" ht="0" hidden="1" customHeight="1" x14ac:dyDescent="0.25"/>
    <row r="5537" ht="0" hidden="1" customHeight="1" x14ac:dyDescent="0.25"/>
    <row r="5538" ht="0" hidden="1" customHeight="1" x14ac:dyDescent="0.25"/>
    <row r="5539" ht="0" hidden="1" customHeight="1" x14ac:dyDescent="0.25"/>
    <row r="5540" ht="0" hidden="1" customHeight="1" x14ac:dyDescent="0.25"/>
    <row r="5541" ht="0" hidden="1" customHeight="1" x14ac:dyDescent="0.25"/>
    <row r="5542" ht="0" hidden="1" customHeight="1" x14ac:dyDescent="0.25"/>
    <row r="5543" ht="0" hidden="1" customHeight="1" x14ac:dyDescent="0.25"/>
    <row r="5544" ht="0" hidden="1" customHeight="1" x14ac:dyDescent="0.25"/>
    <row r="5545" ht="0" hidden="1" customHeight="1" x14ac:dyDescent="0.25"/>
    <row r="5546" ht="0" hidden="1" customHeight="1" x14ac:dyDescent="0.25"/>
    <row r="5547" ht="0" hidden="1" customHeight="1" x14ac:dyDescent="0.25"/>
    <row r="5548" ht="0" hidden="1" customHeight="1" x14ac:dyDescent="0.25"/>
    <row r="5549" ht="0" hidden="1" customHeight="1" x14ac:dyDescent="0.25"/>
    <row r="5550" ht="0" hidden="1" customHeight="1" x14ac:dyDescent="0.25"/>
    <row r="5551" ht="0" hidden="1" customHeight="1" x14ac:dyDescent="0.25"/>
    <row r="5552" ht="0" hidden="1" customHeight="1" x14ac:dyDescent="0.25"/>
    <row r="5553" ht="0" hidden="1" customHeight="1" x14ac:dyDescent="0.25"/>
    <row r="5554" ht="0" hidden="1" customHeight="1" x14ac:dyDescent="0.25"/>
    <row r="5555" ht="0" hidden="1" customHeight="1" x14ac:dyDescent="0.25"/>
    <row r="5556" ht="0" hidden="1" customHeight="1" x14ac:dyDescent="0.25"/>
    <row r="5557" ht="0" hidden="1" customHeight="1" x14ac:dyDescent="0.25"/>
    <row r="5558" ht="0" hidden="1" customHeight="1" x14ac:dyDescent="0.25"/>
    <row r="5559" ht="0" hidden="1" customHeight="1" x14ac:dyDescent="0.25"/>
    <row r="5560" ht="0" hidden="1" customHeight="1" x14ac:dyDescent="0.25"/>
    <row r="5561" ht="0" hidden="1" customHeight="1" x14ac:dyDescent="0.25"/>
    <row r="5562" ht="0" hidden="1" customHeight="1" x14ac:dyDescent="0.25"/>
    <row r="5563" ht="0" hidden="1" customHeight="1" x14ac:dyDescent="0.25"/>
    <row r="5564" ht="0" hidden="1" customHeight="1" x14ac:dyDescent="0.25"/>
    <row r="5565" ht="0" hidden="1" customHeight="1" x14ac:dyDescent="0.25"/>
    <row r="5566" ht="0" hidden="1" customHeight="1" x14ac:dyDescent="0.25"/>
    <row r="5567" ht="0" hidden="1" customHeight="1" x14ac:dyDescent="0.25"/>
    <row r="5568" ht="0" hidden="1" customHeight="1" x14ac:dyDescent="0.25"/>
    <row r="5569" ht="0" hidden="1" customHeight="1" x14ac:dyDescent="0.25"/>
    <row r="5570" ht="0" hidden="1" customHeight="1" x14ac:dyDescent="0.25"/>
    <row r="5571" ht="0" hidden="1" customHeight="1" x14ac:dyDescent="0.25"/>
    <row r="5572" ht="0" hidden="1" customHeight="1" x14ac:dyDescent="0.25"/>
    <row r="5573" ht="0" hidden="1" customHeight="1" x14ac:dyDescent="0.25"/>
    <row r="5574" ht="0" hidden="1" customHeight="1" x14ac:dyDescent="0.25"/>
    <row r="5575" ht="0" hidden="1" customHeight="1" x14ac:dyDescent="0.25"/>
    <row r="5576" ht="0" hidden="1" customHeight="1" x14ac:dyDescent="0.25"/>
    <row r="5577" ht="0" hidden="1" customHeight="1" x14ac:dyDescent="0.25"/>
    <row r="5578" ht="0" hidden="1" customHeight="1" x14ac:dyDescent="0.25"/>
    <row r="5579" ht="0" hidden="1" customHeight="1" x14ac:dyDescent="0.25"/>
    <row r="5580" ht="0" hidden="1" customHeight="1" x14ac:dyDescent="0.25"/>
    <row r="5581" ht="0" hidden="1" customHeight="1" x14ac:dyDescent="0.25"/>
    <row r="5582" ht="0" hidden="1" customHeight="1" x14ac:dyDescent="0.25"/>
    <row r="5583" ht="0" hidden="1" customHeight="1" x14ac:dyDescent="0.25"/>
    <row r="5584" ht="0" hidden="1" customHeight="1" x14ac:dyDescent="0.25"/>
    <row r="5585" ht="0" hidden="1" customHeight="1" x14ac:dyDescent="0.25"/>
    <row r="5586" ht="0" hidden="1" customHeight="1" x14ac:dyDescent="0.25"/>
    <row r="5587" ht="0" hidden="1" customHeight="1" x14ac:dyDescent="0.25"/>
    <row r="5588" ht="0" hidden="1" customHeight="1" x14ac:dyDescent="0.25"/>
    <row r="5589" ht="0" hidden="1" customHeight="1" x14ac:dyDescent="0.25"/>
    <row r="5590" ht="0" hidden="1" customHeight="1" x14ac:dyDescent="0.25"/>
    <row r="5591" ht="0" hidden="1" customHeight="1" x14ac:dyDescent="0.25"/>
    <row r="5592" ht="0" hidden="1" customHeight="1" x14ac:dyDescent="0.25"/>
    <row r="5593" ht="0" hidden="1" customHeight="1" x14ac:dyDescent="0.25"/>
    <row r="5594" ht="0" hidden="1" customHeight="1" x14ac:dyDescent="0.25"/>
    <row r="5595" ht="0" hidden="1" customHeight="1" x14ac:dyDescent="0.25"/>
    <row r="5596" ht="0" hidden="1" customHeight="1" x14ac:dyDescent="0.25"/>
    <row r="5597" ht="0" hidden="1" customHeight="1" x14ac:dyDescent="0.25"/>
    <row r="5598" ht="0" hidden="1" customHeight="1" x14ac:dyDescent="0.25"/>
    <row r="5599" ht="0" hidden="1" customHeight="1" x14ac:dyDescent="0.25"/>
    <row r="5600" ht="0" hidden="1" customHeight="1" x14ac:dyDescent="0.25"/>
    <row r="5601" ht="0" hidden="1" customHeight="1" x14ac:dyDescent="0.25"/>
    <row r="5602" ht="0" hidden="1" customHeight="1" x14ac:dyDescent="0.25"/>
    <row r="5603" ht="0" hidden="1" customHeight="1" x14ac:dyDescent="0.25"/>
    <row r="5604" ht="0" hidden="1" customHeight="1" x14ac:dyDescent="0.25"/>
    <row r="5605" ht="0" hidden="1" customHeight="1" x14ac:dyDescent="0.25"/>
    <row r="5606" ht="0" hidden="1" customHeight="1" x14ac:dyDescent="0.25"/>
    <row r="5607" ht="0" hidden="1" customHeight="1" x14ac:dyDescent="0.25"/>
    <row r="5608" ht="0" hidden="1" customHeight="1" x14ac:dyDescent="0.25"/>
    <row r="5609" ht="0" hidden="1" customHeight="1" x14ac:dyDescent="0.25"/>
    <row r="5610" ht="0" hidden="1" customHeight="1" x14ac:dyDescent="0.25"/>
    <row r="5611" ht="0" hidden="1" customHeight="1" x14ac:dyDescent="0.25"/>
    <row r="5612" ht="0" hidden="1" customHeight="1" x14ac:dyDescent="0.25"/>
    <row r="5613" ht="0" hidden="1" customHeight="1" x14ac:dyDescent="0.25"/>
    <row r="5614" ht="0" hidden="1" customHeight="1" x14ac:dyDescent="0.25"/>
    <row r="5615" ht="0" hidden="1" customHeight="1" x14ac:dyDescent="0.25"/>
    <row r="5616" ht="0" hidden="1" customHeight="1" x14ac:dyDescent="0.25"/>
    <row r="5617" ht="0" hidden="1" customHeight="1" x14ac:dyDescent="0.25"/>
    <row r="5618" ht="0" hidden="1" customHeight="1" x14ac:dyDescent="0.25"/>
    <row r="5619" ht="0" hidden="1" customHeight="1" x14ac:dyDescent="0.25"/>
    <row r="5620" ht="0" hidden="1" customHeight="1" x14ac:dyDescent="0.25"/>
    <row r="5621" ht="0" hidden="1" customHeight="1" x14ac:dyDescent="0.25"/>
    <row r="5622" ht="0" hidden="1" customHeight="1" x14ac:dyDescent="0.25"/>
    <row r="5623" ht="0" hidden="1" customHeight="1" x14ac:dyDescent="0.25"/>
    <row r="5624" ht="0" hidden="1" customHeight="1" x14ac:dyDescent="0.25"/>
    <row r="5625" ht="0" hidden="1" customHeight="1" x14ac:dyDescent="0.25"/>
    <row r="5626" ht="0" hidden="1" customHeight="1" x14ac:dyDescent="0.25"/>
    <row r="5627" ht="0" hidden="1" customHeight="1" x14ac:dyDescent="0.25"/>
    <row r="5628" ht="0" hidden="1" customHeight="1" x14ac:dyDescent="0.25"/>
    <row r="5629" ht="0" hidden="1" customHeight="1" x14ac:dyDescent="0.25"/>
    <row r="5630" ht="0" hidden="1" customHeight="1" x14ac:dyDescent="0.25"/>
    <row r="5631" ht="0" hidden="1" customHeight="1" x14ac:dyDescent="0.25"/>
    <row r="5632" ht="0" hidden="1" customHeight="1" x14ac:dyDescent="0.25"/>
    <row r="5633" ht="0" hidden="1" customHeight="1" x14ac:dyDescent="0.25"/>
    <row r="5634" ht="0" hidden="1" customHeight="1" x14ac:dyDescent="0.25"/>
    <row r="5635" ht="0" hidden="1" customHeight="1" x14ac:dyDescent="0.25"/>
    <row r="5636" ht="0" hidden="1" customHeight="1" x14ac:dyDescent="0.25"/>
    <row r="5637" ht="0" hidden="1" customHeight="1" x14ac:dyDescent="0.25"/>
    <row r="5638" ht="0" hidden="1" customHeight="1" x14ac:dyDescent="0.25"/>
    <row r="5639" ht="0" hidden="1" customHeight="1" x14ac:dyDescent="0.25"/>
    <row r="5640" ht="0" hidden="1" customHeight="1" x14ac:dyDescent="0.25"/>
    <row r="5641" ht="0" hidden="1" customHeight="1" x14ac:dyDescent="0.25"/>
    <row r="5642" ht="0" hidden="1" customHeight="1" x14ac:dyDescent="0.25"/>
    <row r="5643" ht="0" hidden="1" customHeight="1" x14ac:dyDescent="0.25"/>
    <row r="5644" ht="0" hidden="1" customHeight="1" x14ac:dyDescent="0.25"/>
    <row r="5645" ht="0" hidden="1" customHeight="1" x14ac:dyDescent="0.25"/>
    <row r="5646" ht="0" hidden="1" customHeight="1" x14ac:dyDescent="0.25"/>
    <row r="5647" ht="0" hidden="1" customHeight="1" x14ac:dyDescent="0.25"/>
    <row r="5648" ht="0" hidden="1" customHeight="1" x14ac:dyDescent="0.25"/>
    <row r="5649" ht="0" hidden="1" customHeight="1" x14ac:dyDescent="0.25"/>
    <row r="5650" ht="0" hidden="1" customHeight="1" x14ac:dyDescent="0.25"/>
    <row r="5651" ht="0" hidden="1" customHeight="1" x14ac:dyDescent="0.25"/>
    <row r="5652" ht="0" hidden="1" customHeight="1" x14ac:dyDescent="0.25"/>
    <row r="5653" ht="0" hidden="1" customHeight="1" x14ac:dyDescent="0.25"/>
    <row r="5654" ht="0" hidden="1" customHeight="1" x14ac:dyDescent="0.25"/>
    <row r="5655" ht="0" hidden="1" customHeight="1" x14ac:dyDescent="0.25"/>
    <row r="5656" ht="0" hidden="1" customHeight="1" x14ac:dyDescent="0.25"/>
    <row r="5657" ht="0" hidden="1" customHeight="1" x14ac:dyDescent="0.25"/>
    <row r="5658" ht="0" hidden="1" customHeight="1" x14ac:dyDescent="0.25"/>
    <row r="5659" ht="0" hidden="1" customHeight="1" x14ac:dyDescent="0.25"/>
    <row r="5660" ht="0" hidden="1" customHeight="1" x14ac:dyDescent="0.25"/>
    <row r="5661" ht="0" hidden="1" customHeight="1" x14ac:dyDescent="0.25"/>
    <row r="5662" ht="0" hidden="1" customHeight="1" x14ac:dyDescent="0.25"/>
    <row r="5663" ht="0" hidden="1" customHeight="1" x14ac:dyDescent="0.25"/>
    <row r="5664" ht="0" hidden="1" customHeight="1" x14ac:dyDescent="0.25"/>
    <row r="5665" ht="0" hidden="1" customHeight="1" x14ac:dyDescent="0.25"/>
    <row r="5666" ht="0" hidden="1" customHeight="1" x14ac:dyDescent="0.25"/>
    <row r="5667" ht="0" hidden="1" customHeight="1" x14ac:dyDescent="0.25"/>
    <row r="5668" ht="0" hidden="1" customHeight="1" x14ac:dyDescent="0.25"/>
    <row r="5669" ht="0" hidden="1" customHeight="1" x14ac:dyDescent="0.25"/>
    <row r="5670" ht="0" hidden="1" customHeight="1" x14ac:dyDescent="0.25"/>
    <row r="5671" ht="0" hidden="1" customHeight="1" x14ac:dyDescent="0.25"/>
    <row r="5672" ht="0" hidden="1" customHeight="1" x14ac:dyDescent="0.25"/>
    <row r="5673" ht="0" hidden="1" customHeight="1" x14ac:dyDescent="0.25"/>
    <row r="5674" ht="0" hidden="1" customHeight="1" x14ac:dyDescent="0.25"/>
    <row r="5675" ht="0" hidden="1" customHeight="1" x14ac:dyDescent="0.25"/>
    <row r="5676" ht="0" hidden="1" customHeight="1" x14ac:dyDescent="0.25"/>
    <row r="5677" ht="0" hidden="1" customHeight="1" x14ac:dyDescent="0.25"/>
    <row r="5678" ht="0" hidden="1" customHeight="1" x14ac:dyDescent="0.25"/>
    <row r="5679" ht="0" hidden="1" customHeight="1" x14ac:dyDescent="0.25"/>
    <row r="5680" ht="0" hidden="1" customHeight="1" x14ac:dyDescent="0.25"/>
    <row r="5681" ht="0" hidden="1" customHeight="1" x14ac:dyDescent="0.25"/>
    <row r="5682" ht="0" hidden="1" customHeight="1" x14ac:dyDescent="0.25"/>
    <row r="5683" ht="0" hidden="1" customHeight="1" x14ac:dyDescent="0.25"/>
    <row r="5684" ht="0" hidden="1" customHeight="1" x14ac:dyDescent="0.25"/>
    <row r="5685" ht="0" hidden="1" customHeight="1" x14ac:dyDescent="0.25"/>
    <row r="5686" ht="0" hidden="1" customHeight="1" x14ac:dyDescent="0.25"/>
    <row r="5687" ht="0" hidden="1" customHeight="1" x14ac:dyDescent="0.25"/>
    <row r="5688" ht="0" hidden="1" customHeight="1" x14ac:dyDescent="0.25"/>
    <row r="5689" ht="0" hidden="1" customHeight="1" x14ac:dyDescent="0.25"/>
    <row r="5690" ht="0" hidden="1" customHeight="1" x14ac:dyDescent="0.25"/>
    <row r="5691" ht="0" hidden="1" customHeight="1" x14ac:dyDescent="0.25"/>
    <row r="5692" ht="0" hidden="1" customHeight="1" x14ac:dyDescent="0.25"/>
    <row r="5693" ht="0" hidden="1" customHeight="1" x14ac:dyDescent="0.25"/>
    <row r="5694" ht="0" hidden="1" customHeight="1" x14ac:dyDescent="0.25"/>
    <row r="5695" ht="0" hidden="1" customHeight="1" x14ac:dyDescent="0.25"/>
    <row r="5696" ht="0" hidden="1" customHeight="1" x14ac:dyDescent="0.25"/>
    <row r="5697" ht="0" hidden="1" customHeight="1" x14ac:dyDescent="0.25"/>
    <row r="5698" ht="0" hidden="1" customHeight="1" x14ac:dyDescent="0.25"/>
    <row r="5699" ht="0" hidden="1" customHeight="1" x14ac:dyDescent="0.25"/>
    <row r="5700" ht="0" hidden="1" customHeight="1" x14ac:dyDescent="0.25"/>
    <row r="5701" ht="0" hidden="1" customHeight="1" x14ac:dyDescent="0.25"/>
    <row r="5702" ht="0" hidden="1" customHeight="1" x14ac:dyDescent="0.25"/>
    <row r="5703" ht="0" hidden="1" customHeight="1" x14ac:dyDescent="0.25"/>
    <row r="5704" ht="0" hidden="1" customHeight="1" x14ac:dyDescent="0.25"/>
    <row r="5705" ht="0" hidden="1" customHeight="1" x14ac:dyDescent="0.25"/>
    <row r="5706" ht="0" hidden="1" customHeight="1" x14ac:dyDescent="0.25"/>
    <row r="5707" ht="0" hidden="1" customHeight="1" x14ac:dyDescent="0.25"/>
    <row r="5708" ht="0" hidden="1" customHeight="1" x14ac:dyDescent="0.25"/>
    <row r="5709" ht="0" hidden="1" customHeight="1" x14ac:dyDescent="0.25"/>
    <row r="5710" ht="0" hidden="1" customHeight="1" x14ac:dyDescent="0.25"/>
    <row r="5711" ht="0" hidden="1" customHeight="1" x14ac:dyDescent="0.25"/>
    <row r="5712" ht="0" hidden="1" customHeight="1" x14ac:dyDescent="0.25"/>
    <row r="5713" ht="0" hidden="1" customHeight="1" x14ac:dyDescent="0.25"/>
    <row r="5714" ht="0" hidden="1" customHeight="1" x14ac:dyDescent="0.25"/>
    <row r="5715" ht="0" hidden="1" customHeight="1" x14ac:dyDescent="0.25"/>
    <row r="5716" ht="0" hidden="1" customHeight="1" x14ac:dyDescent="0.25"/>
    <row r="5717" ht="0" hidden="1" customHeight="1" x14ac:dyDescent="0.25"/>
    <row r="5718" ht="0" hidden="1" customHeight="1" x14ac:dyDescent="0.25"/>
    <row r="5719" ht="0" hidden="1" customHeight="1" x14ac:dyDescent="0.25"/>
    <row r="5720" ht="0" hidden="1" customHeight="1" x14ac:dyDescent="0.25"/>
    <row r="5721" ht="0" hidden="1" customHeight="1" x14ac:dyDescent="0.25"/>
    <row r="5722" ht="0" hidden="1" customHeight="1" x14ac:dyDescent="0.25"/>
    <row r="5723" ht="0" hidden="1" customHeight="1" x14ac:dyDescent="0.25"/>
    <row r="5724" ht="0" hidden="1" customHeight="1" x14ac:dyDescent="0.25"/>
    <row r="5725" ht="0" hidden="1" customHeight="1" x14ac:dyDescent="0.25"/>
    <row r="5726" ht="0" hidden="1" customHeight="1" x14ac:dyDescent="0.25"/>
    <row r="5727" ht="0" hidden="1" customHeight="1" x14ac:dyDescent="0.25"/>
    <row r="5728" ht="0" hidden="1" customHeight="1" x14ac:dyDescent="0.25"/>
    <row r="5729" ht="0" hidden="1" customHeight="1" x14ac:dyDescent="0.25"/>
    <row r="5730" ht="0" hidden="1" customHeight="1" x14ac:dyDescent="0.25"/>
    <row r="5731" ht="0" hidden="1" customHeight="1" x14ac:dyDescent="0.25"/>
    <row r="5732" ht="0" hidden="1" customHeight="1" x14ac:dyDescent="0.25"/>
    <row r="5733" ht="0" hidden="1" customHeight="1" x14ac:dyDescent="0.25"/>
    <row r="5734" ht="0" hidden="1" customHeight="1" x14ac:dyDescent="0.25"/>
    <row r="5735" ht="0" hidden="1" customHeight="1" x14ac:dyDescent="0.25"/>
    <row r="5736" ht="0" hidden="1" customHeight="1" x14ac:dyDescent="0.25"/>
    <row r="5737" ht="0" hidden="1" customHeight="1" x14ac:dyDescent="0.25"/>
    <row r="5738" ht="0" hidden="1" customHeight="1" x14ac:dyDescent="0.25"/>
    <row r="5739" ht="0" hidden="1" customHeight="1" x14ac:dyDescent="0.25"/>
    <row r="5740" ht="0" hidden="1" customHeight="1" x14ac:dyDescent="0.25"/>
    <row r="5741" ht="0" hidden="1" customHeight="1" x14ac:dyDescent="0.25"/>
    <row r="5742" ht="0" hidden="1" customHeight="1" x14ac:dyDescent="0.25"/>
    <row r="5743" ht="0" hidden="1" customHeight="1" x14ac:dyDescent="0.25"/>
    <row r="5744" ht="0" hidden="1" customHeight="1" x14ac:dyDescent="0.25"/>
    <row r="5745" ht="0" hidden="1" customHeight="1" x14ac:dyDescent="0.25"/>
    <row r="5746" ht="0" hidden="1" customHeight="1" x14ac:dyDescent="0.25"/>
    <row r="5747" ht="0" hidden="1" customHeight="1" x14ac:dyDescent="0.25"/>
    <row r="5748" ht="0" hidden="1" customHeight="1" x14ac:dyDescent="0.25"/>
    <row r="5749" ht="0" hidden="1" customHeight="1" x14ac:dyDescent="0.25"/>
    <row r="5750" ht="0" hidden="1" customHeight="1" x14ac:dyDescent="0.25"/>
    <row r="5751" ht="0" hidden="1" customHeight="1" x14ac:dyDescent="0.25"/>
    <row r="5752" ht="0" hidden="1" customHeight="1" x14ac:dyDescent="0.25"/>
    <row r="5753" ht="0" hidden="1" customHeight="1" x14ac:dyDescent="0.25"/>
    <row r="5754" ht="0" hidden="1" customHeight="1" x14ac:dyDescent="0.25"/>
    <row r="5755" ht="0" hidden="1" customHeight="1" x14ac:dyDescent="0.25"/>
    <row r="5756" ht="0" hidden="1" customHeight="1" x14ac:dyDescent="0.25"/>
    <row r="5757" ht="0" hidden="1" customHeight="1" x14ac:dyDescent="0.25"/>
    <row r="5758" ht="0" hidden="1" customHeight="1" x14ac:dyDescent="0.25"/>
    <row r="5759" ht="0" hidden="1" customHeight="1" x14ac:dyDescent="0.25"/>
    <row r="5760" ht="0" hidden="1" customHeight="1" x14ac:dyDescent="0.25"/>
    <row r="5761" ht="0" hidden="1" customHeight="1" x14ac:dyDescent="0.25"/>
    <row r="5762" ht="0" hidden="1" customHeight="1" x14ac:dyDescent="0.25"/>
    <row r="5763" ht="0" hidden="1" customHeight="1" x14ac:dyDescent="0.25"/>
    <row r="5764" ht="0" hidden="1" customHeight="1" x14ac:dyDescent="0.25"/>
    <row r="5765" ht="0" hidden="1" customHeight="1" x14ac:dyDescent="0.25"/>
    <row r="5766" ht="0" hidden="1" customHeight="1" x14ac:dyDescent="0.25"/>
    <row r="5767" ht="0" hidden="1" customHeight="1" x14ac:dyDescent="0.25"/>
    <row r="5768" ht="0" hidden="1" customHeight="1" x14ac:dyDescent="0.25"/>
    <row r="5769" ht="0" hidden="1" customHeight="1" x14ac:dyDescent="0.25"/>
    <row r="5770" ht="0" hidden="1" customHeight="1" x14ac:dyDescent="0.25"/>
    <row r="5771" ht="0" hidden="1" customHeight="1" x14ac:dyDescent="0.25"/>
    <row r="5772" ht="0" hidden="1" customHeight="1" x14ac:dyDescent="0.25"/>
    <row r="5773" ht="0" hidden="1" customHeight="1" x14ac:dyDescent="0.25"/>
    <row r="5774" ht="0" hidden="1" customHeight="1" x14ac:dyDescent="0.25"/>
    <row r="5775" ht="0" hidden="1" customHeight="1" x14ac:dyDescent="0.25"/>
    <row r="5776" ht="0" hidden="1" customHeight="1" x14ac:dyDescent="0.25"/>
    <row r="5777" ht="0" hidden="1" customHeight="1" x14ac:dyDescent="0.25"/>
    <row r="5778" ht="0" hidden="1" customHeight="1" x14ac:dyDescent="0.25"/>
    <row r="5779" ht="0" hidden="1" customHeight="1" x14ac:dyDescent="0.25"/>
    <row r="5780" ht="0" hidden="1" customHeight="1" x14ac:dyDescent="0.25"/>
    <row r="5781" ht="0" hidden="1" customHeight="1" x14ac:dyDescent="0.25"/>
    <row r="5782" ht="0" hidden="1" customHeight="1" x14ac:dyDescent="0.25"/>
    <row r="5783" ht="0" hidden="1" customHeight="1" x14ac:dyDescent="0.25"/>
    <row r="5784" ht="0" hidden="1" customHeight="1" x14ac:dyDescent="0.25"/>
    <row r="5785" ht="0" hidden="1" customHeight="1" x14ac:dyDescent="0.25"/>
    <row r="5786" ht="0" hidden="1" customHeight="1" x14ac:dyDescent="0.25"/>
    <row r="5787" ht="0" hidden="1" customHeight="1" x14ac:dyDescent="0.25"/>
    <row r="5788" ht="0" hidden="1" customHeight="1" x14ac:dyDescent="0.25"/>
    <row r="5789" ht="0" hidden="1" customHeight="1" x14ac:dyDescent="0.25"/>
    <row r="5790" ht="0" hidden="1" customHeight="1" x14ac:dyDescent="0.25"/>
    <row r="5791" ht="0" hidden="1" customHeight="1" x14ac:dyDescent="0.25"/>
    <row r="5792" ht="0" hidden="1" customHeight="1" x14ac:dyDescent="0.25"/>
    <row r="5793" ht="0" hidden="1" customHeight="1" x14ac:dyDescent="0.25"/>
    <row r="5794" ht="0" hidden="1" customHeight="1" x14ac:dyDescent="0.25"/>
    <row r="5795" ht="0" hidden="1" customHeight="1" x14ac:dyDescent="0.25"/>
    <row r="5796" ht="0" hidden="1" customHeight="1" x14ac:dyDescent="0.25"/>
    <row r="5797" ht="0" hidden="1" customHeight="1" x14ac:dyDescent="0.25"/>
    <row r="5798" ht="0" hidden="1" customHeight="1" x14ac:dyDescent="0.25"/>
    <row r="5799" ht="0" hidden="1" customHeight="1" x14ac:dyDescent="0.25"/>
    <row r="5800" ht="0" hidden="1" customHeight="1" x14ac:dyDescent="0.25"/>
    <row r="5801" ht="0" hidden="1" customHeight="1" x14ac:dyDescent="0.25"/>
    <row r="5802" ht="0" hidden="1" customHeight="1" x14ac:dyDescent="0.25"/>
    <row r="5803" ht="0" hidden="1" customHeight="1" x14ac:dyDescent="0.25"/>
    <row r="5804" ht="0" hidden="1" customHeight="1" x14ac:dyDescent="0.25"/>
    <row r="5805" ht="0" hidden="1" customHeight="1" x14ac:dyDescent="0.25"/>
    <row r="5806" ht="0" hidden="1" customHeight="1" x14ac:dyDescent="0.25"/>
    <row r="5807" ht="0" hidden="1" customHeight="1" x14ac:dyDescent="0.25"/>
    <row r="5808" ht="0" hidden="1" customHeight="1" x14ac:dyDescent="0.25"/>
    <row r="5809" ht="0" hidden="1" customHeight="1" x14ac:dyDescent="0.25"/>
    <row r="5810" ht="0" hidden="1" customHeight="1" x14ac:dyDescent="0.25"/>
    <row r="5811" ht="0" hidden="1" customHeight="1" x14ac:dyDescent="0.25"/>
    <row r="5812" ht="0" hidden="1" customHeight="1" x14ac:dyDescent="0.25"/>
    <row r="5813" ht="0" hidden="1" customHeight="1" x14ac:dyDescent="0.25"/>
    <row r="5814" ht="0" hidden="1" customHeight="1" x14ac:dyDescent="0.25"/>
    <row r="5815" ht="0" hidden="1" customHeight="1" x14ac:dyDescent="0.25"/>
    <row r="5816" ht="0" hidden="1" customHeight="1" x14ac:dyDescent="0.25"/>
    <row r="5817" ht="0" hidden="1" customHeight="1" x14ac:dyDescent="0.25"/>
    <row r="5818" ht="0" hidden="1" customHeight="1" x14ac:dyDescent="0.25"/>
    <row r="5819" ht="0" hidden="1" customHeight="1" x14ac:dyDescent="0.25"/>
    <row r="5820" ht="0" hidden="1" customHeight="1" x14ac:dyDescent="0.25"/>
    <row r="5821" ht="0" hidden="1" customHeight="1" x14ac:dyDescent="0.25"/>
    <row r="5822" ht="0" hidden="1" customHeight="1" x14ac:dyDescent="0.25"/>
    <row r="5823" ht="0" hidden="1" customHeight="1" x14ac:dyDescent="0.25"/>
    <row r="5824" ht="0" hidden="1" customHeight="1" x14ac:dyDescent="0.25"/>
    <row r="5825" ht="0" hidden="1" customHeight="1" x14ac:dyDescent="0.25"/>
    <row r="5826" ht="0" hidden="1" customHeight="1" x14ac:dyDescent="0.25"/>
    <row r="5827" ht="0" hidden="1" customHeight="1" x14ac:dyDescent="0.25"/>
    <row r="5828" ht="0" hidden="1" customHeight="1" x14ac:dyDescent="0.25"/>
    <row r="5829" ht="0" hidden="1" customHeight="1" x14ac:dyDescent="0.25"/>
    <row r="5830" ht="0" hidden="1" customHeight="1" x14ac:dyDescent="0.25"/>
    <row r="5831" ht="0" hidden="1" customHeight="1" x14ac:dyDescent="0.25"/>
    <row r="5832" ht="0" hidden="1" customHeight="1" x14ac:dyDescent="0.25"/>
    <row r="5833" ht="0" hidden="1" customHeight="1" x14ac:dyDescent="0.25"/>
    <row r="5834" ht="0" hidden="1" customHeight="1" x14ac:dyDescent="0.25"/>
    <row r="5835" ht="0" hidden="1" customHeight="1" x14ac:dyDescent="0.25"/>
    <row r="5836" ht="0" hidden="1" customHeight="1" x14ac:dyDescent="0.25"/>
    <row r="5837" ht="0" hidden="1" customHeight="1" x14ac:dyDescent="0.25"/>
    <row r="5838" ht="0" hidden="1" customHeight="1" x14ac:dyDescent="0.25"/>
    <row r="5839" ht="0" hidden="1" customHeight="1" x14ac:dyDescent="0.25"/>
    <row r="5840" ht="0" hidden="1" customHeight="1" x14ac:dyDescent="0.25"/>
    <row r="5841" ht="0" hidden="1" customHeight="1" x14ac:dyDescent="0.25"/>
    <row r="5842" ht="0" hidden="1" customHeight="1" x14ac:dyDescent="0.25"/>
    <row r="5843" ht="0" hidden="1" customHeight="1" x14ac:dyDescent="0.25"/>
    <row r="5844" ht="0" hidden="1" customHeight="1" x14ac:dyDescent="0.25"/>
    <row r="5845" ht="0" hidden="1" customHeight="1" x14ac:dyDescent="0.25"/>
    <row r="5846" ht="0" hidden="1" customHeight="1" x14ac:dyDescent="0.25"/>
    <row r="5847" ht="0" hidden="1" customHeight="1" x14ac:dyDescent="0.25"/>
    <row r="5848" ht="0" hidden="1" customHeight="1" x14ac:dyDescent="0.25"/>
    <row r="5849" ht="0" hidden="1" customHeight="1" x14ac:dyDescent="0.25"/>
    <row r="5850" ht="0" hidden="1" customHeight="1" x14ac:dyDescent="0.25"/>
    <row r="5851" ht="0" hidden="1" customHeight="1" x14ac:dyDescent="0.25"/>
    <row r="5852" ht="0" hidden="1" customHeight="1" x14ac:dyDescent="0.25"/>
    <row r="5853" ht="0" hidden="1" customHeight="1" x14ac:dyDescent="0.25"/>
    <row r="5854" ht="0" hidden="1" customHeight="1" x14ac:dyDescent="0.25"/>
    <row r="5855" ht="0" hidden="1" customHeight="1" x14ac:dyDescent="0.25"/>
    <row r="5856" ht="0" hidden="1" customHeight="1" x14ac:dyDescent="0.25"/>
    <row r="5857" ht="0" hidden="1" customHeight="1" x14ac:dyDescent="0.25"/>
    <row r="5858" ht="0" hidden="1" customHeight="1" x14ac:dyDescent="0.25"/>
    <row r="5859" ht="0" hidden="1" customHeight="1" x14ac:dyDescent="0.25"/>
    <row r="5860" ht="0" hidden="1" customHeight="1" x14ac:dyDescent="0.25"/>
    <row r="5861" ht="0" hidden="1" customHeight="1" x14ac:dyDescent="0.25"/>
    <row r="5862" ht="0" hidden="1" customHeight="1" x14ac:dyDescent="0.25"/>
    <row r="5863" ht="0" hidden="1" customHeight="1" x14ac:dyDescent="0.25"/>
    <row r="5864" ht="0" hidden="1" customHeight="1" x14ac:dyDescent="0.25"/>
    <row r="5865" ht="0" hidden="1" customHeight="1" x14ac:dyDescent="0.25"/>
    <row r="5866" ht="0" hidden="1" customHeight="1" x14ac:dyDescent="0.25"/>
    <row r="5867" ht="0" hidden="1" customHeight="1" x14ac:dyDescent="0.25"/>
    <row r="5868" ht="0" hidden="1" customHeight="1" x14ac:dyDescent="0.25"/>
    <row r="5869" ht="0" hidden="1" customHeight="1" x14ac:dyDescent="0.25"/>
    <row r="5870" ht="0" hidden="1" customHeight="1" x14ac:dyDescent="0.25"/>
    <row r="5871" ht="0" hidden="1" customHeight="1" x14ac:dyDescent="0.25"/>
    <row r="5872" ht="0" hidden="1" customHeight="1" x14ac:dyDescent="0.25"/>
    <row r="5873" ht="0" hidden="1" customHeight="1" x14ac:dyDescent="0.25"/>
    <row r="5874" ht="0" hidden="1" customHeight="1" x14ac:dyDescent="0.25"/>
    <row r="5875" ht="0" hidden="1" customHeight="1" x14ac:dyDescent="0.25"/>
    <row r="5876" ht="0" hidden="1" customHeight="1" x14ac:dyDescent="0.25"/>
    <row r="5877" ht="0" hidden="1" customHeight="1" x14ac:dyDescent="0.25"/>
    <row r="5878" ht="0" hidden="1" customHeight="1" x14ac:dyDescent="0.25"/>
    <row r="5879" ht="0" hidden="1" customHeight="1" x14ac:dyDescent="0.25"/>
    <row r="5880" ht="0" hidden="1" customHeight="1" x14ac:dyDescent="0.25"/>
    <row r="5881" ht="0" hidden="1" customHeight="1" x14ac:dyDescent="0.25"/>
    <row r="5882" ht="0" hidden="1" customHeight="1" x14ac:dyDescent="0.25"/>
    <row r="5883" ht="0" hidden="1" customHeight="1" x14ac:dyDescent="0.25"/>
    <row r="5884" ht="0" hidden="1" customHeight="1" x14ac:dyDescent="0.25"/>
    <row r="5885" ht="0" hidden="1" customHeight="1" x14ac:dyDescent="0.25"/>
    <row r="5886" ht="0" hidden="1" customHeight="1" x14ac:dyDescent="0.25"/>
    <row r="5887" ht="0" hidden="1" customHeight="1" x14ac:dyDescent="0.25"/>
    <row r="5888" ht="0" hidden="1" customHeight="1" x14ac:dyDescent="0.25"/>
    <row r="5889" ht="0" hidden="1" customHeight="1" x14ac:dyDescent="0.25"/>
    <row r="5890" ht="0" hidden="1" customHeight="1" x14ac:dyDescent="0.25"/>
    <row r="5891" ht="0" hidden="1" customHeight="1" x14ac:dyDescent="0.25"/>
    <row r="5892" ht="0" hidden="1" customHeight="1" x14ac:dyDescent="0.25"/>
    <row r="5893" ht="0" hidden="1" customHeight="1" x14ac:dyDescent="0.25"/>
    <row r="5894" ht="0" hidden="1" customHeight="1" x14ac:dyDescent="0.25"/>
    <row r="5895" ht="0" hidden="1" customHeight="1" x14ac:dyDescent="0.25"/>
    <row r="5896" ht="0" hidden="1" customHeight="1" x14ac:dyDescent="0.25"/>
    <row r="5897" ht="0" hidden="1" customHeight="1" x14ac:dyDescent="0.25"/>
    <row r="5898" ht="0" hidden="1" customHeight="1" x14ac:dyDescent="0.25"/>
    <row r="5899" ht="0" hidden="1" customHeight="1" x14ac:dyDescent="0.25"/>
    <row r="5900" ht="0" hidden="1" customHeight="1" x14ac:dyDescent="0.25"/>
    <row r="5901" ht="0" hidden="1" customHeight="1" x14ac:dyDescent="0.25"/>
    <row r="5902" ht="0" hidden="1" customHeight="1" x14ac:dyDescent="0.25"/>
    <row r="5903" ht="0" hidden="1" customHeight="1" x14ac:dyDescent="0.25"/>
    <row r="5904" ht="0" hidden="1" customHeight="1" x14ac:dyDescent="0.25"/>
    <row r="5905" ht="0" hidden="1" customHeight="1" x14ac:dyDescent="0.25"/>
    <row r="5906" ht="0" hidden="1" customHeight="1" x14ac:dyDescent="0.25"/>
    <row r="5907" ht="0" hidden="1" customHeight="1" x14ac:dyDescent="0.25"/>
    <row r="5908" ht="0" hidden="1" customHeight="1" x14ac:dyDescent="0.25"/>
    <row r="5909" ht="0" hidden="1" customHeight="1" x14ac:dyDescent="0.25"/>
    <row r="5910" ht="0" hidden="1" customHeight="1" x14ac:dyDescent="0.25"/>
    <row r="5911" ht="0" hidden="1" customHeight="1" x14ac:dyDescent="0.25"/>
    <row r="5912" ht="0" hidden="1" customHeight="1" x14ac:dyDescent="0.25"/>
    <row r="5913" ht="0" hidden="1" customHeight="1" x14ac:dyDescent="0.25"/>
    <row r="5914" ht="0" hidden="1" customHeight="1" x14ac:dyDescent="0.25"/>
    <row r="5915" ht="0" hidden="1" customHeight="1" x14ac:dyDescent="0.25"/>
    <row r="5916" ht="0" hidden="1" customHeight="1" x14ac:dyDescent="0.25"/>
    <row r="5917" ht="0" hidden="1" customHeight="1" x14ac:dyDescent="0.25"/>
    <row r="5918" ht="0" hidden="1" customHeight="1" x14ac:dyDescent="0.25"/>
    <row r="5919" ht="0" hidden="1" customHeight="1" x14ac:dyDescent="0.25"/>
    <row r="5920" ht="0" hidden="1" customHeight="1" x14ac:dyDescent="0.25"/>
    <row r="5921" ht="0" hidden="1" customHeight="1" x14ac:dyDescent="0.25"/>
    <row r="5922" ht="0" hidden="1" customHeight="1" x14ac:dyDescent="0.25"/>
    <row r="5923" ht="0" hidden="1" customHeight="1" x14ac:dyDescent="0.25"/>
    <row r="5924" ht="0" hidden="1" customHeight="1" x14ac:dyDescent="0.25"/>
    <row r="5925" ht="0" hidden="1" customHeight="1" x14ac:dyDescent="0.25"/>
    <row r="5926" ht="0" hidden="1" customHeight="1" x14ac:dyDescent="0.25"/>
    <row r="5927" ht="0" hidden="1" customHeight="1" x14ac:dyDescent="0.25"/>
    <row r="5928" ht="0" hidden="1" customHeight="1" x14ac:dyDescent="0.25"/>
    <row r="5929" ht="0" hidden="1" customHeight="1" x14ac:dyDescent="0.25"/>
    <row r="5930" ht="0" hidden="1" customHeight="1" x14ac:dyDescent="0.25"/>
    <row r="5931" ht="0" hidden="1" customHeight="1" x14ac:dyDescent="0.25"/>
    <row r="5932" ht="0" hidden="1" customHeight="1" x14ac:dyDescent="0.25"/>
    <row r="5933" ht="0" hidden="1" customHeight="1" x14ac:dyDescent="0.25"/>
    <row r="5934" ht="0" hidden="1" customHeight="1" x14ac:dyDescent="0.25"/>
    <row r="5935" ht="0" hidden="1" customHeight="1" x14ac:dyDescent="0.25"/>
    <row r="5936" ht="0" hidden="1" customHeight="1" x14ac:dyDescent="0.25"/>
    <row r="5937" ht="0" hidden="1" customHeight="1" x14ac:dyDescent="0.25"/>
    <row r="5938" ht="0" hidden="1" customHeight="1" x14ac:dyDescent="0.25"/>
    <row r="5939" ht="0" hidden="1" customHeight="1" x14ac:dyDescent="0.25"/>
    <row r="5940" ht="0" hidden="1" customHeight="1" x14ac:dyDescent="0.25"/>
    <row r="5941" ht="0" hidden="1" customHeight="1" x14ac:dyDescent="0.25"/>
    <row r="5942" ht="0" hidden="1" customHeight="1" x14ac:dyDescent="0.25"/>
    <row r="5943" ht="0" hidden="1" customHeight="1" x14ac:dyDescent="0.25"/>
    <row r="5944" ht="0" hidden="1" customHeight="1" x14ac:dyDescent="0.25"/>
    <row r="5945" ht="0" hidden="1" customHeight="1" x14ac:dyDescent="0.25"/>
    <row r="5946" ht="0" hidden="1" customHeight="1" x14ac:dyDescent="0.25"/>
    <row r="5947" ht="0" hidden="1" customHeight="1" x14ac:dyDescent="0.25"/>
    <row r="5948" ht="0" hidden="1" customHeight="1" x14ac:dyDescent="0.25"/>
    <row r="5949" ht="0" hidden="1" customHeight="1" x14ac:dyDescent="0.25"/>
    <row r="5950" ht="0" hidden="1" customHeight="1" x14ac:dyDescent="0.25"/>
    <row r="5951" ht="0" hidden="1" customHeight="1" x14ac:dyDescent="0.25"/>
    <row r="5952" ht="0" hidden="1" customHeight="1" x14ac:dyDescent="0.25"/>
    <row r="5953" ht="0" hidden="1" customHeight="1" x14ac:dyDescent="0.25"/>
    <row r="5954" ht="0" hidden="1" customHeight="1" x14ac:dyDescent="0.25"/>
    <row r="5955" ht="0" hidden="1" customHeight="1" x14ac:dyDescent="0.25"/>
    <row r="5956" ht="0" hidden="1" customHeight="1" x14ac:dyDescent="0.25"/>
    <row r="5957" ht="0" hidden="1" customHeight="1" x14ac:dyDescent="0.25"/>
    <row r="5958" ht="0" hidden="1" customHeight="1" x14ac:dyDescent="0.25"/>
    <row r="5959" ht="0" hidden="1" customHeight="1" x14ac:dyDescent="0.25"/>
    <row r="5960" ht="0" hidden="1" customHeight="1" x14ac:dyDescent="0.25"/>
    <row r="5961" ht="0" hidden="1" customHeight="1" x14ac:dyDescent="0.25"/>
    <row r="5962" ht="0" hidden="1" customHeight="1" x14ac:dyDescent="0.25"/>
    <row r="5963" ht="0" hidden="1" customHeight="1" x14ac:dyDescent="0.25"/>
    <row r="5964" ht="0" hidden="1" customHeight="1" x14ac:dyDescent="0.25"/>
    <row r="5965" ht="0" hidden="1" customHeight="1" x14ac:dyDescent="0.25"/>
    <row r="5966" ht="0" hidden="1" customHeight="1" x14ac:dyDescent="0.25"/>
    <row r="5967" ht="0" hidden="1" customHeight="1" x14ac:dyDescent="0.25"/>
    <row r="5968" ht="0" hidden="1" customHeight="1" x14ac:dyDescent="0.25"/>
    <row r="5969" ht="0" hidden="1" customHeight="1" x14ac:dyDescent="0.25"/>
    <row r="5970" ht="0" hidden="1" customHeight="1" x14ac:dyDescent="0.25"/>
    <row r="5971" ht="0" hidden="1" customHeight="1" x14ac:dyDescent="0.25"/>
    <row r="5972" ht="0" hidden="1" customHeight="1" x14ac:dyDescent="0.25"/>
    <row r="5973" ht="0" hidden="1" customHeight="1" x14ac:dyDescent="0.25"/>
    <row r="5974" ht="0" hidden="1" customHeight="1" x14ac:dyDescent="0.25"/>
    <row r="5975" ht="0" hidden="1" customHeight="1" x14ac:dyDescent="0.25"/>
    <row r="5976" ht="0" hidden="1" customHeight="1" x14ac:dyDescent="0.25"/>
    <row r="5977" ht="0" hidden="1" customHeight="1" x14ac:dyDescent="0.25"/>
    <row r="5978" ht="0" hidden="1" customHeight="1" x14ac:dyDescent="0.25"/>
    <row r="5979" ht="0" hidden="1" customHeight="1" x14ac:dyDescent="0.25"/>
    <row r="5980" ht="0" hidden="1" customHeight="1" x14ac:dyDescent="0.25"/>
    <row r="5981" ht="0" hidden="1" customHeight="1" x14ac:dyDescent="0.25"/>
    <row r="5982" ht="0" hidden="1" customHeight="1" x14ac:dyDescent="0.25"/>
    <row r="5983" ht="0" hidden="1" customHeight="1" x14ac:dyDescent="0.25"/>
    <row r="5984" ht="0" hidden="1" customHeight="1" x14ac:dyDescent="0.25"/>
    <row r="5985" ht="0" hidden="1" customHeight="1" x14ac:dyDescent="0.25"/>
    <row r="5986" ht="0" hidden="1" customHeight="1" x14ac:dyDescent="0.25"/>
    <row r="5987" ht="0" hidden="1" customHeight="1" x14ac:dyDescent="0.25"/>
    <row r="5988" ht="0" hidden="1" customHeight="1" x14ac:dyDescent="0.25"/>
    <row r="5989" ht="0" hidden="1" customHeight="1" x14ac:dyDescent="0.25"/>
    <row r="5990" ht="0" hidden="1" customHeight="1" x14ac:dyDescent="0.25"/>
    <row r="5991" ht="0" hidden="1" customHeight="1" x14ac:dyDescent="0.25"/>
    <row r="5992" ht="0" hidden="1" customHeight="1" x14ac:dyDescent="0.25"/>
    <row r="5993" ht="0" hidden="1" customHeight="1" x14ac:dyDescent="0.25"/>
    <row r="5994" ht="0" hidden="1" customHeight="1" x14ac:dyDescent="0.25"/>
    <row r="5995" ht="0" hidden="1" customHeight="1" x14ac:dyDescent="0.25"/>
    <row r="5996" ht="0" hidden="1" customHeight="1" x14ac:dyDescent="0.25"/>
    <row r="5997" ht="0" hidden="1" customHeight="1" x14ac:dyDescent="0.25"/>
    <row r="5998" ht="0" hidden="1" customHeight="1" x14ac:dyDescent="0.25"/>
    <row r="5999" ht="0" hidden="1" customHeight="1" x14ac:dyDescent="0.25"/>
    <row r="6000" ht="0" hidden="1" customHeight="1" x14ac:dyDescent="0.25"/>
    <row r="6001" ht="0" hidden="1" customHeight="1" x14ac:dyDescent="0.25"/>
    <row r="6002" ht="0" hidden="1" customHeight="1" x14ac:dyDescent="0.25"/>
    <row r="6003" ht="0" hidden="1" customHeight="1" x14ac:dyDescent="0.25"/>
    <row r="6004" ht="0" hidden="1" customHeight="1" x14ac:dyDescent="0.25"/>
    <row r="6005" ht="0" hidden="1" customHeight="1" x14ac:dyDescent="0.25"/>
    <row r="6006" ht="0" hidden="1" customHeight="1" x14ac:dyDescent="0.25"/>
    <row r="6007" ht="0" hidden="1" customHeight="1" x14ac:dyDescent="0.25"/>
    <row r="6008" ht="0" hidden="1" customHeight="1" x14ac:dyDescent="0.25"/>
    <row r="6009" ht="0" hidden="1" customHeight="1" x14ac:dyDescent="0.25"/>
    <row r="6010" ht="0" hidden="1" customHeight="1" x14ac:dyDescent="0.25"/>
    <row r="6011" ht="0" hidden="1" customHeight="1" x14ac:dyDescent="0.25"/>
    <row r="6012" ht="0" hidden="1" customHeight="1" x14ac:dyDescent="0.25"/>
    <row r="6013" ht="0" hidden="1" customHeight="1" x14ac:dyDescent="0.25"/>
    <row r="6014" ht="0" hidden="1" customHeight="1" x14ac:dyDescent="0.25"/>
    <row r="6015" ht="0" hidden="1" customHeight="1" x14ac:dyDescent="0.25"/>
    <row r="6016" ht="0" hidden="1" customHeight="1" x14ac:dyDescent="0.25"/>
    <row r="6017" ht="0" hidden="1" customHeight="1" x14ac:dyDescent="0.25"/>
    <row r="6018" ht="0" hidden="1" customHeight="1" x14ac:dyDescent="0.25"/>
    <row r="6019" ht="0" hidden="1" customHeight="1" x14ac:dyDescent="0.25"/>
    <row r="6020" ht="0" hidden="1" customHeight="1" x14ac:dyDescent="0.25"/>
    <row r="6021" ht="0" hidden="1" customHeight="1" x14ac:dyDescent="0.25"/>
    <row r="6022" ht="0" hidden="1" customHeight="1" x14ac:dyDescent="0.25"/>
    <row r="6023" ht="0" hidden="1" customHeight="1" x14ac:dyDescent="0.25"/>
    <row r="6024" ht="0" hidden="1" customHeight="1" x14ac:dyDescent="0.25"/>
    <row r="6025" ht="0" hidden="1" customHeight="1" x14ac:dyDescent="0.25"/>
    <row r="6026" ht="0" hidden="1" customHeight="1" x14ac:dyDescent="0.25"/>
    <row r="6027" ht="0" hidden="1" customHeight="1" x14ac:dyDescent="0.25"/>
    <row r="6028" ht="0" hidden="1" customHeight="1" x14ac:dyDescent="0.25"/>
    <row r="6029" ht="0" hidden="1" customHeight="1" x14ac:dyDescent="0.25"/>
    <row r="6030" ht="0" hidden="1" customHeight="1" x14ac:dyDescent="0.25"/>
    <row r="6031" ht="0" hidden="1" customHeight="1" x14ac:dyDescent="0.25"/>
    <row r="6032" ht="0" hidden="1" customHeight="1" x14ac:dyDescent="0.25"/>
    <row r="6033" ht="0" hidden="1" customHeight="1" x14ac:dyDescent="0.25"/>
    <row r="6034" ht="0" hidden="1" customHeight="1" x14ac:dyDescent="0.25"/>
    <row r="6035" ht="0" hidden="1" customHeight="1" x14ac:dyDescent="0.25"/>
    <row r="6036" ht="0" hidden="1" customHeight="1" x14ac:dyDescent="0.25"/>
    <row r="6037" ht="0" hidden="1" customHeight="1" x14ac:dyDescent="0.25"/>
    <row r="6038" ht="0" hidden="1" customHeight="1" x14ac:dyDescent="0.25"/>
    <row r="6039" ht="0" hidden="1" customHeight="1" x14ac:dyDescent="0.25"/>
    <row r="6040" ht="0" hidden="1" customHeight="1" x14ac:dyDescent="0.25"/>
    <row r="6041" ht="0" hidden="1" customHeight="1" x14ac:dyDescent="0.25"/>
    <row r="6042" ht="0" hidden="1" customHeight="1" x14ac:dyDescent="0.25"/>
    <row r="6043" ht="0" hidden="1" customHeight="1" x14ac:dyDescent="0.25"/>
    <row r="6044" ht="0" hidden="1" customHeight="1" x14ac:dyDescent="0.25"/>
    <row r="6045" ht="0" hidden="1" customHeight="1" x14ac:dyDescent="0.25"/>
    <row r="6046" ht="0" hidden="1" customHeight="1" x14ac:dyDescent="0.25"/>
    <row r="6047" ht="0" hidden="1" customHeight="1" x14ac:dyDescent="0.25"/>
    <row r="6048" ht="0" hidden="1" customHeight="1" x14ac:dyDescent="0.25"/>
    <row r="6049" ht="0" hidden="1" customHeight="1" x14ac:dyDescent="0.25"/>
    <row r="6050" ht="0" hidden="1" customHeight="1" x14ac:dyDescent="0.25"/>
    <row r="6051" ht="0" hidden="1" customHeight="1" x14ac:dyDescent="0.25"/>
    <row r="6052" ht="0" hidden="1" customHeight="1" x14ac:dyDescent="0.25"/>
    <row r="6053" ht="0" hidden="1" customHeight="1" x14ac:dyDescent="0.25"/>
    <row r="6054" ht="0" hidden="1" customHeight="1" x14ac:dyDescent="0.25"/>
    <row r="6055" ht="0" hidden="1" customHeight="1" x14ac:dyDescent="0.25"/>
    <row r="6056" ht="0" hidden="1" customHeight="1" x14ac:dyDescent="0.25"/>
    <row r="6057" ht="0" hidden="1" customHeight="1" x14ac:dyDescent="0.25"/>
    <row r="6058" ht="0" hidden="1" customHeight="1" x14ac:dyDescent="0.25"/>
    <row r="6059" ht="0" hidden="1" customHeight="1" x14ac:dyDescent="0.25"/>
    <row r="6060" ht="0" hidden="1" customHeight="1" x14ac:dyDescent="0.25"/>
    <row r="6061" ht="0" hidden="1" customHeight="1" x14ac:dyDescent="0.25"/>
    <row r="6062" ht="0" hidden="1" customHeight="1" x14ac:dyDescent="0.25"/>
    <row r="6063" ht="0" hidden="1" customHeight="1" x14ac:dyDescent="0.25"/>
    <row r="6064" ht="0" hidden="1" customHeight="1" x14ac:dyDescent="0.25"/>
    <row r="6065" ht="0" hidden="1" customHeight="1" x14ac:dyDescent="0.25"/>
    <row r="6066" ht="0" hidden="1" customHeight="1" x14ac:dyDescent="0.25"/>
    <row r="6067" ht="0" hidden="1" customHeight="1" x14ac:dyDescent="0.25"/>
    <row r="6068" ht="0" hidden="1" customHeight="1" x14ac:dyDescent="0.25"/>
    <row r="6069" ht="0" hidden="1" customHeight="1" x14ac:dyDescent="0.25"/>
    <row r="6070" ht="0" hidden="1" customHeight="1" x14ac:dyDescent="0.25"/>
    <row r="6071" ht="0" hidden="1" customHeight="1" x14ac:dyDescent="0.25"/>
    <row r="6072" ht="0" hidden="1" customHeight="1" x14ac:dyDescent="0.25"/>
    <row r="6073" ht="0" hidden="1" customHeight="1" x14ac:dyDescent="0.25"/>
    <row r="6074" ht="0" hidden="1" customHeight="1" x14ac:dyDescent="0.25"/>
    <row r="6075" ht="0" hidden="1" customHeight="1" x14ac:dyDescent="0.25"/>
    <row r="6076" ht="0" hidden="1" customHeight="1" x14ac:dyDescent="0.25"/>
    <row r="6077" ht="0" hidden="1" customHeight="1" x14ac:dyDescent="0.25"/>
    <row r="6078" ht="0" hidden="1" customHeight="1" x14ac:dyDescent="0.25"/>
    <row r="6079" ht="0" hidden="1" customHeight="1" x14ac:dyDescent="0.25"/>
    <row r="6080" ht="0" hidden="1" customHeight="1" x14ac:dyDescent="0.25"/>
    <row r="6081" ht="0" hidden="1" customHeight="1" x14ac:dyDescent="0.25"/>
    <row r="6082" ht="0" hidden="1" customHeight="1" x14ac:dyDescent="0.25"/>
    <row r="6083" ht="0" hidden="1" customHeight="1" x14ac:dyDescent="0.25"/>
    <row r="6084" ht="0" hidden="1" customHeight="1" x14ac:dyDescent="0.25"/>
    <row r="6085" ht="0" hidden="1" customHeight="1" x14ac:dyDescent="0.25"/>
    <row r="6086" ht="0" hidden="1" customHeight="1" x14ac:dyDescent="0.25"/>
    <row r="6087" ht="0" hidden="1" customHeight="1" x14ac:dyDescent="0.25"/>
    <row r="6088" ht="0" hidden="1" customHeight="1" x14ac:dyDescent="0.25"/>
    <row r="6089" ht="0" hidden="1" customHeight="1" x14ac:dyDescent="0.25"/>
    <row r="6090" ht="0" hidden="1" customHeight="1" x14ac:dyDescent="0.25"/>
    <row r="6091" ht="0" hidden="1" customHeight="1" x14ac:dyDescent="0.25"/>
    <row r="6092" ht="0" hidden="1" customHeight="1" x14ac:dyDescent="0.25"/>
    <row r="6093" ht="0" hidden="1" customHeight="1" x14ac:dyDescent="0.25"/>
    <row r="6094" ht="0" hidden="1" customHeight="1" x14ac:dyDescent="0.25"/>
    <row r="6095" ht="0" hidden="1" customHeight="1" x14ac:dyDescent="0.25"/>
    <row r="6096" ht="0" hidden="1" customHeight="1" x14ac:dyDescent="0.25"/>
    <row r="6097" ht="0" hidden="1" customHeight="1" x14ac:dyDescent="0.25"/>
    <row r="6098" ht="0" hidden="1" customHeight="1" x14ac:dyDescent="0.25"/>
    <row r="6099" ht="0" hidden="1" customHeight="1" x14ac:dyDescent="0.25"/>
    <row r="6100" ht="0" hidden="1" customHeight="1" x14ac:dyDescent="0.25"/>
    <row r="6101" ht="0" hidden="1" customHeight="1" x14ac:dyDescent="0.25"/>
    <row r="6102" ht="0" hidden="1" customHeight="1" x14ac:dyDescent="0.25"/>
    <row r="6103" ht="0" hidden="1" customHeight="1" x14ac:dyDescent="0.25"/>
    <row r="6104" ht="0" hidden="1" customHeight="1" x14ac:dyDescent="0.25"/>
    <row r="6105" ht="0" hidden="1" customHeight="1" x14ac:dyDescent="0.25"/>
    <row r="6106" ht="0" hidden="1" customHeight="1" x14ac:dyDescent="0.25"/>
    <row r="6107" ht="0" hidden="1" customHeight="1" x14ac:dyDescent="0.25"/>
    <row r="6108" ht="0" hidden="1" customHeight="1" x14ac:dyDescent="0.25"/>
    <row r="6109" ht="0" hidden="1" customHeight="1" x14ac:dyDescent="0.25"/>
    <row r="6110" ht="0" hidden="1" customHeight="1" x14ac:dyDescent="0.25"/>
    <row r="6111" ht="0" hidden="1" customHeight="1" x14ac:dyDescent="0.25"/>
    <row r="6112" ht="0" hidden="1" customHeight="1" x14ac:dyDescent="0.25"/>
    <row r="6113" ht="0" hidden="1" customHeight="1" x14ac:dyDescent="0.25"/>
    <row r="6114" ht="0" hidden="1" customHeight="1" x14ac:dyDescent="0.25"/>
    <row r="6115" ht="0" hidden="1" customHeight="1" x14ac:dyDescent="0.25"/>
    <row r="6116" ht="0" hidden="1" customHeight="1" x14ac:dyDescent="0.25"/>
    <row r="6117" ht="0" hidden="1" customHeight="1" x14ac:dyDescent="0.25"/>
    <row r="6118" ht="0" hidden="1" customHeight="1" x14ac:dyDescent="0.25"/>
    <row r="6119" ht="0" hidden="1" customHeight="1" x14ac:dyDescent="0.25"/>
    <row r="6120" ht="0" hidden="1" customHeight="1" x14ac:dyDescent="0.25"/>
    <row r="6121" ht="0" hidden="1" customHeight="1" x14ac:dyDescent="0.25"/>
    <row r="6122" ht="0" hidden="1" customHeight="1" x14ac:dyDescent="0.25"/>
    <row r="6123" ht="0" hidden="1" customHeight="1" x14ac:dyDescent="0.25"/>
    <row r="6124" ht="0" hidden="1" customHeight="1" x14ac:dyDescent="0.25"/>
    <row r="6125" ht="0" hidden="1" customHeight="1" x14ac:dyDescent="0.25"/>
    <row r="6126" ht="0" hidden="1" customHeight="1" x14ac:dyDescent="0.25"/>
    <row r="6127" ht="0" hidden="1" customHeight="1" x14ac:dyDescent="0.25"/>
    <row r="6128" ht="0" hidden="1" customHeight="1" x14ac:dyDescent="0.25"/>
    <row r="6129" ht="0" hidden="1" customHeight="1" x14ac:dyDescent="0.25"/>
    <row r="6130" ht="0" hidden="1" customHeight="1" x14ac:dyDescent="0.25"/>
    <row r="6131" ht="0" hidden="1" customHeight="1" x14ac:dyDescent="0.25"/>
    <row r="6132" ht="0" hidden="1" customHeight="1" x14ac:dyDescent="0.25"/>
    <row r="6133" ht="0" hidden="1" customHeight="1" x14ac:dyDescent="0.25"/>
    <row r="6134" ht="0" hidden="1" customHeight="1" x14ac:dyDescent="0.25"/>
    <row r="6135" ht="0" hidden="1" customHeight="1" x14ac:dyDescent="0.25"/>
    <row r="6136" ht="0" hidden="1" customHeight="1" x14ac:dyDescent="0.25"/>
    <row r="6137" ht="0" hidden="1" customHeight="1" x14ac:dyDescent="0.25"/>
    <row r="6138" ht="0" hidden="1" customHeight="1" x14ac:dyDescent="0.25"/>
    <row r="6139" ht="0" hidden="1" customHeight="1" x14ac:dyDescent="0.25"/>
    <row r="6140" ht="0" hidden="1" customHeight="1" x14ac:dyDescent="0.25"/>
    <row r="6141" ht="0" hidden="1" customHeight="1" x14ac:dyDescent="0.25"/>
    <row r="6142" ht="0" hidden="1" customHeight="1" x14ac:dyDescent="0.25"/>
    <row r="6143" ht="0" hidden="1" customHeight="1" x14ac:dyDescent="0.25"/>
    <row r="6144" ht="0" hidden="1" customHeight="1" x14ac:dyDescent="0.25"/>
    <row r="6145" ht="0" hidden="1" customHeight="1" x14ac:dyDescent="0.25"/>
    <row r="6146" ht="0" hidden="1" customHeight="1" x14ac:dyDescent="0.25"/>
    <row r="6147" ht="0" hidden="1" customHeight="1" x14ac:dyDescent="0.25"/>
    <row r="6148" ht="0" hidden="1" customHeight="1" x14ac:dyDescent="0.25"/>
    <row r="6149" ht="0" hidden="1" customHeight="1" x14ac:dyDescent="0.25"/>
    <row r="6150" ht="0" hidden="1" customHeight="1" x14ac:dyDescent="0.25"/>
    <row r="6151" ht="0" hidden="1" customHeight="1" x14ac:dyDescent="0.25"/>
    <row r="6152" ht="0" hidden="1" customHeight="1" x14ac:dyDescent="0.25"/>
    <row r="6153" ht="0" hidden="1" customHeight="1" x14ac:dyDescent="0.25"/>
    <row r="6154" ht="0" hidden="1" customHeight="1" x14ac:dyDescent="0.25"/>
    <row r="6155" ht="0" hidden="1" customHeight="1" x14ac:dyDescent="0.25"/>
    <row r="6156" ht="0" hidden="1" customHeight="1" x14ac:dyDescent="0.25"/>
    <row r="6157" ht="0" hidden="1" customHeight="1" x14ac:dyDescent="0.25"/>
    <row r="6158" ht="0" hidden="1" customHeight="1" x14ac:dyDescent="0.25"/>
    <row r="6159" ht="0" hidden="1" customHeight="1" x14ac:dyDescent="0.25"/>
    <row r="6160" ht="0" hidden="1" customHeight="1" x14ac:dyDescent="0.25"/>
    <row r="6161" ht="0" hidden="1" customHeight="1" x14ac:dyDescent="0.25"/>
    <row r="6162" ht="0" hidden="1" customHeight="1" x14ac:dyDescent="0.25"/>
    <row r="6163" ht="0" hidden="1" customHeight="1" x14ac:dyDescent="0.25"/>
    <row r="6164" ht="0" hidden="1" customHeight="1" x14ac:dyDescent="0.25"/>
    <row r="6165" ht="0" hidden="1" customHeight="1" x14ac:dyDescent="0.25"/>
    <row r="6166" ht="0" hidden="1" customHeight="1" x14ac:dyDescent="0.25"/>
    <row r="6167" ht="0" hidden="1" customHeight="1" x14ac:dyDescent="0.25"/>
    <row r="6168" ht="0" hidden="1" customHeight="1" x14ac:dyDescent="0.25"/>
    <row r="6169" ht="0" hidden="1" customHeight="1" x14ac:dyDescent="0.25"/>
    <row r="6170" ht="0" hidden="1" customHeight="1" x14ac:dyDescent="0.25"/>
    <row r="6171" ht="0" hidden="1" customHeight="1" x14ac:dyDescent="0.25"/>
    <row r="6172" ht="0" hidden="1" customHeight="1" x14ac:dyDescent="0.25"/>
    <row r="6173" ht="0" hidden="1" customHeight="1" x14ac:dyDescent="0.25"/>
    <row r="6174" ht="0" hidden="1" customHeight="1" x14ac:dyDescent="0.25"/>
    <row r="6175" ht="0" hidden="1" customHeight="1" x14ac:dyDescent="0.25"/>
    <row r="6176" ht="0" hidden="1" customHeight="1" x14ac:dyDescent="0.25"/>
    <row r="6177" ht="0" hidden="1" customHeight="1" x14ac:dyDescent="0.25"/>
    <row r="6178" ht="0" hidden="1" customHeight="1" x14ac:dyDescent="0.25"/>
    <row r="6179" ht="0" hidden="1" customHeight="1" x14ac:dyDescent="0.25"/>
    <row r="6180" ht="0" hidden="1" customHeight="1" x14ac:dyDescent="0.25"/>
    <row r="6181" ht="0" hidden="1" customHeight="1" x14ac:dyDescent="0.25"/>
    <row r="6182" ht="0" hidden="1" customHeight="1" x14ac:dyDescent="0.25"/>
    <row r="6183" ht="0" hidden="1" customHeight="1" x14ac:dyDescent="0.25"/>
    <row r="6184" ht="0" hidden="1" customHeight="1" x14ac:dyDescent="0.25"/>
    <row r="6185" ht="0" hidden="1" customHeight="1" x14ac:dyDescent="0.25"/>
    <row r="6186" ht="0" hidden="1" customHeight="1" x14ac:dyDescent="0.25"/>
    <row r="6187" ht="0" hidden="1" customHeight="1" x14ac:dyDescent="0.25"/>
    <row r="6188" ht="0" hidden="1" customHeight="1" x14ac:dyDescent="0.25"/>
    <row r="6189" ht="0" hidden="1" customHeight="1" x14ac:dyDescent="0.25"/>
    <row r="6190" ht="0" hidden="1" customHeight="1" x14ac:dyDescent="0.25"/>
    <row r="6191" ht="0" hidden="1" customHeight="1" x14ac:dyDescent="0.25"/>
    <row r="6192" ht="0" hidden="1" customHeight="1" x14ac:dyDescent="0.25"/>
    <row r="6193" ht="0" hidden="1" customHeight="1" x14ac:dyDescent="0.25"/>
    <row r="6194" ht="0" hidden="1" customHeight="1" x14ac:dyDescent="0.25"/>
    <row r="6195" ht="0" hidden="1" customHeight="1" x14ac:dyDescent="0.25"/>
    <row r="6196" ht="0" hidden="1" customHeight="1" x14ac:dyDescent="0.25"/>
    <row r="6197" ht="0" hidden="1" customHeight="1" x14ac:dyDescent="0.25"/>
    <row r="6198" ht="0" hidden="1" customHeight="1" x14ac:dyDescent="0.25"/>
    <row r="6199" ht="0" hidden="1" customHeight="1" x14ac:dyDescent="0.25"/>
    <row r="6200" ht="0" hidden="1" customHeight="1" x14ac:dyDescent="0.25"/>
    <row r="6201" ht="0" hidden="1" customHeight="1" x14ac:dyDescent="0.25"/>
    <row r="6202" ht="0" hidden="1" customHeight="1" x14ac:dyDescent="0.25"/>
    <row r="6203" ht="0" hidden="1" customHeight="1" x14ac:dyDescent="0.25"/>
    <row r="6204" ht="0" hidden="1" customHeight="1" x14ac:dyDescent="0.25"/>
    <row r="6205" ht="0" hidden="1" customHeight="1" x14ac:dyDescent="0.25"/>
    <row r="6206" ht="0" hidden="1" customHeight="1" x14ac:dyDescent="0.25"/>
    <row r="6207" ht="0" hidden="1" customHeight="1" x14ac:dyDescent="0.25"/>
    <row r="6208" ht="0" hidden="1" customHeight="1" x14ac:dyDescent="0.25"/>
    <row r="6209" ht="0" hidden="1" customHeight="1" x14ac:dyDescent="0.25"/>
    <row r="6210" ht="0" hidden="1" customHeight="1" x14ac:dyDescent="0.25"/>
    <row r="6211" ht="0" hidden="1" customHeight="1" x14ac:dyDescent="0.25"/>
    <row r="6212" ht="0" hidden="1" customHeight="1" x14ac:dyDescent="0.25"/>
    <row r="6213" ht="0" hidden="1" customHeight="1" x14ac:dyDescent="0.25"/>
    <row r="6214" ht="0" hidden="1" customHeight="1" x14ac:dyDescent="0.25"/>
    <row r="6215" ht="0" hidden="1" customHeight="1" x14ac:dyDescent="0.25"/>
    <row r="6216" ht="0" hidden="1" customHeight="1" x14ac:dyDescent="0.25"/>
    <row r="6217" ht="0" hidden="1" customHeight="1" x14ac:dyDescent="0.25"/>
    <row r="6218" ht="0" hidden="1" customHeight="1" x14ac:dyDescent="0.25"/>
    <row r="6219" ht="0" hidden="1" customHeight="1" x14ac:dyDescent="0.25"/>
    <row r="6220" ht="0" hidden="1" customHeight="1" x14ac:dyDescent="0.25"/>
    <row r="6221" ht="0" hidden="1" customHeight="1" x14ac:dyDescent="0.25"/>
    <row r="6222" ht="0" hidden="1" customHeight="1" x14ac:dyDescent="0.25"/>
    <row r="6223" ht="0" hidden="1" customHeight="1" x14ac:dyDescent="0.25"/>
    <row r="6224" ht="0" hidden="1" customHeight="1" x14ac:dyDescent="0.25"/>
    <row r="6225" ht="0" hidden="1" customHeight="1" x14ac:dyDescent="0.25"/>
    <row r="6226" ht="0" hidden="1" customHeight="1" x14ac:dyDescent="0.25"/>
    <row r="6227" ht="0" hidden="1" customHeight="1" x14ac:dyDescent="0.25"/>
    <row r="6228" ht="0" hidden="1" customHeight="1" x14ac:dyDescent="0.25"/>
    <row r="6229" ht="0" hidden="1" customHeight="1" x14ac:dyDescent="0.25"/>
    <row r="6230" ht="0" hidden="1" customHeight="1" x14ac:dyDescent="0.25"/>
    <row r="6231" ht="0" hidden="1" customHeight="1" x14ac:dyDescent="0.25"/>
    <row r="6232" ht="0" hidden="1" customHeight="1" x14ac:dyDescent="0.25"/>
    <row r="6233" ht="0" hidden="1" customHeight="1" x14ac:dyDescent="0.25"/>
    <row r="6234" ht="0" hidden="1" customHeight="1" x14ac:dyDescent="0.25"/>
    <row r="6235" ht="0" hidden="1" customHeight="1" x14ac:dyDescent="0.25"/>
    <row r="6236" ht="0" hidden="1" customHeight="1" x14ac:dyDescent="0.25"/>
    <row r="6237" ht="0" hidden="1" customHeight="1" x14ac:dyDescent="0.25"/>
    <row r="6238" ht="0" hidden="1" customHeight="1" x14ac:dyDescent="0.25"/>
    <row r="6239" ht="0" hidden="1" customHeight="1" x14ac:dyDescent="0.25"/>
    <row r="6240" ht="0" hidden="1" customHeight="1" x14ac:dyDescent="0.25"/>
    <row r="6241" ht="0" hidden="1" customHeight="1" x14ac:dyDescent="0.25"/>
    <row r="6242" ht="0" hidden="1" customHeight="1" x14ac:dyDescent="0.25"/>
    <row r="6243" ht="0" hidden="1" customHeight="1" x14ac:dyDescent="0.25"/>
    <row r="6244" ht="0" hidden="1" customHeight="1" x14ac:dyDescent="0.25"/>
    <row r="6245" ht="0" hidden="1" customHeight="1" x14ac:dyDescent="0.25"/>
    <row r="6246" ht="0" hidden="1" customHeight="1" x14ac:dyDescent="0.25"/>
    <row r="6247" ht="0" hidden="1" customHeight="1" x14ac:dyDescent="0.25"/>
    <row r="6248" ht="0" hidden="1" customHeight="1" x14ac:dyDescent="0.25"/>
    <row r="6249" ht="0" hidden="1" customHeight="1" x14ac:dyDescent="0.25"/>
    <row r="6250" ht="0" hidden="1" customHeight="1" x14ac:dyDescent="0.25"/>
    <row r="6251" ht="0" hidden="1" customHeight="1" x14ac:dyDescent="0.25"/>
    <row r="6252" ht="0" hidden="1" customHeight="1" x14ac:dyDescent="0.25"/>
    <row r="6253" ht="0" hidden="1" customHeight="1" x14ac:dyDescent="0.25"/>
    <row r="6254" ht="0" hidden="1" customHeight="1" x14ac:dyDescent="0.25"/>
    <row r="6255" ht="0" hidden="1" customHeight="1" x14ac:dyDescent="0.25"/>
    <row r="6256" ht="0" hidden="1" customHeight="1" x14ac:dyDescent="0.25"/>
    <row r="6257" ht="0" hidden="1" customHeight="1" x14ac:dyDescent="0.25"/>
    <row r="6258" ht="0" hidden="1" customHeight="1" x14ac:dyDescent="0.25"/>
    <row r="6259" ht="0" hidden="1" customHeight="1" x14ac:dyDescent="0.25"/>
    <row r="6260" ht="0" hidden="1" customHeight="1" x14ac:dyDescent="0.25"/>
    <row r="6261" ht="0" hidden="1" customHeight="1" x14ac:dyDescent="0.25"/>
    <row r="6262" ht="0" hidden="1" customHeight="1" x14ac:dyDescent="0.25"/>
    <row r="6263" ht="0" hidden="1" customHeight="1" x14ac:dyDescent="0.25"/>
    <row r="6264" ht="0" hidden="1" customHeight="1" x14ac:dyDescent="0.25"/>
    <row r="6265" ht="0" hidden="1" customHeight="1" x14ac:dyDescent="0.25"/>
    <row r="6266" ht="0" hidden="1" customHeight="1" x14ac:dyDescent="0.25"/>
    <row r="6267" ht="0" hidden="1" customHeight="1" x14ac:dyDescent="0.25"/>
    <row r="6268" ht="0" hidden="1" customHeight="1" x14ac:dyDescent="0.25"/>
    <row r="6269" ht="0" hidden="1" customHeight="1" x14ac:dyDescent="0.25"/>
    <row r="6270" ht="0" hidden="1" customHeight="1" x14ac:dyDescent="0.25"/>
    <row r="6271" ht="0" hidden="1" customHeight="1" x14ac:dyDescent="0.25"/>
    <row r="6272" ht="0" hidden="1" customHeight="1" x14ac:dyDescent="0.25"/>
    <row r="6273" ht="0" hidden="1" customHeight="1" x14ac:dyDescent="0.25"/>
    <row r="6274" ht="0" hidden="1" customHeight="1" x14ac:dyDescent="0.25"/>
    <row r="6275" ht="0" hidden="1" customHeight="1" x14ac:dyDescent="0.25"/>
    <row r="6276" ht="0" hidden="1" customHeight="1" x14ac:dyDescent="0.25"/>
    <row r="6277" ht="0" hidden="1" customHeight="1" x14ac:dyDescent="0.25"/>
    <row r="6278" ht="0" hidden="1" customHeight="1" x14ac:dyDescent="0.25"/>
    <row r="6279" ht="0" hidden="1" customHeight="1" x14ac:dyDescent="0.25"/>
    <row r="6280" ht="0" hidden="1" customHeight="1" x14ac:dyDescent="0.25"/>
    <row r="6281" ht="0" hidden="1" customHeight="1" x14ac:dyDescent="0.25"/>
    <row r="6282" ht="0" hidden="1" customHeight="1" x14ac:dyDescent="0.25"/>
    <row r="6283" ht="0" hidden="1" customHeight="1" x14ac:dyDescent="0.25"/>
    <row r="6284" ht="0" hidden="1" customHeight="1" x14ac:dyDescent="0.25"/>
    <row r="6285" ht="0" hidden="1" customHeight="1" x14ac:dyDescent="0.25"/>
    <row r="6286" ht="0" hidden="1" customHeight="1" x14ac:dyDescent="0.25"/>
    <row r="6287" ht="0" hidden="1" customHeight="1" x14ac:dyDescent="0.25"/>
    <row r="6288" ht="0" hidden="1" customHeight="1" x14ac:dyDescent="0.25"/>
    <row r="6289" ht="0" hidden="1" customHeight="1" x14ac:dyDescent="0.25"/>
    <row r="6290" ht="0" hidden="1" customHeight="1" x14ac:dyDescent="0.25"/>
    <row r="6291" ht="0" hidden="1" customHeight="1" x14ac:dyDescent="0.25"/>
    <row r="6292" ht="0" hidden="1" customHeight="1" x14ac:dyDescent="0.25"/>
    <row r="6293" ht="0" hidden="1" customHeight="1" x14ac:dyDescent="0.25"/>
    <row r="6294" ht="0" hidden="1" customHeight="1" x14ac:dyDescent="0.25"/>
    <row r="6295" ht="0" hidden="1" customHeight="1" x14ac:dyDescent="0.25"/>
    <row r="6296" ht="0" hidden="1" customHeight="1" x14ac:dyDescent="0.25"/>
    <row r="6297" ht="0" hidden="1" customHeight="1" x14ac:dyDescent="0.25"/>
    <row r="6298" ht="0" hidden="1" customHeight="1" x14ac:dyDescent="0.25"/>
    <row r="6299" ht="0" hidden="1" customHeight="1" x14ac:dyDescent="0.25"/>
    <row r="6300" ht="0" hidden="1" customHeight="1" x14ac:dyDescent="0.25"/>
    <row r="6301" ht="0" hidden="1" customHeight="1" x14ac:dyDescent="0.25"/>
    <row r="6302" ht="0" hidden="1" customHeight="1" x14ac:dyDescent="0.25"/>
    <row r="6303" ht="0" hidden="1" customHeight="1" x14ac:dyDescent="0.25"/>
    <row r="6304" ht="0" hidden="1" customHeight="1" x14ac:dyDescent="0.25"/>
    <row r="6305" ht="0" hidden="1" customHeight="1" x14ac:dyDescent="0.25"/>
    <row r="6306" ht="0" hidden="1" customHeight="1" x14ac:dyDescent="0.25"/>
    <row r="6307" ht="0" hidden="1" customHeight="1" x14ac:dyDescent="0.25"/>
    <row r="6308" ht="0" hidden="1" customHeight="1" x14ac:dyDescent="0.25"/>
    <row r="6309" ht="0" hidden="1" customHeight="1" x14ac:dyDescent="0.25"/>
    <row r="6310" ht="0" hidden="1" customHeight="1" x14ac:dyDescent="0.25"/>
    <row r="6311" ht="0" hidden="1" customHeight="1" x14ac:dyDescent="0.25"/>
    <row r="6312" ht="0" hidden="1" customHeight="1" x14ac:dyDescent="0.25"/>
    <row r="6313" ht="0" hidden="1" customHeight="1" x14ac:dyDescent="0.25"/>
    <row r="6314" ht="0" hidden="1" customHeight="1" x14ac:dyDescent="0.25"/>
    <row r="6315" ht="0" hidden="1" customHeight="1" x14ac:dyDescent="0.25"/>
    <row r="6316" ht="0" hidden="1" customHeight="1" x14ac:dyDescent="0.25"/>
    <row r="6317" ht="0" hidden="1" customHeight="1" x14ac:dyDescent="0.25"/>
    <row r="6318" ht="0" hidden="1" customHeight="1" x14ac:dyDescent="0.25"/>
    <row r="6319" ht="0" hidden="1" customHeight="1" x14ac:dyDescent="0.25"/>
    <row r="6320" ht="0" hidden="1" customHeight="1" x14ac:dyDescent="0.25"/>
    <row r="6321" ht="0" hidden="1" customHeight="1" x14ac:dyDescent="0.25"/>
    <row r="6322" ht="0" hidden="1" customHeight="1" x14ac:dyDescent="0.25"/>
    <row r="6323" ht="0" hidden="1" customHeight="1" x14ac:dyDescent="0.25"/>
    <row r="6324" ht="0" hidden="1" customHeight="1" x14ac:dyDescent="0.25"/>
    <row r="6325" ht="0" hidden="1" customHeight="1" x14ac:dyDescent="0.25"/>
    <row r="6326" ht="0" hidden="1" customHeight="1" x14ac:dyDescent="0.25"/>
    <row r="6327" ht="0" hidden="1" customHeight="1" x14ac:dyDescent="0.25"/>
    <row r="6328" ht="0" hidden="1" customHeight="1" x14ac:dyDescent="0.25"/>
    <row r="6329" ht="0" hidden="1" customHeight="1" x14ac:dyDescent="0.25"/>
    <row r="6330" ht="0" hidden="1" customHeight="1" x14ac:dyDescent="0.25"/>
    <row r="6331" ht="0" hidden="1" customHeight="1" x14ac:dyDescent="0.25"/>
    <row r="6332" ht="0" hidden="1" customHeight="1" x14ac:dyDescent="0.25"/>
    <row r="6333" ht="0" hidden="1" customHeight="1" x14ac:dyDescent="0.25"/>
    <row r="6334" ht="0" hidden="1" customHeight="1" x14ac:dyDescent="0.25"/>
    <row r="6335" ht="0" hidden="1" customHeight="1" x14ac:dyDescent="0.25"/>
    <row r="6336" ht="0" hidden="1" customHeight="1" x14ac:dyDescent="0.25"/>
    <row r="6337" ht="0" hidden="1" customHeight="1" x14ac:dyDescent="0.25"/>
    <row r="6338" ht="0" hidden="1" customHeight="1" x14ac:dyDescent="0.25"/>
    <row r="6339" ht="0" hidden="1" customHeight="1" x14ac:dyDescent="0.25"/>
    <row r="6340" ht="0" hidden="1" customHeight="1" x14ac:dyDescent="0.25"/>
    <row r="6341" ht="0" hidden="1" customHeight="1" x14ac:dyDescent="0.25"/>
    <row r="6342" ht="0" hidden="1" customHeight="1" x14ac:dyDescent="0.25"/>
    <row r="6343" ht="0" hidden="1" customHeight="1" x14ac:dyDescent="0.25"/>
    <row r="6344" ht="0" hidden="1" customHeight="1" x14ac:dyDescent="0.25"/>
    <row r="6345" ht="0" hidden="1" customHeight="1" x14ac:dyDescent="0.25"/>
    <row r="6346" ht="0" hidden="1" customHeight="1" x14ac:dyDescent="0.25"/>
    <row r="6347" ht="0" hidden="1" customHeight="1" x14ac:dyDescent="0.25"/>
    <row r="6348" ht="0" hidden="1" customHeight="1" x14ac:dyDescent="0.25"/>
    <row r="6349" ht="0" hidden="1" customHeight="1" x14ac:dyDescent="0.25"/>
    <row r="6350" ht="0" hidden="1" customHeight="1" x14ac:dyDescent="0.25"/>
    <row r="6351" ht="0" hidden="1" customHeight="1" x14ac:dyDescent="0.25"/>
    <row r="6352" ht="0" hidden="1" customHeight="1" x14ac:dyDescent="0.25"/>
    <row r="6353" ht="0" hidden="1" customHeight="1" x14ac:dyDescent="0.25"/>
    <row r="6354" ht="0" hidden="1" customHeight="1" x14ac:dyDescent="0.25"/>
    <row r="6355" ht="0" hidden="1" customHeight="1" x14ac:dyDescent="0.25"/>
    <row r="6356" ht="0" hidden="1" customHeight="1" x14ac:dyDescent="0.25"/>
    <row r="6357" ht="0" hidden="1" customHeight="1" x14ac:dyDescent="0.25"/>
    <row r="6358" ht="0" hidden="1" customHeight="1" x14ac:dyDescent="0.25"/>
    <row r="6359" ht="0" hidden="1" customHeight="1" x14ac:dyDescent="0.25"/>
    <row r="6360" ht="0" hidden="1" customHeight="1" x14ac:dyDescent="0.25"/>
    <row r="6361" ht="0" hidden="1" customHeight="1" x14ac:dyDescent="0.25"/>
    <row r="6362" ht="0" hidden="1" customHeight="1" x14ac:dyDescent="0.25"/>
    <row r="6363" ht="0" hidden="1" customHeight="1" x14ac:dyDescent="0.25"/>
    <row r="6364" ht="0" hidden="1" customHeight="1" x14ac:dyDescent="0.25"/>
    <row r="6365" ht="0" hidden="1" customHeight="1" x14ac:dyDescent="0.25"/>
    <row r="6366" ht="0" hidden="1" customHeight="1" x14ac:dyDescent="0.25"/>
    <row r="6367" ht="0" hidden="1" customHeight="1" x14ac:dyDescent="0.25"/>
    <row r="6368" ht="0" hidden="1" customHeight="1" x14ac:dyDescent="0.25"/>
    <row r="6369" ht="0" hidden="1" customHeight="1" x14ac:dyDescent="0.25"/>
    <row r="6370" ht="0" hidden="1" customHeight="1" x14ac:dyDescent="0.25"/>
    <row r="6371" ht="0" hidden="1" customHeight="1" x14ac:dyDescent="0.25"/>
    <row r="6372" ht="0" hidden="1" customHeight="1" x14ac:dyDescent="0.25"/>
    <row r="6373" ht="0" hidden="1" customHeight="1" x14ac:dyDescent="0.25"/>
    <row r="6374" ht="0" hidden="1" customHeight="1" x14ac:dyDescent="0.25"/>
    <row r="6375" ht="0" hidden="1" customHeight="1" x14ac:dyDescent="0.25"/>
    <row r="6376" ht="0" hidden="1" customHeight="1" x14ac:dyDescent="0.25"/>
    <row r="6377" ht="0" hidden="1" customHeight="1" x14ac:dyDescent="0.25"/>
    <row r="6378" ht="0" hidden="1" customHeight="1" x14ac:dyDescent="0.25"/>
    <row r="6379" ht="0" hidden="1" customHeight="1" x14ac:dyDescent="0.25"/>
    <row r="6380" ht="0" hidden="1" customHeight="1" x14ac:dyDescent="0.25"/>
    <row r="6381" ht="0" hidden="1" customHeight="1" x14ac:dyDescent="0.25"/>
    <row r="6382" ht="0" hidden="1" customHeight="1" x14ac:dyDescent="0.25"/>
    <row r="6383" ht="0" hidden="1" customHeight="1" x14ac:dyDescent="0.25"/>
    <row r="6384" ht="0" hidden="1" customHeight="1" x14ac:dyDescent="0.25"/>
    <row r="6385" ht="0" hidden="1" customHeight="1" x14ac:dyDescent="0.25"/>
    <row r="6386" ht="0" hidden="1" customHeight="1" x14ac:dyDescent="0.25"/>
    <row r="6387" ht="0" hidden="1" customHeight="1" x14ac:dyDescent="0.25"/>
    <row r="6388" ht="0" hidden="1" customHeight="1" x14ac:dyDescent="0.25"/>
    <row r="6389" ht="0" hidden="1" customHeight="1" x14ac:dyDescent="0.25"/>
    <row r="6390" ht="0" hidden="1" customHeight="1" x14ac:dyDescent="0.25"/>
    <row r="6391" ht="0" hidden="1" customHeight="1" x14ac:dyDescent="0.25"/>
    <row r="6392" ht="0" hidden="1" customHeight="1" x14ac:dyDescent="0.25"/>
    <row r="6393" ht="0" hidden="1" customHeight="1" x14ac:dyDescent="0.25"/>
    <row r="6394" ht="0" hidden="1" customHeight="1" x14ac:dyDescent="0.25"/>
    <row r="6395" ht="0" hidden="1" customHeight="1" x14ac:dyDescent="0.25"/>
    <row r="6396" ht="0" hidden="1" customHeight="1" x14ac:dyDescent="0.25"/>
    <row r="6397" ht="0" hidden="1" customHeight="1" x14ac:dyDescent="0.25"/>
    <row r="6398" ht="0" hidden="1" customHeight="1" x14ac:dyDescent="0.25"/>
    <row r="6399" ht="0" hidden="1" customHeight="1" x14ac:dyDescent="0.25"/>
    <row r="6400" ht="0" hidden="1" customHeight="1" x14ac:dyDescent="0.25"/>
    <row r="6401" ht="0" hidden="1" customHeight="1" x14ac:dyDescent="0.25"/>
    <row r="6402" ht="0" hidden="1" customHeight="1" x14ac:dyDescent="0.25"/>
    <row r="6403" ht="0" hidden="1" customHeight="1" x14ac:dyDescent="0.25"/>
    <row r="6404" ht="0" hidden="1" customHeight="1" x14ac:dyDescent="0.25"/>
    <row r="6405" ht="0" hidden="1" customHeight="1" x14ac:dyDescent="0.25"/>
    <row r="6406" ht="0" hidden="1" customHeight="1" x14ac:dyDescent="0.25"/>
    <row r="6407" ht="0" hidden="1" customHeight="1" x14ac:dyDescent="0.25"/>
    <row r="6408" ht="0" hidden="1" customHeight="1" x14ac:dyDescent="0.25"/>
    <row r="6409" ht="0" hidden="1" customHeight="1" x14ac:dyDescent="0.25"/>
    <row r="6410" ht="0" hidden="1" customHeight="1" x14ac:dyDescent="0.25"/>
    <row r="6411" ht="0" hidden="1" customHeight="1" x14ac:dyDescent="0.25"/>
    <row r="6412" ht="0" hidden="1" customHeight="1" x14ac:dyDescent="0.25"/>
    <row r="6413" ht="0" hidden="1" customHeight="1" x14ac:dyDescent="0.25"/>
    <row r="6414" ht="0" hidden="1" customHeight="1" x14ac:dyDescent="0.25"/>
    <row r="6415" ht="0" hidden="1" customHeight="1" x14ac:dyDescent="0.25"/>
    <row r="6416" ht="0" hidden="1" customHeight="1" x14ac:dyDescent="0.25"/>
    <row r="6417" ht="0" hidden="1" customHeight="1" x14ac:dyDescent="0.25"/>
    <row r="6418" ht="0" hidden="1" customHeight="1" x14ac:dyDescent="0.25"/>
    <row r="6419" ht="0" hidden="1" customHeight="1" x14ac:dyDescent="0.25"/>
    <row r="6420" ht="0" hidden="1" customHeight="1" x14ac:dyDescent="0.25"/>
    <row r="6421" ht="0" hidden="1" customHeight="1" x14ac:dyDescent="0.25"/>
    <row r="6422" ht="0" hidden="1" customHeight="1" x14ac:dyDescent="0.25"/>
    <row r="6423" ht="0" hidden="1" customHeight="1" x14ac:dyDescent="0.25"/>
    <row r="6424" ht="0" hidden="1" customHeight="1" x14ac:dyDescent="0.25"/>
    <row r="6425" ht="0" hidden="1" customHeight="1" x14ac:dyDescent="0.25"/>
    <row r="6426" ht="0" hidden="1" customHeight="1" x14ac:dyDescent="0.25"/>
    <row r="6427" ht="0" hidden="1" customHeight="1" x14ac:dyDescent="0.25"/>
    <row r="6428" ht="0" hidden="1" customHeight="1" x14ac:dyDescent="0.25"/>
    <row r="6429" ht="0" hidden="1" customHeight="1" x14ac:dyDescent="0.25"/>
    <row r="6430" ht="0" hidden="1" customHeight="1" x14ac:dyDescent="0.25"/>
    <row r="6431" ht="0" hidden="1" customHeight="1" x14ac:dyDescent="0.25"/>
    <row r="6432" ht="0" hidden="1" customHeight="1" x14ac:dyDescent="0.25"/>
    <row r="6433" ht="0" hidden="1" customHeight="1" x14ac:dyDescent="0.25"/>
    <row r="6434" ht="0" hidden="1" customHeight="1" x14ac:dyDescent="0.25"/>
    <row r="6435" ht="0" hidden="1" customHeight="1" x14ac:dyDescent="0.25"/>
    <row r="6436" ht="0" hidden="1" customHeight="1" x14ac:dyDescent="0.25"/>
    <row r="6437" ht="0" hidden="1" customHeight="1" x14ac:dyDescent="0.25"/>
    <row r="6438" ht="0" hidden="1" customHeight="1" x14ac:dyDescent="0.25"/>
    <row r="6439" ht="0" hidden="1" customHeight="1" x14ac:dyDescent="0.25"/>
    <row r="6440" ht="0" hidden="1" customHeight="1" x14ac:dyDescent="0.25"/>
    <row r="6441" ht="0" hidden="1" customHeight="1" x14ac:dyDescent="0.25"/>
    <row r="6442" ht="0" hidden="1" customHeight="1" x14ac:dyDescent="0.25"/>
    <row r="6443" ht="0" hidden="1" customHeight="1" x14ac:dyDescent="0.25"/>
    <row r="6444" ht="0" hidden="1" customHeight="1" x14ac:dyDescent="0.25"/>
    <row r="6445" ht="0" hidden="1" customHeight="1" x14ac:dyDescent="0.25"/>
    <row r="6446" ht="0" hidden="1" customHeight="1" x14ac:dyDescent="0.25"/>
    <row r="6447" ht="0" hidden="1" customHeight="1" x14ac:dyDescent="0.25"/>
    <row r="6448" ht="0" hidden="1" customHeight="1" x14ac:dyDescent="0.25"/>
    <row r="6449" ht="0" hidden="1" customHeight="1" x14ac:dyDescent="0.25"/>
    <row r="6450" ht="0" hidden="1" customHeight="1" x14ac:dyDescent="0.25"/>
    <row r="6451" ht="0" hidden="1" customHeight="1" x14ac:dyDescent="0.25"/>
    <row r="6452" ht="0" hidden="1" customHeight="1" x14ac:dyDescent="0.25"/>
    <row r="6453" ht="0" hidden="1" customHeight="1" x14ac:dyDescent="0.25"/>
    <row r="6454" ht="0" hidden="1" customHeight="1" x14ac:dyDescent="0.25"/>
    <row r="6455" ht="0" hidden="1" customHeight="1" x14ac:dyDescent="0.25"/>
    <row r="6456" ht="0" hidden="1" customHeight="1" x14ac:dyDescent="0.25"/>
    <row r="6457" ht="0" hidden="1" customHeight="1" x14ac:dyDescent="0.25"/>
    <row r="6458" ht="0" hidden="1" customHeight="1" x14ac:dyDescent="0.25"/>
    <row r="6459" ht="0" hidden="1" customHeight="1" x14ac:dyDescent="0.25"/>
    <row r="6460" ht="0" hidden="1" customHeight="1" x14ac:dyDescent="0.25"/>
    <row r="6461" ht="0" hidden="1" customHeight="1" x14ac:dyDescent="0.25"/>
    <row r="6462" ht="0" hidden="1" customHeight="1" x14ac:dyDescent="0.25"/>
    <row r="6463" ht="0" hidden="1" customHeight="1" x14ac:dyDescent="0.25"/>
    <row r="6464" ht="0" hidden="1" customHeight="1" x14ac:dyDescent="0.25"/>
    <row r="6465" ht="0" hidden="1" customHeight="1" x14ac:dyDescent="0.25"/>
    <row r="6466" ht="0" hidden="1" customHeight="1" x14ac:dyDescent="0.25"/>
    <row r="6467" ht="0" hidden="1" customHeight="1" x14ac:dyDescent="0.25"/>
    <row r="6468" ht="0" hidden="1" customHeight="1" x14ac:dyDescent="0.25"/>
    <row r="6469" ht="0" hidden="1" customHeight="1" x14ac:dyDescent="0.25"/>
    <row r="6470" ht="0" hidden="1" customHeight="1" x14ac:dyDescent="0.25"/>
    <row r="6471" ht="0" hidden="1" customHeight="1" x14ac:dyDescent="0.25"/>
    <row r="6472" ht="0" hidden="1" customHeight="1" x14ac:dyDescent="0.25"/>
    <row r="6473" ht="0" hidden="1" customHeight="1" x14ac:dyDescent="0.25"/>
    <row r="6474" ht="0" hidden="1" customHeight="1" x14ac:dyDescent="0.25"/>
    <row r="6475" ht="0" hidden="1" customHeight="1" x14ac:dyDescent="0.25"/>
    <row r="6476" ht="0" hidden="1" customHeight="1" x14ac:dyDescent="0.25"/>
    <row r="6477" ht="0" hidden="1" customHeight="1" x14ac:dyDescent="0.25"/>
    <row r="6478" ht="0" hidden="1" customHeight="1" x14ac:dyDescent="0.25"/>
    <row r="6479" ht="0" hidden="1" customHeight="1" x14ac:dyDescent="0.25"/>
    <row r="6480" ht="0" hidden="1" customHeight="1" x14ac:dyDescent="0.25"/>
    <row r="6481" ht="0" hidden="1" customHeight="1" x14ac:dyDescent="0.25"/>
    <row r="6482" ht="0" hidden="1" customHeight="1" x14ac:dyDescent="0.25"/>
    <row r="6483" ht="0" hidden="1" customHeight="1" x14ac:dyDescent="0.25"/>
    <row r="6484" ht="0" hidden="1" customHeight="1" x14ac:dyDescent="0.25"/>
    <row r="6485" ht="0" hidden="1" customHeight="1" x14ac:dyDescent="0.25"/>
    <row r="6486" ht="0" hidden="1" customHeight="1" x14ac:dyDescent="0.25"/>
    <row r="6487" ht="0" hidden="1" customHeight="1" x14ac:dyDescent="0.25"/>
    <row r="6488" ht="0" hidden="1" customHeight="1" x14ac:dyDescent="0.25"/>
    <row r="6489" ht="0" hidden="1" customHeight="1" x14ac:dyDescent="0.25"/>
    <row r="6490" ht="0" hidden="1" customHeight="1" x14ac:dyDescent="0.25"/>
    <row r="6491" ht="0" hidden="1" customHeight="1" x14ac:dyDescent="0.25"/>
    <row r="6492" ht="0" hidden="1" customHeight="1" x14ac:dyDescent="0.25"/>
    <row r="6493" ht="0" hidden="1" customHeight="1" x14ac:dyDescent="0.25"/>
    <row r="6494" ht="0" hidden="1" customHeight="1" x14ac:dyDescent="0.25"/>
    <row r="6495" ht="0" hidden="1" customHeight="1" x14ac:dyDescent="0.25"/>
    <row r="6496" ht="0" hidden="1" customHeight="1" x14ac:dyDescent="0.25"/>
    <row r="6497" ht="0" hidden="1" customHeight="1" x14ac:dyDescent="0.25"/>
    <row r="6498" ht="0" hidden="1" customHeight="1" x14ac:dyDescent="0.25"/>
    <row r="6499" ht="0" hidden="1" customHeight="1" x14ac:dyDescent="0.25"/>
    <row r="6500" ht="0" hidden="1" customHeight="1" x14ac:dyDescent="0.25"/>
    <row r="6501" ht="0" hidden="1" customHeight="1" x14ac:dyDescent="0.25"/>
    <row r="6502" ht="0" hidden="1" customHeight="1" x14ac:dyDescent="0.25"/>
    <row r="6503" ht="0" hidden="1" customHeight="1" x14ac:dyDescent="0.25"/>
    <row r="6504" ht="0" hidden="1" customHeight="1" x14ac:dyDescent="0.25"/>
    <row r="6505" ht="0" hidden="1" customHeight="1" x14ac:dyDescent="0.25"/>
    <row r="6506" ht="0" hidden="1" customHeight="1" x14ac:dyDescent="0.25"/>
    <row r="6507" ht="0" hidden="1" customHeight="1" x14ac:dyDescent="0.25"/>
    <row r="6508" ht="0" hidden="1" customHeight="1" x14ac:dyDescent="0.25"/>
    <row r="6509" ht="0" hidden="1" customHeight="1" x14ac:dyDescent="0.25"/>
    <row r="6510" ht="0" hidden="1" customHeight="1" x14ac:dyDescent="0.25"/>
    <row r="6511" ht="0" hidden="1" customHeight="1" x14ac:dyDescent="0.25"/>
    <row r="6512" ht="0" hidden="1" customHeight="1" x14ac:dyDescent="0.25"/>
    <row r="6513" ht="0" hidden="1" customHeight="1" x14ac:dyDescent="0.25"/>
    <row r="6514" ht="0" hidden="1" customHeight="1" x14ac:dyDescent="0.25"/>
    <row r="6515" ht="0" hidden="1" customHeight="1" x14ac:dyDescent="0.25"/>
    <row r="6516" ht="0" hidden="1" customHeight="1" x14ac:dyDescent="0.25"/>
    <row r="6517" ht="0" hidden="1" customHeight="1" x14ac:dyDescent="0.25"/>
    <row r="6518" ht="0" hidden="1" customHeight="1" x14ac:dyDescent="0.25"/>
    <row r="6519" ht="0" hidden="1" customHeight="1" x14ac:dyDescent="0.25"/>
    <row r="6520" ht="0" hidden="1" customHeight="1" x14ac:dyDescent="0.25"/>
    <row r="6521" ht="0" hidden="1" customHeight="1" x14ac:dyDescent="0.25"/>
    <row r="6522" ht="0" hidden="1" customHeight="1" x14ac:dyDescent="0.25"/>
    <row r="6523" ht="0" hidden="1" customHeight="1" x14ac:dyDescent="0.25"/>
    <row r="6524" ht="0" hidden="1" customHeight="1" x14ac:dyDescent="0.25"/>
    <row r="6525" ht="0" hidden="1" customHeight="1" x14ac:dyDescent="0.25"/>
    <row r="6526" ht="0" hidden="1" customHeight="1" x14ac:dyDescent="0.25"/>
    <row r="6527" ht="0" hidden="1" customHeight="1" x14ac:dyDescent="0.25"/>
    <row r="6528" ht="0" hidden="1" customHeight="1" x14ac:dyDescent="0.25"/>
    <row r="6529" ht="0" hidden="1" customHeight="1" x14ac:dyDescent="0.25"/>
    <row r="6530" ht="0" hidden="1" customHeight="1" x14ac:dyDescent="0.25"/>
    <row r="6531" ht="0" hidden="1" customHeight="1" x14ac:dyDescent="0.25"/>
    <row r="6532" ht="0" hidden="1" customHeight="1" x14ac:dyDescent="0.25"/>
    <row r="6533" ht="0" hidden="1" customHeight="1" x14ac:dyDescent="0.25"/>
    <row r="6534" ht="0" hidden="1" customHeight="1" x14ac:dyDescent="0.25"/>
    <row r="6535" ht="0" hidden="1" customHeight="1" x14ac:dyDescent="0.25"/>
    <row r="6536" ht="0" hidden="1" customHeight="1" x14ac:dyDescent="0.25"/>
    <row r="6537" ht="0" hidden="1" customHeight="1" x14ac:dyDescent="0.25"/>
    <row r="6538" ht="0" hidden="1" customHeight="1" x14ac:dyDescent="0.25"/>
    <row r="6539" ht="0" hidden="1" customHeight="1" x14ac:dyDescent="0.25"/>
    <row r="6540" ht="0" hidden="1" customHeight="1" x14ac:dyDescent="0.25"/>
    <row r="6541" ht="0" hidden="1" customHeight="1" x14ac:dyDescent="0.25"/>
    <row r="6542" ht="0" hidden="1" customHeight="1" x14ac:dyDescent="0.25"/>
    <row r="6543" ht="0" hidden="1" customHeight="1" x14ac:dyDescent="0.25"/>
    <row r="6544" ht="0" hidden="1" customHeight="1" x14ac:dyDescent="0.25"/>
    <row r="6545" ht="0" hidden="1" customHeight="1" x14ac:dyDescent="0.25"/>
    <row r="6546" ht="0" hidden="1" customHeight="1" x14ac:dyDescent="0.25"/>
    <row r="6547" ht="0" hidden="1" customHeight="1" x14ac:dyDescent="0.25"/>
    <row r="6548" ht="0" hidden="1" customHeight="1" x14ac:dyDescent="0.25"/>
    <row r="6549" ht="0" hidden="1" customHeight="1" x14ac:dyDescent="0.25"/>
    <row r="6550" ht="0" hidden="1" customHeight="1" x14ac:dyDescent="0.25"/>
    <row r="6551" ht="0" hidden="1" customHeight="1" x14ac:dyDescent="0.25"/>
    <row r="6552" ht="0" hidden="1" customHeight="1" x14ac:dyDescent="0.25"/>
    <row r="6553" ht="0" hidden="1" customHeight="1" x14ac:dyDescent="0.25"/>
    <row r="6554" ht="0" hidden="1" customHeight="1" x14ac:dyDescent="0.25"/>
    <row r="6555" ht="0" hidden="1" customHeight="1" x14ac:dyDescent="0.25"/>
    <row r="6556" ht="0" hidden="1" customHeight="1" x14ac:dyDescent="0.25"/>
    <row r="6557" ht="0" hidden="1" customHeight="1" x14ac:dyDescent="0.25"/>
    <row r="6558" ht="0" hidden="1" customHeight="1" x14ac:dyDescent="0.25"/>
    <row r="6559" ht="0" hidden="1" customHeight="1" x14ac:dyDescent="0.25"/>
    <row r="6560" ht="0" hidden="1" customHeight="1" x14ac:dyDescent="0.25"/>
    <row r="6561" ht="0" hidden="1" customHeight="1" x14ac:dyDescent="0.25"/>
    <row r="6562" ht="0" hidden="1" customHeight="1" x14ac:dyDescent="0.25"/>
    <row r="6563" ht="0" hidden="1" customHeight="1" x14ac:dyDescent="0.25"/>
    <row r="6564" ht="0" hidden="1" customHeight="1" x14ac:dyDescent="0.25"/>
    <row r="6565" ht="0" hidden="1" customHeight="1" x14ac:dyDescent="0.25"/>
    <row r="6566" ht="0" hidden="1" customHeight="1" x14ac:dyDescent="0.25"/>
    <row r="6567" ht="0" hidden="1" customHeight="1" x14ac:dyDescent="0.25"/>
    <row r="6568" ht="0" hidden="1" customHeight="1" x14ac:dyDescent="0.25"/>
    <row r="6569" ht="0" hidden="1" customHeight="1" x14ac:dyDescent="0.25"/>
    <row r="6570" ht="0" hidden="1" customHeight="1" x14ac:dyDescent="0.25"/>
    <row r="6571" ht="0" hidden="1" customHeight="1" x14ac:dyDescent="0.25"/>
    <row r="6572" ht="0" hidden="1" customHeight="1" x14ac:dyDescent="0.25"/>
    <row r="6573" ht="0" hidden="1" customHeight="1" x14ac:dyDescent="0.25"/>
    <row r="6574" ht="0" hidden="1" customHeight="1" x14ac:dyDescent="0.25"/>
    <row r="6575" ht="0" hidden="1" customHeight="1" x14ac:dyDescent="0.25"/>
    <row r="6576" ht="0" hidden="1" customHeight="1" x14ac:dyDescent="0.25"/>
    <row r="6577" ht="0" hidden="1" customHeight="1" x14ac:dyDescent="0.25"/>
    <row r="6578" ht="0" hidden="1" customHeight="1" x14ac:dyDescent="0.25"/>
    <row r="6579" ht="0" hidden="1" customHeight="1" x14ac:dyDescent="0.25"/>
    <row r="6580" ht="0" hidden="1" customHeight="1" x14ac:dyDescent="0.25"/>
    <row r="6581" ht="0" hidden="1" customHeight="1" x14ac:dyDescent="0.25"/>
    <row r="6582" ht="0" hidden="1" customHeight="1" x14ac:dyDescent="0.25"/>
    <row r="6583" ht="0" hidden="1" customHeight="1" x14ac:dyDescent="0.25"/>
    <row r="6584" ht="0" hidden="1" customHeight="1" x14ac:dyDescent="0.25"/>
    <row r="6585" ht="0" hidden="1" customHeight="1" x14ac:dyDescent="0.25"/>
    <row r="6586" ht="0" hidden="1" customHeight="1" x14ac:dyDescent="0.25"/>
    <row r="6587" ht="0" hidden="1" customHeight="1" x14ac:dyDescent="0.25"/>
    <row r="6588" ht="0" hidden="1" customHeight="1" x14ac:dyDescent="0.25"/>
    <row r="6589" ht="0" hidden="1" customHeight="1" x14ac:dyDescent="0.25"/>
    <row r="6590" ht="0" hidden="1" customHeight="1" x14ac:dyDescent="0.25"/>
    <row r="6591" ht="0" hidden="1" customHeight="1" x14ac:dyDescent="0.25"/>
    <row r="6592" ht="0" hidden="1" customHeight="1" x14ac:dyDescent="0.25"/>
    <row r="6593" ht="0" hidden="1" customHeight="1" x14ac:dyDescent="0.25"/>
    <row r="6594" ht="0" hidden="1" customHeight="1" x14ac:dyDescent="0.25"/>
    <row r="6595" ht="0" hidden="1" customHeight="1" x14ac:dyDescent="0.25"/>
    <row r="6596" ht="0" hidden="1" customHeight="1" x14ac:dyDescent="0.25"/>
    <row r="6597" ht="0" hidden="1" customHeight="1" x14ac:dyDescent="0.25"/>
    <row r="6598" ht="0" hidden="1" customHeight="1" x14ac:dyDescent="0.25"/>
    <row r="6599" ht="0" hidden="1" customHeight="1" x14ac:dyDescent="0.25"/>
    <row r="6600" ht="0" hidden="1" customHeight="1" x14ac:dyDescent="0.25"/>
    <row r="6601" ht="0" hidden="1" customHeight="1" x14ac:dyDescent="0.25"/>
    <row r="6602" ht="0" hidden="1" customHeight="1" x14ac:dyDescent="0.25"/>
    <row r="6603" ht="0" hidden="1" customHeight="1" x14ac:dyDescent="0.25"/>
    <row r="6604" ht="0" hidden="1" customHeight="1" x14ac:dyDescent="0.25"/>
    <row r="6605" ht="0" hidden="1" customHeight="1" x14ac:dyDescent="0.25"/>
    <row r="6606" ht="0" hidden="1" customHeight="1" x14ac:dyDescent="0.25"/>
    <row r="6607" ht="0" hidden="1" customHeight="1" x14ac:dyDescent="0.25"/>
    <row r="6608" ht="0" hidden="1" customHeight="1" x14ac:dyDescent="0.25"/>
    <row r="6609" ht="0" hidden="1" customHeight="1" x14ac:dyDescent="0.25"/>
    <row r="6610" ht="0" hidden="1" customHeight="1" x14ac:dyDescent="0.25"/>
    <row r="6611" ht="0" hidden="1" customHeight="1" x14ac:dyDescent="0.25"/>
    <row r="6612" ht="0" hidden="1" customHeight="1" x14ac:dyDescent="0.25"/>
    <row r="6613" ht="0" hidden="1" customHeight="1" x14ac:dyDescent="0.25"/>
    <row r="6614" ht="0" hidden="1" customHeight="1" x14ac:dyDescent="0.25"/>
    <row r="6615" ht="0" hidden="1" customHeight="1" x14ac:dyDescent="0.25"/>
    <row r="6616" ht="0" hidden="1" customHeight="1" x14ac:dyDescent="0.25"/>
    <row r="6617" ht="0" hidden="1" customHeight="1" x14ac:dyDescent="0.25"/>
    <row r="6618" ht="0" hidden="1" customHeight="1" x14ac:dyDescent="0.25"/>
    <row r="6619" ht="0" hidden="1" customHeight="1" x14ac:dyDescent="0.25"/>
    <row r="6620" ht="0" hidden="1" customHeight="1" x14ac:dyDescent="0.25"/>
    <row r="6621" ht="0" hidden="1" customHeight="1" x14ac:dyDescent="0.25"/>
    <row r="6622" ht="0" hidden="1" customHeight="1" x14ac:dyDescent="0.25"/>
    <row r="6623" ht="0" hidden="1" customHeight="1" x14ac:dyDescent="0.25"/>
    <row r="6624" ht="0" hidden="1" customHeight="1" x14ac:dyDescent="0.25"/>
    <row r="6625" ht="0" hidden="1" customHeight="1" x14ac:dyDescent="0.25"/>
    <row r="6626" ht="0" hidden="1" customHeight="1" x14ac:dyDescent="0.25"/>
    <row r="6627" ht="0" hidden="1" customHeight="1" x14ac:dyDescent="0.25"/>
    <row r="6628" ht="0" hidden="1" customHeight="1" x14ac:dyDescent="0.25"/>
    <row r="6629" ht="0" hidden="1" customHeight="1" x14ac:dyDescent="0.25"/>
    <row r="6630" ht="0" hidden="1" customHeight="1" x14ac:dyDescent="0.25"/>
    <row r="6631" ht="0" hidden="1" customHeight="1" x14ac:dyDescent="0.25"/>
    <row r="6632" ht="0" hidden="1" customHeight="1" x14ac:dyDescent="0.25"/>
    <row r="6633" ht="0" hidden="1" customHeight="1" x14ac:dyDescent="0.25"/>
    <row r="6634" ht="0" hidden="1" customHeight="1" x14ac:dyDescent="0.25"/>
    <row r="6635" ht="0" hidden="1" customHeight="1" x14ac:dyDescent="0.25"/>
    <row r="6636" ht="0" hidden="1" customHeight="1" x14ac:dyDescent="0.25"/>
    <row r="6637" ht="0" hidden="1" customHeight="1" x14ac:dyDescent="0.25"/>
    <row r="6638" ht="0" hidden="1" customHeight="1" x14ac:dyDescent="0.25"/>
    <row r="6639" ht="0" hidden="1" customHeight="1" x14ac:dyDescent="0.25"/>
    <row r="6640" ht="0" hidden="1" customHeight="1" x14ac:dyDescent="0.25"/>
    <row r="6641" ht="0" hidden="1" customHeight="1" x14ac:dyDescent="0.25"/>
    <row r="6642" ht="0" hidden="1" customHeight="1" x14ac:dyDescent="0.25"/>
    <row r="6643" ht="0" hidden="1" customHeight="1" x14ac:dyDescent="0.25"/>
    <row r="6644" ht="0" hidden="1" customHeight="1" x14ac:dyDescent="0.25"/>
    <row r="6645" ht="0" hidden="1" customHeight="1" x14ac:dyDescent="0.25"/>
    <row r="6646" ht="0" hidden="1" customHeight="1" x14ac:dyDescent="0.25"/>
    <row r="6647" ht="0" hidden="1" customHeight="1" x14ac:dyDescent="0.25"/>
    <row r="6648" ht="0" hidden="1" customHeight="1" x14ac:dyDescent="0.25"/>
    <row r="6649" ht="0" hidden="1" customHeight="1" x14ac:dyDescent="0.25"/>
    <row r="6650" ht="0" hidden="1" customHeight="1" x14ac:dyDescent="0.25"/>
    <row r="6651" ht="0" hidden="1" customHeight="1" x14ac:dyDescent="0.25"/>
    <row r="6652" ht="0" hidden="1" customHeight="1" x14ac:dyDescent="0.25"/>
    <row r="6653" ht="0" hidden="1" customHeight="1" x14ac:dyDescent="0.25"/>
    <row r="6654" ht="0" hidden="1" customHeight="1" x14ac:dyDescent="0.25"/>
    <row r="6655" ht="0" hidden="1" customHeight="1" x14ac:dyDescent="0.25"/>
    <row r="6656" ht="0" hidden="1" customHeight="1" x14ac:dyDescent="0.25"/>
    <row r="6657" ht="0" hidden="1" customHeight="1" x14ac:dyDescent="0.25"/>
    <row r="6658" ht="0" hidden="1" customHeight="1" x14ac:dyDescent="0.25"/>
    <row r="6659" ht="0" hidden="1" customHeight="1" x14ac:dyDescent="0.25"/>
    <row r="6660" ht="0" hidden="1" customHeight="1" x14ac:dyDescent="0.25"/>
    <row r="6661" ht="0" hidden="1" customHeight="1" x14ac:dyDescent="0.25"/>
    <row r="6662" ht="0" hidden="1" customHeight="1" x14ac:dyDescent="0.25"/>
    <row r="6663" ht="0" hidden="1" customHeight="1" x14ac:dyDescent="0.25"/>
    <row r="6664" ht="0" hidden="1" customHeight="1" x14ac:dyDescent="0.25"/>
    <row r="6665" ht="0" hidden="1" customHeight="1" x14ac:dyDescent="0.25"/>
    <row r="6666" ht="0" hidden="1" customHeight="1" x14ac:dyDescent="0.25"/>
    <row r="6667" ht="0" hidden="1" customHeight="1" x14ac:dyDescent="0.25"/>
    <row r="6668" ht="0" hidden="1" customHeight="1" x14ac:dyDescent="0.25"/>
    <row r="6669" ht="0" hidden="1" customHeight="1" x14ac:dyDescent="0.25"/>
    <row r="6670" ht="0" hidden="1" customHeight="1" x14ac:dyDescent="0.25"/>
    <row r="6671" ht="0" hidden="1" customHeight="1" x14ac:dyDescent="0.25"/>
    <row r="6672" ht="0" hidden="1" customHeight="1" x14ac:dyDescent="0.25"/>
    <row r="6673" ht="0" hidden="1" customHeight="1" x14ac:dyDescent="0.25"/>
    <row r="6674" ht="0" hidden="1" customHeight="1" x14ac:dyDescent="0.25"/>
    <row r="6675" ht="0" hidden="1" customHeight="1" x14ac:dyDescent="0.25"/>
    <row r="6676" ht="0" hidden="1" customHeight="1" x14ac:dyDescent="0.25"/>
    <row r="6677" ht="0" hidden="1" customHeight="1" x14ac:dyDescent="0.25"/>
    <row r="6678" ht="0" hidden="1" customHeight="1" x14ac:dyDescent="0.25"/>
    <row r="6679" ht="0" hidden="1" customHeight="1" x14ac:dyDescent="0.25"/>
    <row r="6680" ht="0" hidden="1" customHeight="1" x14ac:dyDescent="0.25"/>
    <row r="6681" ht="0" hidden="1" customHeight="1" x14ac:dyDescent="0.25"/>
    <row r="6682" ht="0" hidden="1" customHeight="1" x14ac:dyDescent="0.25"/>
    <row r="6683" ht="0" hidden="1" customHeight="1" x14ac:dyDescent="0.25"/>
    <row r="6684" ht="0" hidden="1" customHeight="1" x14ac:dyDescent="0.25"/>
    <row r="6685" ht="0" hidden="1" customHeight="1" x14ac:dyDescent="0.25"/>
    <row r="6686" ht="0" hidden="1" customHeight="1" x14ac:dyDescent="0.25"/>
    <row r="6687" ht="0" hidden="1" customHeight="1" x14ac:dyDescent="0.25"/>
    <row r="6688" ht="0" hidden="1" customHeight="1" x14ac:dyDescent="0.25"/>
    <row r="6689" ht="0" hidden="1" customHeight="1" x14ac:dyDescent="0.25"/>
    <row r="6690" ht="0" hidden="1" customHeight="1" x14ac:dyDescent="0.25"/>
    <row r="6691" ht="0" hidden="1" customHeight="1" x14ac:dyDescent="0.25"/>
    <row r="6692" ht="0" hidden="1" customHeight="1" x14ac:dyDescent="0.25"/>
    <row r="6693" ht="0" hidden="1" customHeight="1" x14ac:dyDescent="0.25"/>
    <row r="6694" ht="0" hidden="1" customHeight="1" x14ac:dyDescent="0.25"/>
    <row r="6695" ht="0" hidden="1" customHeight="1" x14ac:dyDescent="0.25"/>
    <row r="6696" ht="0" hidden="1" customHeight="1" x14ac:dyDescent="0.25"/>
    <row r="6697" ht="0" hidden="1" customHeight="1" x14ac:dyDescent="0.25"/>
    <row r="6698" ht="0" hidden="1" customHeight="1" x14ac:dyDescent="0.25"/>
    <row r="6699" ht="0" hidden="1" customHeight="1" x14ac:dyDescent="0.25"/>
    <row r="6700" ht="0" hidden="1" customHeight="1" x14ac:dyDescent="0.25"/>
    <row r="6701" ht="0" hidden="1" customHeight="1" x14ac:dyDescent="0.25"/>
    <row r="6702" ht="0" hidden="1" customHeight="1" x14ac:dyDescent="0.25"/>
    <row r="6703" ht="0" hidden="1" customHeight="1" x14ac:dyDescent="0.25"/>
    <row r="6704" ht="0" hidden="1" customHeight="1" x14ac:dyDescent="0.25"/>
    <row r="6705" ht="0" hidden="1" customHeight="1" x14ac:dyDescent="0.25"/>
    <row r="6706" ht="0" hidden="1" customHeight="1" x14ac:dyDescent="0.25"/>
    <row r="6707" ht="0" hidden="1" customHeight="1" x14ac:dyDescent="0.25"/>
    <row r="6708" ht="0" hidden="1" customHeight="1" x14ac:dyDescent="0.25"/>
    <row r="6709" ht="0" hidden="1" customHeight="1" x14ac:dyDescent="0.25"/>
    <row r="6710" ht="0" hidden="1" customHeight="1" x14ac:dyDescent="0.25"/>
    <row r="6711" ht="0" hidden="1" customHeight="1" x14ac:dyDescent="0.25"/>
    <row r="6712" ht="0" hidden="1" customHeight="1" x14ac:dyDescent="0.25"/>
    <row r="6713" ht="0" hidden="1" customHeight="1" x14ac:dyDescent="0.25"/>
    <row r="6714" ht="0" hidden="1" customHeight="1" x14ac:dyDescent="0.25"/>
    <row r="6715" ht="0" hidden="1" customHeight="1" x14ac:dyDescent="0.25"/>
    <row r="6716" ht="0" hidden="1" customHeight="1" x14ac:dyDescent="0.25"/>
    <row r="6717" ht="0" hidden="1" customHeight="1" x14ac:dyDescent="0.25"/>
    <row r="6718" ht="0" hidden="1" customHeight="1" x14ac:dyDescent="0.25"/>
    <row r="6719" ht="0" hidden="1" customHeight="1" x14ac:dyDescent="0.25"/>
    <row r="6720" ht="0" hidden="1" customHeight="1" x14ac:dyDescent="0.25"/>
    <row r="6721" ht="0" hidden="1" customHeight="1" x14ac:dyDescent="0.25"/>
    <row r="6722" ht="0" hidden="1" customHeight="1" x14ac:dyDescent="0.25"/>
    <row r="6723" ht="0" hidden="1" customHeight="1" x14ac:dyDescent="0.25"/>
    <row r="6724" ht="0" hidden="1" customHeight="1" x14ac:dyDescent="0.25"/>
    <row r="6725" ht="0" hidden="1" customHeight="1" x14ac:dyDescent="0.25"/>
    <row r="6726" ht="0" hidden="1" customHeight="1" x14ac:dyDescent="0.25"/>
    <row r="6727" ht="0" hidden="1" customHeight="1" x14ac:dyDescent="0.25"/>
    <row r="6728" ht="0" hidden="1" customHeight="1" x14ac:dyDescent="0.25"/>
    <row r="6729" ht="0" hidden="1" customHeight="1" x14ac:dyDescent="0.25"/>
    <row r="6730" ht="0" hidden="1" customHeight="1" x14ac:dyDescent="0.25"/>
    <row r="6731" ht="0" hidden="1" customHeight="1" x14ac:dyDescent="0.25"/>
    <row r="6732" ht="0" hidden="1" customHeight="1" x14ac:dyDescent="0.25"/>
    <row r="6733" ht="0" hidden="1" customHeight="1" x14ac:dyDescent="0.25"/>
    <row r="6734" ht="0" hidden="1" customHeight="1" x14ac:dyDescent="0.25"/>
    <row r="6735" ht="0" hidden="1" customHeight="1" x14ac:dyDescent="0.25"/>
    <row r="6736" ht="0" hidden="1" customHeight="1" x14ac:dyDescent="0.25"/>
    <row r="6737" ht="0" hidden="1" customHeight="1" x14ac:dyDescent="0.25"/>
    <row r="6738" ht="0" hidden="1" customHeight="1" x14ac:dyDescent="0.25"/>
    <row r="6739" ht="0" hidden="1" customHeight="1" x14ac:dyDescent="0.25"/>
    <row r="6740" ht="0" hidden="1" customHeight="1" x14ac:dyDescent="0.25"/>
    <row r="6741" ht="0" hidden="1" customHeight="1" x14ac:dyDescent="0.25"/>
    <row r="6742" ht="0" hidden="1" customHeight="1" x14ac:dyDescent="0.25"/>
    <row r="6743" ht="0" hidden="1" customHeight="1" x14ac:dyDescent="0.25"/>
    <row r="6744" ht="0" hidden="1" customHeight="1" x14ac:dyDescent="0.25"/>
    <row r="6745" ht="0" hidden="1" customHeight="1" x14ac:dyDescent="0.25"/>
    <row r="6746" ht="0" hidden="1" customHeight="1" x14ac:dyDescent="0.25"/>
    <row r="6747" ht="0" hidden="1" customHeight="1" x14ac:dyDescent="0.25"/>
    <row r="6748" ht="0" hidden="1" customHeight="1" x14ac:dyDescent="0.25"/>
    <row r="6749" ht="0" hidden="1" customHeight="1" x14ac:dyDescent="0.25"/>
    <row r="6750" ht="0" hidden="1" customHeight="1" x14ac:dyDescent="0.25"/>
    <row r="6751" ht="0" hidden="1" customHeight="1" x14ac:dyDescent="0.25"/>
    <row r="6752" ht="0" hidden="1" customHeight="1" x14ac:dyDescent="0.25"/>
    <row r="6753" ht="0" hidden="1" customHeight="1" x14ac:dyDescent="0.25"/>
    <row r="6754" ht="0" hidden="1" customHeight="1" x14ac:dyDescent="0.25"/>
    <row r="6755" ht="0" hidden="1" customHeight="1" x14ac:dyDescent="0.25"/>
    <row r="6756" ht="0" hidden="1" customHeight="1" x14ac:dyDescent="0.25"/>
    <row r="6757" ht="0" hidden="1" customHeight="1" x14ac:dyDescent="0.25"/>
    <row r="6758" ht="0" hidden="1" customHeight="1" x14ac:dyDescent="0.25"/>
    <row r="6759" ht="0" hidden="1" customHeight="1" x14ac:dyDescent="0.25"/>
    <row r="6760" ht="0" hidden="1" customHeight="1" x14ac:dyDescent="0.25"/>
    <row r="6761" ht="0" hidden="1" customHeight="1" x14ac:dyDescent="0.25"/>
    <row r="6762" ht="0" hidden="1" customHeight="1" x14ac:dyDescent="0.25"/>
    <row r="6763" ht="0" hidden="1" customHeight="1" x14ac:dyDescent="0.25"/>
    <row r="6764" ht="0" hidden="1" customHeight="1" x14ac:dyDescent="0.25"/>
    <row r="6765" ht="0" hidden="1" customHeight="1" x14ac:dyDescent="0.25"/>
    <row r="6766" ht="0" hidden="1" customHeight="1" x14ac:dyDescent="0.25"/>
    <row r="6767" ht="0" hidden="1" customHeight="1" x14ac:dyDescent="0.25"/>
    <row r="6768" ht="0" hidden="1" customHeight="1" x14ac:dyDescent="0.25"/>
    <row r="6769" ht="0" hidden="1" customHeight="1" x14ac:dyDescent="0.25"/>
    <row r="6770" ht="0" hidden="1" customHeight="1" x14ac:dyDescent="0.25"/>
    <row r="6771" ht="0" hidden="1" customHeight="1" x14ac:dyDescent="0.25"/>
    <row r="6772" ht="0" hidden="1" customHeight="1" x14ac:dyDescent="0.25"/>
    <row r="6773" ht="0" hidden="1" customHeight="1" x14ac:dyDescent="0.25"/>
    <row r="6774" ht="0" hidden="1" customHeight="1" x14ac:dyDescent="0.25"/>
    <row r="6775" ht="0" hidden="1" customHeight="1" x14ac:dyDescent="0.25"/>
    <row r="6776" ht="0" hidden="1" customHeight="1" x14ac:dyDescent="0.25"/>
    <row r="6777" ht="0" hidden="1" customHeight="1" x14ac:dyDescent="0.25"/>
    <row r="6778" ht="0" hidden="1" customHeight="1" x14ac:dyDescent="0.25"/>
    <row r="6779" ht="0" hidden="1" customHeight="1" x14ac:dyDescent="0.25"/>
    <row r="6780" ht="0" hidden="1" customHeight="1" x14ac:dyDescent="0.25"/>
    <row r="6781" ht="0" hidden="1" customHeight="1" x14ac:dyDescent="0.25"/>
    <row r="6782" ht="0" hidden="1" customHeight="1" x14ac:dyDescent="0.25"/>
    <row r="6783" ht="0" hidden="1" customHeight="1" x14ac:dyDescent="0.25"/>
    <row r="6784" ht="0" hidden="1" customHeight="1" x14ac:dyDescent="0.25"/>
    <row r="6785" ht="0" hidden="1" customHeight="1" x14ac:dyDescent="0.25"/>
    <row r="6786" ht="0" hidden="1" customHeight="1" x14ac:dyDescent="0.25"/>
    <row r="6787" ht="0" hidden="1" customHeight="1" x14ac:dyDescent="0.25"/>
    <row r="6788" ht="0" hidden="1" customHeight="1" x14ac:dyDescent="0.25"/>
    <row r="6789" ht="0" hidden="1" customHeight="1" x14ac:dyDescent="0.25"/>
    <row r="6790" ht="0" hidden="1" customHeight="1" x14ac:dyDescent="0.25"/>
    <row r="6791" ht="0" hidden="1" customHeight="1" x14ac:dyDescent="0.25"/>
    <row r="6792" ht="0" hidden="1" customHeight="1" x14ac:dyDescent="0.25"/>
    <row r="6793" ht="0" hidden="1" customHeight="1" x14ac:dyDescent="0.25"/>
    <row r="6794" ht="0" hidden="1" customHeight="1" x14ac:dyDescent="0.25"/>
    <row r="6795" ht="0" hidden="1" customHeight="1" x14ac:dyDescent="0.25"/>
    <row r="6796" ht="0" hidden="1" customHeight="1" x14ac:dyDescent="0.25"/>
    <row r="6797" ht="0" hidden="1" customHeight="1" x14ac:dyDescent="0.25"/>
    <row r="6798" ht="0" hidden="1" customHeight="1" x14ac:dyDescent="0.25"/>
    <row r="6799" ht="0" hidden="1" customHeight="1" x14ac:dyDescent="0.25"/>
    <row r="6800" ht="0" hidden="1" customHeight="1" x14ac:dyDescent="0.25"/>
    <row r="6801" ht="0" hidden="1" customHeight="1" x14ac:dyDescent="0.25"/>
    <row r="6802" ht="0" hidden="1" customHeight="1" x14ac:dyDescent="0.25"/>
    <row r="6803" ht="0" hidden="1" customHeight="1" x14ac:dyDescent="0.25"/>
    <row r="6804" ht="0" hidden="1" customHeight="1" x14ac:dyDescent="0.25"/>
    <row r="6805" ht="0" hidden="1" customHeight="1" x14ac:dyDescent="0.25"/>
    <row r="6806" ht="0" hidden="1" customHeight="1" x14ac:dyDescent="0.25"/>
    <row r="6807" ht="0" hidden="1" customHeight="1" x14ac:dyDescent="0.25"/>
    <row r="6808" ht="0" hidden="1" customHeight="1" x14ac:dyDescent="0.25"/>
    <row r="6809" ht="0" hidden="1" customHeight="1" x14ac:dyDescent="0.25"/>
    <row r="6810" ht="0" hidden="1" customHeight="1" x14ac:dyDescent="0.25"/>
    <row r="6811" ht="0" hidden="1" customHeight="1" x14ac:dyDescent="0.25"/>
    <row r="6812" ht="0" hidden="1" customHeight="1" x14ac:dyDescent="0.25"/>
    <row r="6813" ht="0" hidden="1" customHeight="1" x14ac:dyDescent="0.25"/>
    <row r="6814" ht="0" hidden="1" customHeight="1" x14ac:dyDescent="0.25"/>
    <row r="6815" ht="0" hidden="1" customHeight="1" x14ac:dyDescent="0.25"/>
    <row r="6816" ht="0" hidden="1" customHeight="1" x14ac:dyDescent="0.25"/>
    <row r="6817" ht="0" hidden="1" customHeight="1" x14ac:dyDescent="0.25"/>
    <row r="6818" ht="0" hidden="1" customHeight="1" x14ac:dyDescent="0.25"/>
    <row r="6819" ht="0" hidden="1" customHeight="1" x14ac:dyDescent="0.25"/>
    <row r="6820" ht="0" hidden="1" customHeight="1" x14ac:dyDescent="0.25"/>
    <row r="6821" ht="0" hidden="1" customHeight="1" x14ac:dyDescent="0.25"/>
    <row r="6822" ht="0" hidden="1" customHeight="1" x14ac:dyDescent="0.25"/>
    <row r="6823" ht="0" hidden="1" customHeight="1" x14ac:dyDescent="0.25"/>
    <row r="6824" ht="0" hidden="1" customHeight="1" x14ac:dyDescent="0.25"/>
    <row r="6825" ht="0" hidden="1" customHeight="1" x14ac:dyDescent="0.25"/>
    <row r="6826" ht="0" hidden="1" customHeight="1" x14ac:dyDescent="0.25"/>
    <row r="6827" ht="0" hidden="1" customHeight="1" x14ac:dyDescent="0.25"/>
    <row r="6828" ht="0" hidden="1" customHeight="1" x14ac:dyDescent="0.25"/>
    <row r="6829" ht="0" hidden="1" customHeight="1" x14ac:dyDescent="0.25"/>
    <row r="6830" ht="0" hidden="1" customHeight="1" x14ac:dyDescent="0.25"/>
    <row r="6831" ht="0" hidden="1" customHeight="1" x14ac:dyDescent="0.25"/>
    <row r="6832" ht="0" hidden="1" customHeight="1" x14ac:dyDescent="0.25"/>
    <row r="6833" ht="0" hidden="1" customHeight="1" x14ac:dyDescent="0.25"/>
    <row r="6834" ht="0" hidden="1" customHeight="1" x14ac:dyDescent="0.25"/>
    <row r="6835" ht="0" hidden="1" customHeight="1" x14ac:dyDescent="0.25"/>
    <row r="6836" ht="0" hidden="1" customHeight="1" x14ac:dyDescent="0.25"/>
    <row r="6837" ht="0" hidden="1" customHeight="1" x14ac:dyDescent="0.25"/>
    <row r="6838" ht="0" hidden="1" customHeight="1" x14ac:dyDescent="0.25"/>
    <row r="6839" ht="0" hidden="1" customHeight="1" x14ac:dyDescent="0.25"/>
    <row r="6840" ht="0" hidden="1" customHeight="1" x14ac:dyDescent="0.25"/>
    <row r="6841" ht="0" hidden="1" customHeight="1" x14ac:dyDescent="0.25"/>
    <row r="6842" ht="0" hidden="1" customHeight="1" x14ac:dyDescent="0.25"/>
    <row r="6843" ht="0" hidden="1" customHeight="1" x14ac:dyDescent="0.25"/>
    <row r="6844" ht="0" hidden="1" customHeight="1" x14ac:dyDescent="0.25"/>
    <row r="6845" ht="0" hidden="1" customHeight="1" x14ac:dyDescent="0.25"/>
    <row r="6846" ht="0" hidden="1" customHeight="1" x14ac:dyDescent="0.25"/>
    <row r="6847" ht="0" hidden="1" customHeight="1" x14ac:dyDescent="0.25"/>
    <row r="6848" ht="0" hidden="1" customHeight="1" x14ac:dyDescent="0.25"/>
    <row r="6849" ht="0" hidden="1" customHeight="1" x14ac:dyDescent="0.25"/>
    <row r="6850" ht="0" hidden="1" customHeight="1" x14ac:dyDescent="0.25"/>
    <row r="6851" ht="0" hidden="1" customHeight="1" x14ac:dyDescent="0.25"/>
    <row r="6852" ht="0" hidden="1" customHeight="1" x14ac:dyDescent="0.25"/>
    <row r="6853" ht="0" hidden="1" customHeight="1" x14ac:dyDescent="0.25"/>
    <row r="6854" ht="0" hidden="1" customHeight="1" x14ac:dyDescent="0.25"/>
    <row r="6855" ht="0" hidden="1" customHeight="1" x14ac:dyDescent="0.25"/>
    <row r="6856" ht="0" hidden="1" customHeight="1" x14ac:dyDescent="0.25"/>
    <row r="6857" ht="0" hidden="1" customHeight="1" x14ac:dyDescent="0.25"/>
    <row r="6858" ht="0" hidden="1" customHeight="1" x14ac:dyDescent="0.25"/>
    <row r="6859" ht="0" hidden="1" customHeight="1" x14ac:dyDescent="0.25"/>
    <row r="6860" ht="0" hidden="1" customHeight="1" x14ac:dyDescent="0.25"/>
    <row r="6861" ht="0" hidden="1" customHeight="1" x14ac:dyDescent="0.25"/>
    <row r="6862" ht="0" hidden="1" customHeight="1" x14ac:dyDescent="0.25"/>
    <row r="6863" ht="0" hidden="1" customHeight="1" x14ac:dyDescent="0.25"/>
    <row r="6864" ht="0" hidden="1" customHeight="1" x14ac:dyDescent="0.25"/>
    <row r="6865" ht="0" hidden="1" customHeight="1" x14ac:dyDescent="0.25"/>
    <row r="6866" ht="0" hidden="1" customHeight="1" x14ac:dyDescent="0.25"/>
    <row r="6867" ht="0" hidden="1" customHeight="1" x14ac:dyDescent="0.25"/>
    <row r="6868" ht="0" hidden="1" customHeight="1" x14ac:dyDescent="0.25"/>
    <row r="6869" ht="0" hidden="1" customHeight="1" x14ac:dyDescent="0.25"/>
    <row r="6870" ht="0" hidden="1" customHeight="1" x14ac:dyDescent="0.25"/>
    <row r="6871" ht="0" hidden="1" customHeight="1" x14ac:dyDescent="0.25"/>
    <row r="6872" ht="0" hidden="1" customHeight="1" x14ac:dyDescent="0.25"/>
    <row r="6873" ht="0" hidden="1" customHeight="1" x14ac:dyDescent="0.25"/>
    <row r="6874" ht="0" hidden="1" customHeight="1" x14ac:dyDescent="0.25"/>
    <row r="6875" ht="0" hidden="1" customHeight="1" x14ac:dyDescent="0.25"/>
    <row r="6876" ht="0" hidden="1" customHeight="1" x14ac:dyDescent="0.25"/>
    <row r="6877" ht="0" hidden="1" customHeight="1" x14ac:dyDescent="0.25"/>
    <row r="6878" ht="0" hidden="1" customHeight="1" x14ac:dyDescent="0.25"/>
    <row r="6879" ht="0" hidden="1" customHeight="1" x14ac:dyDescent="0.25"/>
    <row r="6880" ht="0" hidden="1" customHeight="1" x14ac:dyDescent="0.25"/>
    <row r="6881" ht="0" hidden="1" customHeight="1" x14ac:dyDescent="0.25"/>
    <row r="6882" ht="0" hidden="1" customHeight="1" x14ac:dyDescent="0.25"/>
    <row r="6883" ht="0" hidden="1" customHeight="1" x14ac:dyDescent="0.25"/>
    <row r="6884" ht="0" hidden="1" customHeight="1" x14ac:dyDescent="0.25"/>
    <row r="6885" ht="0" hidden="1" customHeight="1" x14ac:dyDescent="0.25"/>
    <row r="6886" ht="0" hidden="1" customHeight="1" x14ac:dyDescent="0.25"/>
    <row r="6887" ht="0" hidden="1" customHeight="1" x14ac:dyDescent="0.25"/>
    <row r="6888" ht="0" hidden="1" customHeight="1" x14ac:dyDescent="0.25"/>
    <row r="6889" ht="0" hidden="1" customHeight="1" x14ac:dyDescent="0.25"/>
    <row r="6890" ht="0" hidden="1" customHeight="1" x14ac:dyDescent="0.25"/>
    <row r="6891" ht="0" hidden="1" customHeight="1" x14ac:dyDescent="0.25"/>
    <row r="6892" ht="0" hidden="1" customHeight="1" x14ac:dyDescent="0.25"/>
    <row r="6893" ht="0" hidden="1" customHeight="1" x14ac:dyDescent="0.25"/>
    <row r="6894" ht="0" hidden="1" customHeight="1" x14ac:dyDescent="0.25"/>
    <row r="6895" ht="0" hidden="1" customHeight="1" x14ac:dyDescent="0.25"/>
    <row r="6896" ht="0" hidden="1" customHeight="1" x14ac:dyDescent="0.25"/>
    <row r="6897" ht="0" hidden="1" customHeight="1" x14ac:dyDescent="0.25"/>
    <row r="6898" ht="0" hidden="1" customHeight="1" x14ac:dyDescent="0.25"/>
    <row r="6899" ht="0" hidden="1" customHeight="1" x14ac:dyDescent="0.25"/>
    <row r="6900" ht="0" hidden="1" customHeight="1" x14ac:dyDescent="0.25"/>
    <row r="6901" ht="0" hidden="1" customHeight="1" x14ac:dyDescent="0.25"/>
    <row r="6902" ht="0" hidden="1" customHeight="1" x14ac:dyDescent="0.25"/>
    <row r="6903" ht="0" hidden="1" customHeight="1" x14ac:dyDescent="0.25"/>
    <row r="6904" ht="0" hidden="1" customHeight="1" x14ac:dyDescent="0.25"/>
    <row r="6905" ht="0" hidden="1" customHeight="1" x14ac:dyDescent="0.25"/>
    <row r="6906" ht="0" hidden="1" customHeight="1" x14ac:dyDescent="0.25"/>
    <row r="6907" ht="0" hidden="1" customHeight="1" x14ac:dyDescent="0.25"/>
    <row r="6908" ht="0" hidden="1" customHeight="1" x14ac:dyDescent="0.25"/>
    <row r="6909" ht="0" hidden="1" customHeight="1" x14ac:dyDescent="0.25"/>
    <row r="6910" ht="0" hidden="1" customHeight="1" x14ac:dyDescent="0.25"/>
    <row r="6911" ht="0" hidden="1" customHeight="1" x14ac:dyDescent="0.25"/>
    <row r="6912" ht="0" hidden="1" customHeight="1" x14ac:dyDescent="0.25"/>
    <row r="6913" ht="0" hidden="1" customHeight="1" x14ac:dyDescent="0.25"/>
    <row r="6914" ht="0" hidden="1" customHeight="1" x14ac:dyDescent="0.25"/>
    <row r="6915" ht="0" hidden="1" customHeight="1" x14ac:dyDescent="0.25"/>
    <row r="6916" ht="0" hidden="1" customHeight="1" x14ac:dyDescent="0.25"/>
    <row r="6917" ht="0" hidden="1" customHeight="1" x14ac:dyDescent="0.25"/>
    <row r="6918" ht="0" hidden="1" customHeight="1" x14ac:dyDescent="0.25"/>
    <row r="6919" ht="0" hidden="1" customHeight="1" x14ac:dyDescent="0.25"/>
    <row r="6920" ht="0" hidden="1" customHeight="1" x14ac:dyDescent="0.25"/>
    <row r="6921" ht="0" hidden="1" customHeight="1" x14ac:dyDescent="0.25"/>
    <row r="6922" ht="0" hidden="1" customHeight="1" x14ac:dyDescent="0.25"/>
    <row r="6923" ht="0" hidden="1" customHeight="1" x14ac:dyDescent="0.25"/>
    <row r="6924" ht="0" hidden="1" customHeight="1" x14ac:dyDescent="0.25"/>
    <row r="6925" ht="0" hidden="1" customHeight="1" x14ac:dyDescent="0.25"/>
    <row r="6926" ht="0" hidden="1" customHeight="1" x14ac:dyDescent="0.25"/>
    <row r="6927" ht="0" hidden="1" customHeight="1" x14ac:dyDescent="0.25"/>
    <row r="6928" ht="0" hidden="1" customHeight="1" x14ac:dyDescent="0.25"/>
    <row r="6929" ht="0" hidden="1" customHeight="1" x14ac:dyDescent="0.25"/>
    <row r="6930" ht="0" hidden="1" customHeight="1" x14ac:dyDescent="0.25"/>
    <row r="6931" ht="0" hidden="1" customHeight="1" x14ac:dyDescent="0.25"/>
    <row r="6932" ht="0" hidden="1" customHeight="1" x14ac:dyDescent="0.25"/>
    <row r="6933" ht="0" hidden="1" customHeight="1" x14ac:dyDescent="0.25"/>
    <row r="6934" ht="0" hidden="1" customHeight="1" x14ac:dyDescent="0.25"/>
    <row r="6935" ht="0" hidden="1" customHeight="1" x14ac:dyDescent="0.25"/>
    <row r="6936" ht="0" hidden="1" customHeight="1" x14ac:dyDescent="0.25"/>
    <row r="6937" ht="0" hidden="1" customHeight="1" x14ac:dyDescent="0.25"/>
    <row r="6938" ht="0" hidden="1" customHeight="1" x14ac:dyDescent="0.25"/>
    <row r="6939" ht="0" hidden="1" customHeight="1" x14ac:dyDescent="0.25"/>
    <row r="6940" ht="0" hidden="1" customHeight="1" x14ac:dyDescent="0.25"/>
    <row r="6941" ht="0" hidden="1" customHeight="1" x14ac:dyDescent="0.25"/>
    <row r="6942" ht="0" hidden="1" customHeight="1" x14ac:dyDescent="0.25"/>
    <row r="6943" ht="0" hidden="1" customHeight="1" x14ac:dyDescent="0.25"/>
    <row r="6944" ht="0" hidden="1" customHeight="1" x14ac:dyDescent="0.25"/>
    <row r="6945" ht="0" hidden="1" customHeight="1" x14ac:dyDescent="0.25"/>
    <row r="6946" ht="0" hidden="1" customHeight="1" x14ac:dyDescent="0.25"/>
    <row r="6947" ht="0" hidden="1" customHeight="1" x14ac:dyDescent="0.25"/>
    <row r="6948" ht="0" hidden="1" customHeight="1" x14ac:dyDescent="0.25"/>
    <row r="6949" ht="0" hidden="1" customHeight="1" x14ac:dyDescent="0.25"/>
    <row r="6950" ht="0" hidden="1" customHeight="1" x14ac:dyDescent="0.25"/>
    <row r="6951" ht="0" hidden="1" customHeight="1" x14ac:dyDescent="0.25"/>
    <row r="6952" ht="0" hidden="1" customHeight="1" x14ac:dyDescent="0.25"/>
    <row r="6953" ht="0" hidden="1" customHeight="1" x14ac:dyDescent="0.25"/>
    <row r="6954" ht="0" hidden="1" customHeight="1" x14ac:dyDescent="0.25"/>
    <row r="6955" ht="0" hidden="1" customHeight="1" x14ac:dyDescent="0.25"/>
    <row r="6956" ht="0" hidden="1" customHeight="1" x14ac:dyDescent="0.25"/>
    <row r="6957" ht="0" hidden="1" customHeight="1" x14ac:dyDescent="0.25"/>
    <row r="6958" ht="0" hidden="1" customHeight="1" x14ac:dyDescent="0.25"/>
    <row r="6959" ht="0" hidden="1" customHeight="1" x14ac:dyDescent="0.25"/>
    <row r="6960" ht="0" hidden="1" customHeight="1" x14ac:dyDescent="0.25"/>
    <row r="6961" ht="0" hidden="1" customHeight="1" x14ac:dyDescent="0.25"/>
    <row r="6962" ht="0" hidden="1" customHeight="1" x14ac:dyDescent="0.25"/>
    <row r="6963" ht="0" hidden="1" customHeight="1" x14ac:dyDescent="0.25"/>
    <row r="6964" ht="0" hidden="1" customHeight="1" x14ac:dyDescent="0.25"/>
    <row r="6965" ht="0" hidden="1" customHeight="1" x14ac:dyDescent="0.25"/>
    <row r="6966" ht="0" hidden="1" customHeight="1" x14ac:dyDescent="0.25"/>
    <row r="6967" ht="0" hidden="1" customHeight="1" x14ac:dyDescent="0.25"/>
    <row r="6968" ht="0" hidden="1" customHeight="1" x14ac:dyDescent="0.25"/>
    <row r="6969" ht="0" hidden="1" customHeight="1" x14ac:dyDescent="0.25"/>
    <row r="6970" ht="0" hidden="1" customHeight="1" x14ac:dyDescent="0.25"/>
    <row r="6971" ht="0" hidden="1" customHeight="1" x14ac:dyDescent="0.25"/>
    <row r="6972" ht="0" hidden="1" customHeight="1" x14ac:dyDescent="0.25"/>
    <row r="6973" ht="0" hidden="1" customHeight="1" x14ac:dyDescent="0.25"/>
    <row r="6974" ht="0" hidden="1" customHeight="1" x14ac:dyDescent="0.25"/>
    <row r="6975" ht="0" hidden="1" customHeight="1" x14ac:dyDescent="0.25"/>
    <row r="6976" ht="0" hidden="1" customHeight="1" x14ac:dyDescent="0.25"/>
    <row r="6977" ht="0" hidden="1" customHeight="1" x14ac:dyDescent="0.25"/>
    <row r="6978" ht="0" hidden="1" customHeight="1" x14ac:dyDescent="0.25"/>
    <row r="6979" ht="0" hidden="1" customHeight="1" x14ac:dyDescent="0.25"/>
    <row r="6980" ht="0" hidden="1" customHeight="1" x14ac:dyDescent="0.25"/>
    <row r="6981" ht="0" hidden="1" customHeight="1" x14ac:dyDescent="0.25"/>
    <row r="6982" ht="0" hidden="1" customHeight="1" x14ac:dyDescent="0.25"/>
    <row r="6983" ht="0" hidden="1" customHeight="1" x14ac:dyDescent="0.25"/>
    <row r="6984" ht="0" hidden="1" customHeight="1" x14ac:dyDescent="0.25"/>
    <row r="6985" ht="0" hidden="1" customHeight="1" x14ac:dyDescent="0.25"/>
    <row r="6986" ht="0" hidden="1" customHeight="1" x14ac:dyDescent="0.25"/>
    <row r="6987" ht="0" hidden="1" customHeight="1" x14ac:dyDescent="0.25"/>
    <row r="6988" ht="0" hidden="1" customHeight="1" x14ac:dyDescent="0.25"/>
    <row r="6989" ht="0" hidden="1" customHeight="1" x14ac:dyDescent="0.25"/>
    <row r="6990" ht="0" hidden="1" customHeight="1" x14ac:dyDescent="0.25"/>
    <row r="6991" ht="0" hidden="1" customHeight="1" x14ac:dyDescent="0.25"/>
    <row r="6992" ht="0" hidden="1" customHeight="1" x14ac:dyDescent="0.25"/>
    <row r="6993" ht="0" hidden="1" customHeight="1" x14ac:dyDescent="0.25"/>
    <row r="6994" ht="0" hidden="1" customHeight="1" x14ac:dyDescent="0.25"/>
    <row r="6995" ht="0" hidden="1" customHeight="1" x14ac:dyDescent="0.25"/>
    <row r="6996" ht="0" hidden="1" customHeight="1" x14ac:dyDescent="0.25"/>
    <row r="6997" ht="0" hidden="1" customHeight="1" x14ac:dyDescent="0.25"/>
    <row r="6998" ht="0" hidden="1" customHeight="1" x14ac:dyDescent="0.25"/>
    <row r="6999" ht="0" hidden="1" customHeight="1" x14ac:dyDescent="0.25"/>
    <row r="7000" ht="0" hidden="1" customHeight="1" x14ac:dyDescent="0.25"/>
    <row r="7001" ht="0" hidden="1" customHeight="1" x14ac:dyDescent="0.25"/>
    <row r="7002" ht="0" hidden="1" customHeight="1" x14ac:dyDescent="0.25"/>
    <row r="7003" ht="0" hidden="1" customHeight="1" x14ac:dyDescent="0.25"/>
    <row r="7004" ht="0" hidden="1" customHeight="1" x14ac:dyDescent="0.25"/>
    <row r="7005" ht="0" hidden="1" customHeight="1" x14ac:dyDescent="0.25"/>
    <row r="7006" ht="0" hidden="1" customHeight="1" x14ac:dyDescent="0.25"/>
    <row r="7007" ht="0" hidden="1" customHeight="1" x14ac:dyDescent="0.25"/>
    <row r="7008" ht="0" hidden="1" customHeight="1" x14ac:dyDescent="0.25"/>
    <row r="7009" ht="0" hidden="1" customHeight="1" x14ac:dyDescent="0.25"/>
    <row r="7010" ht="0" hidden="1" customHeight="1" x14ac:dyDescent="0.25"/>
    <row r="7011" ht="0" hidden="1" customHeight="1" x14ac:dyDescent="0.25"/>
    <row r="7012" ht="0" hidden="1" customHeight="1" x14ac:dyDescent="0.25"/>
    <row r="7013" ht="0" hidden="1" customHeight="1" x14ac:dyDescent="0.25"/>
    <row r="7014" ht="0" hidden="1" customHeight="1" x14ac:dyDescent="0.25"/>
    <row r="7015" ht="0" hidden="1" customHeight="1" x14ac:dyDescent="0.25"/>
    <row r="7016" ht="0" hidden="1" customHeight="1" x14ac:dyDescent="0.25"/>
    <row r="7017" ht="0" hidden="1" customHeight="1" x14ac:dyDescent="0.25"/>
    <row r="7018" ht="0" hidden="1" customHeight="1" x14ac:dyDescent="0.25"/>
    <row r="7019" ht="0" hidden="1" customHeight="1" x14ac:dyDescent="0.25"/>
    <row r="7020" ht="0" hidden="1" customHeight="1" x14ac:dyDescent="0.25"/>
    <row r="7021" ht="0" hidden="1" customHeight="1" x14ac:dyDescent="0.25"/>
    <row r="7022" ht="0" hidden="1" customHeight="1" x14ac:dyDescent="0.25"/>
    <row r="7023" ht="0" hidden="1" customHeight="1" x14ac:dyDescent="0.25"/>
    <row r="7024" ht="0" hidden="1" customHeight="1" x14ac:dyDescent="0.25"/>
    <row r="7025" ht="0" hidden="1" customHeight="1" x14ac:dyDescent="0.25"/>
    <row r="7026" ht="0" hidden="1" customHeight="1" x14ac:dyDescent="0.25"/>
    <row r="7027" ht="0" hidden="1" customHeight="1" x14ac:dyDescent="0.25"/>
    <row r="7028" ht="0" hidden="1" customHeight="1" x14ac:dyDescent="0.25"/>
    <row r="7029" ht="0" hidden="1" customHeight="1" x14ac:dyDescent="0.25"/>
    <row r="7030" ht="0" hidden="1" customHeight="1" x14ac:dyDescent="0.25"/>
    <row r="7031" ht="0" hidden="1" customHeight="1" x14ac:dyDescent="0.25"/>
    <row r="7032" ht="0" hidden="1" customHeight="1" x14ac:dyDescent="0.25"/>
    <row r="7033" ht="0" hidden="1" customHeight="1" x14ac:dyDescent="0.25"/>
    <row r="7034" ht="0" hidden="1" customHeight="1" x14ac:dyDescent="0.25"/>
    <row r="7035" ht="0" hidden="1" customHeight="1" x14ac:dyDescent="0.25"/>
    <row r="7036" ht="0" hidden="1" customHeight="1" x14ac:dyDescent="0.25"/>
    <row r="7037" ht="0" hidden="1" customHeight="1" x14ac:dyDescent="0.25"/>
    <row r="7038" ht="0" hidden="1" customHeight="1" x14ac:dyDescent="0.25"/>
    <row r="7039" ht="0" hidden="1" customHeight="1" x14ac:dyDescent="0.25"/>
    <row r="7040" ht="0" hidden="1" customHeight="1" x14ac:dyDescent="0.25"/>
    <row r="7041" ht="0" hidden="1" customHeight="1" x14ac:dyDescent="0.25"/>
    <row r="7042" ht="0" hidden="1" customHeight="1" x14ac:dyDescent="0.25"/>
    <row r="7043" ht="0" hidden="1" customHeight="1" x14ac:dyDescent="0.25"/>
    <row r="7044" ht="0" hidden="1" customHeight="1" x14ac:dyDescent="0.25"/>
    <row r="7045" ht="0" hidden="1" customHeight="1" x14ac:dyDescent="0.25"/>
    <row r="7046" ht="0" hidden="1" customHeight="1" x14ac:dyDescent="0.25"/>
    <row r="7047" ht="0" hidden="1" customHeight="1" x14ac:dyDescent="0.25"/>
    <row r="7048" ht="0" hidden="1" customHeight="1" x14ac:dyDescent="0.25"/>
    <row r="7049" ht="0" hidden="1" customHeight="1" x14ac:dyDescent="0.25"/>
    <row r="7050" ht="0" hidden="1" customHeight="1" x14ac:dyDescent="0.25"/>
    <row r="7051" ht="0" hidden="1" customHeight="1" x14ac:dyDescent="0.25"/>
    <row r="7052" ht="0" hidden="1" customHeight="1" x14ac:dyDescent="0.25"/>
    <row r="7053" ht="0" hidden="1" customHeight="1" x14ac:dyDescent="0.25"/>
    <row r="7054" ht="0" hidden="1" customHeight="1" x14ac:dyDescent="0.25"/>
    <row r="7055" ht="0" hidden="1" customHeight="1" x14ac:dyDescent="0.25"/>
    <row r="7056" ht="0" hidden="1" customHeight="1" x14ac:dyDescent="0.25"/>
    <row r="7057" ht="0" hidden="1" customHeight="1" x14ac:dyDescent="0.25"/>
    <row r="7058" ht="0" hidden="1" customHeight="1" x14ac:dyDescent="0.25"/>
    <row r="7059" ht="0" hidden="1" customHeight="1" x14ac:dyDescent="0.25"/>
    <row r="7060" ht="0" hidden="1" customHeight="1" x14ac:dyDescent="0.25"/>
    <row r="7061" ht="0" hidden="1" customHeight="1" x14ac:dyDescent="0.25"/>
    <row r="7062" ht="0" hidden="1" customHeight="1" x14ac:dyDescent="0.25"/>
    <row r="7063" ht="0" hidden="1" customHeight="1" x14ac:dyDescent="0.25"/>
    <row r="7064" ht="0" hidden="1" customHeight="1" x14ac:dyDescent="0.25"/>
    <row r="7065" ht="0" hidden="1" customHeight="1" x14ac:dyDescent="0.25"/>
    <row r="7066" ht="0" hidden="1" customHeight="1" x14ac:dyDescent="0.25"/>
    <row r="7067" ht="0" hidden="1" customHeight="1" x14ac:dyDescent="0.25"/>
    <row r="7068" ht="0" hidden="1" customHeight="1" x14ac:dyDescent="0.25"/>
    <row r="7069" ht="0" hidden="1" customHeight="1" x14ac:dyDescent="0.25"/>
    <row r="7070" ht="0" hidden="1" customHeight="1" x14ac:dyDescent="0.25"/>
    <row r="7071" ht="0" hidden="1" customHeight="1" x14ac:dyDescent="0.25"/>
    <row r="7072" ht="0" hidden="1" customHeight="1" x14ac:dyDescent="0.25"/>
    <row r="7073" ht="0" hidden="1" customHeight="1" x14ac:dyDescent="0.25"/>
    <row r="7074" ht="0" hidden="1" customHeight="1" x14ac:dyDescent="0.25"/>
    <row r="7075" ht="0" hidden="1" customHeight="1" x14ac:dyDescent="0.25"/>
    <row r="7076" ht="0" hidden="1" customHeight="1" x14ac:dyDescent="0.25"/>
    <row r="7077" ht="0" hidden="1" customHeight="1" x14ac:dyDescent="0.25"/>
    <row r="7078" ht="0" hidden="1" customHeight="1" x14ac:dyDescent="0.25"/>
    <row r="7079" ht="0" hidden="1" customHeight="1" x14ac:dyDescent="0.25"/>
    <row r="7080" ht="0" hidden="1" customHeight="1" x14ac:dyDescent="0.25"/>
    <row r="7081" ht="0" hidden="1" customHeight="1" x14ac:dyDescent="0.25"/>
    <row r="7082" ht="0" hidden="1" customHeight="1" x14ac:dyDescent="0.25"/>
    <row r="7083" ht="0" hidden="1" customHeight="1" x14ac:dyDescent="0.25"/>
    <row r="7084" ht="0" hidden="1" customHeight="1" x14ac:dyDescent="0.25"/>
    <row r="7085" ht="0" hidden="1" customHeight="1" x14ac:dyDescent="0.25"/>
    <row r="7086" ht="0" hidden="1" customHeight="1" x14ac:dyDescent="0.25"/>
    <row r="7087" ht="0" hidden="1" customHeight="1" x14ac:dyDescent="0.25"/>
    <row r="7088" ht="0" hidden="1" customHeight="1" x14ac:dyDescent="0.25"/>
    <row r="7089" ht="0" hidden="1" customHeight="1" x14ac:dyDescent="0.25"/>
    <row r="7090" ht="0" hidden="1" customHeight="1" x14ac:dyDescent="0.25"/>
    <row r="7091" ht="0" hidden="1" customHeight="1" x14ac:dyDescent="0.25"/>
    <row r="7092" ht="0" hidden="1" customHeight="1" x14ac:dyDescent="0.25"/>
    <row r="7093" ht="0" hidden="1" customHeight="1" x14ac:dyDescent="0.25"/>
    <row r="7094" ht="0" hidden="1" customHeight="1" x14ac:dyDescent="0.25"/>
    <row r="7095" ht="0" hidden="1" customHeight="1" x14ac:dyDescent="0.25"/>
    <row r="7096" ht="0" hidden="1" customHeight="1" x14ac:dyDescent="0.25"/>
    <row r="7097" ht="0" hidden="1" customHeight="1" x14ac:dyDescent="0.25"/>
    <row r="7098" ht="0" hidden="1" customHeight="1" x14ac:dyDescent="0.25"/>
    <row r="7099" ht="0" hidden="1" customHeight="1" x14ac:dyDescent="0.25"/>
    <row r="7100" ht="0" hidden="1" customHeight="1" x14ac:dyDescent="0.25"/>
    <row r="7101" ht="0" hidden="1" customHeight="1" x14ac:dyDescent="0.25"/>
    <row r="7102" ht="0" hidden="1" customHeight="1" x14ac:dyDescent="0.25"/>
    <row r="7103" ht="0" hidden="1" customHeight="1" x14ac:dyDescent="0.25"/>
    <row r="7104" ht="0" hidden="1" customHeight="1" x14ac:dyDescent="0.25"/>
    <row r="7105" ht="0" hidden="1" customHeight="1" x14ac:dyDescent="0.25"/>
    <row r="7106" ht="0" hidden="1" customHeight="1" x14ac:dyDescent="0.25"/>
    <row r="7107" ht="0" hidden="1" customHeight="1" x14ac:dyDescent="0.25"/>
    <row r="7108" ht="0" hidden="1" customHeight="1" x14ac:dyDescent="0.25"/>
    <row r="7109" ht="0" hidden="1" customHeight="1" x14ac:dyDescent="0.25"/>
    <row r="7110" ht="0" hidden="1" customHeight="1" x14ac:dyDescent="0.25"/>
    <row r="7111" ht="0" hidden="1" customHeight="1" x14ac:dyDescent="0.25"/>
    <row r="7112" ht="0" hidden="1" customHeight="1" x14ac:dyDescent="0.25"/>
    <row r="7113" ht="0" hidden="1" customHeight="1" x14ac:dyDescent="0.25"/>
    <row r="7114" ht="0" hidden="1" customHeight="1" x14ac:dyDescent="0.25"/>
    <row r="7115" ht="0" hidden="1" customHeight="1" x14ac:dyDescent="0.25"/>
    <row r="7116" ht="0" hidden="1" customHeight="1" x14ac:dyDescent="0.25"/>
    <row r="7117" ht="0" hidden="1" customHeight="1" x14ac:dyDescent="0.25"/>
    <row r="7118" ht="0" hidden="1" customHeight="1" x14ac:dyDescent="0.25"/>
    <row r="7119" ht="0" hidden="1" customHeight="1" x14ac:dyDescent="0.25"/>
    <row r="7120" ht="0" hidden="1" customHeight="1" x14ac:dyDescent="0.25"/>
    <row r="7121" ht="0" hidden="1" customHeight="1" x14ac:dyDescent="0.25"/>
    <row r="7122" ht="0" hidden="1" customHeight="1" x14ac:dyDescent="0.25"/>
    <row r="7123" ht="0" hidden="1" customHeight="1" x14ac:dyDescent="0.25"/>
    <row r="7124" ht="0" hidden="1" customHeight="1" x14ac:dyDescent="0.25"/>
    <row r="7125" ht="0" hidden="1" customHeight="1" x14ac:dyDescent="0.25"/>
    <row r="7126" ht="0" hidden="1" customHeight="1" x14ac:dyDescent="0.25"/>
    <row r="7127" ht="0" hidden="1" customHeight="1" x14ac:dyDescent="0.25"/>
    <row r="7128" ht="0" hidden="1" customHeight="1" x14ac:dyDescent="0.25"/>
    <row r="7129" ht="0" hidden="1" customHeight="1" x14ac:dyDescent="0.25"/>
    <row r="7130" ht="0" hidden="1" customHeight="1" x14ac:dyDescent="0.25"/>
    <row r="7131" ht="0" hidden="1" customHeight="1" x14ac:dyDescent="0.25"/>
    <row r="7132" ht="0" hidden="1" customHeight="1" x14ac:dyDescent="0.25"/>
    <row r="7133" ht="0" hidden="1" customHeight="1" x14ac:dyDescent="0.25"/>
    <row r="7134" ht="0" hidden="1" customHeight="1" x14ac:dyDescent="0.25"/>
    <row r="7135" ht="0" hidden="1" customHeight="1" x14ac:dyDescent="0.25"/>
    <row r="7136" ht="0" hidden="1" customHeight="1" x14ac:dyDescent="0.25"/>
    <row r="7137" ht="0" hidden="1" customHeight="1" x14ac:dyDescent="0.25"/>
    <row r="7138" ht="0" hidden="1" customHeight="1" x14ac:dyDescent="0.25"/>
    <row r="7139" ht="0" hidden="1" customHeight="1" x14ac:dyDescent="0.25"/>
    <row r="7140" ht="0" hidden="1" customHeight="1" x14ac:dyDescent="0.25"/>
    <row r="7141" ht="0" hidden="1" customHeight="1" x14ac:dyDescent="0.25"/>
    <row r="7142" ht="0" hidden="1" customHeight="1" x14ac:dyDescent="0.25"/>
    <row r="7143" ht="0" hidden="1" customHeight="1" x14ac:dyDescent="0.25"/>
    <row r="7144" ht="0" hidden="1" customHeight="1" x14ac:dyDescent="0.25"/>
    <row r="7145" ht="0" hidden="1" customHeight="1" x14ac:dyDescent="0.25"/>
    <row r="7146" ht="0" hidden="1" customHeight="1" x14ac:dyDescent="0.25"/>
    <row r="7147" ht="0" hidden="1" customHeight="1" x14ac:dyDescent="0.25"/>
    <row r="7148" ht="0" hidden="1" customHeight="1" x14ac:dyDescent="0.25"/>
    <row r="7149" ht="0" hidden="1" customHeight="1" x14ac:dyDescent="0.25"/>
    <row r="7150" ht="0" hidden="1" customHeight="1" x14ac:dyDescent="0.25"/>
    <row r="7151" ht="0" hidden="1" customHeight="1" x14ac:dyDescent="0.25"/>
    <row r="7152" ht="0" hidden="1" customHeight="1" x14ac:dyDescent="0.25"/>
    <row r="7153" ht="0" hidden="1" customHeight="1" x14ac:dyDescent="0.25"/>
    <row r="7154" ht="0" hidden="1" customHeight="1" x14ac:dyDescent="0.25"/>
    <row r="7155" ht="0" hidden="1" customHeight="1" x14ac:dyDescent="0.25"/>
    <row r="7156" ht="0" hidden="1" customHeight="1" x14ac:dyDescent="0.25"/>
    <row r="7157" ht="0" hidden="1" customHeight="1" x14ac:dyDescent="0.25"/>
    <row r="7158" ht="0" hidden="1" customHeight="1" x14ac:dyDescent="0.25"/>
    <row r="7159" ht="0" hidden="1" customHeight="1" x14ac:dyDescent="0.25"/>
    <row r="7160" ht="0" hidden="1" customHeight="1" x14ac:dyDescent="0.25"/>
    <row r="7161" ht="0" hidden="1" customHeight="1" x14ac:dyDescent="0.25"/>
    <row r="7162" ht="0" hidden="1" customHeight="1" x14ac:dyDescent="0.25"/>
    <row r="7163" ht="0" hidden="1" customHeight="1" x14ac:dyDescent="0.25"/>
    <row r="7164" ht="0" hidden="1" customHeight="1" x14ac:dyDescent="0.25"/>
    <row r="7165" ht="0" hidden="1" customHeight="1" x14ac:dyDescent="0.25"/>
    <row r="7166" ht="0" hidden="1" customHeight="1" x14ac:dyDescent="0.25"/>
    <row r="7167" ht="0" hidden="1" customHeight="1" x14ac:dyDescent="0.25"/>
    <row r="7168" ht="0" hidden="1" customHeight="1" x14ac:dyDescent="0.25"/>
    <row r="7169" ht="0" hidden="1" customHeight="1" x14ac:dyDescent="0.25"/>
    <row r="7170" ht="0" hidden="1" customHeight="1" x14ac:dyDescent="0.25"/>
    <row r="7171" ht="0" hidden="1" customHeight="1" x14ac:dyDescent="0.25"/>
    <row r="7172" ht="0" hidden="1" customHeight="1" x14ac:dyDescent="0.25"/>
    <row r="7173" ht="0" hidden="1" customHeight="1" x14ac:dyDescent="0.25"/>
    <row r="7174" ht="0" hidden="1" customHeight="1" x14ac:dyDescent="0.25"/>
    <row r="7175" ht="0" hidden="1" customHeight="1" x14ac:dyDescent="0.25"/>
    <row r="7176" ht="0" hidden="1" customHeight="1" x14ac:dyDescent="0.25"/>
    <row r="7177" ht="0" hidden="1" customHeight="1" x14ac:dyDescent="0.25"/>
    <row r="7178" ht="0" hidden="1" customHeight="1" x14ac:dyDescent="0.25"/>
    <row r="7179" ht="0" hidden="1" customHeight="1" x14ac:dyDescent="0.25"/>
    <row r="7180" ht="0" hidden="1" customHeight="1" x14ac:dyDescent="0.25"/>
    <row r="7181" ht="0" hidden="1" customHeight="1" x14ac:dyDescent="0.25"/>
    <row r="7182" ht="0" hidden="1" customHeight="1" x14ac:dyDescent="0.25"/>
    <row r="7183" ht="0" hidden="1" customHeight="1" x14ac:dyDescent="0.25"/>
    <row r="7184" ht="0" hidden="1" customHeight="1" x14ac:dyDescent="0.25"/>
    <row r="7185" ht="0" hidden="1" customHeight="1" x14ac:dyDescent="0.25"/>
    <row r="7186" ht="0" hidden="1" customHeight="1" x14ac:dyDescent="0.25"/>
    <row r="7187" ht="0" hidden="1" customHeight="1" x14ac:dyDescent="0.25"/>
    <row r="7188" ht="0" hidden="1" customHeight="1" x14ac:dyDescent="0.25"/>
    <row r="7189" ht="0" hidden="1" customHeight="1" x14ac:dyDescent="0.25"/>
    <row r="7190" ht="0" hidden="1" customHeight="1" x14ac:dyDescent="0.25"/>
    <row r="7191" ht="0" hidden="1" customHeight="1" x14ac:dyDescent="0.25"/>
    <row r="7192" ht="0" hidden="1" customHeight="1" x14ac:dyDescent="0.25"/>
    <row r="7193" ht="0" hidden="1" customHeight="1" x14ac:dyDescent="0.25"/>
    <row r="7194" ht="0" hidden="1" customHeight="1" x14ac:dyDescent="0.25"/>
    <row r="7195" ht="0" hidden="1" customHeight="1" x14ac:dyDescent="0.25"/>
    <row r="7196" ht="0" hidden="1" customHeight="1" x14ac:dyDescent="0.25"/>
    <row r="7197" ht="0" hidden="1" customHeight="1" x14ac:dyDescent="0.25"/>
    <row r="7198" ht="0" hidden="1" customHeight="1" x14ac:dyDescent="0.25"/>
    <row r="7199" ht="0" hidden="1" customHeight="1" x14ac:dyDescent="0.25"/>
    <row r="7200" ht="0" hidden="1" customHeight="1" x14ac:dyDescent="0.25"/>
    <row r="7201" ht="0" hidden="1" customHeight="1" x14ac:dyDescent="0.25"/>
    <row r="7202" ht="0" hidden="1" customHeight="1" x14ac:dyDescent="0.25"/>
    <row r="7203" ht="0" hidden="1" customHeight="1" x14ac:dyDescent="0.25"/>
    <row r="7204" ht="0" hidden="1" customHeight="1" x14ac:dyDescent="0.25"/>
    <row r="7205" ht="0" hidden="1" customHeight="1" x14ac:dyDescent="0.25"/>
    <row r="7206" ht="0" hidden="1" customHeight="1" x14ac:dyDescent="0.25"/>
    <row r="7207" ht="0" hidden="1" customHeight="1" x14ac:dyDescent="0.25"/>
    <row r="7208" ht="0" hidden="1" customHeight="1" x14ac:dyDescent="0.25"/>
    <row r="7209" ht="0" hidden="1" customHeight="1" x14ac:dyDescent="0.25"/>
    <row r="7210" ht="0" hidden="1" customHeight="1" x14ac:dyDescent="0.25"/>
    <row r="7211" ht="0" hidden="1" customHeight="1" x14ac:dyDescent="0.25"/>
    <row r="7212" ht="0" hidden="1" customHeight="1" x14ac:dyDescent="0.25"/>
    <row r="7213" ht="0" hidden="1" customHeight="1" x14ac:dyDescent="0.25"/>
    <row r="7214" ht="0" hidden="1" customHeight="1" x14ac:dyDescent="0.25"/>
    <row r="7215" ht="0" hidden="1" customHeight="1" x14ac:dyDescent="0.25"/>
    <row r="7216" ht="0" hidden="1" customHeight="1" x14ac:dyDescent="0.25"/>
    <row r="7217" ht="0" hidden="1" customHeight="1" x14ac:dyDescent="0.25"/>
    <row r="7218" ht="0" hidden="1" customHeight="1" x14ac:dyDescent="0.25"/>
    <row r="7219" ht="0" hidden="1" customHeight="1" x14ac:dyDescent="0.25"/>
    <row r="7220" ht="0" hidden="1" customHeight="1" x14ac:dyDescent="0.25"/>
    <row r="7221" ht="0" hidden="1" customHeight="1" x14ac:dyDescent="0.25"/>
    <row r="7222" ht="0" hidden="1" customHeight="1" x14ac:dyDescent="0.25"/>
    <row r="7223" ht="0" hidden="1" customHeight="1" x14ac:dyDescent="0.25"/>
    <row r="7224" ht="0" hidden="1" customHeight="1" x14ac:dyDescent="0.25"/>
    <row r="7225" ht="0" hidden="1" customHeight="1" x14ac:dyDescent="0.25"/>
    <row r="7226" ht="0" hidden="1" customHeight="1" x14ac:dyDescent="0.25"/>
    <row r="7227" ht="0" hidden="1" customHeight="1" x14ac:dyDescent="0.25"/>
    <row r="7228" ht="0" hidden="1" customHeight="1" x14ac:dyDescent="0.25"/>
    <row r="7229" ht="0" hidden="1" customHeight="1" x14ac:dyDescent="0.25"/>
    <row r="7230" ht="0" hidden="1" customHeight="1" x14ac:dyDescent="0.25"/>
    <row r="7231" ht="0" hidden="1" customHeight="1" x14ac:dyDescent="0.25"/>
    <row r="7232" ht="0" hidden="1" customHeight="1" x14ac:dyDescent="0.25"/>
    <row r="7233" ht="0" hidden="1" customHeight="1" x14ac:dyDescent="0.25"/>
    <row r="7234" ht="0" hidden="1" customHeight="1" x14ac:dyDescent="0.25"/>
    <row r="7235" ht="0" hidden="1" customHeight="1" x14ac:dyDescent="0.25"/>
    <row r="7236" ht="0" hidden="1" customHeight="1" x14ac:dyDescent="0.25"/>
    <row r="7237" ht="0" hidden="1" customHeight="1" x14ac:dyDescent="0.25"/>
    <row r="7238" ht="0" hidden="1" customHeight="1" x14ac:dyDescent="0.25"/>
    <row r="7239" ht="0" hidden="1" customHeight="1" x14ac:dyDescent="0.25"/>
    <row r="7240" ht="0" hidden="1" customHeight="1" x14ac:dyDescent="0.25"/>
    <row r="7241" ht="0" hidden="1" customHeight="1" x14ac:dyDescent="0.25"/>
    <row r="7242" ht="0" hidden="1" customHeight="1" x14ac:dyDescent="0.25"/>
    <row r="7243" ht="0" hidden="1" customHeight="1" x14ac:dyDescent="0.25"/>
    <row r="7244" ht="0" hidden="1" customHeight="1" x14ac:dyDescent="0.25"/>
    <row r="7245" ht="0" hidden="1" customHeight="1" x14ac:dyDescent="0.25"/>
    <row r="7246" ht="0" hidden="1" customHeight="1" x14ac:dyDescent="0.25"/>
    <row r="7247" ht="0" hidden="1" customHeight="1" x14ac:dyDescent="0.25"/>
    <row r="7248" ht="0" hidden="1" customHeight="1" x14ac:dyDescent="0.25"/>
    <row r="7249" ht="0" hidden="1" customHeight="1" x14ac:dyDescent="0.25"/>
    <row r="7250" ht="0" hidden="1" customHeight="1" x14ac:dyDescent="0.25"/>
    <row r="7251" ht="0" hidden="1" customHeight="1" x14ac:dyDescent="0.25"/>
    <row r="7252" ht="0" hidden="1" customHeight="1" x14ac:dyDescent="0.25"/>
    <row r="7253" ht="0" hidden="1" customHeight="1" x14ac:dyDescent="0.25"/>
    <row r="7254" ht="0" hidden="1" customHeight="1" x14ac:dyDescent="0.25"/>
    <row r="7255" ht="0" hidden="1" customHeight="1" x14ac:dyDescent="0.25"/>
    <row r="7256" ht="0" hidden="1" customHeight="1" x14ac:dyDescent="0.25"/>
    <row r="7257" ht="0" hidden="1" customHeight="1" x14ac:dyDescent="0.25"/>
    <row r="7258" ht="0" hidden="1" customHeight="1" x14ac:dyDescent="0.25"/>
    <row r="7259" ht="0" hidden="1" customHeight="1" x14ac:dyDescent="0.25"/>
    <row r="7260" ht="0" hidden="1" customHeight="1" x14ac:dyDescent="0.25"/>
    <row r="7261" ht="0" hidden="1" customHeight="1" x14ac:dyDescent="0.25"/>
    <row r="7262" ht="0" hidden="1" customHeight="1" x14ac:dyDescent="0.25"/>
    <row r="7263" ht="0" hidden="1" customHeight="1" x14ac:dyDescent="0.25"/>
    <row r="7264" ht="0" hidden="1" customHeight="1" x14ac:dyDescent="0.25"/>
    <row r="7265" ht="0" hidden="1" customHeight="1" x14ac:dyDescent="0.25"/>
    <row r="7266" ht="0" hidden="1" customHeight="1" x14ac:dyDescent="0.25"/>
    <row r="7267" ht="0" hidden="1" customHeight="1" x14ac:dyDescent="0.25"/>
    <row r="7268" ht="0" hidden="1" customHeight="1" x14ac:dyDescent="0.25"/>
    <row r="7269" ht="0" hidden="1" customHeight="1" x14ac:dyDescent="0.25"/>
    <row r="7270" ht="0" hidden="1" customHeight="1" x14ac:dyDescent="0.25"/>
    <row r="7271" ht="0" hidden="1" customHeight="1" x14ac:dyDescent="0.25"/>
    <row r="7272" ht="0" hidden="1" customHeight="1" x14ac:dyDescent="0.25"/>
    <row r="7273" ht="0" hidden="1" customHeight="1" x14ac:dyDescent="0.25"/>
    <row r="7274" ht="0" hidden="1" customHeight="1" x14ac:dyDescent="0.25"/>
    <row r="7275" ht="0" hidden="1" customHeight="1" x14ac:dyDescent="0.25"/>
    <row r="7276" ht="0" hidden="1" customHeight="1" x14ac:dyDescent="0.25"/>
    <row r="7277" ht="0" hidden="1" customHeight="1" x14ac:dyDescent="0.25"/>
    <row r="7278" ht="0" hidden="1" customHeight="1" x14ac:dyDescent="0.25"/>
    <row r="7279" ht="0" hidden="1" customHeight="1" x14ac:dyDescent="0.25"/>
    <row r="7280" ht="0" hidden="1" customHeight="1" x14ac:dyDescent="0.25"/>
    <row r="7281" ht="0" hidden="1" customHeight="1" x14ac:dyDescent="0.25"/>
    <row r="7282" ht="0" hidden="1" customHeight="1" x14ac:dyDescent="0.25"/>
    <row r="7283" ht="0" hidden="1" customHeight="1" x14ac:dyDescent="0.25"/>
    <row r="7284" ht="0" hidden="1" customHeight="1" x14ac:dyDescent="0.25"/>
    <row r="7285" ht="0" hidden="1" customHeight="1" x14ac:dyDescent="0.25"/>
    <row r="7286" ht="0" hidden="1" customHeight="1" x14ac:dyDescent="0.25"/>
    <row r="7287" ht="0" hidden="1" customHeight="1" x14ac:dyDescent="0.25"/>
    <row r="7288" ht="0" hidden="1" customHeight="1" x14ac:dyDescent="0.25"/>
    <row r="7289" ht="0" hidden="1" customHeight="1" x14ac:dyDescent="0.25"/>
    <row r="7290" ht="0" hidden="1" customHeight="1" x14ac:dyDescent="0.25"/>
    <row r="7291" ht="0" hidden="1" customHeight="1" x14ac:dyDescent="0.25"/>
    <row r="7292" ht="0" hidden="1" customHeight="1" x14ac:dyDescent="0.25"/>
    <row r="7293" ht="0" hidden="1" customHeight="1" x14ac:dyDescent="0.25"/>
    <row r="7294" ht="0" hidden="1" customHeight="1" x14ac:dyDescent="0.25"/>
    <row r="7295" ht="0" hidden="1" customHeight="1" x14ac:dyDescent="0.25"/>
    <row r="7296" ht="0" hidden="1" customHeight="1" x14ac:dyDescent="0.25"/>
    <row r="7297" ht="0" hidden="1" customHeight="1" x14ac:dyDescent="0.25"/>
    <row r="7298" ht="0" hidden="1" customHeight="1" x14ac:dyDescent="0.25"/>
    <row r="7299" ht="0" hidden="1" customHeight="1" x14ac:dyDescent="0.25"/>
    <row r="7300" ht="0" hidden="1" customHeight="1" x14ac:dyDescent="0.25"/>
    <row r="7301" ht="0" hidden="1" customHeight="1" x14ac:dyDescent="0.25"/>
    <row r="7302" ht="0" hidden="1" customHeight="1" x14ac:dyDescent="0.25"/>
    <row r="7303" ht="0" hidden="1" customHeight="1" x14ac:dyDescent="0.25"/>
    <row r="7304" ht="0" hidden="1" customHeight="1" x14ac:dyDescent="0.25"/>
    <row r="7305" ht="0" hidden="1" customHeight="1" x14ac:dyDescent="0.25"/>
    <row r="7306" ht="0" hidden="1" customHeight="1" x14ac:dyDescent="0.25"/>
    <row r="7307" ht="0" hidden="1" customHeight="1" x14ac:dyDescent="0.25"/>
    <row r="7308" ht="0" hidden="1" customHeight="1" x14ac:dyDescent="0.25"/>
    <row r="7309" ht="0" hidden="1" customHeight="1" x14ac:dyDescent="0.25"/>
    <row r="7310" ht="0" hidden="1" customHeight="1" x14ac:dyDescent="0.25"/>
    <row r="7311" ht="0" hidden="1" customHeight="1" x14ac:dyDescent="0.25"/>
    <row r="7312" ht="0" hidden="1" customHeight="1" x14ac:dyDescent="0.25"/>
    <row r="7313" ht="0" hidden="1" customHeight="1" x14ac:dyDescent="0.25"/>
    <row r="7314" ht="0" hidden="1" customHeight="1" x14ac:dyDescent="0.25"/>
    <row r="7315" ht="0" hidden="1" customHeight="1" x14ac:dyDescent="0.25"/>
    <row r="7316" ht="0" hidden="1" customHeight="1" x14ac:dyDescent="0.25"/>
    <row r="7317" ht="0" hidden="1" customHeight="1" x14ac:dyDescent="0.25"/>
    <row r="7318" ht="0" hidden="1" customHeight="1" x14ac:dyDescent="0.25"/>
    <row r="7319" ht="0" hidden="1" customHeight="1" x14ac:dyDescent="0.25"/>
    <row r="7320" ht="0" hidden="1" customHeight="1" x14ac:dyDescent="0.25"/>
    <row r="7321" ht="0" hidden="1" customHeight="1" x14ac:dyDescent="0.25"/>
    <row r="7322" ht="0" hidden="1" customHeight="1" x14ac:dyDescent="0.25"/>
    <row r="7323" ht="0" hidden="1" customHeight="1" x14ac:dyDescent="0.25"/>
    <row r="7324" ht="0" hidden="1" customHeight="1" x14ac:dyDescent="0.25"/>
    <row r="7325" ht="0" hidden="1" customHeight="1" x14ac:dyDescent="0.25"/>
    <row r="7326" ht="0" hidden="1" customHeight="1" x14ac:dyDescent="0.25"/>
    <row r="7327" ht="0" hidden="1" customHeight="1" x14ac:dyDescent="0.25"/>
    <row r="7328" ht="0" hidden="1" customHeight="1" x14ac:dyDescent="0.25"/>
    <row r="7329" ht="0" hidden="1" customHeight="1" x14ac:dyDescent="0.25"/>
    <row r="7330" ht="0" hidden="1" customHeight="1" x14ac:dyDescent="0.25"/>
    <row r="7331" ht="0" hidden="1" customHeight="1" x14ac:dyDescent="0.25"/>
    <row r="7332" ht="0" hidden="1" customHeight="1" x14ac:dyDescent="0.25"/>
    <row r="7333" ht="0" hidden="1" customHeight="1" x14ac:dyDescent="0.25"/>
    <row r="7334" ht="0" hidden="1" customHeight="1" x14ac:dyDescent="0.25"/>
    <row r="7335" ht="0" hidden="1" customHeight="1" x14ac:dyDescent="0.25"/>
    <row r="7336" ht="0" hidden="1" customHeight="1" x14ac:dyDescent="0.25"/>
    <row r="7337" ht="0" hidden="1" customHeight="1" x14ac:dyDescent="0.25"/>
    <row r="7338" ht="0" hidden="1" customHeight="1" x14ac:dyDescent="0.25"/>
    <row r="7339" ht="0" hidden="1" customHeight="1" x14ac:dyDescent="0.25"/>
    <row r="7340" ht="0" hidden="1" customHeight="1" x14ac:dyDescent="0.25"/>
    <row r="7341" ht="0" hidden="1" customHeight="1" x14ac:dyDescent="0.25"/>
    <row r="7342" ht="0" hidden="1" customHeight="1" x14ac:dyDescent="0.25"/>
    <row r="7343" ht="0" hidden="1" customHeight="1" x14ac:dyDescent="0.25"/>
    <row r="7344" ht="0" hidden="1" customHeight="1" x14ac:dyDescent="0.25"/>
    <row r="7345" ht="0" hidden="1" customHeight="1" x14ac:dyDescent="0.25"/>
    <row r="7346" ht="0" hidden="1" customHeight="1" x14ac:dyDescent="0.25"/>
    <row r="7347" ht="0" hidden="1" customHeight="1" x14ac:dyDescent="0.25"/>
    <row r="7348" ht="0" hidden="1" customHeight="1" x14ac:dyDescent="0.25"/>
    <row r="7349" ht="0" hidden="1" customHeight="1" x14ac:dyDescent="0.25"/>
    <row r="7350" ht="0" hidden="1" customHeight="1" x14ac:dyDescent="0.25"/>
    <row r="7351" ht="0" hidden="1" customHeight="1" x14ac:dyDescent="0.25"/>
    <row r="7352" ht="0" hidden="1" customHeight="1" x14ac:dyDescent="0.25"/>
    <row r="7353" ht="0" hidden="1" customHeight="1" x14ac:dyDescent="0.25"/>
    <row r="7354" ht="0" hidden="1" customHeight="1" x14ac:dyDescent="0.25"/>
    <row r="7355" ht="0" hidden="1" customHeight="1" x14ac:dyDescent="0.25"/>
    <row r="7356" ht="0" hidden="1" customHeight="1" x14ac:dyDescent="0.25"/>
    <row r="7357" ht="0" hidden="1" customHeight="1" x14ac:dyDescent="0.25"/>
    <row r="7358" ht="0" hidden="1" customHeight="1" x14ac:dyDescent="0.25"/>
    <row r="7359" ht="0" hidden="1" customHeight="1" x14ac:dyDescent="0.25"/>
    <row r="7360" ht="0" hidden="1" customHeight="1" x14ac:dyDescent="0.25"/>
    <row r="7361" ht="0" hidden="1" customHeight="1" x14ac:dyDescent="0.25"/>
    <row r="7362" ht="0" hidden="1" customHeight="1" x14ac:dyDescent="0.25"/>
    <row r="7363" ht="0" hidden="1" customHeight="1" x14ac:dyDescent="0.25"/>
    <row r="7364" ht="0" hidden="1" customHeight="1" x14ac:dyDescent="0.25"/>
    <row r="7365" ht="0" hidden="1" customHeight="1" x14ac:dyDescent="0.25"/>
    <row r="7366" ht="0" hidden="1" customHeight="1" x14ac:dyDescent="0.25"/>
    <row r="7367" ht="0" hidden="1" customHeight="1" x14ac:dyDescent="0.25"/>
    <row r="7368" ht="0" hidden="1" customHeight="1" x14ac:dyDescent="0.25"/>
    <row r="7369" ht="0" hidden="1" customHeight="1" x14ac:dyDescent="0.25"/>
    <row r="7370" ht="0" hidden="1" customHeight="1" x14ac:dyDescent="0.25"/>
    <row r="7371" ht="0" hidden="1" customHeight="1" x14ac:dyDescent="0.25"/>
    <row r="7372" ht="0" hidden="1" customHeight="1" x14ac:dyDescent="0.25"/>
    <row r="7373" ht="0" hidden="1" customHeight="1" x14ac:dyDescent="0.25"/>
    <row r="7374" ht="0" hidden="1" customHeight="1" x14ac:dyDescent="0.25"/>
    <row r="7375" ht="0" hidden="1" customHeight="1" x14ac:dyDescent="0.25"/>
    <row r="7376" ht="0" hidden="1" customHeight="1" x14ac:dyDescent="0.25"/>
    <row r="7377" ht="0" hidden="1" customHeight="1" x14ac:dyDescent="0.25"/>
    <row r="7378" ht="0" hidden="1" customHeight="1" x14ac:dyDescent="0.25"/>
    <row r="7379" ht="0" hidden="1" customHeight="1" x14ac:dyDescent="0.25"/>
    <row r="7380" ht="0" hidden="1" customHeight="1" x14ac:dyDescent="0.25"/>
    <row r="7381" ht="0" hidden="1" customHeight="1" x14ac:dyDescent="0.25"/>
    <row r="7382" ht="0" hidden="1" customHeight="1" x14ac:dyDescent="0.25"/>
    <row r="7383" ht="0" hidden="1" customHeight="1" x14ac:dyDescent="0.25"/>
    <row r="7384" ht="0" hidden="1" customHeight="1" x14ac:dyDescent="0.25"/>
    <row r="7385" ht="0" hidden="1" customHeight="1" x14ac:dyDescent="0.25"/>
    <row r="7386" ht="0" hidden="1" customHeight="1" x14ac:dyDescent="0.25"/>
    <row r="7387" ht="0" hidden="1" customHeight="1" x14ac:dyDescent="0.25"/>
    <row r="7388" ht="0" hidden="1" customHeight="1" x14ac:dyDescent="0.25"/>
    <row r="7389" ht="0" hidden="1" customHeight="1" x14ac:dyDescent="0.25"/>
    <row r="7390" ht="0" hidden="1" customHeight="1" x14ac:dyDescent="0.25"/>
    <row r="7391" ht="0" hidden="1" customHeight="1" x14ac:dyDescent="0.25"/>
    <row r="7392" ht="0" hidden="1" customHeight="1" x14ac:dyDescent="0.25"/>
    <row r="7393" ht="0" hidden="1" customHeight="1" x14ac:dyDescent="0.25"/>
    <row r="7394" ht="0" hidden="1" customHeight="1" x14ac:dyDescent="0.25"/>
    <row r="7395" ht="0" hidden="1" customHeight="1" x14ac:dyDescent="0.25"/>
    <row r="7396" ht="0" hidden="1" customHeight="1" x14ac:dyDescent="0.25"/>
    <row r="7397" ht="0" hidden="1" customHeight="1" x14ac:dyDescent="0.25"/>
    <row r="7398" ht="0" hidden="1" customHeight="1" x14ac:dyDescent="0.25"/>
    <row r="7399" ht="0" hidden="1" customHeight="1" x14ac:dyDescent="0.25"/>
    <row r="7400" ht="0" hidden="1" customHeight="1" x14ac:dyDescent="0.25"/>
    <row r="7401" ht="0" hidden="1" customHeight="1" x14ac:dyDescent="0.25"/>
    <row r="7402" ht="0" hidden="1" customHeight="1" x14ac:dyDescent="0.25"/>
    <row r="7403" ht="0" hidden="1" customHeight="1" x14ac:dyDescent="0.25"/>
    <row r="7404" ht="0" hidden="1" customHeight="1" x14ac:dyDescent="0.25"/>
    <row r="7405" ht="0" hidden="1" customHeight="1" x14ac:dyDescent="0.25"/>
    <row r="7406" ht="0" hidden="1" customHeight="1" x14ac:dyDescent="0.25"/>
    <row r="7407" ht="0" hidden="1" customHeight="1" x14ac:dyDescent="0.25"/>
    <row r="7408" ht="0" hidden="1" customHeight="1" x14ac:dyDescent="0.25"/>
    <row r="7409" ht="0" hidden="1" customHeight="1" x14ac:dyDescent="0.25"/>
    <row r="7410" ht="0" hidden="1" customHeight="1" x14ac:dyDescent="0.25"/>
    <row r="7411" ht="0" hidden="1" customHeight="1" x14ac:dyDescent="0.25"/>
    <row r="7412" ht="0" hidden="1" customHeight="1" x14ac:dyDescent="0.25"/>
    <row r="7413" ht="0" hidden="1" customHeight="1" x14ac:dyDescent="0.25"/>
    <row r="7414" ht="0" hidden="1" customHeight="1" x14ac:dyDescent="0.25"/>
    <row r="7415" ht="0" hidden="1" customHeight="1" x14ac:dyDescent="0.25"/>
    <row r="7416" ht="0" hidden="1" customHeight="1" x14ac:dyDescent="0.25"/>
    <row r="7417" ht="0" hidden="1" customHeight="1" x14ac:dyDescent="0.25"/>
    <row r="7418" ht="0" hidden="1" customHeight="1" x14ac:dyDescent="0.25"/>
    <row r="7419" ht="0" hidden="1" customHeight="1" x14ac:dyDescent="0.25"/>
    <row r="7420" ht="0" hidden="1" customHeight="1" x14ac:dyDescent="0.25"/>
    <row r="7421" ht="0" hidden="1" customHeight="1" x14ac:dyDescent="0.25"/>
    <row r="7422" ht="0" hidden="1" customHeight="1" x14ac:dyDescent="0.25"/>
    <row r="7423" ht="0" hidden="1" customHeight="1" x14ac:dyDescent="0.25"/>
    <row r="7424" ht="0" hidden="1" customHeight="1" x14ac:dyDescent="0.25"/>
    <row r="7425" ht="0" hidden="1" customHeight="1" x14ac:dyDescent="0.25"/>
    <row r="7426" ht="0" hidden="1" customHeight="1" x14ac:dyDescent="0.25"/>
    <row r="7427" ht="0" hidden="1" customHeight="1" x14ac:dyDescent="0.25"/>
    <row r="7428" ht="0" hidden="1" customHeight="1" x14ac:dyDescent="0.25"/>
    <row r="7429" ht="0" hidden="1" customHeight="1" x14ac:dyDescent="0.25"/>
    <row r="7430" ht="0" hidden="1" customHeight="1" x14ac:dyDescent="0.25"/>
    <row r="7431" ht="0" hidden="1" customHeight="1" x14ac:dyDescent="0.25"/>
    <row r="7432" ht="0" hidden="1" customHeight="1" x14ac:dyDescent="0.25"/>
    <row r="7433" ht="0" hidden="1" customHeight="1" x14ac:dyDescent="0.25"/>
    <row r="7434" ht="0" hidden="1" customHeight="1" x14ac:dyDescent="0.25"/>
    <row r="7435" ht="0" hidden="1" customHeight="1" x14ac:dyDescent="0.25"/>
    <row r="7436" ht="0" hidden="1" customHeight="1" x14ac:dyDescent="0.25"/>
    <row r="7437" ht="0" hidden="1" customHeight="1" x14ac:dyDescent="0.25"/>
    <row r="7438" ht="0" hidden="1" customHeight="1" x14ac:dyDescent="0.25"/>
    <row r="7439" ht="0" hidden="1" customHeight="1" x14ac:dyDescent="0.25"/>
    <row r="7440" ht="0" hidden="1" customHeight="1" x14ac:dyDescent="0.25"/>
    <row r="7441" ht="0" hidden="1" customHeight="1" x14ac:dyDescent="0.25"/>
    <row r="7442" ht="0" hidden="1" customHeight="1" x14ac:dyDescent="0.25"/>
    <row r="7443" ht="0" hidden="1" customHeight="1" x14ac:dyDescent="0.25"/>
    <row r="7444" ht="0" hidden="1" customHeight="1" x14ac:dyDescent="0.25"/>
    <row r="7445" ht="0" hidden="1" customHeight="1" x14ac:dyDescent="0.25"/>
    <row r="7446" ht="0" hidden="1" customHeight="1" x14ac:dyDescent="0.25"/>
    <row r="7447" ht="0" hidden="1" customHeight="1" x14ac:dyDescent="0.25"/>
    <row r="7448" ht="0" hidden="1" customHeight="1" x14ac:dyDescent="0.25"/>
    <row r="7449" ht="0" hidden="1" customHeight="1" x14ac:dyDescent="0.25"/>
    <row r="7450" ht="0" hidden="1" customHeight="1" x14ac:dyDescent="0.25"/>
    <row r="7451" ht="0" hidden="1" customHeight="1" x14ac:dyDescent="0.25"/>
    <row r="7452" ht="0" hidden="1" customHeight="1" x14ac:dyDescent="0.25"/>
    <row r="7453" ht="0" hidden="1" customHeight="1" x14ac:dyDescent="0.25"/>
    <row r="7454" ht="0" hidden="1" customHeight="1" x14ac:dyDescent="0.25"/>
    <row r="7455" ht="0" hidden="1" customHeight="1" x14ac:dyDescent="0.25"/>
    <row r="7456" ht="0" hidden="1" customHeight="1" x14ac:dyDescent="0.25"/>
    <row r="7457" ht="0" hidden="1" customHeight="1" x14ac:dyDescent="0.25"/>
    <row r="7458" ht="0" hidden="1" customHeight="1" x14ac:dyDescent="0.25"/>
    <row r="7459" ht="0" hidden="1" customHeight="1" x14ac:dyDescent="0.25"/>
    <row r="7460" ht="0" hidden="1" customHeight="1" x14ac:dyDescent="0.25"/>
    <row r="7461" ht="0" hidden="1" customHeight="1" x14ac:dyDescent="0.25"/>
    <row r="7462" ht="0" hidden="1" customHeight="1" x14ac:dyDescent="0.25"/>
    <row r="7463" ht="0" hidden="1" customHeight="1" x14ac:dyDescent="0.25"/>
    <row r="7464" ht="0" hidden="1" customHeight="1" x14ac:dyDescent="0.25"/>
    <row r="7465" ht="0" hidden="1" customHeight="1" x14ac:dyDescent="0.25"/>
    <row r="7466" ht="0" hidden="1" customHeight="1" x14ac:dyDescent="0.25"/>
    <row r="7467" ht="0" hidden="1" customHeight="1" x14ac:dyDescent="0.25"/>
    <row r="7468" ht="0" hidden="1" customHeight="1" x14ac:dyDescent="0.25"/>
    <row r="7469" ht="0" hidden="1" customHeight="1" x14ac:dyDescent="0.25"/>
    <row r="7470" ht="0" hidden="1" customHeight="1" x14ac:dyDescent="0.25"/>
    <row r="7471" ht="0" hidden="1" customHeight="1" x14ac:dyDescent="0.25"/>
    <row r="7472" ht="0" hidden="1" customHeight="1" x14ac:dyDescent="0.25"/>
    <row r="7473" ht="0" hidden="1" customHeight="1" x14ac:dyDescent="0.25"/>
    <row r="7474" ht="0" hidden="1" customHeight="1" x14ac:dyDescent="0.25"/>
    <row r="7475" ht="0" hidden="1" customHeight="1" x14ac:dyDescent="0.25"/>
    <row r="7476" ht="0" hidden="1" customHeight="1" x14ac:dyDescent="0.25"/>
    <row r="7477" ht="0" hidden="1" customHeight="1" x14ac:dyDescent="0.25"/>
    <row r="7478" ht="0" hidden="1" customHeight="1" x14ac:dyDescent="0.25"/>
    <row r="7479" ht="0" hidden="1" customHeight="1" x14ac:dyDescent="0.25"/>
    <row r="7480" ht="0" hidden="1" customHeight="1" x14ac:dyDescent="0.25"/>
    <row r="7481" ht="0" hidden="1" customHeight="1" x14ac:dyDescent="0.25"/>
    <row r="7482" ht="0" hidden="1" customHeight="1" x14ac:dyDescent="0.25"/>
    <row r="7483" ht="0" hidden="1" customHeight="1" x14ac:dyDescent="0.25"/>
    <row r="7484" ht="0" hidden="1" customHeight="1" x14ac:dyDescent="0.25"/>
    <row r="7485" ht="0" hidden="1" customHeight="1" x14ac:dyDescent="0.25"/>
    <row r="7486" ht="0" hidden="1" customHeight="1" x14ac:dyDescent="0.25"/>
    <row r="7487" ht="0" hidden="1" customHeight="1" x14ac:dyDescent="0.25"/>
    <row r="7488" ht="0" hidden="1" customHeight="1" x14ac:dyDescent="0.25"/>
    <row r="7489" ht="0" hidden="1" customHeight="1" x14ac:dyDescent="0.25"/>
    <row r="7490" ht="0" hidden="1" customHeight="1" x14ac:dyDescent="0.25"/>
    <row r="7491" ht="0" hidden="1" customHeight="1" x14ac:dyDescent="0.25"/>
    <row r="7492" ht="0" hidden="1" customHeight="1" x14ac:dyDescent="0.25"/>
    <row r="7493" ht="0" hidden="1" customHeight="1" x14ac:dyDescent="0.25"/>
    <row r="7494" ht="0" hidden="1" customHeight="1" x14ac:dyDescent="0.25"/>
    <row r="7495" ht="0" hidden="1" customHeight="1" x14ac:dyDescent="0.25"/>
    <row r="7496" ht="0" hidden="1" customHeight="1" x14ac:dyDescent="0.25"/>
    <row r="7497" ht="0" hidden="1" customHeight="1" x14ac:dyDescent="0.25"/>
    <row r="7498" ht="0" hidden="1" customHeight="1" x14ac:dyDescent="0.25"/>
    <row r="7499" ht="0" hidden="1" customHeight="1" x14ac:dyDescent="0.25"/>
    <row r="7500" ht="0" hidden="1" customHeight="1" x14ac:dyDescent="0.25"/>
    <row r="7501" ht="0" hidden="1" customHeight="1" x14ac:dyDescent="0.25"/>
    <row r="7502" ht="0" hidden="1" customHeight="1" x14ac:dyDescent="0.25"/>
    <row r="7503" ht="0" hidden="1" customHeight="1" x14ac:dyDescent="0.25"/>
    <row r="7504" ht="0" hidden="1" customHeight="1" x14ac:dyDescent="0.25"/>
    <row r="7505" ht="0" hidden="1" customHeight="1" x14ac:dyDescent="0.25"/>
    <row r="7506" ht="0" hidden="1" customHeight="1" x14ac:dyDescent="0.25"/>
    <row r="7507" ht="0" hidden="1" customHeight="1" x14ac:dyDescent="0.25"/>
    <row r="7508" ht="0" hidden="1" customHeight="1" x14ac:dyDescent="0.25"/>
    <row r="7509" ht="0" hidden="1" customHeight="1" x14ac:dyDescent="0.25"/>
    <row r="7510" ht="0" hidden="1" customHeight="1" x14ac:dyDescent="0.25"/>
    <row r="7511" ht="0" hidden="1" customHeight="1" x14ac:dyDescent="0.25"/>
    <row r="7512" ht="0" hidden="1" customHeight="1" x14ac:dyDescent="0.25"/>
    <row r="7513" ht="0" hidden="1" customHeight="1" x14ac:dyDescent="0.25"/>
    <row r="7514" ht="0" hidden="1" customHeight="1" x14ac:dyDescent="0.25"/>
    <row r="7515" ht="0" hidden="1" customHeight="1" x14ac:dyDescent="0.25"/>
    <row r="7516" ht="0" hidden="1" customHeight="1" x14ac:dyDescent="0.25"/>
    <row r="7517" ht="0" hidden="1" customHeight="1" x14ac:dyDescent="0.25"/>
    <row r="7518" ht="0" hidden="1" customHeight="1" x14ac:dyDescent="0.25"/>
    <row r="7519" ht="0" hidden="1" customHeight="1" x14ac:dyDescent="0.25"/>
    <row r="7520" ht="0" hidden="1" customHeight="1" x14ac:dyDescent="0.25"/>
    <row r="7521" ht="0" hidden="1" customHeight="1" x14ac:dyDescent="0.25"/>
    <row r="7522" ht="0" hidden="1" customHeight="1" x14ac:dyDescent="0.25"/>
    <row r="7523" ht="0" hidden="1" customHeight="1" x14ac:dyDescent="0.25"/>
    <row r="7524" ht="0" hidden="1" customHeight="1" x14ac:dyDescent="0.25"/>
    <row r="7525" ht="0" hidden="1" customHeight="1" x14ac:dyDescent="0.25"/>
    <row r="7526" ht="0" hidden="1" customHeight="1" x14ac:dyDescent="0.25"/>
    <row r="7527" ht="0" hidden="1" customHeight="1" x14ac:dyDescent="0.25"/>
    <row r="7528" ht="0" hidden="1" customHeight="1" x14ac:dyDescent="0.25"/>
    <row r="7529" ht="0" hidden="1" customHeight="1" x14ac:dyDescent="0.25"/>
    <row r="7530" ht="0" hidden="1" customHeight="1" x14ac:dyDescent="0.25"/>
    <row r="7531" ht="0" hidden="1" customHeight="1" x14ac:dyDescent="0.25"/>
    <row r="7532" ht="0" hidden="1" customHeight="1" x14ac:dyDescent="0.25"/>
    <row r="7533" ht="0" hidden="1" customHeight="1" x14ac:dyDescent="0.25"/>
    <row r="7534" ht="0" hidden="1" customHeight="1" x14ac:dyDescent="0.25"/>
    <row r="7535" ht="0" hidden="1" customHeight="1" x14ac:dyDescent="0.25"/>
    <row r="7536" ht="0" hidden="1" customHeight="1" x14ac:dyDescent="0.25"/>
    <row r="7537" ht="0" hidden="1" customHeight="1" x14ac:dyDescent="0.25"/>
    <row r="7538" ht="0" hidden="1" customHeight="1" x14ac:dyDescent="0.25"/>
    <row r="7539" ht="0" hidden="1" customHeight="1" x14ac:dyDescent="0.25"/>
    <row r="7540" ht="0" hidden="1" customHeight="1" x14ac:dyDescent="0.25"/>
    <row r="7541" ht="0" hidden="1" customHeight="1" x14ac:dyDescent="0.25"/>
    <row r="7542" ht="0" hidden="1" customHeight="1" x14ac:dyDescent="0.25"/>
    <row r="7543" ht="0" hidden="1" customHeight="1" x14ac:dyDescent="0.25"/>
    <row r="7544" ht="0" hidden="1" customHeight="1" x14ac:dyDescent="0.25"/>
    <row r="7545" ht="0" hidden="1" customHeight="1" x14ac:dyDescent="0.25"/>
    <row r="7546" ht="0" hidden="1" customHeight="1" x14ac:dyDescent="0.25"/>
    <row r="7547" ht="0" hidden="1" customHeight="1" x14ac:dyDescent="0.25"/>
    <row r="7548" ht="0" hidden="1" customHeight="1" x14ac:dyDescent="0.25"/>
    <row r="7549" ht="0" hidden="1" customHeight="1" x14ac:dyDescent="0.25"/>
    <row r="7550" ht="0" hidden="1" customHeight="1" x14ac:dyDescent="0.25"/>
    <row r="7551" ht="0" hidden="1" customHeight="1" x14ac:dyDescent="0.25"/>
    <row r="7552" ht="0" hidden="1" customHeight="1" x14ac:dyDescent="0.25"/>
    <row r="7553" ht="0" hidden="1" customHeight="1" x14ac:dyDescent="0.25"/>
    <row r="7554" ht="0" hidden="1" customHeight="1" x14ac:dyDescent="0.25"/>
    <row r="7555" ht="0" hidden="1" customHeight="1" x14ac:dyDescent="0.25"/>
    <row r="7556" ht="0" hidden="1" customHeight="1" x14ac:dyDescent="0.25"/>
    <row r="7557" ht="0" hidden="1" customHeight="1" x14ac:dyDescent="0.25"/>
    <row r="7558" ht="0" hidden="1" customHeight="1" x14ac:dyDescent="0.25"/>
    <row r="7559" ht="0" hidden="1" customHeight="1" x14ac:dyDescent="0.25"/>
    <row r="7560" ht="0" hidden="1" customHeight="1" x14ac:dyDescent="0.25"/>
    <row r="7561" ht="0" hidden="1" customHeight="1" x14ac:dyDescent="0.25"/>
    <row r="7562" ht="0" hidden="1" customHeight="1" x14ac:dyDescent="0.25"/>
    <row r="7563" ht="0" hidden="1" customHeight="1" x14ac:dyDescent="0.25"/>
    <row r="7564" ht="0" hidden="1" customHeight="1" x14ac:dyDescent="0.25"/>
    <row r="7565" ht="0" hidden="1" customHeight="1" x14ac:dyDescent="0.25"/>
    <row r="7566" ht="0" hidden="1" customHeight="1" x14ac:dyDescent="0.25"/>
    <row r="7567" ht="0" hidden="1" customHeight="1" x14ac:dyDescent="0.25"/>
    <row r="7568" ht="0" hidden="1" customHeight="1" x14ac:dyDescent="0.25"/>
    <row r="7569" ht="0" hidden="1" customHeight="1" x14ac:dyDescent="0.25"/>
    <row r="7570" ht="0" hidden="1" customHeight="1" x14ac:dyDescent="0.25"/>
    <row r="7571" ht="0" hidden="1" customHeight="1" x14ac:dyDescent="0.25"/>
    <row r="7572" ht="0" hidden="1" customHeight="1" x14ac:dyDescent="0.25"/>
    <row r="7573" ht="0" hidden="1" customHeight="1" x14ac:dyDescent="0.25"/>
    <row r="7574" ht="0" hidden="1" customHeight="1" x14ac:dyDescent="0.25"/>
    <row r="7575" ht="0" hidden="1" customHeight="1" x14ac:dyDescent="0.25"/>
    <row r="7576" ht="0" hidden="1" customHeight="1" x14ac:dyDescent="0.25"/>
    <row r="7577" ht="0" hidden="1" customHeight="1" x14ac:dyDescent="0.25"/>
    <row r="7578" ht="0" hidden="1" customHeight="1" x14ac:dyDescent="0.25"/>
    <row r="7579" ht="0" hidden="1" customHeight="1" x14ac:dyDescent="0.25"/>
    <row r="7580" ht="0" hidden="1" customHeight="1" x14ac:dyDescent="0.25"/>
    <row r="7581" ht="0" hidden="1" customHeight="1" x14ac:dyDescent="0.25"/>
    <row r="7582" ht="0" hidden="1" customHeight="1" x14ac:dyDescent="0.25"/>
    <row r="7583" ht="0" hidden="1" customHeight="1" x14ac:dyDescent="0.25"/>
    <row r="7584" ht="0" hidden="1" customHeight="1" x14ac:dyDescent="0.25"/>
    <row r="7585" ht="0" hidden="1" customHeight="1" x14ac:dyDescent="0.25"/>
    <row r="7586" ht="0" hidden="1" customHeight="1" x14ac:dyDescent="0.25"/>
    <row r="7587" ht="0" hidden="1" customHeight="1" x14ac:dyDescent="0.25"/>
    <row r="7588" ht="0" hidden="1" customHeight="1" x14ac:dyDescent="0.25"/>
    <row r="7589" ht="0" hidden="1" customHeight="1" x14ac:dyDescent="0.25"/>
    <row r="7590" ht="0" hidden="1" customHeight="1" x14ac:dyDescent="0.25"/>
    <row r="7591" ht="0" hidden="1" customHeight="1" x14ac:dyDescent="0.25"/>
    <row r="7592" ht="0" hidden="1" customHeight="1" x14ac:dyDescent="0.25"/>
    <row r="7593" ht="0" hidden="1" customHeight="1" x14ac:dyDescent="0.25"/>
    <row r="7594" ht="0" hidden="1" customHeight="1" x14ac:dyDescent="0.25"/>
    <row r="7595" ht="0" hidden="1" customHeight="1" x14ac:dyDescent="0.25"/>
    <row r="7596" ht="0" hidden="1" customHeight="1" x14ac:dyDescent="0.25"/>
    <row r="7597" ht="0" hidden="1" customHeight="1" x14ac:dyDescent="0.25"/>
    <row r="7598" ht="0" hidden="1" customHeight="1" x14ac:dyDescent="0.25"/>
    <row r="7599" ht="0" hidden="1" customHeight="1" x14ac:dyDescent="0.25"/>
    <row r="7600" ht="0" hidden="1" customHeight="1" x14ac:dyDescent="0.25"/>
    <row r="7601" ht="0" hidden="1" customHeight="1" x14ac:dyDescent="0.25"/>
    <row r="7602" ht="0" hidden="1" customHeight="1" x14ac:dyDescent="0.25"/>
    <row r="7603" ht="0" hidden="1" customHeight="1" x14ac:dyDescent="0.25"/>
    <row r="7604" ht="0" hidden="1" customHeight="1" x14ac:dyDescent="0.25"/>
    <row r="7605" ht="0" hidden="1" customHeight="1" x14ac:dyDescent="0.25"/>
    <row r="7606" ht="0" hidden="1" customHeight="1" x14ac:dyDescent="0.25"/>
    <row r="7607" ht="0" hidden="1" customHeight="1" x14ac:dyDescent="0.25"/>
    <row r="7608" ht="0" hidden="1" customHeight="1" x14ac:dyDescent="0.25"/>
    <row r="7609" ht="0" hidden="1" customHeight="1" x14ac:dyDescent="0.25"/>
    <row r="7610" ht="0" hidden="1" customHeight="1" x14ac:dyDescent="0.25"/>
    <row r="7611" ht="0" hidden="1" customHeight="1" x14ac:dyDescent="0.25"/>
    <row r="7612" ht="0" hidden="1" customHeight="1" x14ac:dyDescent="0.25"/>
    <row r="7613" ht="0" hidden="1" customHeight="1" x14ac:dyDescent="0.25"/>
    <row r="7614" ht="0" hidden="1" customHeight="1" x14ac:dyDescent="0.25"/>
    <row r="7615" ht="0" hidden="1" customHeight="1" x14ac:dyDescent="0.25"/>
    <row r="7616" ht="0" hidden="1" customHeight="1" x14ac:dyDescent="0.25"/>
    <row r="7617" ht="0" hidden="1" customHeight="1" x14ac:dyDescent="0.25"/>
    <row r="7618" ht="0" hidden="1" customHeight="1" x14ac:dyDescent="0.25"/>
    <row r="7619" ht="0" hidden="1" customHeight="1" x14ac:dyDescent="0.25"/>
    <row r="7620" ht="0" hidden="1" customHeight="1" x14ac:dyDescent="0.25"/>
    <row r="7621" ht="0" hidden="1" customHeight="1" x14ac:dyDescent="0.25"/>
    <row r="7622" ht="0" hidden="1" customHeight="1" x14ac:dyDescent="0.25"/>
    <row r="7623" ht="0" hidden="1" customHeight="1" x14ac:dyDescent="0.25"/>
    <row r="7624" ht="0" hidden="1" customHeight="1" x14ac:dyDescent="0.25"/>
    <row r="7625" ht="0" hidden="1" customHeight="1" x14ac:dyDescent="0.25"/>
    <row r="7626" ht="0" hidden="1" customHeight="1" x14ac:dyDescent="0.25"/>
    <row r="7627" ht="0" hidden="1" customHeight="1" x14ac:dyDescent="0.25"/>
    <row r="7628" ht="0" hidden="1" customHeight="1" x14ac:dyDescent="0.25"/>
    <row r="7629" ht="0" hidden="1" customHeight="1" x14ac:dyDescent="0.25"/>
    <row r="7630" ht="0" hidden="1" customHeight="1" x14ac:dyDescent="0.25"/>
    <row r="7631" ht="0" hidden="1" customHeight="1" x14ac:dyDescent="0.25"/>
    <row r="7632" ht="0" hidden="1" customHeight="1" x14ac:dyDescent="0.25"/>
    <row r="7633" ht="0" hidden="1" customHeight="1" x14ac:dyDescent="0.25"/>
    <row r="7634" ht="0" hidden="1" customHeight="1" x14ac:dyDescent="0.25"/>
    <row r="7635" ht="0" hidden="1" customHeight="1" x14ac:dyDescent="0.25"/>
    <row r="7636" ht="0" hidden="1" customHeight="1" x14ac:dyDescent="0.25"/>
    <row r="7637" ht="0" hidden="1" customHeight="1" x14ac:dyDescent="0.25"/>
    <row r="7638" ht="0" hidden="1" customHeight="1" x14ac:dyDescent="0.25"/>
    <row r="7639" ht="0" hidden="1" customHeight="1" x14ac:dyDescent="0.25"/>
    <row r="7640" ht="0" hidden="1" customHeight="1" x14ac:dyDescent="0.25"/>
    <row r="7641" ht="0" hidden="1" customHeight="1" x14ac:dyDescent="0.25"/>
    <row r="7642" ht="0" hidden="1" customHeight="1" x14ac:dyDescent="0.25"/>
    <row r="7643" ht="0" hidden="1" customHeight="1" x14ac:dyDescent="0.25"/>
    <row r="7644" ht="0" hidden="1" customHeight="1" x14ac:dyDescent="0.25"/>
    <row r="7645" ht="0" hidden="1" customHeight="1" x14ac:dyDescent="0.25"/>
    <row r="7646" ht="0" hidden="1" customHeight="1" x14ac:dyDescent="0.25"/>
    <row r="7647" ht="0" hidden="1" customHeight="1" x14ac:dyDescent="0.25"/>
    <row r="7648" ht="0" hidden="1" customHeight="1" x14ac:dyDescent="0.25"/>
    <row r="7649" ht="0" hidden="1" customHeight="1" x14ac:dyDescent="0.25"/>
    <row r="7650" ht="0" hidden="1" customHeight="1" x14ac:dyDescent="0.25"/>
    <row r="7651" ht="0" hidden="1" customHeight="1" x14ac:dyDescent="0.25"/>
    <row r="7652" ht="0" hidden="1" customHeight="1" x14ac:dyDescent="0.25"/>
    <row r="7653" ht="0" hidden="1" customHeight="1" x14ac:dyDescent="0.25"/>
    <row r="7654" ht="0" hidden="1" customHeight="1" x14ac:dyDescent="0.25"/>
    <row r="7655" ht="0" hidden="1" customHeight="1" x14ac:dyDescent="0.25"/>
    <row r="7656" ht="0" hidden="1" customHeight="1" x14ac:dyDescent="0.25"/>
    <row r="7657" ht="0" hidden="1" customHeight="1" x14ac:dyDescent="0.25"/>
    <row r="7658" ht="0" hidden="1" customHeight="1" x14ac:dyDescent="0.25"/>
    <row r="7659" ht="0" hidden="1" customHeight="1" x14ac:dyDescent="0.25"/>
    <row r="7660" ht="0" hidden="1" customHeight="1" x14ac:dyDescent="0.25"/>
    <row r="7661" ht="0" hidden="1" customHeight="1" x14ac:dyDescent="0.25"/>
    <row r="7662" ht="0" hidden="1" customHeight="1" x14ac:dyDescent="0.25"/>
    <row r="7663" ht="0" hidden="1" customHeight="1" x14ac:dyDescent="0.25"/>
    <row r="7664" ht="0" hidden="1" customHeight="1" x14ac:dyDescent="0.25"/>
    <row r="7665" ht="0" hidden="1" customHeight="1" x14ac:dyDescent="0.25"/>
    <row r="7666" ht="0" hidden="1" customHeight="1" x14ac:dyDescent="0.25"/>
    <row r="7667" ht="0" hidden="1" customHeight="1" x14ac:dyDescent="0.25"/>
    <row r="7668" ht="0" hidden="1" customHeight="1" x14ac:dyDescent="0.25"/>
    <row r="7669" ht="0" hidden="1" customHeight="1" x14ac:dyDescent="0.25"/>
    <row r="7670" ht="0" hidden="1" customHeight="1" x14ac:dyDescent="0.25"/>
    <row r="7671" ht="0" hidden="1" customHeight="1" x14ac:dyDescent="0.25"/>
    <row r="7672" ht="0" hidden="1" customHeight="1" x14ac:dyDescent="0.25"/>
    <row r="7673" ht="0" hidden="1" customHeight="1" x14ac:dyDescent="0.25"/>
    <row r="7674" ht="0" hidden="1" customHeight="1" x14ac:dyDescent="0.25"/>
    <row r="7675" ht="0" hidden="1" customHeight="1" x14ac:dyDescent="0.25"/>
    <row r="7676" ht="0" hidden="1" customHeight="1" x14ac:dyDescent="0.25"/>
    <row r="7677" ht="0" hidden="1" customHeight="1" x14ac:dyDescent="0.25"/>
    <row r="7678" ht="0" hidden="1" customHeight="1" x14ac:dyDescent="0.25"/>
    <row r="7679" ht="0" hidden="1" customHeight="1" x14ac:dyDescent="0.25"/>
    <row r="7680" ht="0" hidden="1" customHeight="1" x14ac:dyDescent="0.25"/>
    <row r="7681" ht="0" hidden="1" customHeight="1" x14ac:dyDescent="0.25"/>
    <row r="7682" ht="0" hidden="1" customHeight="1" x14ac:dyDescent="0.25"/>
    <row r="7683" ht="0" hidden="1" customHeight="1" x14ac:dyDescent="0.25"/>
    <row r="7684" ht="0" hidden="1" customHeight="1" x14ac:dyDescent="0.25"/>
    <row r="7685" ht="0" hidden="1" customHeight="1" x14ac:dyDescent="0.25"/>
    <row r="7686" ht="0" hidden="1" customHeight="1" x14ac:dyDescent="0.25"/>
    <row r="7687" ht="0" hidden="1" customHeight="1" x14ac:dyDescent="0.25"/>
    <row r="7688" ht="0" hidden="1" customHeight="1" x14ac:dyDescent="0.25"/>
    <row r="7689" ht="0" hidden="1" customHeight="1" x14ac:dyDescent="0.25"/>
    <row r="7690" ht="0" hidden="1" customHeight="1" x14ac:dyDescent="0.25"/>
    <row r="7691" ht="0" hidden="1" customHeight="1" x14ac:dyDescent="0.25"/>
    <row r="7692" ht="0" hidden="1" customHeight="1" x14ac:dyDescent="0.25"/>
    <row r="7693" ht="0" hidden="1" customHeight="1" x14ac:dyDescent="0.25"/>
    <row r="7694" ht="0" hidden="1" customHeight="1" x14ac:dyDescent="0.25"/>
    <row r="7695" ht="0" hidden="1" customHeight="1" x14ac:dyDescent="0.25"/>
    <row r="7696" ht="0" hidden="1" customHeight="1" x14ac:dyDescent="0.25"/>
    <row r="7697" ht="0" hidden="1" customHeight="1" x14ac:dyDescent="0.25"/>
    <row r="7698" ht="0" hidden="1" customHeight="1" x14ac:dyDescent="0.25"/>
    <row r="7699" ht="0" hidden="1" customHeight="1" x14ac:dyDescent="0.25"/>
    <row r="7700" ht="0" hidden="1" customHeight="1" x14ac:dyDescent="0.25"/>
    <row r="7701" ht="0" hidden="1" customHeight="1" x14ac:dyDescent="0.25"/>
    <row r="7702" ht="0" hidden="1" customHeight="1" x14ac:dyDescent="0.25"/>
    <row r="7703" ht="0" hidden="1" customHeight="1" x14ac:dyDescent="0.25"/>
    <row r="7704" ht="0" hidden="1" customHeight="1" x14ac:dyDescent="0.25"/>
    <row r="7705" ht="0" hidden="1" customHeight="1" x14ac:dyDescent="0.25"/>
    <row r="7706" ht="0" hidden="1" customHeight="1" x14ac:dyDescent="0.25"/>
    <row r="7707" ht="0" hidden="1" customHeight="1" x14ac:dyDescent="0.25"/>
    <row r="7708" ht="0" hidden="1" customHeight="1" x14ac:dyDescent="0.25"/>
    <row r="7709" ht="0" hidden="1" customHeight="1" x14ac:dyDescent="0.25"/>
    <row r="7710" ht="0" hidden="1" customHeight="1" x14ac:dyDescent="0.25"/>
    <row r="7711" ht="0" hidden="1" customHeight="1" x14ac:dyDescent="0.25"/>
    <row r="7712" ht="0" hidden="1" customHeight="1" x14ac:dyDescent="0.25"/>
    <row r="7713" ht="0" hidden="1" customHeight="1" x14ac:dyDescent="0.25"/>
    <row r="7714" ht="0" hidden="1" customHeight="1" x14ac:dyDescent="0.25"/>
    <row r="7715" ht="0" hidden="1" customHeight="1" x14ac:dyDescent="0.25"/>
    <row r="7716" ht="0" hidden="1" customHeight="1" x14ac:dyDescent="0.25"/>
    <row r="7717" ht="0" hidden="1" customHeight="1" x14ac:dyDescent="0.25"/>
    <row r="7718" ht="0" hidden="1" customHeight="1" x14ac:dyDescent="0.25"/>
    <row r="7719" ht="0" hidden="1" customHeight="1" x14ac:dyDescent="0.25"/>
    <row r="7720" ht="0" hidden="1" customHeight="1" x14ac:dyDescent="0.25"/>
    <row r="7721" ht="0" hidden="1" customHeight="1" x14ac:dyDescent="0.25"/>
    <row r="7722" ht="0" hidden="1" customHeight="1" x14ac:dyDescent="0.25"/>
    <row r="7723" ht="0" hidden="1" customHeight="1" x14ac:dyDescent="0.25"/>
    <row r="7724" ht="0" hidden="1" customHeight="1" x14ac:dyDescent="0.25"/>
    <row r="7725" ht="0" hidden="1" customHeight="1" x14ac:dyDescent="0.25"/>
    <row r="7726" ht="0" hidden="1" customHeight="1" x14ac:dyDescent="0.25"/>
    <row r="7727" ht="0" hidden="1" customHeight="1" x14ac:dyDescent="0.25"/>
    <row r="7728" ht="0" hidden="1" customHeight="1" x14ac:dyDescent="0.25"/>
    <row r="7729" ht="0" hidden="1" customHeight="1" x14ac:dyDescent="0.25"/>
    <row r="7730" ht="0" hidden="1" customHeight="1" x14ac:dyDescent="0.25"/>
    <row r="7731" ht="0" hidden="1" customHeight="1" x14ac:dyDescent="0.25"/>
    <row r="7732" ht="0" hidden="1" customHeight="1" x14ac:dyDescent="0.25"/>
    <row r="7733" ht="0" hidden="1" customHeight="1" x14ac:dyDescent="0.25"/>
    <row r="7734" ht="0" hidden="1" customHeight="1" x14ac:dyDescent="0.25"/>
    <row r="7735" ht="0" hidden="1" customHeight="1" x14ac:dyDescent="0.25"/>
    <row r="7736" ht="0" hidden="1" customHeight="1" x14ac:dyDescent="0.25"/>
    <row r="7737" ht="0" hidden="1" customHeight="1" x14ac:dyDescent="0.25"/>
    <row r="7738" ht="0" hidden="1" customHeight="1" x14ac:dyDescent="0.25"/>
    <row r="7739" ht="0" hidden="1" customHeight="1" x14ac:dyDescent="0.25"/>
    <row r="7740" ht="0" hidden="1" customHeight="1" x14ac:dyDescent="0.25"/>
    <row r="7741" ht="0" hidden="1" customHeight="1" x14ac:dyDescent="0.25"/>
    <row r="7742" ht="0" hidden="1" customHeight="1" x14ac:dyDescent="0.25"/>
    <row r="7743" ht="0" hidden="1" customHeight="1" x14ac:dyDescent="0.25"/>
    <row r="7744" ht="0" hidden="1" customHeight="1" x14ac:dyDescent="0.25"/>
    <row r="7745" ht="0" hidden="1" customHeight="1" x14ac:dyDescent="0.25"/>
    <row r="7746" ht="0" hidden="1" customHeight="1" x14ac:dyDescent="0.25"/>
    <row r="7747" ht="0" hidden="1" customHeight="1" x14ac:dyDescent="0.25"/>
    <row r="7748" ht="0" hidden="1" customHeight="1" x14ac:dyDescent="0.25"/>
    <row r="7749" ht="0" hidden="1" customHeight="1" x14ac:dyDescent="0.25"/>
    <row r="7750" ht="0" hidden="1" customHeight="1" x14ac:dyDescent="0.25"/>
    <row r="7751" ht="0" hidden="1" customHeight="1" x14ac:dyDescent="0.25"/>
    <row r="7752" ht="0" hidden="1" customHeight="1" x14ac:dyDescent="0.25"/>
    <row r="7753" ht="0" hidden="1" customHeight="1" x14ac:dyDescent="0.25"/>
    <row r="7754" ht="0" hidden="1" customHeight="1" x14ac:dyDescent="0.25"/>
    <row r="7755" ht="0" hidden="1" customHeight="1" x14ac:dyDescent="0.25"/>
    <row r="7756" ht="0" hidden="1" customHeight="1" x14ac:dyDescent="0.25"/>
    <row r="7757" ht="0" hidden="1" customHeight="1" x14ac:dyDescent="0.25"/>
    <row r="7758" ht="0" hidden="1" customHeight="1" x14ac:dyDescent="0.25"/>
    <row r="7759" ht="0" hidden="1" customHeight="1" x14ac:dyDescent="0.25"/>
    <row r="7760" ht="0" hidden="1" customHeight="1" x14ac:dyDescent="0.25"/>
    <row r="7761" ht="0" hidden="1" customHeight="1" x14ac:dyDescent="0.25"/>
    <row r="7762" ht="0" hidden="1" customHeight="1" x14ac:dyDescent="0.25"/>
    <row r="7763" ht="0" hidden="1" customHeight="1" x14ac:dyDescent="0.25"/>
    <row r="7764" ht="0" hidden="1" customHeight="1" x14ac:dyDescent="0.25"/>
    <row r="7765" ht="0" hidden="1" customHeight="1" x14ac:dyDescent="0.25"/>
    <row r="7766" ht="0" hidden="1" customHeight="1" x14ac:dyDescent="0.25"/>
    <row r="7767" ht="0" hidden="1" customHeight="1" x14ac:dyDescent="0.25"/>
    <row r="7768" ht="0" hidden="1" customHeight="1" x14ac:dyDescent="0.25"/>
    <row r="7769" ht="0" hidden="1" customHeight="1" x14ac:dyDescent="0.25"/>
    <row r="7770" ht="0" hidden="1" customHeight="1" x14ac:dyDescent="0.25"/>
    <row r="7771" ht="0" hidden="1" customHeight="1" x14ac:dyDescent="0.25"/>
    <row r="7772" ht="0" hidden="1" customHeight="1" x14ac:dyDescent="0.25"/>
    <row r="7773" ht="0" hidden="1" customHeight="1" x14ac:dyDescent="0.25"/>
    <row r="7774" ht="0" hidden="1" customHeight="1" x14ac:dyDescent="0.25"/>
    <row r="7775" ht="0" hidden="1" customHeight="1" x14ac:dyDescent="0.25"/>
    <row r="7776" ht="0" hidden="1" customHeight="1" x14ac:dyDescent="0.25"/>
    <row r="7777" ht="0" hidden="1" customHeight="1" x14ac:dyDescent="0.25"/>
    <row r="7778" ht="0" hidden="1" customHeight="1" x14ac:dyDescent="0.25"/>
    <row r="7779" ht="0" hidden="1" customHeight="1" x14ac:dyDescent="0.25"/>
    <row r="7780" ht="0" hidden="1" customHeight="1" x14ac:dyDescent="0.25"/>
    <row r="7781" ht="0" hidden="1" customHeight="1" x14ac:dyDescent="0.25"/>
    <row r="7782" ht="0" hidden="1" customHeight="1" x14ac:dyDescent="0.25"/>
    <row r="7783" ht="0" hidden="1" customHeight="1" x14ac:dyDescent="0.25"/>
    <row r="7784" ht="0" hidden="1" customHeight="1" x14ac:dyDescent="0.25"/>
    <row r="7785" ht="0" hidden="1" customHeight="1" x14ac:dyDescent="0.25"/>
    <row r="7786" ht="0" hidden="1" customHeight="1" x14ac:dyDescent="0.25"/>
    <row r="7787" ht="0" hidden="1" customHeight="1" x14ac:dyDescent="0.25"/>
    <row r="7788" ht="0" hidden="1" customHeight="1" x14ac:dyDescent="0.25"/>
    <row r="7789" ht="0" hidden="1" customHeight="1" x14ac:dyDescent="0.25"/>
    <row r="7790" ht="0" hidden="1" customHeight="1" x14ac:dyDescent="0.25"/>
    <row r="7791" ht="0" hidden="1" customHeight="1" x14ac:dyDescent="0.25"/>
    <row r="7792" ht="0" hidden="1" customHeight="1" x14ac:dyDescent="0.25"/>
    <row r="7793" ht="0" hidden="1" customHeight="1" x14ac:dyDescent="0.25"/>
    <row r="7794" ht="0" hidden="1" customHeight="1" x14ac:dyDescent="0.25"/>
    <row r="7795" ht="0" hidden="1" customHeight="1" x14ac:dyDescent="0.25"/>
    <row r="7796" ht="0" hidden="1" customHeight="1" x14ac:dyDescent="0.25"/>
    <row r="7797" ht="0" hidden="1" customHeight="1" x14ac:dyDescent="0.25"/>
    <row r="7798" ht="0" hidden="1" customHeight="1" x14ac:dyDescent="0.25"/>
    <row r="7799" ht="0" hidden="1" customHeight="1" x14ac:dyDescent="0.25"/>
    <row r="7800" ht="0" hidden="1" customHeight="1" x14ac:dyDescent="0.25"/>
    <row r="7801" ht="0" hidden="1" customHeight="1" x14ac:dyDescent="0.25"/>
    <row r="7802" ht="0" hidden="1" customHeight="1" x14ac:dyDescent="0.25"/>
    <row r="7803" ht="0" hidden="1" customHeight="1" x14ac:dyDescent="0.25"/>
    <row r="7804" ht="0" hidden="1" customHeight="1" x14ac:dyDescent="0.25"/>
    <row r="7805" ht="0" hidden="1" customHeight="1" x14ac:dyDescent="0.25"/>
    <row r="7806" ht="0" hidden="1" customHeight="1" x14ac:dyDescent="0.25"/>
    <row r="7807" ht="0" hidden="1" customHeight="1" x14ac:dyDescent="0.25"/>
    <row r="7808" ht="0" hidden="1" customHeight="1" x14ac:dyDescent="0.25"/>
    <row r="7809" ht="0" hidden="1" customHeight="1" x14ac:dyDescent="0.25"/>
    <row r="7810" ht="0" hidden="1" customHeight="1" x14ac:dyDescent="0.25"/>
    <row r="7811" ht="0" hidden="1" customHeight="1" x14ac:dyDescent="0.25"/>
    <row r="7812" ht="0" hidden="1" customHeight="1" x14ac:dyDescent="0.25"/>
    <row r="7813" ht="0" hidden="1" customHeight="1" x14ac:dyDescent="0.25"/>
    <row r="7814" ht="0" hidden="1" customHeight="1" x14ac:dyDescent="0.25"/>
    <row r="7815" ht="0" hidden="1" customHeight="1" x14ac:dyDescent="0.25"/>
    <row r="7816" ht="0" hidden="1" customHeight="1" x14ac:dyDescent="0.25"/>
    <row r="7817" ht="0" hidden="1" customHeight="1" x14ac:dyDescent="0.25"/>
    <row r="7818" ht="0" hidden="1" customHeight="1" x14ac:dyDescent="0.25"/>
    <row r="7819" ht="0" hidden="1" customHeight="1" x14ac:dyDescent="0.25"/>
    <row r="7820" ht="0" hidden="1" customHeight="1" x14ac:dyDescent="0.25"/>
    <row r="7821" ht="0" hidden="1" customHeight="1" x14ac:dyDescent="0.25"/>
    <row r="7822" ht="0" hidden="1" customHeight="1" x14ac:dyDescent="0.25"/>
    <row r="7823" ht="0" hidden="1" customHeight="1" x14ac:dyDescent="0.25"/>
    <row r="7824" ht="0" hidden="1" customHeight="1" x14ac:dyDescent="0.25"/>
    <row r="7825" ht="0" hidden="1" customHeight="1" x14ac:dyDescent="0.25"/>
    <row r="7826" ht="0" hidden="1" customHeight="1" x14ac:dyDescent="0.25"/>
    <row r="7827" ht="0" hidden="1" customHeight="1" x14ac:dyDescent="0.25"/>
    <row r="7828" ht="0" hidden="1" customHeight="1" x14ac:dyDescent="0.25"/>
    <row r="7829" ht="0" hidden="1" customHeight="1" x14ac:dyDescent="0.25"/>
    <row r="7830" ht="0" hidden="1" customHeight="1" x14ac:dyDescent="0.25"/>
    <row r="7831" ht="0" hidden="1" customHeight="1" x14ac:dyDescent="0.25"/>
    <row r="7832" ht="0" hidden="1" customHeight="1" x14ac:dyDescent="0.25"/>
    <row r="7833" ht="0" hidden="1" customHeight="1" x14ac:dyDescent="0.25"/>
    <row r="7834" ht="0" hidden="1" customHeight="1" x14ac:dyDescent="0.25"/>
    <row r="7835" ht="0" hidden="1" customHeight="1" x14ac:dyDescent="0.25"/>
    <row r="7836" ht="0" hidden="1" customHeight="1" x14ac:dyDescent="0.25"/>
    <row r="7837" ht="0" hidden="1" customHeight="1" x14ac:dyDescent="0.25"/>
    <row r="7838" ht="0" hidden="1" customHeight="1" x14ac:dyDescent="0.25"/>
    <row r="7839" ht="0" hidden="1" customHeight="1" x14ac:dyDescent="0.25"/>
    <row r="7840" ht="0" hidden="1" customHeight="1" x14ac:dyDescent="0.25"/>
    <row r="7841" ht="0" hidden="1" customHeight="1" x14ac:dyDescent="0.25"/>
    <row r="7842" ht="0" hidden="1" customHeight="1" x14ac:dyDescent="0.25"/>
    <row r="7843" ht="0" hidden="1" customHeight="1" x14ac:dyDescent="0.25"/>
    <row r="7844" ht="0" hidden="1" customHeight="1" x14ac:dyDescent="0.25"/>
    <row r="7845" ht="0" hidden="1" customHeight="1" x14ac:dyDescent="0.25"/>
    <row r="7846" ht="0" hidden="1" customHeight="1" x14ac:dyDescent="0.25"/>
    <row r="7847" ht="0" hidden="1" customHeight="1" x14ac:dyDescent="0.25"/>
    <row r="7848" ht="0" hidden="1" customHeight="1" x14ac:dyDescent="0.25"/>
    <row r="7849" ht="0" hidden="1" customHeight="1" x14ac:dyDescent="0.25"/>
    <row r="7850" ht="0" hidden="1" customHeight="1" x14ac:dyDescent="0.25"/>
    <row r="7851" ht="0" hidden="1" customHeight="1" x14ac:dyDescent="0.25"/>
    <row r="7852" ht="0" hidden="1" customHeight="1" x14ac:dyDescent="0.25"/>
    <row r="7853" ht="0" hidden="1" customHeight="1" x14ac:dyDescent="0.25"/>
    <row r="7854" ht="0" hidden="1" customHeight="1" x14ac:dyDescent="0.25"/>
    <row r="7855" ht="0" hidden="1" customHeight="1" x14ac:dyDescent="0.25"/>
    <row r="7856" ht="0" hidden="1" customHeight="1" x14ac:dyDescent="0.25"/>
    <row r="7857" ht="0" hidden="1" customHeight="1" x14ac:dyDescent="0.25"/>
    <row r="7858" ht="0" hidden="1" customHeight="1" x14ac:dyDescent="0.25"/>
    <row r="7859" ht="0" hidden="1" customHeight="1" x14ac:dyDescent="0.25"/>
    <row r="7860" ht="0" hidden="1" customHeight="1" x14ac:dyDescent="0.25"/>
    <row r="7861" ht="0" hidden="1" customHeight="1" x14ac:dyDescent="0.25"/>
    <row r="7862" ht="0" hidden="1" customHeight="1" x14ac:dyDescent="0.25"/>
    <row r="7863" ht="0" hidden="1" customHeight="1" x14ac:dyDescent="0.25"/>
    <row r="7864" ht="0" hidden="1" customHeight="1" x14ac:dyDescent="0.25"/>
    <row r="7865" ht="0" hidden="1" customHeight="1" x14ac:dyDescent="0.25"/>
    <row r="7866" ht="0" hidden="1" customHeight="1" x14ac:dyDescent="0.25"/>
    <row r="7867" ht="0" hidden="1" customHeight="1" x14ac:dyDescent="0.25"/>
    <row r="7868" ht="0" hidden="1" customHeight="1" x14ac:dyDescent="0.25"/>
    <row r="7869" ht="0" hidden="1" customHeight="1" x14ac:dyDescent="0.25"/>
    <row r="7870" ht="0" hidden="1" customHeight="1" x14ac:dyDescent="0.25"/>
    <row r="7871" ht="0" hidden="1" customHeight="1" x14ac:dyDescent="0.25"/>
    <row r="7872" ht="0" hidden="1" customHeight="1" x14ac:dyDescent="0.25"/>
    <row r="7873" ht="0" hidden="1" customHeight="1" x14ac:dyDescent="0.25"/>
    <row r="7874" ht="0" hidden="1" customHeight="1" x14ac:dyDescent="0.25"/>
    <row r="7875" ht="0" hidden="1" customHeight="1" x14ac:dyDescent="0.25"/>
    <row r="7876" ht="0" hidden="1" customHeight="1" x14ac:dyDescent="0.25"/>
    <row r="7877" ht="0" hidden="1" customHeight="1" x14ac:dyDescent="0.25"/>
    <row r="7878" ht="0" hidden="1" customHeight="1" x14ac:dyDescent="0.25"/>
    <row r="7879" ht="0" hidden="1" customHeight="1" x14ac:dyDescent="0.25"/>
    <row r="7880" ht="0" hidden="1" customHeight="1" x14ac:dyDescent="0.25"/>
    <row r="7881" ht="0" hidden="1" customHeight="1" x14ac:dyDescent="0.25"/>
    <row r="7882" ht="0" hidden="1" customHeight="1" x14ac:dyDescent="0.25"/>
    <row r="7883" ht="0" hidden="1" customHeight="1" x14ac:dyDescent="0.25"/>
    <row r="7884" ht="0" hidden="1" customHeight="1" x14ac:dyDescent="0.25"/>
    <row r="7885" ht="0" hidden="1" customHeight="1" x14ac:dyDescent="0.25"/>
    <row r="7886" ht="0" hidden="1" customHeight="1" x14ac:dyDescent="0.25"/>
    <row r="7887" ht="0" hidden="1" customHeight="1" x14ac:dyDescent="0.25"/>
    <row r="7888" ht="0" hidden="1" customHeight="1" x14ac:dyDescent="0.25"/>
    <row r="7889" ht="0" hidden="1" customHeight="1" x14ac:dyDescent="0.25"/>
    <row r="7890" ht="0" hidden="1" customHeight="1" x14ac:dyDescent="0.25"/>
    <row r="7891" ht="0" hidden="1" customHeight="1" x14ac:dyDescent="0.25"/>
    <row r="7892" ht="0" hidden="1" customHeight="1" x14ac:dyDescent="0.25"/>
    <row r="7893" ht="0" hidden="1" customHeight="1" x14ac:dyDescent="0.25"/>
    <row r="7894" ht="0" hidden="1" customHeight="1" x14ac:dyDescent="0.25"/>
    <row r="7895" ht="0" hidden="1" customHeight="1" x14ac:dyDescent="0.25"/>
    <row r="7896" ht="0" hidden="1" customHeight="1" x14ac:dyDescent="0.25"/>
    <row r="7897" ht="0" hidden="1" customHeight="1" x14ac:dyDescent="0.25"/>
    <row r="7898" ht="0" hidden="1" customHeight="1" x14ac:dyDescent="0.25"/>
    <row r="7899" ht="0" hidden="1" customHeight="1" x14ac:dyDescent="0.25"/>
    <row r="7900" ht="0" hidden="1" customHeight="1" x14ac:dyDescent="0.25"/>
    <row r="7901" ht="0" hidden="1" customHeight="1" x14ac:dyDescent="0.25"/>
    <row r="7902" ht="0" hidden="1" customHeight="1" x14ac:dyDescent="0.25"/>
    <row r="7903" ht="0" hidden="1" customHeight="1" x14ac:dyDescent="0.25"/>
    <row r="7904" ht="0" hidden="1" customHeight="1" x14ac:dyDescent="0.25"/>
    <row r="7905" ht="0" hidden="1" customHeight="1" x14ac:dyDescent="0.25"/>
    <row r="7906" ht="0" hidden="1" customHeight="1" x14ac:dyDescent="0.25"/>
    <row r="7907" ht="0" hidden="1" customHeight="1" x14ac:dyDescent="0.25"/>
    <row r="7908" ht="0" hidden="1" customHeight="1" x14ac:dyDescent="0.25"/>
    <row r="7909" ht="0" hidden="1" customHeight="1" x14ac:dyDescent="0.25"/>
    <row r="7910" ht="0" hidden="1" customHeight="1" x14ac:dyDescent="0.25"/>
    <row r="7911" ht="0" hidden="1" customHeight="1" x14ac:dyDescent="0.25"/>
    <row r="7912" ht="0" hidden="1" customHeight="1" x14ac:dyDescent="0.25"/>
    <row r="7913" ht="0" hidden="1" customHeight="1" x14ac:dyDescent="0.25"/>
    <row r="7914" ht="0" hidden="1" customHeight="1" x14ac:dyDescent="0.25"/>
    <row r="7915" ht="0" hidden="1" customHeight="1" x14ac:dyDescent="0.25"/>
    <row r="7916" ht="0" hidden="1" customHeight="1" x14ac:dyDescent="0.25"/>
    <row r="7917" ht="0" hidden="1" customHeight="1" x14ac:dyDescent="0.25"/>
    <row r="7918" ht="0" hidden="1" customHeight="1" x14ac:dyDescent="0.25"/>
    <row r="7919" ht="0" hidden="1" customHeight="1" x14ac:dyDescent="0.25"/>
    <row r="7920" ht="0" hidden="1" customHeight="1" x14ac:dyDescent="0.25"/>
    <row r="7921" ht="0" hidden="1" customHeight="1" x14ac:dyDescent="0.25"/>
    <row r="7922" ht="0" hidden="1" customHeight="1" x14ac:dyDescent="0.25"/>
    <row r="7923" ht="0" hidden="1" customHeight="1" x14ac:dyDescent="0.25"/>
    <row r="7924" ht="0" hidden="1" customHeight="1" x14ac:dyDescent="0.25"/>
    <row r="7925" ht="0" hidden="1" customHeight="1" x14ac:dyDescent="0.25"/>
    <row r="7926" ht="0" hidden="1" customHeight="1" x14ac:dyDescent="0.25"/>
    <row r="7927" ht="0" hidden="1" customHeight="1" x14ac:dyDescent="0.25"/>
    <row r="7928" ht="0" hidden="1" customHeight="1" x14ac:dyDescent="0.25"/>
    <row r="7929" ht="0" hidden="1" customHeight="1" x14ac:dyDescent="0.25"/>
    <row r="7930" ht="0" hidden="1" customHeight="1" x14ac:dyDescent="0.25"/>
    <row r="7931" ht="0" hidden="1" customHeight="1" x14ac:dyDescent="0.25"/>
    <row r="7932" ht="0" hidden="1" customHeight="1" x14ac:dyDescent="0.25"/>
    <row r="7933" ht="0" hidden="1" customHeight="1" x14ac:dyDescent="0.25"/>
    <row r="7934" ht="0" hidden="1" customHeight="1" x14ac:dyDescent="0.25"/>
    <row r="7935" ht="0" hidden="1" customHeight="1" x14ac:dyDescent="0.25"/>
    <row r="7936" ht="0" hidden="1" customHeight="1" x14ac:dyDescent="0.25"/>
    <row r="7937" ht="0" hidden="1" customHeight="1" x14ac:dyDescent="0.25"/>
    <row r="7938" ht="0" hidden="1" customHeight="1" x14ac:dyDescent="0.25"/>
    <row r="7939" ht="0" hidden="1" customHeight="1" x14ac:dyDescent="0.25"/>
    <row r="7940" ht="0" hidden="1" customHeight="1" x14ac:dyDescent="0.25"/>
    <row r="7941" ht="0" hidden="1" customHeight="1" x14ac:dyDescent="0.25"/>
    <row r="7942" ht="0" hidden="1" customHeight="1" x14ac:dyDescent="0.25"/>
    <row r="7943" ht="0" hidden="1" customHeight="1" x14ac:dyDescent="0.25"/>
    <row r="7944" ht="0" hidden="1" customHeight="1" x14ac:dyDescent="0.25"/>
    <row r="7945" ht="0" hidden="1" customHeight="1" x14ac:dyDescent="0.25"/>
    <row r="7946" ht="0" hidden="1" customHeight="1" x14ac:dyDescent="0.25"/>
    <row r="7947" ht="0" hidden="1" customHeight="1" x14ac:dyDescent="0.25"/>
    <row r="7948" ht="0" hidden="1" customHeight="1" x14ac:dyDescent="0.25"/>
    <row r="7949" ht="0" hidden="1" customHeight="1" x14ac:dyDescent="0.25"/>
    <row r="7950" ht="0" hidden="1" customHeight="1" x14ac:dyDescent="0.25"/>
    <row r="7951" ht="0" hidden="1" customHeight="1" x14ac:dyDescent="0.25"/>
    <row r="7952" ht="0" hidden="1" customHeight="1" x14ac:dyDescent="0.25"/>
    <row r="7953" ht="0" hidden="1" customHeight="1" x14ac:dyDescent="0.25"/>
    <row r="7954" ht="0" hidden="1" customHeight="1" x14ac:dyDescent="0.25"/>
    <row r="7955" ht="0" hidden="1" customHeight="1" x14ac:dyDescent="0.25"/>
    <row r="7956" ht="0" hidden="1" customHeight="1" x14ac:dyDescent="0.25"/>
    <row r="7957" ht="0" hidden="1" customHeight="1" x14ac:dyDescent="0.25"/>
    <row r="7958" ht="0" hidden="1" customHeight="1" x14ac:dyDescent="0.25"/>
    <row r="7959" ht="0" hidden="1" customHeight="1" x14ac:dyDescent="0.25"/>
    <row r="7960" ht="0" hidden="1" customHeight="1" x14ac:dyDescent="0.25"/>
    <row r="7961" ht="0" hidden="1" customHeight="1" x14ac:dyDescent="0.25"/>
    <row r="7962" ht="0" hidden="1" customHeight="1" x14ac:dyDescent="0.25"/>
    <row r="7963" ht="0" hidden="1" customHeight="1" x14ac:dyDescent="0.25"/>
    <row r="7964" ht="0" hidden="1" customHeight="1" x14ac:dyDescent="0.25"/>
    <row r="7965" ht="0" hidden="1" customHeight="1" x14ac:dyDescent="0.25"/>
    <row r="7966" ht="0" hidden="1" customHeight="1" x14ac:dyDescent="0.25"/>
    <row r="7967" ht="0" hidden="1" customHeight="1" x14ac:dyDescent="0.25"/>
    <row r="7968" ht="0" hidden="1" customHeight="1" x14ac:dyDescent="0.25"/>
    <row r="7969" ht="0" hidden="1" customHeight="1" x14ac:dyDescent="0.25"/>
    <row r="7970" ht="0" hidden="1" customHeight="1" x14ac:dyDescent="0.25"/>
    <row r="7971" ht="0" hidden="1" customHeight="1" x14ac:dyDescent="0.25"/>
    <row r="7972" ht="0" hidden="1" customHeight="1" x14ac:dyDescent="0.25"/>
    <row r="7973" ht="0" hidden="1" customHeight="1" x14ac:dyDescent="0.25"/>
    <row r="7974" ht="0" hidden="1" customHeight="1" x14ac:dyDescent="0.25"/>
    <row r="7975" ht="0" hidden="1" customHeight="1" x14ac:dyDescent="0.25"/>
    <row r="7976" ht="0" hidden="1" customHeight="1" x14ac:dyDescent="0.25"/>
    <row r="7977" ht="0" hidden="1" customHeight="1" x14ac:dyDescent="0.25"/>
    <row r="7978" ht="0" hidden="1" customHeight="1" x14ac:dyDescent="0.25"/>
    <row r="7979" ht="0" hidden="1" customHeight="1" x14ac:dyDescent="0.25"/>
    <row r="7980" ht="0" hidden="1" customHeight="1" x14ac:dyDescent="0.25"/>
    <row r="7981" ht="0" hidden="1" customHeight="1" x14ac:dyDescent="0.25"/>
    <row r="7982" ht="0" hidden="1" customHeight="1" x14ac:dyDescent="0.25"/>
    <row r="7983" ht="0" hidden="1" customHeight="1" x14ac:dyDescent="0.25"/>
    <row r="7984" ht="0" hidden="1" customHeight="1" x14ac:dyDescent="0.25"/>
    <row r="7985" ht="0" hidden="1" customHeight="1" x14ac:dyDescent="0.25"/>
    <row r="7986" ht="0" hidden="1" customHeight="1" x14ac:dyDescent="0.25"/>
    <row r="7987" ht="0" hidden="1" customHeight="1" x14ac:dyDescent="0.25"/>
    <row r="7988" ht="0" hidden="1" customHeight="1" x14ac:dyDescent="0.25"/>
    <row r="7989" ht="0" hidden="1" customHeight="1" x14ac:dyDescent="0.25"/>
    <row r="7990" ht="0" hidden="1" customHeight="1" x14ac:dyDescent="0.25"/>
    <row r="7991" ht="0" hidden="1" customHeight="1" x14ac:dyDescent="0.25"/>
    <row r="7992" ht="0" hidden="1" customHeight="1" x14ac:dyDescent="0.25"/>
    <row r="7993" ht="0" hidden="1" customHeight="1" x14ac:dyDescent="0.25"/>
    <row r="7994" ht="0" hidden="1" customHeight="1" x14ac:dyDescent="0.25"/>
    <row r="7995" ht="0" hidden="1" customHeight="1" x14ac:dyDescent="0.25"/>
    <row r="7996" ht="0" hidden="1" customHeight="1" x14ac:dyDescent="0.25"/>
    <row r="7997" ht="0" hidden="1" customHeight="1" x14ac:dyDescent="0.25"/>
    <row r="7998" ht="0" hidden="1" customHeight="1" x14ac:dyDescent="0.25"/>
    <row r="7999" ht="0" hidden="1" customHeight="1" x14ac:dyDescent="0.25"/>
    <row r="8000" ht="0" hidden="1" customHeight="1" x14ac:dyDescent="0.25"/>
    <row r="8001" ht="0" hidden="1" customHeight="1" x14ac:dyDescent="0.25"/>
    <row r="8002" ht="0" hidden="1" customHeight="1" x14ac:dyDescent="0.25"/>
    <row r="8003" ht="0" hidden="1" customHeight="1" x14ac:dyDescent="0.25"/>
    <row r="8004" ht="0" hidden="1" customHeight="1" x14ac:dyDescent="0.25"/>
    <row r="8005" ht="0" hidden="1" customHeight="1" x14ac:dyDescent="0.25"/>
    <row r="8006" ht="0" hidden="1" customHeight="1" x14ac:dyDescent="0.25"/>
    <row r="8007" ht="0" hidden="1" customHeight="1" x14ac:dyDescent="0.25"/>
    <row r="8008" ht="0" hidden="1" customHeight="1" x14ac:dyDescent="0.25"/>
    <row r="8009" ht="0" hidden="1" customHeight="1" x14ac:dyDescent="0.25"/>
    <row r="8010" ht="0" hidden="1" customHeight="1" x14ac:dyDescent="0.25"/>
    <row r="8011" ht="0" hidden="1" customHeight="1" x14ac:dyDescent="0.25"/>
    <row r="8012" ht="0" hidden="1" customHeight="1" x14ac:dyDescent="0.25"/>
    <row r="8013" ht="0" hidden="1" customHeight="1" x14ac:dyDescent="0.25"/>
    <row r="8014" ht="0" hidden="1" customHeight="1" x14ac:dyDescent="0.25"/>
    <row r="8015" ht="0" hidden="1" customHeight="1" x14ac:dyDescent="0.25"/>
    <row r="8016" ht="0" hidden="1" customHeight="1" x14ac:dyDescent="0.25"/>
    <row r="8017" ht="0" hidden="1" customHeight="1" x14ac:dyDescent="0.25"/>
    <row r="8018" ht="0" hidden="1" customHeight="1" x14ac:dyDescent="0.25"/>
    <row r="8019" ht="0" hidden="1" customHeight="1" x14ac:dyDescent="0.25"/>
    <row r="8020" ht="0" hidden="1" customHeight="1" x14ac:dyDescent="0.25"/>
    <row r="8021" ht="0" hidden="1" customHeight="1" x14ac:dyDescent="0.25"/>
    <row r="8022" ht="0" hidden="1" customHeight="1" x14ac:dyDescent="0.25"/>
    <row r="8023" ht="0" hidden="1" customHeight="1" x14ac:dyDescent="0.25"/>
    <row r="8024" ht="0" hidden="1" customHeight="1" x14ac:dyDescent="0.25"/>
    <row r="8025" ht="0" hidden="1" customHeight="1" x14ac:dyDescent="0.25"/>
    <row r="8026" ht="0" hidden="1" customHeight="1" x14ac:dyDescent="0.25"/>
    <row r="8027" ht="0" hidden="1" customHeight="1" x14ac:dyDescent="0.25"/>
    <row r="8028" ht="0" hidden="1" customHeight="1" x14ac:dyDescent="0.25"/>
    <row r="8029" ht="0" hidden="1" customHeight="1" x14ac:dyDescent="0.25"/>
    <row r="8030" ht="0" hidden="1" customHeight="1" x14ac:dyDescent="0.25"/>
    <row r="8031" ht="0" hidden="1" customHeight="1" x14ac:dyDescent="0.25"/>
    <row r="8032" ht="0" hidden="1" customHeight="1" x14ac:dyDescent="0.25"/>
    <row r="8033" ht="0" hidden="1" customHeight="1" x14ac:dyDescent="0.25"/>
    <row r="8034" ht="0" hidden="1" customHeight="1" x14ac:dyDescent="0.25"/>
    <row r="8035" ht="0" hidden="1" customHeight="1" x14ac:dyDescent="0.25"/>
    <row r="8036" ht="0" hidden="1" customHeight="1" x14ac:dyDescent="0.25"/>
    <row r="8037" ht="0" hidden="1" customHeight="1" x14ac:dyDescent="0.25"/>
    <row r="8038" ht="0" hidden="1" customHeight="1" x14ac:dyDescent="0.25"/>
    <row r="8039" ht="0" hidden="1" customHeight="1" x14ac:dyDescent="0.25"/>
    <row r="8040" ht="0" hidden="1" customHeight="1" x14ac:dyDescent="0.25"/>
    <row r="8041" ht="0" hidden="1" customHeight="1" x14ac:dyDescent="0.25"/>
    <row r="8042" ht="0" hidden="1" customHeight="1" x14ac:dyDescent="0.25"/>
    <row r="8043" ht="0" hidden="1" customHeight="1" x14ac:dyDescent="0.25"/>
    <row r="8044" ht="0" hidden="1" customHeight="1" x14ac:dyDescent="0.25"/>
    <row r="8045" ht="0" hidden="1" customHeight="1" x14ac:dyDescent="0.25"/>
    <row r="8046" ht="0" hidden="1" customHeight="1" x14ac:dyDescent="0.25"/>
    <row r="8047" ht="0" hidden="1" customHeight="1" x14ac:dyDescent="0.25"/>
    <row r="8048" ht="0" hidden="1" customHeight="1" x14ac:dyDescent="0.25"/>
    <row r="8049" ht="0" hidden="1" customHeight="1" x14ac:dyDescent="0.25"/>
    <row r="8050" ht="0" hidden="1" customHeight="1" x14ac:dyDescent="0.25"/>
    <row r="8051" ht="0" hidden="1" customHeight="1" x14ac:dyDescent="0.25"/>
    <row r="8052" ht="0" hidden="1" customHeight="1" x14ac:dyDescent="0.25"/>
    <row r="8053" ht="0" hidden="1" customHeight="1" x14ac:dyDescent="0.25"/>
    <row r="8054" ht="0" hidden="1" customHeight="1" x14ac:dyDescent="0.25"/>
    <row r="8055" ht="0" hidden="1" customHeight="1" x14ac:dyDescent="0.25"/>
    <row r="8056" ht="0" hidden="1" customHeight="1" x14ac:dyDescent="0.25"/>
    <row r="8057" ht="0" hidden="1" customHeight="1" x14ac:dyDescent="0.25"/>
    <row r="8058" ht="0" hidden="1" customHeight="1" x14ac:dyDescent="0.25"/>
    <row r="8059" ht="0" hidden="1" customHeight="1" x14ac:dyDescent="0.25"/>
    <row r="8060" ht="0" hidden="1" customHeight="1" x14ac:dyDescent="0.25"/>
    <row r="8061" ht="0" hidden="1" customHeight="1" x14ac:dyDescent="0.25"/>
    <row r="8062" ht="0" hidden="1" customHeight="1" x14ac:dyDescent="0.25"/>
    <row r="8063" ht="0" hidden="1" customHeight="1" x14ac:dyDescent="0.25"/>
    <row r="8064" ht="0" hidden="1" customHeight="1" x14ac:dyDescent="0.25"/>
    <row r="8065" ht="0" hidden="1" customHeight="1" x14ac:dyDescent="0.25"/>
    <row r="8066" ht="0" hidden="1" customHeight="1" x14ac:dyDescent="0.25"/>
    <row r="8067" ht="0" hidden="1" customHeight="1" x14ac:dyDescent="0.25"/>
    <row r="8068" ht="0" hidden="1" customHeight="1" x14ac:dyDescent="0.25"/>
    <row r="8069" ht="0" hidden="1" customHeight="1" x14ac:dyDescent="0.25"/>
    <row r="8070" ht="0" hidden="1" customHeight="1" x14ac:dyDescent="0.25"/>
    <row r="8071" ht="0" hidden="1" customHeight="1" x14ac:dyDescent="0.25"/>
    <row r="8072" ht="0" hidden="1" customHeight="1" x14ac:dyDescent="0.25"/>
    <row r="8073" ht="0" hidden="1" customHeight="1" x14ac:dyDescent="0.25"/>
    <row r="8074" ht="0" hidden="1" customHeight="1" x14ac:dyDescent="0.25"/>
    <row r="8075" ht="0" hidden="1" customHeight="1" x14ac:dyDescent="0.25"/>
    <row r="8076" ht="0" hidden="1" customHeight="1" x14ac:dyDescent="0.25"/>
    <row r="8077" ht="0" hidden="1" customHeight="1" x14ac:dyDescent="0.25"/>
    <row r="8078" ht="0" hidden="1" customHeight="1" x14ac:dyDescent="0.25"/>
    <row r="8079" ht="0" hidden="1" customHeight="1" x14ac:dyDescent="0.25"/>
    <row r="8080" ht="0" hidden="1" customHeight="1" x14ac:dyDescent="0.25"/>
    <row r="8081" ht="0" hidden="1" customHeight="1" x14ac:dyDescent="0.25"/>
    <row r="8082" ht="0" hidden="1" customHeight="1" x14ac:dyDescent="0.25"/>
    <row r="8083" ht="0" hidden="1" customHeight="1" x14ac:dyDescent="0.25"/>
    <row r="8084" ht="0" hidden="1" customHeight="1" x14ac:dyDescent="0.25"/>
    <row r="8085" ht="0" hidden="1" customHeight="1" x14ac:dyDescent="0.25"/>
    <row r="8086" ht="0" hidden="1" customHeight="1" x14ac:dyDescent="0.25"/>
    <row r="8087" ht="0" hidden="1" customHeight="1" x14ac:dyDescent="0.25"/>
    <row r="8088" ht="0" hidden="1" customHeight="1" x14ac:dyDescent="0.25"/>
    <row r="8089" ht="0" hidden="1" customHeight="1" x14ac:dyDescent="0.25"/>
    <row r="8090" ht="0" hidden="1" customHeight="1" x14ac:dyDescent="0.25"/>
    <row r="8091" ht="0" hidden="1" customHeight="1" x14ac:dyDescent="0.25"/>
    <row r="8092" ht="0" hidden="1" customHeight="1" x14ac:dyDescent="0.25"/>
    <row r="8093" ht="0" hidden="1" customHeight="1" x14ac:dyDescent="0.25"/>
    <row r="8094" ht="0" hidden="1" customHeight="1" x14ac:dyDescent="0.25"/>
    <row r="8095" ht="0" hidden="1" customHeight="1" x14ac:dyDescent="0.25"/>
    <row r="8096" ht="0" hidden="1" customHeight="1" x14ac:dyDescent="0.25"/>
    <row r="8097" ht="0" hidden="1" customHeight="1" x14ac:dyDescent="0.25"/>
    <row r="8098" ht="0" hidden="1" customHeight="1" x14ac:dyDescent="0.25"/>
    <row r="8099" ht="0" hidden="1" customHeight="1" x14ac:dyDescent="0.25"/>
    <row r="8100" ht="0" hidden="1" customHeight="1" x14ac:dyDescent="0.25"/>
    <row r="8101" ht="0" hidden="1" customHeight="1" x14ac:dyDescent="0.25"/>
    <row r="8102" ht="0" hidden="1" customHeight="1" x14ac:dyDescent="0.25"/>
    <row r="8103" ht="0" hidden="1" customHeight="1" x14ac:dyDescent="0.25"/>
    <row r="8104" ht="0" hidden="1" customHeight="1" x14ac:dyDescent="0.25"/>
    <row r="8105" ht="0" hidden="1" customHeight="1" x14ac:dyDescent="0.25"/>
    <row r="8106" ht="0" hidden="1" customHeight="1" x14ac:dyDescent="0.25"/>
    <row r="8107" ht="0" hidden="1" customHeight="1" x14ac:dyDescent="0.25"/>
    <row r="8108" ht="0" hidden="1" customHeight="1" x14ac:dyDescent="0.25"/>
    <row r="8109" ht="0" hidden="1" customHeight="1" x14ac:dyDescent="0.25"/>
    <row r="8110" ht="0" hidden="1" customHeight="1" x14ac:dyDescent="0.25"/>
    <row r="8111" ht="0" hidden="1" customHeight="1" x14ac:dyDescent="0.25"/>
    <row r="8112" ht="0" hidden="1" customHeight="1" x14ac:dyDescent="0.25"/>
    <row r="8113" ht="0" hidden="1" customHeight="1" x14ac:dyDescent="0.25"/>
    <row r="8114" ht="0" hidden="1" customHeight="1" x14ac:dyDescent="0.25"/>
    <row r="8115" ht="0" hidden="1" customHeight="1" x14ac:dyDescent="0.25"/>
    <row r="8116" ht="0" hidden="1" customHeight="1" x14ac:dyDescent="0.25"/>
    <row r="8117" ht="0" hidden="1" customHeight="1" x14ac:dyDescent="0.25"/>
    <row r="8118" ht="0" hidden="1" customHeight="1" x14ac:dyDescent="0.25"/>
    <row r="8119" ht="0" hidden="1" customHeight="1" x14ac:dyDescent="0.25"/>
    <row r="8120" ht="0" hidden="1" customHeight="1" x14ac:dyDescent="0.25"/>
    <row r="8121" ht="0" hidden="1" customHeight="1" x14ac:dyDescent="0.25"/>
    <row r="8122" ht="0" hidden="1" customHeight="1" x14ac:dyDescent="0.25"/>
    <row r="8123" ht="0" hidden="1" customHeight="1" x14ac:dyDescent="0.25"/>
    <row r="8124" ht="0" hidden="1" customHeight="1" x14ac:dyDescent="0.25"/>
    <row r="8125" ht="0" hidden="1" customHeight="1" x14ac:dyDescent="0.25"/>
    <row r="8126" ht="0" hidden="1" customHeight="1" x14ac:dyDescent="0.25"/>
    <row r="8127" ht="0" hidden="1" customHeight="1" x14ac:dyDescent="0.25"/>
    <row r="8128" ht="0" hidden="1" customHeight="1" x14ac:dyDescent="0.25"/>
    <row r="8129" ht="0" hidden="1" customHeight="1" x14ac:dyDescent="0.25"/>
    <row r="8130" ht="0" hidden="1" customHeight="1" x14ac:dyDescent="0.25"/>
    <row r="8131" ht="0" hidden="1" customHeight="1" x14ac:dyDescent="0.25"/>
    <row r="8132" ht="0" hidden="1" customHeight="1" x14ac:dyDescent="0.25"/>
    <row r="8133" ht="0" hidden="1" customHeight="1" x14ac:dyDescent="0.25"/>
    <row r="8134" ht="0" hidden="1" customHeight="1" x14ac:dyDescent="0.25"/>
    <row r="8135" ht="0" hidden="1" customHeight="1" x14ac:dyDescent="0.25"/>
    <row r="8136" ht="0" hidden="1" customHeight="1" x14ac:dyDescent="0.25"/>
    <row r="8137" ht="0" hidden="1" customHeight="1" x14ac:dyDescent="0.25"/>
    <row r="8138" ht="0" hidden="1" customHeight="1" x14ac:dyDescent="0.25"/>
    <row r="8139" ht="0" hidden="1" customHeight="1" x14ac:dyDescent="0.25"/>
    <row r="8140" ht="0" hidden="1" customHeight="1" x14ac:dyDescent="0.25"/>
    <row r="8141" ht="0" hidden="1" customHeight="1" x14ac:dyDescent="0.25"/>
    <row r="8142" ht="0" hidden="1" customHeight="1" x14ac:dyDescent="0.25"/>
    <row r="8143" ht="0" hidden="1" customHeight="1" x14ac:dyDescent="0.25"/>
    <row r="8144" ht="0" hidden="1" customHeight="1" x14ac:dyDescent="0.25"/>
    <row r="8145" ht="0" hidden="1" customHeight="1" x14ac:dyDescent="0.25"/>
    <row r="8146" ht="0" hidden="1" customHeight="1" x14ac:dyDescent="0.25"/>
    <row r="8147" ht="0" hidden="1" customHeight="1" x14ac:dyDescent="0.25"/>
    <row r="8148" ht="0" hidden="1" customHeight="1" x14ac:dyDescent="0.25"/>
    <row r="8149" ht="0" hidden="1" customHeight="1" x14ac:dyDescent="0.25"/>
    <row r="8150" ht="0" hidden="1" customHeight="1" x14ac:dyDescent="0.25"/>
    <row r="8151" ht="0" hidden="1" customHeight="1" x14ac:dyDescent="0.25"/>
    <row r="8152" ht="0" hidden="1" customHeight="1" x14ac:dyDescent="0.25"/>
    <row r="8153" ht="0" hidden="1" customHeight="1" x14ac:dyDescent="0.25"/>
    <row r="8154" ht="0" hidden="1" customHeight="1" x14ac:dyDescent="0.25"/>
    <row r="8155" ht="0" hidden="1" customHeight="1" x14ac:dyDescent="0.25"/>
    <row r="8156" ht="0" hidden="1" customHeight="1" x14ac:dyDescent="0.25"/>
    <row r="8157" ht="0" hidden="1" customHeight="1" x14ac:dyDescent="0.25"/>
    <row r="8158" ht="0" hidden="1" customHeight="1" x14ac:dyDescent="0.25"/>
    <row r="8159" ht="0" hidden="1" customHeight="1" x14ac:dyDescent="0.25"/>
    <row r="8160" ht="0" hidden="1" customHeight="1" x14ac:dyDescent="0.25"/>
    <row r="8161" ht="0" hidden="1" customHeight="1" x14ac:dyDescent="0.25"/>
    <row r="8162" ht="0" hidden="1" customHeight="1" x14ac:dyDescent="0.25"/>
    <row r="8163" ht="0" hidden="1" customHeight="1" x14ac:dyDescent="0.25"/>
    <row r="8164" ht="0" hidden="1" customHeight="1" x14ac:dyDescent="0.25"/>
    <row r="8165" ht="0" hidden="1" customHeight="1" x14ac:dyDescent="0.25"/>
    <row r="8166" ht="0" hidden="1" customHeight="1" x14ac:dyDescent="0.25"/>
    <row r="8167" ht="0" hidden="1" customHeight="1" x14ac:dyDescent="0.25"/>
    <row r="8168" ht="0" hidden="1" customHeight="1" x14ac:dyDescent="0.25"/>
    <row r="8169" ht="0" hidden="1" customHeight="1" x14ac:dyDescent="0.25"/>
    <row r="8170" ht="0" hidden="1" customHeight="1" x14ac:dyDescent="0.25"/>
    <row r="8171" ht="0" hidden="1" customHeight="1" x14ac:dyDescent="0.25"/>
    <row r="8172" ht="0" hidden="1" customHeight="1" x14ac:dyDescent="0.25"/>
    <row r="8173" ht="0" hidden="1" customHeight="1" x14ac:dyDescent="0.25"/>
    <row r="8174" ht="0" hidden="1" customHeight="1" x14ac:dyDescent="0.25"/>
    <row r="8175" ht="0" hidden="1" customHeight="1" x14ac:dyDescent="0.25"/>
    <row r="8176" ht="0" hidden="1" customHeight="1" x14ac:dyDescent="0.25"/>
    <row r="8177" ht="0" hidden="1" customHeight="1" x14ac:dyDescent="0.25"/>
    <row r="8178" ht="0" hidden="1" customHeight="1" x14ac:dyDescent="0.25"/>
    <row r="8179" ht="0" hidden="1" customHeight="1" x14ac:dyDescent="0.25"/>
    <row r="8180" ht="0" hidden="1" customHeight="1" x14ac:dyDescent="0.25"/>
    <row r="8181" ht="0" hidden="1" customHeight="1" x14ac:dyDescent="0.25"/>
    <row r="8182" ht="0" hidden="1" customHeight="1" x14ac:dyDescent="0.25"/>
    <row r="8183" ht="0" hidden="1" customHeight="1" x14ac:dyDescent="0.25"/>
    <row r="8184" ht="0" hidden="1" customHeight="1" x14ac:dyDescent="0.25"/>
    <row r="8185" ht="0" hidden="1" customHeight="1" x14ac:dyDescent="0.25"/>
    <row r="8186" ht="0" hidden="1" customHeight="1" x14ac:dyDescent="0.25"/>
    <row r="8187" ht="0" hidden="1" customHeight="1" x14ac:dyDescent="0.25"/>
    <row r="8188" ht="0" hidden="1" customHeight="1" x14ac:dyDescent="0.25"/>
    <row r="8189" ht="0" hidden="1" customHeight="1" x14ac:dyDescent="0.25"/>
    <row r="8190" ht="0" hidden="1" customHeight="1" x14ac:dyDescent="0.25"/>
    <row r="8191" ht="0" hidden="1" customHeight="1" x14ac:dyDescent="0.25"/>
    <row r="8192" ht="0" hidden="1" customHeight="1" x14ac:dyDescent="0.25"/>
    <row r="8193" ht="0" hidden="1" customHeight="1" x14ac:dyDescent="0.25"/>
    <row r="8194" ht="0" hidden="1" customHeight="1" x14ac:dyDescent="0.25"/>
    <row r="8195" ht="0" hidden="1" customHeight="1" x14ac:dyDescent="0.25"/>
    <row r="8196" ht="0" hidden="1" customHeight="1" x14ac:dyDescent="0.25"/>
    <row r="8197" ht="0" hidden="1" customHeight="1" x14ac:dyDescent="0.25"/>
    <row r="8198" ht="0" hidden="1" customHeight="1" x14ac:dyDescent="0.25"/>
    <row r="8199" ht="0" hidden="1" customHeight="1" x14ac:dyDescent="0.25"/>
    <row r="8200" ht="0" hidden="1" customHeight="1" x14ac:dyDescent="0.25"/>
    <row r="8201" ht="0" hidden="1" customHeight="1" x14ac:dyDescent="0.25"/>
    <row r="8202" ht="0" hidden="1" customHeight="1" x14ac:dyDescent="0.25"/>
    <row r="8203" ht="0" hidden="1" customHeight="1" x14ac:dyDescent="0.25"/>
    <row r="8204" ht="0" hidden="1" customHeight="1" x14ac:dyDescent="0.25"/>
    <row r="8205" ht="0" hidden="1" customHeight="1" x14ac:dyDescent="0.25"/>
    <row r="8206" ht="0" hidden="1" customHeight="1" x14ac:dyDescent="0.25"/>
    <row r="8207" ht="0" hidden="1" customHeight="1" x14ac:dyDescent="0.25"/>
    <row r="8208" ht="0" hidden="1" customHeight="1" x14ac:dyDescent="0.25"/>
    <row r="8209" ht="0" hidden="1" customHeight="1" x14ac:dyDescent="0.25"/>
    <row r="8210" ht="0" hidden="1" customHeight="1" x14ac:dyDescent="0.25"/>
    <row r="8211" ht="0" hidden="1" customHeight="1" x14ac:dyDescent="0.25"/>
    <row r="8212" ht="0" hidden="1" customHeight="1" x14ac:dyDescent="0.25"/>
    <row r="8213" ht="0" hidden="1" customHeight="1" x14ac:dyDescent="0.25"/>
    <row r="8214" ht="0" hidden="1" customHeight="1" x14ac:dyDescent="0.25"/>
    <row r="8215" ht="0" hidden="1" customHeight="1" x14ac:dyDescent="0.25"/>
    <row r="8216" ht="0" hidden="1" customHeight="1" x14ac:dyDescent="0.25"/>
    <row r="8217" ht="0" hidden="1" customHeight="1" x14ac:dyDescent="0.25"/>
    <row r="8218" ht="0" hidden="1" customHeight="1" x14ac:dyDescent="0.25"/>
    <row r="8219" ht="0" hidden="1" customHeight="1" x14ac:dyDescent="0.25"/>
    <row r="8220" ht="0" hidden="1" customHeight="1" x14ac:dyDescent="0.25"/>
    <row r="8221" ht="0" hidden="1" customHeight="1" x14ac:dyDescent="0.25"/>
    <row r="8222" ht="0" hidden="1" customHeight="1" x14ac:dyDescent="0.25"/>
    <row r="8223" ht="0" hidden="1" customHeight="1" x14ac:dyDescent="0.25"/>
    <row r="8224" ht="0" hidden="1" customHeight="1" x14ac:dyDescent="0.25"/>
    <row r="8225" ht="0" hidden="1" customHeight="1" x14ac:dyDescent="0.25"/>
    <row r="8226" ht="0" hidden="1" customHeight="1" x14ac:dyDescent="0.25"/>
    <row r="8227" ht="0" hidden="1" customHeight="1" x14ac:dyDescent="0.25"/>
    <row r="8228" ht="0" hidden="1" customHeight="1" x14ac:dyDescent="0.25"/>
    <row r="8229" ht="0" hidden="1" customHeight="1" x14ac:dyDescent="0.25"/>
    <row r="8230" ht="0" hidden="1" customHeight="1" x14ac:dyDescent="0.25"/>
    <row r="8231" ht="0" hidden="1" customHeight="1" x14ac:dyDescent="0.25"/>
    <row r="8232" ht="0" hidden="1" customHeight="1" x14ac:dyDescent="0.25"/>
    <row r="8233" ht="0" hidden="1" customHeight="1" x14ac:dyDescent="0.25"/>
    <row r="8234" ht="0" hidden="1" customHeight="1" x14ac:dyDescent="0.25"/>
    <row r="8235" ht="0" hidden="1" customHeight="1" x14ac:dyDescent="0.25"/>
    <row r="8236" ht="0" hidden="1" customHeight="1" x14ac:dyDescent="0.25"/>
    <row r="8237" ht="0" hidden="1" customHeight="1" x14ac:dyDescent="0.25"/>
    <row r="8238" ht="0" hidden="1" customHeight="1" x14ac:dyDescent="0.25"/>
    <row r="8239" ht="0" hidden="1" customHeight="1" x14ac:dyDescent="0.25"/>
    <row r="8240" ht="0" hidden="1" customHeight="1" x14ac:dyDescent="0.25"/>
    <row r="8241" ht="0" hidden="1" customHeight="1" x14ac:dyDescent="0.25"/>
    <row r="8242" ht="0" hidden="1" customHeight="1" x14ac:dyDescent="0.25"/>
    <row r="8243" ht="0" hidden="1" customHeight="1" x14ac:dyDescent="0.25"/>
    <row r="8244" ht="0" hidden="1" customHeight="1" x14ac:dyDescent="0.25"/>
    <row r="8245" ht="0" hidden="1" customHeight="1" x14ac:dyDescent="0.25"/>
    <row r="8246" ht="0" hidden="1" customHeight="1" x14ac:dyDescent="0.25"/>
    <row r="8247" ht="0" hidden="1" customHeight="1" x14ac:dyDescent="0.25"/>
    <row r="8248" ht="0" hidden="1" customHeight="1" x14ac:dyDescent="0.25"/>
    <row r="8249" ht="0" hidden="1" customHeight="1" x14ac:dyDescent="0.25"/>
    <row r="8250" ht="0" hidden="1" customHeight="1" x14ac:dyDescent="0.25"/>
    <row r="8251" ht="0" hidden="1" customHeight="1" x14ac:dyDescent="0.25"/>
    <row r="8252" ht="0" hidden="1" customHeight="1" x14ac:dyDescent="0.25"/>
    <row r="8253" ht="0" hidden="1" customHeight="1" x14ac:dyDescent="0.25"/>
    <row r="8254" ht="0" hidden="1" customHeight="1" x14ac:dyDescent="0.25"/>
    <row r="8255" ht="0" hidden="1" customHeight="1" x14ac:dyDescent="0.25"/>
    <row r="8256" ht="0" hidden="1" customHeight="1" x14ac:dyDescent="0.25"/>
    <row r="8257" ht="0" hidden="1" customHeight="1" x14ac:dyDescent="0.25"/>
    <row r="8258" ht="0" hidden="1" customHeight="1" x14ac:dyDescent="0.25"/>
    <row r="8259" ht="0" hidden="1" customHeight="1" x14ac:dyDescent="0.25"/>
    <row r="8260" ht="0" hidden="1" customHeight="1" x14ac:dyDescent="0.25"/>
    <row r="8261" ht="0" hidden="1" customHeight="1" x14ac:dyDescent="0.25"/>
    <row r="8262" ht="0" hidden="1" customHeight="1" x14ac:dyDescent="0.25"/>
    <row r="8263" ht="0" hidden="1" customHeight="1" x14ac:dyDescent="0.25"/>
    <row r="8264" ht="0" hidden="1" customHeight="1" x14ac:dyDescent="0.25"/>
    <row r="8265" ht="0" hidden="1" customHeight="1" x14ac:dyDescent="0.25"/>
    <row r="8266" ht="0" hidden="1" customHeight="1" x14ac:dyDescent="0.25"/>
    <row r="8267" ht="0" hidden="1" customHeight="1" x14ac:dyDescent="0.25"/>
    <row r="8268" ht="0" hidden="1" customHeight="1" x14ac:dyDescent="0.25"/>
    <row r="8269" ht="0" hidden="1" customHeight="1" x14ac:dyDescent="0.25"/>
    <row r="8270" ht="0" hidden="1" customHeight="1" x14ac:dyDescent="0.25"/>
    <row r="8271" ht="0" hidden="1" customHeight="1" x14ac:dyDescent="0.25"/>
    <row r="8272" ht="0" hidden="1" customHeight="1" x14ac:dyDescent="0.25"/>
    <row r="8273" ht="0" hidden="1" customHeight="1" x14ac:dyDescent="0.25"/>
    <row r="8274" ht="0" hidden="1" customHeight="1" x14ac:dyDescent="0.25"/>
    <row r="8275" ht="0" hidden="1" customHeight="1" x14ac:dyDescent="0.25"/>
    <row r="8276" ht="0" hidden="1" customHeight="1" x14ac:dyDescent="0.25"/>
    <row r="8277" ht="0" hidden="1" customHeight="1" x14ac:dyDescent="0.25"/>
    <row r="8278" ht="0" hidden="1" customHeight="1" x14ac:dyDescent="0.25"/>
    <row r="8279" ht="0" hidden="1" customHeight="1" x14ac:dyDescent="0.25"/>
    <row r="8280" ht="0" hidden="1" customHeight="1" x14ac:dyDescent="0.25"/>
    <row r="8281" ht="0" hidden="1" customHeight="1" x14ac:dyDescent="0.25"/>
    <row r="8282" ht="0" hidden="1" customHeight="1" x14ac:dyDescent="0.25"/>
    <row r="8283" ht="0" hidden="1" customHeight="1" x14ac:dyDescent="0.25"/>
    <row r="8284" ht="0" hidden="1" customHeight="1" x14ac:dyDescent="0.25"/>
    <row r="8285" ht="0" hidden="1" customHeight="1" x14ac:dyDescent="0.25"/>
    <row r="8286" ht="0" hidden="1" customHeight="1" x14ac:dyDescent="0.25"/>
    <row r="8287" ht="0" hidden="1" customHeight="1" x14ac:dyDescent="0.25"/>
    <row r="8288" ht="0" hidden="1" customHeight="1" x14ac:dyDescent="0.25"/>
    <row r="8289" ht="0" hidden="1" customHeight="1" x14ac:dyDescent="0.25"/>
    <row r="8290" ht="0" hidden="1" customHeight="1" x14ac:dyDescent="0.25"/>
    <row r="8291" ht="0" hidden="1" customHeight="1" x14ac:dyDescent="0.25"/>
    <row r="8292" ht="0" hidden="1" customHeight="1" x14ac:dyDescent="0.25"/>
    <row r="8293" ht="0" hidden="1" customHeight="1" x14ac:dyDescent="0.25"/>
    <row r="8294" ht="0" hidden="1" customHeight="1" x14ac:dyDescent="0.25"/>
    <row r="8295" ht="0" hidden="1" customHeight="1" x14ac:dyDescent="0.25"/>
    <row r="8296" ht="0" hidden="1" customHeight="1" x14ac:dyDescent="0.25"/>
    <row r="8297" ht="0" hidden="1" customHeight="1" x14ac:dyDescent="0.25"/>
    <row r="8298" ht="0" hidden="1" customHeight="1" x14ac:dyDescent="0.25"/>
    <row r="8299" ht="0" hidden="1" customHeight="1" x14ac:dyDescent="0.25"/>
    <row r="8300" ht="0" hidden="1" customHeight="1" x14ac:dyDescent="0.25"/>
    <row r="8301" ht="0" hidden="1" customHeight="1" x14ac:dyDescent="0.25"/>
    <row r="8302" ht="0" hidden="1" customHeight="1" x14ac:dyDescent="0.25"/>
    <row r="8303" ht="0" hidden="1" customHeight="1" x14ac:dyDescent="0.25"/>
    <row r="8304" ht="0" hidden="1" customHeight="1" x14ac:dyDescent="0.25"/>
    <row r="8305" ht="0" hidden="1" customHeight="1" x14ac:dyDescent="0.25"/>
    <row r="8306" ht="0" hidden="1" customHeight="1" x14ac:dyDescent="0.25"/>
    <row r="8307" ht="0" hidden="1" customHeight="1" x14ac:dyDescent="0.25"/>
    <row r="8308" ht="0" hidden="1" customHeight="1" x14ac:dyDescent="0.25"/>
    <row r="8309" ht="0" hidden="1" customHeight="1" x14ac:dyDescent="0.25"/>
    <row r="8310" ht="0" hidden="1" customHeight="1" x14ac:dyDescent="0.25"/>
    <row r="8311" ht="0" hidden="1" customHeight="1" x14ac:dyDescent="0.25"/>
    <row r="8312" ht="0" hidden="1" customHeight="1" x14ac:dyDescent="0.25"/>
    <row r="8313" ht="0" hidden="1" customHeight="1" x14ac:dyDescent="0.25"/>
    <row r="8314" ht="0" hidden="1" customHeight="1" x14ac:dyDescent="0.25"/>
    <row r="8315" ht="0" hidden="1" customHeight="1" x14ac:dyDescent="0.25"/>
    <row r="8316" ht="0" hidden="1" customHeight="1" x14ac:dyDescent="0.25"/>
    <row r="8317" ht="0" hidden="1" customHeight="1" x14ac:dyDescent="0.25"/>
    <row r="8318" ht="0" hidden="1" customHeight="1" x14ac:dyDescent="0.25"/>
    <row r="8319" ht="0" hidden="1" customHeight="1" x14ac:dyDescent="0.25"/>
    <row r="8320" ht="0" hidden="1" customHeight="1" x14ac:dyDescent="0.25"/>
    <row r="8321" ht="0" hidden="1" customHeight="1" x14ac:dyDescent="0.25"/>
    <row r="8322" ht="0" hidden="1" customHeight="1" x14ac:dyDescent="0.25"/>
    <row r="8323" ht="0" hidden="1" customHeight="1" x14ac:dyDescent="0.25"/>
    <row r="8324" ht="0" hidden="1" customHeight="1" x14ac:dyDescent="0.25"/>
    <row r="8325" ht="0" hidden="1" customHeight="1" x14ac:dyDescent="0.25"/>
    <row r="8326" ht="0" hidden="1" customHeight="1" x14ac:dyDescent="0.25"/>
    <row r="8327" ht="0" hidden="1" customHeight="1" x14ac:dyDescent="0.25"/>
    <row r="8328" ht="0" hidden="1" customHeight="1" x14ac:dyDescent="0.25"/>
    <row r="8329" ht="0" hidden="1" customHeight="1" x14ac:dyDescent="0.25"/>
    <row r="8330" ht="0" hidden="1" customHeight="1" x14ac:dyDescent="0.25"/>
    <row r="8331" ht="0" hidden="1" customHeight="1" x14ac:dyDescent="0.25"/>
    <row r="8332" ht="0" hidden="1" customHeight="1" x14ac:dyDescent="0.25"/>
    <row r="8333" ht="0" hidden="1" customHeight="1" x14ac:dyDescent="0.25"/>
    <row r="8334" ht="0" hidden="1" customHeight="1" x14ac:dyDescent="0.25"/>
    <row r="8335" ht="0" hidden="1" customHeight="1" x14ac:dyDescent="0.25"/>
    <row r="8336" ht="0" hidden="1" customHeight="1" x14ac:dyDescent="0.25"/>
    <row r="8337" ht="0" hidden="1" customHeight="1" x14ac:dyDescent="0.25"/>
    <row r="8338" ht="0" hidden="1" customHeight="1" x14ac:dyDescent="0.25"/>
    <row r="8339" ht="0" hidden="1" customHeight="1" x14ac:dyDescent="0.25"/>
    <row r="8340" ht="0" hidden="1" customHeight="1" x14ac:dyDescent="0.25"/>
    <row r="8341" ht="0" hidden="1" customHeight="1" x14ac:dyDescent="0.25"/>
    <row r="8342" ht="0" hidden="1" customHeight="1" x14ac:dyDescent="0.25"/>
    <row r="8343" ht="0" hidden="1" customHeight="1" x14ac:dyDescent="0.25"/>
    <row r="8344" ht="0" hidden="1" customHeight="1" x14ac:dyDescent="0.25"/>
    <row r="8345" ht="0" hidden="1" customHeight="1" x14ac:dyDescent="0.25"/>
    <row r="8346" ht="0" hidden="1" customHeight="1" x14ac:dyDescent="0.25"/>
    <row r="8347" ht="0" hidden="1" customHeight="1" x14ac:dyDescent="0.25"/>
    <row r="8348" ht="0" hidden="1" customHeight="1" x14ac:dyDescent="0.25"/>
    <row r="8349" ht="0" hidden="1" customHeight="1" x14ac:dyDescent="0.25"/>
    <row r="8350" ht="0" hidden="1" customHeight="1" x14ac:dyDescent="0.25"/>
    <row r="8351" ht="0" hidden="1" customHeight="1" x14ac:dyDescent="0.25"/>
    <row r="8352" ht="0" hidden="1" customHeight="1" x14ac:dyDescent="0.25"/>
    <row r="8353" ht="0" hidden="1" customHeight="1" x14ac:dyDescent="0.25"/>
    <row r="8354" ht="0" hidden="1" customHeight="1" x14ac:dyDescent="0.25"/>
    <row r="8355" ht="0" hidden="1" customHeight="1" x14ac:dyDescent="0.25"/>
    <row r="8356" ht="0" hidden="1" customHeight="1" x14ac:dyDescent="0.25"/>
    <row r="8357" ht="0" hidden="1" customHeight="1" x14ac:dyDescent="0.25"/>
    <row r="8358" ht="0" hidden="1" customHeight="1" x14ac:dyDescent="0.25"/>
    <row r="8359" ht="0" hidden="1" customHeight="1" x14ac:dyDescent="0.25"/>
    <row r="8360" ht="0" hidden="1" customHeight="1" x14ac:dyDescent="0.25"/>
    <row r="8361" ht="0" hidden="1" customHeight="1" x14ac:dyDescent="0.25"/>
    <row r="8362" ht="0" hidden="1" customHeight="1" x14ac:dyDescent="0.25"/>
    <row r="8363" ht="0" hidden="1" customHeight="1" x14ac:dyDescent="0.25"/>
    <row r="8364" ht="0" hidden="1" customHeight="1" x14ac:dyDescent="0.25"/>
    <row r="8365" ht="0" hidden="1" customHeight="1" x14ac:dyDescent="0.25"/>
    <row r="8366" ht="0" hidden="1" customHeight="1" x14ac:dyDescent="0.25"/>
    <row r="8367" ht="0" hidden="1" customHeight="1" x14ac:dyDescent="0.25"/>
    <row r="8368" ht="0" hidden="1" customHeight="1" x14ac:dyDescent="0.25"/>
    <row r="8369" ht="0" hidden="1" customHeight="1" x14ac:dyDescent="0.25"/>
    <row r="8370" ht="0" hidden="1" customHeight="1" x14ac:dyDescent="0.25"/>
    <row r="8371" ht="0" hidden="1" customHeight="1" x14ac:dyDescent="0.25"/>
    <row r="8372" ht="0" hidden="1" customHeight="1" x14ac:dyDescent="0.25"/>
    <row r="8373" ht="0" hidden="1" customHeight="1" x14ac:dyDescent="0.25"/>
    <row r="8374" ht="0" hidden="1" customHeight="1" x14ac:dyDescent="0.25"/>
    <row r="8375" ht="0" hidden="1" customHeight="1" x14ac:dyDescent="0.25"/>
    <row r="8376" ht="0" hidden="1" customHeight="1" x14ac:dyDescent="0.25"/>
    <row r="8377" ht="0" hidden="1" customHeight="1" x14ac:dyDescent="0.25"/>
    <row r="8378" ht="0" hidden="1" customHeight="1" x14ac:dyDescent="0.25"/>
    <row r="8379" ht="0" hidden="1" customHeight="1" x14ac:dyDescent="0.25"/>
    <row r="8380" ht="0" hidden="1" customHeight="1" x14ac:dyDescent="0.25"/>
    <row r="8381" ht="0" hidden="1" customHeight="1" x14ac:dyDescent="0.25"/>
    <row r="8382" ht="0" hidden="1" customHeight="1" x14ac:dyDescent="0.25"/>
    <row r="8383" ht="0" hidden="1" customHeight="1" x14ac:dyDescent="0.25"/>
    <row r="8384" ht="0" hidden="1" customHeight="1" x14ac:dyDescent="0.25"/>
    <row r="8385" ht="0" hidden="1" customHeight="1" x14ac:dyDescent="0.25"/>
    <row r="8386" ht="0" hidden="1" customHeight="1" x14ac:dyDescent="0.25"/>
    <row r="8387" ht="0" hidden="1" customHeight="1" x14ac:dyDescent="0.25"/>
    <row r="8388" ht="0" hidden="1" customHeight="1" x14ac:dyDescent="0.25"/>
    <row r="8389" ht="0" hidden="1" customHeight="1" x14ac:dyDescent="0.25"/>
    <row r="8390" ht="0" hidden="1" customHeight="1" x14ac:dyDescent="0.25"/>
    <row r="8391" ht="0" hidden="1" customHeight="1" x14ac:dyDescent="0.25"/>
    <row r="8392" ht="0" hidden="1" customHeight="1" x14ac:dyDescent="0.25"/>
    <row r="8393" ht="0" hidden="1" customHeight="1" x14ac:dyDescent="0.25"/>
    <row r="8394" ht="0" hidden="1" customHeight="1" x14ac:dyDescent="0.25"/>
    <row r="8395" ht="0" hidden="1" customHeight="1" x14ac:dyDescent="0.25"/>
    <row r="8396" ht="0" hidden="1" customHeight="1" x14ac:dyDescent="0.25"/>
    <row r="8397" ht="0" hidden="1" customHeight="1" x14ac:dyDescent="0.25"/>
    <row r="8398" ht="0" hidden="1" customHeight="1" x14ac:dyDescent="0.25"/>
    <row r="8399" ht="0" hidden="1" customHeight="1" x14ac:dyDescent="0.25"/>
    <row r="8400" ht="0" hidden="1" customHeight="1" x14ac:dyDescent="0.25"/>
    <row r="8401" ht="0" hidden="1" customHeight="1" x14ac:dyDescent="0.25"/>
    <row r="8402" ht="0" hidden="1" customHeight="1" x14ac:dyDescent="0.25"/>
    <row r="8403" ht="0" hidden="1" customHeight="1" x14ac:dyDescent="0.25"/>
    <row r="8404" ht="0" hidden="1" customHeight="1" x14ac:dyDescent="0.25"/>
    <row r="8405" ht="0" hidden="1" customHeight="1" x14ac:dyDescent="0.25"/>
    <row r="8406" ht="0" hidden="1" customHeight="1" x14ac:dyDescent="0.25"/>
    <row r="8407" ht="0" hidden="1" customHeight="1" x14ac:dyDescent="0.25"/>
    <row r="8408" ht="0" hidden="1" customHeight="1" x14ac:dyDescent="0.25"/>
    <row r="8409" ht="0" hidden="1" customHeight="1" x14ac:dyDescent="0.25"/>
    <row r="8410" ht="0" hidden="1" customHeight="1" x14ac:dyDescent="0.25"/>
    <row r="8411" ht="0" hidden="1" customHeight="1" x14ac:dyDescent="0.25"/>
    <row r="8412" ht="0" hidden="1" customHeight="1" x14ac:dyDescent="0.25"/>
    <row r="8413" ht="0" hidden="1" customHeight="1" x14ac:dyDescent="0.25"/>
    <row r="8414" ht="0" hidden="1" customHeight="1" x14ac:dyDescent="0.25"/>
    <row r="8415" ht="0" hidden="1" customHeight="1" x14ac:dyDescent="0.25"/>
    <row r="8416" ht="0" hidden="1" customHeight="1" x14ac:dyDescent="0.25"/>
    <row r="8417" ht="0" hidden="1" customHeight="1" x14ac:dyDescent="0.25"/>
    <row r="8418" ht="0" hidden="1" customHeight="1" x14ac:dyDescent="0.25"/>
    <row r="8419" ht="0" hidden="1" customHeight="1" x14ac:dyDescent="0.25"/>
    <row r="8420" ht="0" hidden="1" customHeight="1" x14ac:dyDescent="0.25"/>
    <row r="8421" ht="0" hidden="1" customHeight="1" x14ac:dyDescent="0.25"/>
    <row r="8422" ht="0" hidden="1" customHeight="1" x14ac:dyDescent="0.25"/>
    <row r="8423" ht="0" hidden="1" customHeight="1" x14ac:dyDescent="0.25"/>
    <row r="8424" ht="0" hidden="1" customHeight="1" x14ac:dyDescent="0.25"/>
    <row r="8425" ht="0" hidden="1" customHeight="1" x14ac:dyDescent="0.25"/>
    <row r="8426" ht="0" hidden="1" customHeight="1" x14ac:dyDescent="0.25"/>
    <row r="8427" ht="0" hidden="1" customHeight="1" x14ac:dyDescent="0.25"/>
    <row r="8428" ht="0" hidden="1" customHeight="1" x14ac:dyDescent="0.25"/>
    <row r="8429" ht="0" hidden="1" customHeight="1" x14ac:dyDescent="0.25"/>
    <row r="8430" ht="0" hidden="1" customHeight="1" x14ac:dyDescent="0.25"/>
    <row r="8431" ht="0" hidden="1" customHeight="1" x14ac:dyDescent="0.25"/>
    <row r="8432" ht="0" hidden="1" customHeight="1" x14ac:dyDescent="0.25"/>
    <row r="8433" ht="0" hidden="1" customHeight="1" x14ac:dyDescent="0.25"/>
    <row r="8434" ht="0" hidden="1" customHeight="1" x14ac:dyDescent="0.25"/>
    <row r="8435" ht="0" hidden="1" customHeight="1" x14ac:dyDescent="0.25"/>
    <row r="8436" ht="0" hidden="1" customHeight="1" x14ac:dyDescent="0.25"/>
    <row r="8437" ht="0" hidden="1" customHeight="1" x14ac:dyDescent="0.25"/>
    <row r="8438" ht="0" hidden="1" customHeight="1" x14ac:dyDescent="0.25"/>
    <row r="8439" ht="0" hidden="1" customHeight="1" x14ac:dyDescent="0.25"/>
    <row r="8440" ht="0" hidden="1" customHeight="1" x14ac:dyDescent="0.25"/>
    <row r="8441" ht="0" hidden="1" customHeight="1" x14ac:dyDescent="0.25"/>
    <row r="8442" ht="0" hidden="1" customHeight="1" x14ac:dyDescent="0.25"/>
    <row r="8443" ht="0" hidden="1" customHeight="1" x14ac:dyDescent="0.25"/>
    <row r="8444" ht="0" hidden="1" customHeight="1" x14ac:dyDescent="0.25"/>
    <row r="8445" ht="0" hidden="1" customHeight="1" x14ac:dyDescent="0.25"/>
    <row r="8446" ht="0" hidden="1" customHeight="1" x14ac:dyDescent="0.25"/>
    <row r="8447" ht="0" hidden="1" customHeight="1" x14ac:dyDescent="0.25"/>
    <row r="8448" ht="0" hidden="1" customHeight="1" x14ac:dyDescent="0.25"/>
    <row r="8449" ht="0" hidden="1" customHeight="1" x14ac:dyDescent="0.25"/>
    <row r="8450" ht="0" hidden="1" customHeight="1" x14ac:dyDescent="0.25"/>
    <row r="8451" ht="0" hidden="1" customHeight="1" x14ac:dyDescent="0.25"/>
    <row r="8452" ht="0" hidden="1" customHeight="1" x14ac:dyDescent="0.25"/>
    <row r="8453" ht="0" hidden="1" customHeight="1" x14ac:dyDescent="0.25"/>
    <row r="8454" ht="0" hidden="1" customHeight="1" x14ac:dyDescent="0.25"/>
    <row r="8455" ht="0" hidden="1" customHeight="1" x14ac:dyDescent="0.25"/>
    <row r="8456" ht="0" hidden="1" customHeight="1" x14ac:dyDescent="0.25"/>
    <row r="8457" ht="0" hidden="1" customHeight="1" x14ac:dyDescent="0.25"/>
    <row r="8458" ht="0" hidden="1" customHeight="1" x14ac:dyDescent="0.25"/>
    <row r="8459" ht="0" hidden="1" customHeight="1" x14ac:dyDescent="0.25"/>
    <row r="8460" ht="0" hidden="1" customHeight="1" x14ac:dyDescent="0.25"/>
    <row r="8461" ht="0" hidden="1" customHeight="1" x14ac:dyDescent="0.25"/>
    <row r="8462" ht="0" hidden="1" customHeight="1" x14ac:dyDescent="0.25"/>
    <row r="8463" ht="0" hidden="1" customHeight="1" x14ac:dyDescent="0.25"/>
    <row r="8464" ht="0" hidden="1" customHeight="1" x14ac:dyDescent="0.25"/>
    <row r="8465" ht="0" hidden="1" customHeight="1" x14ac:dyDescent="0.25"/>
    <row r="8466" ht="0" hidden="1" customHeight="1" x14ac:dyDescent="0.25"/>
    <row r="8467" ht="0" hidden="1" customHeight="1" x14ac:dyDescent="0.25"/>
    <row r="8468" ht="0" hidden="1" customHeight="1" x14ac:dyDescent="0.25"/>
    <row r="8469" ht="0" hidden="1" customHeight="1" x14ac:dyDescent="0.25"/>
    <row r="8470" ht="0" hidden="1" customHeight="1" x14ac:dyDescent="0.25"/>
    <row r="8471" ht="0" hidden="1" customHeight="1" x14ac:dyDescent="0.25"/>
    <row r="8472" ht="0" hidden="1" customHeight="1" x14ac:dyDescent="0.25"/>
    <row r="8473" ht="0" hidden="1" customHeight="1" x14ac:dyDescent="0.25"/>
    <row r="8474" ht="0" hidden="1" customHeight="1" x14ac:dyDescent="0.25"/>
    <row r="8475" ht="0" hidden="1" customHeight="1" x14ac:dyDescent="0.25"/>
    <row r="8476" ht="0" hidden="1" customHeight="1" x14ac:dyDescent="0.25"/>
    <row r="8477" ht="0" hidden="1" customHeight="1" x14ac:dyDescent="0.25"/>
    <row r="8478" ht="0" hidden="1" customHeight="1" x14ac:dyDescent="0.25"/>
    <row r="8479" ht="0" hidden="1" customHeight="1" x14ac:dyDescent="0.25"/>
    <row r="8480" ht="0" hidden="1" customHeight="1" x14ac:dyDescent="0.25"/>
    <row r="8481" ht="0" hidden="1" customHeight="1" x14ac:dyDescent="0.25"/>
    <row r="8482" ht="0" hidden="1" customHeight="1" x14ac:dyDescent="0.25"/>
    <row r="8483" ht="0" hidden="1" customHeight="1" x14ac:dyDescent="0.25"/>
    <row r="8484" ht="0" hidden="1" customHeight="1" x14ac:dyDescent="0.25"/>
    <row r="8485" ht="0" hidden="1" customHeight="1" x14ac:dyDescent="0.25"/>
    <row r="8486" ht="0" hidden="1" customHeight="1" x14ac:dyDescent="0.25"/>
    <row r="8487" ht="0" hidden="1" customHeight="1" x14ac:dyDescent="0.25"/>
    <row r="8488" ht="0" hidden="1" customHeight="1" x14ac:dyDescent="0.25"/>
    <row r="8489" ht="0" hidden="1" customHeight="1" x14ac:dyDescent="0.25"/>
    <row r="8490" ht="0" hidden="1" customHeight="1" x14ac:dyDescent="0.25"/>
    <row r="8491" ht="0" hidden="1" customHeight="1" x14ac:dyDescent="0.25"/>
    <row r="8492" ht="0" hidden="1" customHeight="1" x14ac:dyDescent="0.25"/>
    <row r="8493" ht="0" hidden="1" customHeight="1" x14ac:dyDescent="0.25"/>
    <row r="8494" ht="0" hidden="1" customHeight="1" x14ac:dyDescent="0.25"/>
    <row r="8495" ht="0" hidden="1" customHeight="1" x14ac:dyDescent="0.25"/>
    <row r="8496" ht="0" hidden="1" customHeight="1" x14ac:dyDescent="0.25"/>
    <row r="8497" ht="0" hidden="1" customHeight="1" x14ac:dyDescent="0.25"/>
    <row r="8498" ht="0" hidden="1" customHeight="1" x14ac:dyDescent="0.25"/>
    <row r="8499" ht="0" hidden="1" customHeight="1" x14ac:dyDescent="0.25"/>
    <row r="8500" ht="0" hidden="1" customHeight="1" x14ac:dyDescent="0.25"/>
    <row r="8501" ht="0" hidden="1" customHeight="1" x14ac:dyDescent="0.25"/>
    <row r="8502" ht="0" hidden="1" customHeight="1" x14ac:dyDescent="0.25"/>
    <row r="8503" ht="0" hidden="1" customHeight="1" x14ac:dyDescent="0.25"/>
    <row r="8504" ht="0" hidden="1" customHeight="1" x14ac:dyDescent="0.25"/>
    <row r="8505" ht="0" hidden="1" customHeight="1" x14ac:dyDescent="0.25"/>
    <row r="8506" ht="0" hidden="1" customHeight="1" x14ac:dyDescent="0.25"/>
    <row r="8507" ht="0" hidden="1" customHeight="1" x14ac:dyDescent="0.25"/>
    <row r="8508" ht="0" hidden="1" customHeight="1" x14ac:dyDescent="0.25"/>
    <row r="8509" ht="0" hidden="1" customHeight="1" x14ac:dyDescent="0.25"/>
    <row r="8510" ht="0" hidden="1" customHeight="1" x14ac:dyDescent="0.25"/>
    <row r="8511" ht="0" hidden="1" customHeight="1" x14ac:dyDescent="0.25"/>
    <row r="8512" ht="0" hidden="1" customHeight="1" x14ac:dyDescent="0.25"/>
    <row r="8513" ht="0" hidden="1" customHeight="1" x14ac:dyDescent="0.25"/>
    <row r="8514" ht="0" hidden="1" customHeight="1" x14ac:dyDescent="0.25"/>
    <row r="8515" ht="0" hidden="1" customHeight="1" x14ac:dyDescent="0.25"/>
    <row r="8516" ht="0" hidden="1" customHeight="1" x14ac:dyDescent="0.25"/>
    <row r="8517" ht="0" hidden="1" customHeight="1" x14ac:dyDescent="0.25"/>
    <row r="8518" ht="0" hidden="1" customHeight="1" x14ac:dyDescent="0.25"/>
    <row r="8519" ht="0" hidden="1" customHeight="1" x14ac:dyDescent="0.25"/>
    <row r="8520" ht="0" hidden="1" customHeight="1" x14ac:dyDescent="0.25"/>
    <row r="8521" ht="0" hidden="1" customHeight="1" x14ac:dyDescent="0.25"/>
    <row r="8522" ht="0" hidden="1" customHeight="1" x14ac:dyDescent="0.25"/>
    <row r="8523" ht="0" hidden="1" customHeight="1" x14ac:dyDescent="0.25"/>
    <row r="8524" ht="0" hidden="1" customHeight="1" x14ac:dyDescent="0.25"/>
    <row r="8525" ht="0" hidden="1" customHeight="1" x14ac:dyDescent="0.25"/>
    <row r="8526" ht="0" hidden="1" customHeight="1" x14ac:dyDescent="0.25"/>
    <row r="8527" ht="0" hidden="1" customHeight="1" x14ac:dyDescent="0.25"/>
    <row r="8528" ht="0" hidden="1" customHeight="1" x14ac:dyDescent="0.25"/>
    <row r="8529" ht="0" hidden="1" customHeight="1" x14ac:dyDescent="0.25"/>
    <row r="8530" ht="0" hidden="1" customHeight="1" x14ac:dyDescent="0.25"/>
    <row r="8531" ht="0" hidden="1" customHeight="1" x14ac:dyDescent="0.25"/>
    <row r="8532" ht="0" hidden="1" customHeight="1" x14ac:dyDescent="0.25"/>
    <row r="8533" ht="0" hidden="1" customHeight="1" x14ac:dyDescent="0.25"/>
    <row r="8534" ht="0" hidden="1" customHeight="1" x14ac:dyDescent="0.25"/>
    <row r="8535" ht="0" hidden="1" customHeight="1" x14ac:dyDescent="0.25"/>
    <row r="8536" ht="0" hidden="1" customHeight="1" x14ac:dyDescent="0.25"/>
    <row r="8537" ht="0" hidden="1" customHeight="1" x14ac:dyDescent="0.25"/>
    <row r="8538" ht="0" hidden="1" customHeight="1" x14ac:dyDescent="0.25"/>
    <row r="8539" ht="0" hidden="1" customHeight="1" x14ac:dyDescent="0.25"/>
    <row r="8540" ht="0" hidden="1" customHeight="1" x14ac:dyDescent="0.25"/>
    <row r="8541" ht="0" hidden="1" customHeight="1" x14ac:dyDescent="0.25"/>
    <row r="8542" ht="0" hidden="1" customHeight="1" x14ac:dyDescent="0.25"/>
    <row r="8543" ht="0" hidden="1" customHeight="1" x14ac:dyDescent="0.25"/>
    <row r="8544" ht="0" hidden="1" customHeight="1" x14ac:dyDescent="0.25"/>
    <row r="8545" ht="0" hidden="1" customHeight="1" x14ac:dyDescent="0.25"/>
    <row r="8546" ht="0" hidden="1" customHeight="1" x14ac:dyDescent="0.25"/>
    <row r="8547" ht="0" hidden="1" customHeight="1" x14ac:dyDescent="0.25"/>
    <row r="8548" ht="0" hidden="1" customHeight="1" x14ac:dyDescent="0.25"/>
    <row r="8549" ht="0" hidden="1" customHeight="1" x14ac:dyDescent="0.25"/>
    <row r="8550" ht="0" hidden="1" customHeight="1" x14ac:dyDescent="0.25"/>
    <row r="8551" ht="0" hidden="1" customHeight="1" x14ac:dyDescent="0.25"/>
    <row r="8552" ht="0" hidden="1" customHeight="1" x14ac:dyDescent="0.25"/>
    <row r="8553" ht="0" hidden="1" customHeight="1" x14ac:dyDescent="0.25"/>
    <row r="8554" ht="0" hidden="1" customHeight="1" x14ac:dyDescent="0.25"/>
    <row r="8555" ht="0" hidden="1" customHeight="1" x14ac:dyDescent="0.25"/>
    <row r="8556" ht="0" hidden="1" customHeight="1" x14ac:dyDescent="0.25"/>
    <row r="8557" ht="0" hidden="1" customHeight="1" x14ac:dyDescent="0.25"/>
    <row r="8558" ht="0" hidden="1" customHeight="1" x14ac:dyDescent="0.25"/>
    <row r="8559" ht="0" hidden="1" customHeight="1" x14ac:dyDescent="0.25"/>
    <row r="8560" ht="0" hidden="1" customHeight="1" x14ac:dyDescent="0.25"/>
    <row r="8561" ht="0" hidden="1" customHeight="1" x14ac:dyDescent="0.25"/>
    <row r="8562" ht="0" hidden="1" customHeight="1" x14ac:dyDescent="0.25"/>
    <row r="8563" ht="0" hidden="1" customHeight="1" x14ac:dyDescent="0.25"/>
    <row r="8564" ht="0" hidden="1" customHeight="1" x14ac:dyDescent="0.25"/>
    <row r="8565" ht="0" hidden="1" customHeight="1" x14ac:dyDescent="0.25"/>
    <row r="8566" ht="0" hidden="1" customHeight="1" x14ac:dyDescent="0.25"/>
    <row r="8567" ht="0" hidden="1" customHeight="1" x14ac:dyDescent="0.25"/>
    <row r="8568" ht="0" hidden="1" customHeight="1" x14ac:dyDescent="0.25"/>
    <row r="8569" ht="0" hidden="1" customHeight="1" x14ac:dyDescent="0.25"/>
    <row r="8570" ht="0" hidden="1" customHeight="1" x14ac:dyDescent="0.25"/>
    <row r="8571" ht="0" hidden="1" customHeight="1" x14ac:dyDescent="0.25"/>
    <row r="8572" ht="0" hidden="1" customHeight="1" x14ac:dyDescent="0.25"/>
    <row r="8573" ht="0" hidden="1" customHeight="1" x14ac:dyDescent="0.25"/>
    <row r="8574" ht="0" hidden="1" customHeight="1" x14ac:dyDescent="0.25"/>
    <row r="8575" ht="0" hidden="1" customHeight="1" x14ac:dyDescent="0.25"/>
    <row r="8576" ht="0" hidden="1" customHeight="1" x14ac:dyDescent="0.25"/>
    <row r="8577" ht="0" hidden="1" customHeight="1" x14ac:dyDescent="0.25"/>
    <row r="8578" ht="0" hidden="1" customHeight="1" x14ac:dyDescent="0.25"/>
    <row r="8579" ht="0" hidden="1" customHeight="1" x14ac:dyDescent="0.25"/>
    <row r="8580" ht="0" hidden="1" customHeight="1" x14ac:dyDescent="0.25"/>
    <row r="8581" ht="0" hidden="1" customHeight="1" x14ac:dyDescent="0.25"/>
    <row r="8582" ht="0" hidden="1" customHeight="1" x14ac:dyDescent="0.25"/>
    <row r="8583" ht="0" hidden="1" customHeight="1" x14ac:dyDescent="0.25"/>
    <row r="8584" ht="0" hidden="1" customHeight="1" x14ac:dyDescent="0.25"/>
    <row r="8585" ht="0" hidden="1" customHeight="1" x14ac:dyDescent="0.25"/>
    <row r="8586" ht="0" hidden="1" customHeight="1" x14ac:dyDescent="0.25"/>
    <row r="8587" ht="0" hidden="1" customHeight="1" x14ac:dyDescent="0.25"/>
    <row r="8588" ht="0" hidden="1" customHeight="1" x14ac:dyDescent="0.25"/>
    <row r="8589" ht="0" hidden="1" customHeight="1" x14ac:dyDescent="0.25"/>
    <row r="8590" ht="0" hidden="1" customHeight="1" x14ac:dyDescent="0.25"/>
    <row r="8591" ht="0" hidden="1" customHeight="1" x14ac:dyDescent="0.25"/>
    <row r="8592" ht="0" hidden="1" customHeight="1" x14ac:dyDescent="0.25"/>
    <row r="8593" ht="0" hidden="1" customHeight="1" x14ac:dyDescent="0.25"/>
    <row r="8594" ht="0" hidden="1" customHeight="1" x14ac:dyDescent="0.25"/>
    <row r="8595" ht="0" hidden="1" customHeight="1" x14ac:dyDescent="0.25"/>
    <row r="8596" ht="0" hidden="1" customHeight="1" x14ac:dyDescent="0.25"/>
    <row r="8597" ht="0" hidden="1" customHeight="1" x14ac:dyDescent="0.25"/>
    <row r="8598" ht="0" hidden="1" customHeight="1" x14ac:dyDescent="0.25"/>
    <row r="8599" ht="0" hidden="1" customHeight="1" x14ac:dyDescent="0.25"/>
    <row r="8600" ht="0" hidden="1" customHeight="1" x14ac:dyDescent="0.25"/>
    <row r="8601" ht="0" hidden="1" customHeight="1" x14ac:dyDescent="0.25"/>
    <row r="8602" ht="0" hidden="1" customHeight="1" x14ac:dyDescent="0.25"/>
    <row r="8603" ht="0" hidden="1" customHeight="1" x14ac:dyDescent="0.25"/>
    <row r="8604" ht="0" hidden="1" customHeight="1" x14ac:dyDescent="0.25"/>
    <row r="8605" ht="0" hidden="1" customHeight="1" x14ac:dyDescent="0.25"/>
    <row r="8606" ht="0" hidden="1" customHeight="1" x14ac:dyDescent="0.25"/>
    <row r="8607" ht="0" hidden="1" customHeight="1" x14ac:dyDescent="0.25"/>
    <row r="8608" ht="0" hidden="1" customHeight="1" x14ac:dyDescent="0.25"/>
    <row r="8609" ht="0" hidden="1" customHeight="1" x14ac:dyDescent="0.25"/>
    <row r="8610" ht="0" hidden="1" customHeight="1" x14ac:dyDescent="0.25"/>
    <row r="8611" ht="0" hidden="1" customHeight="1" x14ac:dyDescent="0.25"/>
    <row r="8612" ht="0" hidden="1" customHeight="1" x14ac:dyDescent="0.25"/>
    <row r="8613" ht="0" hidden="1" customHeight="1" x14ac:dyDescent="0.25"/>
    <row r="8614" ht="0" hidden="1" customHeight="1" x14ac:dyDescent="0.25"/>
    <row r="8615" ht="0" hidden="1" customHeight="1" x14ac:dyDescent="0.25"/>
    <row r="8616" ht="0" hidden="1" customHeight="1" x14ac:dyDescent="0.25"/>
    <row r="8617" ht="0" hidden="1" customHeight="1" x14ac:dyDescent="0.25"/>
    <row r="8618" ht="0" hidden="1" customHeight="1" x14ac:dyDescent="0.25"/>
    <row r="8619" ht="0" hidden="1" customHeight="1" x14ac:dyDescent="0.25"/>
    <row r="8620" ht="0" hidden="1" customHeight="1" x14ac:dyDescent="0.25"/>
    <row r="8621" ht="0" hidden="1" customHeight="1" x14ac:dyDescent="0.25"/>
    <row r="8622" ht="0" hidden="1" customHeight="1" x14ac:dyDescent="0.25"/>
    <row r="8623" ht="0" hidden="1" customHeight="1" x14ac:dyDescent="0.25"/>
    <row r="8624" ht="0" hidden="1" customHeight="1" x14ac:dyDescent="0.25"/>
    <row r="8625" ht="0" hidden="1" customHeight="1" x14ac:dyDescent="0.25"/>
    <row r="8626" ht="0" hidden="1" customHeight="1" x14ac:dyDescent="0.25"/>
    <row r="8627" ht="0" hidden="1" customHeight="1" x14ac:dyDescent="0.25"/>
    <row r="8628" ht="0" hidden="1" customHeight="1" x14ac:dyDescent="0.25"/>
    <row r="8629" ht="0" hidden="1" customHeight="1" x14ac:dyDescent="0.25"/>
    <row r="8630" ht="0" hidden="1" customHeight="1" x14ac:dyDescent="0.25"/>
    <row r="8631" ht="0" hidden="1" customHeight="1" x14ac:dyDescent="0.25"/>
    <row r="8632" ht="0" hidden="1" customHeight="1" x14ac:dyDescent="0.25"/>
    <row r="8633" ht="0" hidden="1" customHeight="1" x14ac:dyDescent="0.25"/>
    <row r="8634" ht="0" hidden="1" customHeight="1" x14ac:dyDescent="0.25"/>
    <row r="8635" ht="0" hidden="1" customHeight="1" x14ac:dyDescent="0.25"/>
    <row r="8636" ht="0" hidden="1" customHeight="1" x14ac:dyDescent="0.25"/>
    <row r="8637" ht="0" hidden="1" customHeight="1" x14ac:dyDescent="0.25"/>
    <row r="8638" ht="0" hidden="1" customHeight="1" x14ac:dyDescent="0.25"/>
    <row r="8639" ht="0" hidden="1" customHeight="1" x14ac:dyDescent="0.25"/>
    <row r="8640" ht="0" hidden="1" customHeight="1" x14ac:dyDescent="0.25"/>
    <row r="8641" ht="0" hidden="1" customHeight="1" x14ac:dyDescent="0.25"/>
    <row r="8642" ht="0" hidden="1" customHeight="1" x14ac:dyDescent="0.25"/>
    <row r="8643" ht="0" hidden="1" customHeight="1" x14ac:dyDescent="0.25"/>
    <row r="8644" ht="0" hidden="1" customHeight="1" x14ac:dyDescent="0.25"/>
    <row r="8645" ht="0" hidden="1" customHeight="1" x14ac:dyDescent="0.25"/>
    <row r="8646" ht="0" hidden="1" customHeight="1" x14ac:dyDescent="0.25"/>
    <row r="8647" ht="0" hidden="1" customHeight="1" x14ac:dyDescent="0.25"/>
    <row r="8648" ht="0" hidden="1" customHeight="1" x14ac:dyDescent="0.25"/>
    <row r="8649" ht="0" hidden="1" customHeight="1" x14ac:dyDescent="0.25"/>
    <row r="8650" ht="0" hidden="1" customHeight="1" x14ac:dyDescent="0.25"/>
    <row r="8651" ht="0" hidden="1" customHeight="1" x14ac:dyDescent="0.25"/>
    <row r="8652" ht="0" hidden="1" customHeight="1" x14ac:dyDescent="0.25"/>
    <row r="8653" ht="0" hidden="1" customHeight="1" x14ac:dyDescent="0.25"/>
    <row r="8654" ht="0" hidden="1" customHeight="1" x14ac:dyDescent="0.25"/>
    <row r="8655" ht="0" hidden="1" customHeight="1" x14ac:dyDescent="0.25"/>
    <row r="8656" ht="0" hidden="1" customHeight="1" x14ac:dyDescent="0.25"/>
    <row r="8657" ht="0" hidden="1" customHeight="1" x14ac:dyDescent="0.25"/>
    <row r="8658" ht="0" hidden="1" customHeight="1" x14ac:dyDescent="0.25"/>
    <row r="8659" ht="0" hidden="1" customHeight="1" x14ac:dyDescent="0.25"/>
    <row r="8660" ht="0" hidden="1" customHeight="1" x14ac:dyDescent="0.25"/>
    <row r="8661" ht="0" hidden="1" customHeight="1" x14ac:dyDescent="0.25"/>
    <row r="8662" ht="0" hidden="1" customHeight="1" x14ac:dyDescent="0.25"/>
    <row r="8663" ht="0" hidden="1" customHeight="1" x14ac:dyDescent="0.25"/>
    <row r="8664" ht="0" hidden="1" customHeight="1" x14ac:dyDescent="0.25"/>
    <row r="8665" ht="0" hidden="1" customHeight="1" x14ac:dyDescent="0.25"/>
    <row r="8666" ht="0" hidden="1" customHeight="1" x14ac:dyDescent="0.25"/>
    <row r="8667" ht="0" hidden="1" customHeight="1" x14ac:dyDescent="0.25"/>
    <row r="8668" ht="0" hidden="1" customHeight="1" x14ac:dyDescent="0.25"/>
    <row r="8669" ht="0" hidden="1" customHeight="1" x14ac:dyDescent="0.25"/>
    <row r="8670" ht="0" hidden="1" customHeight="1" x14ac:dyDescent="0.25"/>
    <row r="8671" ht="0" hidden="1" customHeight="1" x14ac:dyDescent="0.25"/>
    <row r="8672" ht="0" hidden="1" customHeight="1" x14ac:dyDescent="0.25"/>
    <row r="8673" ht="0" hidden="1" customHeight="1" x14ac:dyDescent="0.25"/>
    <row r="8674" ht="0" hidden="1" customHeight="1" x14ac:dyDescent="0.25"/>
    <row r="8675" ht="0" hidden="1" customHeight="1" x14ac:dyDescent="0.25"/>
    <row r="8676" ht="0" hidden="1" customHeight="1" x14ac:dyDescent="0.25"/>
    <row r="8677" ht="0" hidden="1" customHeight="1" x14ac:dyDescent="0.25"/>
    <row r="8678" ht="0" hidden="1" customHeight="1" x14ac:dyDescent="0.25"/>
    <row r="8679" ht="0" hidden="1" customHeight="1" x14ac:dyDescent="0.25"/>
    <row r="8680" ht="0" hidden="1" customHeight="1" x14ac:dyDescent="0.25"/>
    <row r="8681" ht="0" hidden="1" customHeight="1" x14ac:dyDescent="0.25"/>
    <row r="8682" ht="0" hidden="1" customHeight="1" x14ac:dyDescent="0.25"/>
    <row r="8683" ht="0" hidden="1" customHeight="1" x14ac:dyDescent="0.25"/>
    <row r="8684" ht="0" hidden="1" customHeight="1" x14ac:dyDescent="0.25"/>
    <row r="8685" ht="0" hidden="1" customHeight="1" x14ac:dyDescent="0.25"/>
    <row r="8686" ht="0" hidden="1" customHeight="1" x14ac:dyDescent="0.25"/>
    <row r="8687" ht="0" hidden="1" customHeight="1" x14ac:dyDescent="0.25"/>
    <row r="8688" ht="0" hidden="1" customHeight="1" x14ac:dyDescent="0.25"/>
    <row r="8689" ht="0" hidden="1" customHeight="1" x14ac:dyDescent="0.25"/>
    <row r="8690" ht="0" hidden="1" customHeight="1" x14ac:dyDescent="0.25"/>
    <row r="8691" ht="0" hidden="1" customHeight="1" x14ac:dyDescent="0.25"/>
    <row r="8692" ht="0" hidden="1" customHeight="1" x14ac:dyDescent="0.25"/>
    <row r="8693" ht="0" hidden="1" customHeight="1" x14ac:dyDescent="0.25"/>
    <row r="8694" ht="0" hidden="1" customHeight="1" x14ac:dyDescent="0.25"/>
    <row r="8695" ht="0" hidden="1" customHeight="1" x14ac:dyDescent="0.25"/>
    <row r="8696" ht="0" hidden="1" customHeight="1" x14ac:dyDescent="0.25"/>
    <row r="8697" ht="0" hidden="1" customHeight="1" x14ac:dyDescent="0.25"/>
    <row r="8698" ht="0" hidden="1" customHeight="1" x14ac:dyDescent="0.25"/>
    <row r="8699" ht="0" hidden="1" customHeight="1" x14ac:dyDescent="0.25"/>
    <row r="8700" ht="0" hidden="1" customHeight="1" x14ac:dyDescent="0.25"/>
    <row r="8701" ht="0" hidden="1" customHeight="1" x14ac:dyDescent="0.25"/>
    <row r="8702" ht="0" hidden="1" customHeight="1" x14ac:dyDescent="0.25"/>
    <row r="8703" ht="0" hidden="1" customHeight="1" x14ac:dyDescent="0.25"/>
    <row r="8704" ht="0" hidden="1" customHeight="1" x14ac:dyDescent="0.25"/>
    <row r="8705" ht="0" hidden="1" customHeight="1" x14ac:dyDescent="0.25"/>
    <row r="8706" ht="0" hidden="1" customHeight="1" x14ac:dyDescent="0.25"/>
    <row r="8707" ht="0" hidden="1" customHeight="1" x14ac:dyDescent="0.25"/>
    <row r="8708" ht="0" hidden="1" customHeight="1" x14ac:dyDescent="0.25"/>
    <row r="8709" ht="0" hidden="1" customHeight="1" x14ac:dyDescent="0.25"/>
    <row r="8710" ht="0" hidden="1" customHeight="1" x14ac:dyDescent="0.25"/>
    <row r="8711" ht="0" hidden="1" customHeight="1" x14ac:dyDescent="0.25"/>
    <row r="8712" ht="0" hidden="1" customHeight="1" x14ac:dyDescent="0.25"/>
    <row r="8713" ht="0" hidden="1" customHeight="1" x14ac:dyDescent="0.25"/>
    <row r="8714" ht="0" hidden="1" customHeight="1" x14ac:dyDescent="0.25"/>
    <row r="8715" ht="0" hidden="1" customHeight="1" x14ac:dyDescent="0.25"/>
    <row r="8716" ht="0" hidden="1" customHeight="1" x14ac:dyDescent="0.25"/>
    <row r="8717" ht="0" hidden="1" customHeight="1" x14ac:dyDescent="0.25"/>
    <row r="8718" ht="0" hidden="1" customHeight="1" x14ac:dyDescent="0.25"/>
    <row r="8719" ht="0" hidden="1" customHeight="1" x14ac:dyDescent="0.25"/>
    <row r="8720" ht="0" hidden="1" customHeight="1" x14ac:dyDescent="0.25"/>
    <row r="8721" ht="0" hidden="1" customHeight="1" x14ac:dyDescent="0.25"/>
    <row r="8722" ht="0" hidden="1" customHeight="1" x14ac:dyDescent="0.25"/>
    <row r="8723" ht="0" hidden="1" customHeight="1" x14ac:dyDescent="0.25"/>
    <row r="8724" ht="0" hidden="1" customHeight="1" x14ac:dyDescent="0.25"/>
    <row r="8725" ht="0" hidden="1" customHeight="1" x14ac:dyDescent="0.25"/>
    <row r="8726" ht="0" hidden="1" customHeight="1" x14ac:dyDescent="0.25"/>
    <row r="8727" ht="0" hidden="1" customHeight="1" x14ac:dyDescent="0.25"/>
    <row r="8728" ht="0" hidden="1" customHeight="1" x14ac:dyDescent="0.25"/>
    <row r="8729" ht="0" hidden="1" customHeight="1" x14ac:dyDescent="0.25"/>
    <row r="8730" ht="0" hidden="1" customHeight="1" x14ac:dyDescent="0.25"/>
    <row r="8731" ht="0" hidden="1" customHeight="1" x14ac:dyDescent="0.25"/>
    <row r="8732" ht="0" hidden="1" customHeight="1" x14ac:dyDescent="0.25"/>
    <row r="8733" ht="0" hidden="1" customHeight="1" x14ac:dyDescent="0.25"/>
    <row r="8734" ht="0" hidden="1" customHeight="1" x14ac:dyDescent="0.25"/>
    <row r="8735" ht="0" hidden="1" customHeight="1" x14ac:dyDescent="0.25"/>
    <row r="8736" ht="0" hidden="1" customHeight="1" x14ac:dyDescent="0.25"/>
    <row r="8737" ht="0" hidden="1" customHeight="1" x14ac:dyDescent="0.25"/>
    <row r="8738" ht="0" hidden="1" customHeight="1" x14ac:dyDescent="0.25"/>
    <row r="8739" ht="0" hidden="1" customHeight="1" x14ac:dyDescent="0.25"/>
    <row r="8740" ht="0" hidden="1" customHeight="1" x14ac:dyDescent="0.25"/>
    <row r="8741" ht="0" hidden="1" customHeight="1" x14ac:dyDescent="0.25"/>
    <row r="8742" ht="0" hidden="1" customHeight="1" x14ac:dyDescent="0.25"/>
    <row r="8743" ht="0" hidden="1" customHeight="1" x14ac:dyDescent="0.25"/>
    <row r="8744" ht="0" hidden="1" customHeight="1" x14ac:dyDescent="0.25"/>
    <row r="8745" ht="0" hidden="1" customHeight="1" x14ac:dyDescent="0.25"/>
    <row r="8746" ht="0" hidden="1" customHeight="1" x14ac:dyDescent="0.25"/>
    <row r="8747" ht="0" hidden="1" customHeight="1" x14ac:dyDescent="0.25"/>
    <row r="8748" ht="0" hidden="1" customHeight="1" x14ac:dyDescent="0.25"/>
    <row r="8749" ht="0" hidden="1" customHeight="1" x14ac:dyDescent="0.25"/>
    <row r="8750" ht="0" hidden="1" customHeight="1" x14ac:dyDescent="0.25"/>
    <row r="8751" ht="0" hidden="1" customHeight="1" x14ac:dyDescent="0.25"/>
    <row r="8752" ht="0" hidden="1" customHeight="1" x14ac:dyDescent="0.25"/>
    <row r="8753" ht="0" hidden="1" customHeight="1" x14ac:dyDescent="0.25"/>
    <row r="8754" ht="0" hidden="1" customHeight="1" x14ac:dyDescent="0.25"/>
    <row r="8755" ht="0" hidden="1" customHeight="1" x14ac:dyDescent="0.25"/>
    <row r="8756" ht="0" hidden="1" customHeight="1" x14ac:dyDescent="0.25"/>
    <row r="8757" ht="0" hidden="1" customHeight="1" x14ac:dyDescent="0.25"/>
    <row r="8758" ht="0" hidden="1" customHeight="1" x14ac:dyDescent="0.25"/>
    <row r="8759" ht="0" hidden="1" customHeight="1" x14ac:dyDescent="0.25"/>
    <row r="8760" ht="0" hidden="1" customHeight="1" x14ac:dyDescent="0.25"/>
    <row r="8761" ht="0" hidden="1" customHeight="1" x14ac:dyDescent="0.25"/>
    <row r="8762" ht="0" hidden="1" customHeight="1" x14ac:dyDescent="0.25"/>
    <row r="8763" ht="0" hidden="1" customHeight="1" x14ac:dyDescent="0.25"/>
    <row r="8764" ht="0" hidden="1" customHeight="1" x14ac:dyDescent="0.25"/>
    <row r="8765" ht="0" hidden="1" customHeight="1" x14ac:dyDescent="0.25"/>
    <row r="8766" ht="0" hidden="1" customHeight="1" x14ac:dyDescent="0.25"/>
    <row r="8767" ht="0" hidden="1" customHeight="1" x14ac:dyDescent="0.25"/>
    <row r="8768" ht="0" hidden="1" customHeight="1" x14ac:dyDescent="0.25"/>
    <row r="8769" ht="0" hidden="1" customHeight="1" x14ac:dyDescent="0.25"/>
    <row r="8770" ht="0" hidden="1" customHeight="1" x14ac:dyDescent="0.25"/>
    <row r="8771" ht="0" hidden="1" customHeight="1" x14ac:dyDescent="0.25"/>
    <row r="8772" ht="0" hidden="1" customHeight="1" x14ac:dyDescent="0.25"/>
    <row r="8773" ht="0" hidden="1" customHeight="1" x14ac:dyDescent="0.25"/>
    <row r="8774" ht="0" hidden="1" customHeight="1" x14ac:dyDescent="0.25"/>
    <row r="8775" ht="0" hidden="1" customHeight="1" x14ac:dyDescent="0.25"/>
    <row r="8776" ht="0" hidden="1" customHeight="1" x14ac:dyDescent="0.25"/>
    <row r="8777" ht="0" hidden="1" customHeight="1" x14ac:dyDescent="0.25"/>
    <row r="8778" ht="0" hidden="1" customHeight="1" x14ac:dyDescent="0.25"/>
    <row r="8779" ht="0" hidden="1" customHeight="1" x14ac:dyDescent="0.25"/>
    <row r="8780" ht="0" hidden="1" customHeight="1" x14ac:dyDescent="0.25"/>
    <row r="8781" ht="0" hidden="1" customHeight="1" x14ac:dyDescent="0.25"/>
    <row r="8782" ht="0" hidden="1" customHeight="1" x14ac:dyDescent="0.25"/>
    <row r="8783" ht="0" hidden="1" customHeight="1" x14ac:dyDescent="0.25"/>
    <row r="8784" ht="0" hidden="1" customHeight="1" x14ac:dyDescent="0.25"/>
    <row r="8785" ht="0" hidden="1" customHeight="1" x14ac:dyDescent="0.25"/>
    <row r="8786" ht="0" hidden="1" customHeight="1" x14ac:dyDescent="0.25"/>
    <row r="8787" ht="0" hidden="1" customHeight="1" x14ac:dyDescent="0.25"/>
    <row r="8788" ht="0" hidden="1" customHeight="1" x14ac:dyDescent="0.25"/>
    <row r="8789" ht="0" hidden="1" customHeight="1" x14ac:dyDescent="0.25"/>
    <row r="8790" ht="0" hidden="1" customHeight="1" x14ac:dyDescent="0.25"/>
    <row r="8791" ht="0" hidden="1" customHeight="1" x14ac:dyDescent="0.25"/>
    <row r="8792" ht="0" hidden="1" customHeight="1" x14ac:dyDescent="0.25"/>
    <row r="8793" ht="0" hidden="1" customHeight="1" x14ac:dyDescent="0.25"/>
    <row r="8794" ht="0" hidden="1" customHeight="1" x14ac:dyDescent="0.25"/>
    <row r="8795" ht="0" hidden="1" customHeight="1" x14ac:dyDescent="0.25"/>
    <row r="8796" ht="0" hidden="1" customHeight="1" x14ac:dyDescent="0.25"/>
    <row r="8797" ht="0" hidden="1" customHeight="1" x14ac:dyDescent="0.25"/>
    <row r="8798" ht="0" hidden="1" customHeight="1" x14ac:dyDescent="0.25"/>
    <row r="8799" ht="0" hidden="1" customHeight="1" x14ac:dyDescent="0.25"/>
    <row r="8800" ht="0" hidden="1" customHeight="1" x14ac:dyDescent="0.25"/>
    <row r="8801" ht="0" hidden="1" customHeight="1" x14ac:dyDescent="0.25"/>
    <row r="8802" ht="0" hidden="1" customHeight="1" x14ac:dyDescent="0.25"/>
    <row r="8803" ht="0" hidden="1" customHeight="1" x14ac:dyDescent="0.25"/>
    <row r="8804" ht="0" hidden="1" customHeight="1" x14ac:dyDescent="0.25"/>
    <row r="8805" ht="0" hidden="1" customHeight="1" x14ac:dyDescent="0.25"/>
    <row r="8806" ht="0" hidden="1" customHeight="1" x14ac:dyDescent="0.25"/>
    <row r="8807" ht="0" hidden="1" customHeight="1" x14ac:dyDescent="0.25"/>
    <row r="8808" ht="0" hidden="1" customHeight="1" x14ac:dyDescent="0.25"/>
    <row r="8809" ht="0" hidden="1" customHeight="1" x14ac:dyDescent="0.25"/>
    <row r="8810" ht="0" hidden="1" customHeight="1" x14ac:dyDescent="0.25"/>
    <row r="8811" ht="0" hidden="1" customHeight="1" x14ac:dyDescent="0.25"/>
    <row r="8812" ht="0" hidden="1" customHeight="1" x14ac:dyDescent="0.25"/>
    <row r="8813" ht="0" hidden="1" customHeight="1" x14ac:dyDescent="0.25"/>
    <row r="8814" ht="0" hidden="1" customHeight="1" x14ac:dyDescent="0.25"/>
    <row r="8815" ht="0" hidden="1" customHeight="1" x14ac:dyDescent="0.25"/>
    <row r="8816" ht="0" hidden="1" customHeight="1" x14ac:dyDescent="0.25"/>
    <row r="8817" ht="0" hidden="1" customHeight="1" x14ac:dyDescent="0.25"/>
    <row r="8818" ht="0" hidden="1" customHeight="1" x14ac:dyDescent="0.25"/>
    <row r="8819" ht="0" hidden="1" customHeight="1" x14ac:dyDescent="0.25"/>
    <row r="8820" ht="0" hidden="1" customHeight="1" x14ac:dyDescent="0.25"/>
    <row r="8821" ht="0" hidden="1" customHeight="1" x14ac:dyDescent="0.25"/>
    <row r="8822" ht="0" hidden="1" customHeight="1" x14ac:dyDescent="0.25"/>
    <row r="8823" ht="0" hidden="1" customHeight="1" x14ac:dyDescent="0.25"/>
    <row r="8824" ht="0" hidden="1" customHeight="1" x14ac:dyDescent="0.25"/>
    <row r="8825" ht="0" hidden="1" customHeight="1" x14ac:dyDescent="0.25"/>
    <row r="8826" ht="0" hidden="1" customHeight="1" x14ac:dyDescent="0.25"/>
    <row r="8827" ht="0" hidden="1" customHeight="1" x14ac:dyDescent="0.25"/>
    <row r="8828" ht="0" hidden="1" customHeight="1" x14ac:dyDescent="0.25"/>
    <row r="8829" ht="0" hidden="1" customHeight="1" x14ac:dyDescent="0.25"/>
    <row r="8830" ht="0" hidden="1" customHeight="1" x14ac:dyDescent="0.25"/>
    <row r="8831" ht="0" hidden="1" customHeight="1" x14ac:dyDescent="0.25"/>
    <row r="8832" ht="0" hidden="1" customHeight="1" x14ac:dyDescent="0.25"/>
    <row r="8833" ht="0" hidden="1" customHeight="1" x14ac:dyDescent="0.25"/>
    <row r="8834" ht="0" hidden="1" customHeight="1" x14ac:dyDescent="0.25"/>
    <row r="8835" ht="0" hidden="1" customHeight="1" x14ac:dyDescent="0.25"/>
    <row r="8836" ht="0" hidden="1" customHeight="1" x14ac:dyDescent="0.25"/>
    <row r="8837" ht="0" hidden="1" customHeight="1" x14ac:dyDescent="0.25"/>
    <row r="8838" ht="0" hidden="1" customHeight="1" x14ac:dyDescent="0.25"/>
    <row r="8839" ht="0" hidden="1" customHeight="1" x14ac:dyDescent="0.25"/>
    <row r="8840" ht="0" hidden="1" customHeight="1" x14ac:dyDescent="0.25"/>
    <row r="8841" ht="0" hidden="1" customHeight="1" x14ac:dyDescent="0.25"/>
    <row r="8842" ht="0" hidden="1" customHeight="1" x14ac:dyDescent="0.25"/>
    <row r="8843" ht="0" hidden="1" customHeight="1" x14ac:dyDescent="0.25"/>
    <row r="8844" ht="0" hidden="1" customHeight="1" x14ac:dyDescent="0.25"/>
    <row r="8845" ht="0" hidden="1" customHeight="1" x14ac:dyDescent="0.25"/>
    <row r="8846" ht="0" hidden="1" customHeight="1" x14ac:dyDescent="0.25"/>
    <row r="8847" ht="0" hidden="1" customHeight="1" x14ac:dyDescent="0.25"/>
    <row r="8848" ht="0" hidden="1" customHeight="1" x14ac:dyDescent="0.25"/>
    <row r="8849" ht="0" hidden="1" customHeight="1" x14ac:dyDescent="0.25"/>
    <row r="8850" ht="0" hidden="1" customHeight="1" x14ac:dyDescent="0.25"/>
    <row r="8851" ht="0" hidden="1" customHeight="1" x14ac:dyDescent="0.25"/>
    <row r="8852" ht="0" hidden="1" customHeight="1" x14ac:dyDescent="0.25"/>
    <row r="8853" ht="0" hidden="1" customHeight="1" x14ac:dyDescent="0.25"/>
    <row r="8854" ht="0" hidden="1" customHeight="1" x14ac:dyDescent="0.25"/>
    <row r="8855" ht="0" hidden="1" customHeight="1" x14ac:dyDescent="0.25"/>
    <row r="8856" ht="0" hidden="1" customHeight="1" x14ac:dyDescent="0.25"/>
    <row r="8857" ht="0" hidden="1" customHeight="1" x14ac:dyDescent="0.25"/>
    <row r="8858" ht="0" hidden="1" customHeight="1" x14ac:dyDescent="0.25"/>
    <row r="8859" ht="0" hidden="1" customHeight="1" x14ac:dyDescent="0.25"/>
    <row r="8860" ht="0" hidden="1" customHeight="1" x14ac:dyDescent="0.25"/>
    <row r="8861" ht="0" hidden="1" customHeight="1" x14ac:dyDescent="0.25"/>
    <row r="8862" ht="0" hidden="1" customHeight="1" x14ac:dyDescent="0.25"/>
    <row r="8863" ht="0" hidden="1" customHeight="1" x14ac:dyDescent="0.25"/>
    <row r="8864" ht="0" hidden="1" customHeight="1" x14ac:dyDescent="0.25"/>
    <row r="8865" ht="0" hidden="1" customHeight="1" x14ac:dyDescent="0.25"/>
    <row r="8866" ht="0" hidden="1" customHeight="1" x14ac:dyDescent="0.25"/>
    <row r="8867" ht="0" hidden="1" customHeight="1" x14ac:dyDescent="0.25"/>
    <row r="8868" ht="0" hidden="1" customHeight="1" x14ac:dyDescent="0.25"/>
    <row r="8869" ht="0" hidden="1" customHeight="1" x14ac:dyDescent="0.25"/>
    <row r="8870" ht="0" hidden="1" customHeight="1" x14ac:dyDescent="0.25"/>
    <row r="8871" ht="0" hidden="1" customHeight="1" x14ac:dyDescent="0.25"/>
    <row r="8872" ht="0" hidden="1" customHeight="1" x14ac:dyDescent="0.25"/>
    <row r="8873" ht="0" hidden="1" customHeight="1" x14ac:dyDescent="0.25"/>
    <row r="8874" ht="0" hidden="1" customHeight="1" x14ac:dyDescent="0.25"/>
    <row r="8875" ht="0" hidden="1" customHeight="1" x14ac:dyDescent="0.25"/>
    <row r="8876" ht="0" hidden="1" customHeight="1" x14ac:dyDescent="0.25"/>
    <row r="8877" ht="0" hidden="1" customHeight="1" x14ac:dyDescent="0.25"/>
    <row r="8878" ht="0" hidden="1" customHeight="1" x14ac:dyDescent="0.25"/>
    <row r="8879" ht="0" hidden="1" customHeight="1" x14ac:dyDescent="0.25"/>
    <row r="8880" ht="0" hidden="1" customHeight="1" x14ac:dyDescent="0.25"/>
    <row r="8881" ht="0" hidden="1" customHeight="1" x14ac:dyDescent="0.25"/>
    <row r="8882" ht="0" hidden="1" customHeight="1" x14ac:dyDescent="0.25"/>
    <row r="8883" ht="0" hidden="1" customHeight="1" x14ac:dyDescent="0.25"/>
    <row r="8884" ht="0" hidden="1" customHeight="1" x14ac:dyDescent="0.25"/>
    <row r="8885" ht="0" hidden="1" customHeight="1" x14ac:dyDescent="0.25"/>
    <row r="8886" ht="0" hidden="1" customHeight="1" x14ac:dyDescent="0.25"/>
    <row r="8887" ht="0" hidden="1" customHeight="1" x14ac:dyDescent="0.25"/>
    <row r="8888" ht="0" hidden="1" customHeight="1" x14ac:dyDescent="0.25"/>
    <row r="8889" ht="0" hidden="1" customHeight="1" x14ac:dyDescent="0.25"/>
    <row r="8890" ht="0" hidden="1" customHeight="1" x14ac:dyDescent="0.25"/>
    <row r="8891" ht="0" hidden="1" customHeight="1" x14ac:dyDescent="0.25"/>
    <row r="8892" ht="0" hidden="1" customHeight="1" x14ac:dyDescent="0.25"/>
    <row r="8893" ht="0" hidden="1" customHeight="1" x14ac:dyDescent="0.25"/>
    <row r="8894" ht="0" hidden="1" customHeight="1" x14ac:dyDescent="0.25"/>
    <row r="8895" ht="0" hidden="1" customHeight="1" x14ac:dyDescent="0.25"/>
    <row r="8896" ht="0" hidden="1" customHeight="1" x14ac:dyDescent="0.25"/>
    <row r="8897" ht="0" hidden="1" customHeight="1" x14ac:dyDescent="0.25"/>
    <row r="8898" ht="0" hidden="1" customHeight="1" x14ac:dyDescent="0.25"/>
    <row r="8899" ht="0" hidden="1" customHeight="1" x14ac:dyDescent="0.25"/>
    <row r="8900" ht="0" hidden="1" customHeight="1" x14ac:dyDescent="0.25"/>
    <row r="8901" ht="0" hidden="1" customHeight="1" x14ac:dyDescent="0.25"/>
    <row r="8902" ht="0" hidden="1" customHeight="1" x14ac:dyDescent="0.25"/>
    <row r="8903" ht="0" hidden="1" customHeight="1" x14ac:dyDescent="0.25"/>
    <row r="8904" ht="0" hidden="1" customHeight="1" x14ac:dyDescent="0.25"/>
    <row r="8905" ht="0" hidden="1" customHeight="1" x14ac:dyDescent="0.25"/>
    <row r="8906" ht="0" hidden="1" customHeight="1" x14ac:dyDescent="0.25"/>
    <row r="8907" ht="0" hidden="1" customHeight="1" x14ac:dyDescent="0.25"/>
    <row r="8908" ht="0" hidden="1" customHeight="1" x14ac:dyDescent="0.25"/>
    <row r="8909" ht="0" hidden="1" customHeight="1" x14ac:dyDescent="0.25"/>
    <row r="8910" ht="0" hidden="1" customHeight="1" x14ac:dyDescent="0.25"/>
    <row r="8911" ht="0" hidden="1" customHeight="1" x14ac:dyDescent="0.25"/>
    <row r="8912" ht="0" hidden="1" customHeight="1" x14ac:dyDescent="0.25"/>
    <row r="8913" ht="0" hidden="1" customHeight="1" x14ac:dyDescent="0.25"/>
    <row r="8914" ht="0" hidden="1" customHeight="1" x14ac:dyDescent="0.25"/>
    <row r="8915" ht="0" hidden="1" customHeight="1" x14ac:dyDescent="0.25"/>
    <row r="8916" ht="0" hidden="1" customHeight="1" x14ac:dyDescent="0.25"/>
    <row r="8917" ht="0" hidden="1" customHeight="1" x14ac:dyDescent="0.25"/>
    <row r="8918" ht="0" hidden="1" customHeight="1" x14ac:dyDescent="0.25"/>
    <row r="8919" ht="0" hidden="1" customHeight="1" x14ac:dyDescent="0.25"/>
    <row r="8920" ht="0" hidden="1" customHeight="1" x14ac:dyDescent="0.25"/>
    <row r="8921" ht="0" hidden="1" customHeight="1" x14ac:dyDescent="0.25"/>
    <row r="8922" ht="0" hidden="1" customHeight="1" x14ac:dyDescent="0.25"/>
    <row r="8923" ht="0" hidden="1" customHeight="1" x14ac:dyDescent="0.25"/>
    <row r="8924" ht="0" hidden="1" customHeight="1" x14ac:dyDescent="0.25"/>
    <row r="8925" ht="0" hidden="1" customHeight="1" x14ac:dyDescent="0.25"/>
    <row r="8926" ht="0" hidden="1" customHeight="1" x14ac:dyDescent="0.25"/>
    <row r="8927" ht="0" hidden="1" customHeight="1" x14ac:dyDescent="0.25"/>
    <row r="8928" ht="0" hidden="1" customHeight="1" x14ac:dyDescent="0.25"/>
    <row r="8929" ht="0" hidden="1" customHeight="1" x14ac:dyDescent="0.25"/>
    <row r="8930" ht="0" hidden="1" customHeight="1" x14ac:dyDescent="0.25"/>
    <row r="8931" ht="0" hidden="1" customHeight="1" x14ac:dyDescent="0.25"/>
    <row r="8932" ht="0" hidden="1" customHeight="1" x14ac:dyDescent="0.25"/>
    <row r="8933" ht="0" hidden="1" customHeight="1" x14ac:dyDescent="0.25"/>
    <row r="8934" ht="0" hidden="1" customHeight="1" x14ac:dyDescent="0.25"/>
    <row r="8935" ht="0" hidden="1" customHeight="1" x14ac:dyDescent="0.25"/>
    <row r="8936" ht="0" hidden="1" customHeight="1" x14ac:dyDescent="0.25"/>
    <row r="8937" ht="0" hidden="1" customHeight="1" x14ac:dyDescent="0.25"/>
    <row r="8938" ht="0" hidden="1" customHeight="1" x14ac:dyDescent="0.25"/>
    <row r="8939" ht="0" hidden="1" customHeight="1" x14ac:dyDescent="0.25"/>
    <row r="8940" ht="0" hidden="1" customHeight="1" x14ac:dyDescent="0.25"/>
    <row r="8941" ht="0" hidden="1" customHeight="1" x14ac:dyDescent="0.25"/>
    <row r="8942" ht="0" hidden="1" customHeight="1" x14ac:dyDescent="0.25"/>
    <row r="8943" ht="0" hidden="1" customHeight="1" x14ac:dyDescent="0.25"/>
    <row r="8944" ht="0" hidden="1" customHeight="1" x14ac:dyDescent="0.25"/>
    <row r="8945" ht="0" hidden="1" customHeight="1" x14ac:dyDescent="0.25"/>
    <row r="8946" ht="0" hidden="1" customHeight="1" x14ac:dyDescent="0.25"/>
    <row r="8947" ht="0" hidden="1" customHeight="1" x14ac:dyDescent="0.25"/>
    <row r="8948" ht="0" hidden="1" customHeight="1" x14ac:dyDescent="0.25"/>
    <row r="8949" ht="0" hidden="1" customHeight="1" x14ac:dyDescent="0.25"/>
    <row r="8950" ht="0" hidden="1" customHeight="1" x14ac:dyDescent="0.25"/>
    <row r="8951" ht="0" hidden="1" customHeight="1" x14ac:dyDescent="0.25"/>
    <row r="8952" ht="0" hidden="1" customHeight="1" x14ac:dyDescent="0.25"/>
    <row r="8953" ht="0" hidden="1" customHeight="1" x14ac:dyDescent="0.25"/>
    <row r="8954" ht="0" hidden="1" customHeight="1" x14ac:dyDescent="0.25"/>
    <row r="8955" ht="0" hidden="1" customHeight="1" x14ac:dyDescent="0.25"/>
    <row r="8956" ht="0" hidden="1" customHeight="1" x14ac:dyDescent="0.25"/>
    <row r="8957" ht="0" hidden="1" customHeight="1" x14ac:dyDescent="0.25"/>
    <row r="8958" ht="0" hidden="1" customHeight="1" x14ac:dyDescent="0.25"/>
    <row r="8959" ht="0" hidden="1" customHeight="1" x14ac:dyDescent="0.25"/>
    <row r="8960" ht="0" hidden="1" customHeight="1" x14ac:dyDescent="0.25"/>
    <row r="8961" ht="0" hidden="1" customHeight="1" x14ac:dyDescent="0.25"/>
    <row r="8962" ht="0" hidden="1" customHeight="1" x14ac:dyDescent="0.25"/>
    <row r="8963" ht="0" hidden="1" customHeight="1" x14ac:dyDescent="0.25"/>
    <row r="8964" ht="0" hidden="1" customHeight="1" x14ac:dyDescent="0.25"/>
    <row r="8965" ht="0" hidden="1" customHeight="1" x14ac:dyDescent="0.25"/>
    <row r="8966" ht="0" hidden="1" customHeight="1" x14ac:dyDescent="0.25"/>
    <row r="8967" ht="0" hidden="1" customHeight="1" x14ac:dyDescent="0.25"/>
    <row r="8968" ht="0" hidden="1" customHeight="1" x14ac:dyDescent="0.25"/>
    <row r="8969" ht="0" hidden="1" customHeight="1" x14ac:dyDescent="0.25"/>
    <row r="8970" ht="0" hidden="1" customHeight="1" x14ac:dyDescent="0.25"/>
    <row r="8971" ht="0" hidden="1" customHeight="1" x14ac:dyDescent="0.25"/>
    <row r="8972" ht="0" hidden="1" customHeight="1" x14ac:dyDescent="0.25"/>
    <row r="8973" ht="0" hidden="1" customHeight="1" x14ac:dyDescent="0.25"/>
    <row r="8974" ht="0" hidden="1" customHeight="1" x14ac:dyDescent="0.25"/>
    <row r="8975" ht="0" hidden="1" customHeight="1" x14ac:dyDescent="0.25"/>
    <row r="8976" ht="0" hidden="1" customHeight="1" x14ac:dyDescent="0.25"/>
    <row r="8977" ht="0" hidden="1" customHeight="1" x14ac:dyDescent="0.25"/>
    <row r="8978" ht="0" hidden="1" customHeight="1" x14ac:dyDescent="0.25"/>
    <row r="8979" ht="0" hidden="1" customHeight="1" x14ac:dyDescent="0.25"/>
    <row r="8980" ht="0" hidden="1" customHeight="1" x14ac:dyDescent="0.25"/>
    <row r="8981" ht="0" hidden="1" customHeight="1" x14ac:dyDescent="0.25"/>
    <row r="8982" ht="0" hidden="1" customHeight="1" x14ac:dyDescent="0.25"/>
    <row r="8983" ht="0" hidden="1" customHeight="1" x14ac:dyDescent="0.25"/>
    <row r="8984" ht="0" hidden="1" customHeight="1" x14ac:dyDescent="0.25"/>
    <row r="8985" ht="0" hidden="1" customHeight="1" x14ac:dyDescent="0.25"/>
    <row r="8986" ht="0" hidden="1" customHeight="1" x14ac:dyDescent="0.25"/>
    <row r="8987" ht="0" hidden="1" customHeight="1" x14ac:dyDescent="0.25"/>
    <row r="8988" ht="0" hidden="1" customHeight="1" x14ac:dyDescent="0.25"/>
    <row r="8989" ht="0" hidden="1" customHeight="1" x14ac:dyDescent="0.25"/>
    <row r="8990" ht="0" hidden="1" customHeight="1" x14ac:dyDescent="0.25"/>
    <row r="8991" ht="0" hidden="1" customHeight="1" x14ac:dyDescent="0.25"/>
    <row r="8992" ht="0" hidden="1" customHeight="1" x14ac:dyDescent="0.25"/>
    <row r="8993" ht="0" hidden="1" customHeight="1" x14ac:dyDescent="0.25"/>
    <row r="8994" ht="0" hidden="1" customHeight="1" x14ac:dyDescent="0.25"/>
    <row r="8995" ht="0" hidden="1" customHeight="1" x14ac:dyDescent="0.25"/>
    <row r="8996" ht="0" hidden="1" customHeight="1" x14ac:dyDescent="0.25"/>
    <row r="8997" ht="0" hidden="1" customHeight="1" x14ac:dyDescent="0.25"/>
    <row r="8998" ht="0" hidden="1" customHeight="1" x14ac:dyDescent="0.25"/>
    <row r="8999" ht="0" hidden="1" customHeight="1" x14ac:dyDescent="0.25"/>
    <row r="9000" ht="0" hidden="1" customHeight="1" x14ac:dyDescent="0.25"/>
    <row r="9001" ht="0" hidden="1" customHeight="1" x14ac:dyDescent="0.25"/>
    <row r="9002" ht="0" hidden="1" customHeight="1" x14ac:dyDescent="0.25"/>
    <row r="9003" ht="0" hidden="1" customHeight="1" x14ac:dyDescent="0.25"/>
    <row r="9004" ht="0" hidden="1" customHeight="1" x14ac:dyDescent="0.25"/>
    <row r="9005" ht="0" hidden="1" customHeight="1" x14ac:dyDescent="0.25"/>
    <row r="9006" ht="0" hidden="1" customHeight="1" x14ac:dyDescent="0.25"/>
    <row r="9007" ht="0" hidden="1" customHeight="1" x14ac:dyDescent="0.25"/>
    <row r="9008" ht="0" hidden="1" customHeight="1" x14ac:dyDescent="0.25"/>
    <row r="9009" ht="0" hidden="1" customHeight="1" x14ac:dyDescent="0.25"/>
    <row r="9010" ht="0" hidden="1" customHeight="1" x14ac:dyDescent="0.25"/>
    <row r="9011" ht="0" hidden="1" customHeight="1" x14ac:dyDescent="0.25"/>
    <row r="9012" ht="0" hidden="1" customHeight="1" x14ac:dyDescent="0.25"/>
    <row r="9013" ht="0" hidden="1" customHeight="1" x14ac:dyDescent="0.25"/>
    <row r="9014" ht="0" hidden="1" customHeight="1" x14ac:dyDescent="0.25"/>
    <row r="9015" ht="0" hidden="1" customHeight="1" x14ac:dyDescent="0.25"/>
    <row r="9016" ht="0" hidden="1" customHeight="1" x14ac:dyDescent="0.25"/>
    <row r="9017" ht="0" hidden="1" customHeight="1" x14ac:dyDescent="0.25"/>
    <row r="9018" ht="0" hidden="1" customHeight="1" x14ac:dyDescent="0.25"/>
    <row r="9019" ht="0" hidden="1" customHeight="1" x14ac:dyDescent="0.25"/>
    <row r="9020" ht="0" hidden="1" customHeight="1" x14ac:dyDescent="0.25"/>
    <row r="9021" ht="0" hidden="1" customHeight="1" x14ac:dyDescent="0.25"/>
    <row r="9022" ht="0" hidden="1" customHeight="1" x14ac:dyDescent="0.25"/>
    <row r="9023" ht="0" hidden="1" customHeight="1" x14ac:dyDescent="0.25"/>
    <row r="9024" ht="0" hidden="1" customHeight="1" x14ac:dyDescent="0.25"/>
    <row r="9025" ht="0" hidden="1" customHeight="1" x14ac:dyDescent="0.25"/>
    <row r="9026" ht="0" hidden="1" customHeight="1" x14ac:dyDescent="0.25"/>
    <row r="9027" ht="0" hidden="1" customHeight="1" x14ac:dyDescent="0.25"/>
    <row r="9028" ht="0" hidden="1" customHeight="1" x14ac:dyDescent="0.25"/>
    <row r="9029" ht="0" hidden="1" customHeight="1" x14ac:dyDescent="0.25"/>
    <row r="9030" ht="0" hidden="1" customHeight="1" x14ac:dyDescent="0.25"/>
    <row r="9031" ht="0" hidden="1" customHeight="1" x14ac:dyDescent="0.25"/>
    <row r="9032" ht="0" hidden="1" customHeight="1" x14ac:dyDescent="0.25"/>
    <row r="9033" ht="0" hidden="1" customHeight="1" x14ac:dyDescent="0.25"/>
    <row r="9034" ht="0" hidden="1" customHeight="1" x14ac:dyDescent="0.25"/>
    <row r="9035" ht="0" hidden="1" customHeight="1" x14ac:dyDescent="0.25"/>
    <row r="9036" ht="0" hidden="1" customHeight="1" x14ac:dyDescent="0.25"/>
    <row r="9037" ht="0" hidden="1" customHeight="1" x14ac:dyDescent="0.25"/>
    <row r="9038" ht="0" hidden="1" customHeight="1" x14ac:dyDescent="0.25"/>
    <row r="9039" ht="0" hidden="1" customHeight="1" x14ac:dyDescent="0.25"/>
    <row r="9040" ht="0" hidden="1" customHeight="1" x14ac:dyDescent="0.25"/>
    <row r="9041" ht="0" hidden="1" customHeight="1" x14ac:dyDescent="0.25"/>
    <row r="9042" ht="0" hidden="1" customHeight="1" x14ac:dyDescent="0.25"/>
    <row r="9043" ht="0" hidden="1" customHeight="1" x14ac:dyDescent="0.25"/>
    <row r="9044" ht="0" hidden="1" customHeight="1" x14ac:dyDescent="0.25"/>
    <row r="9045" ht="0" hidden="1" customHeight="1" x14ac:dyDescent="0.25"/>
    <row r="9046" ht="0" hidden="1" customHeight="1" x14ac:dyDescent="0.25"/>
    <row r="9047" ht="0" hidden="1" customHeight="1" x14ac:dyDescent="0.25"/>
    <row r="9048" ht="0" hidden="1" customHeight="1" x14ac:dyDescent="0.25"/>
    <row r="9049" ht="0" hidden="1" customHeight="1" x14ac:dyDescent="0.25"/>
    <row r="9050" ht="0" hidden="1" customHeight="1" x14ac:dyDescent="0.25"/>
    <row r="9051" ht="0" hidden="1" customHeight="1" x14ac:dyDescent="0.25"/>
    <row r="9052" ht="0" hidden="1" customHeight="1" x14ac:dyDescent="0.25"/>
    <row r="9053" ht="0" hidden="1" customHeight="1" x14ac:dyDescent="0.25"/>
    <row r="9054" ht="0" hidden="1" customHeight="1" x14ac:dyDescent="0.25"/>
    <row r="9055" ht="0" hidden="1" customHeight="1" x14ac:dyDescent="0.25"/>
    <row r="9056" ht="0" hidden="1" customHeight="1" x14ac:dyDescent="0.25"/>
    <row r="9057" ht="0" hidden="1" customHeight="1" x14ac:dyDescent="0.25"/>
    <row r="9058" ht="0" hidden="1" customHeight="1" x14ac:dyDescent="0.25"/>
    <row r="9059" ht="0" hidden="1" customHeight="1" x14ac:dyDescent="0.25"/>
    <row r="9060" ht="0" hidden="1" customHeight="1" x14ac:dyDescent="0.25"/>
    <row r="9061" ht="0" hidden="1" customHeight="1" x14ac:dyDescent="0.25"/>
    <row r="9062" ht="0" hidden="1" customHeight="1" x14ac:dyDescent="0.25"/>
    <row r="9063" ht="0" hidden="1" customHeight="1" x14ac:dyDescent="0.25"/>
    <row r="9064" ht="0" hidden="1" customHeight="1" x14ac:dyDescent="0.25"/>
    <row r="9065" ht="0" hidden="1" customHeight="1" x14ac:dyDescent="0.25"/>
    <row r="9066" ht="0" hidden="1" customHeight="1" x14ac:dyDescent="0.25"/>
    <row r="9067" ht="0" hidden="1" customHeight="1" x14ac:dyDescent="0.25"/>
    <row r="9068" ht="0" hidden="1" customHeight="1" x14ac:dyDescent="0.25"/>
    <row r="9069" ht="0" hidden="1" customHeight="1" x14ac:dyDescent="0.25"/>
    <row r="9070" ht="0" hidden="1" customHeight="1" x14ac:dyDescent="0.25"/>
    <row r="9071" ht="0" hidden="1" customHeight="1" x14ac:dyDescent="0.25"/>
    <row r="9072" ht="0" hidden="1" customHeight="1" x14ac:dyDescent="0.25"/>
    <row r="9073" ht="0" hidden="1" customHeight="1" x14ac:dyDescent="0.25"/>
    <row r="9074" ht="0" hidden="1" customHeight="1" x14ac:dyDescent="0.25"/>
    <row r="9075" ht="0" hidden="1" customHeight="1" x14ac:dyDescent="0.25"/>
    <row r="9076" ht="0" hidden="1" customHeight="1" x14ac:dyDescent="0.25"/>
    <row r="9077" ht="0" hidden="1" customHeight="1" x14ac:dyDescent="0.25"/>
    <row r="9078" ht="0" hidden="1" customHeight="1" x14ac:dyDescent="0.25"/>
    <row r="9079" ht="0" hidden="1" customHeight="1" x14ac:dyDescent="0.25"/>
    <row r="9080" ht="0" hidden="1" customHeight="1" x14ac:dyDescent="0.25"/>
    <row r="9081" ht="0" hidden="1" customHeight="1" x14ac:dyDescent="0.25"/>
    <row r="9082" ht="0" hidden="1" customHeight="1" x14ac:dyDescent="0.25"/>
    <row r="9083" ht="0" hidden="1" customHeight="1" x14ac:dyDescent="0.25"/>
    <row r="9084" ht="0" hidden="1" customHeight="1" x14ac:dyDescent="0.25"/>
    <row r="9085" ht="0" hidden="1" customHeight="1" x14ac:dyDescent="0.25"/>
    <row r="9086" ht="0" hidden="1" customHeight="1" x14ac:dyDescent="0.25"/>
    <row r="9087" ht="0" hidden="1" customHeight="1" x14ac:dyDescent="0.25"/>
    <row r="9088" ht="0" hidden="1" customHeight="1" x14ac:dyDescent="0.25"/>
    <row r="9089" ht="0" hidden="1" customHeight="1" x14ac:dyDescent="0.25"/>
    <row r="9090" ht="0" hidden="1" customHeight="1" x14ac:dyDescent="0.25"/>
    <row r="9091" ht="0" hidden="1" customHeight="1" x14ac:dyDescent="0.25"/>
    <row r="9092" ht="0" hidden="1" customHeight="1" x14ac:dyDescent="0.25"/>
    <row r="9093" ht="0" hidden="1" customHeight="1" x14ac:dyDescent="0.25"/>
    <row r="9094" ht="0" hidden="1" customHeight="1" x14ac:dyDescent="0.25"/>
    <row r="9095" ht="0" hidden="1" customHeight="1" x14ac:dyDescent="0.25"/>
    <row r="9096" ht="0" hidden="1" customHeight="1" x14ac:dyDescent="0.25"/>
    <row r="9097" ht="0" hidden="1" customHeight="1" x14ac:dyDescent="0.25"/>
    <row r="9098" ht="0" hidden="1" customHeight="1" x14ac:dyDescent="0.25"/>
    <row r="9099" ht="0" hidden="1" customHeight="1" x14ac:dyDescent="0.25"/>
    <row r="9100" ht="0" hidden="1" customHeight="1" x14ac:dyDescent="0.25"/>
    <row r="9101" ht="0" hidden="1" customHeight="1" x14ac:dyDescent="0.25"/>
    <row r="9102" ht="0" hidden="1" customHeight="1" x14ac:dyDescent="0.25"/>
    <row r="9103" ht="0" hidden="1" customHeight="1" x14ac:dyDescent="0.25"/>
    <row r="9104" ht="0" hidden="1" customHeight="1" x14ac:dyDescent="0.25"/>
    <row r="9105" ht="0" hidden="1" customHeight="1" x14ac:dyDescent="0.25"/>
    <row r="9106" ht="0" hidden="1" customHeight="1" x14ac:dyDescent="0.25"/>
    <row r="9107" ht="0" hidden="1" customHeight="1" x14ac:dyDescent="0.25"/>
    <row r="9108" ht="0" hidden="1" customHeight="1" x14ac:dyDescent="0.25"/>
    <row r="9109" ht="0" hidden="1" customHeight="1" x14ac:dyDescent="0.25"/>
    <row r="9110" ht="0" hidden="1" customHeight="1" x14ac:dyDescent="0.25"/>
    <row r="9111" ht="0" hidden="1" customHeight="1" x14ac:dyDescent="0.25"/>
    <row r="9112" ht="0" hidden="1" customHeight="1" x14ac:dyDescent="0.25"/>
    <row r="9113" ht="0" hidden="1" customHeight="1" x14ac:dyDescent="0.25"/>
    <row r="9114" ht="0" hidden="1" customHeight="1" x14ac:dyDescent="0.25"/>
    <row r="9115" ht="0" hidden="1" customHeight="1" x14ac:dyDescent="0.25"/>
    <row r="9116" ht="0" hidden="1" customHeight="1" x14ac:dyDescent="0.25"/>
    <row r="9117" ht="0" hidden="1" customHeight="1" x14ac:dyDescent="0.25"/>
    <row r="9118" ht="0" hidden="1" customHeight="1" x14ac:dyDescent="0.25"/>
    <row r="9119" ht="0" hidden="1" customHeight="1" x14ac:dyDescent="0.25"/>
    <row r="9120" ht="0" hidden="1" customHeight="1" x14ac:dyDescent="0.25"/>
    <row r="9121" ht="0" hidden="1" customHeight="1" x14ac:dyDescent="0.25"/>
    <row r="9122" ht="0" hidden="1" customHeight="1" x14ac:dyDescent="0.25"/>
    <row r="9123" ht="0" hidden="1" customHeight="1" x14ac:dyDescent="0.25"/>
    <row r="9124" ht="0" hidden="1" customHeight="1" x14ac:dyDescent="0.25"/>
    <row r="9125" ht="0" hidden="1" customHeight="1" x14ac:dyDescent="0.25"/>
    <row r="9126" ht="0" hidden="1" customHeight="1" x14ac:dyDescent="0.25"/>
    <row r="9127" ht="0" hidden="1" customHeight="1" x14ac:dyDescent="0.25"/>
    <row r="9128" ht="0" hidden="1" customHeight="1" x14ac:dyDescent="0.25"/>
    <row r="9129" ht="0" hidden="1" customHeight="1" x14ac:dyDescent="0.25"/>
    <row r="9130" ht="0" hidden="1" customHeight="1" x14ac:dyDescent="0.25"/>
    <row r="9131" ht="0" hidden="1" customHeight="1" x14ac:dyDescent="0.25"/>
    <row r="9132" ht="0" hidden="1" customHeight="1" x14ac:dyDescent="0.25"/>
    <row r="9133" ht="0" hidden="1" customHeight="1" x14ac:dyDescent="0.25"/>
    <row r="9134" ht="0" hidden="1" customHeight="1" x14ac:dyDescent="0.25"/>
    <row r="9135" ht="0" hidden="1" customHeight="1" x14ac:dyDescent="0.25"/>
    <row r="9136" ht="0" hidden="1" customHeight="1" x14ac:dyDescent="0.25"/>
    <row r="9137" ht="0" hidden="1" customHeight="1" x14ac:dyDescent="0.25"/>
    <row r="9138" ht="0" hidden="1" customHeight="1" x14ac:dyDescent="0.25"/>
    <row r="9139" ht="0" hidden="1" customHeight="1" x14ac:dyDescent="0.25"/>
    <row r="9140" ht="0" hidden="1" customHeight="1" x14ac:dyDescent="0.25"/>
    <row r="9141" ht="0" hidden="1" customHeight="1" x14ac:dyDescent="0.25"/>
    <row r="9142" ht="0" hidden="1" customHeight="1" x14ac:dyDescent="0.25"/>
    <row r="9143" ht="0" hidden="1" customHeight="1" x14ac:dyDescent="0.25"/>
    <row r="9144" ht="0" hidden="1" customHeight="1" x14ac:dyDescent="0.25"/>
    <row r="9145" ht="0" hidden="1" customHeight="1" x14ac:dyDescent="0.25"/>
    <row r="9146" ht="0" hidden="1" customHeight="1" x14ac:dyDescent="0.25"/>
    <row r="9147" ht="0" hidden="1" customHeight="1" x14ac:dyDescent="0.25"/>
    <row r="9148" ht="0" hidden="1" customHeight="1" x14ac:dyDescent="0.25"/>
    <row r="9149" ht="0" hidden="1" customHeight="1" x14ac:dyDescent="0.25"/>
    <row r="9150" ht="0" hidden="1" customHeight="1" x14ac:dyDescent="0.25"/>
    <row r="9151" ht="0" hidden="1" customHeight="1" x14ac:dyDescent="0.25"/>
    <row r="9152" ht="0" hidden="1" customHeight="1" x14ac:dyDescent="0.25"/>
    <row r="9153" ht="0" hidden="1" customHeight="1" x14ac:dyDescent="0.25"/>
    <row r="9154" ht="0" hidden="1" customHeight="1" x14ac:dyDescent="0.25"/>
    <row r="9155" ht="0" hidden="1" customHeight="1" x14ac:dyDescent="0.25"/>
    <row r="9156" ht="0" hidden="1" customHeight="1" x14ac:dyDescent="0.25"/>
    <row r="9157" ht="0" hidden="1" customHeight="1" x14ac:dyDescent="0.25"/>
    <row r="9158" ht="0" hidden="1" customHeight="1" x14ac:dyDescent="0.25"/>
    <row r="9159" ht="0" hidden="1" customHeight="1" x14ac:dyDescent="0.25"/>
    <row r="9160" ht="0" hidden="1" customHeight="1" x14ac:dyDescent="0.25"/>
    <row r="9161" ht="0" hidden="1" customHeight="1" x14ac:dyDescent="0.25"/>
    <row r="9162" ht="0" hidden="1" customHeight="1" x14ac:dyDescent="0.25"/>
    <row r="9163" ht="0" hidden="1" customHeight="1" x14ac:dyDescent="0.25"/>
    <row r="9164" ht="0" hidden="1" customHeight="1" x14ac:dyDescent="0.25"/>
    <row r="9165" ht="0" hidden="1" customHeight="1" x14ac:dyDescent="0.25"/>
    <row r="9166" ht="0" hidden="1" customHeight="1" x14ac:dyDescent="0.25"/>
    <row r="9167" ht="0" hidden="1" customHeight="1" x14ac:dyDescent="0.25"/>
    <row r="9168" ht="0" hidden="1" customHeight="1" x14ac:dyDescent="0.25"/>
    <row r="9169" ht="0" hidden="1" customHeight="1" x14ac:dyDescent="0.25"/>
    <row r="9170" ht="0" hidden="1" customHeight="1" x14ac:dyDescent="0.25"/>
    <row r="9171" ht="0" hidden="1" customHeight="1" x14ac:dyDescent="0.25"/>
    <row r="9172" ht="0" hidden="1" customHeight="1" x14ac:dyDescent="0.25"/>
    <row r="9173" ht="0" hidden="1" customHeight="1" x14ac:dyDescent="0.25"/>
    <row r="9174" ht="0" hidden="1" customHeight="1" x14ac:dyDescent="0.25"/>
    <row r="9175" ht="0" hidden="1" customHeight="1" x14ac:dyDescent="0.25"/>
    <row r="9176" ht="0" hidden="1" customHeight="1" x14ac:dyDescent="0.25"/>
    <row r="9177" ht="0" hidden="1" customHeight="1" x14ac:dyDescent="0.25"/>
    <row r="9178" ht="0" hidden="1" customHeight="1" x14ac:dyDescent="0.25"/>
    <row r="9179" ht="0" hidden="1" customHeight="1" x14ac:dyDescent="0.25"/>
    <row r="9180" ht="0" hidden="1" customHeight="1" x14ac:dyDescent="0.25"/>
    <row r="9181" ht="0" hidden="1" customHeight="1" x14ac:dyDescent="0.25"/>
    <row r="9182" ht="0" hidden="1" customHeight="1" x14ac:dyDescent="0.25"/>
    <row r="9183" ht="0" hidden="1" customHeight="1" x14ac:dyDescent="0.25"/>
    <row r="9184" ht="0" hidden="1" customHeight="1" x14ac:dyDescent="0.25"/>
    <row r="9185" ht="0" hidden="1" customHeight="1" x14ac:dyDescent="0.25"/>
    <row r="9186" ht="0" hidden="1" customHeight="1" x14ac:dyDescent="0.25"/>
    <row r="9187" ht="0" hidden="1" customHeight="1" x14ac:dyDescent="0.25"/>
    <row r="9188" ht="0" hidden="1" customHeight="1" x14ac:dyDescent="0.25"/>
    <row r="9189" ht="0" hidden="1" customHeight="1" x14ac:dyDescent="0.25"/>
    <row r="9190" ht="0" hidden="1" customHeight="1" x14ac:dyDescent="0.25"/>
    <row r="9191" ht="0" hidden="1" customHeight="1" x14ac:dyDescent="0.25"/>
    <row r="9192" ht="0" hidden="1" customHeight="1" x14ac:dyDescent="0.25"/>
    <row r="9193" ht="0" hidden="1" customHeight="1" x14ac:dyDescent="0.25"/>
    <row r="9194" ht="0" hidden="1" customHeight="1" x14ac:dyDescent="0.25"/>
    <row r="9195" ht="0" hidden="1" customHeight="1" x14ac:dyDescent="0.25"/>
    <row r="9196" ht="0" hidden="1" customHeight="1" x14ac:dyDescent="0.25"/>
    <row r="9197" ht="0" hidden="1" customHeight="1" x14ac:dyDescent="0.25"/>
    <row r="9198" ht="0" hidden="1" customHeight="1" x14ac:dyDescent="0.25"/>
    <row r="9199" ht="0" hidden="1" customHeight="1" x14ac:dyDescent="0.25"/>
    <row r="9200" ht="0" hidden="1" customHeight="1" x14ac:dyDescent="0.25"/>
    <row r="9201" ht="0" hidden="1" customHeight="1" x14ac:dyDescent="0.25"/>
    <row r="9202" ht="0" hidden="1" customHeight="1" x14ac:dyDescent="0.25"/>
    <row r="9203" ht="0" hidden="1" customHeight="1" x14ac:dyDescent="0.25"/>
    <row r="9204" ht="0" hidden="1" customHeight="1" x14ac:dyDescent="0.25"/>
    <row r="9205" ht="0" hidden="1" customHeight="1" x14ac:dyDescent="0.25"/>
    <row r="9206" ht="0" hidden="1" customHeight="1" x14ac:dyDescent="0.25"/>
    <row r="9207" ht="0" hidden="1" customHeight="1" x14ac:dyDescent="0.25"/>
    <row r="9208" ht="0" hidden="1" customHeight="1" x14ac:dyDescent="0.25"/>
    <row r="9209" ht="0" hidden="1" customHeight="1" x14ac:dyDescent="0.25"/>
    <row r="9210" ht="0" hidden="1" customHeight="1" x14ac:dyDescent="0.25"/>
    <row r="9211" ht="0" hidden="1" customHeight="1" x14ac:dyDescent="0.25"/>
    <row r="9212" ht="0" hidden="1" customHeight="1" x14ac:dyDescent="0.25"/>
    <row r="9213" ht="0" hidden="1" customHeight="1" x14ac:dyDescent="0.25"/>
    <row r="9214" ht="0" hidden="1" customHeight="1" x14ac:dyDescent="0.25"/>
    <row r="9215" ht="0" hidden="1" customHeight="1" x14ac:dyDescent="0.25"/>
    <row r="9216" ht="0" hidden="1" customHeight="1" x14ac:dyDescent="0.25"/>
    <row r="9217" ht="0" hidden="1" customHeight="1" x14ac:dyDescent="0.25"/>
    <row r="9218" ht="0" hidden="1" customHeight="1" x14ac:dyDescent="0.25"/>
    <row r="9219" ht="0" hidden="1" customHeight="1" x14ac:dyDescent="0.25"/>
    <row r="9220" ht="0" hidden="1" customHeight="1" x14ac:dyDescent="0.25"/>
    <row r="9221" ht="0" hidden="1" customHeight="1" x14ac:dyDescent="0.25"/>
    <row r="9222" ht="0" hidden="1" customHeight="1" x14ac:dyDescent="0.25"/>
    <row r="9223" ht="0" hidden="1" customHeight="1" x14ac:dyDescent="0.25"/>
    <row r="9224" ht="0" hidden="1" customHeight="1" x14ac:dyDescent="0.25"/>
    <row r="9225" ht="0" hidden="1" customHeight="1" x14ac:dyDescent="0.25"/>
    <row r="9226" ht="0" hidden="1" customHeight="1" x14ac:dyDescent="0.25"/>
    <row r="9227" ht="0" hidden="1" customHeight="1" x14ac:dyDescent="0.25"/>
    <row r="9228" ht="0" hidden="1" customHeight="1" x14ac:dyDescent="0.25"/>
    <row r="9229" ht="0" hidden="1" customHeight="1" x14ac:dyDescent="0.25"/>
    <row r="9230" ht="0" hidden="1" customHeight="1" x14ac:dyDescent="0.25"/>
    <row r="9231" ht="0" hidden="1" customHeight="1" x14ac:dyDescent="0.25"/>
    <row r="9232" ht="0" hidden="1" customHeight="1" x14ac:dyDescent="0.25"/>
    <row r="9233" ht="0" hidden="1" customHeight="1" x14ac:dyDescent="0.25"/>
    <row r="9234" ht="0" hidden="1" customHeight="1" x14ac:dyDescent="0.25"/>
    <row r="9235" ht="0" hidden="1" customHeight="1" x14ac:dyDescent="0.25"/>
    <row r="9236" ht="0" hidden="1" customHeight="1" x14ac:dyDescent="0.25"/>
    <row r="9237" ht="0" hidden="1" customHeight="1" x14ac:dyDescent="0.25"/>
    <row r="9238" ht="0" hidden="1" customHeight="1" x14ac:dyDescent="0.25"/>
    <row r="9239" ht="0" hidden="1" customHeight="1" x14ac:dyDescent="0.25"/>
    <row r="9240" ht="0" hidden="1" customHeight="1" x14ac:dyDescent="0.25"/>
    <row r="9241" ht="0" hidden="1" customHeight="1" x14ac:dyDescent="0.25"/>
    <row r="9242" ht="0" hidden="1" customHeight="1" x14ac:dyDescent="0.25"/>
    <row r="9243" ht="0" hidden="1" customHeight="1" x14ac:dyDescent="0.25"/>
    <row r="9244" ht="0" hidden="1" customHeight="1" x14ac:dyDescent="0.25"/>
    <row r="9245" ht="0" hidden="1" customHeight="1" x14ac:dyDescent="0.25"/>
    <row r="9246" ht="0" hidden="1" customHeight="1" x14ac:dyDescent="0.25"/>
    <row r="9247" ht="0" hidden="1" customHeight="1" x14ac:dyDescent="0.25"/>
    <row r="9248" ht="0" hidden="1" customHeight="1" x14ac:dyDescent="0.25"/>
    <row r="9249" ht="0" hidden="1" customHeight="1" x14ac:dyDescent="0.25"/>
    <row r="9250" ht="0" hidden="1" customHeight="1" x14ac:dyDescent="0.25"/>
    <row r="9251" ht="0" hidden="1" customHeight="1" x14ac:dyDescent="0.25"/>
    <row r="9252" ht="0" hidden="1" customHeight="1" x14ac:dyDescent="0.25"/>
    <row r="9253" ht="0" hidden="1" customHeight="1" x14ac:dyDescent="0.25"/>
    <row r="9254" ht="0" hidden="1" customHeight="1" x14ac:dyDescent="0.25"/>
    <row r="9255" ht="0" hidden="1" customHeight="1" x14ac:dyDescent="0.25"/>
    <row r="9256" ht="0" hidden="1" customHeight="1" x14ac:dyDescent="0.25"/>
    <row r="9257" ht="0" hidden="1" customHeight="1" x14ac:dyDescent="0.25"/>
    <row r="9258" ht="0" hidden="1" customHeight="1" x14ac:dyDescent="0.25"/>
    <row r="9259" ht="0" hidden="1" customHeight="1" x14ac:dyDescent="0.25"/>
    <row r="9260" ht="0" hidden="1" customHeight="1" x14ac:dyDescent="0.25"/>
    <row r="9261" ht="0" hidden="1" customHeight="1" x14ac:dyDescent="0.25"/>
    <row r="9262" ht="0" hidden="1" customHeight="1" x14ac:dyDescent="0.25"/>
    <row r="9263" ht="0" hidden="1" customHeight="1" x14ac:dyDescent="0.25"/>
    <row r="9264" ht="0" hidden="1" customHeight="1" x14ac:dyDescent="0.25"/>
    <row r="9265" ht="0" hidden="1" customHeight="1" x14ac:dyDescent="0.25"/>
    <row r="9266" ht="0" hidden="1" customHeight="1" x14ac:dyDescent="0.25"/>
    <row r="9267" ht="0" hidden="1" customHeight="1" x14ac:dyDescent="0.25"/>
    <row r="9268" ht="0" hidden="1" customHeight="1" x14ac:dyDescent="0.25"/>
    <row r="9269" ht="0" hidden="1" customHeight="1" x14ac:dyDescent="0.25"/>
    <row r="9270" ht="0" hidden="1" customHeight="1" x14ac:dyDescent="0.25"/>
    <row r="9271" ht="0" hidden="1" customHeight="1" x14ac:dyDescent="0.25"/>
    <row r="9272" ht="0" hidden="1" customHeight="1" x14ac:dyDescent="0.25"/>
    <row r="9273" ht="0" hidden="1" customHeight="1" x14ac:dyDescent="0.25"/>
    <row r="9274" ht="0" hidden="1" customHeight="1" x14ac:dyDescent="0.25"/>
    <row r="9275" ht="0" hidden="1" customHeight="1" x14ac:dyDescent="0.25"/>
    <row r="9276" ht="0" hidden="1" customHeight="1" x14ac:dyDescent="0.25"/>
    <row r="9277" ht="0" hidden="1" customHeight="1" x14ac:dyDescent="0.25"/>
    <row r="9278" ht="0" hidden="1" customHeight="1" x14ac:dyDescent="0.25"/>
    <row r="9279" ht="0" hidden="1" customHeight="1" x14ac:dyDescent="0.25"/>
    <row r="9280" ht="0" hidden="1" customHeight="1" x14ac:dyDescent="0.25"/>
    <row r="9281" ht="0" hidden="1" customHeight="1" x14ac:dyDescent="0.25"/>
    <row r="9282" ht="0" hidden="1" customHeight="1" x14ac:dyDescent="0.25"/>
    <row r="9283" ht="0" hidden="1" customHeight="1" x14ac:dyDescent="0.25"/>
    <row r="9284" ht="0" hidden="1" customHeight="1" x14ac:dyDescent="0.25"/>
    <row r="9285" ht="0" hidden="1" customHeight="1" x14ac:dyDescent="0.25"/>
    <row r="9286" ht="0" hidden="1" customHeight="1" x14ac:dyDescent="0.25"/>
    <row r="9287" ht="0" hidden="1" customHeight="1" x14ac:dyDescent="0.25"/>
    <row r="9288" ht="0" hidden="1" customHeight="1" x14ac:dyDescent="0.25"/>
    <row r="9289" ht="0" hidden="1" customHeight="1" x14ac:dyDescent="0.25"/>
    <row r="9290" ht="0" hidden="1" customHeight="1" x14ac:dyDescent="0.25"/>
    <row r="9291" ht="0" hidden="1" customHeight="1" x14ac:dyDescent="0.25"/>
    <row r="9292" ht="0" hidden="1" customHeight="1" x14ac:dyDescent="0.25"/>
    <row r="9293" ht="0" hidden="1" customHeight="1" x14ac:dyDescent="0.25"/>
    <row r="9294" ht="0" hidden="1" customHeight="1" x14ac:dyDescent="0.25"/>
    <row r="9295" ht="0" hidden="1" customHeight="1" x14ac:dyDescent="0.25"/>
    <row r="9296" ht="0" hidden="1" customHeight="1" x14ac:dyDescent="0.25"/>
    <row r="9297" ht="0" hidden="1" customHeight="1" x14ac:dyDescent="0.25"/>
    <row r="9298" ht="0" hidden="1" customHeight="1" x14ac:dyDescent="0.25"/>
    <row r="9299" ht="0" hidden="1" customHeight="1" x14ac:dyDescent="0.25"/>
    <row r="9300" ht="0" hidden="1" customHeight="1" x14ac:dyDescent="0.25"/>
    <row r="9301" ht="0" hidden="1" customHeight="1" x14ac:dyDescent="0.25"/>
    <row r="9302" ht="0" hidden="1" customHeight="1" x14ac:dyDescent="0.25"/>
    <row r="9303" ht="0" hidden="1" customHeight="1" x14ac:dyDescent="0.25"/>
    <row r="9304" ht="0" hidden="1" customHeight="1" x14ac:dyDescent="0.25"/>
    <row r="9305" ht="0" hidden="1" customHeight="1" x14ac:dyDescent="0.25"/>
    <row r="9306" ht="0" hidden="1" customHeight="1" x14ac:dyDescent="0.25"/>
    <row r="9307" ht="0" hidden="1" customHeight="1" x14ac:dyDescent="0.25"/>
    <row r="9308" ht="0" hidden="1" customHeight="1" x14ac:dyDescent="0.25"/>
    <row r="9309" ht="0" hidden="1" customHeight="1" x14ac:dyDescent="0.25"/>
    <row r="9310" ht="0" hidden="1" customHeight="1" x14ac:dyDescent="0.25"/>
    <row r="9311" ht="0" hidden="1" customHeight="1" x14ac:dyDescent="0.25"/>
    <row r="9312" ht="0" hidden="1" customHeight="1" x14ac:dyDescent="0.25"/>
    <row r="9313" ht="0" hidden="1" customHeight="1" x14ac:dyDescent="0.25"/>
    <row r="9314" ht="0" hidden="1" customHeight="1" x14ac:dyDescent="0.25"/>
    <row r="9315" ht="0" hidden="1" customHeight="1" x14ac:dyDescent="0.25"/>
    <row r="9316" ht="0" hidden="1" customHeight="1" x14ac:dyDescent="0.25"/>
    <row r="9317" ht="0" hidden="1" customHeight="1" x14ac:dyDescent="0.25"/>
    <row r="9318" ht="0" hidden="1" customHeight="1" x14ac:dyDescent="0.25"/>
    <row r="9319" ht="0" hidden="1" customHeight="1" x14ac:dyDescent="0.25"/>
    <row r="9320" ht="0" hidden="1" customHeight="1" x14ac:dyDescent="0.25"/>
    <row r="9321" ht="0" hidden="1" customHeight="1" x14ac:dyDescent="0.25"/>
    <row r="9322" ht="0" hidden="1" customHeight="1" x14ac:dyDescent="0.25"/>
    <row r="9323" ht="0" hidden="1" customHeight="1" x14ac:dyDescent="0.25"/>
    <row r="9324" ht="0" hidden="1" customHeight="1" x14ac:dyDescent="0.25"/>
    <row r="9325" ht="0" hidden="1" customHeight="1" x14ac:dyDescent="0.25"/>
    <row r="9326" ht="0" hidden="1" customHeight="1" x14ac:dyDescent="0.25"/>
    <row r="9327" ht="0" hidden="1" customHeight="1" x14ac:dyDescent="0.25"/>
    <row r="9328" ht="0" hidden="1" customHeight="1" x14ac:dyDescent="0.25"/>
    <row r="9329" ht="0" hidden="1" customHeight="1" x14ac:dyDescent="0.25"/>
    <row r="9330" ht="0" hidden="1" customHeight="1" x14ac:dyDescent="0.25"/>
    <row r="9331" ht="0" hidden="1" customHeight="1" x14ac:dyDescent="0.25"/>
    <row r="9332" ht="0" hidden="1" customHeight="1" x14ac:dyDescent="0.25"/>
    <row r="9333" ht="0" hidden="1" customHeight="1" x14ac:dyDescent="0.25"/>
    <row r="9334" ht="0" hidden="1" customHeight="1" x14ac:dyDescent="0.25"/>
    <row r="9335" ht="0" hidden="1" customHeight="1" x14ac:dyDescent="0.25"/>
    <row r="9336" ht="0" hidden="1" customHeight="1" x14ac:dyDescent="0.25"/>
    <row r="9337" ht="0" hidden="1" customHeight="1" x14ac:dyDescent="0.25"/>
    <row r="9338" ht="0" hidden="1" customHeight="1" x14ac:dyDescent="0.25"/>
    <row r="9339" ht="0" hidden="1" customHeight="1" x14ac:dyDescent="0.25"/>
    <row r="9340" ht="0" hidden="1" customHeight="1" x14ac:dyDescent="0.25"/>
    <row r="9341" ht="0" hidden="1" customHeight="1" x14ac:dyDescent="0.25"/>
    <row r="9342" ht="0" hidden="1" customHeight="1" x14ac:dyDescent="0.25"/>
    <row r="9343" ht="0" hidden="1" customHeight="1" x14ac:dyDescent="0.25"/>
    <row r="9344" ht="0" hidden="1" customHeight="1" x14ac:dyDescent="0.25"/>
    <row r="9345" ht="0" hidden="1" customHeight="1" x14ac:dyDescent="0.25"/>
    <row r="9346" ht="0" hidden="1" customHeight="1" x14ac:dyDescent="0.25"/>
    <row r="9347" ht="0" hidden="1" customHeight="1" x14ac:dyDescent="0.25"/>
    <row r="9348" ht="0" hidden="1" customHeight="1" x14ac:dyDescent="0.25"/>
    <row r="9349" ht="0" hidden="1" customHeight="1" x14ac:dyDescent="0.25"/>
    <row r="9350" ht="0" hidden="1" customHeight="1" x14ac:dyDescent="0.25"/>
    <row r="9351" ht="0" hidden="1" customHeight="1" x14ac:dyDescent="0.25"/>
    <row r="9352" ht="0" hidden="1" customHeight="1" x14ac:dyDescent="0.25"/>
    <row r="9353" ht="0" hidden="1" customHeight="1" x14ac:dyDescent="0.25"/>
    <row r="9354" ht="0" hidden="1" customHeight="1" x14ac:dyDescent="0.25"/>
    <row r="9355" ht="0" hidden="1" customHeight="1" x14ac:dyDescent="0.25"/>
    <row r="9356" ht="0" hidden="1" customHeight="1" x14ac:dyDescent="0.25"/>
    <row r="9357" ht="0" hidden="1" customHeight="1" x14ac:dyDescent="0.25"/>
    <row r="9358" ht="0" hidden="1" customHeight="1" x14ac:dyDescent="0.25"/>
    <row r="9359" ht="0" hidden="1" customHeight="1" x14ac:dyDescent="0.25"/>
    <row r="9360" ht="0" hidden="1" customHeight="1" x14ac:dyDescent="0.25"/>
    <row r="9361" ht="0" hidden="1" customHeight="1" x14ac:dyDescent="0.25"/>
    <row r="9362" ht="0" hidden="1" customHeight="1" x14ac:dyDescent="0.25"/>
    <row r="9363" ht="0" hidden="1" customHeight="1" x14ac:dyDescent="0.25"/>
    <row r="9364" ht="0" hidden="1" customHeight="1" x14ac:dyDescent="0.25"/>
    <row r="9365" ht="0" hidden="1" customHeight="1" x14ac:dyDescent="0.25"/>
    <row r="9366" ht="0" hidden="1" customHeight="1" x14ac:dyDescent="0.25"/>
    <row r="9367" ht="0" hidden="1" customHeight="1" x14ac:dyDescent="0.25"/>
    <row r="9368" ht="0" hidden="1" customHeight="1" x14ac:dyDescent="0.25"/>
    <row r="9369" ht="0" hidden="1" customHeight="1" x14ac:dyDescent="0.25"/>
    <row r="9370" ht="0" hidden="1" customHeight="1" x14ac:dyDescent="0.25"/>
    <row r="9371" ht="0" hidden="1" customHeight="1" x14ac:dyDescent="0.25"/>
    <row r="9372" ht="0" hidden="1" customHeight="1" x14ac:dyDescent="0.25"/>
    <row r="9373" ht="0" hidden="1" customHeight="1" x14ac:dyDescent="0.25"/>
    <row r="9374" ht="0" hidden="1" customHeight="1" x14ac:dyDescent="0.25"/>
    <row r="9375" ht="0" hidden="1" customHeight="1" x14ac:dyDescent="0.25"/>
    <row r="9376" ht="0" hidden="1" customHeight="1" x14ac:dyDescent="0.25"/>
    <row r="9377" ht="0" hidden="1" customHeight="1" x14ac:dyDescent="0.25"/>
    <row r="9378" ht="0" hidden="1" customHeight="1" x14ac:dyDescent="0.25"/>
    <row r="9379" ht="0" hidden="1" customHeight="1" x14ac:dyDescent="0.25"/>
    <row r="9380" ht="0" hidden="1" customHeight="1" x14ac:dyDescent="0.25"/>
    <row r="9381" ht="0" hidden="1" customHeight="1" x14ac:dyDescent="0.25"/>
    <row r="9382" ht="0" hidden="1" customHeight="1" x14ac:dyDescent="0.25"/>
    <row r="9383" ht="0" hidden="1" customHeight="1" x14ac:dyDescent="0.25"/>
    <row r="9384" ht="0" hidden="1" customHeight="1" x14ac:dyDescent="0.25"/>
    <row r="9385" ht="0" hidden="1" customHeight="1" x14ac:dyDescent="0.25"/>
    <row r="9386" ht="0" hidden="1" customHeight="1" x14ac:dyDescent="0.25"/>
    <row r="9387" ht="0" hidden="1" customHeight="1" x14ac:dyDescent="0.25"/>
    <row r="9388" ht="0" hidden="1" customHeight="1" x14ac:dyDescent="0.25"/>
    <row r="9389" ht="0" hidden="1" customHeight="1" x14ac:dyDescent="0.25"/>
    <row r="9390" ht="0" hidden="1" customHeight="1" x14ac:dyDescent="0.25"/>
    <row r="9391" ht="0" hidden="1" customHeight="1" x14ac:dyDescent="0.25"/>
    <row r="9392" ht="0" hidden="1" customHeight="1" x14ac:dyDescent="0.25"/>
    <row r="9393" ht="0" hidden="1" customHeight="1" x14ac:dyDescent="0.25"/>
    <row r="9394" ht="0" hidden="1" customHeight="1" x14ac:dyDescent="0.25"/>
    <row r="9395" ht="0" hidden="1" customHeight="1" x14ac:dyDescent="0.25"/>
    <row r="9396" ht="0" hidden="1" customHeight="1" x14ac:dyDescent="0.25"/>
    <row r="9397" ht="0" hidden="1" customHeight="1" x14ac:dyDescent="0.25"/>
    <row r="9398" ht="0" hidden="1" customHeight="1" x14ac:dyDescent="0.25"/>
    <row r="9399" ht="0" hidden="1" customHeight="1" x14ac:dyDescent="0.25"/>
    <row r="9400" ht="0" hidden="1" customHeight="1" x14ac:dyDescent="0.25"/>
    <row r="9401" ht="0" hidden="1" customHeight="1" x14ac:dyDescent="0.25"/>
    <row r="9402" ht="0" hidden="1" customHeight="1" x14ac:dyDescent="0.25"/>
    <row r="9403" ht="0" hidden="1" customHeight="1" x14ac:dyDescent="0.25"/>
    <row r="9404" ht="0" hidden="1" customHeight="1" x14ac:dyDescent="0.25"/>
    <row r="9405" ht="0" hidden="1" customHeight="1" x14ac:dyDescent="0.25"/>
    <row r="9406" ht="0" hidden="1" customHeight="1" x14ac:dyDescent="0.25"/>
    <row r="9407" ht="0" hidden="1" customHeight="1" x14ac:dyDescent="0.25"/>
    <row r="9408" ht="0" hidden="1" customHeight="1" x14ac:dyDescent="0.25"/>
    <row r="9409" ht="0" hidden="1" customHeight="1" x14ac:dyDescent="0.25"/>
    <row r="9410" ht="0" hidden="1" customHeight="1" x14ac:dyDescent="0.25"/>
    <row r="9411" ht="0" hidden="1" customHeight="1" x14ac:dyDescent="0.25"/>
    <row r="9412" ht="0" hidden="1" customHeight="1" x14ac:dyDescent="0.25"/>
    <row r="9413" ht="0" hidden="1" customHeight="1" x14ac:dyDescent="0.25"/>
    <row r="9414" ht="0" hidden="1" customHeight="1" x14ac:dyDescent="0.25"/>
    <row r="9415" ht="0" hidden="1" customHeight="1" x14ac:dyDescent="0.25"/>
    <row r="9416" ht="0" hidden="1" customHeight="1" x14ac:dyDescent="0.25"/>
    <row r="9417" ht="0" hidden="1" customHeight="1" x14ac:dyDescent="0.25"/>
    <row r="9418" ht="0" hidden="1" customHeight="1" x14ac:dyDescent="0.25"/>
    <row r="9419" ht="0" hidden="1" customHeight="1" x14ac:dyDescent="0.25"/>
    <row r="9420" ht="0" hidden="1" customHeight="1" x14ac:dyDescent="0.25"/>
    <row r="9421" ht="0" hidden="1" customHeight="1" x14ac:dyDescent="0.25"/>
    <row r="9422" ht="0" hidden="1" customHeight="1" x14ac:dyDescent="0.25"/>
    <row r="9423" ht="0" hidden="1" customHeight="1" x14ac:dyDescent="0.25"/>
    <row r="9424" ht="0" hidden="1" customHeight="1" x14ac:dyDescent="0.25"/>
    <row r="9425" ht="0" hidden="1" customHeight="1" x14ac:dyDescent="0.25"/>
    <row r="9426" ht="0" hidden="1" customHeight="1" x14ac:dyDescent="0.25"/>
    <row r="9427" ht="0" hidden="1" customHeight="1" x14ac:dyDescent="0.25"/>
    <row r="9428" ht="0" hidden="1" customHeight="1" x14ac:dyDescent="0.25"/>
    <row r="9429" ht="0" hidden="1" customHeight="1" x14ac:dyDescent="0.25"/>
    <row r="9430" ht="0" hidden="1" customHeight="1" x14ac:dyDescent="0.25"/>
    <row r="9431" ht="0" hidden="1" customHeight="1" x14ac:dyDescent="0.25"/>
    <row r="9432" ht="0" hidden="1" customHeight="1" x14ac:dyDescent="0.25"/>
    <row r="9433" ht="0" hidden="1" customHeight="1" x14ac:dyDescent="0.25"/>
    <row r="9434" ht="0" hidden="1" customHeight="1" x14ac:dyDescent="0.25"/>
    <row r="9435" ht="0" hidden="1" customHeight="1" x14ac:dyDescent="0.25"/>
    <row r="9436" ht="0" hidden="1" customHeight="1" x14ac:dyDescent="0.25"/>
    <row r="9437" ht="0" hidden="1" customHeight="1" x14ac:dyDescent="0.25"/>
    <row r="9438" ht="0" hidden="1" customHeight="1" x14ac:dyDescent="0.25"/>
    <row r="9439" ht="0" hidden="1" customHeight="1" x14ac:dyDescent="0.25"/>
    <row r="9440" ht="0" hidden="1" customHeight="1" x14ac:dyDescent="0.25"/>
    <row r="9441" ht="0" hidden="1" customHeight="1" x14ac:dyDescent="0.25"/>
    <row r="9442" ht="0" hidden="1" customHeight="1" x14ac:dyDescent="0.25"/>
    <row r="9443" ht="0" hidden="1" customHeight="1" x14ac:dyDescent="0.25"/>
    <row r="9444" ht="0" hidden="1" customHeight="1" x14ac:dyDescent="0.25"/>
    <row r="9445" ht="0" hidden="1" customHeight="1" x14ac:dyDescent="0.25"/>
    <row r="9446" ht="0" hidden="1" customHeight="1" x14ac:dyDescent="0.25"/>
    <row r="9447" ht="0" hidden="1" customHeight="1" x14ac:dyDescent="0.25"/>
    <row r="9448" ht="0" hidden="1" customHeight="1" x14ac:dyDescent="0.25"/>
    <row r="9449" ht="0" hidden="1" customHeight="1" x14ac:dyDescent="0.25"/>
    <row r="9450" ht="0" hidden="1" customHeight="1" x14ac:dyDescent="0.25"/>
    <row r="9451" ht="0" hidden="1" customHeight="1" x14ac:dyDescent="0.25"/>
    <row r="9452" ht="0" hidden="1" customHeight="1" x14ac:dyDescent="0.25"/>
    <row r="9453" ht="0" hidden="1" customHeight="1" x14ac:dyDescent="0.25"/>
    <row r="9454" ht="0" hidden="1" customHeight="1" x14ac:dyDescent="0.25"/>
    <row r="9455" ht="0" hidden="1" customHeight="1" x14ac:dyDescent="0.25"/>
    <row r="9456" ht="0" hidden="1" customHeight="1" x14ac:dyDescent="0.25"/>
    <row r="9457" ht="0" hidden="1" customHeight="1" x14ac:dyDescent="0.25"/>
    <row r="9458" ht="0" hidden="1" customHeight="1" x14ac:dyDescent="0.25"/>
    <row r="9459" ht="0" hidden="1" customHeight="1" x14ac:dyDescent="0.25"/>
    <row r="9460" ht="0" hidden="1" customHeight="1" x14ac:dyDescent="0.25"/>
    <row r="9461" ht="0" hidden="1" customHeight="1" x14ac:dyDescent="0.25"/>
    <row r="9462" ht="0" hidden="1" customHeight="1" x14ac:dyDescent="0.25"/>
    <row r="9463" ht="0" hidden="1" customHeight="1" x14ac:dyDescent="0.25"/>
    <row r="9464" ht="0" hidden="1" customHeight="1" x14ac:dyDescent="0.25"/>
    <row r="9465" ht="0" hidden="1" customHeight="1" x14ac:dyDescent="0.25"/>
    <row r="9466" ht="0" hidden="1" customHeight="1" x14ac:dyDescent="0.25"/>
    <row r="9467" ht="0" hidden="1" customHeight="1" x14ac:dyDescent="0.25"/>
    <row r="9468" ht="0" hidden="1" customHeight="1" x14ac:dyDescent="0.25"/>
    <row r="9469" ht="0" hidden="1" customHeight="1" x14ac:dyDescent="0.25"/>
    <row r="9470" ht="0" hidden="1" customHeight="1" x14ac:dyDescent="0.25"/>
    <row r="9471" ht="0" hidden="1" customHeight="1" x14ac:dyDescent="0.25"/>
    <row r="9472" ht="0" hidden="1" customHeight="1" x14ac:dyDescent="0.25"/>
    <row r="9473" ht="0" hidden="1" customHeight="1" x14ac:dyDescent="0.25"/>
    <row r="9474" ht="0" hidden="1" customHeight="1" x14ac:dyDescent="0.25"/>
    <row r="9475" ht="0" hidden="1" customHeight="1" x14ac:dyDescent="0.25"/>
    <row r="9476" ht="0" hidden="1" customHeight="1" x14ac:dyDescent="0.25"/>
    <row r="9477" ht="0" hidden="1" customHeight="1" x14ac:dyDescent="0.25"/>
    <row r="9478" ht="0" hidden="1" customHeight="1" x14ac:dyDescent="0.25"/>
    <row r="9479" ht="0" hidden="1" customHeight="1" x14ac:dyDescent="0.25"/>
    <row r="9480" ht="0" hidden="1" customHeight="1" x14ac:dyDescent="0.25"/>
    <row r="9481" ht="0" hidden="1" customHeight="1" x14ac:dyDescent="0.25"/>
    <row r="9482" ht="0" hidden="1" customHeight="1" x14ac:dyDescent="0.25"/>
    <row r="9483" ht="0" hidden="1" customHeight="1" x14ac:dyDescent="0.25"/>
    <row r="9484" ht="0" hidden="1" customHeight="1" x14ac:dyDescent="0.25"/>
    <row r="9485" ht="0" hidden="1" customHeight="1" x14ac:dyDescent="0.25"/>
    <row r="9486" ht="0" hidden="1" customHeight="1" x14ac:dyDescent="0.25"/>
    <row r="9487" ht="0" hidden="1" customHeight="1" x14ac:dyDescent="0.25"/>
    <row r="9488" ht="0" hidden="1" customHeight="1" x14ac:dyDescent="0.25"/>
    <row r="9489" ht="0" hidden="1" customHeight="1" x14ac:dyDescent="0.25"/>
    <row r="9490" ht="0" hidden="1" customHeight="1" x14ac:dyDescent="0.25"/>
    <row r="9491" ht="0" hidden="1" customHeight="1" x14ac:dyDescent="0.25"/>
    <row r="9492" ht="0" hidden="1" customHeight="1" x14ac:dyDescent="0.25"/>
    <row r="9493" ht="0" hidden="1" customHeight="1" x14ac:dyDescent="0.25"/>
    <row r="9494" ht="0" hidden="1" customHeight="1" x14ac:dyDescent="0.25"/>
    <row r="9495" ht="0" hidden="1" customHeight="1" x14ac:dyDescent="0.25"/>
    <row r="9496" ht="0" hidden="1" customHeight="1" x14ac:dyDescent="0.25"/>
    <row r="9497" ht="0" hidden="1" customHeight="1" x14ac:dyDescent="0.25"/>
    <row r="9498" ht="0" hidden="1" customHeight="1" x14ac:dyDescent="0.25"/>
    <row r="9499" ht="0" hidden="1" customHeight="1" x14ac:dyDescent="0.25"/>
    <row r="9500" ht="0" hidden="1" customHeight="1" x14ac:dyDescent="0.25"/>
    <row r="9501" ht="0" hidden="1" customHeight="1" x14ac:dyDescent="0.25"/>
    <row r="9502" ht="0" hidden="1" customHeight="1" x14ac:dyDescent="0.25"/>
    <row r="9503" ht="0" hidden="1" customHeight="1" x14ac:dyDescent="0.25"/>
    <row r="9504" ht="0" hidden="1" customHeight="1" x14ac:dyDescent="0.25"/>
    <row r="9505" ht="0" hidden="1" customHeight="1" x14ac:dyDescent="0.25"/>
    <row r="9506" ht="0" hidden="1" customHeight="1" x14ac:dyDescent="0.25"/>
    <row r="9507" ht="0" hidden="1" customHeight="1" x14ac:dyDescent="0.25"/>
    <row r="9508" ht="0" hidden="1" customHeight="1" x14ac:dyDescent="0.25"/>
    <row r="9509" ht="0" hidden="1" customHeight="1" x14ac:dyDescent="0.25"/>
    <row r="9510" ht="0" hidden="1" customHeight="1" x14ac:dyDescent="0.25"/>
    <row r="9511" ht="0" hidden="1" customHeight="1" x14ac:dyDescent="0.25"/>
    <row r="9512" ht="0" hidden="1" customHeight="1" x14ac:dyDescent="0.25"/>
    <row r="9513" ht="0" hidden="1" customHeight="1" x14ac:dyDescent="0.25"/>
    <row r="9514" ht="0" hidden="1" customHeight="1" x14ac:dyDescent="0.25"/>
    <row r="9515" ht="0" hidden="1" customHeight="1" x14ac:dyDescent="0.25"/>
    <row r="9516" ht="0" hidden="1" customHeight="1" x14ac:dyDescent="0.25"/>
    <row r="9517" ht="0" hidden="1" customHeight="1" x14ac:dyDescent="0.25"/>
    <row r="9518" ht="0" hidden="1" customHeight="1" x14ac:dyDescent="0.25"/>
    <row r="9519" ht="0" hidden="1" customHeight="1" x14ac:dyDescent="0.25"/>
    <row r="9520" ht="0" hidden="1" customHeight="1" x14ac:dyDescent="0.25"/>
    <row r="9521" ht="0" hidden="1" customHeight="1" x14ac:dyDescent="0.25"/>
    <row r="9522" ht="0" hidden="1" customHeight="1" x14ac:dyDescent="0.25"/>
    <row r="9523" ht="0" hidden="1" customHeight="1" x14ac:dyDescent="0.25"/>
    <row r="9524" ht="0" hidden="1" customHeight="1" x14ac:dyDescent="0.25"/>
    <row r="9525" ht="0" hidden="1" customHeight="1" x14ac:dyDescent="0.25"/>
    <row r="9526" ht="0" hidden="1" customHeight="1" x14ac:dyDescent="0.25"/>
    <row r="9527" ht="0" hidden="1" customHeight="1" x14ac:dyDescent="0.25"/>
    <row r="9528" ht="0" hidden="1" customHeight="1" x14ac:dyDescent="0.25"/>
    <row r="9529" ht="0" hidden="1" customHeight="1" x14ac:dyDescent="0.25"/>
    <row r="9530" ht="0" hidden="1" customHeight="1" x14ac:dyDescent="0.25"/>
    <row r="9531" ht="0" hidden="1" customHeight="1" x14ac:dyDescent="0.25"/>
    <row r="9532" ht="0" hidden="1" customHeight="1" x14ac:dyDescent="0.25"/>
    <row r="9533" ht="0" hidden="1" customHeight="1" x14ac:dyDescent="0.25"/>
    <row r="9534" ht="0" hidden="1" customHeight="1" x14ac:dyDescent="0.25"/>
    <row r="9535" ht="0" hidden="1" customHeight="1" x14ac:dyDescent="0.25"/>
    <row r="9536" ht="0" hidden="1" customHeight="1" x14ac:dyDescent="0.25"/>
    <row r="9537" ht="0" hidden="1" customHeight="1" x14ac:dyDescent="0.25"/>
    <row r="9538" ht="0" hidden="1" customHeight="1" x14ac:dyDescent="0.25"/>
    <row r="9539" ht="0" hidden="1" customHeight="1" x14ac:dyDescent="0.25"/>
    <row r="9540" ht="0" hidden="1" customHeight="1" x14ac:dyDescent="0.25"/>
    <row r="9541" ht="0" hidden="1" customHeight="1" x14ac:dyDescent="0.25"/>
    <row r="9542" ht="0" hidden="1" customHeight="1" x14ac:dyDescent="0.25"/>
    <row r="9543" ht="0" hidden="1" customHeight="1" x14ac:dyDescent="0.25"/>
    <row r="9544" ht="0" hidden="1" customHeight="1" x14ac:dyDescent="0.25"/>
    <row r="9545" ht="0" hidden="1" customHeight="1" x14ac:dyDescent="0.25"/>
    <row r="9546" ht="0" hidden="1" customHeight="1" x14ac:dyDescent="0.25"/>
    <row r="9547" ht="0" hidden="1" customHeight="1" x14ac:dyDescent="0.25"/>
    <row r="9548" ht="0" hidden="1" customHeight="1" x14ac:dyDescent="0.25"/>
    <row r="9549" ht="0" hidden="1" customHeight="1" x14ac:dyDescent="0.25"/>
    <row r="9550" ht="0" hidden="1" customHeight="1" x14ac:dyDescent="0.25"/>
    <row r="9551" ht="0" hidden="1" customHeight="1" x14ac:dyDescent="0.25"/>
    <row r="9552" ht="0" hidden="1" customHeight="1" x14ac:dyDescent="0.25"/>
    <row r="9553" ht="0" hidden="1" customHeight="1" x14ac:dyDescent="0.25"/>
    <row r="9554" ht="0" hidden="1" customHeight="1" x14ac:dyDescent="0.25"/>
    <row r="9555" ht="0" hidden="1" customHeight="1" x14ac:dyDescent="0.25"/>
    <row r="9556" ht="0" hidden="1" customHeight="1" x14ac:dyDescent="0.25"/>
    <row r="9557" ht="0" hidden="1" customHeight="1" x14ac:dyDescent="0.25"/>
    <row r="9558" ht="0" hidden="1" customHeight="1" x14ac:dyDescent="0.25"/>
    <row r="9559" ht="0" hidden="1" customHeight="1" x14ac:dyDescent="0.25"/>
    <row r="9560" ht="0" hidden="1" customHeight="1" x14ac:dyDescent="0.25"/>
    <row r="9561" ht="0" hidden="1" customHeight="1" x14ac:dyDescent="0.25"/>
    <row r="9562" ht="0" hidden="1" customHeight="1" x14ac:dyDescent="0.25"/>
    <row r="9563" ht="0" hidden="1" customHeight="1" x14ac:dyDescent="0.25"/>
    <row r="9564" ht="0" hidden="1" customHeight="1" x14ac:dyDescent="0.25"/>
    <row r="9565" ht="0" hidden="1" customHeight="1" x14ac:dyDescent="0.25"/>
    <row r="9566" ht="0" hidden="1" customHeight="1" x14ac:dyDescent="0.25"/>
    <row r="9567" ht="0" hidden="1" customHeight="1" x14ac:dyDescent="0.25"/>
    <row r="9568" ht="0" hidden="1" customHeight="1" x14ac:dyDescent="0.25"/>
    <row r="9569" ht="0" hidden="1" customHeight="1" x14ac:dyDescent="0.25"/>
    <row r="9570" ht="0" hidden="1" customHeight="1" x14ac:dyDescent="0.25"/>
    <row r="9571" ht="0" hidden="1" customHeight="1" x14ac:dyDescent="0.25"/>
    <row r="9572" ht="0" hidden="1" customHeight="1" x14ac:dyDescent="0.25"/>
    <row r="9573" ht="0" hidden="1" customHeight="1" x14ac:dyDescent="0.25"/>
    <row r="9574" ht="0" hidden="1" customHeight="1" x14ac:dyDescent="0.25"/>
    <row r="9575" ht="0" hidden="1" customHeight="1" x14ac:dyDescent="0.25"/>
    <row r="9576" ht="0" hidden="1" customHeight="1" x14ac:dyDescent="0.25"/>
    <row r="9577" ht="0" hidden="1" customHeight="1" x14ac:dyDescent="0.25"/>
    <row r="9578" ht="0" hidden="1" customHeight="1" x14ac:dyDescent="0.25"/>
    <row r="9579" ht="0" hidden="1" customHeight="1" x14ac:dyDescent="0.25"/>
    <row r="9580" ht="0" hidden="1" customHeight="1" x14ac:dyDescent="0.25"/>
    <row r="9581" ht="0" hidden="1" customHeight="1" x14ac:dyDescent="0.25"/>
    <row r="9582" ht="0" hidden="1" customHeight="1" x14ac:dyDescent="0.25"/>
    <row r="9583" ht="0" hidden="1" customHeight="1" x14ac:dyDescent="0.25"/>
    <row r="9584" ht="0" hidden="1" customHeight="1" x14ac:dyDescent="0.25"/>
    <row r="9585" ht="0" hidden="1" customHeight="1" x14ac:dyDescent="0.25"/>
    <row r="9586" ht="0" hidden="1" customHeight="1" x14ac:dyDescent="0.25"/>
    <row r="9587" ht="0" hidden="1" customHeight="1" x14ac:dyDescent="0.25"/>
    <row r="9588" ht="0" hidden="1" customHeight="1" x14ac:dyDescent="0.25"/>
    <row r="9589" ht="0" hidden="1" customHeight="1" x14ac:dyDescent="0.25"/>
    <row r="9590" ht="0" hidden="1" customHeight="1" x14ac:dyDescent="0.25"/>
    <row r="9591" ht="0" hidden="1" customHeight="1" x14ac:dyDescent="0.25"/>
    <row r="9592" ht="0" hidden="1" customHeight="1" x14ac:dyDescent="0.25"/>
    <row r="9593" ht="0" hidden="1" customHeight="1" x14ac:dyDescent="0.25"/>
    <row r="9594" ht="0" hidden="1" customHeight="1" x14ac:dyDescent="0.25"/>
    <row r="9595" ht="0" hidden="1" customHeight="1" x14ac:dyDescent="0.25"/>
    <row r="9596" ht="0" hidden="1" customHeight="1" x14ac:dyDescent="0.25"/>
    <row r="9597" ht="0" hidden="1" customHeight="1" x14ac:dyDescent="0.25"/>
    <row r="9598" ht="0" hidden="1" customHeight="1" x14ac:dyDescent="0.25"/>
    <row r="9599" ht="0" hidden="1" customHeight="1" x14ac:dyDescent="0.25"/>
    <row r="9600" ht="0" hidden="1" customHeight="1" x14ac:dyDescent="0.25"/>
    <row r="9601" ht="0" hidden="1" customHeight="1" x14ac:dyDescent="0.25"/>
    <row r="9602" ht="0" hidden="1" customHeight="1" x14ac:dyDescent="0.25"/>
    <row r="9603" ht="0" hidden="1" customHeight="1" x14ac:dyDescent="0.25"/>
    <row r="9604" ht="0" hidden="1" customHeight="1" x14ac:dyDescent="0.25"/>
    <row r="9605" ht="0" hidden="1" customHeight="1" x14ac:dyDescent="0.25"/>
    <row r="9606" ht="0" hidden="1" customHeight="1" x14ac:dyDescent="0.25"/>
    <row r="9607" ht="0" hidden="1" customHeight="1" x14ac:dyDescent="0.25"/>
    <row r="9608" ht="0" hidden="1" customHeight="1" x14ac:dyDescent="0.25"/>
    <row r="9609" ht="0" hidden="1" customHeight="1" x14ac:dyDescent="0.25"/>
    <row r="9610" ht="0" hidden="1" customHeight="1" x14ac:dyDescent="0.25"/>
    <row r="9611" ht="0" hidden="1" customHeight="1" x14ac:dyDescent="0.25"/>
    <row r="9612" ht="0" hidden="1" customHeight="1" x14ac:dyDescent="0.25"/>
    <row r="9613" ht="0" hidden="1" customHeight="1" x14ac:dyDescent="0.25"/>
    <row r="9614" ht="0" hidden="1" customHeight="1" x14ac:dyDescent="0.25"/>
    <row r="9615" ht="0" hidden="1" customHeight="1" x14ac:dyDescent="0.25"/>
    <row r="9616" ht="0" hidden="1" customHeight="1" x14ac:dyDescent="0.25"/>
    <row r="9617" ht="0" hidden="1" customHeight="1" x14ac:dyDescent="0.25"/>
    <row r="9618" ht="0" hidden="1" customHeight="1" x14ac:dyDescent="0.25"/>
    <row r="9619" ht="0" hidden="1" customHeight="1" x14ac:dyDescent="0.25"/>
    <row r="9620" ht="0" hidden="1" customHeight="1" x14ac:dyDescent="0.25"/>
    <row r="9621" ht="0" hidden="1" customHeight="1" x14ac:dyDescent="0.25"/>
    <row r="9622" ht="0" hidden="1" customHeight="1" x14ac:dyDescent="0.25"/>
    <row r="9623" ht="0" hidden="1" customHeight="1" x14ac:dyDescent="0.25"/>
    <row r="9624" ht="0" hidden="1" customHeight="1" x14ac:dyDescent="0.25"/>
    <row r="9625" ht="0" hidden="1" customHeight="1" x14ac:dyDescent="0.25"/>
    <row r="9626" ht="0" hidden="1" customHeight="1" x14ac:dyDescent="0.25"/>
    <row r="9627" ht="0" hidden="1" customHeight="1" x14ac:dyDescent="0.25"/>
    <row r="9628" ht="0" hidden="1" customHeight="1" x14ac:dyDescent="0.25"/>
    <row r="9629" ht="0" hidden="1" customHeight="1" x14ac:dyDescent="0.25"/>
    <row r="9630" ht="0" hidden="1" customHeight="1" x14ac:dyDescent="0.25"/>
    <row r="9631" ht="0" hidden="1" customHeight="1" x14ac:dyDescent="0.25"/>
    <row r="9632" ht="0" hidden="1" customHeight="1" x14ac:dyDescent="0.25"/>
    <row r="9633" ht="0" hidden="1" customHeight="1" x14ac:dyDescent="0.25"/>
    <row r="9634" ht="0" hidden="1" customHeight="1" x14ac:dyDescent="0.25"/>
    <row r="9635" ht="0" hidden="1" customHeight="1" x14ac:dyDescent="0.25"/>
    <row r="9636" ht="0" hidden="1" customHeight="1" x14ac:dyDescent="0.25"/>
    <row r="9637" ht="0" hidden="1" customHeight="1" x14ac:dyDescent="0.25"/>
    <row r="9638" ht="0" hidden="1" customHeight="1" x14ac:dyDescent="0.25"/>
    <row r="9639" ht="0" hidden="1" customHeight="1" x14ac:dyDescent="0.25"/>
    <row r="9640" ht="0" hidden="1" customHeight="1" x14ac:dyDescent="0.25"/>
    <row r="9641" ht="0" hidden="1" customHeight="1" x14ac:dyDescent="0.25"/>
    <row r="9642" ht="0" hidden="1" customHeight="1" x14ac:dyDescent="0.25"/>
    <row r="9643" ht="0" hidden="1" customHeight="1" x14ac:dyDescent="0.25"/>
    <row r="9644" ht="0" hidden="1" customHeight="1" x14ac:dyDescent="0.25"/>
    <row r="9645" ht="0" hidden="1" customHeight="1" x14ac:dyDescent="0.25"/>
    <row r="9646" ht="0" hidden="1" customHeight="1" x14ac:dyDescent="0.25"/>
    <row r="9647" ht="0" hidden="1" customHeight="1" x14ac:dyDescent="0.25"/>
    <row r="9648" ht="0" hidden="1" customHeight="1" x14ac:dyDescent="0.25"/>
    <row r="9649" ht="0" hidden="1" customHeight="1" x14ac:dyDescent="0.25"/>
    <row r="9650" ht="0" hidden="1" customHeight="1" x14ac:dyDescent="0.25"/>
    <row r="9651" ht="0" hidden="1" customHeight="1" x14ac:dyDescent="0.25"/>
    <row r="9652" ht="0" hidden="1" customHeight="1" x14ac:dyDescent="0.25"/>
    <row r="9653" ht="0" hidden="1" customHeight="1" x14ac:dyDescent="0.25"/>
    <row r="9654" ht="0" hidden="1" customHeight="1" x14ac:dyDescent="0.25"/>
    <row r="9655" ht="0" hidden="1" customHeight="1" x14ac:dyDescent="0.25"/>
    <row r="9656" ht="0" hidden="1" customHeight="1" x14ac:dyDescent="0.25"/>
    <row r="9657" ht="0" hidden="1" customHeight="1" x14ac:dyDescent="0.25"/>
    <row r="9658" ht="0" hidden="1" customHeight="1" x14ac:dyDescent="0.25"/>
    <row r="9659" ht="0" hidden="1" customHeight="1" x14ac:dyDescent="0.25"/>
    <row r="9660" ht="0" hidden="1" customHeight="1" x14ac:dyDescent="0.25"/>
    <row r="9661" ht="0" hidden="1" customHeight="1" x14ac:dyDescent="0.25"/>
    <row r="9662" ht="0" hidden="1" customHeight="1" x14ac:dyDescent="0.25"/>
    <row r="9663" ht="0" hidden="1" customHeight="1" x14ac:dyDescent="0.25"/>
    <row r="9664" ht="0" hidden="1" customHeight="1" x14ac:dyDescent="0.25"/>
    <row r="9665" ht="0" hidden="1" customHeight="1" x14ac:dyDescent="0.25"/>
    <row r="9666" ht="0" hidden="1" customHeight="1" x14ac:dyDescent="0.25"/>
    <row r="9667" ht="0" hidden="1" customHeight="1" x14ac:dyDescent="0.25"/>
    <row r="9668" ht="0" hidden="1" customHeight="1" x14ac:dyDescent="0.25"/>
    <row r="9669" ht="0" hidden="1" customHeight="1" x14ac:dyDescent="0.25"/>
    <row r="9670" ht="0" hidden="1" customHeight="1" x14ac:dyDescent="0.25"/>
    <row r="9671" ht="0" hidden="1" customHeight="1" x14ac:dyDescent="0.25"/>
    <row r="9672" ht="0" hidden="1" customHeight="1" x14ac:dyDescent="0.25"/>
    <row r="9673" ht="0" hidden="1" customHeight="1" x14ac:dyDescent="0.25"/>
    <row r="9674" ht="0" hidden="1" customHeight="1" x14ac:dyDescent="0.25"/>
    <row r="9675" ht="0" hidden="1" customHeight="1" x14ac:dyDescent="0.25"/>
    <row r="9676" ht="0" hidden="1" customHeight="1" x14ac:dyDescent="0.25"/>
    <row r="9677" ht="0" hidden="1" customHeight="1" x14ac:dyDescent="0.25"/>
    <row r="9678" ht="0" hidden="1" customHeight="1" x14ac:dyDescent="0.25"/>
    <row r="9679" ht="0" hidden="1" customHeight="1" x14ac:dyDescent="0.25"/>
    <row r="9680" ht="0" hidden="1" customHeight="1" x14ac:dyDescent="0.25"/>
    <row r="9681" ht="0" hidden="1" customHeight="1" x14ac:dyDescent="0.25"/>
    <row r="9682" ht="0" hidden="1" customHeight="1" x14ac:dyDescent="0.25"/>
    <row r="9683" ht="0" hidden="1" customHeight="1" x14ac:dyDescent="0.25"/>
    <row r="9684" ht="0" hidden="1" customHeight="1" x14ac:dyDescent="0.25"/>
    <row r="9685" ht="0" hidden="1" customHeight="1" x14ac:dyDescent="0.25"/>
    <row r="9686" ht="0" hidden="1" customHeight="1" x14ac:dyDescent="0.25"/>
    <row r="9687" ht="0" hidden="1" customHeight="1" x14ac:dyDescent="0.25"/>
    <row r="9688" ht="0" hidden="1" customHeight="1" x14ac:dyDescent="0.25"/>
    <row r="9689" ht="0" hidden="1" customHeight="1" x14ac:dyDescent="0.25"/>
    <row r="9690" ht="0" hidden="1" customHeight="1" x14ac:dyDescent="0.25"/>
    <row r="9691" ht="0" hidden="1" customHeight="1" x14ac:dyDescent="0.25"/>
    <row r="9692" ht="0" hidden="1" customHeight="1" x14ac:dyDescent="0.25"/>
    <row r="9693" ht="0" hidden="1" customHeight="1" x14ac:dyDescent="0.25"/>
    <row r="9694" ht="0" hidden="1" customHeight="1" x14ac:dyDescent="0.25"/>
    <row r="9695" ht="0" hidden="1" customHeight="1" x14ac:dyDescent="0.25"/>
    <row r="9696" ht="0" hidden="1" customHeight="1" x14ac:dyDescent="0.25"/>
    <row r="9697" ht="0" hidden="1" customHeight="1" x14ac:dyDescent="0.25"/>
    <row r="9698" ht="0" hidden="1" customHeight="1" x14ac:dyDescent="0.25"/>
    <row r="9699" ht="0" hidden="1" customHeight="1" x14ac:dyDescent="0.25"/>
    <row r="9700" ht="0" hidden="1" customHeight="1" x14ac:dyDescent="0.25"/>
    <row r="9701" ht="0" hidden="1" customHeight="1" x14ac:dyDescent="0.25"/>
    <row r="9702" ht="0" hidden="1" customHeight="1" x14ac:dyDescent="0.25"/>
    <row r="9703" ht="0" hidden="1" customHeight="1" x14ac:dyDescent="0.25"/>
    <row r="9704" ht="0" hidden="1" customHeight="1" x14ac:dyDescent="0.25"/>
    <row r="9705" ht="0" hidden="1" customHeight="1" x14ac:dyDescent="0.25"/>
    <row r="9706" ht="0" hidden="1" customHeight="1" x14ac:dyDescent="0.25"/>
    <row r="9707" ht="0" hidden="1" customHeight="1" x14ac:dyDescent="0.25"/>
    <row r="9708" ht="0" hidden="1" customHeight="1" x14ac:dyDescent="0.25"/>
    <row r="9709" ht="0" hidden="1" customHeight="1" x14ac:dyDescent="0.25"/>
    <row r="9710" ht="0" hidden="1" customHeight="1" x14ac:dyDescent="0.25"/>
    <row r="9711" ht="0" hidden="1" customHeight="1" x14ac:dyDescent="0.25"/>
    <row r="9712" ht="0" hidden="1" customHeight="1" x14ac:dyDescent="0.25"/>
    <row r="9713" ht="0" hidden="1" customHeight="1" x14ac:dyDescent="0.25"/>
    <row r="9714" ht="0" hidden="1" customHeight="1" x14ac:dyDescent="0.25"/>
    <row r="9715" ht="0" hidden="1" customHeight="1" x14ac:dyDescent="0.25"/>
    <row r="9716" ht="0" hidden="1" customHeight="1" x14ac:dyDescent="0.25"/>
    <row r="9717" ht="0" hidden="1" customHeight="1" x14ac:dyDescent="0.25"/>
    <row r="9718" ht="0" hidden="1" customHeight="1" x14ac:dyDescent="0.25"/>
    <row r="9719" ht="0" hidden="1" customHeight="1" x14ac:dyDescent="0.25"/>
    <row r="9720" ht="0" hidden="1" customHeight="1" x14ac:dyDescent="0.25"/>
    <row r="9721" ht="0" hidden="1" customHeight="1" x14ac:dyDescent="0.25"/>
    <row r="9722" ht="0" hidden="1" customHeight="1" x14ac:dyDescent="0.25"/>
    <row r="9723" ht="0" hidden="1" customHeight="1" x14ac:dyDescent="0.25"/>
    <row r="9724" ht="0" hidden="1" customHeight="1" x14ac:dyDescent="0.25"/>
    <row r="9725" ht="0" hidden="1" customHeight="1" x14ac:dyDescent="0.25"/>
    <row r="9726" ht="0" hidden="1" customHeight="1" x14ac:dyDescent="0.25"/>
    <row r="9727" ht="0" hidden="1" customHeight="1" x14ac:dyDescent="0.25"/>
    <row r="9728" ht="0" hidden="1" customHeight="1" x14ac:dyDescent="0.25"/>
    <row r="9729" ht="0" hidden="1" customHeight="1" x14ac:dyDescent="0.25"/>
    <row r="9730" ht="0" hidden="1" customHeight="1" x14ac:dyDescent="0.25"/>
    <row r="9731" ht="0" hidden="1" customHeight="1" x14ac:dyDescent="0.25"/>
    <row r="9732" ht="0" hidden="1" customHeight="1" x14ac:dyDescent="0.25"/>
    <row r="9733" ht="0" hidden="1" customHeight="1" x14ac:dyDescent="0.25"/>
    <row r="9734" ht="0" hidden="1" customHeight="1" x14ac:dyDescent="0.25"/>
    <row r="9735" ht="0" hidden="1" customHeight="1" x14ac:dyDescent="0.25"/>
    <row r="9736" ht="0" hidden="1" customHeight="1" x14ac:dyDescent="0.25"/>
    <row r="9737" ht="0" hidden="1" customHeight="1" x14ac:dyDescent="0.25"/>
    <row r="9738" ht="0" hidden="1" customHeight="1" x14ac:dyDescent="0.25"/>
    <row r="9739" ht="0" hidden="1" customHeight="1" x14ac:dyDescent="0.25"/>
    <row r="9740" ht="0" hidden="1" customHeight="1" x14ac:dyDescent="0.25"/>
    <row r="9741" ht="0" hidden="1" customHeight="1" x14ac:dyDescent="0.25"/>
    <row r="9742" ht="0" hidden="1" customHeight="1" x14ac:dyDescent="0.25"/>
    <row r="9743" ht="0" hidden="1" customHeight="1" x14ac:dyDescent="0.25"/>
    <row r="9744" ht="0" hidden="1" customHeight="1" x14ac:dyDescent="0.25"/>
    <row r="9745" ht="0" hidden="1" customHeight="1" x14ac:dyDescent="0.25"/>
    <row r="9746" ht="0" hidden="1" customHeight="1" x14ac:dyDescent="0.25"/>
    <row r="9747" ht="0" hidden="1" customHeight="1" x14ac:dyDescent="0.25"/>
    <row r="9748" ht="0" hidden="1" customHeight="1" x14ac:dyDescent="0.25"/>
    <row r="9749" ht="0" hidden="1" customHeight="1" x14ac:dyDescent="0.25"/>
    <row r="9750" ht="0" hidden="1" customHeight="1" x14ac:dyDescent="0.25"/>
    <row r="9751" ht="0" hidden="1" customHeight="1" x14ac:dyDescent="0.25"/>
    <row r="9752" ht="0" hidden="1" customHeight="1" x14ac:dyDescent="0.25"/>
    <row r="9753" ht="0" hidden="1" customHeight="1" x14ac:dyDescent="0.25"/>
    <row r="9754" ht="0" hidden="1" customHeight="1" x14ac:dyDescent="0.25"/>
    <row r="9755" ht="0" hidden="1" customHeight="1" x14ac:dyDescent="0.25"/>
    <row r="9756" ht="0" hidden="1" customHeight="1" x14ac:dyDescent="0.25"/>
    <row r="9757" ht="0" hidden="1" customHeight="1" x14ac:dyDescent="0.25"/>
    <row r="9758" ht="0" hidden="1" customHeight="1" x14ac:dyDescent="0.25"/>
    <row r="9759" ht="0" hidden="1" customHeight="1" x14ac:dyDescent="0.25"/>
    <row r="9760" ht="0" hidden="1" customHeight="1" x14ac:dyDescent="0.25"/>
    <row r="9761" ht="0" hidden="1" customHeight="1" x14ac:dyDescent="0.25"/>
    <row r="9762" ht="0" hidden="1" customHeight="1" x14ac:dyDescent="0.25"/>
    <row r="9763" ht="0" hidden="1" customHeight="1" x14ac:dyDescent="0.25"/>
    <row r="9764" ht="0" hidden="1" customHeight="1" x14ac:dyDescent="0.25"/>
    <row r="9765" ht="0" hidden="1" customHeight="1" x14ac:dyDescent="0.25"/>
    <row r="9766" ht="0" hidden="1" customHeight="1" x14ac:dyDescent="0.25"/>
    <row r="9767" ht="0" hidden="1" customHeight="1" x14ac:dyDescent="0.25"/>
    <row r="9768" ht="0" hidden="1" customHeight="1" x14ac:dyDescent="0.25"/>
    <row r="9769" ht="0" hidden="1" customHeight="1" x14ac:dyDescent="0.25"/>
    <row r="9770" ht="0" hidden="1" customHeight="1" x14ac:dyDescent="0.25"/>
    <row r="9771" ht="0" hidden="1" customHeight="1" x14ac:dyDescent="0.25"/>
    <row r="9772" ht="0" hidden="1" customHeight="1" x14ac:dyDescent="0.25"/>
    <row r="9773" ht="0" hidden="1" customHeight="1" x14ac:dyDescent="0.25"/>
    <row r="9774" ht="0" hidden="1" customHeight="1" x14ac:dyDescent="0.25"/>
    <row r="9775" ht="0" hidden="1" customHeight="1" x14ac:dyDescent="0.25"/>
    <row r="9776" ht="0" hidden="1" customHeight="1" x14ac:dyDescent="0.25"/>
    <row r="9777" ht="0" hidden="1" customHeight="1" x14ac:dyDescent="0.25"/>
    <row r="9778" ht="0" hidden="1" customHeight="1" x14ac:dyDescent="0.25"/>
    <row r="9779" ht="0" hidden="1" customHeight="1" x14ac:dyDescent="0.25"/>
    <row r="9780" ht="0" hidden="1" customHeight="1" x14ac:dyDescent="0.25"/>
    <row r="9781" ht="0" hidden="1" customHeight="1" x14ac:dyDescent="0.25"/>
    <row r="9782" ht="0" hidden="1" customHeight="1" x14ac:dyDescent="0.25"/>
    <row r="9783" ht="0" hidden="1" customHeight="1" x14ac:dyDescent="0.25"/>
    <row r="9784" ht="0" hidden="1" customHeight="1" x14ac:dyDescent="0.25"/>
    <row r="9785" ht="0" hidden="1" customHeight="1" x14ac:dyDescent="0.25"/>
    <row r="9786" ht="0" hidden="1" customHeight="1" x14ac:dyDescent="0.25"/>
    <row r="9787" ht="0" hidden="1" customHeight="1" x14ac:dyDescent="0.25"/>
    <row r="9788" ht="0" hidden="1" customHeight="1" x14ac:dyDescent="0.25"/>
    <row r="9789" ht="0" hidden="1" customHeight="1" x14ac:dyDescent="0.25"/>
    <row r="9790" ht="0" hidden="1" customHeight="1" x14ac:dyDescent="0.25"/>
    <row r="9791" ht="0" hidden="1" customHeight="1" x14ac:dyDescent="0.25"/>
    <row r="9792" ht="0" hidden="1" customHeight="1" x14ac:dyDescent="0.25"/>
    <row r="9793" ht="0" hidden="1" customHeight="1" x14ac:dyDescent="0.25"/>
    <row r="9794" ht="0" hidden="1" customHeight="1" x14ac:dyDescent="0.25"/>
    <row r="9795" ht="0" hidden="1" customHeight="1" x14ac:dyDescent="0.25"/>
    <row r="9796" ht="0" hidden="1" customHeight="1" x14ac:dyDescent="0.25"/>
    <row r="9797" ht="0" hidden="1" customHeight="1" x14ac:dyDescent="0.25"/>
    <row r="9798" ht="0" hidden="1" customHeight="1" x14ac:dyDescent="0.25"/>
    <row r="9799" ht="0" hidden="1" customHeight="1" x14ac:dyDescent="0.25"/>
    <row r="9800" ht="0" hidden="1" customHeight="1" x14ac:dyDescent="0.25"/>
    <row r="9801" ht="0" hidden="1" customHeight="1" x14ac:dyDescent="0.25"/>
    <row r="9802" ht="0" hidden="1" customHeight="1" x14ac:dyDescent="0.25"/>
    <row r="9803" ht="0" hidden="1" customHeight="1" x14ac:dyDescent="0.25"/>
    <row r="9804" ht="0" hidden="1" customHeight="1" x14ac:dyDescent="0.25"/>
    <row r="9805" ht="0" hidden="1" customHeight="1" x14ac:dyDescent="0.25"/>
    <row r="9806" ht="0" hidden="1" customHeight="1" x14ac:dyDescent="0.25"/>
    <row r="9807" ht="0" hidden="1" customHeight="1" x14ac:dyDescent="0.25"/>
    <row r="9808" ht="0" hidden="1" customHeight="1" x14ac:dyDescent="0.25"/>
    <row r="9809" ht="0" hidden="1" customHeight="1" x14ac:dyDescent="0.25"/>
    <row r="9810" ht="0" hidden="1" customHeight="1" x14ac:dyDescent="0.25"/>
    <row r="9811" ht="0" hidden="1" customHeight="1" x14ac:dyDescent="0.25"/>
    <row r="9812" ht="0" hidden="1" customHeight="1" x14ac:dyDescent="0.25"/>
    <row r="9813" ht="0" hidden="1" customHeight="1" x14ac:dyDescent="0.25"/>
    <row r="9814" ht="0" hidden="1" customHeight="1" x14ac:dyDescent="0.25"/>
    <row r="9815" ht="0" hidden="1" customHeight="1" x14ac:dyDescent="0.25"/>
    <row r="9816" ht="0" hidden="1" customHeight="1" x14ac:dyDescent="0.25"/>
    <row r="9817" ht="0" hidden="1" customHeight="1" x14ac:dyDescent="0.25"/>
    <row r="9818" ht="0" hidden="1" customHeight="1" x14ac:dyDescent="0.25"/>
    <row r="9819" ht="0" hidden="1" customHeight="1" x14ac:dyDescent="0.25"/>
    <row r="9820" ht="0" hidden="1" customHeight="1" x14ac:dyDescent="0.25"/>
    <row r="9821" ht="0" hidden="1" customHeight="1" x14ac:dyDescent="0.25"/>
    <row r="9822" ht="0" hidden="1" customHeight="1" x14ac:dyDescent="0.25"/>
    <row r="9823" ht="0" hidden="1" customHeight="1" x14ac:dyDescent="0.25"/>
    <row r="9824" ht="0" hidden="1" customHeight="1" x14ac:dyDescent="0.25"/>
    <row r="9825" ht="0" hidden="1" customHeight="1" x14ac:dyDescent="0.25"/>
    <row r="9826" ht="0" hidden="1" customHeight="1" x14ac:dyDescent="0.25"/>
    <row r="9827" ht="0" hidden="1" customHeight="1" x14ac:dyDescent="0.25"/>
    <row r="9828" ht="0" hidden="1" customHeight="1" x14ac:dyDescent="0.25"/>
    <row r="9829" ht="0" hidden="1" customHeight="1" x14ac:dyDescent="0.25"/>
    <row r="9830" ht="0" hidden="1" customHeight="1" x14ac:dyDescent="0.25"/>
    <row r="9831" ht="0" hidden="1" customHeight="1" x14ac:dyDescent="0.25"/>
    <row r="9832" ht="0" hidden="1" customHeight="1" x14ac:dyDescent="0.25"/>
    <row r="9833" ht="0" hidden="1" customHeight="1" x14ac:dyDescent="0.25"/>
    <row r="9834" ht="0" hidden="1" customHeight="1" x14ac:dyDescent="0.25"/>
    <row r="9835" ht="0" hidden="1" customHeight="1" x14ac:dyDescent="0.25"/>
    <row r="9836" ht="0" hidden="1" customHeight="1" x14ac:dyDescent="0.25"/>
    <row r="9837" ht="0" hidden="1" customHeight="1" x14ac:dyDescent="0.25"/>
    <row r="9838" ht="0" hidden="1" customHeight="1" x14ac:dyDescent="0.25"/>
    <row r="9839" ht="0" hidden="1" customHeight="1" x14ac:dyDescent="0.25"/>
    <row r="9840" ht="0" hidden="1" customHeight="1" x14ac:dyDescent="0.25"/>
    <row r="9841" ht="0" hidden="1" customHeight="1" x14ac:dyDescent="0.25"/>
    <row r="9842" ht="0" hidden="1" customHeight="1" x14ac:dyDescent="0.25"/>
    <row r="9843" ht="0" hidden="1" customHeight="1" x14ac:dyDescent="0.25"/>
    <row r="9844" ht="0" hidden="1" customHeight="1" x14ac:dyDescent="0.25"/>
    <row r="9845" ht="0" hidden="1" customHeight="1" x14ac:dyDescent="0.25"/>
    <row r="9846" ht="0" hidden="1" customHeight="1" x14ac:dyDescent="0.25"/>
    <row r="9847" ht="0" hidden="1" customHeight="1" x14ac:dyDescent="0.25"/>
    <row r="9848" ht="0" hidden="1" customHeight="1" x14ac:dyDescent="0.25"/>
    <row r="9849" ht="0" hidden="1" customHeight="1" x14ac:dyDescent="0.25"/>
    <row r="9850" ht="0" hidden="1" customHeight="1" x14ac:dyDescent="0.25"/>
    <row r="9851" ht="0" hidden="1" customHeight="1" x14ac:dyDescent="0.25"/>
    <row r="9852" ht="0" hidden="1" customHeight="1" x14ac:dyDescent="0.25"/>
    <row r="9853" ht="0" hidden="1" customHeight="1" x14ac:dyDescent="0.25"/>
    <row r="9854" ht="0" hidden="1" customHeight="1" x14ac:dyDescent="0.25"/>
    <row r="9855" ht="0" hidden="1" customHeight="1" x14ac:dyDescent="0.25"/>
    <row r="9856" ht="0" hidden="1" customHeight="1" x14ac:dyDescent="0.25"/>
    <row r="9857" ht="0" hidden="1" customHeight="1" x14ac:dyDescent="0.25"/>
    <row r="9858" ht="0" hidden="1" customHeight="1" x14ac:dyDescent="0.25"/>
    <row r="9859" ht="0" hidden="1" customHeight="1" x14ac:dyDescent="0.25"/>
    <row r="9860" ht="0" hidden="1" customHeight="1" x14ac:dyDescent="0.25"/>
    <row r="9861" ht="0" hidden="1" customHeight="1" x14ac:dyDescent="0.25"/>
    <row r="9862" ht="0" hidden="1" customHeight="1" x14ac:dyDescent="0.25"/>
    <row r="9863" ht="0" hidden="1" customHeight="1" x14ac:dyDescent="0.25"/>
    <row r="9864" ht="0" hidden="1" customHeight="1" x14ac:dyDescent="0.25"/>
    <row r="9865" ht="0" hidden="1" customHeight="1" x14ac:dyDescent="0.25"/>
    <row r="9866" ht="0" hidden="1" customHeight="1" x14ac:dyDescent="0.25"/>
    <row r="9867" ht="0" hidden="1" customHeight="1" x14ac:dyDescent="0.25"/>
    <row r="9868" ht="0" hidden="1" customHeight="1" x14ac:dyDescent="0.25"/>
    <row r="9869" ht="0" hidden="1" customHeight="1" x14ac:dyDescent="0.25"/>
    <row r="9870" ht="0" hidden="1" customHeight="1" x14ac:dyDescent="0.25"/>
    <row r="9871" ht="0" hidden="1" customHeight="1" x14ac:dyDescent="0.25"/>
    <row r="9872" ht="0" hidden="1" customHeight="1" x14ac:dyDescent="0.25"/>
    <row r="9873" ht="0" hidden="1" customHeight="1" x14ac:dyDescent="0.25"/>
    <row r="9874" ht="0" hidden="1" customHeight="1" x14ac:dyDescent="0.25"/>
    <row r="9875" ht="0" hidden="1" customHeight="1" x14ac:dyDescent="0.25"/>
    <row r="9876" ht="0" hidden="1" customHeight="1" x14ac:dyDescent="0.25"/>
    <row r="9877" ht="0" hidden="1" customHeight="1" x14ac:dyDescent="0.25"/>
    <row r="9878" ht="0" hidden="1" customHeight="1" x14ac:dyDescent="0.25"/>
    <row r="9879" ht="0" hidden="1" customHeight="1" x14ac:dyDescent="0.25"/>
    <row r="9880" ht="0" hidden="1" customHeight="1" x14ac:dyDescent="0.25"/>
    <row r="9881" ht="0" hidden="1" customHeight="1" x14ac:dyDescent="0.25"/>
    <row r="9882" ht="0" hidden="1" customHeight="1" x14ac:dyDescent="0.25"/>
    <row r="9883" ht="0" hidden="1" customHeight="1" x14ac:dyDescent="0.25"/>
    <row r="9884" ht="0" hidden="1" customHeight="1" x14ac:dyDescent="0.25"/>
    <row r="9885" ht="0" hidden="1" customHeight="1" x14ac:dyDescent="0.25"/>
    <row r="9886" ht="0" hidden="1" customHeight="1" x14ac:dyDescent="0.25"/>
    <row r="9887" ht="0" hidden="1" customHeight="1" x14ac:dyDescent="0.25"/>
    <row r="9888" ht="0" hidden="1" customHeight="1" x14ac:dyDescent="0.25"/>
    <row r="9889" ht="0" hidden="1" customHeight="1" x14ac:dyDescent="0.25"/>
    <row r="9890" ht="0" hidden="1" customHeight="1" x14ac:dyDescent="0.25"/>
    <row r="9891" ht="0" hidden="1" customHeight="1" x14ac:dyDescent="0.25"/>
    <row r="9892" ht="0" hidden="1" customHeight="1" x14ac:dyDescent="0.25"/>
    <row r="9893" ht="0" hidden="1" customHeight="1" x14ac:dyDescent="0.25"/>
    <row r="9894" ht="0" hidden="1" customHeight="1" x14ac:dyDescent="0.25"/>
    <row r="9895" ht="0" hidden="1" customHeight="1" x14ac:dyDescent="0.25"/>
    <row r="9896" ht="0" hidden="1" customHeight="1" x14ac:dyDescent="0.25"/>
    <row r="9897" ht="0" hidden="1" customHeight="1" x14ac:dyDescent="0.25"/>
    <row r="9898" ht="0" hidden="1" customHeight="1" x14ac:dyDescent="0.25"/>
    <row r="9899" ht="0" hidden="1" customHeight="1" x14ac:dyDescent="0.25"/>
    <row r="9900" ht="0" hidden="1" customHeight="1" x14ac:dyDescent="0.25"/>
    <row r="9901" ht="0" hidden="1" customHeight="1" x14ac:dyDescent="0.25"/>
    <row r="9902" ht="0" hidden="1" customHeight="1" x14ac:dyDescent="0.25"/>
    <row r="9903" ht="0" hidden="1" customHeight="1" x14ac:dyDescent="0.25"/>
    <row r="9904" ht="0" hidden="1" customHeight="1" x14ac:dyDescent="0.25"/>
    <row r="9905" ht="0" hidden="1" customHeight="1" x14ac:dyDescent="0.25"/>
    <row r="9906" ht="0" hidden="1" customHeight="1" x14ac:dyDescent="0.25"/>
    <row r="9907" ht="0" hidden="1" customHeight="1" x14ac:dyDescent="0.25"/>
    <row r="9908" ht="0" hidden="1" customHeight="1" x14ac:dyDescent="0.25"/>
    <row r="9909" ht="0" hidden="1" customHeight="1" x14ac:dyDescent="0.25"/>
    <row r="9910" ht="0" hidden="1" customHeight="1" x14ac:dyDescent="0.25"/>
    <row r="9911" ht="0" hidden="1" customHeight="1" x14ac:dyDescent="0.25"/>
    <row r="9912" ht="0" hidden="1" customHeight="1" x14ac:dyDescent="0.25"/>
    <row r="9913" ht="0" hidden="1" customHeight="1" x14ac:dyDescent="0.25"/>
    <row r="9914" ht="0" hidden="1" customHeight="1" x14ac:dyDescent="0.25"/>
    <row r="9915" ht="0" hidden="1" customHeight="1" x14ac:dyDescent="0.25"/>
    <row r="9916" ht="0" hidden="1" customHeight="1" x14ac:dyDescent="0.25"/>
    <row r="9917" ht="0" hidden="1" customHeight="1" x14ac:dyDescent="0.25"/>
    <row r="9918" ht="0" hidden="1" customHeight="1" x14ac:dyDescent="0.25"/>
    <row r="9919" ht="0" hidden="1" customHeight="1" x14ac:dyDescent="0.25"/>
    <row r="9920" ht="0" hidden="1" customHeight="1" x14ac:dyDescent="0.25"/>
    <row r="9921" ht="0" hidden="1" customHeight="1" x14ac:dyDescent="0.25"/>
    <row r="9922" ht="0" hidden="1" customHeight="1" x14ac:dyDescent="0.25"/>
    <row r="9923" ht="0" hidden="1" customHeight="1" x14ac:dyDescent="0.25"/>
    <row r="9924" ht="0" hidden="1" customHeight="1" x14ac:dyDescent="0.25"/>
    <row r="9925" ht="0" hidden="1" customHeight="1" x14ac:dyDescent="0.25"/>
    <row r="9926" ht="0" hidden="1" customHeight="1" x14ac:dyDescent="0.25"/>
    <row r="9927" ht="0" hidden="1" customHeight="1" x14ac:dyDescent="0.25"/>
    <row r="9928" ht="0" hidden="1" customHeight="1" x14ac:dyDescent="0.25"/>
    <row r="9929" ht="0" hidden="1" customHeight="1" x14ac:dyDescent="0.25"/>
    <row r="9930" ht="0" hidden="1" customHeight="1" x14ac:dyDescent="0.25"/>
    <row r="9931" ht="0" hidden="1" customHeight="1" x14ac:dyDescent="0.25"/>
    <row r="9932" ht="0" hidden="1" customHeight="1" x14ac:dyDescent="0.25"/>
    <row r="9933" ht="0" hidden="1" customHeight="1" x14ac:dyDescent="0.25"/>
    <row r="9934" ht="0" hidden="1" customHeight="1" x14ac:dyDescent="0.25"/>
    <row r="9935" ht="0" hidden="1" customHeight="1" x14ac:dyDescent="0.25"/>
    <row r="9936" ht="0" hidden="1" customHeight="1" x14ac:dyDescent="0.25"/>
    <row r="9937" ht="0" hidden="1" customHeight="1" x14ac:dyDescent="0.25"/>
    <row r="9938" ht="0" hidden="1" customHeight="1" x14ac:dyDescent="0.25"/>
    <row r="9939" ht="0" hidden="1" customHeight="1" x14ac:dyDescent="0.25"/>
    <row r="9940" ht="0" hidden="1" customHeight="1" x14ac:dyDescent="0.25"/>
    <row r="9941" ht="0" hidden="1" customHeight="1" x14ac:dyDescent="0.25"/>
    <row r="9942" ht="0" hidden="1" customHeight="1" x14ac:dyDescent="0.25"/>
    <row r="9943" ht="0" hidden="1" customHeight="1" x14ac:dyDescent="0.25"/>
    <row r="9944" ht="0" hidden="1" customHeight="1" x14ac:dyDescent="0.25"/>
    <row r="9945" ht="0" hidden="1" customHeight="1" x14ac:dyDescent="0.25"/>
    <row r="9946" ht="0" hidden="1" customHeight="1" x14ac:dyDescent="0.25"/>
    <row r="9947" ht="0" hidden="1" customHeight="1" x14ac:dyDescent="0.25"/>
    <row r="9948" ht="0" hidden="1" customHeight="1" x14ac:dyDescent="0.25"/>
    <row r="9949" ht="0" hidden="1" customHeight="1" x14ac:dyDescent="0.25"/>
    <row r="9950" ht="0" hidden="1" customHeight="1" x14ac:dyDescent="0.25"/>
    <row r="9951" ht="0" hidden="1" customHeight="1" x14ac:dyDescent="0.25"/>
    <row r="9952" ht="0" hidden="1" customHeight="1" x14ac:dyDescent="0.25"/>
    <row r="9953" ht="0" hidden="1" customHeight="1" x14ac:dyDescent="0.25"/>
    <row r="9954" ht="0" hidden="1" customHeight="1" x14ac:dyDescent="0.25"/>
    <row r="9955" ht="0" hidden="1" customHeight="1" x14ac:dyDescent="0.25"/>
    <row r="9956" ht="0" hidden="1" customHeight="1" x14ac:dyDescent="0.25"/>
    <row r="9957" ht="0" hidden="1" customHeight="1" x14ac:dyDescent="0.25"/>
    <row r="9958" ht="0" hidden="1" customHeight="1" x14ac:dyDescent="0.25"/>
    <row r="9959" ht="0" hidden="1" customHeight="1" x14ac:dyDescent="0.25"/>
    <row r="9960" ht="0" hidden="1" customHeight="1" x14ac:dyDescent="0.25"/>
    <row r="9961" ht="0" hidden="1" customHeight="1" x14ac:dyDescent="0.25"/>
    <row r="9962" ht="0" hidden="1" customHeight="1" x14ac:dyDescent="0.25"/>
    <row r="9963" ht="0" hidden="1" customHeight="1" x14ac:dyDescent="0.25"/>
    <row r="9964" ht="0" hidden="1" customHeight="1" x14ac:dyDescent="0.25"/>
    <row r="9965" ht="0" hidden="1" customHeight="1" x14ac:dyDescent="0.25"/>
    <row r="9966" ht="0" hidden="1" customHeight="1" x14ac:dyDescent="0.25"/>
    <row r="9967" ht="0" hidden="1" customHeight="1" x14ac:dyDescent="0.25"/>
    <row r="9968" ht="0" hidden="1" customHeight="1" x14ac:dyDescent="0.25"/>
    <row r="9969" ht="0" hidden="1" customHeight="1" x14ac:dyDescent="0.25"/>
    <row r="9970" ht="0" hidden="1" customHeight="1" x14ac:dyDescent="0.25"/>
    <row r="9971" ht="0" hidden="1" customHeight="1" x14ac:dyDescent="0.25"/>
    <row r="9972" ht="0" hidden="1" customHeight="1" x14ac:dyDescent="0.25"/>
    <row r="9973" ht="0" hidden="1" customHeight="1" x14ac:dyDescent="0.25"/>
    <row r="9974" ht="0" hidden="1" customHeight="1" x14ac:dyDescent="0.25"/>
    <row r="9975" ht="0" hidden="1" customHeight="1" x14ac:dyDescent="0.25"/>
    <row r="9976" ht="0" hidden="1" customHeight="1" x14ac:dyDescent="0.25"/>
    <row r="9977" ht="0" hidden="1" customHeight="1" x14ac:dyDescent="0.25"/>
    <row r="9978" ht="0" hidden="1" customHeight="1" x14ac:dyDescent="0.25"/>
    <row r="9979" ht="0" hidden="1" customHeight="1" x14ac:dyDescent="0.25"/>
    <row r="9980" ht="0" hidden="1" customHeight="1" x14ac:dyDescent="0.25"/>
    <row r="9981" ht="0" hidden="1" customHeight="1" x14ac:dyDescent="0.25"/>
    <row r="9982" ht="0" hidden="1" customHeight="1" x14ac:dyDescent="0.25"/>
    <row r="9983" ht="0" hidden="1" customHeight="1" x14ac:dyDescent="0.25"/>
    <row r="9984" ht="0" hidden="1" customHeight="1" x14ac:dyDescent="0.25"/>
    <row r="9985" ht="0" hidden="1" customHeight="1" x14ac:dyDescent="0.25"/>
    <row r="9986" ht="0" hidden="1" customHeight="1" x14ac:dyDescent="0.25"/>
    <row r="9987" ht="0" hidden="1" customHeight="1" x14ac:dyDescent="0.25"/>
    <row r="9988" ht="0" hidden="1" customHeight="1" x14ac:dyDescent="0.25"/>
    <row r="9989" ht="0" hidden="1" customHeight="1" x14ac:dyDescent="0.25"/>
    <row r="9990" ht="0" hidden="1" customHeight="1" x14ac:dyDescent="0.25"/>
    <row r="9991" ht="0" hidden="1" customHeight="1" x14ac:dyDescent="0.25"/>
    <row r="9992" ht="0" hidden="1" customHeight="1" x14ac:dyDescent="0.25"/>
    <row r="9993" ht="0" hidden="1" customHeight="1" x14ac:dyDescent="0.25"/>
    <row r="9994" ht="0" hidden="1" customHeight="1" x14ac:dyDescent="0.25"/>
    <row r="9995" ht="0" hidden="1" customHeight="1" x14ac:dyDescent="0.25"/>
    <row r="9996" ht="0" hidden="1" customHeight="1" x14ac:dyDescent="0.25"/>
    <row r="9997" ht="0" hidden="1" customHeight="1" x14ac:dyDescent="0.25"/>
    <row r="9998" ht="0" hidden="1" customHeight="1" x14ac:dyDescent="0.25"/>
    <row r="9999" ht="0" hidden="1" customHeight="1" x14ac:dyDescent="0.25"/>
    <row r="10000" ht="0" hidden="1" customHeight="1" x14ac:dyDescent="0.25"/>
    <row r="10001" ht="0" hidden="1" customHeight="1" x14ac:dyDescent="0.25"/>
    <row r="10002" ht="0" hidden="1" customHeight="1" x14ac:dyDescent="0.25"/>
    <row r="10003" ht="0" hidden="1" customHeight="1" x14ac:dyDescent="0.25"/>
    <row r="10004" ht="0" hidden="1" customHeight="1" x14ac:dyDescent="0.25"/>
    <row r="10005" ht="0" hidden="1" customHeight="1" x14ac:dyDescent="0.25"/>
    <row r="10006" ht="0" hidden="1" customHeight="1" x14ac:dyDescent="0.25"/>
    <row r="10007" ht="0" hidden="1" customHeight="1" x14ac:dyDescent="0.25"/>
    <row r="10008" ht="0" hidden="1" customHeight="1" x14ac:dyDescent="0.25"/>
    <row r="10009" ht="0" hidden="1" customHeight="1" x14ac:dyDescent="0.25"/>
    <row r="10010" ht="0" hidden="1" customHeight="1" x14ac:dyDescent="0.25"/>
    <row r="10011" ht="0" hidden="1" customHeight="1" x14ac:dyDescent="0.25"/>
    <row r="10012" ht="0" hidden="1" customHeight="1" x14ac:dyDescent="0.25"/>
    <row r="10013" ht="0" hidden="1" customHeight="1" x14ac:dyDescent="0.25"/>
    <row r="10014" ht="0" hidden="1" customHeight="1" x14ac:dyDescent="0.25"/>
    <row r="10015" ht="0" hidden="1" customHeight="1" x14ac:dyDescent="0.25"/>
    <row r="10016" ht="0" hidden="1" customHeight="1" x14ac:dyDescent="0.25"/>
    <row r="10017" ht="0" hidden="1" customHeight="1" x14ac:dyDescent="0.25"/>
    <row r="10018" ht="0" hidden="1" customHeight="1" x14ac:dyDescent="0.25"/>
    <row r="10019" ht="0" hidden="1" customHeight="1" x14ac:dyDescent="0.25"/>
    <row r="10020" ht="0" hidden="1" customHeight="1" x14ac:dyDescent="0.25"/>
    <row r="10021" ht="0" hidden="1" customHeight="1" x14ac:dyDescent="0.25"/>
    <row r="10022" ht="0" hidden="1" customHeight="1" x14ac:dyDescent="0.25"/>
    <row r="10023" ht="0" hidden="1" customHeight="1" x14ac:dyDescent="0.25"/>
    <row r="10024" ht="0" hidden="1" customHeight="1" x14ac:dyDescent="0.25"/>
    <row r="10025" ht="0" hidden="1" customHeight="1" x14ac:dyDescent="0.25"/>
    <row r="10026" ht="0" hidden="1" customHeight="1" x14ac:dyDescent="0.25"/>
    <row r="10027" ht="0" hidden="1" customHeight="1" x14ac:dyDescent="0.25"/>
    <row r="10028" ht="0" hidden="1" customHeight="1" x14ac:dyDescent="0.25"/>
    <row r="10029" ht="0" hidden="1" customHeight="1" x14ac:dyDescent="0.25"/>
    <row r="10030" ht="0" hidden="1" customHeight="1" x14ac:dyDescent="0.25"/>
    <row r="10031" ht="0" hidden="1" customHeight="1" x14ac:dyDescent="0.25"/>
    <row r="10032" ht="0" hidden="1" customHeight="1" x14ac:dyDescent="0.25"/>
    <row r="10033" ht="0" hidden="1" customHeight="1" x14ac:dyDescent="0.25"/>
    <row r="10034" ht="0" hidden="1" customHeight="1" x14ac:dyDescent="0.25"/>
    <row r="10035" ht="0" hidden="1" customHeight="1" x14ac:dyDescent="0.25"/>
    <row r="10036" ht="0" hidden="1" customHeight="1" x14ac:dyDescent="0.25"/>
    <row r="10037" ht="0" hidden="1" customHeight="1" x14ac:dyDescent="0.25"/>
    <row r="10038" ht="0" hidden="1" customHeight="1" x14ac:dyDescent="0.25"/>
    <row r="10039" ht="0" hidden="1" customHeight="1" x14ac:dyDescent="0.25"/>
    <row r="10040" ht="0" hidden="1" customHeight="1" x14ac:dyDescent="0.25"/>
    <row r="10041" ht="0" hidden="1" customHeight="1" x14ac:dyDescent="0.25"/>
    <row r="10042" ht="0" hidden="1" customHeight="1" x14ac:dyDescent="0.25"/>
    <row r="10043" ht="0" hidden="1" customHeight="1" x14ac:dyDescent="0.25"/>
    <row r="10044" ht="0" hidden="1" customHeight="1" x14ac:dyDescent="0.25"/>
    <row r="10045" ht="0" hidden="1" customHeight="1" x14ac:dyDescent="0.25"/>
    <row r="10046" ht="0" hidden="1" customHeight="1" x14ac:dyDescent="0.25"/>
    <row r="10047" ht="0" hidden="1" customHeight="1" x14ac:dyDescent="0.25"/>
    <row r="10048" ht="0" hidden="1" customHeight="1" x14ac:dyDescent="0.25"/>
    <row r="10049" ht="0" hidden="1" customHeight="1" x14ac:dyDescent="0.25"/>
    <row r="10050" ht="0" hidden="1" customHeight="1" x14ac:dyDescent="0.25"/>
    <row r="10051" ht="0" hidden="1" customHeight="1" x14ac:dyDescent="0.25"/>
    <row r="10052" ht="0" hidden="1" customHeight="1" x14ac:dyDescent="0.25"/>
    <row r="10053" ht="0" hidden="1" customHeight="1" x14ac:dyDescent="0.25"/>
    <row r="10054" ht="0" hidden="1" customHeight="1" x14ac:dyDescent="0.25"/>
    <row r="10055" ht="0" hidden="1" customHeight="1" x14ac:dyDescent="0.25"/>
    <row r="10056" ht="0" hidden="1" customHeight="1" x14ac:dyDescent="0.25"/>
    <row r="10057" ht="0" hidden="1" customHeight="1" x14ac:dyDescent="0.25"/>
    <row r="10058" ht="0" hidden="1" customHeight="1" x14ac:dyDescent="0.25"/>
    <row r="10059" ht="0" hidden="1" customHeight="1" x14ac:dyDescent="0.25"/>
    <row r="10060" ht="0" hidden="1" customHeight="1" x14ac:dyDescent="0.25"/>
    <row r="10061" ht="0" hidden="1" customHeight="1" x14ac:dyDescent="0.25"/>
    <row r="10062" ht="0" hidden="1" customHeight="1" x14ac:dyDescent="0.25"/>
    <row r="10063" ht="0" hidden="1" customHeight="1" x14ac:dyDescent="0.25"/>
    <row r="10064" ht="0" hidden="1" customHeight="1" x14ac:dyDescent="0.25"/>
    <row r="10065" ht="0" hidden="1" customHeight="1" x14ac:dyDescent="0.25"/>
    <row r="10066" ht="0" hidden="1" customHeight="1" x14ac:dyDescent="0.25"/>
    <row r="10067" ht="0" hidden="1" customHeight="1" x14ac:dyDescent="0.25"/>
    <row r="10068" ht="0" hidden="1" customHeight="1" x14ac:dyDescent="0.25"/>
    <row r="10069" ht="0" hidden="1" customHeight="1" x14ac:dyDescent="0.25"/>
    <row r="10070" ht="0" hidden="1" customHeight="1" x14ac:dyDescent="0.25"/>
    <row r="10071" ht="0" hidden="1" customHeight="1" x14ac:dyDescent="0.25"/>
    <row r="10072" ht="0" hidden="1" customHeight="1" x14ac:dyDescent="0.25"/>
    <row r="10073" ht="0" hidden="1" customHeight="1" x14ac:dyDescent="0.25"/>
    <row r="10074" ht="0" hidden="1" customHeight="1" x14ac:dyDescent="0.25"/>
    <row r="10075" ht="0" hidden="1" customHeight="1" x14ac:dyDescent="0.25"/>
    <row r="10076" ht="0" hidden="1" customHeight="1" x14ac:dyDescent="0.25"/>
    <row r="10077" ht="0" hidden="1" customHeight="1" x14ac:dyDescent="0.25"/>
    <row r="10078" ht="0" hidden="1" customHeight="1" x14ac:dyDescent="0.25"/>
    <row r="10079" ht="0" hidden="1" customHeight="1" x14ac:dyDescent="0.25"/>
    <row r="10080" ht="0" hidden="1" customHeight="1" x14ac:dyDescent="0.25"/>
    <row r="10081" ht="0" hidden="1" customHeight="1" x14ac:dyDescent="0.25"/>
    <row r="10082" ht="0" hidden="1" customHeight="1" x14ac:dyDescent="0.25"/>
    <row r="10083" ht="0" hidden="1" customHeight="1" x14ac:dyDescent="0.25"/>
    <row r="10084" ht="0" hidden="1" customHeight="1" x14ac:dyDescent="0.25"/>
    <row r="10085" ht="0" hidden="1" customHeight="1" x14ac:dyDescent="0.25"/>
    <row r="10086" ht="0" hidden="1" customHeight="1" x14ac:dyDescent="0.25"/>
    <row r="10087" ht="0" hidden="1" customHeight="1" x14ac:dyDescent="0.25"/>
    <row r="10088" ht="0" hidden="1" customHeight="1" x14ac:dyDescent="0.25"/>
    <row r="10089" ht="0" hidden="1" customHeight="1" x14ac:dyDescent="0.25"/>
    <row r="10090" ht="0" hidden="1" customHeight="1" x14ac:dyDescent="0.25"/>
    <row r="10091" ht="0" hidden="1" customHeight="1" x14ac:dyDescent="0.25"/>
    <row r="10092" ht="0" hidden="1" customHeight="1" x14ac:dyDescent="0.25"/>
    <row r="10093" ht="0" hidden="1" customHeight="1" x14ac:dyDescent="0.25"/>
    <row r="10094" ht="0" hidden="1" customHeight="1" x14ac:dyDescent="0.25"/>
    <row r="10095" ht="0" hidden="1" customHeight="1" x14ac:dyDescent="0.25"/>
    <row r="10096" ht="0" hidden="1" customHeight="1" x14ac:dyDescent="0.25"/>
    <row r="10097" ht="0" hidden="1" customHeight="1" x14ac:dyDescent="0.25"/>
    <row r="10098" ht="0" hidden="1" customHeight="1" x14ac:dyDescent="0.25"/>
    <row r="10099" ht="0" hidden="1" customHeight="1" x14ac:dyDescent="0.25"/>
    <row r="10100" ht="0" hidden="1" customHeight="1" x14ac:dyDescent="0.25"/>
    <row r="10101" ht="0" hidden="1" customHeight="1" x14ac:dyDescent="0.25"/>
    <row r="10102" ht="0" hidden="1" customHeight="1" x14ac:dyDescent="0.25"/>
    <row r="10103" ht="0" hidden="1" customHeight="1" x14ac:dyDescent="0.25"/>
    <row r="10104" ht="0" hidden="1" customHeight="1" x14ac:dyDescent="0.25"/>
    <row r="10105" ht="0" hidden="1" customHeight="1" x14ac:dyDescent="0.25"/>
    <row r="10106" ht="0" hidden="1" customHeight="1" x14ac:dyDescent="0.25"/>
    <row r="10107" ht="0" hidden="1" customHeight="1" x14ac:dyDescent="0.25"/>
    <row r="10108" ht="0" hidden="1" customHeight="1" x14ac:dyDescent="0.25"/>
    <row r="10109" ht="0" hidden="1" customHeight="1" x14ac:dyDescent="0.25"/>
    <row r="10110" ht="0" hidden="1" customHeight="1" x14ac:dyDescent="0.25"/>
    <row r="10111" ht="0" hidden="1" customHeight="1" x14ac:dyDescent="0.25"/>
    <row r="10112" ht="0" hidden="1" customHeight="1" x14ac:dyDescent="0.25"/>
    <row r="10113" ht="0" hidden="1" customHeight="1" x14ac:dyDescent="0.25"/>
    <row r="10114" ht="0" hidden="1" customHeight="1" x14ac:dyDescent="0.25"/>
    <row r="10115" ht="0" hidden="1" customHeight="1" x14ac:dyDescent="0.25"/>
    <row r="10116" ht="0" hidden="1" customHeight="1" x14ac:dyDescent="0.25"/>
    <row r="10117" ht="0" hidden="1" customHeight="1" x14ac:dyDescent="0.25"/>
    <row r="10118" ht="0" hidden="1" customHeight="1" x14ac:dyDescent="0.25"/>
    <row r="10119" ht="0" hidden="1" customHeight="1" x14ac:dyDescent="0.25"/>
    <row r="10120" ht="0" hidden="1" customHeight="1" x14ac:dyDescent="0.25"/>
    <row r="10121" ht="0" hidden="1" customHeight="1" x14ac:dyDescent="0.25"/>
    <row r="10122" ht="0" hidden="1" customHeight="1" x14ac:dyDescent="0.25"/>
    <row r="10123" ht="0" hidden="1" customHeight="1" x14ac:dyDescent="0.25"/>
    <row r="10124" ht="0" hidden="1" customHeight="1" x14ac:dyDescent="0.25"/>
    <row r="10125" ht="0" hidden="1" customHeight="1" x14ac:dyDescent="0.25"/>
    <row r="10126" ht="0" hidden="1" customHeight="1" x14ac:dyDescent="0.25"/>
    <row r="10127" ht="0" hidden="1" customHeight="1" x14ac:dyDescent="0.25"/>
    <row r="10128" ht="0" hidden="1" customHeight="1" x14ac:dyDescent="0.25"/>
    <row r="10129" ht="0" hidden="1" customHeight="1" x14ac:dyDescent="0.25"/>
    <row r="10130" ht="0" hidden="1" customHeight="1" x14ac:dyDescent="0.25"/>
    <row r="10131" ht="0" hidden="1" customHeight="1" x14ac:dyDescent="0.25"/>
    <row r="10132" ht="0" hidden="1" customHeight="1" x14ac:dyDescent="0.25"/>
    <row r="10133" ht="0" hidden="1" customHeight="1" x14ac:dyDescent="0.25"/>
    <row r="10134" ht="0" hidden="1" customHeight="1" x14ac:dyDescent="0.25"/>
    <row r="10135" ht="0" hidden="1" customHeight="1" x14ac:dyDescent="0.25"/>
    <row r="10136" ht="0" hidden="1" customHeight="1" x14ac:dyDescent="0.25"/>
    <row r="10137" ht="0" hidden="1" customHeight="1" x14ac:dyDescent="0.25"/>
    <row r="10138" ht="0" hidden="1" customHeight="1" x14ac:dyDescent="0.25"/>
    <row r="10139" ht="0" hidden="1" customHeight="1" x14ac:dyDescent="0.25"/>
    <row r="10140" ht="0" hidden="1" customHeight="1" x14ac:dyDescent="0.25"/>
    <row r="10141" ht="0" hidden="1" customHeight="1" x14ac:dyDescent="0.25"/>
    <row r="10142" ht="0" hidden="1" customHeight="1" x14ac:dyDescent="0.25"/>
    <row r="10143" ht="0" hidden="1" customHeight="1" x14ac:dyDescent="0.25"/>
    <row r="10144" ht="0" hidden="1" customHeight="1" x14ac:dyDescent="0.25"/>
    <row r="10145" ht="0" hidden="1" customHeight="1" x14ac:dyDescent="0.25"/>
    <row r="10146" ht="0" hidden="1" customHeight="1" x14ac:dyDescent="0.25"/>
    <row r="10147" ht="0" hidden="1" customHeight="1" x14ac:dyDescent="0.25"/>
    <row r="10148" ht="0" hidden="1" customHeight="1" x14ac:dyDescent="0.25"/>
    <row r="10149" ht="0" hidden="1" customHeight="1" x14ac:dyDescent="0.25"/>
    <row r="10150" ht="0" hidden="1" customHeight="1" x14ac:dyDescent="0.25"/>
    <row r="10151" ht="0" hidden="1" customHeight="1" x14ac:dyDescent="0.25"/>
    <row r="10152" ht="0" hidden="1" customHeight="1" x14ac:dyDescent="0.25"/>
    <row r="10153" ht="0" hidden="1" customHeight="1" x14ac:dyDescent="0.25"/>
    <row r="10154" ht="0" hidden="1" customHeight="1" x14ac:dyDescent="0.25"/>
    <row r="10155" ht="0" hidden="1" customHeight="1" x14ac:dyDescent="0.25"/>
    <row r="10156" ht="0" hidden="1" customHeight="1" x14ac:dyDescent="0.25"/>
    <row r="10157" ht="0" hidden="1" customHeight="1" x14ac:dyDescent="0.25"/>
    <row r="10158" ht="0" hidden="1" customHeight="1" x14ac:dyDescent="0.25"/>
    <row r="10159" ht="0" hidden="1" customHeight="1" x14ac:dyDescent="0.25"/>
    <row r="10160" ht="0" hidden="1" customHeight="1" x14ac:dyDescent="0.25"/>
    <row r="10161" ht="0" hidden="1" customHeight="1" x14ac:dyDescent="0.25"/>
    <row r="10162" ht="0" hidden="1" customHeight="1" x14ac:dyDescent="0.25"/>
    <row r="10163" ht="0" hidden="1" customHeight="1" x14ac:dyDescent="0.25"/>
    <row r="10164" ht="0" hidden="1" customHeight="1" x14ac:dyDescent="0.25"/>
    <row r="10165" ht="0" hidden="1" customHeight="1" x14ac:dyDescent="0.25"/>
    <row r="10166" ht="0" hidden="1" customHeight="1" x14ac:dyDescent="0.25"/>
    <row r="10167" ht="0" hidden="1" customHeight="1" x14ac:dyDescent="0.25"/>
    <row r="10168" ht="0" hidden="1" customHeight="1" x14ac:dyDescent="0.25"/>
    <row r="10169" ht="0" hidden="1" customHeight="1" x14ac:dyDescent="0.25"/>
    <row r="10170" ht="0" hidden="1" customHeight="1" x14ac:dyDescent="0.25"/>
    <row r="10171" ht="0" hidden="1" customHeight="1" x14ac:dyDescent="0.25"/>
    <row r="10172" ht="0" hidden="1" customHeight="1" x14ac:dyDescent="0.25"/>
    <row r="10173" ht="0" hidden="1" customHeight="1" x14ac:dyDescent="0.25"/>
    <row r="10174" ht="0" hidden="1" customHeight="1" x14ac:dyDescent="0.25"/>
    <row r="10175" ht="0" hidden="1" customHeight="1" x14ac:dyDescent="0.25"/>
    <row r="10176" ht="0" hidden="1" customHeight="1" x14ac:dyDescent="0.25"/>
    <row r="10177" ht="0" hidden="1" customHeight="1" x14ac:dyDescent="0.25"/>
    <row r="10178" ht="0" hidden="1" customHeight="1" x14ac:dyDescent="0.25"/>
    <row r="10179" ht="0" hidden="1" customHeight="1" x14ac:dyDescent="0.25"/>
    <row r="10180" ht="0" hidden="1" customHeight="1" x14ac:dyDescent="0.25"/>
    <row r="10181" ht="0" hidden="1" customHeight="1" x14ac:dyDescent="0.25"/>
    <row r="10182" ht="0" hidden="1" customHeight="1" x14ac:dyDescent="0.25"/>
    <row r="10183" ht="0" hidden="1" customHeight="1" x14ac:dyDescent="0.25"/>
    <row r="10184" ht="0" hidden="1" customHeight="1" x14ac:dyDescent="0.25"/>
    <row r="10185" ht="0" hidden="1" customHeight="1" x14ac:dyDescent="0.25"/>
    <row r="10186" ht="0" hidden="1" customHeight="1" x14ac:dyDescent="0.25"/>
    <row r="10187" ht="0" hidden="1" customHeight="1" x14ac:dyDescent="0.25"/>
    <row r="10188" ht="0" hidden="1" customHeight="1" x14ac:dyDescent="0.25"/>
    <row r="10189" ht="0" hidden="1" customHeight="1" x14ac:dyDescent="0.25"/>
    <row r="10190" ht="0" hidden="1" customHeight="1" x14ac:dyDescent="0.25"/>
    <row r="10191" ht="0" hidden="1" customHeight="1" x14ac:dyDescent="0.25"/>
    <row r="10192" ht="0" hidden="1" customHeight="1" x14ac:dyDescent="0.25"/>
    <row r="10193" ht="0" hidden="1" customHeight="1" x14ac:dyDescent="0.25"/>
    <row r="10194" ht="0" hidden="1" customHeight="1" x14ac:dyDescent="0.25"/>
    <row r="10195" ht="0" hidden="1" customHeight="1" x14ac:dyDescent="0.25"/>
    <row r="10196" ht="0" hidden="1" customHeight="1" x14ac:dyDescent="0.25"/>
    <row r="10197" ht="0" hidden="1" customHeight="1" x14ac:dyDescent="0.25"/>
    <row r="10198" ht="0" hidden="1" customHeight="1" x14ac:dyDescent="0.25"/>
    <row r="10199" ht="0" hidden="1" customHeight="1" x14ac:dyDescent="0.25"/>
    <row r="10200" ht="0" hidden="1" customHeight="1" x14ac:dyDescent="0.25"/>
    <row r="10201" ht="0" hidden="1" customHeight="1" x14ac:dyDescent="0.25"/>
    <row r="10202" ht="0" hidden="1" customHeight="1" x14ac:dyDescent="0.25"/>
    <row r="10203" ht="0" hidden="1" customHeight="1" x14ac:dyDescent="0.25"/>
    <row r="10204" ht="0" hidden="1" customHeight="1" x14ac:dyDescent="0.25"/>
    <row r="10205" ht="0" hidden="1" customHeight="1" x14ac:dyDescent="0.25"/>
    <row r="10206" ht="0" hidden="1" customHeight="1" x14ac:dyDescent="0.25"/>
    <row r="10207" ht="0" hidden="1" customHeight="1" x14ac:dyDescent="0.25"/>
    <row r="10208" ht="0" hidden="1" customHeight="1" x14ac:dyDescent="0.25"/>
    <row r="10209" ht="0" hidden="1" customHeight="1" x14ac:dyDescent="0.25"/>
    <row r="10210" ht="0" hidden="1" customHeight="1" x14ac:dyDescent="0.25"/>
    <row r="10211" ht="0" hidden="1" customHeight="1" x14ac:dyDescent="0.25"/>
    <row r="10212" ht="0" hidden="1" customHeight="1" x14ac:dyDescent="0.25"/>
    <row r="10213" ht="0" hidden="1" customHeight="1" x14ac:dyDescent="0.25"/>
    <row r="10214" ht="0" hidden="1" customHeight="1" x14ac:dyDescent="0.25"/>
    <row r="10215" ht="0" hidden="1" customHeight="1" x14ac:dyDescent="0.25"/>
    <row r="10216" ht="0" hidden="1" customHeight="1" x14ac:dyDescent="0.25"/>
    <row r="10217" ht="0" hidden="1" customHeight="1" x14ac:dyDescent="0.25"/>
    <row r="10218" ht="0" hidden="1" customHeight="1" x14ac:dyDescent="0.25"/>
    <row r="10219" ht="0" hidden="1" customHeight="1" x14ac:dyDescent="0.25"/>
    <row r="10220" ht="0" hidden="1" customHeight="1" x14ac:dyDescent="0.25"/>
    <row r="10221" ht="0" hidden="1" customHeight="1" x14ac:dyDescent="0.25"/>
    <row r="10222" ht="0" hidden="1" customHeight="1" x14ac:dyDescent="0.25"/>
    <row r="10223" ht="0" hidden="1" customHeight="1" x14ac:dyDescent="0.25"/>
    <row r="10224" ht="0" hidden="1" customHeight="1" x14ac:dyDescent="0.25"/>
    <row r="10225" ht="0" hidden="1" customHeight="1" x14ac:dyDescent="0.25"/>
    <row r="10226" ht="0" hidden="1" customHeight="1" x14ac:dyDescent="0.25"/>
    <row r="10227" ht="0" hidden="1" customHeight="1" x14ac:dyDescent="0.25"/>
    <row r="10228" ht="0" hidden="1" customHeight="1" x14ac:dyDescent="0.25"/>
    <row r="10229" ht="0" hidden="1" customHeight="1" x14ac:dyDescent="0.25"/>
    <row r="10230" ht="0" hidden="1" customHeight="1" x14ac:dyDescent="0.25"/>
    <row r="10231" ht="0" hidden="1" customHeight="1" x14ac:dyDescent="0.25"/>
    <row r="10232" ht="0" hidden="1" customHeight="1" x14ac:dyDescent="0.25"/>
    <row r="10233" ht="0" hidden="1" customHeight="1" x14ac:dyDescent="0.25"/>
    <row r="10234" ht="0" hidden="1" customHeight="1" x14ac:dyDescent="0.25"/>
    <row r="10235" ht="0" hidden="1" customHeight="1" x14ac:dyDescent="0.25"/>
    <row r="10236" ht="0" hidden="1" customHeight="1" x14ac:dyDescent="0.25"/>
    <row r="10237" ht="0" hidden="1" customHeight="1" x14ac:dyDescent="0.25"/>
    <row r="10238" ht="0" hidden="1" customHeight="1" x14ac:dyDescent="0.25"/>
    <row r="10239" ht="0" hidden="1" customHeight="1" x14ac:dyDescent="0.25"/>
    <row r="10240" ht="0" hidden="1" customHeight="1" x14ac:dyDescent="0.25"/>
    <row r="10241" ht="0" hidden="1" customHeight="1" x14ac:dyDescent="0.25"/>
    <row r="10242" ht="0" hidden="1" customHeight="1" x14ac:dyDescent="0.25"/>
    <row r="10243" ht="0" hidden="1" customHeight="1" x14ac:dyDescent="0.25"/>
    <row r="10244" ht="0" hidden="1" customHeight="1" x14ac:dyDescent="0.25"/>
    <row r="10245" ht="0" hidden="1" customHeight="1" x14ac:dyDescent="0.25"/>
    <row r="10246" ht="0" hidden="1" customHeight="1" x14ac:dyDescent="0.25"/>
    <row r="10247" ht="0" hidden="1" customHeight="1" x14ac:dyDescent="0.25"/>
    <row r="10248" ht="0" hidden="1" customHeight="1" x14ac:dyDescent="0.25"/>
    <row r="10249" ht="0" hidden="1" customHeight="1" x14ac:dyDescent="0.25"/>
    <row r="10250" ht="0" hidden="1" customHeight="1" x14ac:dyDescent="0.25"/>
    <row r="10251" ht="0" hidden="1" customHeight="1" x14ac:dyDescent="0.25"/>
    <row r="10252" ht="0" hidden="1" customHeight="1" x14ac:dyDescent="0.25"/>
    <row r="10253" ht="0" hidden="1" customHeight="1" x14ac:dyDescent="0.25"/>
    <row r="10254" ht="0" hidden="1" customHeight="1" x14ac:dyDescent="0.25"/>
    <row r="10255" ht="0" hidden="1" customHeight="1" x14ac:dyDescent="0.25"/>
    <row r="10256" ht="0" hidden="1" customHeight="1" x14ac:dyDescent="0.25"/>
    <row r="10257" ht="0" hidden="1" customHeight="1" x14ac:dyDescent="0.25"/>
    <row r="10258" ht="0" hidden="1" customHeight="1" x14ac:dyDescent="0.25"/>
    <row r="10259" ht="0" hidden="1" customHeight="1" x14ac:dyDescent="0.25"/>
    <row r="10260" ht="0" hidden="1" customHeight="1" x14ac:dyDescent="0.25"/>
    <row r="10261" ht="0" hidden="1" customHeight="1" x14ac:dyDescent="0.25"/>
    <row r="10262" ht="0" hidden="1" customHeight="1" x14ac:dyDescent="0.25"/>
    <row r="10263" ht="0" hidden="1" customHeight="1" x14ac:dyDescent="0.25"/>
    <row r="10264" ht="0" hidden="1" customHeight="1" x14ac:dyDescent="0.25"/>
    <row r="10265" ht="0" hidden="1" customHeight="1" x14ac:dyDescent="0.25"/>
    <row r="10266" ht="0" hidden="1" customHeight="1" x14ac:dyDescent="0.25"/>
    <row r="10267" ht="0" hidden="1" customHeight="1" x14ac:dyDescent="0.25"/>
    <row r="10268" ht="0" hidden="1" customHeight="1" x14ac:dyDescent="0.25"/>
    <row r="10269" ht="0" hidden="1" customHeight="1" x14ac:dyDescent="0.25"/>
    <row r="10270" ht="0" hidden="1" customHeight="1" x14ac:dyDescent="0.25"/>
    <row r="10271" ht="0" hidden="1" customHeight="1" x14ac:dyDescent="0.25"/>
    <row r="10272" ht="0" hidden="1" customHeight="1" x14ac:dyDescent="0.25"/>
    <row r="10273" ht="0" hidden="1" customHeight="1" x14ac:dyDescent="0.25"/>
    <row r="10274" ht="0" hidden="1" customHeight="1" x14ac:dyDescent="0.25"/>
    <row r="10275" ht="0" hidden="1" customHeight="1" x14ac:dyDescent="0.25"/>
    <row r="10276" ht="0" hidden="1" customHeight="1" x14ac:dyDescent="0.25"/>
    <row r="10277" ht="0" hidden="1" customHeight="1" x14ac:dyDescent="0.25"/>
    <row r="10278" ht="0" hidden="1" customHeight="1" x14ac:dyDescent="0.25"/>
    <row r="10279" ht="0" hidden="1" customHeight="1" x14ac:dyDescent="0.25"/>
    <row r="10280" ht="0" hidden="1" customHeight="1" x14ac:dyDescent="0.25"/>
    <row r="10281" ht="0" hidden="1" customHeight="1" x14ac:dyDescent="0.25"/>
    <row r="10282" ht="0" hidden="1" customHeight="1" x14ac:dyDescent="0.25"/>
    <row r="10283" ht="0" hidden="1" customHeight="1" x14ac:dyDescent="0.25"/>
    <row r="10284" ht="0" hidden="1" customHeight="1" x14ac:dyDescent="0.25"/>
    <row r="10285" ht="0" hidden="1" customHeight="1" x14ac:dyDescent="0.25"/>
    <row r="10286" ht="0" hidden="1" customHeight="1" x14ac:dyDescent="0.25"/>
    <row r="10287" ht="0" hidden="1" customHeight="1" x14ac:dyDescent="0.25"/>
    <row r="10288" ht="0" hidden="1" customHeight="1" x14ac:dyDescent="0.25"/>
    <row r="10289" ht="0" hidden="1" customHeight="1" x14ac:dyDescent="0.25"/>
    <row r="10290" ht="0" hidden="1" customHeight="1" x14ac:dyDescent="0.25"/>
    <row r="10291" ht="0" hidden="1" customHeight="1" x14ac:dyDescent="0.25"/>
    <row r="10292" ht="0" hidden="1" customHeight="1" x14ac:dyDescent="0.25"/>
    <row r="10293" ht="0" hidden="1" customHeight="1" x14ac:dyDescent="0.25"/>
    <row r="10294" ht="0" hidden="1" customHeight="1" x14ac:dyDescent="0.25"/>
    <row r="10295" ht="0" hidden="1" customHeight="1" x14ac:dyDescent="0.25"/>
    <row r="10296" ht="0" hidden="1" customHeight="1" x14ac:dyDescent="0.25"/>
    <row r="10297" ht="0" hidden="1" customHeight="1" x14ac:dyDescent="0.25"/>
    <row r="10298" ht="0" hidden="1" customHeight="1" x14ac:dyDescent="0.25"/>
    <row r="10299" ht="0" hidden="1" customHeight="1" x14ac:dyDescent="0.25"/>
    <row r="10300" ht="0" hidden="1" customHeight="1" x14ac:dyDescent="0.25"/>
    <row r="10301" ht="0" hidden="1" customHeight="1" x14ac:dyDescent="0.25"/>
    <row r="10302" ht="0" hidden="1" customHeight="1" x14ac:dyDescent="0.25"/>
    <row r="10303" ht="0" hidden="1" customHeight="1" x14ac:dyDescent="0.25"/>
    <row r="10304" ht="0" hidden="1" customHeight="1" x14ac:dyDescent="0.25"/>
    <row r="10305" ht="0" hidden="1" customHeight="1" x14ac:dyDescent="0.25"/>
    <row r="10306" ht="0" hidden="1" customHeight="1" x14ac:dyDescent="0.25"/>
    <row r="10307" ht="0" hidden="1" customHeight="1" x14ac:dyDescent="0.25"/>
    <row r="10308" ht="0" hidden="1" customHeight="1" x14ac:dyDescent="0.25"/>
    <row r="10309" ht="0" hidden="1" customHeight="1" x14ac:dyDescent="0.25"/>
    <row r="10310" ht="0" hidden="1" customHeight="1" x14ac:dyDescent="0.25"/>
    <row r="10311" ht="0" hidden="1" customHeight="1" x14ac:dyDescent="0.25"/>
    <row r="10312" ht="0" hidden="1" customHeight="1" x14ac:dyDescent="0.25"/>
    <row r="10313" ht="0" hidden="1" customHeight="1" x14ac:dyDescent="0.25"/>
    <row r="10314" ht="0" hidden="1" customHeight="1" x14ac:dyDescent="0.25"/>
    <row r="10315" ht="0" hidden="1" customHeight="1" x14ac:dyDescent="0.25"/>
    <row r="10316" ht="0" hidden="1" customHeight="1" x14ac:dyDescent="0.25"/>
    <row r="10317" ht="0" hidden="1" customHeight="1" x14ac:dyDescent="0.25"/>
    <row r="10318" ht="0" hidden="1" customHeight="1" x14ac:dyDescent="0.25"/>
    <row r="10319" ht="0" hidden="1" customHeight="1" x14ac:dyDescent="0.25"/>
    <row r="10320" ht="0" hidden="1" customHeight="1" x14ac:dyDescent="0.25"/>
    <row r="10321" ht="0" hidden="1" customHeight="1" x14ac:dyDescent="0.25"/>
    <row r="10322" ht="0" hidden="1" customHeight="1" x14ac:dyDescent="0.25"/>
    <row r="10323" ht="0" hidden="1" customHeight="1" x14ac:dyDescent="0.25"/>
    <row r="10324" ht="0" hidden="1" customHeight="1" x14ac:dyDescent="0.25"/>
    <row r="10325" ht="0" hidden="1" customHeight="1" x14ac:dyDescent="0.25"/>
    <row r="10326" ht="0" hidden="1" customHeight="1" x14ac:dyDescent="0.25"/>
    <row r="10327" ht="0" hidden="1" customHeight="1" x14ac:dyDescent="0.25"/>
    <row r="10328" ht="0" hidden="1" customHeight="1" x14ac:dyDescent="0.25"/>
    <row r="10329" ht="0" hidden="1" customHeight="1" x14ac:dyDescent="0.25"/>
    <row r="10330" ht="0" hidden="1" customHeight="1" x14ac:dyDescent="0.25"/>
    <row r="10331" ht="0" hidden="1" customHeight="1" x14ac:dyDescent="0.25"/>
    <row r="10332" ht="0" hidden="1" customHeight="1" x14ac:dyDescent="0.25"/>
    <row r="10333" ht="0" hidden="1" customHeight="1" x14ac:dyDescent="0.25"/>
    <row r="10334" ht="0" hidden="1" customHeight="1" x14ac:dyDescent="0.25"/>
    <row r="10335" ht="0" hidden="1" customHeight="1" x14ac:dyDescent="0.25"/>
    <row r="10336" ht="0" hidden="1" customHeight="1" x14ac:dyDescent="0.25"/>
    <row r="10337" ht="0" hidden="1" customHeight="1" x14ac:dyDescent="0.25"/>
    <row r="10338" ht="0" hidden="1" customHeight="1" x14ac:dyDescent="0.25"/>
    <row r="10339" ht="0" hidden="1" customHeight="1" x14ac:dyDescent="0.25"/>
    <row r="10340" ht="0" hidden="1" customHeight="1" x14ac:dyDescent="0.25"/>
    <row r="10341" ht="0" hidden="1" customHeight="1" x14ac:dyDescent="0.25"/>
    <row r="10342" ht="0" hidden="1" customHeight="1" x14ac:dyDescent="0.25"/>
    <row r="10343" ht="0" hidden="1" customHeight="1" x14ac:dyDescent="0.25"/>
    <row r="10344" ht="0" hidden="1" customHeight="1" x14ac:dyDescent="0.25"/>
    <row r="10345" ht="0" hidden="1" customHeight="1" x14ac:dyDescent="0.25"/>
    <row r="10346" ht="0" hidden="1" customHeight="1" x14ac:dyDescent="0.25"/>
    <row r="10347" ht="0" hidden="1" customHeight="1" x14ac:dyDescent="0.25"/>
    <row r="10348" ht="0" hidden="1" customHeight="1" x14ac:dyDescent="0.25"/>
    <row r="10349" ht="0" hidden="1" customHeight="1" x14ac:dyDescent="0.25"/>
    <row r="10350" ht="0" hidden="1" customHeight="1" x14ac:dyDescent="0.25"/>
    <row r="10351" ht="0" hidden="1" customHeight="1" x14ac:dyDescent="0.25"/>
    <row r="10352" ht="0" hidden="1" customHeight="1" x14ac:dyDescent="0.25"/>
    <row r="10353" ht="0" hidden="1" customHeight="1" x14ac:dyDescent="0.25"/>
    <row r="10354" ht="0" hidden="1" customHeight="1" x14ac:dyDescent="0.25"/>
    <row r="10355" ht="0" hidden="1" customHeight="1" x14ac:dyDescent="0.25"/>
    <row r="10356" ht="0" hidden="1" customHeight="1" x14ac:dyDescent="0.25"/>
    <row r="10357" ht="0" hidden="1" customHeight="1" x14ac:dyDescent="0.25"/>
    <row r="10358" ht="0" hidden="1" customHeight="1" x14ac:dyDescent="0.25"/>
    <row r="10359" ht="0" hidden="1" customHeight="1" x14ac:dyDescent="0.25"/>
    <row r="10360" ht="0" hidden="1" customHeight="1" x14ac:dyDescent="0.25"/>
    <row r="10361" ht="0" hidden="1" customHeight="1" x14ac:dyDescent="0.25"/>
    <row r="10362" ht="0" hidden="1" customHeight="1" x14ac:dyDescent="0.25"/>
    <row r="10363" ht="0" hidden="1" customHeight="1" x14ac:dyDescent="0.25"/>
    <row r="10364" ht="0" hidden="1" customHeight="1" x14ac:dyDescent="0.25"/>
    <row r="10365" ht="0" hidden="1" customHeight="1" x14ac:dyDescent="0.25"/>
    <row r="10366" ht="0" hidden="1" customHeight="1" x14ac:dyDescent="0.25"/>
    <row r="10367" ht="0" hidden="1" customHeight="1" x14ac:dyDescent="0.25"/>
    <row r="10368" ht="0" hidden="1" customHeight="1" x14ac:dyDescent="0.25"/>
    <row r="10369" ht="0" hidden="1" customHeight="1" x14ac:dyDescent="0.25"/>
    <row r="10370" ht="0" hidden="1" customHeight="1" x14ac:dyDescent="0.25"/>
    <row r="10371" ht="0" hidden="1" customHeight="1" x14ac:dyDescent="0.25"/>
    <row r="10372" ht="0" hidden="1" customHeight="1" x14ac:dyDescent="0.25"/>
    <row r="10373" ht="0" hidden="1" customHeight="1" x14ac:dyDescent="0.25"/>
    <row r="10374" ht="0" hidden="1" customHeight="1" x14ac:dyDescent="0.25"/>
    <row r="10375" ht="0" hidden="1" customHeight="1" x14ac:dyDescent="0.25"/>
    <row r="10376" ht="0" hidden="1" customHeight="1" x14ac:dyDescent="0.25"/>
    <row r="10377" ht="0" hidden="1" customHeight="1" x14ac:dyDescent="0.25"/>
    <row r="10378" ht="0" hidden="1" customHeight="1" x14ac:dyDescent="0.25"/>
    <row r="10379" ht="0" hidden="1" customHeight="1" x14ac:dyDescent="0.25"/>
    <row r="10380" ht="0" hidden="1" customHeight="1" x14ac:dyDescent="0.25"/>
    <row r="10381" ht="0" hidden="1" customHeight="1" x14ac:dyDescent="0.25"/>
    <row r="10382" ht="0" hidden="1" customHeight="1" x14ac:dyDescent="0.25"/>
    <row r="10383" ht="0" hidden="1" customHeight="1" x14ac:dyDescent="0.25"/>
    <row r="10384" ht="0" hidden="1" customHeight="1" x14ac:dyDescent="0.25"/>
    <row r="10385" ht="0" hidden="1" customHeight="1" x14ac:dyDescent="0.25"/>
    <row r="10386" ht="0" hidden="1" customHeight="1" x14ac:dyDescent="0.25"/>
    <row r="10387" ht="0" hidden="1" customHeight="1" x14ac:dyDescent="0.25"/>
    <row r="10388" ht="0" hidden="1" customHeight="1" x14ac:dyDescent="0.25"/>
    <row r="10389" ht="0" hidden="1" customHeight="1" x14ac:dyDescent="0.25"/>
    <row r="10390" ht="0" hidden="1" customHeight="1" x14ac:dyDescent="0.25"/>
    <row r="10391" ht="0" hidden="1" customHeight="1" x14ac:dyDescent="0.25"/>
    <row r="10392" ht="0" hidden="1" customHeight="1" x14ac:dyDescent="0.25"/>
    <row r="10393" ht="0" hidden="1" customHeight="1" x14ac:dyDescent="0.25"/>
    <row r="10394" ht="0" hidden="1" customHeight="1" x14ac:dyDescent="0.25"/>
    <row r="10395" ht="0" hidden="1" customHeight="1" x14ac:dyDescent="0.25"/>
    <row r="10396" ht="0" hidden="1" customHeight="1" x14ac:dyDescent="0.25"/>
    <row r="10397" ht="0" hidden="1" customHeight="1" x14ac:dyDescent="0.25"/>
    <row r="10398" ht="0" hidden="1" customHeight="1" x14ac:dyDescent="0.25"/>
    <row r="10399" ht="0" hidden="1" customHeight="1" x14ac:dyDescent="0.25"/>
    <row r="10400" ht="0" hidden="1" customHeight="1" x14ac:dyDescent="0.25"/>
    <row r="10401" ht="0" hidden="1" customHeight="1" x14ac:dyDescent="0.25"/>
    <row r="10402" ht="0" hidden="1" customHeight="1" x14ac:dyDescent="0.25"/>
    <row r="10403" ht="0" hidden="1" customHeight="1" x14ac:dyDescent="0.25"/>
    <row r="10404" ht="0" hidden="1" customHeight="1" x14ac:dyDescent="0.25"/>
    <row r="10405" ht="0" hidden="1" customHeight="1" x14ac:dyDescent="0.25"/>
    <row r="10406" ht="0" hidden="1" customHeight="1" x14ac:dyDescent="0.25"/>
    <row r="10407" ht="0" hidden="1" customHeight="1" x14ac:dyDescent="0.25"/>
    <row r="10408" ht="0" hidden="1" customHeight="1" x14ac:dyDescent="0.25"/>
    <row r="10409" ht="0" hidden="1" customHeight="1" x14ac:dyDescent="0.25"/>
    <row r="10410" ht="0" hidden="1" customHeight="1" x14ac:dyDescent="0.25"/>
    <row r="10411" ht="0" hidden="1" customHeight="1" x14ac:dyDescent="0.25"/>
    <row r="10412" ht="0" hidden="1" customHeight="1" x14ac:dyDescent="0.25"/>
    <row r="10413" ht="0" hidden="1" customHeight="1" x14ac:dyDescent="0.25"/>
    <row r="10414" ht="0" hidden="1" customHeight="1" x14ac:dyDescent="0.25"/>
    <row r="10415" ht="0" hidden="1" customHeight="1" x14ac:dyDescent="0.25"/>
    <row r="10416" ht="0" hidden="1" customHeight="1" x14ac:dyDescent="0.25"/>
    <row r="10417" ht="0" hidden="1" customHeight="1" x14ac:dyDescent="0.25"/>
    <row r="10418" ht="0" hidden="1" customHeight="1" x14ac:dyDescent="0.25"/>
    <row r="10419" ht="0" hidden="1" customHeight="1" x14ac:dyDescent="0.25"/>
    <row r="10420" ht="0" hidden="1" customHeight="1" x14ac:dyDescent="0.25"/>
    <row r="10421" ht="0" hidden="1" customHeight="1" x14ac:dyDescent="0.25"/>
    <row r="10422" ht="0" hidden="1" customHeight="1" x14ac:dyDescent="0.25"/>
    <row r="10423" ht="0" hidden="1" customHeight="1" x14ac:dyDescent="0.25"/>
    <row r="10424" ht="0" hidden="1" customHeight="1" x14ac:dyDescent="0.25"/>
    <row r="10425" ht="0" hidden="1" customHeight="1" x14ac:dyDescent="0.25"/>
    <row r="10426" ht="0" hidden="1" customHeight="1" x14ac:dyDescent="0.25"/>
    <row r="10427" ht="0" hidden="1" customHeight="1" x14ac:dyDescent="0.25"/>
    <row r="10428" ht="0" hidden="1" customHeight="1" x14ac:dyDescent="0.25"/>
    <row r="10429" ht="0" hidden="1" customHeight="1" x14ac:dyDescent="0.25"/>
    <row r="10430" ht="0" hidden="1" customHeight="1" x14ac:dyDescent="0.25"/>
    <row r="10431" ht="0" hidden="1" customHeight="1" x14ac:dyDescent="0.25"/>
    <row r="10432" ht="0" hidden="1" customHeight="1" x14ac:dyDescent="0.25"/>
    <row r="10433" ht="0" hidden="1" customHeight="1" x14ac:dyDescent="0.25"/>
    <row r="10434" ht="0" hidden="1" customHeight="1" x14ac:dyDescent="0.25"/>
    <row r="10435" ht="0" hidden="1" customHeight="1" x14ac:dyDescent="0.25"/>
    <row r="10436" ht="0" hidden="1" customHeight="1" x14ac:dyDescent="0.25"/>
    <row r="10437" ht="0" hidden="1" customHeight="1" x14ac:dyDescent="0.25"/>
    <row r="10438" ht="0" hidden="1" customHeight="1" x14ac:dyDescent="0.25"/>
    <row r="10439" ht="0" hidden="1" customHeight="1" x14ac:dyDescent="0.25"/>
    <row r="10440" ht="0" hidden="1" customHeight="1" x14ac:dyDescent="0.25"/>
    <row r="10441" ht="0" hidden="1" customHeight="1" x14ac:dyDescent="0.25"/>
    <row r="10442" ht="0" hidden="1" customHeight="1" x14ac:dyDescent="0.25"/>
    <row r="10443" ht="0" hidden="1" customHeight="1" x14ac:dyDescent="0.25"/>
    <row r="10444" ht="0" hidden="1" customHeight="1" x14ac:dyDescent="0.25"/>
    <row r="10445" ht="0" hidden="1" customHeight="1" x14ac:dyDescent="0.25"/>
    <row r="10446" ht="0" hidden="1" customHeight="1" x14ac:dyDescent="0.25"/>
    <row r="10447" ht="0" hidden="1" customHeight="1" x14ac:dyDescent="0.25"/>
    <row r="10448" ht="0" hidden="1" customHeight="1" x14ac:dyDescent="0.25"/>
    <row r="10449" ht="0" hidden="1" customHeight="1" x14ac:dyDescent="0.25"/>
    <row r="10450" ht="0" hidden="1" customHeight="1" x14ac:dyDescent="0.25"/>
    <row r="10451" ht="0" hidden="1" customHeight="1" x14ac:dyDescent="0.25"/>
    <row r="10452" ht="0" hidden="1" customHeight="1" x14ac:dyDescent="0.25"/>
    <row r="10453" ht="0" hidden="1" customHeight="1" x14ac:dyDescent="0.25"/>
    <row r="10454" ht="0" hidden="1" customHeight="1" x14ac:dyDescent="0.25"/>
    <row r="10455" ht="0" hidden="1" customHeight="1" x14ac:dyDescent="0.25"/>
    <row r="10456" ht="0" hidden="1" customHeight="1" x14ac:dyDescent="0.25"/>
    <row r="10457" ht="0" hidden="1" customHeight="1" x14ac:dyDescent="0.25"/>
    <row r="10458" ht="0" hidden="1" customHeight="1" x14ac:dyDescent="0.25"/>
    <row r="10459" ht="0" hidden="1" customHeight="1" x14ac:dyDescent="0.25"/>
    <row r="10460" ht="0" hidden="1" customHeight="1" x14ac:dyDescent="0.25"/>
    <row r="10461" ht="0" hidden="1" customHeight="1" x14ac:dyDescent="0.25"/>
    <row r="10462" ht="0" hidden="1" customHeight="1" x14ac:dyDescent="0.25"/>
    <row r="10463" ht="0" hidden="1" customHeight="1" x14ac:dyDescent="0.25"/>
    <row r="10464" ht="0" hidden="1" customHeight="1" x14ac:dyDescent="0.25"/>
    <row r="10465" ht="0" hidden="1" customHeight="1" x14ac:dyDescent="0.25"/>
    <row r="10466" ht="0" hidden="1" customHeight="1" x14ac:dyDescent="0.25"/>
    <row r="10467" ht="0" hidden="1" customHeight="1" x14ac:dyDescent="0.25"/>
    <row r="10468" ht="0" hidden="1" customHeight="1" x14ac:dyDescent="0.25"/>
    <row r="10469" ht="0" hidden="1" customHeight="1" x14ac:dyDescent="0.25"/>
    <row r="10470" ht="0" hidden="1" customHeight="1" x14ac:dyDescent="0.25"/>
    <row r="10471" ht="0" hidden="1" customHeight="1" x14ac:dyDescent="0.25"/>
    <row r="10472" ht="0" hidden="1" customHeight="1" x14ac:dyDescent="0.25"/>
    <row r="10473" ht="0" hidden="1" customHeight="1" x14ac:dyDescent="0.25"/>
    <row r="10474" ht="0" hidden="1" customHeight="1" x14ac:dyDescent="0.25"/>
    <row r="10475" ht="0" hidden="1" customHeight="1" x14ac:dyDescent="0.25"/>
    <row r="10476" ht="0" hidden="1" customHeight="1" x14ac:dyDescent="0.25"/>
    <row r="10477" ht="0" hidden="1" customHeight="1" x14ac:dyDescent="0.25"/>
    <row r="10478" ht="0" hidden="1" customHeight="1" x14ac:dyDescent="0.25"/>
    <row r="10479" ht="0" hidden="1" customHeight="1" x14ac:dyDescent="0.25"/>
    <row r="10480" ht="0" hidden="1" customHeight="1" x14ac:dyDescent="0.25"/>
    <row r="10481" ht="0" hidden="1" customHeight="1" x14ac:dyDescent="0.25"/>
    <row r="10482" ht="0" hidden="1" customHeight="1" x14ac:dyDescent="0.25"/>
    <row r="10483" ht="0" hidden="1" customHeight="1" x14ac:dyDescent="0.25"/>
    <row r="10484" ht="0" hidden="1" customHeight="1" x14ac:dyDescent="0.25"/>
    <row r="10485" ht="0" hidden="1" customHeight="1" x14ac:dyDescent="0.25"/>
    <row r="10486" ht="0" hidden="1" customHeight="1" x14ac:dyDescent="0.25"/>
    <row r="10487" ht="0" hidden="1" customHeight="1" x14ac:dyDescent="0.25"/>
    <row r="10488" ht="0" hidden="1" customHeight="1" x14ac:dyDescent="0.25"/>
    <row r="10489" ht="0" hidden="1" customHeight="1" x14ac:dyDescent="0.25"/>
    <row r="10490" ht="0" hidden="1" customHeight="1" x14ac:dyDescent="0.25"/>
    <row r="10491" ht="0" hidden="1" customHeight="1" x14ac:dyDescent="0.25"/>
    <row r="10492" ht="0" hidden="1" customHeight="1" x14ac:dyDescent="0.25"/>
    <row r="10493" ht="0" hidden="1" customHeight="1" x14ac:dyDescent="0.25"/>
    <row r="10494" ht="0" hidden="1" customHeight="1" x14ac:dyDescent="0.25"/>
    <row r="10495" ht="0" hidden="1" customHeight="1" x14ac:dyDescent="0.25"/>
    <row r="10496" ht="0" hidden="1" customHeight="1" x14ac:dyDescent="0.25"/>
    <row r="10497" ht="0" hidden="1" customHeight="1" x14ac:dyDescent="0.25"/>
    <row r="10498" ht="0" hidden="1" customHeight="1" x14ac:dyDescent="0.25"/>
    <row r="10499" ht="0" hidden="1" customHeight="1" x14ac:dyDescent="0.25"/>
    <row r="10500" ht="0" hidden="1" customHeight="1" x14ac:dyDescent="0.25"/>
    <row r="10501" ht="0" hidden="1" customHeight="1" x14ac:dyDescent="0.25"/>
    <row r="10502" ht="0" hidden="1" customHeight="1" x14ac:dyDescent="0.25"/>
    <row r="10503" ht="0" hidden="1" customHeight="1" x14ac:dyDescent="0.25"/>
    <row r="10504" ht="0" hidden="1" customHeight="1" x14ac:dyDescent="0.25"/>
    <row r="10505" ht="0" hidden="1" customHeight="1" x14ac:dyDescent="0.25"/>
    <row r="10506" ht="0" hidden="1" customHeight="1" x14ac:dyDescent="0.25"/>
    <row r="10507" ht="0" hidden="1" customHeight="1" x14ac:dyDescent="0.25"/>
    <row r="10508" ht="0" hidden="1" customHeight="1" x14ac:dyDescent="0.25"/>
    <row r="10509" ht="0" hidden="1" customHeight="1" x14ac:dyDescent="0.25"/>
    <row r="10510" ht="0" hidden="1" customHeight="1" x14ac:dyDescent="0.25"/>
    <row r="10511" ht="0" hidden="1" customHeight="1" x14ac:dyDescent="0.25"/>
    <row r="10512" ht="0" hidden="1" customHeight="1" x14ac:dyDescent="0.25"/>
    <row r="10513" ht="0" hidden="1" customHeight="1" x14ac:dyDescent="0.25"/>
    <row r="10514" ht="0" hidden="1" customHeight="1" x14ac:dyDescent="0.25"/>
    <row r="10515" ht="0" hidden="1" customHeight="1" x14ac:dyDescent="0.25"/>
    <row r="10516" ht="0" hidden="1" customHeight="1" x14ac:dyDescent="0.25"/>
    <row r="10517" ht="0" hidden="1" customHeight="1" x14ac:dyDescent="0.25"/>
    <row r="10518" ht="0" hidden="1" customHeight="1" x14ac:dyDescent="0.25"/>
    <row r="10519" ht="0" hidden="1" customHeight="1" x14ac:dyDescent="0.25"/>
    <row r="10520" ht="0" hidden="1" customHeight="1" x14ac:dyDescent="0.25"/>
    <row r="10521" ht="0" hidden="1" customHeight="1" x14ac:dyDescent="0.25"/>
    <row r="10522" ht="0" hidden="1" customHeight="1" x14ac:dyDescent="0.25"/>
    <row r="10523" ht="0" hidden="1" customHeight="1" x14ac:dyDescent="0.25"/>
    <row r="10524" ht="0" hidden="1" customHeight="1" x14ac:dyDescent="0.25"/>
    <row r="10525" ht="0" hidden="1" customHeight="1" x14ac:dyDescent="0.25"/>
    <row r="10526" ht="0" hidden="1" customHeight="1" x14ac:dyDescent="0.25"/>
    <row r="10527" ht="0" hidden="1" customHeight="1" x14ac:dyDescent="0.25"/>
    <row r="10528" ht="0" hidden="1" customHeight="1" x14ac:dyDescent="0.25"/>
    <row r="10529" ht="0" hidden="1" customHeight="1" x14ac:dyDescent="0.25"/>
    <row r="10530" ht="0" hidden="1" customHeight="1" x14ac:dyDescent="0.25"/>
    <row r="10531" ht="0" hidden="1" customHeight="1" x14ac:dyDescent="0.25"/>
    <row r="10532" ht="0" hidden="1" customHeight="1" x14ac:dyDescent="0.25"/>
    <row r="10533" ht="0" hidden="1" customHeight="1" x14ac:dyDescent="0.25"/>
    <row r="10534" ht="0" hidden="1" customHeight="1" x14ac:dyDescent="0.25"/>
    <row r="10535" ht="0" hidden="1" customHeight="1" x14ac:dyDescent="0.25"/>
    <row r="10536" ht="0" hidden="1" customHeight="1" x14ac:dyDescent="0.25"/>
    <row r="10537" ht="0" hidden="1" customHeight="1" x14ac:dyDescent="0.25"/>
    <row r="10538" ht="0" hidden="1" customHeight="1" x14ac:dyDescent="0.25"/>
    <row r="10539" ht="0" hidden="1" customHeight="1" x14ac:dyDescent="0.25"/>
    <row r="10540" ht="0" hidden="1" customHeight="1" x14ac:dyDescent="0.25"/>
    <row r="10541" ht="0" hidden="1" customHeight="1" x14ac:dyDescent="0.25"/>
    <row r="10542" ht="0" hidden="1" customHeight="1" x14ac:dyDescent="0.25"/>
    <row r="10543" ht="0" hidden="1" customHeight="1" x14ac:dyDescent="0.25"/>
    <row r="10544" ht="0" hidden="1" customHeight="1" x14ac:dyDescent="0.25"/>
    <row r="10545" ht="0" hidden="1" customHeight="1" x14ac:dyDescent="0.25"/>
    <row r="10546" ht="0" hidden="1" customHeight="1" x14ac:dyDescent="0.25"/>
    <row r="10547" ht="0" hidden="1" customHeight="1" x14ac:dyDescent="0.25"/>
    <row r="10548" ht="0" hidden="1" customHeight="1" x14ac:dyDescent="0.25"/>
    <row r="10549" ht="0" hidden="1" customHeight="1" x14ac:dyDescent="0.25"/>
    <row r="10550" ht="0" hidden="1" customHeight="1" x14ac:dyDescent="0.25"/>
    <row r="10551" ht="0" hidden="1" customHeight="1" x14ac:dyDescent="0.25"/>
    <row r="10552" ht="0" hidden="1" customHeight="1" x14ac:dyDescent="0.25"/>
    <row r="10553" ht="0" hidden="1" customHeight="1" x14ac:dyDescent="0.25"/>
    <row r="10554" ht="0" hidden="1" customHeight="1" x14ac:dyDescent="0.25"/>
    <row r="10555" ht="0" hidden="1" customHeight="1" x14ac:dyDescent="0.25"/>
    <row r="10556" ht="0" hidden="1" customHeight="1" x14ac:dyDescent="0.25"/>
    <row r="10557" ht="0" hidden="1" customHeight="1" x14ac:dyDescent="0.25"/>
    <row r="10558" ht="0" hidden="1" customHeight="1" x14ac:dyDescent="0.25"/>
    <row r="10559" ht="0" hidden="1" customHeight="1" x14ac:dyDescent="0.25"/>
    <row r="10560" ht="0" hidden="1" customHeight="1" x14ac:dyDescent="0.25"/>
    <row r="10561" ht="0" hidden="1" customHeight="1" x14ac:dyDescent="0.25"/>
    <row r="10562" ht="0" hidden="1" customHeight="1" x14ac:dyDescent="0.25"/>
    <row r="10563" ht="0" hidden="1" customHeight="1" x14ac:dyDescent="0.25"/>
    <row r="10564" ht="0" hidden="1" customHeight="1" x14ac:dyDescent="0.25"/>
    <row r="10565" ht="0" hidden="1" customHeight="1" x14ac:dyDescent="0.25"/>
    <row r="10566" ht="0" hidden="1" customHeight="1" x14ac:dyDescent="0.25"/>
    <row r="10567" ht="0" hidden="1" customHeight="1" x14ac:dyDescent="0.25"/>
    <row r="10568" ht="0" hidden="1" customHeight="1" x14ac:dyDescent="0.25"/>
    <row r="10569" ht="0" hidden="1" customHeight="1" x14ac:dyDescent="0.25"/>
    <row r="10570" ht="0" hidden="1" customHeight="1" x14ac:dyDescent="0.25"/>
    <row r="10571" ht="0" hidden="1" customHeight="1" x14ac:dyDescent="0.25"/>
    <row r="10572" ht="0" hidden="1" customHeight="1" x14ac:dyDescent="0.25"/>
    <row r="10573" ht="0" hidden="1" customHeight="1" x14ac:dyDescent="0.25"/>
    <row r="10574" ht="0" hidden="1" customHeight="1" x14ac:dyDescent="0.25"/>
    <row r="10575" ht="0" hidden="1" customHeight="1" x14ac:dyDescent="0.25"/>
    <row r="10576" ht="0" hidden="1" customHeight="1" x14ac:dyDescent="0.25"/>
    <row r="10577" ht="0" hidden="1" customHeight="1" x14ac:dyDescent="0.25"/>
    <row r="10578" ht="0" hidden="1" customHeight="1" x14ac:dyDescent="0.25"/>
    <row r="10579" ht="0" hidden="1" customHeight="1" x14ac:dyDescent="0.25"/>
    <row r="10580" ht="0" hidden="1" customHeight="1" x14ac:dyDescent="0.25"/>
    <row r="10581" ht="0" hidden="1" customHeight="1" x14ac:dyDescent="0.25"/>
    <row r="10582" ht="0" hidden="1" customHeight="1" x14ac:dyDescent="0.25"/>
    <row r="10583" ht="0" hidden="1" customHeight="1" x14ac:dyDescent="0.25"/>
    <row r="10584" ht="0" hidden="1" customHeight="1" x14ac:dyDescent="0.25"/>
    <row r="10585" ht="0" hidden="1" customHeight="1" x14ac:dyDescent="0.25"/>
    <row r="10586" ht="0" hidden="1" customHeight="1" x14ac:dyDescent="0.25"/>
    <row r="10587" ht="0" hidden="1" customHeight="1" x14ac:dyDescent="0.25"/>
    <row r="10588" ht="0" hidden="1" customHeight="1" x14ac:dyDescent="0.25"/>
    <row r="10589" ht="0" hidden="1" customHeight="1" x14ac:dyDescent="0.25"/>
    <row r="10590" ht="0" hidden="1" customHeight="1" x14ac:dyDescent="0.25"/>
    <row r="10591" ht="0" hidden="1" customHeight="1" x14ac:dyDescent="0.25"/>
    <row r="10592" ht="0" hidden="1" customHeight="1" x14ac:dyDescent="0.25"/>
    <row r="10593" ht="0" hidden="1" customHeight="1" x14ac:dyDescent="0.25"/>
    <row r="10594" ht="0" hidden="1" customHeight="1" x14ac:dyDescent="0.25"/>
    <row r="10595" ht="0" hidden="1" customHeight="1" x14ac:dyDescent="0.25"/>
    <row r="10596" ht="0" hidden="1" customHeight="1" x14ac:dyDescent="0.25"/>
    <row r="10597" ht="0" hidden="1" customHeight="1" x14ac:dyDescent="0.25"/>
    <row r="10598" ht="0" hidden="1" customHeight="1" x14ac:dyDescent="0.25"/>
    <row r="10599" ht="0" hidden="1" customHeight="1" x14ac:dyDescent="0.25"/>
    <row r="10600" ht="0" hidden="1" customHeight="1" x14ac:dyDescent="0.25"/>
    <row r="10601" ht="0" hidden="1" customHeight="1" x14ac:dyDescent="0.25"/>
    <row r="10602" ht="0" hidden="1" customHeight="1" x14ac:dyDescent="0.25"/>
    <row r="10603" ht="0" hidden="1" customHeight="1" x14ac:dyDescent="0.25"/>
    <row r="10604" ht="0" hidden="1" customHeight="1" x14ac:dyDescent="0.25"/>
    <row r="10605" ht="0" hidden="1" customHeight="1" x14ac:dyDescent="0.25"/>
    <row r="10606" ht="0" hidden="1" customHeight="1" x14ac:dyDescent="0.25"/>
    <row r="10607" ht="0" hidden="1" customHeight="1" x14ac:dyDescent="0.25"/>
    <row r="10608" ht="0" hidden="1" customHeight="1" x14ac:dyDescent="0.25"/>
    <row r="10609" ht="0" hidden="1" customHeight="1" x14ac:dyDescent="0.25"/>
    <row r="10610" ht="0" hidden="1" customHeight="1" x14ac:dyDescent="0.25"/>
    <row r="10611" ht="0" hidden="1" customHeight="1" x14ac:dyDescent="0.25"/>
    <row r="10612" ht="0" hidden="1" customHeight="1" x14ac:dyDescent="0.25"/>
    <row r="10613" ht="0" hidden="1" customHeight="1" x14ac:dyDescent="0.25"/>
    <row r="10614" ht="0" hidden="1" customHeight="1" x14ac:dyDescent="0.25"/>
    <row r="10615" ht="0" hidden="1" customHeight="1" x14ac:dyDescent="0.25"/>
    <row r="10616" ht="0" hidden="1" customHeight="1" x14ac:dyDescent="0.25"/>
    <row r="10617" ht="0" hidden="1" customHeight="1" x14ac:dyDescent="0.25"/>
    <row r="10618" ht="0" hidden="1" customHeight="1" x14ac:dyDescent="0.25"/>
    <row r="10619" ht="0" hidden="1" customHeight="1" x14ac:dyDescent="0.25"/>
    <row r="10620" ht="0" hidden="1" customHeight="1" x14ac:dyDescent="0.25"/>
    <row r="10621" ht="0" hidden="1" customHeight="1" x14ac:dyDescent="0.25"/>
    <row r="10622" ht="0" hidden="1" customHeight="1" x14ac:dyDescent="0.25"/>
    <row r="10623" ht="0" hidden="1" customHeight="1" x14ac:dyDescent="0.25"/>
    <row r="10624" ht="0" hidden="1" customHeight="1" x14ac:dyDescent="0.25"/>
    <row r="10625" ht="0" hidden="1" customHeight="1" x14ac:dyDescent="0.25"/>
    <row r="10626" ht="0" hidden="1" customHeight="1" x14ac:dyDescent="0.25"/>
    <row r="10627" ht="0" hidden="1" customHeight="1" x14ac:dyDescent="0.25"/>
    <row r="10628" ht="0" hidden="1" customHeight="1" x14ac:dyDescent="0.25"/>
    <row r="10629" ht="0" hidden="1" customHeight="1" x14ac:dyDescent="0.25"/>
    <row r="10630" ht="0" hidden="1" customHeight="1" x14ac:dyDescent="0.25"/>
    <row r="10631" ht="0" hidden="1" customHeight="1" x14ac:dyDescent="0.25"/>
    <row r="10632" ht="0" hidden="1" customHeight="1" x14ac:dyDescent="0.25"/>
    <row r="10633" ht="0" hidden="1" customHeight="1" x14ac:dyDescent="0.25"/>
    <row r="10634" ht="0" hidden="1" customHeight="1" x14ac:dyDescent="0.25"/>
    <row r="10635" ht="0" hidden="1" customHeight="1" x14ac:dyDescent="0.25"/>
    <row r="10636" ht="0" hidden="1" customHeight="1" x14ac:dyDescent="0.25"/>
    <row r="10637" ht="0" hidden="1" customHeight="1" x14ac:dyDescent="0.25"/>
    <row r="10638" ht="0" hidden="1" customHeight="1" x14ac:dyDescent="0.25"/>
    <row r="10639" ht="0" hidden="1" customHeight="1" x14ac:dyDescent="0.25"/>
    <row r="10640" ht="0" hidden="1" customHeight="1" x14ac:dyDescent="0.25"/>
    <row r="10641" ht="0" hidden="1" customHeight="1" x14ac:dyDescent="0.25"/>
    <row r="10642" ht="0" hidden="1" customHeight="1" x14ac:dyDescent="0.25"/>
    <row r="10643" ht="0" hidden="1" customHeight="1" x14ac:dyDescent="0.25"/>
    <row r="10644" ht="0" hidden="1" customHeight="1" x14ac:dyDescent="0.25"/>
    <row r="10645" ht="0" hidden="1" customHeight="1" x14ac:dyDescent="0.25"/>
    <row r="10646" ht="0" hidden="1" customHeight="1" x14ac:dyDescent="0.25"/>
    <row r="10647" ht="0" hidden="1" customHeight="1" x14ac:dyDescent="0.25"/>
    <row r="10648" ht="0" hidden="1" customHeight="1" x14ac:dyDescent="0.25"/>
    <row r="10649" ht="0" hidden="1" customHeight="1" x14ac:dyDescent="0.25"/>
    <row r="10650" ht="0" hidden="1" customHeight="1" x14ac:dyDescent="0.25"/>
    <row r="10651" ht="0" hidden="1" customHeight="1" x14ac:dyDescent="0.25"/>
    <row r="10652" ht="0" hidden="1" customHeight="1" x14ac:dyDescent="0.25"/>
    <row r="10653" ht="0" hidden="1" customHeight="1" x14ac:dyDescent="0.25"/>
    <row r="10654" ht="0" hidden="1" customHeight="1" x14ac:dyDescent="0.25"/>
    <row r="10655" ht="0" hidden="1" customHeight="1" x14ac:dyDescent="0.25"/>
    <row r="10656" ht="0" hidden="1" customHeight="1" x14ac:dyDescent="0.25"/>
    <row r="10657" ht="0" hidden="1" customHeight="1" x14ac:dyDescent="0.25"/>
    <row r="10658" ht="0" hidden="1" customHeight="1" x14ac:dyDescent="0.25"/>
    <row r="10659" ht="0" hidden="1" customHeight="1" x14ac:dyDescent="0.25"/>
    <row r="10660" ht="0" hidden="1" customHeight="1" x14ac:dyDescent="0.25"/>
    <row r="10661" ht="0" hidden="1" customHeight="1" x14ac:dyDescent="0.25"/>
    <row r="10662" ht="0" hidden="1" customHeight="1" x14ac:dyDescent="0.25"/>
    <row r="10663" ht="0" hidden="1" customHeight="1" x14ac:dyDescent="0.25"/>
    <row r="10664" ht="0" hidden="1" customHeight="1" x14ac:dyDescent="0.25"/>
    <row r="10665" ht="0" hidden="1" customHeight="1" x14ac:dyDescent="0.25"/>
    <row r="10666" ht="0" hidden="1" customHeight="1" x14ac:dyDescent="0.25"/>
    <row r="10667" ht="0" hidden="1" customHeight="1" x14ac:dyDescent="0.25"/>
    <row r="10668" ht="0" hidden="1" customHeight="1" x14ac:dyDescent="0.25"/>
    <row r="10669" ht="0" hidden="1" customHeight="1" x14ac:dyDescent="0.25"/>
    <row r="10670" ht="0" hidden="1" customHeight="1" x14ac:dyDescent="0.25"/>
    <row r="10671" ht="0" hidden="1" customHeight="1" x14ac:dyDescent="0.25"/>
    <row r="10672" ht="0" hidden="1" customHeight="1" x14ac:dyDescent="0.25"/>
    <row r="10673" ht="0" hidden="1" customHeight="1" x14ac:dyDescent="0.25"/>
    <row r="10674" ht="0" hidden="1" customHeight="1" x14ac:dyDescent="0.25"/>
    <row r="10675" ht="0" hidden="1" customHeight="1" x14ac:dyDescent="0.25"/>
    <row r="10676" ht="0" hidden="1" customHeight="1" x14ac:dyDescent="0.25"/>
    <row r="10677" ht="0" hidden="1" customHeight="1" x14ac:dyDescent="0.25"/>
    <row r="10678" ht="0" hidden="1" customHeight="1" x14ac:dyDescent="0.25"/>
    <row r="10679" ht="0" hidden="1" customHeight="1" x14ac:dyDescent="0.25"/>
    <row r="10680" ht="0" hidden="1" customHeight="1" x14ac:dyDescent="0.25"/>
    <row r="10681" ht="0" hidden="1" customHeight="1" x14ac:dyDescent="0.25"/>
    <row r="10682" ht="0" hidden="1" customHeight="1" x14ac:dyDescent="0.25"/>
    <row r="10683" ht="0" hidden="1" customHeight="1" x14ac:dyDescent="0.25"/>
    <row r="10684" ht="0" hidden="1" customHeight="1" x14ac:dyDescent="0.25"/>
    <row r="10685" ht="0" hidden="1" customHeight="1" x14ac:dyDescent="0.25"/>
    <row r="10686" ht="0" hidden="1" customHeight="1" x14ac:dyDescent="0.25"/>
    <row r="10687" ht="0" hidden="1" customHeight="1" x14ac:dyDescent="0.25"/>
    <row r="10688" ht="0" hidden="1" customHeight="1" x14ac:dyDescent="0.25"/>
    <row r="10689" ht="0" hidden="1" customHeight="1" x14ac:dyDescent="0.25"/>
    <row r="10690" ht="0" hidden="1" customHeight="1" x14ac:dyDescent="0.25"/>
    <row r="10691" ht="0" hidden="1" customHeight="1" x14ac:dyDescent="0.25"/>
    <row r="10692" ht="0" hidden="1" customHeight="1" x14ac:dyDescent="0.25"/>
    <row r="10693" ht="0" hidden="1" customHeight="1" x14ac:dyDescent="0.25"/>
    <row r="10694" ht="0" hidden="1" customHeight="1" x14ac:dyDescent="0.25"/>
    <row r="10695" ht="0" hidden="1" customHeight="1" x14ac:dyDescent="0.25"/>
    <row r="10696" ht="0" hidden="1" customHeight="1" x14ac:dyDescent="0.25"/>
    <row r="10697" ht="0" hidden="1" customHeight="1" x14ac:dyDescent="0.25"/>
    <row r="10698" ht="0" hidden="1" customHeight="1" x14ac:dyDescent="0.25"/>
    <row r="10699" ht="0" hidden="1" customHeight="1" x14ac:dyDescent="0.25"/>
    <row r="10700" ht="0" hidden="1" customHeight="1" x14ac:dyDescent="0.25"/>
    <row r="10701" ht="0" hidden="1" customHeight="1" x14ac:dyDescent="0.25"/>
    <row r="10702" ht="0" hidden="1" customHeight="1" x14ac:dyDescent="0.25"/>
    <row r="10703" ht="0" hidden="1" customHeight="1" x14ac:dyDescent="0.25"/>
    <row r="10704" ht="0" hidden="1" customHeight="1" x14ac:dyDescent="0.25"/>
    <row r="10705" ht="0" hidden="1" customHeight="1" x14ac:dyDescent="0.25"/>
    <row r="10706" ht="0" hidden="1" customHeight="1" x14ac:dyDescent="0.25"/>
    <row r="10707" ht="0" hidden="1" customHeight="1" x14ac:dyDescent="0.25"/>
    <row r="10708" ht="0" hidden="1" customHeight="1" x14ac:dyDescent="0.25"/>
    <row r="10709" ht="0" hidden="1" customHeight="1" x14ac:dyDescent="0.25"/>
    <row r="10710" ht="0" hidden="1" customHeight="1" x14ac:dyDescent="0.25"/>
    <row r="10711" ht="0" hidden="1" customHeight="1" x14ac:dyDescent="0.25"/>
    <row r="10712" ht="0" hidden="1" customHeight="1" x14ac:dyDescent="0.25"/>
    <row r="10713" ht="0" hidden="1" customHeight="1" x14ac:dyDescent="0.25"/>
    <row r="10714" ht="0" hidden="1" customHeight="1" x14ac:dyDescent="0.25"/>
    <row r="10715" ht="0" hidden="1" customHeight="1" x14ac:dyDescent="0.25"/>
    <row r="10716" ht="0" hidden="1" customHeight="1" x14ac:dyDescent="0.25"/>
    <row r="10717" ht="0" hidden="1" customHeight="1" x14ac:dyDescent="0.25"/>
    <row r="10718" ht="0" hidden="1" customHeight="1" x14ac:dyDescent="0.25"/>
    <row r="10719" ht="0" hidden="1" customHeight="1" x14ac:dyDescent="0.25"/>
    <row r="10720" ht="0" hidden="1" customHeight="1" x14ac:dyDescent="0.25"/>
    <row r="10721" ht="0" hidden="1" customHeight="1" x14ac:dyDescent="0.25"/>
    <row r="10722" ht="0" hidden="1" customHeight="1" x14ac:dyDescent="0.25"/>
    <row r="10723" ht="0" hidden="1" customHeight="1" x14ac:dyDescent="0.25"/>
    <row r="10724" ht="0" hidden="1" customHeight="1" x14ac:dyDescent="0.25"/>
    <row r="10725" ht="0" hidden="1" customHeight="1" x14ac:dyDescent="0.25"/>
    <row r="10726" ht="0" hidden="1" customHeight="1" x14ac:dyDescent="0.25"/>
    <row r="10727" ht="0" hidden="1" customHeight="1" x14ac:dyDescent="0.25"/>
    <row r="10728" ht="0" hidden="1" customHeight="1" x14ac:dyDescent="0.25"/>
    <row r="10729" ht="0" hidden="1" customHeight="1" x14ac:dyDescent="0.25"/>
    <row r="10730" ht="0" hidden="1" customHeight="1" x14ac:dyDescent="0.25"/>
    <row r="10731" ht="0" hidden="1" customHeight="1" x14ac:dyDescent="0.25"/>
    <row r="10732" ht="0" hidden="1" customHeight="1" x14ac:dyDescent="0.25"/>
    <row r="10733" ht="0" hidden="1" customHeight="1" x14ac:dyDescent="0.25"/>
    <row r="10734" ht="0" hidden="1" customHeight="1" x14ac:dyDescent="0.25"/>
    <row r="10735" ht="0" hidden="1" customHeight="1" x14ac:dyDescent="0.25"/>
    <row r="10736" ht="0" hidden="1" customHeight="1" x14ac:dyDescent="0.25"/>
    <row r="10737" ht="0" hidden="1" customHeight="1" x14ac:dyDescent="0.25"/>
    <row r="10738" ht="0" hidden="1" customHeight="1" x14ac:dyDescent="0.25"/>
    <row r="10739" ht="0" hidden="1" customHeight="1" x14ac:dyDescent="0.25"/>
    <row r="10740" ht="0" hidden="1" customHeight="1" x14ac:dyDescent="0.25"/>
    <row r="10741" ht="0" hidden="1" customHeight="1" x14ac:dyDescent="0.25"/>
    <row r="10742" ht="0" hidden="1" customHeight="1" x14ac:dyDescent="0.25"/>
    <row r="10743" ht="0" hidden="1" customHeight="1" x14ac:dyDescent="0.25"/>
    <row r="10744" ht="0" hidden="1" customHeight="1" x14ac:dyDescent="0.25"/>
    <row r="10745" ht="0" hidden="1" customHeight="1" x14ac:dyDescent="0.25"/>
    <row r="10746" ht="0" hidden="1" customHeight="1" x14ac:dyDescent="0.25"/>
    <row r="10747" ht="0" hidden="1" customHeight="1" x14ac:dyDescent="0.25"/>
    <row r="10748" ht="0" hidden="1" customHeight="1" x14ac:dyDescent="0.25"/>
    <row r="10749" ht="0" hidden="1" customHeight="1" x14ac:dyDescent="0.25"/>
    <row r="10750" ht="0" hidden="1" customHeight="1" x14ac:dyDescent="0.25"/>
    <row r="10751" ht="0" hidden="1" customHeight="1" x14ac:dyDescent="0.25"/>
    <row r="10752" ht="0" hidden="1" customHeight="1" x14ac:dyDescent="0.25"/>
    <row r="10753" ht="0" hidden="1" customHeight="1" x14ac:dyDescent="0.25"/>
    <row r="10754" ht="0" hidden="1" customHeight="1" x14ac:dyDescent="0.25"/>
    <row r="10755" ht="0" hidden="1" customHeight="1" x14ac:dyDescent="0.25"/>
    <row r="10756" ht="0" hidden="1" customHeight="1" x14ac:dyDescent="0.25"/>
    <row r="10757" ht="0" hidden="1" customHeight="1" x14ac:dyDescent="0.25"/>
    <row r="10758" ht="0" hidden="1" customHeight="1" x14ac:dyDescent="0.25"/>
    <row r="10759" ht="0" hidden="1" customHeight="1" x14ac:dyDescent="0.25"/>
    <row r="10760" ht="0" hidden="1" customHeight="1" x14ac:dyDescent="0.25"/>
    <row r="10761" ht="0" hidden="1" customHeight="1" x14ac:dyDescent="0.25"/>
    <row r="10762" ht="0" hidden="1" customHeight="1" x14ac:dyDescent="0.25"/>
    <row r="10763" ht="0" hidden="1" customHeight="1" x14ac:dyDescent="0.25"/>
    <row r="10764" ht="0" hidden="1" customHeight="1" x14ac:dyDescent="0.25"/>
    <row r="10765" ht="0" hidden="1" customHeight="1" x14ac:dyDescent="0.25"/>
    <row r="10766" ht="0" hidden="1" customHeight="1" x14ac:dyDescent="0.25"/>
    <row r="10767" ht="0" hidden="1" customHeight="1" x14ac:dyDescent="0.25"/>
    <row r="10768" ht="0" hidden="1" customHeight="1" x14ac:dyDescent="0.25"/>
    <row r="10769" ht="0" hidden="1" customHeight="1" x14ac:dyDescent="0.25"/>
    <row r="10770" ht="0" hidden="1" customHeight="1" x14ac:dyDescent="0.25"/>
    <row r="10771" ht="0" hidden="1" customHeight="1" x14ac:dyDescent="0.25"/>
    <row r="10772" ht="0" hidden="1" customHeight="1" x14ac:dyDescent="0.25"/>
    <row r="10773" ht="0" hidden="1" customHeight="1" x14ac:dyDescent="0.25"/>
    <row r="10774" ht="0" hidden="1" customHeight="1" x14ac:dyDescent="0.25"/>
    <row r="10775" ht="0" hidden="1" customHeight="1" x14ac:dyDescent="0.25"/>
    <row r="10776" ht="0" hidden="1" customHeight="1" x14ac:dyDescent="0.25"/>
    <row r="10777" ht="0" hidden="1" customHeight="1" x14ac:dyDescent="0.25"/>
    <row r="10778" ht="0" hidden="1" customHeight="1" x14ac:dyDescent="0.25"/>
    <row r="10779" ht="0" hidden="1" customHeight="1" x14ac:dyDescent="0.25"/>
    <row r="10780" ht="0" hidden="1" customHeight="1" x14ac:dyDescent="0.25"/>
    <row r="10781" ht="0" hidden="1" customHeight="1" x14ac:dyDescent="0.25"/>
    <row r="10782" ht="0" hidden="1" customHeight="1" x14ac:dyDescent="0.25"/>
    <row r="10783" ht="0" hidden="1" customHeight="1" x14ac:dyDescent="0.25"/>
    <row r="10784" ht="0" hidden="1" customHeight="1" x14ac:dyDescent="0.25"/>
    <row r="10785" ht="0" hidden="1" customHeight="1" x14ac:dyDescent="0.25"/>
    <row r="10786" ht="0" hidden="1" customHeight="1" x14ac:dyDescent="0.25"/>
    <row r="10787" ht="0" hidden="1" customHeight="1" x14ac:dyDescent="0.25"/>
    <row r="10788" ht="0" hidden="1" customHeight="1" x14ac:dyDescent="0.25"/>
    <row r="10789" ht="0" hidden="1" customHeight="1" x14ac:dyDescent="0.25"/>
    <row r="10790" ht="0" hidden="1" customHeight="1" x14ac:dyDescent="0.25"/>
    <row r="10791" ht="0" hidden="1" customHeight="1" x14ac:dyDescent="0.25"/>
    <row r="10792" ht="0" hidden="1" customHeight="1" x14ac:dyDescent="0.25"/>
    <row r="10793" ht="0" hidden="1" customHeight="1" x14ac:dyDescent="0.25"/>
    <row r="10794" ht="0" hidden="1" customHeight="1" x14ac:dyDescent="0.25"/>
    <row r="10795" ht="0" hidden="1" customHeight="1" x14ac:dyDescent="0.25"/>
    <row r="10796" ht="0" hidden="1" customHeight="1" x14ac:dyDescent="0.25"/>
    <row r="10797" ht="0" hidden="1" customHeight="1" x14ac:dyDescent="0.25"/>
    <row r="10798" ht="0" hidden="1" customHeight="1" x14ac:dyDescent="0.25"/>
    <row r="10799" ht="0" hidden="1" customHeight="1" x14ac:dyDescent="0.25"/>
    <row r="10800" ht="0" hidden="1" customHeight="1" x14ac:dyDescent="0.25"/>
    <row r="10801" ht="0" hidden="1" customHeight="1" x14ac:dyDescent="0.25"/>
    <row r="10802" ht="0" hidden="1" customHeight="1" x14ac:dyDescent="0.25"/>
    <row r="10803" ht="0" hidden="1" customHeight="1" x14ac:dyDescent="0.25"/>
    <row r="10804" ht="0" hidden="1" customHeight="1" x14ac:dyDescent="0.25"/>
    <row r="10805" ht="0" hidden="1" customHeight="1" x14ac:dyDescent="0.25"/>
    <row r="10806" ht="0" hidden="1" customHeight="1" x14ac:dyDescent="0.25"/>
    <row r="10807" ht="0" hidden="1" customHeight="1" x14ac:dyDescent="0.25"/>
    <row r="10808" ht="0" hidden="1" customHeight="1" x14ac:dyDescent="0.25"/>
    <row r="10809" ht="0" hidden="1" customHeight="1" x14ac:dyDescent="0.25"/>
    <row r="10810" ht="0" hidden="1" customHeight="1" x14ac:dyDescent="0.25"/>
    <row r="10811" ht="0" hidden="1" customHeight="1" x14ac:dyDescent="0.25"/>
    <row r="10812" ht="0" hidden="1" customHeight="1" x14ac:dyDescent="0.25"/>
    <row r="10813" ht="0" hidden="1" customHeight="1" x14ac:dyDescent="0.25"/>
    <row r="10814" ht="0" hidden="1" customHeight="1" x14ac:dyDescent="0.25"/>
    <row r="10815" ht="0" hidden="1" customHeight="1" x14ac:dyDescent="0.25"/>
    <row r="10816" ht="0" hidden="1" customHeight="1" x14ac:dyDescent="0.25"/>
    <row r="10817" ht="0" hidden="1" customHeight="1" x14ac:dyDescent="0.25"/>
    <row r="10818" ht="0" hidden="1" customHeight="1" x14ac:dyDescent="0.25"/>
    <row r="10819" ht="0" hidden="1" customHeight="1" x14ac:dyDescent="0.25"/>
    <row r="10820" ht="0" hidden="1" customHeight="1" x14ac:dyDescent="0.25"/>
    <row r="10821" ht="0" hidden="1" customHeight="1" x14ac:dyDescent="0.25"/>
    <row r="10822" ht="0" hidden="1" customHeight="1" x14ac:dyDescent="0.25"/>
    <row r="10823" ht="0" hidden="1" customHeight="1" x14ac:dyDescent="0.25"/>
    <row r="10824" ht="0" hidden="1" customHeight="1" x14ac:dyDescent="0.25"/>
    <row r="10825" ht="0" hidden="1" customHeight="1" x14ac:dyDescent="0.25"/>
    <row r="10826" ht="0" hidden="1" customHeight="1" x14ac:dyDescent="0.25"/>
    <row r="10827" ht="0" hidden="1" customHeight="1" x14ac:dyDescent="0.25"/>
    <row r="10828" ht="0" hidden="1" customHeight="1" x14ac:dyDescent="0.25"/>
    <row r="10829" ht="0" hidden="1" customHeight="1" x14ac:dyDescent="0.25"/>
    <row r="10830" ht="0" hidden="1" customHeight="1" x14ac:dyDescent="0.25"/>
    <row r="10831" ht="0" hidden="1" customHeight="1" x14ac:dyDescent="0.25"/>
    <row r="10832" ht="0" hidden="1" customHeight="1" x14ac:dyDescent="0.25"/>
    <row r="10833" ht="0" hidden="1" customHeight="1" x14ac:dyDescent="0.25"/>
    <row r="10834" ht="0" hidden="1" customHeight="1" x14ac:dyDescent="0.25"/>
    <row r="10835" ht="0" hidden="1" customHeight="1" x14ac:dyDescent="0.25"/>
    <row r="10836" ht="0" hidden="1" customHeight="1" x14ac:dyDescent="0.25"/>
    <row r="10837" ht="0" hidden="1" customHeight="1" x14ac:dyDescent="0.25"/>
    <row r="10838" ht="0" hidden="1" customHeight="1" x14ac:dyDescent="0.25"/>
    <row r="10839" ht="0" hidden="1" customHeight="1" x14ac:dyDescent="0.25"/>
    <row r="10840" ht="0" hidden="1" customHeight="1" x14ac:dyDescent="0.25"/>
    <row r="10841" ht="0" hidden="1" customHeight="1" x14ac:dyDescent="0.25"/>
    <row r="10842" ht="0" hidden="1" customHeight="1" x14ac:dyDescent="0.25"/>
    <row r="10843" ht="0" hidden="1" customHeight="1" x14ac:dyDescent="0.25"/>
    <row r="10844" ht="0" hidden="1" customHeight="1" x14ac:dyDescent="0.25"/>
    <row r="10845" ht="0" hidden="1" customHeight="1" x14ac:dyDescent="0.25"/>
    <row r="10846" ht="0" hidden="1" customHeight="1" x14ac:dyDescent="0.25"/>
    <row r="10847" ht="0" hidden="1" customHeight="1" x14ac:dyDescent="0.25"/>
    <row r="10848" ht="0" hidden="1" customHeight="1" x14ac:dyDescent="0.25"/>
    <row r="10849" ht="0" hidden="1" customHeight="1" x14ac:dyDescent="0.25"/>
    <row r="10850" ht="0" hidden="1" customHeight="1" x14ac:dyDescent="0.25"/>
    <row r="10851" ht="0" hidden="1" customHeight="1" x14ac:dyDescent="0.25"/>
    <row r="10852" ht="0" hidden="1" customHeight="1" x14ac:dyDescent="0.25"/>
    <row r="10853" ht="0" hidden="1" customHeight="1" x14ac:dyDescent="0.25"/>
    <row r="10854" ht="0" hidden="1" customHeight="1" x14ac:dyDescent="0.25"/>
    <row r="10855" ht="0" hidden="1" customHeight="1" x14ac:dyDescent="0.25"/>
    <row r="10856" ht="0" hidden="1" customHeight="1" x14ac:dyDescent="0.25"/>
    <row r="10857" ht="0" hidden="1" customHeight="1" x14ac:dyDescent="0.25"/>
    <row r="10858" ht="0" hidden="1" customHeight="1" x14ac:dyDescent="0.25"/>
    <row r="10859" ht="0" hidden="1" customHeight="1" x14ac:dyDescent="0.25"/>
    <row r="10860" ht="0" hidden="1" customHeight="1" x14ac:dyDescent="0.25"/>
    <row r="10861" ht="0" hidden="1" customHeight="1" x14ac:dyDescent="0.25"/>
    <row r="10862" ht="0" hidden="1" customHeight="1" x14ac:dyDescent="0.25"/>
    <row r="10863" ht="0" hidden="1" customHeight="1" x14ac:dyDescent="0.25"/>
    <row r="10864" ht="0" hidden="1" customHeight="1" x14ac:dyDescent="0.25"/>
    <row r="10865" ht="0" hidden="1" customHeight="1" x14ac:dyDescent="0.25"/>
    <row r="10866" ht="0" hidden="1" customHeight="1" x14ac:dyDescent="0.25"/>
    <row r="10867" ht="0" hidden="1" customHeight="1" x14ac:dyDescent="0.25"/>
    <row r="10868" ht="0" hidden="1" customHeight="1" x14ac:dyDescent="0.25"/>
    <row r="10869" ht="0" hidden="1" customHeight="1" x14ac:dyDescent="0.25"/>
    <row r="10870" ht="0" hidden="1" customHeight="1" x14ac:dyDescent="0.25"/>
    <row r="10871" ht="0" hidden="1" customHeight="1" x14ac:dyDescent="0.25"/>
    <row r="10872" ht="0" hidden="1" customHeight="1" x14ac:dyDescent="0.25"/>
    <row r="10873" ht="0" hidden="1" customHeight="1" x14ac:dyDescent="0.25"/>
    <row r="10874" ht="0" hidden="1" customHeight="1" x14ac:dyDescent="0.25"/>
    <row r="10875" ht="0" hidden="1" customHeight="1" x14ac:dyDescent="0.25"/>
    <row r="10876" ht="0" hidden="1" customHeight="1" x14ac:dyDescent="0.25"/>
    <row r="10877" ht="0" hidden="1" customHeight="1" x14ac:dyDescent="0.25"/>
    <row r="10878" ht="0" hidden="1" customHeight="1" x14ac:dyDescent="0.25"/>
    <row r="10879" ht="0" hidden="1" customHeight="1" x14ac:dyDescent="0.25"/>
    <row r="10880" ht="0" hidden="1" customHeight="1" x14ac:dyDescent="0.25"/>
    <row r="10881" ht="0" hidden="1" customHeight="1" x14ac:dyDescent="0.25"/>
    <row r="10882" ht="0" hidden="1" customHeight="1" x14ac:dyDescent="0.25"/>
    <row r="10883" ht="0" hidden="1" customHeight="1" x14ac:dyDescent="0.25"/>
    <row r="10884" ht="0" hidden="1" customHeight="1" x14ac:dyDescent="0.25"/>
    <row r="10885" ht="0" hidden="1" customHeight="1" x14ac:dyDescent="0.25"/>
    <row r="10886" ht="0" hidden="1" customHeight="1" x14ac:dyDescent="0.25"/>
    <row r="10887" ht="0" hidden="1" customHeight="1" x14ac:dyDescent="0.25"/>
    <row r="10888" ht="0" hidden="1" customHeight="1" x14ac:dyDescent="0.25"/>
    <row r="10889" ht="0" hidden="1" customHeight="1" x14ac:dyDescent="0.25"/>
    <row r="10890" ht="0" hidden="1" customHeight="1" x14ac:dyDescent="0.25"/>
    <row r="10891" ht="0" hidden="1" customHeight="1" x14ac:dyDescent="0.25"/>
    <row r="10892" ht="0" hidden="1" customHeight="1" x14ac:dyDescent="0.25"/>
    <row r="10893" ht="0" hidden="1" customHeight="1" x14ac:dyDescent="0.25"/>
    <row r="10894" ht="0" hidden="1" customHeight="1" x14ac:dyDescent="0.25"/>
    <row r="10895" ht="0" hidden="1" customHeight="1" x14ac:dyDescent="0.25"/>
    <row r="10896" ht="0" hidden="1" customHeight="1" x14ac:dyDescent="0.25"/>
    <row r="10897" ht="0" hidden="1" customHeight="1" x14ac:dyDescent="0.25"/>
    <row r="10898" ht="0" hidden="1" customHeight="1" x14ac:dyDescent="0.25"/>
    <row r="10899" ht="0" hidden="1" customHeight="1" x14ac:dyDescent="0.25"/>
    <row r="10900" ht="0" hidden="1" customHeight="1" x14ac:dyDescent="0.25"/>
    <row r="10901" ht="0" hidden="1" customHeight="1" x14ac:dyDescent="0.25"/>
    <row r="10902" ht="0" hidden="1" customHeight="1" x14ac:dyDescent="0.25"/>
    <row r="10903" ht="0" hidden="1" customHeight="1" x14ac:dyDescent="0.25"/>
    <row r="10904" ht="0" hidden="1" customHeight="1" x14ac:dyDescent="0.25"/>
    <row r="10905" ht="0" hidden="1" customHeight="1" x14ac:dyDescent="0.25"/>
    <row r="10906" ht="0" hidden="1" customHeight="1" x14ac:dyDescent="0.25"/>
    <row r="10907" ht="0" hidden="1" customHeight="1" x14ac:dyDescent="0.25"/>
    <row r="10908" ht="0" hidden="1" customHeight="1" x14ac:dyDescent="0.25"/>
    <row r="10909" ht="0" hidden="1" customHeight="1" x14ac:dyDescent="0.25"/>
    <row r="10910" ht="0" hidden="1" customHeight="1" x14ac:dyDescent="0.25"/>
    <row r="10911" ht="0" hidden="1" customHeight="1" x14ac:dyDescent="0.25"/>
    <row r="10912" ht="0" hidden="1" customHeight="1" x14ac:dyDescent="0.25"/>
    <row r="10913" ht="0" hidden="1" customHeight="1" x14ac:dyDescent="0.25"/>
    <row r="10914" ht="0" hidden="1" customHeight="1" x14ac:dyDescent="0.25"/>
    <row r="10915" ht="0" hidden="1" customHeight="1" x14ac:dyDescent="0.25"/>
    <row r="10916" ht="0" hidden="1" customHeight="1" x14ac:dyDescent="0.25"/>
    <row r="10917" ht="0" hidden="1" customHeight="1" x14ac:dyDescent="0.25"/>
    <row r="10918" ht="0" hidden="1" customHeight="1" x14ac:dyDescent="0.25"/>
    <row r="10919" ht="0" hidden="1" customHeight="1" x14ac:dyDescent="0.25"/>
    <row r="10920" ht="0" hidden="1" customHeight="1" x14ac:dyDescent="0.25"/>
    <row r="10921" ht="0" hidden="1" customHeight="1" x14ac:dyDescent="0.25"/>
    <row r="10922" ht="0" hidden="1" customHeight="1" x14ac:dyDescent="0.25"/>
    <row r="10923" ht="0" hidden="1" customHeight="1" x14ac:dyDescent="0.25"/>
    <row r="10924" ht="0" hidden="1" customHeight="1" x14ac:dyDescent="0.25"/>
    <row r="10925" ht="0" hidden="1" customHeight="1" x14ac:dyDescent="0.25"/>
    <row r="10926" ht="0" hidden="1" customHeight="1" x14ac:dyDescent="0.25"/>
    <row r="10927" ht="0" hidden="1" customHeight="1" x14ac:dyDescent="0.25"/>
    <row r="10928" ht="0" hidden="1" customHeight="1" x14ac:dyDescent="0.25"/>
    <row r="10929" ht="0" hidden="1" customHeight="1" x14ac:dyDescent="0.25"/>
    <row r="10930" ht="0" hidden="1" customHeight="1" x14ac:dyDescent="0.25"/>
    <row r="10931" ht="0" hidden="1" customHeight="1" x14ac:dyDescent="0.25"/>
    <row r="10932" ht="0" hidden="1" customHeight="1" x14ac:dyDescent="0.25"/>
    <row r="10933" ht="0" hidden="1" customHeight="1" x14ac:dyDescent="0.25"/>
    <row r="10934" ht="0" hidden="1" customHeight="1" x14ac:dyDescent="0.25"/>
    <row r="10935" ht="0" hidden="1" customHeight="1" x14ac:dyDescent="0.25"/>
    <row r="10936" ht="0" hidden="1" customHeight="1" x14ac:dyDescent="0.25"/>
    <row r="10937" ht="0" hidden="1" customHeight="1" x14ac:dyDescent="0.25"/>
    <row r="10938" ht="0" hidden="1" customHeight="1" x14ac:dyDescent="0.25"/>
    <row r="10939" ht="0" hidden="1" customHeight="1" x14ac:dyDescent="0.25"/>
    <row r="10940" ht="0" hidden="1" customHeight="1" x14ac:dyDescent="0.25"/>
    <row r="10941" ht="0" hidden="1" customHeight="1" x14ac:dyDescent="0.25"/>
    <row r="10942" ht="0" hidden="1" customHeight="1" x14ac:dyDescent="0.25"/>
    <row r="10943" ht="0" hidden="1" customHeight="1" x14ac:dyDescent="0.25"/>
    <row r="10944" ht="0" hidden="1" customHeight="1" x14ac:dyDescent="0.25"/>
    <row r="10945" ht="0" hidden="1" customHeight="1" x14ac:dyDescent="0.25"/>
    <row r="10946" ht="0" hidden="1" customHeight="1" x14ac:dyDescent="0.25"/>
    <row r="10947" ht="0" hidden="1" customHeight="1" x14ac:dyDescent="0.25"/>
    <row r="10948" ht="0" hidden="1" customHeight="1" x14ac:dyDescent="0.25"/>
    <row r="10949" ht="0" hidden="1" customHeight="1" x14ac:dyDescent="0.25"/>
    <row r="10950" ht="0" hidden="1" customHeight="1" x14ac:dyDescent="0.25"/>
    <row r="10951" ht="0" hidden="1" customHeight="1" x14ac:dyDescent="0.25"/>
    <row r="10952" ht="0" hidden="1" customHeight="1" x14ac:dyDescent="0.25"/>
    <row r="10953" ht="0" hidden="1" customHeight="1" x14ac:dyDescent="0.25"/>
    <row r="10954" ht="0" hidden="1" customHeight="1" x14ac:dyDescent="0.25"/>
    <row r="10955" ht="0" hidden="1" customHeight="1" x14ac:dyDescent="0.25"/>
    <row r="10956" ht="0" hidden="1" customHeight="1" x14ac:dyDescent="0.25"/>
    <row r="10957" ht="0" hidden="1" customHeight="1" x14ac:dyDescent="0.25"/>
    <row r="10958" ht="0" hidden="1" customHeight="1" x14ac:dyDescent="0.25"/>
    <row r="10959" ht="0" hidden="1" customHeight="1" x14ac:dyDescent="0.25"/>
    <row r="10960" ht="0" hidden="1" customHeight="1" x14ac:dyDescent="0.25"/>
    <row r="10961" ht="0" hidden="1" customHeight="1" x14ac:dyDescent="0.25"/>
    <row r="10962" ht="0" hidden="1" customHeight="1" x14ac:dyDescent="0.25"/>
    <row r="10963" ht="0" hidden="1" customHeight="1" x14ac:dyDescent="0.25"/>
    <row r="10964" ht="0" hidden="1" customHeight="1" x14ac:dyDescent="0.25"/>
    <row r="10965" ht="0" hidden="1" customHeight="1" x14ac:dyDescent="0.25"/>
    <row r="10966" ht="0" hidden="1" customHeight="1" x14ac:dyDescent="0.25"/>
    <row r="10967" ht="0" hidden="1" customHeight="1" x14ac:dyDescent="0.25"/>
    <row r="10968" ht="0" hidden="1" customHeight="1" x14ac:dyDescent="0.25"/>
    <row r="10969" ht="0" hidden="1" customHeight="1" x14ac:dyDescent="0.25"/>
    <row r="10970" ht="0" hidden="1" customHeight="1" x14ac:dyDescent="0.25"/>
    <row r="10971" ht="0" hidden="1" customHeight="1" x14ac:dyDescent="0.25"/>
    <row r="10972" ht="0" hidden="1" customHeight="1" x14ac:dyDescent="0.25"/>
    <row r="10973" ht="0" hidden="1" customHeight="1" x14ac:dyDescent="0.25"/>
    <row r="10974" ht="0" hidden="1" customHeight="1" x14ac:dyDescent="0.25"/>
    <row r="10975" ht="0" hidden="1" customHeight="1" x14ac:dyDescent="0.25"/>
    <row r="10976" ht="0" hidden="1" customHeight="1" x14ac:dyDescent="0.25"/>
    <row r="10977" ht="0" hidden="1" customHeight="1" x14ac:dyDescent="0.25"/>
    <row r="10978" ht="0" hidden="1" customHeight="1" x14ac:dyDescent="0.25"/>
    <row r="10979" ht="0" hidden="1" customHeight="1" x14ac:dyDescent="0.25"/>
    <row r="10980" ht="0" hidden="1" customHeight="1" x14ac:dyDescent="0.25"/>
    <row r="10981" ht="0" hidden="1" customHeight="1" x14ac:dyDescent="0.25"/>
    <row r="10982" ht="0" hidden="1" customHeight="1" x14ac:dyDescent="0.25"/>
    <row r="10983" ht="0" hidden="1" customHeight="1" x14ac:dyDescent="0.25"/>
    <row r="10984" ht="0" hidden="1" customHeight="1" x14ac:dyDescent="0.25"/>
    <row r="10985" ht="0" hidden="1" customHeight="1" x14ac:dyDescent="0.25"/>
    <row r="10986" ht="0" hidden="1" customHeight="1" x14ac:dyDescent="0.25"/>
    <row r="10987" ht="0" hidden="1" customHeight="1" x14ac:dyDescent="0.25"/>
    <row r="10988" ht="0" hidden="1" customHeight="1" x14ac:dyDescent="0.25"/>
    <row r="10989" ht="0" hidden="1" customHeight="1" x14ac:dyDescent="0.25"/>
    <row r="10990" ht="0" hidden="1" customHeight="1" x14ac:dyDescent="0.25"/>
    <row r="10991" ht="0" hidden="1" customHeight="1" x14ac:dyDescent="0.25"/>
    <row r="10992" ht="0" hidden="1" customHeight="1" x14ac:dyDescent="0.25"/>
    <row r="10993" ht="0" hidden="1" customHeight="1" x14ac:dyDescent="0.25"/>
    <row r="10994" ht="0" hidden="1" customHeight="1" x14ac:dyDescent="0.25"/>
    <row r="10995" ht="0" hidden="1" customHeight="1" x14ac:dyDescent="0.25"/>
    <row r="10996" ht="0" hidden="1" customHeight="1" x14ac:dyDescent="0.25"/>
    <row r="10997" ht="0" hidden="1" customHeight="1" x14ac:dyDescent="0.25"/>
    <row r="10998" ht="0" hidden="1" customHeight="1" x14ac:dyDescent="0.25"/>
    <row r="10999" ht="0" hidden="1" customHeight="1" x14ac:dyDescent="0.25"/>
    <row r="11000" ht="0" hidden="1" customHeight="1" x14ac:dyDescent="0.25"/>
    <row r="11001" ht="0" hidden="1" customHeight="1" x14ac:dyDescent="0.25"/>
    <row r="11002" ht="0" hidden="1" customHeight="1" x14ac:dyDescent="0.25"/>
    <row r="11003" ht="0" hidden="1" customHeight="1" x14ac:dyDescent="0.25"/>
    <row r="11004" ht="0" hidden="1" customHeight="1" x14ac:dyDescent="0.25"/>
    <row r="11005" ht="0" hidden="1" customHeight="1" x14ac:dyDescent="0.25"/>
    <row r="11006" ht="0" hidden="1" customHeight="1" x14ac:dyDescent="0.25"/>
    <row r="11007" ht="0" hidden="1" customHeight="1" x14ac:dyDescent="0.25"/>
    <row r="11008" ht="0" hidden="1" customHeight="1" x14ac:dyDescent="0.25"/>
    <row r="11009" ht="0" hidden="1" customHeight="1" x14ac:dyDescent="0.25"/>
    <row r="11010" ht="0" hidden="1" customHeight="1" x14ac:dyDescent="0.25"/>
    <row r="11011" ht="0" hidden="1" customHeight="1" x14ac:dyDescent="0.25"/>
    <row r="11012" ht="0" hidden="1" customHeight="1" x14ac:dyDescent="0.25"/>
    <row r="11013" ht="0" hidden="1" customHeight="1" x14ac:dyDescent="0.25"/>
    <row r="11014" ht="0" hidden="1" customHeight="1" x14ac:dyDescent="0.25"/>
    <row r="11015" ht="0" hidden="1" customHeight="1" x14ac:dyDescent="0.25"/>
    <row r="11016" ht="0" hidden="1" customHeight="1" x14ac:dyDescent="0.25"/>
    <row r="11017" ht="0" hidden="1" customHeight="1" x14ac:dyDescent="0.25"/>
    <row r="11018" ht="0" hidden="1" customHeight="1" x14ac:dyDescent="0.25"/>
    <row r="11019" ht="0" hidden="1" customHeight="1" x14ac:dyDescent="0.25"/>
    <row r="11020" ht="0" hidden="1" customHeight="1" x14ac:dyDescent="0.25"/>
    <row r="11021" ht="0" hidden="1" customHeight="1" x14ac:dyDescent="0.25"/>
    <row r="11022" ht="0" hidden="1" customHeight="1" x14ac:dyDescent="0.25"/>
    <row r="11023" ht="0" hidden="1" customHeight="1" x14ac:dyDescent="0.25"/>
    <row r="11024" ht="0" hidden="1" customHeight="1" x14ac:dyDescent="0.25"/>
    <row r="11025" ht="0" hidden="1" customHeight="1" x14ac:dyDescent="0.25"/>
    <row r="11026" ht="0" hidden="1" customHeight="1" x14ac:dyDescent="0.25"/>
    <row r="11027" ht="0" hidden="1" customHeight="1" x14ac:dyDescent="0.25"/>
    <row r="11028" ht="0" hidden="1" customHeight="1" x14ac:dyDescent="0.25"/>
    <row r="11029" ht="0" hidden="1" customHeight="1" x14ac:dyDescent="0.25"/>
    <row r="11030" ht="0" hidden="1" customHeight="1" x14ac:dyDescent="0.25"/>
    <row r="11031" ht="0" hidden="1" customHeight="1" x14ac:dyDescent="0.25"/>
    <row r="11032" ht="0" hidden="1" customHeight="1" x14ac:dyDescent="0.25"/>
    <row r="11033" ht="0" hidden="1" customHeight="1" x14ac:dyDescent="0.25"/>
    <row r="11034" ht="0" hidden="1" customHeight="1" x14ac:dyDescent="0.25"/>
    <row r="11035" ht="0" hidden="1" customHeight="1" x14ac:dyDescent="0.25"/>
    <row r="11036" ht="0" hidden="1" customHeight="1" x14ac:dyDescent="0.25"/>
    <row r="11037" ht="0" hidden="1" customHeight="1" x14ac:dyDescent="0.25"/>
    <row r="11038" ht="0" hidden="1" customHeight="1" x14ac:dyDescent="0.25"/>
    <row r="11039" ht="0" hidden="1" customHeight="1" x14ac:dyDescent="0.25"/>
    <row r="11040" ht="0" hidden="1" customHeight="1" x14ac:dyDescent="0.25"/>
    <row r="11041" ht="0" hidden="1" customHeight="1" x14ac:dyDescent="0.25"/>
    <row r="11042" ht="0" hidden="1" customHeight="1" x14ac:dyDescent="0.25"/>
    <row r="11043" ht="0" hidden="1" customHeight="1" x14ac:dyDescent="0.25"/>
    <row r="11044" ht="0" hidden="1" customHeight="1" x14ac:dyDescent="0.25"/>
    <row r="11045" ht="0" hidden="1" customHeight="1" x14ac:dyDescent="0.25"/>
    <row r="11046" ht="0" hidden="1" customHeight="1" x14ac:dyDescent="0.25"/>
    <row r="11047" ht="0" hidden="1" customHeight="1" x14ac:dyDescent="0.25"/>
    <row r="11048" ht="0" hidden="1" customHeight="1" x14ac:dyDescent="0.25"/>
    <row r="11049" ht="0" hidden="1" customHeight="1" x14ac:dyDescent="0.25"/>
    <row r="11050" ht="0" hidden="1" customHeight="1" x14ac:dyDescent="0.25"/>
    <row r="11051" ht="0" hidden="1" customHeight="1" x14ac:dyDescent="0.25"/>
    <row r="11052" ht="0" hidden="1" customHeight="1" x14ac:dyDescent="0.25"/>
    <row r="11053" ht="0" hidden="1" customHeight="1" x14ac:dyDescent="0.25"/>
    <row r="11054" ht="0" hidden="1" customHeight="1" x14ac:dyDescent="0.25"/>
    <row r="11055" ht="0" hidden="1" customHeight="1" x14ac:dyDescent="0.25"/>
    <row r="11056" ht="0" hidden="1" customHeight="1" x14ac:dyDescent="0.25"/>
    <row r="11057" ht="0" hidden="1" customHeight="1" x14ac:dyDescent="0.25"/>
    <row r="11058" ht="0" hidden="1" customHeight="1" x14ac:dyDescent="0.25"/>
    <row r="11059" ht="0" hidden="1" customHeight="1" x14ac:dyDescent="0.25"/>
    <row r="11060" ht="0" hidden="1" customHeight="1" x14ac:dyDescent="0.25"/>
    <row r="11061" ht="0" hidden="1" customHeight="1" x14ac:dyDescent="0.25"/>
    <row r="11062" ht="0" hidden="1" customHeight="1" x14ac:dyDescent="0.25"/>
    <row r="11063" ht="0" hidden="1" customHeight="1" x14ac:dyDescent="0.25"/>
    <row r="11064" ht="0" hidden="1" customHeight="1" x14ac:dyDescent="0.25"/>
    <row r="11065" ht="0" hidden="1" customHeight="1" x14ac:dyDescent="0.25"/>
    <row r="11066" ht="0" hidden="1" customHeight="1" x14ac:dyDescent="0.25"/>
    <row r="11067" ht="0" hidden="1" customHeight="1" x14ac:dyDescent="0.25"/>
    <row r="11068" ht="0" hidden="1" customHeight="1" x14ac:dyDescent="0.25"/>
    <row r="11069" ht="0" hidden="1" customHeight="1" x14ac:dyDescent="0.25"/>
    <row r="11070" ht="0" hidden="1" customHeight="1" x14ac:dyDescent="0.25"/>
    <row r="11071" ht="0" hidden="1" customHeight="1" x14ac:dyDescent="0.25"/>
    <row r="11072" ht="0" hidden="1" customHeight="1" x14ac:dyDescent="0.25"/>
    <row r="11073" ht="0" hidden="1" customHeight="1" x14ac:dyDescent="0.25"/>
    <row r="11074" ht="0" hidden="1" customHeight="1" x14ac:dyDescent="0.25"/>
    <row r="11075" ht="0" hidden="1" customHeight="1" x14ac:dyDescent="0.25"/>
    <row r="11076" ht="0" hidden="1" customHeight="1" x14ac:dyDescent="0.25"/>
    <row r="11077" ht="0" hidden="1" customHeight="1" x14ac:dyDescent="0.25"/>
    <row r="11078" ht="0" hidden="1" customHeight="1" x14ac:dyDescent="0.25"/>
    <row r="11079" ht="0" hidden="1" customHeight="1" x14ac:dyDescent="0.25"/>
    <row r="11080" ht="0" hidden="1" customHeight="1" x14ac:dyDescent="0.25"/>
    <row r="11081" ht="0" hidden="1" customHeight="1" x14ac:dyDescent="0.25"/>
    <row r="11082" ht="0" hidden="1" customHeight="1" x14ac:dyDescent="0.25"/>
    <row r="11083" ht="0" hidden="1" customHeight="1" x14ac:dyDescent="0.25"/>
    <row r="11084" ht="0" hidden="1" customHeight="1" x14ac:dyDescent="0.25"/>
    <row r="11085" ht="0" hidden="1" customHeight="1" x14ac:dyDescent="0.25"/>
    <row r="11086" ht="0" hidden="1" customHeight="1" x14ac:dyDescent="0.25"/>
    <row r="11087" ht="0" hidden="1" customHeight="1" x14ac:dyDescent="0.25"/>
    <row r="11088" ht="0" hidden="1" customHeight="1" x14ac:dyDescent="0.25"/>
    <row r="11089" ht="0" hidden="1" customHeight="1" x14ac:dyDescent="0.25"/>
    <row r="11090" ht="0" hidden="1" customHeight="1" x14ac:dyDescent="0.25"/>
    <row r="11091" ht="0" hidden="1" customHeight="1" x14ac:dyDescent="0.25"/>
    <row r="11092" ht="0" hidden="1" customHeight="1" x14ac:dyDescent="0.25"/>
    <row r="11093" ht="0" hidden="1" customHeight="1" x14ac:dyDescent="0.25"/>
    <row r="11094" ht="0" hidden="1" customHeight="1" x14ac:dyDescent="0.25"/>
    <row r="11095" ht="0" hidden="1" customHeight="1" x14ac:dyDescent="0.25"/>
    <row r="11096" ht="0" hidden="1" customHeight="1" x14ac:dyDescent="0.25"/>
    <row r="11097" ht="0" hidden="1" customHeight="1" x14ac:dyDescent="0.25"/>
    <row r="11098" ht="0" hidden="1" customHeight="1" x14ac:dyDescent="0.25"/>
    <row r="11099" ht="0" hidden="1" customHeight="1" x14ac:dyDescent="0.25"/>
    <row r="11100" ht="0" hidden="1" customHeight="1" x14ac:dyDescent="0.25"/>
    <row r="11101" ht="0" hidden="1" customHeight="1" x14ac:dyDescent="0.25"/>
    <row r="11102" ht="0" hidden="1" customHeight="1" x14ac:dyDescent="0.25"/>
    <row r="11103" ht="0" hidden="1" customHeight="1" x14ac:dyDescent="0.25"/>
    <row r="11104" ht="0" hidden="1" customHeight="1" x14ac:dyDescent="0.25"/>
    <row r="11105" ht="0" hidden="1" customHeight="1" x14ac:dyDescent="0.25"/>
    <row r="11106" ht="0" hidden="1" customHeight="1" x14ac:dyDescent="0.25"/>
    <row r="11107" ht="0" hidden="1" customHeight="1" x14ac:dyDescent="0.25"/>
    <row r="11108" ht="0" hidden="1" customHeight="1" x14ac:dyDescent="0.25"/>
    <row r="11109" ht="0" hidden="1" customHeight="1" x14ac:dyDescent="0.25"/>
    <row r="11110" ht="0" hidden="1" customHeight="1" x14ac:dyDescent="0.25"/>
    <row r="11111" ht="0" hidden="1" customHeight="1" x14ac:dyDescent="0.25"/>
    <row r="11112" ht="0" hidden="1" customHeight="1" x14ac:dyDescent="0.25"/>
    <row r="11113" ht="0" hidden="1" customHeight="1" x14ac:dyDescent="0.25"/>
    <row r="11114" ht="0" hidden="1" customHeight="1" x14ac:dyDescent="0.25"/>
    <row r="11115" ht="0" hidden="1" customHeight="1" x14ac:dyDescent="0.25"/>
    <row r="11116" ht="0" hidden="1" customHeight="1" x14ac:dyDescent="0.25"/>
    <row r="11117" ht="0" hidden="1" customHeight="1" x14ac:dyDescent="0.25"/>
    <row r="11118" ht="0" hidden="1" customHeight="1" x14ac:dyDescent="0.25"/>
    <row r="11119" ht="0" hidden="1" customHeight="1" x14ac:dyDescent="0.25"/>
    <row r="11120" ht="0" hidden="1" customHeight="1" x14ac:dyDescent="0.25"/>
    <row r="11121" ht="0" hidden="1" customHeight="1" x14ac:dyDescent="0.25"/>
    <row r="11122" ht="0" hidden="1" customHeight="1" x14ac:dyDescent="0.25"/>
    <row r="11123" ht="0" hidden="1" customHeight="1" x14ac:dyDescent="0.25"/>
    <row r="11124" ht="0" hidden="1" customHeight="1" x14ac:dyDescent="0.25"/>
    <row r="11125" ht="0" hidden="1" customHeight="1" x14ac:dyDescent="0.25"/>
    <row r="11126" ht="0" hidden="1" customHeight="1" x14ac:dyDescent="0.25"/>
    <row r="11127" ht="0" hidden="1" customHeight="1" x14ac:dyDescent="0.25"/>
    <row r="11128" ht="0" hidden="1" customHeight="1" x14ac:dyDescent="0.25"/>
    <row r="11129" ht="0" hidden="1" customHeight="1" x14ac:dyDescent="0.25"/>
    <row r="11130" ht="0" hidden="1" customHeight="1" x14ac:dyDescent="0.25"/>
    <row r="11131" ht="0" hidden="1" customHeight="1" x14ac:dyDescent="0.25"/>
    <row r="11132" ht="0" hidden="1" customHeight="1" x14ac:dyDescent="0.25"/>
    <row r="11133" ht="0" hidden="1" customHeight="1" x14ac:dyDescent="0.25"/>
    <row r="11134" ht="0" hidden="1" customHeight="1" x14ac:dyDescent="0.25"/>
    <row r="11135" ht="0" hidden="1" customHeight="1" x14ac:dyDescent="0.25"/>
    <row r="11136" ht="0" hidden="1" customHeight="1" x14ac:dyDescent="0.25"/>
    <row r="11137" ht="0" hidden="1" customHeight="1" x14ac:dyDescent="0.25"/>
    <row r="11138" ht="0" hidden="1" customHeight="1" x14ac:dyDescent="0.25"/>
    <row r="11139" ht="0" hidden="1" customHeight="1" x14ac:dyDescent="0.25"/>
    <row r="11140" ht="0" hidden="1" customHeight="1" x14ac:dyDescent="0.25"/>
    <row r="11141" ht="0" hidden="1" customHeight="1" x14ac:dyDescent="0.25"/>
    <row r="11142" ht="0" hidden="1" customHeight="1" x14ac:dyDescent="0.25"/>
    <row r="11143" ht="0" hidden="1" customHeight="1" x14ac:dyDescent="0.25"/>
    <row r="11144" ht="0" hidden="1" customHeight="1" x14ac:dyDescent="0.25"/>
    <row r="11145" ht="0" hidden="1" customHeight="1" x14ac:dyDescent="0.25"/>
    <row r="11146" ht="0" hidden="1" customHeight="1" x14ac:dyDescent="0.25"/>
    <row r="11147" ht="0" hidden="1" customHeight="1" x14ac:dyDescent="0.25"/>
    <row r="11148" ht="0" hidden="1" customHeight="1" x14ac:dyDescent="0.25"/>
    <row r="11149" ht="0" hidden="1" customHeight="1" x14ac:dyDescent="0.25"/>
    <row r="11150" ht="0" hidden="1" customHeight="1" x14ac:dyDescent="0.25"/>
    <row r="11151" ht="0" hidden="1" customHeight="1" x14ac:dyDescent="0.25"/>
    <row r="11152" ht="0" hidden="1" customHeight="1" x14ac:dyDescent="0.25"/>
    <row r="11153" ht="0" hidden="1" customHeight="1" x14ac:dyDescent="0.25"/>
    <row r="11154" ht="0" hidden="1" customHeight="1" x14ac:dyDescent="0.25"/>
    <row r="11155" ht="0" hidden="1" customHeight="1" x14ac:dyDescent="0.25"/>
    <row r="11156" ht="0" hidden="1" customHeight="1" x14ac:dyDescent="0.25"/>
    <row r="11157" ht="0" hidden="1" customHeight="1" x14ac:dyDescent="0.25"/>
    <row r="11158" ht="0" hidden="1" customHeight="1" x14ac:dyDescent="0.25"/>
    <row r="11159" ht="0" hidden="1" customHeight="1" x14ac:dyDescent="0.25"/>
    <row r="11160" ht="0" hidden="1" customHeight="1" x14ac:dyDescent="0.25"/>
    <row r="11161" ht="0" hidden="1" customHeight="1" x14ac:dyDescent="0.25"/>
    <row r="11162" ht="0" hidden="1" customHeight="1" x14ac:dyDescent="0.25"/>
    <row r="11163" ht="0" hidden="1" customHeight="1" x14ac:dyDescent="0.25"/>
    <row r="11164" ht="0" hidden="1" customHeight="1" x14ac:dyDescent="0.25"/>
    <row r="11165" ht="0" hidden="1" customHeight="1" x14ac:dyDescent="0.25"/>
    <row r="11166" ht="0" hidden="1" customHeight="1" x14ac:dyDescent="0.25"/>
    <row r="11167" ht="0" hidden="1" customHeight="1" x14ac:dyDescent="0.25"/>
    <row r="11168" ht="0" hidden="1" customHeight="1" x14ac:dyDescent="0.25"/>
    <row r="11169" ht="0" hidden="1" customHeight="1" x14ac:dyDescent="0.25"/>
    <row r="11170" ht="0" hidden="1" customHeight="1" x14ac:dyDescent="0.25"/>
    <row r="11171" ht="0" hidden="1" customHeight="1" x14ac:dyDescent="0.25"/>
    <row r="11172" ht="0" hidden="1" customHeight="1" x14ac:dyDescent="0.25"/>
    <row r="11173" ht="0" hidden="1" customHeight="1" x14ac:dyDescent="0.25"/>
    <row r="11174" ht="0" hidden="1" customHeight="1" x14ac:dyDescent="0.25"/>
    <row r="11175" ht="0" hidden="1" customHeight="1" x14ac:dyDescent="0.25"/>
    <row r="11176" ht="0" hidden="1" customHeight="1" x14ac:dyDescent="0.25"/>
    <row r="11177" ht="0" hidden="1" customHeight="1" x14ac:dyDescent="0.25"/>
    <row r="11178" ht="0" hidden="1" customHeight="1" x14ac:dyDescent="0.25"/>
    <row r="11179" ht="0" hidden="1" customHeight="1" x14ac:dyDescent="0.25"/>
    <row r="11180" ht="0" hidden="1" customHeight="1" x14ac:dyDescent="0.25"/>
    <row r="11181" ht="0" hidden="1" customHeight="1" x14ac:dyDescent="0.25"/>
    <row r="11182" ht="0" hidden="1" customHeight="1" x14ac:dyDescent="0.25"/>
    <row r="11183" ht="0" hidden="1" customHeight="1" x14ac:dyDescent="0.25"/>
    <row r="11184" ht="0" hidden="1" customHeight="1" x14ac:dyDescent="0.25"/>
    <row r="11185" ht="0" hidden="1" customHeight="1" x14ac:dyDescent="0.25"/>
    <row r="11186" ht="0" hidden="1" customHeight="1" x14ac:dyDescent="0.25"/>
    <row r="11187" ht="0" hidden="1" customHeight="1" x14ac:dyDescent="0.25"/>
    <row r="11188" ht="0" hidden="1" customHeight="1" x14ac:dyDescent="0.25"/>
    <row r="11189" ht="0" hidden="1" customHeight="1" x14ac:dyDescent="0.25"/>
    <row r="11190" ht="0" hidden="1" customHeight="1" x14ac:dyDescent="0.25"/>
    <row r="11191" ht="0" hidden="1" customHeight="1" x14ac:dyDescent="0.25"/>
    <row r="11192" ht="0" hidden="1" customHeight="1" x14ac:dyDescent="0.25"/>
    <row r="11193" ht="0" hidden="1" customHeight="1" x14ac:dyDescent="0.25"/>
    <row r="11194" ht="0" hidden="1" customHeight="1" x14ac:dyDescent="0.25"/>
    <row r="11195" ht="0" hidden="1" customHeight="1" x14ac:dyDescent="0.25"/>
    <row r="11196" ht="0" hidden="1" customHeight="1" x14ac:dyDescent="0.25"/>
    <row r="11197" ht="0" hidden="1" customHeight="1" x14ac:dyDescent="0.25"/>
    <row r="11198" ht="0" hidden="1" customHeight="1" x14ac:dyDescent="0.25"/>
    <row r="11199" ht="0" hidden="1" customHeight="1" x14ac:dyDescent="0.25"/>
    <row r="11200" ht="0" hidden="1" customHeight="1" x14ac:dyDescent="0.25"/>
    <row r="11201" ht="0" hidden="1" customHeight="1" x14ac:dyDescent="0.25"/>
    <row r="11202" ht="0" hidden="1" customHeight="1" x14ac:dyDescent="0.25"/>
    <row r="11203" ht="0" hidden="1" customHeight="1" x14ac:dyDescent="0.25"/>
    <row r="11204" ht="0" hidden="1" customHeight="1" x14ac:dyDescent="0.25"/>
    <row r="11205" ht="0" hidden="1" customHeight="1" x14ac:dyDescent="0.25"/>
    <row r="11206" ht="0" hidden="1" customHeight="1" x14ac:dyDescent="0.25"/>
    <row r="11207" ht="0" hidden="1" customHeight="1" x14ac:dyDescent="0.25"/>
    <row r="11208" ht="0" hidden="1" customHeight="1" x14ac:dyDescent="0.25"/>
    <row r="11209" ht="0" hidden="1" customHeight="1" x14ac:dyDescent="0.25"/>
    <row r="11210" ht="0" hidden="1" customHeight="1" x14ac:dyDescent="0.25"/>
    <row r="11211" ht="0" hidden="1" customHeight="1" x14ac:dyDescent="0.25"/>
    <row r="11212" ht="0" hidden="1" customHeight="1" x14ac:dyDescent="0.25"/>
    <row r="11213" ht="0" hidden="1" customHeight="1" x14ac:dyDescent="0.25"/>
    <row r="11214" ht="0" hidden="1" customHeight="1" x14ac:dyDescent="0.25"/>
    <row r="11215" ht="0" hidden="1" customHeight="1" x14ac:dyDescent="0.25"/>
    <row r="11216" ht="0" hidden="1" customHeight="1" x14ac:dyDescent="0.25"/>
    <row r="11217" ht="0" hidden="1" customHeight="1" x14ac:dyDescent="0.25"/>
    <row r="11218" ht="0" hidden="1" customHeight="1" x14ac:dyDescent="0.25"/>
    <row r="11219" ht="0" hidden="1" customHeight="1" x14ac:dyDescent="0.25"/>
    <row r="11220" ht="0" hidden="1" customHeight="1" x14ac:dyDescent="0.25"/>
    <row r="11221" ht="0" hidden="1" customHeight="1" x14ac:dyDescent="0.25"/>
    <row r="11222" ht="0" hidden="1" customHeight="1" x14ac:dyDescent="0.25"/>
    <row r="11223" ht="0" hidden="1" customHeight="1" x14ac:dyDescent="0.25"/>
    <row r="11224" ht="0" hidden="1" customHeight="1" x14ac:dyDescent="0.25"/>
    <row r="11225" ht="0" hidden="1" customHeight="1" x14ac:dyDescent="0.25"/>
    <row r="11226" ht="0" hidden="1" customHeight="1" x14ac:dyDescent="0.25"/>
    <row r="11227" ht="0" hidden="1" customHeight="1" x14ac:dyDescent="0.25"/>
    <row r="11228" ht="0" hidden="1" customHeight="1" x14ac:dyDescent="0.25"/>
    <row r="11229" ht="0" hidden="1" customHeight="1" x14ac:dyDescent="0.25"/>
    <row r="11230" ht="0" hidden="1" customHeight="1" x14ac:dyDescent="0.25"/>
    <row r="11231" ht="0" hidden="1" customHeight="1" x14ac:dyDescent="0.25"/>
    <row r="11232" ht="0" hidden="1" customHeight="1" x14ac:dyDescent="0.25"/>
    <row r="11233" ht="0" hidden="1" customHeight="1" x14ac:dyDescent="0.25"/>
    <row r="11234" ht="0" hidden="1" customHeight="1" x14ac:dyDescent="0.25"/>
    <row r="11235" ht="0" hidden="1" customHeight="1" x14ac:dyDescent="0.25"/>
    <row r="11236" ht="0" hidden="1" customHeight="1" x14ac:dyDescent="0.25"/>
    <row r="11237" ht="0" hidden="1" customHeight="1" x14ac:dyDescent="0.25"/>
    <row r="11238" ht="0" hidden="1" customHeight="1" x14ac:dyDescent="0.25"/>
    <row r="11239" ht="0" hidden="1" customHeight="1" x14ac:dyDescent="0.25"/>
    <row r="11240" ht="0" hidden="1" customHeight="1" x14ac:dyDescent="0.25"/>
    <row r="11241" ht="0" hidden="1" customHeight="1" x14ac:dyDescent="0.25"/>
    <row r="11242" ht="0" hidden="1" customHeight="1" x14ac:dyDescent="0.25"/>
    <row r="11243" ht="0" hidden="1" customHeight="1" x14ac:dyDescent="0.25"/>
    <row r="11244" ht="0" hidden="1" customHeight="1" x14ac:dyDescent="0.25"/>
    <row r="11245" ht="0" hidden="1" customHeight="1" x14ac:dyDescent="0.25"/>
    <row r="11246" ht="0" hidden="1" customHeight="1" x14ac:dyDescent="0.25"/>
    <row r="11247" ht="0" hidden="1" customHeight="1" x14ac:dyDescent="0.25"/>
    <row r="11248" ht="0" hidden="1" customHeight="1" x14ac:dyDescent="0.25"/>
    <row r="11249" ht="0" hidden="1" customHeight="1" x14ac:dyDescent="0.25"/>
    <row r="11250" ht="0" hidden="1" customHeight="1" x14ac:dyDescent="0.25"/>
    <row r="11251" ht="0" hidden="1" customHeight="1" x14ac:dyDescent="0.25"/>
    <row r="11252" ht="0" hidden="1" customHeight="1" x14ac:dyDescent="0.25"/>
    <row r="11253" ht="0" hidden="1" customHeight="1" x14ac:dyDescent="0.25"/>
    <row r="11254" ht="0" hidden="1" customHeight="1" x14ac:dyDescent="0.25"/>
    <row r="11255" ht="0" hidden="1" customHeight="1" x14ac:dyDescent="0.25"/>
    <row r="11256" ht="0" hidden="1" customHeight="1" x14ac:dyDescent="0.25"/>
    <row r="11257" ht="0" hidden="1" customHeight="1" x14ac:dyDescent="0.25"/>
    <row r="11258" ht="0" hidden="1" customHeight="1" x14ac:dyDescent="0.25"/>
    <row r="11259" ht="0" hidden="1" customHeight="1" x14ac:dyDescent="0.25"/>
    <row r="11260" ht="0" hidden="1" customHeight="1" x14ac:dyDescent="0.25"/>
    <row r="11261" ht="0" hidden="1" customHeight="1" x14ac:dyDescent="0.25"/>
    <row r="11262" ht="0" hidden="1" customHeight="1" x14ac:dyDescent="0.25"/>
    <row r="11263" ht="0" hidden="1" customHeight="1" x14ac:dyDescent="0.25"/>
    <row r="11264" ht="0" hidden="1" customHeight="1" x14ac:dyDescent="0.25"/>
    <row r="11265" ht="0" hidden="1" customHeight="1" x14ac:dyDescent="0.25"/>
    <row r="11266" ht="0" hidden="1" customHeight="1" x14ac:dyDescent="0.25"/>
    <row r="11267" ht="0" hidden="1" customHeight="1" x14ac:dyDescent="0.25"/>
    <row r="11268" ht="0" hidden="1" customHeight="1" x14ac:dyDescent="0.25"/>
    <row r="11269" ht="0" hidden="1" customHeight="1" x14ac:dyDescent="0.25"/>
    <row r="11270" ht="0" hidden="1" customHeight="1" x14ac:dyDescent="0.25"/>
    <row r="11271" ht="0" hidden="1" customHeight="1" x14ac:dyDescent="0.25"/>
    <row r="11272" ht="0" hidden="1" customHeight="1" x14ac:dyDescent="0.25"/>
    <row r="11273" ht="0" hidden="1" customHeight="1" x14ac:dyDescent="0.25"/>
    <row r="11274" ht="0" hidden="1" customHeight="1" x14ac:dyDescent="0.25"/>
    <row r="11275" ht="0" hidden="1" customHeight="1" x14ac:dyDescent="0.25"/>
    <row r="11276" ht="0" hidden="1" customHeight="1" x14ac:dyDescent="0.25"/>
    <row r="11277" ht="0" hidden="1" customHeight="1" x14ac:dyDescent="0.25"/>
    <row r="11278" ht="0" hidden="1" customHeight="1" x14ac:dyDescent="0.25"/>
    <row r="11279" ht="0" hidden="1" customHeight="1" x14ac:dyDescent="0.25"/>
    <row r="11280" ht="0" hidden="1" customHeight="1" x14ac:dyDescent="0.25"/>
    <row r="11281" ht="0" hidden="1" customHeight="1" x14ac:dyDescent="0.25"/>
    <row r="11282" ht="0" hidden="1" customHeight="1" x14ac:dyDescent="0.25"/>
    <row r="11283" ht="0" hidden="1" customHeight="1" x14ac:dyDescent="0.25"/>
    <row r="11284" ht="0" hidden="1" customHeight="1" x14ac:dyDescent="0.25"/>
    <row r="11285" ht="0" hidden="1" customHeight="1" x14ac:dyDescent="0.25"/>
    <row r="11286" ht="0" hidden="1" customHeight="1" x14ac:dyDescent="0.25"/>
    <row r="11287" ht="0" hidden="1" customHeight="1" x14ac:dyDescent="0.25"/>
    <row r="11288" ht="0" hidden="1" customHeight="1" x14ac:dyDescent="0.25"/>
    <row r="11289" ht="0" hidden="1" customHeight="1" x14ac:dyDescent="0.25"/>
    <row r="11290" ht="0" hidden="1" customHeight="1" x14ac:dyDescent="0.25"/>
    <row r="11291" ht="0" hidden="1" customHeight="1" x14ac:dyDescent="0.25"/>
    <row r="11292" ht="0" hidden="1" customHeight="1" x14ac:dyDescent="0.25"/>
    <row r="11293" ht="0" hidden="1" customHeight="1" x14ac:dyDescent="0.25"/>
    <row r="11294" ht="0" hidden="1" customHeight="1" x14ac:dyDescent="0.25"/>
    <row r="11295" ht="0" hidden="1" customHeight="1" x14ac:dyDescent="0.25"/>
    <row r="11296" ht="0" hidden="1" customHeight="1" x14ac:dyDescent="0.25"/>
    <row r="11297" ht="0" hidden="1" customHeight="1" x14ac:dyDescent="0.25"/>
    <row r="11298" ht="0" hidden="1" customHeight="1" x14ac:dyDescent="0.25"/>
    <row r="11299" ht="0" hidden="1" customHeight="1" x14ac:dyDescent="0.25"/>
    <row r="11300" ht="0" hidden="1" customHeight="1" x14ac:dyDescent="0.25"/>
    <row r="11301" ht="0" hidden="1" customHeight="1" x14ac:dyDescent="0.25"/>
    <row r="11302" ht="0" hidden="1" customHeight="1" x14ac:dyDescent="0.25"/>
    <row r="11303" ht="0" hidden="1" customHeight="1" x14ac:dyDescent="0.25"/>
    <row r="11304" ht="0" hidden="1" customHeight="1" x14ac:dyDescent="0.25"/>
    <row r="11305" ht="0" hidden="1" customHeight="1" x14ac:dyDescent="0.25"/>
    <row r="11306" ht="0" hidden="1" customHeight="1" x14ac:dyDescent="0.25"/>
    <row r="11307" ht="0" hidden="1" customHeight="1" x14ac:dyDescent="0.25"/>
    <row r="11308" ht="0" hidden="1" customHeight="1" x14ac:dyDescent="0.25"/>
    <row r="11309" ht="0" hidden="1" customHeight="1" x14ac:dyDescent="0.25"/>
    <row r="11310" ht="0" hidden="1" customHeight="1" x14ac:dyDescent="0.25"/>
    <row r="11311" ht="0" hidden="1" customHeight="1" x14ac:dyDescent="0.25"/>
    <row r="11312" ht="0" hidden="1" customHeight="1" x14ac:dyDescent="0.25"/>
    <row r="11313" ht="0" hidden="1" customHeight="1" x14ac:dyDescent="0.25"/>
    <row r="11314" ht="0" hidden="1" customHeight="1" x14ac:dyDescent="0.25"/>
    <row r="11315" ht="0" hidden="1" customHeight="1" x14ac:dyDescent="0.25"/>
    <row r="11316" ht="0" hidden="1" customHeight="1" x14ac:dyDescent="0.25"/>
    <row r="11317" ht="0" hidden="1" customHeight="1" x14ac:dyDescent="0.25"/>
    <row r="11318" ht="0" hidden="1" customHeight="1" x14ac:dyDescent="0.25"/>
    <row r="11319" ht="0" hidden="1" customHeight="1" x14ac:dyDescent="0.25"/>
    <row r="11320" ht="0" hidden="1" customHeight="1" x14ac:dyDescent="0.25"/>
    <row r="11321" ht="0" hidden="1" customHeight="1" x14ac:dyDescent="0.25"/>
    <row r="11322" ht="0" hidden="1" customHeight="1" x14ac:dyDescent="0.25"/>
    <row r="11323" ht="0" hidden="1" customHeight="1" x14ac:dyDescent="0.25"/>
    <row r="11324" ht="0" hidden="1" customHeight="1" x14ac:dyDescent="0.25"/>
    <row r="11325" ht="0" hidden="1" customHeight="1" x14ac:dyDescent="0.25"/>
    <row r="11326" ht="0" hidden="1" customHeight="1" x14ac:dyDescent="0.25"/>
    <row r="11327" ht="0" hidden="1" customHeight="1" x14ac:dyDescent="0.25"/>
    <row r="11328" ht="0" hidden="1" customHeight="1" x14ac:dyDescent="0.25"/>
    <row r="11329" ht="0" hidden="1" customHeight="1" x14ac:dyDescent="0.25"/>
    <row r="11330" ht="0" hidden="1" customHeight="1" x14ac:dyDescent="0.25"/>
    <row r="11331" ht="0" hidden="1" customHeight="1" x14ac:dyDescent="0.25"/>
    <row r="11332" ht="0" hidden="1" customHeight="1" x14ac:dyDescent="0.25"/>
    <row r="11333" ht="0" hidden="1" customHeight="1" x14ac:dyDescent="0.25"/>
    <row r="11334" ht="0" hidden="1" customHeight="1" x14ac:dyDescent="0.25"/>
    <row r="11335" ht="0" hidden="1" customHeight="1" x14ac:dyDescent="0.25"/>
    <row r="11336" ht="0" hidden="1" customHeight="1" x14ac:dyDescent="0.25"/>
    <row r="11337" ht="0" hidden="1" customHeight="1" x14ac:dyDescent="0.25"/>
    <row r="11338" ht="0" hidden="1" customHeight="1" x14ac:dyDescent="0.25"/>
    <row r="11339" ht="0" hidden="1" customHeight="1" x14ac:dyDescent="0.25"/>
    <row r="11340" ht="0" hidden="1" customHeight="1" x14ac:dyDescent="0.25"/>
    <row r="11341" ht="0" hidden="1" customHeight="1" x14ac:dyDescent="0.25"/>
    <row r="11342" ht="0" hidden="1" customHeight="1" x14ac:dyDescent="0.25"/>
    <row r="11343" ht="0" hidden="1" customHeight="1" x14ac:dyDescent="0.25"/>
    <row r="11344" ht="0" hidden="1" customHeight="1" x14ac:dyDescent="0.25"/>
    <row r="11345" ht="0" hidden="1" customHeight="1" x14ac:dyDescent="0.25"/>
    <row r="11346" ht="0" hidden="1" customHeight="1" x14ac:dyDescent="0.25"/>
    <row r="11347" ht="0" hidden="1" customHeight="1" x14ac:dyDescent="0.25"/>
    <row r="11348" ht="0" hidden="1" customHeight="1" x14ac:dyDescent="0.25"/>
    <row r="11349" ht="0" hidden="1" customHeight="1" x14ac:dyDescent="0.25"/>
    <row r="11350" ht="0" hidden="1" customHeight="1" x14ac:dyDescent="0.25"/>
    <row r="11351" ht="0" hidden="1" customHeight="1" x14ac:dyDescent="0.25"/>
    <row r="11352" ht="0" hidden="1" customHeight="1" x14ac:dyDescent="0.25"/>
    <row r="11353" ht="0" hidden="1" customHeight="1" x14ac:dyDescent="0.25"/>
    <row r="11354" ht="0" hidden="1" customHeight="1" x14ac:dyDescent="0.25"/>
    <row r="11355" ht="0" hidden="1" customHeight="1" x14ac:dyDescent="0.25"/>
    <row r="11356" ht="0" hidden="1" customHeight="1" x14ac:dyDescent="0.25"/>
    <row r="11357" ht="0" hidden="1" customHeight="1" x14ac:dyDescent="0.25"/>
    <row r="11358" ht="0" hidden="1" customHeight="1" x14ac:dyDescent="0.25"/>
    <row r="11359" ht="0" hidden="1" customHeight="1" x14ac:dyDescent="0.25"/>
    <row r="11360" ht="0" hidden="1" customHeight="1" x14ac:dyDescent="0.25"/>
    <row r="11361" ht="0" hidden="1" customHeight="1" x14ac:dyDescent="0.25"/>
    <row r="11362" ht="0" hidden="1" customHeight="1" x14ac:dyDescent="0.25"/>
    <row r="11363" ht="0" hidden="1" customHeight="1" x14ac:dyDescent="0.25"/>
    <row r="11364" ht="0" hidden="1" customHeight="1" x14ac:dyDescent="0.25"/>
    <row r="11365" ht="0" hidden="1" customHeight="1" x14ac:dyDescent="0.25"/>
    <row r="11366" ht="0" hidden="1" customHeight="1" x14ac:dyDescent="0.25"/>
    <row r="11367" ht="0" hidden="1" customHeight="1" x14ac:dyDescent="0.25"/>
    <row r="11368" ht="0" hidden="1" customHeight="1" x14ac:dyDescent="0.25"/>
    <row r="11369" ht="0" hidden="1" customHeight="1" x14ac:dyDescent="0.25"/>
    <row r="11370" ht="0" hidden="1" customHeight="1" x14ac:dyDescent="0.25"/>
    <row r="11371" ht="0" hidden="1" customHeight="1" x14ac:dyDescent="0.25"/>
    <row r="11372" ht="0" hidden="1" customHeight="1" x14ac:dyDescent="0.25"/>
    <row r="11373" ht="0" hidden="1" customHeight="1" x14ac:dyDescent="0.25"/>
    <row r="11374" ht="0" hidden="1" customHeight="1" x14ac:dyDescent="0.25"/>
    <row r="11375" ht="0" hidden="1" customHeight="1" x14ac:dyDescent="0.25"/>
    <row r="11376" ht="0" hidden="1" customHeight="1" x14ac:dyDescent="0.25"/>
    <row r="11377" ht="0" hidden="1" customHeight="1" x14ac:dyDescent="0.25"/>
    <row r="11378" ht="0" hidden="1" customHeight="1" x14ac:dyDescent="0.25"/>
    <row r="11379" ht="0" hidden="1" customHeight="1" x14ac:dyDescent="0.25"/>
    <row r="11380" ht="0" hidden="1" customHeight="1" x14ac:dyDescent="0.25"/>
    <row r="11381" ht="0" hidden="1" customHeight="1" x14ac:dyDescent="0.25"/>
    <row r="11382" ht="0" hidden="1" customHeight="1" x14ac:dyDescent="0.25"/>
    <row r="11383" ht="0" hidden="1" customHeight="1" x14ac:dyDescent="0.25"/>
    <row r="11384" ht="0" hidden="1" customHeight="1" x14ac:dyDescent="0.25"/>
    <row r="11385" ht="0" hidden="1" customHeight="1" x14ac:dyDescent="0.25"/>
    <row r="11386" ht="0" hidden="1" customHeight="1" x14ac:dyDescent="0.25"/>
    <row r="11387" ht="0" hidden="1" customHeight="1" x14ac:dyDescent="0.25"/>
    <row r="11388" ht="0" hidden="1" customHeight="1" x14ac:dyDescent="0.25"/>
    <row r="11389" ht="0" hidden="1" customHeight="1" x14ac:dyDescent="0.25"/>
    <row r="11390" ht="0" hidden="1" customHeight="1" x14ac:dyDescent="0.25"/>
    <row r="11391" ht="0" hidden="1" customHeight="1" x14ac:dyDescent="0.25"/>
    <row r="11392" ht="0" hidden="1" customHeight="1" x14ac:dyDescent="0.25"/>
    <row r="11393" ht="0" hidden="1" customHeight="1" x14ac:dyDescent="0.25"/>
    <row r="11394" ht="0" hidden="1" customHeight="1" x14ac:dyDescent="0.25"/>
    <row r="11395" ht="0" hidden="1" customHeight="1" x14ac:dyDescent="0.25"/>
    <row r="11396" ht="0" hidden="1" customHeight="1" x14ac:dyDescent="0.25"/>
    <row r="11397" ht="0" hidden="1" customHeight="1" x14ac:dyDescent="0.25"/>
    <row r="11398" ht="0" hidden="1" customHeight="1" x14ac:dyDescent="0.25"/>
    <row r="11399" ht="0" hidden="1" customHeight="1" x14ac:dyDescent="0.25"/>
    <row r="11400" ht="0" hidden="1" customHeight="1" x14ac:dyDescent="0.25"/>
    <row r="11401" ht="0" hidden="1" customHeight="1" x14ac:dyDescent="0.25"/>
    <row r="11402" ht="0" hidden="1" customHeight="1" x14ac:dyDescent="0.25"/>
    <row r="11403" ht="0" hidden="1" customHeight="1" x14ac:dyDescent="0.25"/>
    <row r="11404" ht="0" hidden="1" customHeight="1" x14ac:dyDescent="0.25"/>
    <row r="11405" ht="0" hidden="1" customHeight="1" x14ac:dyDescent="0.25"/>
    <row r="11406" ht="0" hidden="1" customHeight="1" x14ac:dyDescent="0.25"/>
    <row r="11407" ht="0" hidden="1" customHeight="1" x14ac:dyDescent="0.25"/>
    <row r="11408" ht="0" hidden="1" customHeight="1" x14ac:dyDescent="0.25"/>
    <row r="11409" ht="0" hidden="1" customHeight="1" x14ac:dyDescent="0.25"/>
    <row r="11410" ht="0" hidden="1" customHeight="1" x14ac:dyDescent="0.25"/>
    <row r="11411" ht="0" hidden="1" customHeight="1" x14ac:dyDescent="0.25"/>
    <row r="11412" ht="0" hidden="1" customHeight="1" x14ac:dyDescent="0.25"/>
    <row r="11413" ht="0" hidden="1" customHeight="1" x14ac:dyDescent="0.25"/>
    <row r="11414" ht="0" hidden="1" customHeight="1" x14ac:dyDescent="0.25"/>
    <row r="11415" ht="0" hidden="1" customHeight="1" x14ac:dyDescent="0.25"/>
    <row r="11416" ht="0" hidden="1" customHeight="1" x14ac:dyDescent="0.25"/>
    <row r="11417" ht="0" hidden="1" customHeight="1" x14ac:dyDescent="0.25"/>
    <row r="11418" ht="0" hidden="1" customHeight="1" x14ac:dyDescent="0.25"/>
    <row r="11419" ht="0" hidden="1" customHeight="1" x14ac:dyDescent="0.25"/>
    <row r="11420" ht="0" hidden="1" customHeight="1" x14ac:dyDescent="0.25"/>
    <row r="11421" ht="0" hidden="1" customHeight="1" x14ac:dyDescent="0.25"/>
    <row r="11422" ht="0" hidden="1" customHeight="1" x14ac:dyDescent="0.25"/>
    <row r="11423" ht="0" hidden="1" customHeight="1" x14ac:dyDescent="0.25"/>
    <row r="11424" ht="0" hidden="1" customHeight="1" x14ac:dyDescent="0.25"/>
    <row r="11425" ht="0" hidden="1" customHeight="1" x14ac:dyDescent="0.25"/>
    <row r="11426" ht="0" hidden="1" customHeight="1" x14ac:dyDescent="0.25"/>
    <row r="11427" ht="0" hidden="1" customHeight="1" x14ac:dyDescent="0.25"/>
    <row r="11428" ht="0" hidden="1" customHeight="1" x14ac:dyDescent="0.25"/>
    <row r="11429" ht="0" hidden="1" customHeight="1" x14ac:dyDescent="0.25"/>
    <row r="11430" ht="0" hidden="1" customHeight="1" x14ac:dyDescent="0.25"/>
    <row r="11431" ht="0" hidden="1" customHeight="1" x14ac:dyDescent="0.25"/>
    <row r="11432" ht="0" hidden="1" customHeight="1" x14ac:dyDescent="0.25"/>
    <row r="11433" ht="0" hidden="1" customHeight="1" x14ac:dyDescent="0.25"/>
    <row r="11434" ht="0" hidden="1" customHeight="1" x14ac:dyDescent="0.25"/>
    <row r="11435" ht="0" hidden="1" customHeight="1" x14ac:dyDescent="0.25"/>
    <row r="11436" ht="0" hidden="1" customHeight="1" x14ac:dyDescent="0.25"/>
    <row r="11437" ht="0" hidden="1" customHeight="1" x14ac:dyDescent="0.25"/>
    <row r="11438" ht="0" hidden="1" customHeight="1" x14ac:dyDescent="0.25"/>
    <row r="11439" ht="0" hidden="1" customHeight="1" x14ac:dyDescent="0.25"/>
    <row r="11440" ht="0" hidden="1" customHeight="1" x14ac:dyDescent="0.25"/>
    <row r="11441" ht="0" hidden="1" customHeight="1" x14ac:dyDescent="0.25"/>
    <row r="11442" ht="0" hidden="1" customHeight="1" x14ac:dyDescent="0.25"/>
    <row r="11443" ht="0" hidden="1" customHeight="1" x14ac:dyDescent="0.25"/>
    <row r="11444" ht="0" hidden="1" customHeight="1" x14ac:dyDescent="0.25"/>
    <row r="11445" ht="0" hidden="1" customHeight="1" x14ac:dyDescent="0.25"/>
    <row r="11446" ht="0" hidden="1" customHeight="1" x14ac:dyDescent="0.25"/>
    <row r="11447" ht="0" hidden="1" customHeight="1" x14ac:dyDescent="0.25"/>
    <row r="11448" ht="0" hidden="1" customHeight="1" x14ac:dyDescent="0.25"/>
    <row r="11449" ht="0" hidden="1" customHeight="1" x14ac:dyDescent="0.25"/>
    <row r="11450" ht="0" hidden="1" customHeight="1" x14ac:dyDescent="0.25"/>
    <row r="11451" ht="0" hidden="1" customHeight="1" x14ac:dyDescent="0.25"/>
    <row r="11452" ht="0" hidden="1" customHeight="1" x14ac:dyDescent="0.25"/>
    <row r="11453" ht="0" hidden="1" customHeight="1" x14ac:dyDescent="0.25"/>
    <row r="11454" ht="0" hidden="1" customHeight="1" x14ac:dyDescent="0.25"/>
    <row r="11455" ht="0" hidden="1" customHeight="1" x14ac:dyDescent="0.25"/>
    <row r="11456" ht="0" hidden="1" customHeight="1" x14ac:dyDescent="0.25"/>
    <row r="11457" ht="0" hidden="1" customHeight="1" x14ac:dyDescent="0.25"/>
    <row r="11458" ht="0" hidden="1" customHeight="1" x14ac:dyDescent="0.25"/>
    <row r="11459" ht="0" hidden="1" customHeight="1" x14ac:dyDescent="0.25"/>
    <row r="11460" ht="0" hidden="1" customHeight="1" x14ac:dyDescent="0.25"/>
    <row r="11461" ht="0" hidden="1" customHeight="1" x14ac:dyDescent="0.25"/>
    <row r="11462" ht="0" hidden="1" customHeight="1" x14ac:dyDescent="0.25"/>
    <row r="11463" ht="0" hidden="1" customHeight="1" x14ac:dyDescent="0.25"/>
    <row r="11464" ht="0" hidden="1" customHeight="1" x14ac:dyDescent="0.25"/>
    <row r="11465" ht="0" hidden="1" customHeight="1" x14ac:dyDescent="0.25"/>
    <row r="11466" ht="0" hidden="1" customHeight="1" x14ac:dyDescent="0.25"/>
    <row r="11467" ht="0" hidden="1" customHeight="1" x14ac:dyDescent="0.25"/>
    <row r="11468" ht="0" hidden="1" customHeight="1" x14ac:dyDescent="0.25"/>
    <row r="11469" ht="0" hidden="1" customHeight="1" x14ac:dyDescent="0.25"/>
    <row r="11470" ht="0" hidden="1" customHeight="1" x14ac:dyDescent="0.25"/>
    <row r="11471" ht="0" hidden="1" customHeight="1" x14ac:dyDescent="0.25"/>
    <row r="11472" ht="0" hidden="1" customHeight="1" x14ac:dyDescent="0.25"/>
    <row r="11473" ht="0" hidden="1" customHeight="1" x14ac:dyDescent="0.25"/>
    <row r="11474" ht="0" hidden="1" customHeight="1" x14ac:dyDescent="0.25"/>
    <row r="11475" ht="0" hidden="1" customHeight="1" x14ac:dyDescent="0.25"/>
    <row r="11476" ht="0" hidden="1" customHeight="1" x14ac:dyDescent="0.25"/>
    <row r="11477" ht="0" hidden="1" customHeight="1" x14ac:dyDescent="0.25"/>
    <row r="11478" ht="0" hidden="1" customHeight="1" x14ac:dyDescent="0.25"/>
    <row r="11479" ht="0" hidden="1" customHeight="1" x14ac:dyDescent="0.25"/>
    <row r="11480" ht="0" hidden="1" customHeight="1" x14ac:dyDescent="0.25"/>
    <row r="11481" ht="0" hidden="1" customHeight="1" x14ac:dyDescent="0.25"/>
    <row r="11482" ht="0" hidden="1" customHeight="1" x14ac:dyDescent="0.25"/>
    <row r="11483" ht="0" hidden="1" customHeight="1" x14ac:dyDescent="0.25"/>
    <row r="11484" ht="0" hidden="1" customHeight="1" x14ac:dyDescent="0.25"/>
    <row r="11485" ht="0" hidden="1" customHeight="1" x14ac:dyDescent="0.25"/>
    <row r="11486" ht="0" hidden="1" customHeight="1" x14ac:dyDescent="0.25"/>
    <row r="11487" ht="0" hidden="1" customHeight="1" x14ac:dyDescent="0.25"/>
    <row r="11488" ht="0" hidden="1" customHeight="1" x14ac:dyDescent="0.25"/>
    <row r="11489" ht="0" hidden="1" customHeight="1" x14ac:dyDescent="0.25"/>
    <row r="11490" ht="0" hidden="1" customHeight="1" x14ac:dyDescent="0.25"/>
    <row r="11491" ht="0" hidden="1" customHeight="1" x14ac:dyDescent="0.25"/>
    <row r="11492" ht="0" hidden="1" customHeight="1" x14ac:dyDescent="0.25"/>
    <row r="11493" ht="0" hidden="1" customHeight="1" x14ac:dyDescent="0.25"/>
    <row r="11494" ht="0" hidden="1" customHeight="1" x14ac:dyDescent="0.25"/>
    <row r="11495" ht="0" hidden="1" customHeight="1" x14ac:dyDescent="0.25"/>
    <row r="11496" ht="0" hidden="1" customHeight="1" x14ac:dyDescent="0.25"/>
    <row r="11497" ht="0" hidden="1" customHeight="1" x14ac:dyDescent="0.25"/>
    <row r="11498" ht="0" hidden="1" customHeight="1" x14ac:dyDescent="0.25"/>
    <row r="11499" ht="0" hidden="1" customHeight="1" x14ac:dyDescent="0.25"/>
    <row r="11500" ht="0" hidden="1" customHeight="1" x14ac:dyDescent="0.25"/>
    <row r="11501" ht="0" hidden="1" customHeight="1" x14ac:dyDescent="0.25"/>
    <row r="11502" ht="0" hidden="1" customHeight="1" x14ac:dyDescent="0.25"/>
    <row r="11503" ht="0" hidden="1" customHeight="1" x14ac:dyDescent="0.25"/>
    <row r="11504" ht="0" hidden="1" customHeight="1" x14ac:dyDescent="0.25"/>
    <row r="11505" ht="0" hidden="1" customHeight="1" x14ac:dyDescent="0.25"/>
    <row r="11506" ht="0" hidden="1" customHeight="1" x14ac:dyDescent="0.25"/>
    <row r="11507" ht="0" hidden="1" customHeight="1" x14ac:dyDescent="0.25"/>
    <row r="11508" ht="0" hidden="1" customHeight="1" x14ac:dyDescent="0.25"/>
    <row r="11509" ht="0" hidden="1" customHeight="1" x14ac:dyDescent="0.25"/>
    <row r="11510" ht="0" hidden="1" customHeight="1" x14ac:dyDescent="0.25"/>
    <row r="11511" ht="0" hidden="1" customHeight="1" x14ac:dyDescent="0.25"/>
    <row r="11512" ht="0" hidden="1" customHeight="1" x14ac:dyDescent="0.25"/>
    <row r="11513" ht="0" hidden="1" customHeight="1" x14ac:dyDescent="0.25"/>
    <row r="11514" ht="0" hidden="1" customHeight="1" x14ac:dyDescent="0.25"/>
    <row r="11515" ht="0" hidden="1" customHeight="1" x14ac:dyDescent="0.25"/>
    <row r="11516" ht="0" hidden="1" customHeight="1" x14ac:dyDescent="0.25"/>
    <row r="11517" ht="0" hidden="1" customHeight="1" x14ac:dyDescent="0.25"/>
    <row r="11518" ht="0" hidden="1" customHeight="1" x14ac:dyDescent="0.25"/>
    <row r="11519" ht="0" hidden="1" customHeight="1" x14ac:dyDescent="0.25"/>
    <row r="11520" ht="0" hidden="1" customHeight="1" x14ac:dyDescent="0.25"/>
    <row r="11521" ht="0" hidden="1" customHeight="1" x14ac:dyDescent="0.25"/>
    <row r="11522" ht="0" hidden="1" customHeight="1" x14ac:dyDescent="0.25"/>
    <row r="11523" ht="0" hidden="1" customHeight="1" x14ac:dyDescent="0.25"/>
    <row r="11524" ht="0" hidden="1" customHeight="1" x14ac:dyDescent="0.25"/>
    <row r="11525" ht="0" hidden="1" customHeight="1" x14ac:dyDescent="0.25"/>
    <row r="11526" ht="0" hidden="1" customHeight="1" x14ac:dyDescent="0.25"/>
    <row r="11527" ht="0" hidden="1" customHeight="1" x14ac:dyDescent="0.25"/>
    <row r="11528" ht="0" hidden="1" customHeight="1" x14ac:dyDescent="0.25"/>
    <row r="11529" ht="0" hidden="1" customHeight="1" x14ac:dyDescent="0.25"/>
    <row r="11530" ht="0" hidden="1" customHeight="1" x14ac:dyDescent="0.25"/>
    <row r="11531" ht="0" hidden="1" customHeight="1" x14ac:dyDescent="0.25"/>
    <row r="11532" ht="0" hidden="1" customHeight="1" x14ac:dyDescent="0.25"/>
    <row r="11533" ht="0" hidden="1" customHeight="1" x14ac:dyDescent="0.25"/>
    <row r="11534" ht="0" hidden="1" customHeight="1" x14ac:dyDescent="0.25"/>
    <row r="11535" ht="0" hidden="1" customHeight="1" x14ac:dyDescent="0.25"/>
    <row r="11536" ht="0" hidden="1" customHeight="1" x14ac:dyDescent="0.25"/>
    <row r="11537" ht="0" hidden="1" customHeight="1" x14ac:dyDescent="0.25"/>
    <row r="11538" ht="0" hidden="1" customHeight="1" x14ac:dyDescent="0.25"/>
    <row r="11539" ht="0" hidden="1" customHeight="1" x14ac:dyDescent="0.25"/>
    <row r="11540" ht="0" hidden="1" customHeight="1" x14ac:dyDescent="0.25"/>
    <row r="11541" ht="0" hidden="1" customHeight="1" x14ac:dyDescent="0.25"/>
    <row r="11542" ht="0" hidden="1" customHeight="1" x14ac:dyDescent="0.25"/>
    <row r="11543" ht="0" hidden="1" customHeight="1" x14ac:dyDescent="0.25"/>
    <row r="11544" ht="0" hidden="1" customHeight="1" x14ac:dyDescent="0.25"/>
    <row r="11545" ht="0" hidden="1" customHeight="1" x14ac:dyDescent="0.25"/>
    <row r="11546" ht="0" hidden="1" customHeight="1" x14ac:dyDescent="0.25"/>
    <row r="11547" ht="0" hidden="1" customHeight="1" x14ac:dyDescent="0.25"/>
    <row r="11548" ht="0" hidden="1" customHeight="1" x14ac:dyDescent="0.25"/>
    <row r="11549" ht="0" hidden="1" customHeight="1" x14ac:dyDescent="0.25"/>
    <row r="11550" ht="0" hidden="1" customHeight="1" x14ac:dyDescent="0.25"/>
    <row r="11551" ht="0" hidden="1" customHeight="1" x14ac:dyDescent="0.25"/>
    <row r="11552" ht="0" hidden="1" customHeight="1" x14ac:dyDescent="0.25"/>
    <row r="11553" ht="0" hidden="1" customHeight="1" x14ac:dyDescent="0.25"/>
    <row r="11554" ht="0" hidden="1" customHeight="1" x14ac:dyDescent="0.25"/>
    <row r="11555" ht="0" hidden="1" customHeight="1" x14ac:dyDescent="0.25"/>
    <row r="11556" ht="0" hidden="1" customHeight="1" x14ac:dyDescent="0.25"/>
    <row r="11557" ht="0" hidden="1" customHeight="1" x14ac:dyDescent="0.25"/>
    <row r="11558" ht="0" hidden="1" customHeight="1" x14ac:dyDescent="0.25"/>
    <row r="11559" ht="0" hidden="1" customHeight="1" x14ac:dyDescent="0.25"/>
    <row r="11560" ht="0" hidden="1" customHeight="1" x14ac:dyDescent="0.25"/>
    <row r="11561" ht="0" hidden="1" customHeight="1" x14ac:dyDescent="0.25"/>
    <row r="11562" ht="0" hidden="1" customHeight="1" x14ac:dyDescent="0.25"/>
    <row r="11563" ht="0" hidden="1" customHeight="1" x14ac:dyDescent="0.25"/>
    <row r="11564" ht="0" hidden="1" customHeight="1" x14ac:dyDescent="0.25"/>
    <row r="11565" ht="0" hidden="1" customHeight="1" x14ac:dyDescent="0.25"/>
    <row r="11566" ht="0" hidden="1" customHeight="1" x14ac:dyDescent="0.25"/>
    <row r="11567" ht="0" hidden="1" customHeight="1" x14ac:dyDescent="0.25"/>
    <row r="11568" ht="0" hidden="1" customHeight="1" x14ac:dyDescent="0.25"/>
    <row r="11569" ht="0" hidden="1" customHeight="1" x14ac:dyDescent="0.25"/>
    <row r="11570" ht="0" hidden="1" customHeight="1" x14ac:dyDescent="0.25"/>
    <row r="11571" ht="0" hidden="1" customHeight="1" x14ac:dyDescent="0.25"/>
    <row r="11572" ht="0" hidden="1" customHeight="1" x14ac:dyDescent="0.25"/>
    <row r="11573" ht="0" hidden="1" customHeight="1" x14ac:dyDescent="0.25"/>
    <row r="11574" ht="0" hidden="1" customHeight="1" x14ac:dyDescent="0.25"/>
    <row r="11575" ht="0" hidden="1" customHeight="1" x14ac:dyDescent="0.25"/>
    <row r="11576" ht="0" hidden="1" customHeight="1" x14ac:dyDescent="0.25"/>
    <row r="11577" ht="0" hidden="1" customHeight="1" x14ac:dyDescent="0.25"/>
    <row r="11578" ht="0" hidden="1" customHeight="1" x14ac:dyDescent="0.25"/>
    <row r="11579" ht="0" hidden="1" customHeight="1" x14ac:dyDescent="0.25"/>
    <row r="11580" ht="0" hidden="1" customHeight="1" x14ac:dyDescent="0.25"/>
    <row r="11581" ht="0" hidden="1" customHeight="1" x14ac:dyDescent="0.25"/>
    <row r="11582" ht="0" hidden="1" customHeight="1" x14ac:dyDescent="0.25"/>
    <row r="11583" ht="0" hidden="1" customHeight="1" x14ac:dyDescent="0.25"/>
    <row r="11584" ht="0" hidden="1" customHeight="1" x14ac:dyDescent="0.25"/>
    <row r="11585" ht="0" hidden="1" customHeight="1" x14ac:dyDescent="0.25"/>
    <row r="11586" ht="0" hidden="1" customHeight="1" x14ac:dyDescent="0.25"/>
    <row r="11587" ht="0" hidden="1" customHeight="1" x14ac:dyDescent="0.25"/>
    <row r="11588" ht="0" hidden="1" customHeight="1" x14ac:dyDescent="0.25"/>
    <row r="11589" ht="0" hidden="1" customHeight="1" x14ac:dyDescent="0.25"/>
    <row r="11590" ht="0" hidden="1" customHeight="1" x14ac:dyDescent="0.25"/>
    <row r="11591" ht="0" hidden="1" customHeight="1" x14ac:dyDescent="0.25"/>
    <row r="11592" ht="0" hidden="1" customHeight="1" x14ac:dyDescent="0.25"/>
    <row r="11593" ht="0" hidden="1" customHeight="1" x14ac:dyDescent="0.25"/>
    <row r="11594" ht="0" hidden="1" customHeight="1" x14ac:dyDescent="0.25"/>
    <row r="11595" ht="0" hidden="1" customHeight="1" x14ac:dyDescent="0.25"/>
    <row r="11596" ht="0" hidden="1" customHeight="1" x14ac:dyDescent="0.25"/>
    <row r="11597" ht="0" hidden="1" customHeight="1" x14ac:dyDescent="0.25"/>
    <row r="11598" ht="0" hidden="1" customHeight="1" x14ac:dyDescent="0.25"/>
    <row r="11599" ht="0" hidden="1" customHeight="1" x14ac:dyDescent="0.25"/>
    <row r="11600" ht="0" hidden="1" customHeight="1" x14ac:dyDescent="0.25"/>
    <row r="11601" ht="0" hidden="1" customHeight="1" x14ac:dyDescent="0.25"/>
    <row r="11602" ht="0" hidden="1" customHeight="1" x14ac:dyDescent="0.25"/>
    <row r="11603" ht="0" hidden="1" customHeight="1" x14ac:dyDescent="0.25"/>
    <row r="11604" ht="0" hidden="1" customHeight="1" x14ac:dyDescent="0.25"/>
    <row r="11605" ht="0" hidden="1" customHeight="1" x14ac:dyDescent="0.25"/>
    <row r="11606" ht="0" hidden="1" customHeight="1" x14ac:dyDescent="0.25"/>
    <row r="11607" ht="0" hidden="1" customHeight="1" x14ac:dyDescent="0.25"/>
    <row r="11608" ht="0" hidden="1" customHeight="1" x14ac:dyDescent="0.25"/>
    <row r="11609" ht="0" hidden="1" customHeight="1" x14ac:dyDescent="0.25"/>
    <row r="11610" ht="0" hidden="1" customHeight="1" x14ac:dyDescent="0.25"/>
    <row r="11611" ht="0" hidden="1" customHeight="1" x14ac:dyDescent="0.25"/>
    <row r="11612" ht="0" hidden="1" customHeight="1" x14ac:dyDescent="0.25"/>
    <row r="11613" ht="0" hidden="1" customHeight="1" x14ac:dyDescent="0.25"/>
    <row r="11614" ht="0" hidden="1" customHeight="1" x14ac:dyDescent="0.25"/>
    <row r="11615" ht="0" hidden="1" customHeight="1" x14ac:dyDescent="0.25"/>
    <row r="11616" ht="0" hidden="1" customHeight="1" x14ac:dyDescent="0.25"/>
    <row r="11617" ht="0" hidden="1" customHeight="1" x14ac:dyDescent="0.25"/>
    <row r="11618" ht="0" hidden="1" customHeight="1" x14ac:dyDescent="0.25"/>
    <row r="11619" ht="0" hidden="1" customHeight="1" x14ac:dyDescent="0.25"/>
    <row r="11620" ht="0" hidden="1" customHeight="1" x14ac:dyDescent="0.25"/>
    <row r="11621" ht="0" hidden="1" customHeight="1" x14ac:dyDescent="0.25"/>
    <row r="11622" ht="0" hidden="1" customHeight="1" x14ac:dyDescent="0.25"/>
    <row r="11623" ht="0" hidden="1" customHeight="1" x14ac:dyDescent="0.25"/>
    <row r="11624" ht="0" hidden="1" customHeight="1" x14ac:dyDescent="0.25"/>
    <row r="11625" ht="0" hidden="1" customHeight="1" x14ac:dyDescent="0.25"/>
    <row r="11626" ht="0" hidden="1" customHeight="1" x14ac:dyDescent="0.25"/>
    <row r="11627" ht="0" hidden="1" customHeight="1" x14ac:dyDescent="0.25"/>
    <row r="11628" ht="0" hidden="1" customHeight="1" x14ac:dyDescent="0.25"/>
    <row r="11629" ht="0" hidden="1" customHeight="1" x14ac:dyDescent="0.25"/>
    <row r="11630" ht="0" hidden="1" customHeight="1" x14ac:dyDescent="0.25"/>
    <row r="11631" ht="0" hidden="1" customHeight="1" x14ac:dyDescent="0.25"/>
    <row r="11632" ht="0" hidden="1" customHeight="1" x14ac:dyDescent="0.25"/>
    <row r="11633" ht="0" hidden="1" customHeight="1" x14ac:dyDescent="0.25"/>
    <row r="11634" ht="0" hidden="1" customHeight="1" x14ac:dyDescent="0.25"/>
    <row r="11635" ht="0" hidden="1" customHeight="1" x14ac:dyDescent="0.25"/>
    <row r="11636" ht="0" hidden="1" customHeight="1" x14ac:dyDescent="0.25"/>
    <row r="11637" ht="0" hidden="1" customHeight="1" x14ac:dyDescent="0.25"/>
    <row r="11638" ht="0" hidden="1" customHeight="1" x14ac:dyDescent="0.25"/>
    <row r="11639" ht="0" hidden="1" customHeight="1" x14ac:dyDescent="0.25"/>
    <row r="11640" ht="0" hidden="1" customHeight="1" x14ac:dyDescent="0.25"/>
    <row r="11641" ht="0" hidden="1" customHeight="1" x14ac:dyDescent="0.25"/>
    <row r="11642" ht="0" hidden="1" customHeight="1" x14ac:dyDescent="0.25"/>
    <row r="11643" ht="0" hidden="1" customHeight="1" x14ac:dyDescent="0.25"/>
    <row r="11644" ht="0" hidden="1" customHeight="1" x14ac:dyDescent="0.25"/>
    <row r="11645" ht="0" hidden="1" customHeight="1" x14ac:dyDescent="0.25"/>
    <row r="11646" ht="0" hidden="1" customHeight="1" x14ac:dyDescent="0.25"/>
    <row r="11647" ht="0" hidden="1" customHeight="1" x14ac:dyDescent="0.25"/>
    <row r="11648" ht="0" hidden="1" customHeight="1" x14ac:dyDescent="0.25"/>
    <row r="11649" ht="0" hidden="1" customHeight="1" x14ac:dyDescent="0.25"/>
    <row r="11650" ht="0" hidden="1" customHeight="1" x14ac:dyDescent="0.25"/>
    <row r="11651" ht="0" hidden="1" customHeight="1" x14ac:dyDescent="0.25"/>
    <row r="11652" ht="0" hidden="1" customHeight="1" x14ac:dyDescent="0.25"/>
    <row r="11653" ht="0" hidden="1" customHeight="1" x14ac:dyDescent="0.25"/>
    <row r="11654" ht="0" hidden="1" customHeight="1" x14ac:dyDescent="0.25"/>
    <row r="11655" ht="0" hidden="1" customHeight="1" x14ac:dyDescent="0.25"/>
    <row r="11656" ht="0" hidden="1" customHeight="1" x14ac:dyDescent="0.25"/>
    <row r="11657" ht="0" hidden="1" customHeight="1" x14ac:dyDescent="0.25"/>
    <row r="11658" ht="0" hidden="1" customHeight="1" x14ac:dyDescent="0.25"/>
    <row r="11659" ht="0" hidden="1" customHeight="1" x14ac:dyDescent="0.25"/>
    <row r="11660" ht="0" hidden="1" customHeight="1" x14ac:dyDescent="0.25"/>
    <row r="11661" ht="0" hidden="1" customHeight="1" x14ac:dyDescent="0.25"/>
    <row r="11662" ht="0" hidden="1" customHeight="1" x14ac:dyDescent="0.25"/>
    <row r="11663" ht="0" hidden="1" customHeight="1" x14ac:dyDescent="0.25"/>
    <row r="11664" ht="0" hidden="1" customHeight="1" x14ac:dyDescent="0.25"/>
    <row r="11665" ht="0" hidden="1" customHeight="1" x14ac:dyDescent="0.25"/>
    <row r="11666" ht="0" hidden="1" customHeight="1" x14ac:dyDescent="0.25"/>
    <row r="11667" ht="0" hidden="1" customHeight="1" x14ac:dyDescent="0.25"/>
    <row r="11668" ht="0" hidden="1" customHeight="1" x14ac:dyDescent="0.25"/>
    <row r="11669" ht="0" hidden="1" customHeight="1" x14ac:dyDescent="0.25"/>
    <row r="11670" ht="0" hidden="1" customHeight="1" x14ac:dyDescent="0.25"/>
    <row r="11671" ht="0" hidden="1" customHeight="1" x14ac:dyDescent="0.25"/>
    <row r="11672" ht="0" hidden="1" customHeight="1" x14ac:dyDescent="0.25"/>
    <row r="11673" ht="0" hidden="1" customHeight="1" x14ac:dyDescent="0.25"/>
    <row r="11674" ht="0" hidden="1" customHeight="1" x14ac:dyDescent="0.25"/>
    <row r="11675" ht="0" hidden="1" customHeight="1" x14ac:dyDescent="0.25"/>
    <row r="11676" ht="0" hidden="1" customHeight="1" x14ac:dyDescent="0.25"/>
    <row r="11677" ht="0" hidden="1" customHeight="1" x14ac:dyDescent="0.25"/>
    <row r="11678" ht="0" hidden="1" customHeight="1" x14ac:dyDescent="0.25"/>
    <row r="11679" ht="0" hidden="1" customHeight="1" x14ac:dyDescent="0.25"/>
    <row r="11680" ht="0" hidden="1" customHeight="1" x14ac:dyDescent="0.25"/>
    <row r="11681" ht="0" hidden="1" customHeight="1" x14ac:dyDescent="0.25"/>
    <row r="11682" ht="0" hidden="1" customHeight="1" x14ac:dyDescent="0.25"/>
    <row r="11683" ht="0" hidden="1" customHeight="1" x14ac:dyDescent="0.25"/>
    <row r="11684" ht="0" hidden="1" customHeight="1" x14ac:dyDescent="0.25"/>
    <row r="11685" ht="0" hidden="1" customHeight="1" x14ac:dyDescent="0.25"/>
    <row r="11686" ht="0" hidden="1" customHeight="1" x14ac:dyDescent="0.25"/>
    <row r="11687" ht="0" hidden="1" customHeight="1" x14ac:dyDescent="0.25"/>
    <row r="11688" ht="0" hidden="1" customHeight="1" x14ac:dyDescent="0.25"/>
    <row r="11689" ht="0" hidden="1" customHeight="1" x14ac:dyDescent="0.25"/>
    <row r="11690" ht="0" hidden="1" customHeight="1" x14ac:dyDescent="0.25"/>
    <row r="11691" ht="0" hidden="1" customHeight="1" x14ac:dyDescent="0.25"/>
    <row r="11692" ht="0" hidden="1" customHeight="1" x14ac:dyDescent="0.25"/>
    <row r="11693" ht="0" hidden="1" customHeight="1" x14ac:dyDescent="0.25"/>
    <row r="11694" ht="0" hidden="1" customHeight="1" x14ac:dyDescent="0.25"/>
    <row r="11695" ht="0" hidden="1" customHeight="1" x14ac:dyDescent="0.25"/>
    <row r="11696" ht="0" hidden="1" customHeight="1" x14ac:dyDescent="0.25"/>
    <row r="11697" ht="0" hidden="1" customHeight="1" x14ac:dyDescent="0.25"/>
    <row r="11698" ht="0" hidden="1" customHeight="1" x14ac:dyDescent="0.25"/>
    <row r="11699" ht="0" hidden="1" customHeight="1" x14ac:dyDescent="0.25"/>
    <row r="11700" ht="0" hidden="1" customHeight="1" x14ac:dyDescent="0.25"/>
    <row r="11701" ht="0" hidden="1" customHeight="1" x14ac:dyDescent="0.25"/>
    <row r="11702" ht="0" hidden="1" customHeight="1" x14ac:dyDescent="0.25"/>
    <row r="11703" ht="0" hidden="1" customHeight="1" x14ac:dyDescent="0.25"/>
    <row r="11704" ht="0" hidden="1" customHeight="1" x14ac:dyDescent="0.25"/>
    <row r="11705" ht="0" hidden="1" customHeight="1" x14ac:dyDescent="0.25"/>
    <row r="11706" ht="0" hidden="1" customHeight="1" x14ac:dyDescent="0.25"/>
    <row r="11707" ht="0" hidden="1" customHeight="1" x14ac:dyDescent="0.25"/>
    <row r="11708" ht="0" hidden="1" customHeight="1" x14ac:dyDescent="0.25"/>
    <row r="11709" ht="0" hidden="1" customHeight="1" x14ac:dyDescent="0.25"/>
    <row r="11710" ht="0" hidden="1" customHeight="1" x14ac:dyDescent="0.25"/>
    <row r="11711" ht="0" hidden="1" customHeight="1" x14ac:dyDescent="0.25"/>
    <row r="11712" ht="0" hidden="1" customHeight="1" x14ac:dyDescent="0.25"/>
    <row r="11713" ht="0" hidden="1" customHeight="1" x14ac:dyDescent="0.25"/>
    <row r="11714" ht="0" hidden="1" customHeight="1" x14ac:dyDescent="0.25"/>
    <row r="11715" ht="0" hidden="1" customHeight="1" x14ac:dyDescent="0.25"/>
    <row r="11716" ht="0" hidden="1" customHeight="1" x14ac:dyDescent="0.25"/>
    <row r="11717" ht="0" hidden="1" customHeight="1" x14ac:dyDescent="0.25"/>
    <row r="11718" ht="0" hidden="1" customHeight="1" x14ac:dyDescent="0.25"/>
    <row r="11719" ht="0" hidden="1" customHeight="1" x14ac:dyDescent="0.25"/>
    <row r="11720" ht="0" hidden="1" customHeight="1" x14ac:dyDescent="0.25"/>
    <row r="11721" ht="0" hidden="1" customHeight="1" x14ac:dyDescent="0.25"/>
    <row r="11722" ht="0" hidden="1" customHeight="1" x14ac:dyDescent="0.25"/>
    <row r="11723" ht="0" hidden="1" customHeight="1" x14ac:dyDescent="0.25"/>
    <row r="11724" ht="0" hidden="1" customHeight="1" x14ac:dyDescent="0.25"/>
    <row r="11725" ht="0" hidden="1" customHeight="1" x14ac:dyDescent="0.25"/>
    <row r="11726" ht="0" hidden="1" customHeight="1" x14ac:dyDescent="0.25"/>
    <row r="11727" ht="0" hidden="1" customHeight="1" x14ac:dyDescent="0.25"/>
    <row r="11728" ht="0" hidden="1" customHeight="1" x14ac:dyDescent="0.25"/>
    <row r="11729" ht="0" hidden="1" customHeight="1" x14ac:dyDescent="0.25"/>
    <row r="11730" ht="0" hidden="1" customHeight="1" x14ac:dyDescent="0.25"/>
    <row r="11731" ht="0" hidden="1" customHeight="1" x14ac:dyDescent="0.25"/>
    <row r="11732" ht="0" hidden="1" customHeight="1" x14ac:dyDescent="0.25"/>
    <row r="11733" ht="0" hidden="1" customHeight="1" x14ac:dyDescent="0.25"/>
    <row r="11734" ht="0" hidden="1" customHeight="1" x14ac:dyDescent="0.25"/>
    <row r="11735" ht="0" hidden="1" customHeight="1" x14ac:dyDescent="0.25"/>
    <row r="11736" ht="0" hidden="1" customHeight="1" x14ac:dyDescent="0.25"/>
    <row r="11737" ht="0" hidden="1" customHeight="1" x14ac:dyDescent="0.25"/>
    <row r="11738" ht="0" hidden="1" customHeight="1" x14ac:dyDescent="0.25"/>
    <row r="11739" ht="0" hidden="1" customHeight="1" x14ac:dyDescent="0.25"/>
    <row r="11740" ht="0" hidden="1" customHeight="1" x14ac:dyDescent="0.25"/>
    <row r="11741" ht="0" hidden="1" customHeight="1" x14ac:dyDescent="0.25"/>
    <row r="11742" ht="0" hidden="1" customHeight="1" x14ac:dyDescent="0.25"/>
    <row r="11743" ht="0" hidden="1" customHeight="1" x14ac:dyDescent="0.25"/>
    <row r="11744" ht="0" hidden="1" customHeight="1" x14ac:dyDescent="0.25"/>
    <row r="11745" ht="0" hidden="1" customHeight="1" x14ac:dyDescent="0.25"/>
    <row r="11746" ht="0" hidden="1" customHeight="1" x14ac:dyDescent="0.25"/>
    <row r="11747" ht="0" hidden="1" customHeight="1" x14ac:dyDescent="0.25"/>
    <row r="11748" ht="0" hidden="1" customHeight="1" x14ac:dyDescent="0.25"/>
    <row r="11749" ht="0" hidden="1" customHeight="1" x14ac:dyDescent="0.25"/>
    <row r="11750" ht="0" hidden="1" customHeight="1" x14ac:dyDescent="0.25"/>
    <row r="11751" ht="0" hidden="1" customHeight="1" x14ac:dyDescent="0.25"/>
    <row r="11752" ht="0" hidden="1" customHeight="1" x14ac:dyDescent="0.25"/>
    <row r="11753" ht="0" hidden="1" customHeight="1" x14ac:dyDescent="0.25"/>
    <row r="11754" ht="0" hidden="1" customHeight="1" x14ac:dyDescent="0.25"/>
    <row r="11755" ht="0" hidden="1" customHeight="1" x14ac:dyDescent="0.25"/>
    <row r="11756" ht="0" hidden="1" customHeight="1" x14ac:dyDescent="0.25"/>
    <row r="11757" ht="0" hidden="1" customHeight="1" x14ac:dyDescent="0.25"/>
    <row r="11758" ht="0" hidden="1" customHeight="1" x14ac:dyDescent="0.25"/>
    <row r="11759" ht="0" hidden="1" customHeight="1" x14ac:dyDescent="0.25"/>
    <row r="11760" ht="0" hidden="1" customHeight="1" x14ac:dyDescent="0.25"/>
    <row r="11761" ht="0" hidden="1" customHeight="1" x14ac:dyDescent="0.25"/>
    <row r="11762" ht="0" hidden="1" customHeight="1" x14ac:dyDescent="0.25"/>
    <row r="11763" ht="0" hidden="1" customHeight="1" x14ac:dyDescent="0.25"/>
    <row r="11764" ht="0" hidden="1" customHeight="1" x14ac:dyDescent="0.25"/>
    <row r="11765" ht="0" hidden="1" customHeight="1" x14ac:dyDescent="0.25"/>
    <row r="11766" ht="0" hidden="1" customHeight="1" x14ac:dyDescent="0.25"/>
    <row r="11767" ht="0" hidden="1" customHeight="1" x14ac:dyDescent="0.25"/>
    <row r="11768" ht="0" hidden="1" customHeight="1" x14ac:dyDescent="0.25"/>
    <row r="11769" ht="0" hidden="1" customHeight="1" x14ac:dyDescent="0.25"/>
    <row r="11770" ht="0" hidden="1" customHeight="1" x14ac:dyDescent="0.25"/>
    <row r="11771" ht="0" hidden="1" customHeight="1" x14ac:dyDescent="0.25"/>
    <row r="11772" ht="0" hidden="1" customHeight="1" x14ac:dyDescent="0.25"/>
    <row r="11773" ht="0" hidden="1" customHeight="1" x14ac:dyDescent="0.25"/>
    <row r="11774" ht="0" hidden="1" customHeight="1" x14ac:dyDescent="0.25"/>
    <row r="11775" ht="0" hidden="1" customHeight="1" x14ac:dyDescent="0.25"/>
    <row r="11776" ht="0" hidden="1" customHeight="1" x14ac:dyDescent="0.25"/>
    <row r="11777" ht="0" hidden="1" customHeight="1" x14ac:dyDescent="0.25"/>
    <row r="11778" ht="0" hidden="1" customHeight="1" x14ac:dyDescent="0.25"/>
    <row r="11779" ht="0" hidden="1" customHeight="1" x14ac:dyDescent="0.25"/>
    <row r="11780" ht="0" hidden="1" customHeight="1" x14ac:dyDescent="0.25"/>
    <row r="11781" ht="0" hidden="1" customHeight="1" x14ac:dyDescent="0.25"/>
    <row r="11782" ht="0" hidden="1" customHeight="1" x14ac:dyDescent="0.25"/>
    <row r="11783" ht="0" hidden="1" customHeight="1" x14ac:dyDescent="0.25"/>
    <row r="11784" ht="0" hidden="1" customHeight="1" x14ac:dyDescent="0.25"/>
    <row r="11785" ht="0" hidden="1" customHeight="1" x14ac:dyDescent="0.25"/>
    <row r="11786" ht="0" hidden="1" customHeight="1" x14ac:dyDescent="0.25"/>
    <row r="11787" ht="0" hidden="1" customHeight="1" x14ac:dyDescent="0.25"/>
    <row r="11788" ht="0" hidden="1" customHeight="1" x14ac:dyDescent="0.25"/>
    <row r="11789" ht="0" hidden="1" customHeight="1" x14ac:dyDescent="0.25"/>
    <row r="11790" ht="0" hidden="1" customHeight="1" x14ac:dyDescent="0.25"/>
    <row r="11791" ht="0" hidden="1" customHeight="1" x14ac:dyDescent="0.25"/>
    <row r="11792" ht="0" hidden="1" customHeight="1" x14ac:dyDescent="0.25"/>
    <row r="11793" ht="0" hidden="1" customHeight="1" x14ac:dyDescent="0.25"/>
    <row r="11794" ht="0" hidden="1" customHeight="1" x14ac:dyDescent="0.25"/>
    <row r="11795" ht="0" hidden="1" customHeight="1" x14ac:dyDescent="0.25"/>
    <row r="11796" ht="0" hidden="1" customHeight="1" x14ac:dyDescent="0.25"/>
    <row r="11797" ht="0" hidden="1" customHeight="1" x14ac:dyDescent="0.25"/>
    <row r="11798" ht="0" hidden="1" customHeight="1" x14ac:dyDescent="0.25"/>
    <row r="11799" ht="0" hidden="1" customHeight="1" x14ac:dyDescent="0.25"/>
    <row r="11800" ht="0" hidden="1" customHeight="1" x14ac:dyDescent="0.25"/>
    <row r="11801" ht="0" hidden="1" customHeight="1" x14ac:dyDescent="0.25"/>
    <row r="11802" ht="0" hidden="1" customHeight="1" x14ac:dyDescent="0.25"/>
    <row r="11803" ht="0" hidden="1" customHeight="1" x14ac:dyDescent="0.25"/>
    <row r="11804" ht="0" hidden="1" customHeight="1" x14ac:dyDescent="0.25"/>
    <row r="11805" ht="0" hidden="1" customHeight="1" x14ac:dyDescent="0.25"/>
    <row r="11806" ht="0" hidden="1" customHeight="1" x14ac:dyDescent="0.25"/>
    <row r="11807" ht="0" hidden="1" customHeight="1" x14ac:dyDescent="0.25"/>
    <row r="11808" ht="0" hidden="1" customHeight="1" x14ac:dyDescent="0.25"/>
    <row r="11809" ht="0" hidden="1" customHeight="1" x14ac:dyDescent="0.25"/>
    <row r="11810" ht="0" hidden="1" customHeight="1" x14ac:dyDescent="0.25"/>
    <row r="11811" ht="0" hidden="1" customHeight="1" x14ac:dyDescent="0.25"/>
    <row r="11812" ht="0" hidden="1" customHeight="1" x14ac:dyDescent="0.25"/>
    <row r="11813" ht="0" hidden="1" customHeight="1" x14ac:dyDescent="0.25"/>
    <row r="11814" ht="0" hidden="1" customHeight="1" x14ac:dyDescent="0.25"/>
    <row r="11815" ht="0" hidden="1" customHeight="1" x14ac:dyDescent="0.25"/>
    <row r="11816" ht="0" hidden="1" customHeight="1" x14ac:dyDescent="0.25"/>
    <row r="11817" ht="0" hidden="1" customHeight="1" x14ac:dyDescent="0.25"/>
    <row r="11818" ht="0" hidden="1" customHeight="1" x14ac:dyDescent="0.25"/>
    <row r="11819" ht="0" hidden="1" customHeight="1" x14ac:dyDescent="0.25"/>
    <row r="11820" ht="0" hidden="1" customHeight="1" x14ac:dyDescent="0.25"/>
    <row r="11821" ht="0" hidden="1" customHeight="1" x14ac:dyDescent="0.25"/>
    <row r="11822" ht="0" hidden="1" customHeight="1" x14ac:dyDescent="0.25"/>
    <row r="11823" ht="0" hidden="1" customHeight="1" x14ac:dyDescent="0.25"/>
    <row r="11824" ht="0" hidden="1" customHeight="1" x14ac:dyDescent="0.25"/>
    <row r="11825" ht="0" hidden="1" customHeight="1" x14ac:dyDescent="0.25"/>
    <row r="11826" ht="0" hidden="1" customHeight="1" x14ac:dyDescent="0.25"/>
    <row r="11827" ht="0" hidden="1" customHeight="1" x14ac:dyDescent="0.25"/>
    <row r="11828" ht="0" hidden="1" customHeight="1" x14ac:dyDescent="0.25"/>
    <row r="11829" ht="0" hidden="1" customHeight="1" x14ac:dyDescent="0.25"/>
    <row r="11830" ht="0" hidden="1" customHeight="1" x14ac:dyDescent="0.25"/>
    <row r="11831" ht="0" hidden="1" customHeight="1" x14ac:dyDescent="0.25"/>
    <row r="11832" ht="0" hidden="1" customHeight="1" x14ac:dyDescent="0.25"/>
    <row r="11833" ht="0" hidden="1" customHeight="1" x14ac:dyDescent="0.25"/>
    <row r="11834" ht="0" hidden="1" customHeight="1" x14ac:dyDescent="0.25"/>
    <row r="11835" ht="0" hidden="1" customHeight="1" x14ac:dyDescent="0.25"/>
    <row r="11836" ht="0" hidden="1" customHeight="1" x14ac:dyDescent="0.25"/>
    <row r="11837" ht="0" hidden="1" customHeight="1" x14ac:dyDescent="0.25"/>
    <row r="11838" ht="0" hidden="1" customHeight="1" x14ac:dyDescent="0.25"/>
    <row r="11839" ht="0" hidden="1" customHeight="1" x14ac:dyDescent="0.25"/>
    <row r="11840" ht="0" hidden="1" customHeight="1" x14ac:dyDescent="0.25"/>
    <row r="11841" ht="0" hidden="1" customHeight="1" x14ac:dyDescent="0.25"/>
    <row r="11842" ht="0" hidden="1" customHeight="1" x14ac:dyDescent="0.25"/>
    <row r="11843" ht="0" hidden="1" customHeight="1" x14ac:dyDescent="0.25"/>
    <row r="11844" ht="0" hidden="1" customHeight="1" x14ac:dyDescent="0.25"/>
    <row r="11845" ht="0" hidden="1" customHeight="1" x14ac:dyDescent="0.25"/>
    <row r="11846" ht="0" hidden="1" customHeight="1" x14ac:dyDescent="0.25"/>
    <row r="11847" ht="0" hidden="1" customHeight="1" x14ac:dyDescent="0.25"/>
    <row r="11848" ht="0" hidden="1" customHeight="1" x14ac:dyDescent="0.25"/>
    <row r="11849" ht="0" hidden="1" customHeight="1" x14ac:dyDescent="0.25"/>
    <row r="11850" ht="0" hidden="1" customHeight="1" x14ac:dyDescent="0.25"/>
    <row r="11851" ht="0" hidden="1" customHeight="1" x14ac:dyDescent="0.25"/>
    <row r="11852" ht="0" hidden="1" customHeight="1" x14ac:dyDescent="0.25"/>
    <row r="11853" ht="0" hidden="1" customHeight="1" x14ac:dyDescent="0.25"/>
    <row r="11854" ht="0" hidden="1" customHeight="1" x14ac:dyDescent="0.25"/>
    <row r="11855" ht="0" hidden="1" customHeight="1" x14ac:dyDescent="0.25"/>
    <row r="11856" ht="0" hidden="1" customHeight="1" x14ac:dyDescent="0.25"/>
    <row r="11857" ht="0" hidden="1" customHeight="1" x14ac:dyDescent="0.25"/>
    <row r="11858" ht="0" hidden="1" customHeight="1" x14ac:dyDescent="0.25"/>
    <row r="11859" ht="0" hidden="1" customHeight="1" x14ac:dyDescent="0.25"/>
    <row r="11860" ht="0" hidden="1" customHeight="1" x14ac:dyDescent="0.25"/>
    <row r="11861" ht="0" hidden="1" customHeight="1" x14ac:dyDescent="0.25"/>
    <row r="11862" ht="0" hidden="1" customHeight="1" x14ac:dyDescent="0.25"/>
    <row r="11863" ht="0" hidden="1" customHeight="1" x14ac:dyDescent="0.25"/>
    <row r="11864" ht="0" hidden="1" customHeight="1" x14ac:dyDescent="0.25"/>
    <row r="11865" ht="0" hidden="1" customHeight="1" x14ac:dyDescent="0.25"/>
    <row r="11866" ht="0" hidden="1" customHeight="1" x14ac:dyDescent="0.25"/>
    <row r="11867" ht="0" hidden="1" customHeight="1" x14ac:dyDescent="0.25"/>
    <row r="11868" ht="0" hidden="1" customHeight="1" x14ac:dyDescent="0.25"/>
    <row r="11869" ht="0" hidden="1" customHeight="1" x14ac:dyDescent="0.25"/>
    <row r="11870" ht="0" hidden="1" customHeight="1" x14ac:dyDescent="0.25"/>
    <row r="11871" ht="0" hidden="1" customHeight="1" x14ac:dyDescent="0.25"/>
    <row r="11872" ht="0" hidden="1" customHeight="1" x14ac:dyDescent="0.25"/>
    <row r="11873" ht="0" hidden="1" customHeight="1" x14ac:dyDescent="0.25"/>
    <row r="11874" ht="0" hidden="1" customHeight="1" x14ac:dyDescent="0.25"/>
    <row r="11875" ht="0" hidden="1" customHeight="1" x14ac:dyDescent="0.25"/>
    <row r="11876" ht="0" hidden="1" customHeight="1" x14ac:dyDescent="0.25"/>
    <row r="11877" ht="0" hidden="1" customHeight="1" x14ac:dyDescent="0.25"/>
    <row r="11878" ht="0" hidden="1" customHeight="1" x14ac:dyDescent="0.25"/>
    <row r="11879" ht="0" hidden="1" customHeight="1" x14ac:dyDescent="0.25"/>
    <row r="11880" ht="0" hidden="1" customHeight="1" x14ac:dyDescent="0.25"/>
    <row r="11881" ht="0" hidden="1" customHeight="1" x14ac:dyDescent="0.25"/>
    <row r="11882" ht="0" hidden="1" customHeight="1" x14ac:dyDescent="0.25"/>
    <row r="11883" ht="0" hidden="1" customHeight="1" x14ac:dyDescent="0.25"/>
    <row r="11884" ht="0" hidden="1" customHeight="1" x14ac:dyDescent="0.25"/>
    <row r="11885" ht="0" hidden="1" customHeight="1" x14ac:dyDescent="0.25"/>
    <row r="11886" ht="0" hidden="1" customHeight="1" x14ac:dyDescent="0.25"/>
    <row r="11887" ht="0" hidden="1" customHeight="1" x14ac:dyDescent="0.25"/>
    <row r="11888" ht="0" hidden="1" customHeight="1" x14ac:dyDescent="0.25"/>
    <row r="11889" ht="0" hidden="1" customHeight="1" x14ac:dyDescent="0.25"/>
    <row r="11890" ht="0" hidden="1" customHeight="1" x14ac:dyDescent="0.25"/>
    <row r="11891" ht="0" hidden="1" customHeight="1" x14ac:dyDescent="0.25"/>
    <row r="11892" ht="0" hidden="1" customHeight="1" x14ac:dyDescent="0.25"/>
    <row r="11893" ht="0" hidden="1" customHeight="1" x14ac:dyDescent="0.25"/>
    <row r="11894" ht="0" hidden="1" customHeight="1" x14ac:dyDescent="0.25"/>
    <row r="11895" ht="0" hidden="1" customHeight="1" x14ac:dyDescent="0.25"/>
    <row r="11896" ht="0" hidden="1" customHeight="1" x14ac:dyDescent="0.25"/>
    <row r="11897" ht="0" hidden="1" customHeight="1" x14ac:dyDescent="0.25"/>
    <row r="11898" ht="0" hidden="1" customHeight="1" x14ac:dyDescent="0.25"/>
    <row r="11899" ht="0" hidden="1" customHeight="1" x14ac:dyDescent="0.25"/>
    <row r="11900" ht="0" hidden="1" customHeight="1" x14ac:dyDescent="0.25"/>
    <row r="11901" ht="0" hidden="1" customHeight="1" x14ac:dyDescent="0.25"/>
    <row r="11902" ht="0" hidden="1" customHeight="1" x14ac:dyDescent="0.25"/>
    <row r="11903" ht="0" hidden="1" customHeight="1" x14ac:dyDescent="0.25"/>
    <row r="11904" ht="0" hidden="1" customHeight="1" x14ac:dyDescent="0.25"/>
    <row r="11905" ht="0" hidden="1" customHeight="1" x14ac:dyDescent="0.25"/>
    <row r="11906" ht="0" hidden="1" customHeight="1" x14ac:dyDescent="0.25"/>
    <row r="11907" ht="0" hidden="1" customHeight="1" x14ac:dyDescent="0.25"/>
    <row r="11908" ht="0" hidden="1" customHeight="1" x14ac:dyDescent="0.25"/>
    <row r="11909" ht="0" hidden="1" customHeight="1" x14ac:dyDescent="0.25"/>
    <row r="11910" ht="0" hidden="1" customHeight="1" x14ac:dyDescent="0.25"/>
    <row r="11911" ht="0" hidden="1" customHeight="1" x14ac:dyDescent="0.25"/>
    <row r="11912" ht="0" hidden="1" customHeight="1" x14ac:dyDescent="0.25"/>
    <row r="11913" ht="0" hidden="1" customHeight="1" x14ac:dyDescent="0.25"/>
    <row r="11914" ht="0" hidden="1" customHeight="1" x14ac:dyDescent="0.25"/>
    <row r="11915" ht="0" hidden="1" customHeight="1" x14ac:dyDescent="0.25"/>
    <row r="11916" ht="0" hidden="1" customHeight="1" x14ac:dyDescent="0.25"/>
    <row r="11917" ht="0" hidden="1" customHeight="1" x14ac:dyDescent="0.25"/>
    <row r="11918" ht="0" hidden="1" customHeight="1" x14ac:dyDescent="0.25"/>
    <row r="11919" ht="0" hidden="1" customHeight="1" x14ac:dyDescent="0.25"/>
    <row r="11920" ht="0" hidden="1" customHeight="1" x14ac:dyDescent="0.25"/>
    <row r="11921" ht="0" hidden="1" customHeight="1" x14ac:dyDescent="0.25"/>
    <row r="11922" ht="0" hidden="1" customHeight="1" x14ac:dyDescent="0.25"/>
    <row r="11923" ht="0" hidden="1" customHeight="1" x14ac:dyDescent="0.25"/>
    <row r="11924" ht="0" hidden="1" customHeight="1" x14ac:dyDescent="0.25"/>
    <row r="11925" ht="0" hidden="1" customHeight="1" x14ac:dyDescent="0.25"/>
    <row r="11926" ht="0" hidden="1" customHeight="1" x14ac:dyDescent="0.25"/>
    <row r="11927" ht="0" hidden="1" customHeight="1" x14ac:dyDescent="0.25"/>
    <row r="11928" ht="0" hidden="1" customHeight="1" x14ac:dyDescent="0.25"/>
    <row r="11929" ht="0" hidden="1" customHeight="1" x14ac:dyDescent="0.25"/>
    <row r="11930" ht="0" hidden="1" customHeight="1" x14ac:dyDescent="0.25"/>
    <row r="11931" ht="0" hidden="1" customHeight="1" x14ac:dyDescent="0.25"/>
    <row r="11932" ht="0" hidden="1" customHeight="1" x14ac:dyDescent="0.25"/>
    <row r="11933" ht="0" hidden="1" customHeight="1" x14ac:dyDescent="0.25"/>
    <row r="11934" ht="0" hidden="1" customHeight="1" x14ac:dyDescent="0.25"/>
    <row r="11935" ht="0" hidden="1" customHeight="1" x14ac:dyDescent="0.25"/>
    <row r="11936" ht="0" hidden="1" customHeight="1" x14ac:dyDescent="0.25"/>
    <row r="11937" ht="0" hidden="1" customHeight="1" x14ac:dyDescent="0.25"/>
    <row r="11938" ht="0" hidden="1" customHeight="1" x14ac:dyDescent="0.25"/>
    <row r="11939" ht="0" hidden="1" customHeight="1" x14ac:dyDescent="0.25"/>
    <row r="11940" ht="0" hidden="1" customHeight="1" x14ac:dyDescent="0.25"/>
    <row r="11941" ht="0" hidden="1" customHeight="1" x14ac:dyDescent="0.25"/>
    <row r="11942" ht="0" hidden="1" customHeight="1" x14ac:dyDescent="0.25"/>
    <row r="11943" ht="0" hidden="1" customHeight="1" x14ac:dyDescent="0.25"/>
    <row r="11944" ht="0" hidden="1" customHeight="1" x14ac:dyDescent="0.25"/>
    <row r="11945" ht="0" hidden="1" customHeight="1" x14ac:dyDescent="0.25"/>
    <row r="11946" ht="0" hidden="1" customHeight="1" x14ac:dyDescent="0.25"/>
    <row r="11947" ht="0" hidden="1" customHeight="1" x14ac:dyDescent="0.25"/>
    <row r="11948" ht="0" hidden="1" customHeight="1" x14ac:dyDescent="0.25"/>
    <row r="11949" ht="0" hidden="1" customHeight="1" x14ac:dyDescent="0.25"/>
    <row r="11950" ht="0" hidden="1" customHeight="1" x14ac:dyDescent="0.25"/>
    <row r="11951" ht="0" hidden="1" customHeight="1" x14ac:dyDescent="0.25"/>
    <row r="11952" ht="0" hidden="1" customHeight="1" x14ac:dyDescent="0.25"/>
    <row r="11953" ht="0" hidden="1" customHeight="1" x14ac:dyDescent="0.25"/>
    <row r="11954" ht="0" hidden="1" customHeight="1" x14ac:dyDescent="0.25"/>
    <row r="11955" ht="0" hidden="1" customHeight="1" x14ac:dyDescent="0.25"/>
    <row r="11956" ht="0" hidden="1" customHeight="1" x14ac:dyDescent="0.25"/>
    <row r="11957" ht="0" hidden="1" customHeight="1" x14ac:dyDescent="0.25"/>
    <row r="11958" ht="0" hidden="1" customHeight="1" x14ac:dyDescent="0.25"/>
    <row r="11959" ht="0" hidden="1" customHeight="1" x14ac:dyDescent="0.25"/>
    <row r="11960" ht="0" hidden="1" customHeight="1" x14ac:dyDescent="0.25"/>
    <row r="11961" ht="0" hidden="1" customHeight="1" x14ac:dyDescent="0.25"/>
    <row r="11962" ht="0" hidden="1" customHeight="1" x14ac:dyDescent="0.25"/>
    <row r="11963" ht="0" hidden="1" customHeight="1" x14ac:dyDescent="0.25"/>
    <row r="11964" ht="0" hidden="1" customHeight="1" x14ac:dyDescent="0.25"/>
    <row r="11965" ht="0" hidden="1" customHeight="1" x14ac:dyDescent="0.25"/>
    <row r="11966" ht="0" hidden="1" customHeight="1" x14ac:dyDescent="0.25"/>
    <row r="11967" ht="0" hidden="1" customHeight="1" x14ac:dyDescent="0.25"/>
    <row r="11968" ht="0" hidden="1" customHeight="1" x14ac:dyDescent="0.25"/>
    <row r="11969" ht="0" hidden="1" customHeight="1" x14ac:dyDescent="0.25"/>
    <row r="11970" ht="0" hidden="1" customHeight="1" x14ac:dyDescent="0.25"/>
    <row r="11971" ht="0" hidden="1" customHeight="1" x14ac:dyDescent="0.25"/>
    <row r="11972" ht="0" hidden="1" customHeight="1" x14ac:dyDescent="0.25"/>
    <row r="11973" ht="0" hidden="1" customHeight="1" x14ac:dyDescent="0.25"/>
    <row r="11974" ht="0" hidden="1" customHeight="1" x14ac:dyDescent="0.25"/>
    <row r="11975" ht="0" hidden="1" customHeight="1" x14ac:dyDescent="0.25"/>
    <row r="11976" ht="0" hidden="1" customHeight="1" x14ac:dyDescent="0.25"/>
    <row r="11977" ht="0" hidden="1" customHeight="1" x14ac:dyDescent="0.25"/>
    <row r="11978" ht="0" hidden="1" customHeight="1" x14ac:dyDescent="0.25"/>
    <row r="11979" ht="0" hidden="1" customHeight="1" x14ac:dyDescent="0.25"/>
    <row r="11980" ht="0" hidden="1" customHeight="1" x14ac:dyDescent="0.25"/>
    <row r="11981" ht="0" hidden="1" customHeight="1" x14ac:dyDescent="0.25"/>
    <row r="11982" ht="0" hidden="1" customHeight="1" x14ac:dyDescent="0.25"/>
    <row r="11983" ht="0" hidden="1" customHeight="1" x14ac:dyDescent="0.25"/>
    <row r="11984" ht="0" hidden="1" customHeight="1" x14ac:dyDescent="0.25"/>
    <row r="11985" ht="0" hidden="1" customHeight="1" x14ac:dyDescent="0.25"/>
    <row r="11986" ht="0" hidden="1" customHeight="1" x14ac:dyDescent="0.25"/>
    <row r="11987" ht="0" hidden="1" customHeight="1" x14ac:dyDescent="0.25"/>
    <row r="11988" ht="0" hidden="1" customHeight="1" x14ac:dyDescent="0.25"/>
    <row r="11989" ht="0" hidden="1" customHeight="1" x14ac:dyDescent="0.25"/>
    <row r="11990" ht="0" hidden="1" customHeight="1" x14ac:dyDescent="0.25"/>
    <row r="11991" ht="0" hidden="1" customHeight="1" x14ac:dyDescent="0.25"/>
    <row r="11992" ht="0" hidden="1" customHeight="1" x14ac:dyDescent="0.25"/>
    <row r="11993" ht="0" hidden="1" customHeight="1" x14ac:dyDescent="0.25"/>
    <row r="11994" ht="0" hidden="1" customHeight="1" x14ac:dyDescent="0.25"/>
    <row r="11995" ht="0" hidden="1" customHeight="1" x14ac:dyDescent="0.25"/>
    <row r="11996" ht="0" hidden="1" customHeight="1" x14ac:dyDescent="0.25"/>
    <row r="11997" ht="0" hidden="1" customHeight="1" x14ac:dyDescent="0.25"/>
    <row r="11998" ht="0" hidden="1" customHeight="1" x14ac:dyDescent="0.25"/>
    <row r="11999" ht="0" hidden="1" customHeight="1" x14ac:dyDescent="0.25"/>
    <row r="12000" ht="0" hidden="1" customHeight="1" x14ac:dyDescent="0.25"/>
    <row r="12001" ht="0" hidden="1" customHeight="1" x14ac:dyDescent="0.25"/>
    <row r="12002" ht="0" hidden="1" customHeight="1" x14ac:dyDescent="0.25"/>
    <row r="12003" ht="0" hidden="1" customHeight="1" x14ac:dyDescent="0.25"/>
    <row r="12004" ht="0" hidden="1" customHeight="1" x14ac:dyDescent="0.25"/>
    <row r="12005" ht="0" hidden="1" customHeight="1" x14ac:dyDescent="0.25"/>
    <row r="12006" ht="0" hidden="1" customHeight="1" x14ac:dyDescent="0.25"/>
    <row r="12007" ht="0" hidden="1" customHeight="1" x14ac:dyDescent="0.25"/>
    <row r="12008" ht="0" hidden="1" customHeight="1" x14ac:dyDescent="0.25"/>
    <row r="12009" ht="0" hidden="1" customHeight="1" x14ac:dyDescent="0.25"/>
    <row r="12010" ht="0" hidden="1" customHeight="1" x14ac:dyDescent="0.25"/>
    <row r="12011" ht="0" hidden="1" customHeight="1" x14ac:dyDescent="0.25"/>
    <row r="12012" ht="0" hidden="1" customHeight="1" x14ac:dyDescent="0.25"/>
    <row r="12013" ht="0" hidden="1" customHeight="1" x14ac:dyDescent="0.25"/>
    <row r="12014" ht="0" hidden="1" customHeight="1" x14ac:dyDescent="0.25"/>
    <row r="12015" ht="0" hidden="1" customHeight="1" x14ac:dyDescent="0.25"/>
    <row r="12016" ht="0" hidden="1" customHeight="1" x14ac:dyDescent="0.25"/>
    <row r="12017" ht="0" hidden="1" customHeight="1" x14ac:dyDescent="0.25"/>
    <row r="12018" ht="0" hidden="1" customHeight="1" x14ac:dyDescent="0.25"/>
    <row r="12019" ht="0" hidden="1" customHeight="1" x14ac:dyDescent="0.25"/>
    <row r="12020" ht="0" hidden="1" customHeight="1" x14ac:dyDescent="0.25"/>
    <row r="12021" ht="0" hidden="1" customHeight="1" x14ac:dyDescent="0.25"/>
    <row r="12022" ht="0" hidden="1" customHeight="1" x14ac:dyDescent="0.25"/>
    <row r="12023" ht="0" hidden="1" customHeight="1" x14ac:dyDescent="0.25"/>
    <row r="12024" ht="0" hidden="1" customHeight="1" x14ac:dyDescent="0.25"/>
    <row r="12025" ht="0" hidden="1" customHeight="1" x14ac:dyDescent="0.25"/>
    <row r="12026" ht="0" hidden="1" customHeight="1" x14ac:dyDescent="0.25"/>
    <row r="12027" ht="0" hidden="1" customHeight="1" x14ac:dyDescent="0.25"/>
    <row r="12028" ht="0" hidden="1" customHeight="1" x14ac:dyDescent="0.25"/>
    <row r="12029" ht="0" hidden="1" customHeight="1" x14ac:dyDescent="0.25"/>
    <row r="12030" ht="0" hidden="1" customHeight="1" x14ac:dyDescent="0.25"/>
    <row r="12031" ht="0" hidden="1" customHeight="1" x14ac:dyDescent="0.25"/>
    <row r="12032" ht="0" hidden="1" customHeight="1" x14ac:dyDescent="0.25"/>
    <row r="12033" ht="0" hidden="1" customHeight="1" x14ac:dyDescent="0.25"/>
    <row r="12034" ht="0" hidden="1" customHeight="1" x14ac:dyDescent="0.25"/>
    <row r="12035" ht="0" hidden="1" customHeight="1" x14ac:dyDescent="0.25"/>
    <row r="12036" ht="0" hidden="1" customHeight="1" x14ac:dyDescent="0.25"/>
    <row r="12037" ht="0" hidden="1" customHeight="1" x14ac:dyDescent="0.25"/>
    <row r="12038" ht="0" hidden="1" customHeight="1" x14ac:dyDescent="0.25"/>
    <row r="12039" ht="0" hidden="1" customHeight="1" x14ac:dyDescent="0.25"/>
    <row r="12040" ht="0" hidden="1" customHeight="1" x14ac:dyDescent="0.25"/>
    <row r="12041" ht="0" hidden="1" customHeight="1" x14ac:dyDescent="0.25"/>
    <row r="12042" ht="0" hidden="1" customHeight="1" x14ac:dyDescent="0.25"/>
    <row r="12043" ht="0" hidden="1" customHeight="1" x14ac:dyDescent="0.25"/>
    <row r="12044" ht="0" hidden="1" customHeight="1" x14ac:dyDescent="0.25"/>
    <row r="12045" ht="0" hidden="1" customHeight="1" x14ac:dyDescent="0.25"/>
    <row r="12046" ht="0" hidden="1" customHeight="1" x14ac:dyDescent="0.25"/>
    <row r="12047" ht="0" hidden="1" customHeight="1" x14ac:dyDescent="0.25"/>
    <row r="12048" ht="0" hidden="1" customHeight="1" x14ac:dyDescent="0.25"/>
    <row r="12049" ht="0" hidden="1" customHeight="1" x14ac:dyDescent="0.25"/>
    <row r="12050" ht="0" hidden="1" customHeight="1" x14ac:dyDescent="0.25"/>
    <row r="12051" ht="0" hidden="1" customHeight="1" x14ac:dyDescent="0.25"/>
    <row r="12052" ht="0" hidden="1" customHeight="1" x14ac:dyDescent="0.25"/>
    <row r="12053" ht="0" hidden="1" customHeight="1" x14ac:dyDescent="0.25"/>
    <row r="12054" ht="0" hidden="1" customHeight="1" x14ac:dyDescent="0.25"/>
    <row r="12055" ht="0" hidden="1" customHeight="1" x14ac:dyDescent="0.25"/>
    <row r="12056" ht="0" hidden="1" customHeight="1" x14ac:dyDescent="0.25"/>
    <row r="12057" ht="0" hidden="1" customHeight="1" x14ac:dyDescent="0.25"/>
    <row r="12058" ht="0" hidden="1" customHeight="1" x14ac:dyDescent="0.25"/>
    <row r="12059" ht="0" hidden="1" customHeight="1" x14ac:dyDescent="0.25"/>
    <row r="12060" ht="0" hidden="1" customHeight="1" x14ac:dyDescent="0.25"/>
    <row r="12061" ht="0" hidden="1" customHeight="1" x14ac:dyDescent="0.25"/>
    <row r="12062" ht="0" hidden="1" customHeight="1" x14ac:dyDescent="0.25"/>
    <row r="12063" ht="0" hidden="1" customHeight="1" x14ac:dyDescent="0.25"/>
    <row r="12064" ht="0" hidden="1" customHeight="1" x14ac:dyDescent="0.25"/>
    <row r="12065" ht="0" hidden="1" customHeight="1" x14ac:dyDescent="0.25"/>
    <row r="12066" ht="0" hidden="1" customHeight="1" x14ac:dyDescent="0.25"/>
    <row r="12067" ht="0" hidden="1" customHeight="1" x14ac:dyDescent="0.25"/>
    <row r="12068" ht="0" hidden="1" customHeight="1" x14ac:dyDescent="0.25"/>
    <row r="12069" ht="0" hidden="1" customHeight="1" x14ac:dyDescent="0.25"/>
    <row r="12070" ht="0" hidden="1" customHeight="1" x14ac:dyDescent="0.25"/>
    <row r="12071" ht="0" hidden="1" customHeight="1" x14ac:dyDescent="0.25"/>
    <row r="12072" ht="0" hidden="1" customHeight="1" x14ac:dyDescent="0.25"/>
    <row r="12073" ht="0" hidden="1" customHeight="1" x14ac:dyDescent="0.25"/>
    <row r="12074" ht="0" hidden="1" customHeight="1" x14ac:dyDescent="0.25"/>
    <row r="12075" ht="0" hidden="1" customHeight="1" x14ac:dyDescent="0.25"/>
    <row r="12076" ht="0" hidden="1" customHeight="1" x14ac:dyDescent="0.25"/>
    <row r="12077" ht="0" hidden="1" customHeight="1" x14ac:dyDescent="0.25"/>
    <row r="12078" ht="0" hidden="1" customHeight="1" x14ac:dyDescent="0.25"/>
    <row r="12079" ht="0" hidden="1" customHeight="1" x14ac:dyDescent="0.25"/>
    <row r="12080" ht="0" hidden="1" customHeight="1" x14ac:dyDescent="0.25"/>
    <row r="12081" ht="0" hidden="1" customHeight="1" x14ac:dyDescent="0.25"/>
    <row r="12082" ht="0" hidden="1" customHeight="1" x14ac:dyDescent="0.25"/>
    <row r="12083" ht="0" hidden="1" customHeight="1" x14ac:dyDescent="0.25"/>
    <row r="12084" ht="0" hidden="1" customHeight="1" x14ac:dyDescent="0.25"/>
    <row r="12085" ht="0" hidden="1" customHeight="1" x14ac:dyDescent="0.25"/>
    <row r="12086" ht="0" hidden="1" customHeight="1" x14ac:dyDescent="0.25"/>
    <row r="12087" ht="0" hidden="1" customHeight="1" x14ac:dyDescent="0.25"/>
    <row r="12088" ht="0" hidden="1" customHeight="1" x14ac:dyDescent="0.25"/>
    <row r="12089" ht="0" hidden="1" customHeight="1" x14ac:dyDescent="0.25"/>
    <row r="12090" ht="0" hidden="1" customHeight="1" x14ac:dyDescent="0.25"/>
    <row r="12091" ht="0" hidden="1" customHeight="1" x14ac:dyDescent="0.25"/>
    <row r="12092" ht="0" hidden="1" customHeight="1" x14ac:dyDescent="0.25"/>
    <row r="12093" ht="0" hidden="1" customHeight="1" x14ac:dyDescent="0.25"/>
    <row r="12094" ht="0" hidden="1" customHeight="1" x14ac:dyDescent="0.25"/>
    <row r="12095" ht="0" hidden="1" customHeight="1" x14ac:dyDescent="0.25"/>
    <row r="12096" ht="0" hidden="1" customHeight="1" x14ac:dyDescent="0.25"/>
    <row r="12097" ht="0" hidden="1" customHeight="1" x14ac:dyDescent="0.25"/>
    <row r="12098" ht="0" hidden="1" customHeight="1" x14ac:dyDescent="0.25"/>
    <row r="12099" ht="0" hidden="1" customHeight="1" x14ac:dyDescent="0.25"/>
    <row r="12100" ht="0" hidden="1" customHeight="1" x14ac:dyDescent="0.25"/>
    <row r="12101" ht="0" hidden="1" customHeight="1" x14ac:dyDescent="0.25"/>
    <row r="12102" ht="0" hidden="1" customHeight="1" x14ac:dyDescent="0.25"/>
    <row r="12103" ht="0" hidden="1" customHeight="1" x14ac:dyDescent="0.25"/>
    <row r="12104" ht="0" hidden="1" customHeight="1" x14ac:dyDescent="0.25"/>
    <row r="12105" ht="0" hidden="1" customHeight="1" x14ac:dyDescent="0.25"/>
    <row r="12106" ht="0" hidden="1" customHeight="1" x14ac:dyDescent="0.25"/>
    <row r="12107" ht="0" hidden="1" customHeight="1" x14ac:dyDescent="0.25"/>
    <row r="12108" ht="0" hidden="1" customHeight="1" x14ac:dyDescent="0.25"/>
    <row r="12109" ht="0" hidden="1" customHeight="1" x14ac:dyDescent="0.25"/>
    <row r="12110" ht="0" hidden="1" customHeight="1" x14ac:dyDescent="0.25"/>
    <row r="12111" ht="0" hidden="1" customHeight="1" x14ac:dyDescent="0.25"/>
    <row r="12112" ht="0" hidden="1" customHeight="1" x14ac:dyDescent="0.25"/>
    <row r="12113" ht="0" hidden="1" customHeight="1" x14ac:dyDescent="0.25"/>
    <row r="12114" ht="0" hidden="1" customHeight="1" x14ac:dyDescent="0.25"/>
    <row r="12115" ht="0" hidden="1" customHeight="1" x14ac:dyDescent="0.25"/>
    <row r="12116" ht="0" hidden="1" customHeight="1" x14ac:dyDescent="0.25"/>
    <row r="12117" ht="0" hidden="1" customHeight="1" x14ac:dyDescent="0.25"/>
    <row r="12118" ht="0" hidden="1" customHeight="1" x14ac:dyDescent="0.25"/>
    <row r="12119" ht="0" hidden="1" customHeight="1" x14ac:dyDescent="0.25"/>
    <row r="12120" ht="0" hidden="1" customHeight="1" x14ac:dyDescent="0.25"/>
    <row r="12121" ht="0" hidden="1" customHeight="1" x14ac:dyDescent="0.25"/>
    <row r="12122" ht="0" hidden="1" customHeight="1" x14ac:dyDescent="0.25"/>
    <row r="12123" ht="0" hidden="1" customHeight="1" x14ac:dyDescent="0.25"/>
    <row r="12124" ht="0" hidden="1" customHeight="1" x14ac:dyDescent="0.25"/>
    <row r="12125" ht="0" hidden="1" customHeight="1" x14ac:dyDescent="0.25"/>
    <row r="12126" ht="0" hidden="1" customHeight="1" x14ac:dyDescent="0.25"/>
    <row r="12127" ht="0" hidden="1" customHeight="1" x14ac:dyDescent="0.25"/>
    <row r="12128" ht="0" hidden="1" customHeight="1" x14ac:dyDescent="0.25"/>
    <row r="12129" ht="0" hidden="1" customHeight="1" x14ac:dyDescent="0.25"/>
    <row r="12130" ht="0" hidden="1" customHeight="1" x14ac:dyDescent="0.25"/>
    <row r="12131" ht="0" hidden="1" customHeight="1" x14ac:dyDescent="0.25"/>
    <row r="12132" ht="0" hidden="1" customHeight="1" x14ac:dyDescent="0.25"/>
    <row r="12133" ht="0" hidden="1" customHeight="1" x14ac:dyDescent="0.25"/>
    <row r="12134" ht="0" hidden="1" customHeight="1" x14ac:dyDescent="0.25"/>
    <row r="12135" ht="0" hidden="1" customHeight="1" x14ac:dyDescent="0.25"/>
    <row r="12136" ht="0" hidden="1" customHeight="1" x14ac:dyDescent="0.25"/>
    <row r="12137" ht="0" hidden="1" customHeight="1" x14ac:dyDescent="0.25"/>
    <row r="12138" ht="0" hidden="1" customHeight="1" x14ac:dyDescent="0.25"/>
    <row r="12139" ht="0" hidden="1" customHeight="1" x14ac:dyDescent="0.25"/>
    <row r="12140" ht="0" hidden="1" customHeight="1" x14ac:dyDescent="0.25"/>
    <row r="12141" ht="0" hidden="1" customHeight="1" x14ac:dyDescent="0.25"/>
    <row r="12142" ht="0" hidden="1" customHeight="1" x14ac:dyDescent="0.25"/>
    <row r="12143" ht="0" hidden="1" customHeight="1" x14ac:dyDescent="0.25"/>
    <row r="12144" ht="0" hidden="1" customHeight="1" x14ac:dyDescent="0.25"/>
    <row r="12145" ht="0" hidden="1" customHeight="1" x14ac:dyDescent="0.25"/>
    <row r="12146" ht="0" hidden="1" customHeight="1" x14ac:dyDescent="0.25"/>
    <row r="12147" ht="0" hidden="1" customHeight="1" x14ac:dyDescent="0.25"/>
    <row r="12148" ht="0" hidden="1" customHeight="1" x14ac:dyDescent="0.25"/>
    <row r="12149" ht="0" hidden="1" customHeight="1" x14ac:dyDescent="0.25"/>
    <row r="12150" ht="0" hidden="1" customHeight="1" x14ac:dyDescent="0.25"/>
    <row r="12151" ht="0" hidden="1" customHeight="1" x14ac:dyDescent="0.25"/>
    <row r="12152" ht="0" hidden="1" customHeight="1" x14ac:dyDescent="0.25"/>
    <row r="12153" ht="0" hidden="1" customHeight="1" x14ac:dyDescent="0.25"/>
    <row r="12154" ht="0" hidden="1" customHeight="1" x14ac:dyDescent="0.25"/>
    <row r="12155" ht="0" hidden="1" customHeight="1" x14ac:dyDescent="0.25"/>
    <row r="12156" ht="0" hidden="1" customHeight="1" x14ac:dyDescent="0.25"/>
    <row r="12157" ht="0" hidden="1" customHeight="1" x14ac:dyDescent="0.25"/>
    <row r="12158" ht="0" hidden="1" customHeight="1" x14ac:dyDescent="0.25"/>
    <row r="12159" ht="0" hidden="1" customHeight="1" x14ac:dyDescent="0.25"/>
    <row r="12160" ht="0" hidden="1" customHeight="1" x14ac:dyDescent="0.25"/>
    <row r="12161" ht="0" hidden="1" customHeight="1" x14ac:dyDescent="0.25"/>
    <row r="12162" ht="0" hidden="1" customHeight="1" x14ac:dyDescent="0.25"/>
    <row r="12163" ht="0" hidden="1" customHeight="1" x14ac:dyDescent="0.25"/>
    <row r="12164" ht="0" hidden="1" customHeight="1" x14ac:dyDescent="0.25"/>
    <row r="12165" ht="0" hidden="1" customHeight="1" x14ac:dyDescent="0.25"/>
    <row r="12166" ht="0" hidden="1" customHeight="1" x14ac:dyDescent="0.25"/>
    <row r="12167" ht="0" hidden="1" customHeight="1" x14ac:dyDescent="0.25"/>
    <row r="12168" ht="0" hidden="1" customHeight="1" x14ac:dyDescent="0.25"/>
    <row r="12169" ht="0" hidden="1" customHeight="1" x14ac:dyDescent="0.25"/>
    <row r="12170" ht="0" hidden="1" customHeight="1" x14ac:dyDescent="0.25"/>
    <row r="12171" ht="0" hidden="1" customHeight="1" x14ac:dyDescent="0.25"/>
    <row r="12172" ht="0" hidden="1" customHeight="1" x14ac:dyDescent="0.25"/>
    <row r="12173" ht="0" hidden="1" customHeight="1" x14ac:dyDescent="0.25"/>
    <row r="12174" ht="0" hidden="1" customHeight="1" x14ac:dyDescent="0.25"/>
    <row r="12175" ht="0" hidden="1" customHeight="1" x14ac:dyDescent="0.25"/>
    <row r="12176" ht="0" hidden="1" customHeight="1" x14ac:dyDescent="0.25"/>
    <row r="12177" ht="0" hidden="1" customHeight="1" x14ac:dyDescent="0.25"/>
    <row r="12178" ht="0" hidden="1" customHeight="1" x14ac:dyDescent="0.25"/>
    <row r="12179" ht="0" hidden="1" customHeight="1" x14ac:dyDescent="0.25"/>
    <row r="12180" ht="0" hidden="1" customHeight="1" x14ac:dyDescent="0.25"/>
    <row r="12181" ht="0" hidden="1" customHeight="1" x14ac:dyDescent="0.25"/>
    <row r="12182" ht="0" hidden="1" customHeight="1" x14ac:dyDescent="0.25"/>
    <row r="12183" ht="0" hidden="1" customHeight="1" x14ac:dyDescent="0.25"/>
    <row r="12184" ht="0" hidden="1" customHeight="1" x14ac:dyDescent="0.25"/>
    <row r="12185" ht="0" hidden="1" customHeight="1" x14ac:dyDescent="0.25"/>
    <row r="12186" ht="0" hidden="1" customHeight="1" x14ac:dyDescent="0.25"/>
    <row r="12187" ht="0" hidden="1" customHeight="1" x14ac:dyDescent="0.25"/>
    <row r="12188" ht="0" hidden="1" customHeight="1" x14ac:dyDescent="0.25"/>
    <row r="12189" ht="0" hidden="1" customHeight="1" x14ac:dyDescent="0.25"/>
    <row r="12190" ht="0" hidden="1" customHeight="1" x14ac:dyDescent="0.25"/>
    <row r="12191" ht="0" hidden="1" customHeight="1" x14ac:dyDescent="0.25"/>
    <row r="12192" ht="0" hidden="1" customHeight="1" x14ac:dyDescent="0.25"/>
    <row r="12193" ht="0" hidden="1" customHeight="1" x14ac:dyDescent="0.25"/>
    <row r="12194" ht="0" hidden="1" customHeight="1" x14ac:dyDescent="0.25"/>
    <row r="12195" ht="0" hidden="1" customHeight="1" x14ac:dyDescent="0.25"/>
    <row r="12196" ht="0" hidden="1" customHeight="1" x14ac:dyDescent="0.25"/>
    <row r="12197" ht="0" hidden="1" customHeight="1" x14ac:dyDescent="0.25"/>
    <row r="12198" ht="0" hidden="1" customHeight="1" x14ac:dyDescent="0.25"/>
    <row r="12199" ht="0" hidden="1" customHeight="1" x14ac:dyDescent="0.25"/>
    <row r="12200" ht="0" hidden="1" customHeight="1" x14ac:dyDescent="0.25"/>
    <row r="12201" ht="0" hidden="1" customHeight="1" x14ac:dyDescent="0.25"/>
    <row r="12202" ht="0" hidden="1" customHeight="1" x14ac:dyDescent="0.25"/>
    <row r="12203" ht="0" hidden="1" customHeight="1" x14ac:dyDescent="0.25"/>
    <row r="12204" ht="0" hidden="1" customHeight="1" x14ac:dyDescent="0.25"/>
    <row r="12205" ht="0" hidden="1" customHeight="1" x14ac:dyDescent="0.25"/>
    <row r="12206" ht="0" hidden="1" customHeight="1" x14ac:dyDescent="0.25"/>
    <row r="12207" ht="0" hidden="1" customHeight="1" x14ac:dyDescent="0.25"/>
    <row r="12208" ht="0" hidden="1" customHeight="1" x14ac:dyDescent="0.25"/>
    <row r="12209" ht="0" hidden="1" customHeight="1" x14ac:dyDescent="0.25"/>
    <row r="12210" ht="0" hidden="1" customHeight="1" x14ac:dyDescent="0.25"/>
    <row r="12211" ht="0" hidden="1" customHeight="1" x14ac:dyDescent="0.25"/>
    <row r="12212" ht="0" hidden="1" customHeight="1" x14ac:dyDescent="0.25"/>
    <row r="12213" ht="0" hidden="1" customHeight="1" x14ac:dyDescent="0.25"/>
    <row r="12214" ht="0" hidden="1" customHeight="1" x14ac:dyDescent="0.25"/>
    <row r="12215" ht="0" hidden="1" customHeight="1" x14ac:dyDescent="0.25"/>
    <row r="12216" ht="0" hidden="1" customHeight="1" x14ac:dyDescent="0.25"/>
    <row r="12217" ht="0" hidden="1" customHeight="1" x14ac:dyDescent="0.25"/>
    <row r="12218" ht="0" hidden="1" customHeight="1" x14ac:dyDescent="0.25"/>
    <row r="12219" ht="0" hidden="1" customHeight="1" x14ac:dyDescent="0.25"/>
    <row r="12220" ht="0" hidden="1" customHeight="1" x14ac:dyDescent="0.25"/>
    <row r="12221" ht="0" hidden="1" customHeight="1" x14ac:dyDescent="0.25"/>
    <row r="12222" ht="0" hidden="1" customHeight="1" x14ac:dyDescent="0.25"/>
    <row r="12223" ht="0" hidden="1" customHeight="1" x14ac:dyDescent="0.25"/>
    <row r="12224" ht="0" hidden="1" customHeight="1" x14ac:dyDescent="0.25"/>
    <row r="12225" ht="0" hidden="1" customHeight="1" x14ac:dyDescent="0.25"/>
    <row r="12226" ht="0" hidden="1" customHeight="1" x14ac:dyDescent="0.25"/>
    <row r="12227" ht="0" hidden="1" customHeight="1" x14ac:dyDescent="0.25"/>
    <row r="12228" ht="0" hidden="1" customHeight="1" x14ac:dyDescent="0.25"/>
    <row r="12229" ht="0" hidden="1" customHeight="1" x14ac:dyDescent="0.25"/>
    <row r="12230" ht="0" hidden="1" customHeight="1" x14ac:dyDescent="0.25"/>
    <row r="12231" ht="0" hidden="1" customHeight="1" x14ac:dyDescent="0.25"/>
    <row r="12232" ht="0" hidden="1" customHeight="1" x14ac:dyDescent="0.25"/>
    <row r="12233" ht="0" hidden="1" customHeight="1" x14ac:dyDescent="0.25"/>
    <row r="12234" ht="0" hidden="1" customHeight="1" x14ac:dyDescent="0.25"/>
    <row r="12235" ht="0" hidden="1" customHeight="1" x14ac:dyDescent="0.25"/>
    <row r="12236" ht="0" hidden="1" customHeight="1" x14ac:dyDescent="0.25"/>
    <row r="12237" ht="0" hidden="1" customHeight="1" x14ac:dyDescent="0.25"/>
    <row r="12238" ht="0" hidden="1" customHeight="1" x14ac:dyDescent="0.25"/>
    <row r="12239" ht="0" hidden="1" customHeight="1" x14ac:dyDescent="0.25"/>
    <row r="12240" ht="0" hidden="1" customHeight="1" x14ac:dyDescent="0.25"/>
    <row r="12241" ht="0" hidden="1" customHeight="1" x14ac:dyDescent="0.25"/>
    <row r="12242" ht="0" hidden="1" customHeight="1" x14ac:dyDescent="0.25"/>
    <row r="12243" ht="0" hidden="1" customHeight="1" x14ac:dyDescent="0.25"/>
    <row r="12244" ht="0" hidden="1" customHeight="1" x14ac:dyDescent="0.25"/>
    <row r="12245" ht="0" hidden="1" customHeight="1" x14ac:dyDescent="0.25"/>
    <row r="12246" ht="0" hidden="1" customHeight="1" x14ac:dyDescent="0.25"/>
    <row r="12247" ht="0" hidden="1" customHeight="1" x14ac:dyDescent="0.25"/>
    <row r="12248" ht="0" hidden="1" customHeight="1" x14ac:dyDescent="0.25"/>
    <row r="12249" ht="0" hidden="1" customHeight="1" x14ac:dyDescent="0.25"/>
    <row r="12250" ht="0" hidden="1" customHeight="1" x14ac:dyDescent="0.25"/>
    <row r="12251" ht="0" hidden="1" customHeight="1" x14ac:dyDescent="0.25"/>
    <row r="12252" ht="0" hidden="1" customHeight="1" x14ac:dyDescent="0.25"/>
    <row r="12253" ht="0" hidden="1" customHeight="1" x14ac:dyDescent="0.25"/>
    <row r="12254" ht="0" hidden="1" customHeight="1" x14ac:dyDescent="0.25"/>
    <row r="12255" ht="0" hidden="1" customHeight="1" x14ac:dyDescent="0.25"/>
    <row r="12256" ht="0" hidden="1" customHeight="1" x14ac:dyDescent="0.25"/>
    <row r="12257" ht="0" hidden="1" customHeight="1" x14ac:dyDescent="0.25"/>
    <row r="12258" ht="0" hidden="1" customHeight="1" x14ac:dyDescent="0.25"/>
    <row r="12259" ht="0" hidden="1" customHeight="1" x14ac:dyDescent="0.25"/>
    <row r="12260" ht="0" hidden="1" customHeight="1" x14ac:dyDescent="0.25"/>
    <row r="12261" ht="0" hidden="1" customHeight="1" x14ac:dyDescent="0.25"/>
    <row r="12262" ht="0" hidden="1" customHeight="1" x14ac:dyDescent="0.25"/>
    <row r="12263" ht="0" hidden="1" customHeight="1" x14ac:dyDescent="0.25"/>
    <row r="12264" ht="0" hidden="1" customHeight="1" x14ac:dyDescent="0.25"/>
    <row r="12265" ht="0" hidden="1" customHeight="1" x14ac:dyDescent="0.25"/>
    <row r="12266" ht="0" hidden="1" customHeight="1" x14ac:dyDescent="0.25"/>
    <row r="12267" ht="0" hidden="1" customHeight="1" x14ac:dyDescent="0.25"/>
    <row r="12268" ht="0" hidden="1" customHeight="1" x14ac:dyDescent="0.25"/>
    <row r="12269" ht="0" hidden="1" customHeight="1" x14ac:dyDescent="0.25"/>
    <row r="12270" ht="0" hidden="1" customHeight="1" x14ac:dyDescent="0.25"/>
    <row r="12271" ht="0" hidden="1" customHeight="1" x14ac:dyDescent="0.25"/>
    <row r="12272" ht="0" hidden="1" customHeight="1" x14ac:dyDescent="0.25"/>
    <row r="12273" ht="0" hidden="1" customHeight="1" x14ac:dyDescent="0.25"/>
    <row r="12274" ht="0" hidden="1" customHeight="1" x14ac:dyDescent="0.25"/>
    <row r="12275" ht="0" hidden="1" customHeight="1" x14ac:dyDescent="0.25"/>
    <row r="12276" ht="0" hidden="1" customHeight="1" x14ac:dyDescent="0.25"/>
    <row r="12277" ht="0" hidden="1" customHeight="1" x14ac:dyDescent="0.25"/>
    <row r="12278" ht="0" hidden="1" customHeight="1" x14ac:dyDescent="0.25"/>
    <row r="12279" ht="0" hidden="1" customHeight="1" x14ac:dyDescent="0.25"/>
    <row r="12280" ht="0" hidden="1" customHeight="1" x14ac:dyDescent="0.25"/>
    <row r="12281" ht="0" hidden="1" customHeight="1" x14ac:dyDescent="0.25"/>
    <row r="12282" ht="0" hidden="1" customHeight="1" x14ac:dyDescent="0.25"/>
    <row r="12283" ht="0" hidden="1" customHeight="1" x14ac:dyDescent="0.25"/>
    <row r="12284" ht="0" hidden="1" customHeight="1" x14ac:dyDescent="0.25"/>
    <row r="12285" ht="0" hidden="1" customHeight="1" x14ac:dyDescent="0.25"/>
    <row r="12286" ht="0" hidden="1" customHeight="1" x14ac:dyDescent="0.25"/>
    <row r="12287" ht="0" hidden="1" customHeight="1" x14ac:dyDescent="0.25"/>
    <row r="12288" ht="0" hidden="1" customHeight="1" x14ac:dyDescent="0.25"/>
    <row r="12289" ht="0" hidden="1" customHeight="1" x14ac:dyDescent="0.25"/>
    <row r="12290" ht="0" hidden="1" customHeight="1" x14ac:dyDescent="0.25"/>
    <row r="12291" ht="0" hidden="1" customHeight="1" x14ac:dyDescent="0.25"/>
    <row r="12292" ht="0" hidden="1" customHeight="1" x14ac:dyDescent="0.25"/>
    <row r="12293" ht="0" hidden="1" customHeight="1" x14ac:dyDescent="0.25"/>
    <row r="12294" ht="0" hidden="1" customHeight="1" x14ac:dyDescent="0.25"/>
    <row r="12295" ht="0" hidden="1" customHeight="1" x14ac:dyDescent="0.25"/>
    <row r="12296" ht="0" hidden="1" customHeight="1" x14ac:dyDescent="0.25"/>
    <row r="12297" ht="0" hidden="1" customHeight="1" x14ac:dyDescent="0.25"/>
    <row r="12298" ht="0" hidden="1" customHeight="1" x14ac:dyDescent="0.25"/>
    <row r="12299" ht="0" hidden="1" customHeight="1" x14ac:dyDescent="0.25"/>
    <row r="12300" ht="0" hidden="1" customHeight="1" x14ac:dyDescent="0.25"/>
    <row r="12301" ht="0" hidden="1" customHeight="1" x14ac:dyDescent="0.25"/>
    <row r="12302" ht="0" hidden="1" customHeight="1" x14ac:dyDescent="0.25"/>
    <row r="12303" ht="0" hidden="1" customHeight="1" x14ac:dyDescent="0.25"/>
    <row r="12304" ht="0" hidden="1" customHeight="1" x14ac:dyDescent="0.25"/>
    <row r="12305" ht="0" hidden="1" customHeight="1" x14ac:dyDescent="0.25"/>
    <row r="12306" ht="0" hidden="1" customHeight="1" x14ac:dyDescent="0.25"/>
    <row r="12307" ht="0" hidden="1" customHeight="1" x14ac:dyDescent="0.25"/>
    <row r="12308" ht="0" hidden="1" customHeight="1" x14ac:dyDescent="0.25"/>
    <row r="12309" ht="0" hidden="1" customHeight="1" x14ac:dyDescent="0.25"/>
    <row r="12310" ht="0" hidden="1" customHeight="1" x14ac:dyDescent="0.25"/>
    <row r="12311" ht="0" hidden="1" customHeight="1" x14ac:dyDescent="0.25"/>
    <row r="12312" ht="0" hidden="1" customHeight="1" x14ac:dyDescent="0.25"/>
    <row r="12313" ht="0" hidden="1" customHeight="1" x14ac:dyDescent="0.25"/>
    <row r="12314" ht="0" hidden="1" customHeight="1" x14ac:dyDescent="0.25"/>
    <row r="12315" ht="0" hidden="1" customHeight="1" x14ac:dyDescent="0.25"/>
    <row r="12316" ht="0" hidden="1" customHeight="1" x14ac:dyDescent="0.25"/>
    <row r="12317" ht="0" hidden="1" customHeight="1" x14ac:dyDescent="0.25"/>
    <row r="12318" ht="0" hidden="1" customHeight="1" x14ac:dyDescent="0.25"/>
    <row r="12319" ht="0" hidden="1" customHeight="1" x14ac:dyDescent="0.25"/>
    <row r="12320" ht="0" hidden="1" customHeight="1" x14ac:dyDescent="0.25"/>
    <row r="12321" ht="0" hidden="1" customHeight="1" x14ac:dyDescent="0.25"/>
    <row r="12322" ht="0" hidden="1" customHeight="1" x14ac:dyDescent="0.25"/>
    <row r="12323" ht="0" hidden="1" customHeight="1" x14ac:dyDescent="0.25"/>
    <row r="12324" ht="0" hidden="1" customHeight="1" x14ac:dyDescent="0.25"/>
    <row r="12325" ht="0" hidden="1" customHeight="1" x14ac:dyDescent="0.25"/>
    <row r="12326" ht="0" hidden="1" customHeight="1" x14ac:dyDescent="0.25"/>
    <row r="12327" ht="0" hidden="1" customHeight="1" x14ac:dyDescent="0.25"/>
    <row r="12328" ht="0" hidden="1" customHeight="1" x14ac:dyDescent="0.25"/>
    <row r="12329" ht="0" hidden="1" customHeight="1" x14ac:dyDescent="0.25"/>
    <row r="12330" ht="0" hidden="1" customHeight="1" x14ac:dyDescent="0.25"/>
    <row r="12331" ht="0" hidden="1" customHeight="1" x14ac:dyDescent="0.25"/>
    <row r="12332" ht="0" hidden="1" customHeight="1" x14ac:dyDescent="0.25"/>
    <row r="12333" ht="0" hidden="1" customHeight="1" x14ac:dyDescent="0.25"/>
    <row r="12334" ht="0" hidden="1" customHeight="1" x14ac:dyDescent="0.25"/>
    <row r="12335" ht="0" hidden="1" customHeight="1" x14ac:dyDescent="0.25"/>
    <row r="12336" ht="0" hidden="1" customHeight="1" x14ac:dyDescent="0.25"/>
    <row r="12337" ht="0" hidden="1" customHeight="1" x14ac:dyDescent="0.25"/>
    <row r="12338" ht="0" hidden="1" customHeight="1" x14ac:dyDescent="0.25"/>
    <row r="12339" ht="0" hidden="1" customHeight="1" x14ac:dyDescent="0.25"/>
    <row r="12340" ht="0" hidden="1" customHeight="1" x14ac:dyDescent="0.25"/>
    <row r="12341" ht="0" hidden="1" customHeight="1" x14ac:dyDescent="0.25"/>
    <row r="12342" ht="0" hidden="1" customHeight="1" x14ac:dyDescent="0.25"/>
    <row r="12343" ht="0" hidden="1" customHeight="1" x14ac:dyDescent="0.25"/>
    <row r="12344" ht="0" hidden="1" customHeight="1" x14ac:dyDescent="0.25"/>
    <row r="12345" ht="0" hidden="1" customHeight="1" x14ac:dyDescent="0.25"/>
    <row r="12346" ht="0" hidden="1" customHeight="1" x14ac:dyDescent="0.25"/>
    <row r="12347" ht="0" hidden="1" customHeight="1" x14ac:dyDescent="0.25"/>
    <row r="12348" ht="0" hidden="1" customHeight="1" x14ac:dyDescent="0.25"/>
    <row r="12349" ht="0" hidden="1" customHeight="1" x14ac:dyDescent="0.25"/>
    <row r="12350" ht="0" hidden="1" customHeight="1" x14ac:dyDescent="0.25"/>
    <row r="12351" ht="0" hidden="1" customHeight="1" x14ac:dyDescent="0.25"/>
    <row r="12352" ht="0" hidden="1" customHeight="1" x14ac:dyDescent="0.25"/>
    <row r="12353" ht="0" hidden="1" customHeight="1" x14ac:dyDescent="0.25"/>
    <row r="12354" ht="0" hidden="1" customHeight="1" x14ac:dyDescent="0.25"/>
    <row r="12355" ht="0" hidden="1" customHeight="1" x14ac:dyDescent="0.25"/>
    <row r="12356" ht="0" hidden="1" customHeight="1" x14ac:dyDescent="0.25"/>
    <row r="12357" ht="0" hidden="1" customHeight="1" x14ac:dyDescent="0.25"/>
    <row r="12358" ht="0" hidden="1" customHeight="1" x14ac:dyDescent="0.25"/>
    <row r="12359" ht="0" hidden="1" customHeight="1" x14ac:dyDescent="0.25"/>
    <row r="12360" ht="0" hidden="1" customHeight="1" x14ac:dyDescent="0.25"/>
    <row r="12361" ht="0" hidden="1" customHeight="1" x14ac:dyDescent="0.25"/>
    <row r="12362" ht="0" hidden="1" customHeight="1" x14ac:dyDescent="0.25"/>
    <row r="12363" ht="0" hidden="1" customHeight="1" x14ac:dyDescent="0.25"/>
    <row r="12364" ht="0" hidden="1" customHeight="1" x14ac:dyDescent="0.25"/>
    <row r="12365" ht="0" hidden="1" customHeight="1" x14ac:dyDescent="0.25"/>
    <row r="12366" ht="0" hidden="1" customHeight="1" x14ac:dyDescent="0.25"/>
    <row r="12367" ht="0" hidden="1" customHeight="1" x14ac:dyDescent="0.25"/>
    <row r="12368" ht="0" hidden="1" customHeight="1" x14ac:dyDescent="0.25"/>
    <row r="12369" ht="0" hidden="1" customHeight="1" x14ac:dyDescent="0.25"/>
    <row r="12370" ht="0" hidden="1" customHeight="1" x14ac:dyDescent="0.25"/>
    <row r="12371" ht="0" hidden="1" customHeight="1" x14ac:dyDescent="0.25"/>
    <row r="12372" ht="0" hidden="1" customHeight="1" x14ac:dyDescent="0.25"/>
    <row r="12373" ht="0" hidden="1" customHeight="1" x14ac:dyDescent="0.25"/>
    <row r="12374" ht="0" hidden="1" customHeight="1" x14ac:dyDescent="0.25"/>
    <row r="12375" ht="0" hidden="1" customHeight="1" x14ac:dyDescent="0.25"/>
    <row r="12376" ht="0" hidden="1" customHeight="1" x14ac:dyDescent="0.25"/>
    <row r="12377" ht="0" hidden="1" customHeight="1" x14ac:dyDescent="0.25"/>
    <row r="12378" ht="0" hidden="1" customHeight="1" x14ac:dyDescent="0.25"/>
    <row r="12379" ht="0" hidden="1" customHeight="1" x14ac:dyDescent="0.25"/>
    <row r="12380" ht="0" hidden="1" customHeight="1" x14ac:dyDescent="0.25"/>
    <row r="12381" ht="0" hidden="1" customHeight="1" x14ac:dyDescent="0.25"/>
    <row r="12382" ht="0" hidden="1" customHeight="1" x14ac:dyDescent="0.25"/>
    <row r="12383" ht="0" hidden="1" customHeight="1" x14ac:dyDescent="0.25"/>
    <row r="12384" ht="0" hidden="1" customHeight="1" x14ac:dyDescent="0.25"/>
    <row r="12385" ht="0" hidden="1" customHeight="1" x14ac:dyDescent="0.25"/>
    <row r="12386" ht="0" hidden="1" customHeight="1" x14ac:dyDescent="0.25"/>
    <row r="12387" ht="0" hidden="1" customHeight="1" x14ac:dyDescent="0.25"/>
    <row r="12388" ht="0" hidden="1" customHeight="1" x14ac:dyDescent="0.25"/>
    <row r="12389" ht="0" hidden="1" customHeight="1" x14ac:dyDescent="0.25"/>
    <row r="12390" ht="0" hidden="1" customHeight="1" x14ac:dyDescent="0.25"/>
    <row r="12391" ht="0" hidden="1" customHeight="1" x14ac:dyDescent="0.25"/>
    <row r="12392" ht="0" hidden="1" customHeight="1" x14ac:dyDescent="0.25"/>
    <row r="12393" ht="0" hidden="1" customHeight="1" x14ac:dyDescent="0.25"/>
    <row r="12394" ht="0" hidden="1" customHeight="1" x14ac:dyDescent="0.25"/>
    <row r="12395" ht="0" hidden="1" customHeight="1" x14ac:dyDescent="0.25"/>
    <row r="12396" ht="0" hidden="1" customHeight="1" x14ac:dyDescent="0.25"/>
    <row r="12397" ht="0" hidden="1" customHeight="1" x14ac:dyDescent="0.25"/>
    <row r="12398" ht="0" hidden="1" customHeight="1" x14ac:dyDescent="0.25"/>
    <row r="12399" ht="0" hidden="1" customHeight="1" x14ac:dyDescent="0.25"/>
    <row r="12400" ht="0" hidden="1" customHeight="1" x14ac:dyDescent="0.25"/>
    <row r="12401" ht="0" hidden="1" customHeight="1" x14ac:dyDescent="0.25"/>
    <row r="12402" ht="0" hidden="1" customHeight="1" x14ac:dyDescent="0.25"/>
    <row r="12403" ht="0" hidden="1" customHeight="1" x14ac:dyDescent="0.25"/>
    <row r="12404" ht="0" hidden="1" customHeight="1" x14ac:dyDescent="0.25"/>
    <row r="12405" ht="0" hidden="1" customHeight="1" x14ac:dyDescent="0.25"/>
    <row r="12406" ht="0" hidden="1" customHeight="1" x14ac:dyDescent="0.25"/>
    <row r="12407" ht="0" hidden="1" customHeight="1" x14ac:dyDescent="0.25"/>
    <row r="12408" ht="0" hidden="1" customHeight="1" x14ac:dyDescent="0.25"/>
    <row r="12409" ht="0" hidden="1" customHeight="1" x14ac:dyDescent="0.25"/>
    <row r="12410" ht="0" hidden="1" customHeight="1" x14ac:dyDescent="0.25"/>
    <row r="12411" ht="0" hidden="1" customHeight="1" x14ac:dyDescent="0.25"/>
    <row r="12412" ht="0" hidden="1" customHeight="1" x14ac:dyDescent="0.25"/>
    <row r="12413" ht="0" hidden="1" customHeight="1" x14ac:dyDescent="0.25"/>
    <row r="12414" ht="0" hidden="1" customHeight="1" x14ac:dyDescent="0.25"/>
    <row r="12415" ht="0" hidden="1" customHeight="1" x14ac:dyDescent="0.25"/>
    <row r="12416" ht="0" hidden="1" customHeight="1" x14ac:dyDescent="0.25"/>
    <row r="12417" ht="0" hidden="1" customHeight="1" x14ac:dyDescent="0.25"/>
    <row r="12418" ht="0" hidden="1" customHeight="1" x14ac:dyDescent="0.25"/>
    <row r="12419" ht="0" hidden="1" customHeight="1" x14ac:dyDescent="0.25"/>
    <row r="12420" ht="0" hidden="1" customHeight="1" x14ac:dyDescent="0.25"/>
    <row r="12421" ht="0" hidden="1" customHeight="1" x14ac:dyDescent="0.25"/>
    <row r="12422" ht="0" hidden="1" customHeight="1" x14ac:dyDescent="0.25"/>
    <row r="12423" ht="0" hidden="1" customHeight="1" x14ac:dyDescent="0.25"/>
    <row r="12424" ht="0" hidden="1" customHeight="1" x14ac:dyDescent="0.25"/>
    <row r="12425" ht="0" hidden="1" customHeight="1" x14ac:dyDescent="0.25"/>
    <row r="12426" ht="0" hidden="1" customHeight="1" x14ac:dyDescent="0.25"/>
    <row r="12427" ht="0" hidden="1" customHeight="1" x14ac:dyDescent="0.25"/>
    <row r="12428" ht="0" hidden="1" customHeight="1" x14ac:dyDescent="0.25"/>
    <row r="12429" ht="0" hidden="1" customHeight="1" x14ac:dyDescent="0.25"/>
    <row r="12430" ht="0" hidden="1" customHeight="1" x14ac:dyDescent="0.25"/>
    <row r="12431" ht="0" hidden="1" customHeight="1" x14ac:dyDescent="0.25"/>
    <row r="12432" ht="0" hidden="1" customHeight="1" x14ac:dyDescent="0.25"/>
    <row r="12433" ht="0" hidden="1" customHeight="1" x14ac:dyDescent="0.25"/>
    <row r="12434" ht="0" hidden="1" customHeight="1" x14ac:dyDescent="0.25"/>
    <row r="12435" ht="0" hidden="1" customHeight="1" x14ac:dyDescent="0.25"/>
    <row r="12436" ht="0" hidden="1" customHeight="1" x14ac:dyDescent="0.25"/>
    <row r="12437" ht="0" hidden="1" customHeight="1" x14ac:dyDescent="0.25"/>
    <row r="12438" ht="0" hidden="1" customHeight="1" x14ac:dyDescent="0.25"/>
    <row r="12439" ht="0" hidden="1" customHeight="1" x14ac:dyDescent="0.25"/>
    <row r="12440" ht="0" hidden="1" customHeight="1" x14ac:dyDescent="0.25"/>
    <row r="12441" ht="0" hidden="1" customHeight="1" x14ac:dyDescent="0.25"/>
    <row r="12442" ht="0" hidden="1" customHeight="1" x14ac:dyDescent="0.25"/>
    <row r="12443" ht="0" hidden="1" customHeight="1" x14ac:dyDescent="0.25"/>
    <row r="12444" ht="0" hidden="1" customHeight="1" x14ac:dyDescent="0.25"/>
    <row r="12445" ht="0" hidden="1" customHeight="1" x14ac:dyDescent="0.25"/>
    <row r="12446" ht="0" hidden="1" customHeight="1" x14ac:dyDescent="0.25"/>
    <row r="12447" ht="0" hidden="1" customHeight="1" x14ac:dyDescent="0.25"/>
    <row r="12448" ht="0" hidden="1" customHeight="1" x14ac:dyDescent="0.25"/>
    <row r="12449" ht="0" hidden="1" customHeight="1" x14ac:dyDescent="0.25"/>
    <row r="12450" ht="0" hidden="1" customHeight="1" x14ac:dyDescent="0.25"/>
    <row r="12451" ht="0" hidden="1" customHeight="1" x14ac:dyDescent="0.25"/>
    <row r="12452" ht="0" hidden="1" customHeight="1" x14ac:dyDescent="0.25"/>
    <row r="12453" ht="0" hidden="1" customHeight="1" x14ac:dyDescent="0.25"/>
    <row r="12454" ht="0" hidden="1" customHeight="1" x14ac:dyDescent="0.25"/>
    <row r="12455" ht="0" hidden="1" customHeight="1" x14ac:dyDescent="0.25"/>
    <row r="12456" ht="0" hidden="1" customHeight="1" x14ac:dyDescent="0.25"/>
    <row r="12457" ht="0" hidden="1" customHeight="1" x14ac:dyDescent="0.25"/>
    <row r="12458" ht="0" hidden="1" customHeight="1" x14ac:dyDescent="0.25"/>
    <row r="12459" ht="0" hidden="1" customHeight="1" x14ac:dyDescent="0.25"/>
    <row r="12460" ht="0" hidden="1" customHeight="1" x14ac:dyDescent="0.25"/>
    <row r="12461" ht="0" hidden="1" customHeight="1" x14ac:dyDescent="0.25"/>
    <row r="12462" ht="0" hidden="1" customHeight="1" x14ac:dyDescent="0.25"/>
    <row r="12463" ht="0" hidden="1" customHeight="1" x14ac:dyDescent="0.25"/>
    <row r="12464" ht="0" hidden="1" customHeight="1" x14ac:dyDescent="0.25"/>
    <row r="12465" ht="0" hidden="1" customHeight="1" x14ac:dyDescent="0.25"/>
    <row r="12466" ht="0" hidden="1" customHeight="1" x14ac:dyDescent="0.25"/>
    <row r="12467" ht="0" hidden="1" customHeight="1" x14ac:dyDescent="0.25"/>
    <row r="12468" ht="0" hidden="1" customHeight="1" x14ac:dyDescent="0.25"/>
    <row r="12469" ht="0" hidden="1" customHeight="1" x14ac:dyDescent="0.25"/>
    <row r="12470" ht="0" hidden="1" customHeight="1" x14ac:dyDescent="0.25"/>
    <row r="12471" ht="0" hidden="1" customHeight="1" x14ac:dyDescent="0.25"/>
    <row r="12472" ht="0" hidden="1" customHeight="1" x14ac:dyDescent="0.25"/>
    <row r="12473" ht="0" hidden="1" customHeight="1" x14ac:dyDescent="0.25"/>
    <row r="12474" ht="0" hidden="1" customHeight="1" x14ac:dyDescent="0.25"/>
    <row r="12475" ht="0" hidden="1" customHeight="1" x14ac:dyDescent="0.25"/>
    <row r="12476" ht="0" hidden="1" customHeight="1" x14ac:dyDescent="0.25"/>
    <row r="12477" ht="0" hidden="1" customHeight="1" x14ac:dyDescent="0.25"/>
    <row r="12478" ht="0" hidden="1" customHeight="1" x14ac:dyDescent="0.25"/>
    <row r="12479" ht="0" hidden="1" customHeight="1" x14ac:dyDescent="0.25"/>
    <row r="12480" ht="0" hidden="1" customHeight="1" x14ac:dyDescent="0.25"/>
    <row r="12481" ht="0" hidden="1" customHeight="1" x14ac:dyDescent="0.25"/>
    <row r="12482" ht="0" hidden="1" customHeight="1" x14ac:dyDescent="0.25"/>
    <row r="12483" ht="0" hidden="1" customHeight="1" x14ac:dyDescent="0.25"/>
    <row r="12484" ht="0" hidden="1" customHeight="1" x14ac:dyDescent="0.25"/>
    <row r="12485" ht="0" hidden="1" customHeight="1" x14ac:dyDescent="0.25"/>
    <row r="12486" ht="0" hidden="1" customHeight="1" x14ac:dyDescent="0.25"/>
    <row r="12487" ht="0" hidden="1" customHeight="1" x14ac:dyDescent="0.25"/>
    <row r="12488" ht="0" hidden="1" customHeight="1" x14ac:dyDescent="0.25"/>
    <row r="12489" ht="0" hidden="1" customHeight="1" x14ac:dyDescent="0.25"/>
    <row r="12490" ht="0" hidden="1" customHeight="1" x14ac:dyDescent="0.25"/>
    <row r="12491" ht="0" hidden="1" customHeight="1" x14ac:dyDescent="0.25"/>
    <row r="12492" ht="0" hidden="1" customHeight="1" x14ac:dyDescent="0.25"/>
    <row r="12493" ht="0" hidden="1" customHeight="1" x14ac:dyDescent="0.25"/>
    <row r="12494" ht="0" hidden="1" customHeight="1" x14ac:dyDescent="0.25"/>
    <row r="12495" ht="0" hidden="1" customHeight="1" x14ac:dyDescent="0.25"/>
    <row r="12496" ht="0" hidden="1" customHeight="1" x14ac:dyDescent="0.25"/>
    <row r="12497" ht="0" hidden="1" customHeight="1" x14ac:dyDescent="0.25"/>
    <row r="12498" ht="0" hidden="1" customHeight="1" x14ac:dyDescent="0.25"/>
    <row r="12499" ht="0" hidden="1" customHeight="1" x14ac:dyDescent="0.25"/>
    <row r="12500" ht="0" hidden="1" customHeight="1" x14ac:dyDescent="0.25"/>
    <row r="12501" ht="0" hidden="1" customHeight="1" x14ac:dyDescent="0.25"/>
    <row r="12502" ht="0" hidden="1" customHeight="1" x14ac:dyDescent="0.25"/>
    <row r="12503" ht="0" hidden="1" customHeight="1" x14ac:dyDescent="0.25"/>
    <row r="12504" ht="0" hidden="1" customHeight="1" x14ac:dyDescent="0.25"/>
    <row r="12505" ht="0" hidden="1" customHeight="1" x14ac:dyDescent="0.25"/>
    <row r="12506" ht="0" hidden="1" customHeight="1" x14ac:dyDescent="0.25"/>
    <row r="12507" ht="0" hidden="1" customHeight="1" x14ac:dyDescent="0.25"/>
    <row r="12508" ht="0" hidden="1" customHeight="1" x14ac:dyDescent="0.25"/>
    <row r="12509" ht="0" hidden="1" customHeight="1" x14ac:dyDescent="0.25"/>
    <row r="12510" ht="0" hidden="1" customHeight="1" x14ac:dyDescent="0.25"/>
    <row r="12511" ht="0" hidden="1" customHeight="1" x14ac:dyDescent="0.25"/>
    <row r="12512" ht="0" hidden="1" customHeight="1" x14ac:dyDescent="0.25"/>
    <row r="12513" ht="0" hidden="1" customHeight="1" x14ac:dyDescent="0.25"/>
    <row r="12514" ht="0" hidden="1" customHeight="1" x14ac:dyDescent="0.25"/>
    <row r="12515" ht="0" hidden="1" customHeight="1" x14ac:dyDescent="0.25"/>
    <row r="12516" ht="0" hidden="1" customHeight="1" x14ac:dyDescent="0.25"/>
    <row r="12517" ht="0" hidden="1" customHeight="1" x14ac:dyDescent="0.25"/>
    <row r="12518" ht="0" hidden="1" customHeight="1" x14ac:dyDescent="0.25"/>
    <row r="12519" ht="0" hidden="1" customHeight="1" x14ac:dyDescent="0.25"/>
    <row r="12520" ht="0" hidden="1" customHeight="1" x14ac:dyDescent="0.25"/>
    <row r="12521" ht="0" hidden="1" customHeight="1" x14ac:dyDescent="0.25"/>
    <row r="12522" ht="0" hidden="1" customHeight="1" x14ac:dyDescent="0.25"/>
    <row r="12523" ht="0" hidden="1" customHeight="1" x14ac:dyDescent="0.25"/>
    <row r="12524" ht="0" hidden="1" customHeight="1" x14ac:dyDescent="0.25"/>
    <row r="12525" ht="0" hidden="1" customHeight="1" x14ac:dyDescent="0.25"/>
    <row r="12526" ht="0" hidden="1" customHeight="1" x14ac:dyDescent="0.25"/>
    <row r="12527" ht="0" hidden="1" customHeight="1" x14ac:dyDescent="0.25"/>
    <row r="12528" ht="0" hidden="1" customHeight="1" x14ac:dyDescent="0.25"/>
    <row r="12529" ht="0" hidden="1" customHeight="1" x14ac:dyDescent="0.25"/>
    <row r="12530" ht="0" hidden="1" customHeight="1" x14ac:dyDescent="0.25"/>
    <row r="12531" ht="0" hidden="1" customHeight="1" x14ac:dyDescent="0.25"/>
    <row r="12532" ht="0" hidden="1" customHeight="1" x14ac:dyDescent="0.25"/>
    <row r="12533" ht="0" hidden="1" customHeight="1" x14ac:dyDescent="0.25"/>
    <row r="12534" ht="0" hidden="1" customHeight="1" x14ac:dyDescent="0.25"/>
    <row r="12535" ht="0" hidden="1" customHeight="1" x14ac:dyDescent="0.25"/>
    <row r="12536" ht="0" hidden="1" customHeight="1" x14ac:dyDescent="0.25"/>
    <row r="12537" ht="0" hidden="1" customHeight="1" x14ac:dyDescent="0.25"/>
    <row r="12538" ht="0" hidden="1" customHeight="1" x14ac:dyDescent="0.25"/>
    <row r="12539" ht="0" hidden="1" customHeight="1" x14ac:dyDescent="0.25"/>
    <row r="12540" ht="0" hidden="1" customHeight="1" x14ac:dyDescent="0.25"/>
    <row r="12541" ht="0" hidden="1" customHeight="1" x14ac:dyDescent="0.25"/>
    <row r="12542" ht="0" hidden="1" customHeight="1" x14ac:dyDescent="0.25"/>
    <row r="12543" ht="0" hidden="1" customHeight="1" x14ac:dyDescent="0.25"/>
    <row r="12544" ht="0" hidden="1" customHeight="1" x14ac:dyDescent="0.25"/>
    <row r="12545" ht="0" hidden="1" customHeight="1" x14ac:dyDescent="0.25"/>
    <row r="12546" ht="0" hidden="1" customHeight="1" x14ac:dyDescent="0.25"/>
    <row r="12547" ht="0" hidden="1" customHeight="1" x14ac:dyDescent="0.25"/>
    <row r="12548" ht="0" hidden="1" customHeight="1" x14ac:dyDescent="0.25"/>
    <row r="12549" ht="0" hidden="1" customHeight="1" x14ac:dyDescent="0.25"/>
    <row r="12550" ht="0" hidden="1" customHeight="1" x14ac:dyDescent="0.25"/>
    <row r="12551" ht="0" hidden="1" customHeight="1" x14ac:dyDescent="0.25"/>
    <row r="12552" ht="0" hidden="1" customHeight="1" x14ac:dyDescent="0.25"/>
    <row r="12553" ht="0" hidden="1" customHeight="1" x14ac:dyDescent="0.25"/>
    <row r="12554" ht="0" hidden="1" customHeight="1" x14ac:dyDescent="0.25"/>
    <row r="12555" ht="0" hidden="1" customHeight="1" x14ac:dyDescent="0.25"/>
    <row r="12556" ht="0" hidden="1" customHeight="1" x14ac:dyDescent="0.25"/>
    <row r="12557" ht="0" hidden="1" customHeight="1" x14ac:dyDescent="0.25"/>
    <row r="12558" ht="0" hidden="1" customHeight="1" x14ac:dyDescent="0.25"/>
    <row r="12559" ht="0" hidden="1" customHeight="1" x14ac:dyDescent="0.25"/>
    <row r="12560" ht="0" hidden="1" customHeight="1" x14ac:dyDescent="0.25"/>
    <row r="12561" ht="0" hidden="1" customHeight="1" x14ac:dyDescent="0.25"/>
    <row r="12562" ht="0" hidden="1" customHeight="1" x14ac:dyDescent="0.25"/>
    <row r="12563" ht="0" hidden="1" customHeight="1" x14ac:dyDescent="0.25"/>
    <row r="12564" ht="0" hidden="1" customHeight="1" x14ac:dyDescent="0.25"/>
    <row r="12565" ht="0" hidden="1" customHeight="1" x14ac:dyDescent="0.25"/>
    <row r="12566" ht="0" hidden="1" customHeight="1" x14ac:dyDescent="0.25"/>
    <row r="12567" ht="0" hidden="1" customHeight="1" x14ac:dyDescent="0.25"/>
    <row r="12568" ht="0" hidden="1" customHeight="1" x14ac:dyDescent="0.25"/>
    <row r="12569" ht="0" hidden="1" customHeight="1" x14ac:dyDescent="0.25"/>
    <row r="12570" ht="0" hidden="1" customHeight="1" x14ac:dyDescent="0.25"/>
    <row r="12571" ht="0" hidden="1" customHeight="1" x14ac:dyDescent="0.25"/>
    <row r="12572" ht="0" hidden="1" customHeight="1" x14ac:dyDescent="0.25"/>
    <row r="12573" ht="0" hidden="1" customHeight="1" x14ac:dyDescent="0.25"/>
    <row r="12574" ht="0" hidden="1" customHeight="1" x14ac:dyDescent="0.25"/>
    <row r="12575" ht="0" hidden="1" customHeight="1" x14ac:dyDescent="0.25"/>
    <row r="12576" ht="0" hidden="1" customHeight="1" x14ac:dyDescent="0.25"/>
    <row r="12577" ht="0" hidden="1" customHeight="1" x14ac:dyDescent="0.25"/>
    <row r="12578" ht="0" hidden="1" customHeight="1" x14ac:dyDescent="0.25"/>
    <row r="12579" ht="0" hidden="1" customHeight="1" x14ac:dyDescent="0.25"/>
    <row r="12580" ht="0" hidden="1" customHeight="1" x14ac:dyDescent="0.25"/>
    <row r="12581" ht="0" hidden="1" customHeight="1" x14ac:dyDescent="0.25"/>
    <row r="12582" ht="0" hidden="1" customHeight="1" x14ac:dyDescent="0.25"/>
    <row r="12583" ht="0" hidden="1" customHeight="1" x14ac:dyDescent="0.25"/>
    <row r="12584" ht="0" hidden="1" customHeight="1" x14ac:dyDescent="0.25"/>
    <row r="12585" ht="0" hidden="1" customHeight="1" x14ac:dyDescent="0.25"/>
    <row r="12586" ht="0" hidden="1" customHeight="1" x14ac:dyDescent="0.25"/>
    <row r="12587" ht="0" hidden="1" customHeight="1" x14ac:dyDescent="0.25"/>
    <row r="12588" ht="0" hidden="1" customHeight="1" x14ac:dyDescent="0.25"/>
    <row r="12589" ht="0" hidden="1" customHeight="1" x14ac:dyDescent="0.25"/>
    <row r="12590" ht="0" hidden="1" customHeight="1" x14ac:dyDescent="0.25"/>
    <row r="12591" ht="0" hidden="1" customHeight="1" x14ac:dyDescent="0.25"/>
    <row r="12592" ht="0" hidden="1" customHeight="1" x14ac:dyDescent="0.25"/>
    <row r="12593" ht="0" hidden="1" customHeight="1" x14ac:dyDescent="0.25"/>
    <row r="12594" ht="0" hidden="1" customHeight="1" x14ac:dyDescent="0.25"/>
    <row r="12595" ht="0" hidden="1" customHeight="1" x14ac:dyDescent="0.25"/>
    <row r="12596" ht="0" hidden="1" customHeight="1" x14ac:dyDescent="0.25"/>
    <row r="12597" ht="0" hidden="1" customHeight="1" x14ac:dyDescent="0.25"/>
    <row r="12598" ht="0" hidden="1" customHeight="1" x14ac:dyDescent="0.25"/>
    <row r="12599" ht="0" hidden="1" customHeight="1" x14ac:dyDescent="0.25"/>
    <row r="12600" ht="0" hidden="1" customHeight="1" x14ac:dyDescent="0.25"/>
    <row r="12601" ht="0" hidden="1" customHeight="1" x14ac:dyDescent="0.25"/>
    <row r="12602" ht="0" hidden="1" customHeight="1" x14ac:dyDescent="0.25"/>
    <row r="12603" ht="0" hidden="1" customHeight="1" x14ac:dyDescent="0.25"/>
    <row r="12604" ht="0" hidden="1" customHeight="1" x14ac:dyDescent="0.25"/>
    <row r="12605" ht="0" hidden="1" customHeight="1" x14ac:dyDescent="0.25"/>
    <row r="12606" ht="0" hidden="1" customHeight="1" x14ac:dyDescent="0.25"/>
    <row r="12607" ht="0" hidden="1" customHeight="1" x14ac:dyDescent="0.25"/>
    <row r="12608" ht="0" hidden="1" customHeight="1" x14ac:dyDescent="0.25"/>
    <row r="12609" ht="0" hidden="1" customHeight="1" x14ac:dyDescent="0.25"/>
    <row r="12610" ht="0" hidden="1" customHeight="1" x14ac:dyDescent="0.25"/>
    <row r="12611" ht="0" hidden="1" customHeight="1" x14ac:dyDescent="0.25"/>
    <row r="12612" ht="0" hidden="1" customHeight="1" x14ac:dyDescent="0.25"/>
    <row r="12613" ht="0" hidden="1" customHeight="1" x14ac:dyDescent="0.25"/>
    <row r="12614" ht="0" hidden="1" customHeight="1" x14ac:dyDescent="0.25"/>
    <row r="12615" ht="0" hidden="1" customHeight="1" x14ac:dyDescent="0.25"/>
    <row r="12616" ht="0" hidden="1" customHeight="1" x14ac:dyDescent="0.25"/>
    <row r="12617" ht="0" hidden="1" customHeight="1" x14ac:dyDescent="0.25"/>
    <row r="12618" ht="0" hidden="1" customHeight="1" x14ac:dyDescent="0.25"/>
    <row r="12619" ht="0" hidden="1" customHeight="1" x14ac:dyDescent="0.25"/>
    <row r="12620" ht="0" hidden="1" customHeight="1" x14ac:dyDescent="0.25"/>
    <row r="12621" ht="0" hidden="1" customHeight="1" x14ac:dyDescent="0.25"/>
    <row r="12622" ht="0" hidden="1" customHeight="1" x14ac:dyDescent="0.25"/>
    <row r="12623" ht="0" hidden="1" customHeight="1" x14ac:dyDescent="0.25"/>
    <row r="12624" ht="0" hidden="1" customHeight="1" x14ac:dyDescent="0.25"/>
    <row r="12625" ht="0" hidden="1" customHeight="1" x14ac:dyDescent="0.25"/>
    <row r="12626" ht="0" hidden="1" customHeight="1" x14ac:dyDescent="0.25"/>
    <row r="12627" ht="0" hidden="1" customHeight="1" x14ac:dyDescent="0.25"/>
    <row r="12628" ht="0" hidden="1" customHeight="1" x14ac:dyDescent="0.25"/>
    <row r="12629" ht="0" hidden="1" customHeight="1" x14ac:dyDescent="0.25"/>
    <row r="12630" ht="0" hidden="1" customHeight="1" x14ac:dyDescent="0.25"/>
    <row r="12631" ht="0" hidden="1" customHeight="1" x14ac:dyDescent="0.25"/>
    <row r="12632" ht="0" hidden="1" customHeight="1" x14ac:dyDescent="0.25"/>
    <row r="12633" ht="0" hidden="1" customHeight="1" x14ac:dyDescent="0.25"/>
    <row r="12634" ht="0" hidden="1" customHeight="1" x14ac:dyDescent="0.25"/>
    <row r="12635" ht="0" hidden="1" customHeight="1" x14ac:dyDescent="0.25"/>
    <row r="12636" ht="0" hidden="1" customHeight="1" x14ac:dyDescent="0.25"/>
    <row r="12637" ht="0" hidden="1" customHeight="1" x14ac:dyDescent="0.25"/>
    <row r="12638" ht="0" hidden="1" customHeight="1" x14ac:dyDescent="0.25"/>
    <row r="12639" ht="0" hidden="1" customHeight="1" x14ac:dyDescent="0.25"/>
    <row r="12640" ht="0" hidden="1" customHeight="1" x14ac:dyDescent="0.25"/>
    <row r="12641" ht="0" hidden="1" customHeight="1" x14ac:dyDescent="0.25"/>
    <row r="12642" ht="0" hidden="1" customHeight="1" x14ac:dyDescent="0.25"/>
    <row r="12643" ht="0" hidden="1" customHeight="1" x14ac:dyDescent="0.25"/>
    <row r="12644" ht="0" hidden="1" customHeight="1" x14ac:dyDescent="0.25"/>
    <row r="12645" ht="0" hidden="1" customHeight="1" x14ac:dyDescent="0.25"/>
    <row r="12646" ht="0" hidden="1" customHeight="1" x14ac:dyDescent="0.25"/>
    <row r="12647" ht="0" hidden="1" customHeight="1" x14ac:dyDescent="0.25"/>
    <row r="12648" ht="0" hidden="1" customHeight="1" x14ac:dyDescent="0.25"/>
    <row r="12649" ht="0" hidden="1" customHeight="1" x14ac:dyDescent="0.25"/>
    <row r="12650" ht="0" hidden="1" customHeight="1" x14ac:dyDescent="0.25"/>
    <row r="12651" ht="0" hidden="1" customHeight="1" x14ac:dyDescent="0.25"/>
    <row r="12652" ht="0" hidden="1" customHeight="1" x14ac:dyDescent="0.25"/>
    <row r="12653" ht="0" hidden="1" customHeight="1" x14ac:dyDescent="0.25"/>
    <row r="12654" ht="0" hidden="1" customHeight="1" x14ac:dyDescent="0.25"/>
    <row r="12655" ht="0" hidden="1" customHeight="1" x14ac:dyDescent="0.25"/>
    <row r="12656" ht="0" hidden="1" customHeight="1" x14ac:dyDescent="0.25"/>
    <row r="12657" ht="0" hidden="1" customHeight="1" x14ac:dyDescent="0.25"/>
    <row r="12658" ht="0" hidden="1" customHeight="1" x14ac:dyDescent="0.25"/>
    <row r="12659" ht="0" hidden="1" customHeight="1" x14ac:dyDescent="0.25"/>
    <row r="12660" ht="0" hidden="1" customHeight="1" x14ac:dyDescent="0.25"/>
    <row r="12661" ht="0" hidden="1" customHeight="1" x14ac:dyDescent="0.25"/>
    <row r="12662" ht="0" hidden="1" customHeight="1" x14ac:dyDescent="0.25"/>
    <row r="12663" ht="0" hidden="1" customHeight="1" x14ac:dyDescent="0.25"/>
    <row r="12664" ht="0" hidden="1" customHeight="1" x14ac:dyDescent="0.25"/>
    <row r="12665" ht="0" hidden="1" customHeight="1" x14ac:dyDescent="0.25"/>
    <row r="12666" ht="0" hidden="1" customHeight="1" x14ac:dyDescent="0.25"/>
    <row r="12667" ht="0" hidden="1" customHeight="1" x14ac:dyDescent="0.25"/>
    <row r="12668" ht="0" hidden="1" customHeight="1" x14ac:dyDescent="0.25"/>
    <row r="12669" ht="0" hidden="1" customHeight="1" x14ac:dyDescent="0.25"/>
    <row r="12670" ht="0" hidden="1" customHeight="1" x14ac:dyDescent="0.25"/>
    <row r="12671" ht="0" hidden="1" customHeight="1" x14ac:dyDescent="0.25"/>
    <row r="12672" ht="0" hidden="1" customHeight="1" x14ac:dyDescent="0.25"/>
    <row r="12673" ht="0" hidden="1" customHeight="1" x14ac:dyDescent="0.25"/>
    <row r="12674" ht="0" hidden="1" customHeight="1" x14ac:dyDescent="0.25"/>
    <row r="12675" ht="0" hidden="1" customHeight="1" x14ac:dyDescent="0.25"/>
    <row r="12676" ht="0" hidden="1" customHeight="1" x14ac:dyDescent="0.25"/>
    <row r="12677" ht="0" hidden="1" customHeight="1" x14ac:dyDescent="0.25"/>
    <row r="12678" ht="0" hidden="1" customHeight="1" x14ac:dyDescent="0.25"/>
    <row r="12679" ht="0" hidden="1" customHeight="1" x14ac:dyDescent="0.25"/>
    <row r="12680" ht="0" hidden="1" customHeight="1" x14ac:dyDescent="0.25"/>
    <row r="12681" ht="0" hidden="1" customHeight="1" x14ac:dyDescent="0.25"/>
    <row r="12682" ht="0" hidden="1" customHeight="1" x14ac:dyDescent="0.25"/>
    <row r="12683" ht="0" hidden="1" customHeight="1" x14ac:dyDescent="0.25"/>
    <row r="12684" ht="0" hidden="1" customHeight="1" x14ac:dyDescent="0.25"/>
    <row r="12685" ht="0" hidden="1" customHeight="1" x14ac:dyDescent="0.25"/>
    <row r="12686" ht="0" hidden="1" customHeight="1" x14ac:dyDescent="0.25"/>
    <row r="12687" ht="0" hidden="1" customHeight="1" x14ac:dyDescent="0.25"/>
    <row r="12688" ht="0" hidden="1" customHeight="1" x14ac:dyDescent="0.25"/>
    <row r="12689" ht="0" hidden="1" customHeight="1" x14ac:dyDescent="0.25"/>
    <row r="12690" ht="0" hidden="1" customHeight="1" x14ac:dyDescent="0.25"/>
    <row r="12691" ht="0" hidden="1" customHeight="1" x14ac:dyDescent="0.25"/>
    <row r="12692" ht="0" hidden="1" customHeight="1" x14ac:dyDescent="0.25"/>
    <row r="12693" ht="0" hidden="1" customHeight="1" x14ac:dyDescent="0.25"/>
    <row r="12694" ht="0" hidden="1" customHeight="1" x14ac:dyDescent="0.25"/>
    <row r="12695" ht="0" hidden="1" customHeight="1" x14ac:dyDescent="0.25"/>
    <row r="12696" ht="0" hidden="1" customHeight="1" x14ac:dyDescent="0.25"/>
    <row r="12697" ht="0" hidden="1" customHeight="1" x14ac:dyDescent="0.25"/>
    <row r="12698" ht="0" hidden="1" customHeight="1" x14ac:dyDescent="0.25"/>
    <row r="12699" ht="0" hidden="1" customHeight="1" x14ac:dyDescent="0.25"/>
    <row r="12700" ht="0" hidden="1" customHeight="1" x14ac:dyDescent="0.25"/>
    <row r="12701" ht="0" hidden="1" customHeight="1" x14ac:dyDescent="0.25"/>
    <row r="12702" ht="0" hidden="1" customHeight="1" x14ac:dyDescent="0.25"/>
    <row r="12703" ht="0" hidden="1" customHeight="1" x14ac:dyDescent="0.25"/>
    <row r="12704" ht="0" hidden="1" customHeight="1" x14ac:dyDescent="0.25"/>
    <row r="12705" ht="0" hidden="1" customHeight="1" x14ac:dyDescent="0.25"/>
    <row r="12706" ht="0" hidden="1" customHeight="1" x14ac:dyDescent="0.25"/>
    <row r="12707" ht="0" hidden="1" customHeight="1" x14ac:dyDescent="0.25"/>
    <row r="12708" ht="0" hidden="1" customHeight="1" x14ac:dyDescent="0.25"/>
    <row r="12709" ht="0" hidden="1" customHeight="1" x14ac:dyDescent="0.25"/>
    <row r="12710" ht="0" hidden="1" customHeight="1" x14ac:dyDescent="0.25"/>
    <row r="12711" ht="0" hidden="1" customHeight="1" x14ac:dyDescent="0.25"/>
    <row r="12712" ht="0" hidden="1" customHeight="1" x14ac:dyDescent="0.25"/>
    <row r="12713" ht="0" hidden="1" customHeight="1" x14ac:dyDescent="0.25"/>
    <row r="12714" ht="0" hidden="1" customHeight="1" x14ac:dyDescent="0.25"/>
    <row r="12715" ht="0" hidden="1" customHeight="1" x14ac:dyDescent="0.25"/>
    <row r="12716" ht="0" hidden="1" customHeight="1" x14ac:dyDescent="0.25"/>
    <row r="12717" ht="0" hidden="1" customHeight="1" x14ac:dyDescent="0.25"/>
    <row r="12718" ht="0" hidden="1" customHeight="1" x14ac:dyDescent="0.25"/>
    <row r="12719" ht="0" hidden="1" customHeight="1" x14ac:dyDescent="0.25"/>
    <row r="12720" ht="0" hidden="1" customHeight="1" x14ac:dyDescent="0.25"/>
    <row r="12721" ht="0" hidden="1" customHeight="1" x14ac:dyDescent="0.25"/>
    <row r="12722" ht="0" hidden="1" customHeight="1" x14ac:dyDescent="0.25"/>
    <row r="12723" ht="0" hidden="1" customHeight="1" x14ac:dyDescent="0.25"/>
    <row r="12724" ht="0" hidden="1" customHeight="1" x14ac:dyDescent="0.25"/>
    <row r="12725" ht="0" hidden="1" customHeight="1" x14ac:dyDescent="0.25"/>
    <row r="12726" ht="0" hidden="1" customHeight="1" x14ac:dyDescent="0.25"/>
    <row r="12727" ht="0" hidden="1" customHeight="1" x14ac:dyDescent="0.25"/>
    <row r="12728" ht="0" hidden="1" customHeight="1" x14ac:dyDescent="0.25"/>
    <row r="12729" ht="0" hidden="1" customHeight="1" x14ac:dyDescent="0.25"/>
    <row r="12730" ht="0" hidden="1" customHeight="1" x14ac:dyDescent="0.25"/>
    <row r="12731" ht="0" hidden="1" customHeight="1" x14ac:dyDescent="0.25"/>
    <row r="12732" ht="0" hidden="1" customHeight="1" x14ac:dyDescent="0.25"/>
    <row r="12733" ht="0" hidden="1" customHeight="1" x14ac:dyDescent="0.25"/>
    <row r="12734" ht="0" hidden="1" customHeight="1" x14ac:dyDescent="0.25"/>
    <row r="12735" ht="0" hidden="1" customHeight="1" x14ac:dyDescent="0.25"/>
    <row r="12736" ht="0" hidden="1" customHeight="1" x14ac:dyDescent="0.25"/>
    <row r="12737" ht="0" hidden="1" customHeight="1" x14ac:dyDescent="0.25"/>
    <row r="12738" ht="0" hidden="1" customHeight="1" x14ac:dyDescent="0.25"/>
    <row r="12739" ht="0" hidden="1" customHeight="1" x14ac:dyDescent="0.25"/>
    <row r="12740" ht="0" hidden="1" customHeight="1" x14ac:dyDescent="0.25"/>
    <row r="12741" ht="0" hidden="1" customHeight="1" x14ac:dyDescent="0.25"/>
    <row r="12742" ht="0" hidden="1" customHeight="1" x14ac:dyDescent="0.25"/>
    <row r="12743" ht="0" hidden="1" customHeight="1" x14ac:dyDescent="0.25"/>
    <row r="12744" ht="0" hidden="1" customHeight="1" x14ac:dyDescent="0.25"/>
    <row r="12745" ht="0" hidden="1" customHeight="1" x14ac:dyDescent="0.25"/>
    <row r="12746" ht="0" hidden="1" customHeight="1" x14ac:dyDescent="0.25"/>
    <row r="12747" ht="0" hidden="1" customHeight="1" x14ac:dyDescent="0.25"/>
    <row r="12748" ht="0" hidden="1" customHeight="1" x14ac:dyDescent="0.25"/>
    <row r="12749" ht="0" hidden="1" customHeight="1" x14ac:dyDescent="0.25"/>
    <row r="12750" ht="0" hidden="1" customHeight="1" x14ac:dyDescent="0.25"/>
    <row r="12751" ht="0" hidden="1" customHeight="1" x14ac:dyDescent="0.25"/>
    <row r="12752" ht="0" hidden="1" customHeight="1" x14ac:dyDescent="0.25"/>
    <row r="12753" ht="0" hidden="1" customHeight="1" x14ac:dyDescent="0.25"/>
    <row r="12754" ht="0" hidden="1" customHeight="1" x14ac:dyDescent="0.25"/>
    <row r="12755" ht="0" hidden="1" customHeight="1" x14ac:dyDescent="0.25"/>
    <row r="12756" ht="0" hidden="1" customHeight="1" x14ac:dyDescent="0.25"/>
    <row r="12757" ht="0" hidden="1" customHeight="1" x14ac:dyDescent="0.25"/>
    <row r="12758" ht="0" hidden="1" customHeight="1" x14ac:dyDescent="0.25"/>
    <row r="12759" ht="0" hidden="1" customHeight="1" x14ac:dyDescent="0.25"/>
    <row r="12760" ht="0" hidden="1" customHeight="1" x14ac:dyDescent="0.25"/>
    <row r="12761" ht="0" hidden="1" customHeight="1" x14ac:dyDescent="0.25"/>
    <row r="12762" ht="0" hidden="1" customHeight="1" x14ac:dyDescent="0.25"/>
    <row r="12763" ht="0" hidden="1" customHeight="1" x14ac:dyDescent="0.25"/>
    <row r="12764" ht="0" hidden="1" customHeight="1" x14ac:dyDescent="0.25"/>
    <row r="12765" ht="0" hidden="1" customHeight="1" x14ac:dyDescent="0.25"/>
    <row r="12766" ht="0" hidden="1" customHeight="1" x14ac:dyDescent="0.25"/>
    <row r="12767" ht="0" hidden="1" customHeight="1" x14ac:dyDescent="0.25"/>
    <row r="12768" ht="0" hidden="1" customHeight="1" x14ac:dyDescent="0.25"/>
    <row r="12769" ht="0" hidden="1" customHeight="1" x14ac:dyDescent="0.25"/>
    <row r="12770" ht="0" hidden="1" customHeight="1" x14ac:dyDescent="0.25"/>
    <row r="12771" ht="0" hidden="1" customHeight="1" x14ac:dyDescent="0.25"/>
    <row r="12772" ht="0" hidden="1" customHeight="1" x14ac:dyDescent="0.25"/>
    <row r="12773" ht="0" hidden="1" customHeight="1" x14ac:dyDescent="0.25"/>
    <row r="12774" ht="0" hidden="1" customHeight="1" x14ac:dyDescent="0.25"/>
    <row r="12775" ht="0" hidden="1" customHeight="1" x14ac:dyDescent="0.25"/>
    <row r="12776" ht="0" hidden="1" customHeight="1" x14ac:dyDescent="0.25"/>
    <row r="12777" ht="0" hidden="1" customHeight="1" x14ac:dyDescent="0.25"/>
    <row r="12778" ht="0" hidden="1" customHeight="1" x14ac:dyDescent="0.25"/>
    <row r="12779" ht="0" hidden="1" customHeight="1" x14ac:dyDescent="0.25"/>
    <row r="12780" ht="0" hidden="1" customHeight="1" x14ac:dyDescent="0.25"/>
    <row r="12781" ht="0" hidden="1" customHeight="1" x14ac:dyDescent="0.25"/>
    <row r="12782" ht="0" hidden="1" customHeight="1" x14ac:dyDescent="0.25"/>
    <row r="12783" ht="0" hidden="1" customHeight="1" x14ac:dyDescent="0.25"/>
    <row r="12784" ht="0" hidden="1" customHeight="1" x14ac:dyDescent="0.25"/>
    <row r="12785" ht="0" hidden="1" customHeight="1" x14ac:dyDescent="0.25"/>
    <row r="12786" ht="0" hidden="1" customHeight="1" x14ac:dyDescent="0.25"/>
    <row r="12787" ht="0" hidden="1" customHeight="1" x14ac:dyDescent="0.25"/>
    <row r="12788" ht="0" hidden="1" customHeight="1" x14ac:dyDescent="0.25"/>
    <row r="12789" ht="0" hidden="1" customHeight="1" x14ac:dyDescent="0.25"/>
    <row r="12790" ht="0" hidden="1" customHeight="1" x14ac:dyDescent="0.25"/>
    <row r="12791" ht="0" hidden="1" customHeight="1" x14ac:dyDescent="0.25"/>
    <row r="12792" ht="0" hidden="1" customHeight="1" x14ac:dyDescent="0.25"/>
    <row r="12793" ht="0" hidden="1" customHeight="1" x14ac:dyDescent="0.25"/>
    <row r="12794" ht="0" hidden="1" customHeight="1" x14ac:dyDescent="0.25"/>
    <row r="12795" ht="0" hidden="1" customHeight="1" x14ac:dyDescent="0.25"/>
    <row r="12796" ht="0" hidden="1" customHeight="1" x14ac:dyDescent="0.25"/>
    <row r="12797" ht="0" hidden="1" customHeight="1" x14ac:dyDescent="0.25"/>
    <row r="12798" ht="0" hidden="1" customHeight="1" x14ac:dyDescent="0.25"/>
    <row r="12799" ht="0" hidden="1" customHeight="1" x14ac:dyDescent="0.25"/>
    <row r="12800" ht="0" hidden="1" customHeight="1" x14ac:dyDescent="0.25"/>
    <row r="12801" ht="0" hidden="1" customHeight="1" x14ac:dyDescent="0.25"/>
    <row r="12802" ht="0" hidden="1" customHeight="1" x14ac:dyDescent="0.25"/>
    <row r="12803" ht="0" hidden="1" customHeight="1" x14ac:dyDescent="0.25"/>
    <row r="12804" ht="0" hidden="1" customHeight="1" x14ac:dyDescent="0.25"/>
    <row r="12805" ht="0" hidden="1" customHeight="1" x14ac:dyDescent="0.25"/>
    <row r="12806" ht="0" hidden="1" customHeight="1" x14ac:dyDescent="0.25"/>
    <row r="12807" ht="0" hidden="1" customHeight="1" x14ac:dyDescent="0.25"/>
    <row r="12808" ht="0" hidden="1" customHeight="1" x14ac:dyDescent="0.25"/>
    <row r="12809" ht="0" hidden="1" customHeight="1" x14ac:dyDescent="0.25"/>
    <row r="12810" ht="0" hidden="1" customHeight="1" x14ac:dyDescent="0.25"/>
    <row r="12811" ht="0" hidden="1" customHeight="1" x14ac:dyDescent="0.25"/>
    <row r="12812" ht="0" hidden="1" customHeight="1" x14ac:dyDescent="0.25"/>
    <row r="12813" ht="0" hidden="1" customHeight="1" x14ac:dyDescent="0.25"/>
    <row r="12814" ht="0" hidden="1" customHeight="1" x14ac:dyDescent="0.25"/>
    <row r="12815" ht="0" hidden="1" customHeight="1" x14ac:dyDescent="0.25"/>
    <row r="12816" ht="0" hidden="1" customHeight="1" x14ac:dyDescent="0.25"/>
    <row r="12817" ht="0" hidden="1" customHeight="1" x14ac:dyDescent="0.25"/>
    <row r="12818" ht="0" hidden="1" customHeight="1" x14ac:dyDescent="0.25"/>
    <row r="12819" ht="0" hidden="1" customHeight="1" x14ac:dyDescent="0.25"/>
    <row r="12820" ht="0" hidden="1" customHeight="1" x14ac:dyDescent="0.25"/>
    <row r="12821" ht="0" hidden="1" customHeight="1" x14ac:dyDescent="0.25"/>
    <row r="12822" ht="0" hidden="1" customHeight="1" x14ac:dyDescent="0.25"/>
    <row r="12823" ht="0" hidden="1" customHeight="1" x14ac:dyDescent="0.25"/>
    <row r="12824" ht="0" hidden="1" customHeight="1" x14ac:dyDescent="0.25"/>
    <row r="12825" ht="0" hidden="1" customHeight="1" x14ac:dyDescent="0.25"/>
    <row r="12826" ht="0" hidden="1" customHeight="1" x14ac:dyDescent="0.25"/>
    <row r="12827" ht="0" hidden="1" customHeight="1" x14ac:dyDescent="0.25"/>
    <row r="12828" ht="0" hidden="1" customHeight="1" x14ac:dyDescent="0.25"/>
    <row r="12829" ht="0" hidden="1" customHeight="1" x14ac:dyDescent="0.25"/>
    <row r="12830" ht="0" hidden="1" customHeight="1" x14ac:dyDescent="0.25"/>
    <row r="12831" ht="0" hidden="1" customHeight="1" x14ac:dyDescent="0.25"/>
    <row r="12832" ht="0" hidden="1" customHeight="1" x14ac:dyDescent="0.25"/>
    <row r="12833" ht="0" hidden="1" customHeight="1" x14ac:dyDescent="0.25"/>
    <row r="12834" ht="0" hidden="1" customHeight="1" x14ac:dyDescent="0.25"/>
    <row r="12835" ht="0" hidden="1" customHeight="1" x14ac:dyDescent="0.25"/>
    <row r="12836" ht="0" hidden="1" customHeight="1" x14ac:dyDescent="0.25"/>
    <row r="12837" ht="0" hidden="1" customHeight="1" x14ac:dyDescent="0.25"/>
    <row r="12838" ht="0" hidden="1" customHeight="1" x14ac:dyDescent="0.25"/>
    <row r="12839" ht="0" hidden="1" customHeight="1" x14ac:dyDescent="0.25"/>
    <row r="12840" ht="0" hidden="1" customHeight="1" x14ac:dyDescent="0.25"/>
    <row r="12841" ht="0" hidden="1" customHeight="1" x14ac:dyDescent="0.25"/>
    <row r="12842" ht="0" hidden="1" customHeight="1" x14ac:dyDescent="0.25"/>
    <row r="12843" ht="0" hidden="1" customHeight="1" x14ac:dyDescent="0.25"/>
    <row r="12844" ht="0" hidden="1" customHeight="1" x14ac:dyDescent="0.25"/>
    <row r="12845" ht="0" hidden="1" customHeight="1" x14ac:dyDescent="0.25"/>
    <row r="12846" ht="0" hidden="1" customHeight="1" x14ac:dyDescent="0.25"/>
    <row r="12847" ht="0" hidden="1" customHeight="1" x14ac:dyDescent="0.25"/>
    <row r="12848" ht="0" hidden="1" customHeight="1" x14ac:dyDescent="0.25"/>
    <row r="12849" ht="0" hidden="1" customHeight="1" x14ac:dyDescent="0.25"/>
    <row r="12850" ht="0" hidden="1" customHeight="1" x14ac:dyDescent="0.25"/>
    <row r="12851" ht="0" hidden="1" customHeight="1" x14ac:dyDescent="0.25"/>
    <row r="12852" ht="0" hidden="1" customHeight="1" x14ac:dyDescent="0.25"/>
    <row r="12853" ht="0" hidden="1" customHeight="1" x14ac:dyDescent="0.25"/>
    <row r="12854" ht="0" hidden="1" customHeight="1" x14ac:dyDescent="0.25"/>
    <row r="12855" ht="0" hidden="1" customHeight="1" x14ac:dyDescent="0.25"/>
    <row r="12856" ht="0" hidden="1" customHeight="1" x14ac:dyDescent="0.25"/>
    <row r="12857" ht="0" hidden="1" customHeight="1" x14ac:dyDescent="0.25"/>
    <row r="12858" ht="0" hidden="1" customHeight="1" x14ac:dyDescent="0.25"/>
    <row r="12859" ht="0" hidden="1" customHeight="1" x14ac:dyDescent="0.25"/>
    <row r="12860" ht="0" hidden="1" customHeight="1" x14ac:dyDescent="0.25"/>
    <row r="12861" ht="0" hidden="1" customHeight="1" x14ac:dyDescent="0.25"/>
    <row r="12862" ht="0" hidden="1" customHeight="1" x14ac:dyDescent="0.25"/>
    <row r="12863" ht="0" hidden="1" customHeight="1" x14ac:dyDescent="0.25"/>
    <row r="12864" ht="0" hidden="1" customHeight="1" x14ac:dyDescent="0.25"/>
    <row r="12865" ht="0" hidden="1" customHeight="1" x14ac:dyDescent="0.25"/>
    <row r="12866" ht="0" hidden="1" customHeight="1" x14ac:dyDescent="0.25"/>
    <row r="12867" ht="0" hidden="1" customHeight="1" x14ac:dyDescent="0.25"/>
    <row r="12868" ht="0" hidden="1" customHeight="1" x14ac:dyDescent="0.25"/>
    <row r="12869" ht="0" hidden="1" customHeight="1" x14ac:dyDescent="0.25"/>
    <row r="12870" ht="0" hidden="1" customHeight="1" x14ac:dyDescent="0.25"/>
    <row r="12871" ht="0" hidden="1" customHeight="1" x14ac:dyDescent="0.25"/>
    <row r="12872" ht="0" hidden="1" customHeight="1" x14ac:dyDescent="0.25"/>
    <row r="12873" ht="0" hidden="1" customHeight="1" x14ac:dyDescent="0.25"/>
    <row r="12874" ht="0" hidden="1" customHeight="1" x14ac:dyDescent="0.25"/>
    <row r="12875" ht="0" hidden="1" customHeight="1" x14ac:dyDescent="0.25"/>
    <row r="12876" ht="0" hidden="1" customHeight="1" x14ac:dyDescent="0.25"/>
    <row r="12877" ht="0" hidden="1" customHeight="1" x14ac:dyDescent="0.25"/>
    <row r="12878" ht="0" hidden="1" customHeight="1" x14ac:dyDescent="0.25"/>
    <row r="12879" ht="0" hidden="1" customHeight="1" x14ac:dyDescent="0.25"/>
    <row r="12880" ht="0" hidden="1" customHeight="1" x14ac:dyDescent="0.25"/>
    <row r="12881" ht="0" hidden="1" customHeight="1" x14ac:dyDescent="0.25"/>
    <row r="12882" ht="0" hidden="1" customHeight="1" x14ac:dyDescent="0.25"/>
    <row r="12883" ht="0" hidden="1" customHeight="1" x14ac:dyDescent="0.25"/>
    <row r="12884" ht="0" hidden="1" customHeight="1" x14ac:dyDescent="0.25"/>
    <row r="12885" ht="0" hidden="1" customHeight="1" x14ac:dyDescent="0.25"/>
    <row r="12886" ht="0" hidden="1" customHeight="1" x14ac:dyDescent="0.25"/>
    <row r="12887" ht="0" hidden="1" customHeight="1" x14ac:dyDescent="0.25"/>
    <row r="12888" ht="0" hidden="1" customHeight="1" x14ac:dyDescent="0.25"/>
    <row r="12889" ht="0" hidden="1" customHeight="1" x14ac:dyDescent="0.25"/>
    <row r="12890" ht="0" hidden="1" customHeight="1" x14ac:dyDescent="0.25"/>
    <row r="12891" ht="0" hidden="1" customHeight="1" x14ac:dyDescent="0.25"/>
    <row r="12892" ht="0" hidden="1" customHeight="1" x14ac:dyDescent="0.25"/>
    <row r="12893" ht="0" hidden="1" customHeight="1" x14ac:dyDescent="0.25"/>
    <row r="12894" ht="0" hidden="1" customHeight="1" x14ac:dyDescent="0.25"/>
    <row r="12895" ht="0" hidden="1" customHeight="1" x14ac:dyDescent="0.25"/>
    <row r="12896" ht="0" hidden="1" customHeight="1" x14ac:dyDescent="0.25"/>
    <row r="12897" ht="0" hidden="1" customHeight="1" x14ac:dyDescent="0.25"/>
    <row r="12898" ht="0" hidden="1" customHeight="1" x14ac:dyDescent="0.25"/>
    <row r="12899" ht="0" hidden="1" customHeight="1" x14ac:dyDescent="0.25"/>
    <row r="12900" ht="0" hidden="1" customHeight="1" x14ac:dyDescent="0.25"/>
    <row r="12901" ht="0" hidden="1" customHeight="1" x14ac:dyDescent="0.25"/>
    <row r="12902" ht="0" hidden="1" customHeight="1" x14ac:dyDescent="0.25"/>
    <row r="12903" ht="0" hidden="1" customHeight="1" x14ac:dyDescent="0.25"/>
    <row r="12904" ht="0" hidden="1" customHeight="1" x14ac:dyDescent="0.25"/>
    <row r="12905" ht="0" hidden="1" customHeight="1" x14ac:dyDescent="0.25"/>
    <row r="12906" ht="0" hidden="1" customHeight="1" x14ac:dyDescent="0.25"/>
    <row r="12907" ht="0" hidden="1" customHeight="1" x14ac:dyDescent="0.25"/>
    <row r="12908" ht="0" hidden="1" customHeight="1" x14ac:dyDescent="0.25"/>
    <row r="12909" ht="0" hidden="1" customHeight="1" x14ac:dyDescent="0.25"/>
    <row r="12910" ht="0" hidden="1" customHeight="1" x14ac:dyDescent="0.25"/>
    <row r="12911" ht="0" hidden="1" customHeight="1" x14ac:dyDescent="0.25"/>
    <row r="12912" ht="0" hidden="1" customHeight="1" x14ac:dyDescent="0.25"/>
    <row r="12913" ht="0" hidden="1" customHeight="1" x14ac:dyDescent="0.25"/>
    <row r="12914" ht="0" hidden="1" customHeight="1" x14ac:dyDescent="0.25"/>
    <row r="12915" ht="0" hidden="1" customHeight="1" x14ac:dyDescent="0.25"/>
    <row r="12916" ht="0" hidden="1" customHeight="1" x14ac:dyDescent="0.25"/>
    <row r="12917" ht="0" hidden="1" customHeight="1" x14ac:dyDescent="0.25"/>
    <row r="12918" ht="0" hidden="1" customHeight="1" x14ac:dyDescent="0.25"/>
    <row r="12919" ht="0" hidden="1" customHeight="1" x14ac:dyDescent="0.25"/>
    <row r="12920" ht="0" hidden="1" customHeight="1" x14ac:dyDescent="0.25"/>
    <row r="12921" ht="0" hidden="1" customHeight="1" x14ac:dyDescent="0.25"/>
    <row r="12922" ht="0" hidden="1" customHeight="1" x14ac:dyDescent="0.25"/>
    <row r="12923" ht="0" hidden="1" customHeight="1" x14ac:dyDescent="0.25"/>
    <row r="12924" ht="0" hidden="1" customHeight="1" x14ac:dyDescent="0.25"/>
    <row r="12925" ht="0" hidden="1" customHeight="1" x14ac:dyDescent="0.25"/>
    <row r="12926" ht="0" hidden="1" customHeight="1" x14ac:dyDescent="0.25"/>
    <row r="12927" ht="0" hidden="1" customHeight="1" x14ac:dyDescent="0.25"/>
    <row r="12928" ht="0" hidden="1" customHeight="1" x14ac:dyDescent="0.25"/>
    <row r="12929" ht="0" hidden="1" customHeight="1" x14ac:dyDescent="0.25"/>
    <row r="12930" ht="0" hidden="1" customHeight="1" x14ac:dyDescent="0.25"/>
    <row r="12931" ht="0" hidden="1" customHeight="1" x14ac:dyDescent="0.25"/>
    <row r="12932" ht="0" hidden="1" customHeight="1" x14ac:dyDescent="0.25"/>
    <row r="12933" ht="0" hidden="1" customHeight="1" x14ac:dyDescent="0.25"/>
    <row r="12934" ht="0" hidden="1" customHeight="1" x14ac:dyDescent="0.25"/>
    <row r="12935" ht="0" hidden="1" customHeight="1" x14ac:dyDescent="0.25"/>
    <row r="12936" ht="0" hidden="1" customHeight="1" x14ac:dyDescent="0.25"/>
    <row r="12937" ht="0" hidden="1" customHeight="1" x14ac:dyDescent="0.25"/>
    <row r="12938" ht="0" hidden="1" customHeight="1" x14ac:dyDescent="0.25"/>
    <row r="12939" ht="0" hidden="1" customHeight="1" x14ac:dyDescent="0.25"/>
    <row r="12940" ht="0" hidden="1" customHeight="1" x14ac:dyDescent="0.25"/>
    <row r="12941" ht="0" hidden="1" customHeight="1" x14ac:dyDescent="0.25"/>
    <row r="12942" ht="0" hidden="1" customHeight="1" x14ac:dyDescent="0.25"/>
    <row r="12943" ht="0" hidden="1" customHeight="1" x14ac:dyDescent="0.25"/>
    <row r="12944" ht="0" hidden="1" customHeight="1" x14ac:dyDescent="0.25"/>
    <row r="12945" ht="0" hidden="1" customHeight="1" x14ac:dyDescent="0.25"/>
    <row r="12946" ht="0" hidden="1" customHeight="1" x14ac:dyDescent="0.25"/>
    <row r="12947" ht="0" hidden="1" customHeight="1" x14ac:dyDescent="0.25"/>
    <row r="12948" ht="0" hidden="1" customHeight="1" x14ac:dyDescent="0.25"/>
    <row r="12949" ht="0" hidden="1" customHeight="1" x14ac:dyDescent="0.25"/>
    <row r="12950" ht="0" hidden="1" customHeight="1" x14ac:dyDescent="0.25"/>
    <row r="12951" ht="0" hidden="1" customHeight="1" x14ac:dyDescent="0.25"/>
    <row r="12952" ht="0" hidden="1" customHeight="1" x14ac:dyDescent="0.25"/>
    <row r="12953" ht="0" hidden="1" customHeight="1" x14ac:dyDescent="0.25"/>
    <row r="12954" ht="0" hidden="1" customHeight="1" x14ac:dyDescent="0.25"/>
    <row r="12955" ht="0" hidden="1" customHeight="1" x14ac:dyDescent="0.25"/>
    <row r="12956" ht="0" hidden="1" customHeight="1" x14ac:dyDescent="0.25"/>
    <row r="12957" ht="0" hidden="1" customHeight="1" x14ac:dyDescent="0.25"/>
    <row r="12958" ht="0" hidden="1" customHeight="1" x14ac:dyDescent="0.25"/>
    <row r="12959" ht="0" hidden="1" customHeight="1" x14ac:dyDescent="0.25"/>
    <row r="12960" ht="0" hidden="1" customHeight="1" x14ac:dyDescent="0.25"/>
    <row r="12961" ht="0" hidden="1" customHeight="1" x14ac:dyDescent="0.25"/>
    <row r="12962" ht="0" hidden="1" customHeight="1" x14ac:dyDescent="0.25"/>
    <row r="12963" ht="0" hidden="1" customHeight="1" x14ac:dyDescent="0.25"/>
    <row r="12964" ht="0" hidden="1" customHeight="1" x14ac:dyDescent="0.25"/>
    <row r="12965" ht="0" hidden="1" customHeight="1" x14ac:dyDescent="0.25"/>
    <row r="12966" ht="0" hidden="1" customHeight="1" x14ac:dyDescent="0.25"/>
    <row r="12967" ht="0" hidden="1" customHeight="1" x14ac:dyDescent="0.25"/>
    <row r="12968" ht="0" hidden="1" customHeight="1" x14ac:dyDescent="0.25"/>
    <row r="12969" ht="0" hidden="1" customHeight="1" x14ac:dyDescent="0.25"/>
    <row r="12970" ht="0" hidden="1" customHeight="1" x14ac:dyDescent="0.25"/>
    <row r="12971" ht="0" hidden="1" customHeight="1" x14ac:dyDescent="0.25"/>
    <row r="12972" ht="0" hidden="1" customHeight="1" x14ac:dyDescent="0.25"/>
    <row r="12973" ht="0" hidden="1" customHeight="1" x14ac:dyDescent="0.25"/>
    <row r="12974" ht="0" hidden="1" customHeight="1" x14ac:dyDescent="0.25"/>
    <row r="12975" ht="0" hidden="1" customHeight="1" x14ac:dyDescent="0.25"/>
    <row r="12976" ht="0" hidden="1" customHeight="1" x14ac:dyDescent="0.25"/>
    <row r="12977" ht="0" hidden="1" customHeight="1" x14ac:dyDescent="0.25"/>
    <row r="12978" ht="0" hidden="1" customHeight="1" x14ac:dyDescent="0.25"/>
    <row r="12979" ht="0" hidden="1" customHeight="1" x14ac:dyDescent="0.25"/>
    <row r="12980" ht="0" hidden="1" customHeight="1" x14ac:dyDescent="0.25"/>
    <row r="12981" ht="0" hidden="1" customHeight="1" x14ac:dyDescent="0.25"/>
    <row r="12982" ht="0" hidden="1" customHeight="1" x14ac:dyDescent="0.25"/>
    <row r="12983" ht="0" hidden="1" customHeight="1" x14ac:dyDescent="0.25"/>
    <row r="12984" ht="0" hidden="1" customHeight="1" x14ac:dyDescent="0.25"/>
    <row r="12985" ht="0" hidden="1" customHeight="1" x14ac:dyDescent="0.25"/>
    <row r="12986" ht="0" hidden="1" customHeight="1" x14ac:dyDescent="0.25"/>
    <row r="12987" ht="0" hidden="1" customHeight="1" x14ac:dyDescent="0.25"/>
    <row r="12988" ht="0" hidden="1" customHeight="1" x14ac:dyDescent="0.25"/>
    <row r="12989" ht="0" hidden="1" customHeight="1" x14ac:dyDescent="0.25"/>
    <row r="12990" ht="0" hidden="1" customHeight="1" x14ac:dyDescent="0.25"/>
    <row r="12991" ht="0" hidden="1" customHeight="1" x14ac:dyDescent="0.25"/>
    <row r="12992" ht="0" hidden="1" customHeight="1" x14ac:dyDescent="0.25"/>
    <row r="12993" ht="0" hidden="1" customHeight="1" x14ac:dyDescent="0.25"/>
    <row r="12994" ht="0" hidden="1" customHeight="1" x14ac:dyDescent="0.25"/>
    <row r="12995" ht="0" hidden="1" customHeight="1" x14ac:dyDescent="0.25"/>
    <row r="12996" ht="0" hidden="1" customHeight="1" x14ac:dyDescent="0.25"/>
    <row r="12997" ht="0" hidden="1" customHeight="1" x14ac:dyDescent="0.25"/>
    <row r="12998" ht="0" hidden="1" customHeight="1" x14ac:dyDescent="0.25"/>
    <row r="12999" ht="0" hidden="1" customHeight="1" x14ac:dyDescent="0.25"/>
    <row r="13000" ht="0" hidden="1" customHeight="1" x14ac:dyDescent="0.25"/>
    <row r="13001" ht="0" hidden="1" customHeight="1" x14ac:dyDescent="0.25"/>
    <row r="13002" ht="0" hidden="1" customHeight="1" x14ac:dyDescent="0.25"/>
    <row r="13003" ht="0" hidden="1" customHeight="1" x14ac:dyDescent="0.25"/>
    <row r="13004" ht="0" hidden="1" customHeight="1" x14ac:dyDescent="0.25"/>
    <row r="13005" ht="0" hidden="1" customHeight="1" x14ac:dyDescent="0.25"/>
    <row r="13006" ht="0" hidden="1" customHeight="1" x14ac:dyDescent="0.25"/>
    <row r="13007" ht="0" hidden="1" customHeight="1" x14ac:dyDescent="0.25"/>
    <row r="13008" ht="0" hidden="1" customHeight="1" x14ac:dyDescent="0.25"/>
    <row r="13009" ht="0" hidden="1" customHeight="1" x14ac:dyDescent="0.25"/>
    <row r="13010" ht="0" hidden="1" customHeight="1" x14ac:dyDescent="0.25"/>
    <row r="13011" ht="0" hidden="1" customHeight="1" x14ac:dyDescent="0.25"/>
    <row r="13012" ht="0" hidden="1" customHeight="1" x14ac:dyDescent="0.25"/>
    <row r="13013" ht="0" hidden="1" customHeight="1" x14ac:dyDescent="0.25"/>
    <row r="13014" ht="0" hidden="1" customHeight="1" x14ac:dyDescent="0.25"/>
    <row r="13015" ht="0" hidden="1" customHeight="1" x14ac:dyDescent="0.25"/>
    <row r="13016" ht="0" hidden="1" customHeight="1" x14ac:dyDescent="0.25"/>
    <row r="13017" ht="0" hidden="1" customHeight="1" x14ac:dyDescent="0.25"/>
    <row r="13018" ht="0" hidden="1" customHeight="1" x14ac:dyDescent="0.25"/>
    <row r="13019" ht="0" hidden="1" customHeight="1" x14ac:dyDescent="0.25"/>
    <row r="13020" ht="0" hidden="1" customHeight="1" x14ac:dyDescent="0.25"/>
    <row r="13021" ht="0" hidden="1" customHeight="1" x14ac:dyDescent="0.25"/>
    <row r="13022" ht="0" hidden="1" customHeight="1" x14ac:dyDescent="0.25"/>
    <row r="13023" ht="0" hidden="1" customHeight="1" x14ac:dyDescent="0.25"/>
    <row r="13024" ht="0" hidden="1" customHeight="1" x14ac:dyDescent="0.25"/>
    <row r="13025" ht="0" hidden="1" customHeight="1" x14ac:dyDescent="0.25"/>
    <row r="13026" ht="0" hidden="1" customHeight="1" x14ac:dyDescent="0.25"/>
    <row r="13027" ht="0" hidden="1" customHeight="1" x14ac:dyDescent="0.25"/>
    <row r="13028" ht="0" hidden="1" customHeight="1" x14ac:dyDescent="0.25"/>
    <row r="13029" ht="0" hidden="1" customHeight="1" x14ac:dyDescent="0.25"/>
    <row r="13030" ht="0" hidden="1" customHeight="1" x14ac:dyDescent="0.25"/>
    <row r="13031" ht="0" hidden="1" customHeight="1" x14ac:dyDescent="0.25"/>
    <row r="13032" ht="0" hidden="1" customHeight="1" x14ac:dyDescent="0.25"/>
    <row r="13033" ht="0" hidden="1" customHeight="1" x14ac:dyDescent="0.25"/>
    <row r="13034" ht="0" hidden="1" customHeight="1" x14ac:dyDescent="0.25"/>
    <row r="13035" ht="0" hidden="1" customHeight="1" x14ac:dyDescent="0.25"/>
    <row r="13036" ht="0" hidden="1" customHeight="1" x14ac:dyDescent="0.25"/>
    <row r="13037" ht="0" hidden="1" customHeight="1" x14ac:dyDescent="0.25"/>
    <row r="13038" ht="0" hidden="1" customHeight="1" x14ac:dyDescent="0.25"/>
    <row r="13039" ht="0" hidden="1" customHeight="1" x14ac:dyDescent="0.25"/>
    <row r="13040" ht="0" hidden="1" customHeight="1" x14ac:dyDescent="0.25"/>
    <row r="13041" ht="0" hidden="1" customHeight="1" x14ac:dyDescent="0.25"/>
    <row r="13042" ht="0" hidden="1" customHeight="1" x14ac:dyDescent="0.25"/>
    <row r="13043" ht="0" hidden="1" customHeight="1" x14ac:dyDescent="0.25"/>
    <row r="13044" ht="0" hidden="1" customHeight="1" x14ac:dyDescent="0.25"/>
    <row r="13045" ht="0" hidden="1" customHeight="1" x14ac:dyDescent="0.25"/>
    <row r="13046" ht="0" hidden="1" customHeight="1" x14ac:dyDescent="0.25"/>
    <row r="13047" ht="0" hidden="1" customHeight="1" x14ac:dyDescent="0.25"/>
    <row r="13048" ht="0" hidden="1" customHeight="1" x14ac:dyDescent="0.25"/>
    <row r="13049" ht="0" hidden="1" customHeight="1" x14ac:dyDescent="0.25"/>
    <row r="13050" ht="0" hidden="1" customHeight="1" x14ac:dyDescent="0.25"/>
    <row r="13051" ht="0" hidden="1" customHeight="1" x14ac:dyDescent="0.25"/>
    <row r="13052" ht="0" hidden="1" customHeight="1" x14ac:dyDescent="0.25"/>
    <row r="13053" ht="0" hidden="1" customHeight="1" x14ac:dyDescent="0.25"/>
    <row r="13054" ht="0" hidden="1" customHeight="1" x14ac:dyDescent="0.25"/>
    <row r="13055" ht="0" hidden="1" customHeight="1" x14ac:dyDescent="0.25"/>
    <row r="13056" ht="0" hidden="1" customHeight="1" x14ac:dyDescent="0.25"/>
    <row r="13057" ht="0" hidden="1" customHeight="1" x14ac:dyDescent="0.25"/>
    <row r="13058" ht="0" hidden="1" customHeight="1" x14ac:dyDescent="0.25"/>
    <row r="13059" ht="0" hidden="1" customHeight="1" x14ac:dyDescent="0.25"/>
    <row r="13060" ht="0" hidden="1" customHeight="1" x14ac:dyDescent="0.25"/>
    <row r="13061" ht="0" hidden="1" customHeight="1" x14ac:dyDescent="0.25"/>
    <row r="13062" ht="0" hidden="1" customHeight="1" x14ac:dyDescent="0.25"/>
    <row r="13063" ht="0" hidden="1" customHeight="1" x14ac:dyDescent="0.25"/>
    <row r="13064" ht="0" hidden="1" customHeight="1" x14ac:dyDescent="0.25"/>
    <row r="13065" ht="0" hidden="1" customHeight="1" x14ac:dyDescent="0.25"/>
    <row r="13066" ht="0" hidden="1" customHeight="1" x14ac:dyDescent="0.25"/>
    <row r="13067" ht="0" hidden="1" customHeight="1" x14ac:dyDescent="0.25"/>
    <row r="13068" ht="0" hidden="1" customHeight="1" x14ac:dyDescent="0.25"/>
    <row r="13069" ht="0" hidden="1" customHeight="1" x14ac:dyDescent="0.25"/>
    <row r="13070" ht="0" hidden="1" customHeight="1" x14ac:dyDescent="0.25"/>
    <row r="13071" ht="0" hidden="1" customHeight="1" x14ac:dyDescent="0.25"/>
    <row r="13072" ht="0" hidden="1" customHeight="1" x14ac:dyDescent="0.25"/>
    <row r="13073" ht="0" hidden="1" customHeight="1" x14ac:dyDescent="0.25"/>
    <row r="13074" ht="0" hidden="1" customHeight="1" x14ac:dyDescent="0.25"/>
    <row r="13075" ht="0" hidden="1" customHeight="1" x14ac:dyDescent="0.25"/>
    <row r="13076" ht="0" hidden="1" customHeight="1" x14ac:dyDescent="0.25"/>
    <row r="13077" ht="0" hidden="1" customHeight="1" x14ac:dyDescent="0.25"/>
    <row r="13078" ht="0" hidden="1" customHeight="1" x14ac:dyDescent="0.25"/>
    <row r="13079" ht="0" hidden="1" customHeight="1" x14ac:dyDescent="0.25"/>
    <row r="13080" ht="0" hidden="1" customHeight="1" x14ac:dyDescent="0.25"/>
    <row r="13081" ht="0" hidden="1" customHeight="1" x14ac:dyDescent="0.25"/>
    <row r="13082" ht="0" hidden="1" customHeight="1" x14ac:dyDescent="0.25"/>
    <row r="13083" ht="0" hidden="1" customHeight="1" x14ac:dyDescent="0.25"/>
    <row r="13084" ht="0" hidden="1" customHeight="1" x14ac:dyDescent="0.25"/>
    <row r="13085" ht="0" hidden="1" customHeight="1" x14ac:dyDescent="0.25"/>
    <row r="13086" ht="0" hidden="1" customHeight="1" x14ac:dyDescent="0.25"/>
    <row r="13087" ht="0" hidden="1" customHeight="1" x14ac:dyDescent="0.25"/>
    <row r="13088" ht="0" hidden="1" customHeight="1" x14ac:dyDescent="0.25"/>
    <row r="13089" ht="0" hidden="1" customHeight="1" x14ac:dyDescent="0.25"/>
    <row r="13090" ht="0" hidden="1" customHeight="1" x14ac:dyDescent="0.25"/>
    <row r="13091" ht="0" hidden="1" customHeight="1" x14ac:dyDescent="0.25"/>
    <row r="13092" ht="0" hidden="1" customHeight="1" x14ac:dyDescent="0.25"/>
    <row r="13093" ht="0" hidden="1" customHeight="1" x14ac:dyDescent="0.25"/>
    <row r="13094" ht="0" hidden="1" customHeight="1" x14ac:dyDescent="0.25"/>
    <row r="13095" ht="0" hidden="1" customHeight="1" x14ac:dyDescent="0.25"/>
    <row r="13096" ht="0" hidden="1" customHeight="1" x14ac:dyDescent="0.25"/>
    <row r="13097" ht="0" hidden="1" customHeight="1" x14ac:dyDescent="0.25"/>
    <row r="13098" ht="0" hidden="1" customHeight="1" x14ac:dyDescent="0.25"/>
    <row r="13099" ht="0" hidden="1" customHeight="1" x14ac:dyDescent="0.25"/>
    <row r="13100" ht="0" hidden="1" customHeight="1" x14ac:dyDescent="0.25"/>
    <row r="13101" ht="0" hidden="1" customHeight="1" x14ac:dyDescent="0.25"/>
    <row r="13102" ht="0" hidden="1" customHeight="1" x14ac:dyDescent="0.25"/>
    <row r="13103" ht="0" hidden="1" customHeight="1" x14ac:dyDescent="0.25"/>
    <row r="13104" ht="0" hidden="1" customHeight="1" x14ac:dyDescent="0.25"/>
    <row r="13105" ht="0" hidden="1" customHeight="1" x14ac:dyDescent="0.25"/>
    <row r="13106" ht="0" hidden="1" customHeight="1" x14ac:dyDescent="0.25"/>
    <row r="13107" ht="0" hidden="1" customHeight="1" x14ac:dyDescent="0.25"/>
    <row r="13108" ht="0" hidden="1" customHeight="1" x14ac:dyDescent="0.25"/>
    <row r="13109" ht="0" hidden="1" customHeight="1" x14ac:dyDescent="0.25"/>
    <row r="13110" ht="0" hidden="1" customHeight="1" x14ac:dyDescent="0.25"/>
    <row r="13111" ht="0" hidden="1" customHeight="1" x14ac:dyDescent="0.25"/>
    <row r="13112" ht="0" hidden="1" customHeight="1" x14ac:dyDescent="0.25"/>
    <row r="13113" ht="0" hidden="1" customHeight="1" x14ac:dyDescent="0.25"/>
    <row r="13114" ht="0" hidden="1" customHeight="1" x14ac:dyDescent="0.25"/>
    <row r="13115" ht="0" hidden="1" customHeight="1" x14ac:dyDescent="0.25"/>
    <row r="13116" ht="0" hidden="1" customHeight="1" x14ac:dyDescent="0.25"/>
    <row r="13117" ht="0" hidden="1" customHeight="1" x14ac:dyDescent="0.25"/>
    <row r="13118" ht="0" hidden="1" customHeight="1" x14ac:dyDescent="0.25"/>
    <row r="13119" ht="0" hidden="1" customHeight="1" x14ac:dyDescent="0.25"/>
    <row r="13120" ht="0" hidden="1" customHeight="1" x14ac:dyDescent="0.25"/>
    <row r="13121" ht="0" hidden="1" customHeight="1" x14ac:dyDescent="0.25"/>
    <row r="13122" ht="0" hidden="1" customHeight="1" x14ac:dyDescent="0.25"/>
    <row r="13123" ht="0" hidden="1" customHeight="1" x14ac:dyDescent="0.25"/>
    <row r="13124" ht="0" hidden="1" customHeight="1" x14ac:dyDescent="0.25"/>
    <row r="13125" ht="0" hidden="1" customHeight="1" x14ac:dyDescent="0.25"/>
    <row r="13126" ht="0" hidden="1" customHeight="1" x14ac:dyDescent="0.25"/>
    <row r="13127" ht="0" hidden="1" customHeight="1" x14ac:dyDescent="0.25"/>
    <row r="13128" ht="0" hidden="1" customHeight="1" x14ac:dyDescent="0.25"/>
    <row r="13129" ht="0" hidden="1" customHeight="1" x14ac:dyDescent="0.25"/>
    <row r="13130" ht="0" hidden="1" customHeight="1" x14ac:dyDescent="0.25"/>
    <row r="13131" ht="0" hidden="1" customHeight="1" x14ac:dyDescent="0.25"/>
    <row r="13132" ht="0" hidden="1" customHeight="1" x14ac:dyDescent="0.25"/>
    <row r="13133" ht="0" hidden="1" customHeight="1" x14ac:dyDescent="0.25"/>
    <row r="13134" ht="0" hidden="1" customHeight="1" x14ac:dyDescent="0.25"/>
    <row r="13135" ht="0" hidden="1" customHeight="1" x14ac:dyDescent="0.25"/>
    <row r="13136" ht="0" hidden="1" customHeight="1" x14ac:dyDescent="0.25"/>
    <row r="13137" ht="0" hidden="1" customHeight="1" x14ac:dyDescent="0.25"/>
    <row r="13138" ht="0" hidden="1" customHeight="1" x14ac:dyDescent="0.25"/>
    <row r="13139" ht="0" hidden="1" customHeight="1" x14ac:dyDescent="0.25"/>
    <row r="13140" ht="0" hidden="1" customHeight="1" x14ac:dyDescent="0.25"/>
    <row r="13141" ht="0" hidden="1" customHeight="1" x14ac:dyDescent="0.25"/>
    <row r="13142" ht="0" hidden="1" customHeight="1" x14ac:dyDescent="0.25"/>
    <row r="13143" ht="0" hidden="1" customHeight="1" x14ac:dyDescent="0.25"/>
    <row r="13144" ht="0" hidden="1" customHeight="1" x14ac:dyDescent="0.25"/>
    <row r="13145" ht="0" hidden="1" customHeight="1" x14ac:dyDescent="0.25"/>
    <row r="13146" ht="0" hidden="1" customHeight="1" x14ac:dyDescent="0.25"/>
    <row r="13147" ht="0" hidden="1" customHeight="1" x14ac:dyDescent="0.25"/>
    <row r="13148" ht="0" hidden="1" customHeight="1" x14ac:dyDescent="0.25"/>
    <row r="13149" ht="0" hidden="1" customHeight="1" x14ac:dyDescent="0.25"/>
    <row r="13150" ht="0" hidden="1" customHeight="1" x14ac:dyDescent="0.25"/>
    <row r="13151" ht="0" hidden="1" customHeight="1" x14ac:dyDescent="0.25"/>
    <row r="13152" ht="0" hidden="1" customHeight="1" x14ac:dyDescent="0.25"/>
    <row r="13153" ht="0" hidden="1" customHeight="1" x14ac:dyDescent="0.25"/>
    <row r="13154" ht="0" hidden="1" customHeight="1" x14ac:dyDescent="0.25"/>
    <row r="13155" ht="0" hidden="1" customHeight="1" x14ac:dyDescent="0.25"/>
    <row r="13156" ht="0" hidden="1" customHeight="1" x14ac:dyDescent="0.25"/>
    <row r="13157" ht="0" hidden="1" customHeight="1" x14ac:dyDescent="0.25"/>
    <row r="13158" ht="0" hidden="1" customHeight="1" x14ac:dyDescent="0.25"/>
    <row r="13159" ht="0" hidden="1" customHeight="1" x14ac:dyDescent="0.25"/>
    <row r="13160" ht="0" hidden="1" customHeight="1" x14ac:dyDescent="0.25"/>
    <row r="13161" ht="0" hidden="1" customHeight="1" x14ac:dyDescent="0.25"/>
    <row r="13162" ht="0" hidden="1" customHeight="1" x14ac:dyDescent="0.25"/>
    <row r="13163" ht="0" hidden="1" customHeight="1" x14ac:dyDescent="0.25"/>
    <row r="13164" ht="0" hidden="1" customHeight="1" x14ac:dyDescent="0.25"/>
    <row r="13165" ht="0" hidden="1" customHeight="1" x14ac:dyDescent="0.25"/>
    <row r="13166" ht="0" hidden="1" customHeight="1" x14ac:dyDescent="0.25"/>
    <row r="13167" ht="0" hidden="1" customHeight="1" x14ac:dyDescent="0.25"/>
    <row r="13168" ht="0" hidden="1" customHeight="1" x14ac:dyDescent="0.25"/>
    <row r="13169" ht="0" hidden="1" customHeight="1" x14ac:dyDescent="0.25"/>
    <row r="13170" ht="0" hidden="1" customHeight="1" x14ac:dyDescent="0.25"/>
    <row r="13171" ht="0" hidden="1" customHeight="1" x14ac:dyDescent="0.25"/>
    <row r="13172" ht="0" hidden="1" customHeight="1" x14ac:dyDescent="0.25"/>
    <row r="13173" ht="0" hidden="1" customHeight="1" x14ac:dyDescent="0.25"/>
    <row r="13174" ht="0" hidden="1" customHeight="1" x14ac:dyDescent="0.25"/>
    <row r="13175" ht="0" hidden="1" customHeight="1" x14ac:dyDescent="0.25"/>
    <row r="13176" ht="0" hidden="1" customHeight="1" x14ac:dyDescent="0.25"/>
    <row r="13177" ht="0" hidden="1" customHeight="1" x14ac:dyDescent="0.25"/>
    <row r="13178" ht="0" hidden="1" customHeight="1" x14ac:dyDescent="0.25"/>
    <row r="13179" ht="0" hidden="1" customHeight="1" x14ac:dyDescent="0.25"/>
    <row r="13180" ht="0" hidden="1" customHeight="1" x14ac:dyDescent="0.25"/>
    <row r="13181" ht="0" hidden="1" customHeight="1" x14ac:dyDescent="0.25"/>
    <row r="13182" ht="0" hidden="1" customHeight="1" x14ac:dyDescent="0.25"/>
    <row r="13183" ht="0" hidden="1" customHeight="1" x14ac:dyDescent="0.25"/>
    <row r="13184" ht="0" hidden="1" customHeight="1" x14ac:dyDescent="0.25"/>
    <row r="13185" ht="0" hidden="1" customHeight="1" x14ac:dyDescent="0.25"/>
    <row r="13186" ht="0" hidden="1" customHeight="1" x14ac:dyDescent="0.25"/>
    <row r="13187" ht="0" hidden="1" customHeight="1" x14ac:dyDescent="0.25"/>
    <row r="13188" ht="0" hidden="1" customHeight="1" x14ac:dyDescent="0.25"/>
    <row r="13189" ht="0" hidden="1" customHeight="1" x14ac:dyDescent="0.25"/>
    <row r="13190" ht="0" hidden="1" customHeight="1" x14ac:dyDescent="0.25"/>
    <row r="13191" ht="0" hidden="1" customHeight="1" x14ac:dyDescent="0.25"/>
    <row r="13192" ht="0" hidden="1" customHeight="1" x14ac:dyDescent="0.25"/>
    <row r="13193" ht="0" hidden="1" customHeight="1" x14ac:dyDescent="0.25"/>
    <row r="13194" ht="0" hidden="1" customHeight="1" x14ac:dyDescent="0.25"/>
    <row r="13195" ht="0" hidden="1" customHeight="1" x14ac:dyDescent="0.25"/>
    <row r="13196" ht="0" hidden="1" customHeight="1" x14ac:dyDescent="0.25"/>
    <row r="13197" ht="0" hidden="1" customHeight="1" x14ac:dyDescent="0.25"/>
    <row r="13198" ht="0" hidden="1" customHeight="1" x14ac:dyDescent="0.25"/>
    <row r="13199" ht="0" hidden="1" customHeight="1" x14ac:dyDescent="0.25"/>
    <row r="13200" ht="0" hidden="1" customHeight="1" x14ac:dyDescent="0.25"/>
    <row r="13201" ht="0" hidden="1" customHeight="1" x14ac:dyDescent="0.25"/>
    <row r="13202" ht="0" hidden="1" customHeight="1" x14ac:dyDescent="0.25"/>
    <row r="13203" ht="0" hidden="1" customHeight="1" x14ac:dyDescent="0.25"/>
    <row r="13204" ht="0" hidden="1" customHeight="1" x14ac:dyDescent="0.25"/>
    <row r="13205" ht="0" hidden="1" customHeight="1" x14ac:dyDescent="0.25"/>
    <row r="13206" ht="0" hidden="1" customHeight="1" x14ac:dyDescent="0.25"/>
    <row r="13207" ht="0" hidden="1" customHeight="1" x14ac:dyDescent="0.25"/>
    <row r="13208" ht="0" hidden="1" customHeight="1" x14ac:dyDescent="0.25"/>
    <row r="13209" ht="0" hidden="1" customHeight="1" x14ac:dyDescent="0.25"/>
    <row r="13210" ht="0" hidden="1" customHeight="1" x14ac:dyDescent="0.25"/>
    <row r="13211" ht="0" hidden="1" customHeight="1" x14ac:dyDescent="0.25"/>
    <row r="13212" ht="0" hidden="1" customHeight="1" x14ac:dyDescent="0.25"/>
    <row r="13213" ht="0" hidden="1" customHeight="1" x14ac:dyDescent="0.25"/>
    <row r="13214" ht="0" hidden="1" customHeight="1" x14ac:dyDescent="0.25"/>
    <row r="13215" ht="0" hidden="1" customHeight="1" x14ac:dyDescent="0.25"/>
    <row r="13216" ht="0" hidden="1" customHeight="1" x14ac:dyDescent="0.25"/>
    <row r="13217" ht="0" hidden="1" customHeight="1" x14ac:dyDescent="0.25"/>
    <row r="13218" ht="0" hidden="1" customHeight="1" x14ac:dyDescent="0.25"/>
    <row r="13219" ht="0" hidden="1" customHeight="1" x14ac:dyDescent="0.25"/>
    <row r="13220" ht="0" hidden="1" customHeight="1" x14ac:dyDescent="0.25"/>
    <row r="13221" ht="0" hidden="1" customHeight="1" x14ac:dyDescent="0.25"/>
    <row r="13222" ht="0" hidden="1" customHeight="1" x14ac:dyDescent="0.25"/>
    <row r="13223" ht="0" hidden="1" customHeight="1" x14ac:dyDescent="0.25"/>
    <row r="13224" ht="0" hidden="1" customHeight="1" x14ac:dyDescent="0.25"/>
    <row r="13225" ht="0" hidden="1" customHeight="1" x14ac:dyDescent="0.25"/>
    <row r="13226" ht="0" hidden="1" customHeight="1" x14ac:dyDescent="0.25"/>
    <row r="13227" ht="0" hidden="1" customHeight="1" x14ac:dyDescent="0.25"/>
    <row r="13228" ht="0" hidden="1" customHeight="1" x14ac:dyDescent="0.25"/>
    <row r="13229" ht="0" hidden="1" customHeight="1" x14ac:dyDescent="0.25"/>
    <row r="13230" ht="0" hidden="1" customHeight="1" x14ac:dyDescent="0.25"/>
    <row r="13231" ht="0" hidden="1" customHeight="1" x14ac:dyDescent="0.25"/>
    <row r="13232" ht="0" hidden="1" customHeight="1" x14ac:dyDescent="0.25"/>
    <row r="13233" ht="0" hidden="1" customHeight="1" x14ac:dyDescent="0.25"/>
    <row r="13234" ht="0" hidden="1" customHeight="1" x14ac:dyDescent="0.25"/>
    <row r="13235" ht="0" hidden="1" customHeight="1" x14ac:dyDescent="0.25"/>
    <row r="13236" ht="0" hidden="1" customHeight="1" x14ac:dyDescent="0.25"/>
    <row r="13237" ht="0" hidden="1" customHeight="1" x14ac:dyDescent="0.25"/>
    <row r="13238" ht="0" hidden="1" customHeight="1" x14ac:dyDescent="0.25"/>
    <row r="13239" ht="0" hidden="1" customHeight="1" x14ac:dyDescent="0.25"/>
    <row r="13240" ht="0" hidden="1" customHeight="1" x14ac:dyDescent="0.25"/>
    <row r="13241" ht="0" hidden="1" customHeight="1" x14ac:dyDescent="0.25"/>
    <row r="13242" ht="0" hidden="1" customHeight="1" x14ac:dyDescent="0.25"/>
    <row r="13243" ht="0" hidden="1" customHeight="1" x14ac:dyDescent="0.25"/>
    <row r="13244" ht="0" hidden="1" customHeight="1" x14ac:dyDescent="0.25"/>
    <row r="13245" ht="0" hidden="1" customHeight="1" x14ac:dyDescent="0.25"/>
    <row r="13246" ht="0" hidden="1" customHeight="1" x14ac:dyDescent="0.25"/>
    <row r="13247" ht="0" hidden="1" customHeight="1" x14ac:dyDescent="0.25"/>
    <row r="13248" ht="0" hidden="1" customHeight="1" x14ac:dyDescent="0.25"/>
    <row r="13249" ht="0" hidden="1" customHeight="1" x14ac:dyDescent="0.25"/>
    <row r="13250" ht="0" hidden="1" customHeight="1" x14ac:dyDescent="0.25"/>
    <row r="13251" ht="0" hidden="1" customHeight="1" x14ac:dyDescent="0.25"/>
    <row r="13252" ht="0" hidden="1" customHeight="1" x14ac:dyDescent="0.25"/>
    <row r="13253" ht="0" hidden="1" customHeight="1" x14ac:dyDescent="0.25"/>
    <row r="13254" ht="0" hidden="1" customHeight="1" x14ac:dyDescent="0.25"/>
    <row r="13255" ht="0" hidden="1" customHeight="1" x14ac:dyDescent="0.25"/>
    <row r="13256" ht="0" hidden="1" customHeight="1" x14ac:dyDescent="0.25"/>
    <row r="13257" ht="0" hidden="1" customHeight="1" x14ac:dyDescent="0.25"/>
    <row r="13258" ht="0" hidden="1" customHeight="1" x14ac:dyDescent="0.25"/>
    <row r="13259" ht="0" hidden="1" customHeight="1" x14ac:dyDescent="0.25"/>
    <row r="13260" ht="0" hidden="1" customHeight="1" x14ac:dyDescent="0.25"/>
    <row r="13261" ht="0" hidden="1" customHeight="1" x14ac:dyDescent="0.25"/>
    <row r="13262" ht="0" hidden="1" customHeight="1" x14ac:dyDescent="0.25"/>
    <row r="13263" ht="0" hidden="1" customHeight="1" x14ac:dyDescent="0.25"/>
    <row r="13264" ht="0" hidden="1" customHeight="1" x14ac:dyDescent="0.25"/>
    <row r="13265" ht="0" hidden="1" customHeight="1" x14ac:dyDescent="0.25"/>
    <row r="13266" ht="0" hidden="1" customHeight="1" x14ac:dyDescent="0.25"/>
    <row r="13267" ht="0" hidden="1" customHeight="1" x14ac:dyDescent="0.25"/>
    <row r="13268" ht="0" hidden="1" customHeight="1" x14ac:dyDescent="0.25"/>
    <row r="13269" ht="0" hidden="1" customHeight="1" x14ac:dyDescent="0.25"/>
    <row r="13270" ht="0" hidden="1" customHeight="1" x14ac:dyDescent="0.25"/>
    <row r="13271" ht="0" hidden="1" customHeight="1" x14ac:dyDescent="0.25"/>
    <row r="13272" ht="0" hidden="1" customHeight="1" x14ac:dyDescent="0.25"/>
    <row r="13273" ht="0" hidden="1" customHeight="1" x14ac:dyDescent="0.25"/>
    <row r="13274" ht="0" hidden="1" customHeight="1" x14ac:dyDescent="0.25"/>
    <row r="13275" ht="0" hidden="1" customHeight="1" x14ac:dyDescent="0.25"/>
    <row r="13276" ht="0" hidden="1" customHeight="1" x14ac:dyDescent="0.25"/>
    <row r="13277" ht="0" hidden="1" customHeight="1" x14ac:dyDescent="0.25"/>
    <row r="13278" ht="0" hidden="1" customHeight="1" x14ac:dyDescent="0.25"/>
    <row r="13279" ht="0" hidden="1" customHeight="1" x14ac:dyDescent="0.25"/>
    <row r="13280" ht="0" hidden="1" customHeight="1" x14ac:dyDescent="0.25"/>
    <row r="13281" ht="0" hidden="1" customHeight="1" x14ac:dyDescent="0.25"/>
    <row r="13282" ht="0" hidden="1" customHeight="1" x14ac:dyDescent="0.25"/>
    <row r="13283" ht="0" hidden="1" customHeight="1" x14ac:dyDescent="0.25"/>
    <row r="13284" ht="0" hidden="1" customHeight="1" x14ac:dyDescent="0.25"/>
    <row r="13285" ht="0" hidden="1" customHeight="1" x14ac:dyDescent="0.25"/>
    <row r="13286" ht="0" hidden="1" customHeight="1" x14ac:dyDescent="0.25"/>
    <row r="13287" ht="0" hidden="1" customHeight="1" x14ac:dyDescent="0.25"/>
    <row r="13288" ht="0" hidden="1" customHeight="1" x14ac:dyDescent="0.25"/>
    <row r="13289" ht="0" hidden="1" customHeight="1" x14ac:dyDescent="0.25"/>
    <row r="13290" ht="0" hidden="1" customHeight="1" x14ac:dyDescent="0.25"/>
    <row r="13291" ht="0" hidden="1" customHeight="1" x14ac:dyDescent="0.25"/>
    <row r="13292" ht="0" hidden="1" customHeight="1" x14ac:dyDescent="0.25"/>
    <row r="13293" ht="0" hidden="1" customHeight="1" x14ac:dyDescent="0.25"/>
    <row r="13294" ht="0" hidden="1" customHeight="1" x14ac:dyDescent="0.25"/>
    <row r="13295" ht="0" hidden="1" customHeight="1" x14ac:dyDescent="0.25"/>
    <row r="13296" ht="0" hidden="1" customHeight="1" x14ac:dyDescent="0.25"/>
    <row r="13297" ht="0" hidden="1" customHeight="1" x14ac:dyDescent="0.25"/>
    <row r="13298" ht="0" hidden="1" customHeight="1" x14ac:dyDescent="0.25"/>
    <row r="13299" ht="0" hidden="1" customHeight="1" x14ac:dyDescent="0.25"/>
    <row r="13300" ht="0" hidden="1" customHeight="1" x14ac:dyDescent="0.25"/>
    <row r="13301" ht="0" hidden="1" customHeight="1" x14ac:dyDescent="0.25"/>
    <row r="13302" ht="0" hidden="1" customHeight="1" x14ac:dyDescent="0.25"/>
    <row r="13303" ht="0" hidden="1" customHeight="1" x14ac:dyDescent="0.25"/>
    <row r="13304" ht="0" hidden="1" customHeight="1" x14ac:dyDescent="0.25"/>
    <row r="13305" ht="0" hidden="1" customHeight="1" x14ac:dyDescent="0.25"/>
    <row r="13306" ht="0" hidden="1" customHeight="1" x14ac:dyDescent="0.25"/>
    <row r="13307" ht="0" hidden="1" customHeight="1" x14ac:dyDescent="0.25"/>
    <row r="13308" ht="0" hidden="1" customHeight="1" x14ac:dyDescent="0.25"/>
    <row r="13309" ht="0" hidden="1" customHeight="1" x14ac:dyDescent="0.25"/>
    <row r="13310" ht="0" hidden="1" customHeight="1" x14ac:dyDescent="0.25"/>
    <row r="13311" ht="0" hidden="1" customHeight="1" x14ac:dyDescent="0.25"/>
    <row r="13312" ht="0" hidden="1" customHeight="1" x14ac:dyDescent="0.25"/>
    <row r="13313" ht="0" hidden="1" customHeight="1" x14ac:dyDescent="0.25"/>
    <row r="13314" ht="0" hidden="1" customHeight="1" x14ac:dyDescent="0.25"/>
    <row r="13315" ht="0" hidden="1" customHeight="1" x14ac:dyDescent="0.25"/>
    <row r="13316" ht="0" hidden="1" customHeight="1" x14ac:dyDescent="0.25"/>
    <row r="13317" ht="0" hidden="1" customHeight="1" x14ac:dyDescent="0.25"/>
    <row r="13318" ht="0" hidden="1" customHeight="1" x14ac:dyDescent="0.25"/>
    <row r="13319" ht="0" hidden="1" customHeight="1" x14ac:dyDescent="0.25"/>
    <row r="13320" ht="0" hidden="1" customHeight="1" x14ac:dyDescent="0.25"/>
    <row r="13321" ht="0" hidden="1" customHeight="1" x14ac:dyDescent="0.25"/>
    <row r="13322" ht="0" hidden="1" customHeight="1" x14ac:dyDescent="0.25"/>
    <row r="13323" ht="0" hidden="1" customHeight="1" x14ac:dyDescent="0.25"/>
    <row r="13324" ht="0" hidden="1" customHeight="1" x14ac:dyDescent="0.25"/>
    <row r="13325" ht="0" hidden="1" customHeight="1" x14ac:dyDescent="0.25"/>
    <row r="13326" ht="0" hidden="1" customHeight="1" x14ac:dyDescent="0.25"/>
    <row r="13327" ht="0" hidden="1" customHeight="1" x14ac:dyDescent="0.25"/>
    <row r="13328" ht="0" hidden="1" customHeight="1" x14ac:dyDescent="0.25"/>
    <row r="13329" ht="0" hidden="1" customHeight="1" x14ac:dyDescent="0.25"/>
    <row r="13330" ht="0" hidden="1" customHeight="1" x14ac:dyDescent="0.25"/>
    <row r="13331" ht="0" hidden="1" customHeight="1" x14ac:dyDescent="0.25"/>
    <row r="13332" ht="0" hidden="1" customHeight="1" x14ac:dyDescent="0.25"/>
    <row r="13333" ht="0" hidden="1" customHeight="1" x14ac:dyDescent="0.25"/>
    <row r="13334" ht="0" hidden="1" customHeight="1" x14ac:dyDescent="0.25"/>
    <row r="13335" ht="0" hidden="1" customHeight="1" x14ac:dyDescent="0.25"/>
    <row r="13336" ht="0" hidden="1" customHeight="1" x14ac:dyDescent="0.25"/>
    <row r="13337" ht="0" hidden="1" customHeight="1" x14ac:dyDescent="0.25"/>
    <row r="13338" ht="0" hidden="1" customHeight="1" x14ac:dyDescent="0.25"/>
    <row r="13339" ht="0" hidden="1" customHeight="1" x14ac:dyDescent="0.25"/>
    <row r="13340" ht="0" hidden="1" customHeight="1" x14ac:dyDescent="0.25"/>
    <row r="13341" ht="0" hidden="1" customHeight="1" x14ac:dyDescent="0.25"/>
    <row r="13342" ht="0" hidden="1" customHeight="1" x14ac:dyDescent="0.25"/>
    <row r="13343" ht="0" hidden="1" customHeight="1" x14ac:dyDescent="0.25"/>
    <row r="13344" ht="0" hidden="1" customHeight="1" x14ac:dyDescent="0.25"/>
    <row r="13345" ht="0" hidden="1" customHeight="1" x14ac:dyDescent="0.25"/>
    <row r="13346" ht="0" hidden="1" customHeight="1" x14ac:dyDescent="0.25"/>
    <row r="13347" ht="0" hidden="1" customHeight="1" x14ac:dyDescent="0.25"/>
    <row r="13348" ht="0" hidden="1" customHeight="1" x14ac:dyDescent="0.25"/>
    <row r="13349" ht="0" hidden="1" customHeight="1" x14ac:dyDescent="0.25"/>
    <row r="13350" ht="0" hidden="1" customHeight="1" x14ac:dyDescent="0.25"/>
    <row r="13351" ht="0" hidden="1" customHeight="1" x14ac:dyDescent="0.25"/>
    <row r="13352" ht="0" hidden="1" customHeight="1" x14ac:dyDescent="0.25"/>
    <row r="13353" ht="0" hidden="1" customHeight="1" x14ac:dyDescent="0.25"/>
    <row r="13354" ht="0" hidden="1" customHeight="1" x14ac:dyDescent="0.25"/>
    <row r="13355" ht="0" hidden="1" customHeight="1" x14ac:dyDescent="0.25"/>
    <row r="13356" ht="0" hidden="1" customHeight="1" x14ac:dyDescent="0.25"/>
    <row r="13357" ht="0" hidden="1" customHeight="1" x14ac:dyDescent="0.25"/>
    <row r="13358" ht="0" hidden="1" customHeight="1" x14ac:dyDescent="0.25"/>
    <row r="13359" ht="0" hidden="1" customHeight="1" x14ac:dyDescent="0.25"/>
    <row r="13360" ht="0" hidden="1" customHeight="1" x14ac:dyDescent="0.25"/>
    <row r="13361" ht="0" hidden="1" customHeight="1" x14ac:dyDescent="0.25"/>
    <row r="13362" ht="0" hidden="1" customHeight="1" x14ac:dyDescent="0.25"/>
    <row r="13363" ht="0" hidden="1" customHeight="1" x14ac:dyDescent="0.25"/>
    <row r="13364" ht="0" hidden="1" customHeight="1" x14ac:dyDescent="0.25"/>
    <row r="13365" ht="0" hidden="1" customHeight="1" x14ac:dyDescent="0.25"/>
    <row r="13366" ht="0" hidden="1" customHeight="1" x14ac:dyDescent="0.25"/>
    <row r="13367" ht="0" hidden="1" customHeight="1" x14ac:dyDescent="0.25"/>
    <row r="13368" ht="0" hidden="1" customHeight="1" x14ac:dyDescent="0.25"/>
    <row r="13369" ht="0" hidden="1" customHeight="1" x14ac:dyDescent="0.25"/>
    <row r="13370" ht="0" hidden="1" customHeight="1" x14ac:dyDescent="0.25"/>
    <row r="13371" ht="0" hidden="1" customHeight="1" x14ac:dyDescent="0.25"/>
    <row r="13372" ht="0" hidden="1" customHeight="1" x14ac:dyDescent="0.25"/>
    <row r="13373" ht="0" hidden="1" customHeight="1" x14ac:dyDescent="0.25"/>
    <row r="13374" ht="0" hidden="1" customHeight="1" x14ac:dyDescent="0.25"/>
    <row r="13375" ht="0" hidden="1" customHeight="1" x14ac:dyDescent="0.25"/>
    <row r="13376" ht="0" hidden="1" customHeight="1" x14ac:dyDescent="0.25"/>
    <row r="13377" ht="0" hidden="1" customHeight="1" x14ac:dyDescent="0.25"/>
    <row r="13378" ht="0" hidden="1" customHeight="1" x14ac:dyDescent="0.25"/>
    <row r="13379" ht="0" hidden="1" customHeight="1" x14ac:dyDescent="0.25"/>
    <row r="13380" ht="0" hidden="1" customHeight="1" x14ac:dyDescent="0.25"/>
    <row r="13381" ht="0" hidden="1" customHeight="1" x14ac:dyDescent="0.25"/>
    <row r="13382" ht="0" hidden="1" customHeight="1" x14ac:dyDescent="0.25"/>
    <row r="13383" ht="0" hidden="1" customHeight="1" x14ac:dyDescent="0.25"/>
    <row r="13384" ht="0" hidden="1" customHeight="1" x14ac:dyDescent="0.25"/>
    <row r="13385" ht="0" hidden="1" customHeight="1" x14ac:dyDescent="0.25"/>
    <row r="13386" ht="0" hidden="1" customHeight="1" x14ac:dyDescent="0.25"/>
    <row r="13387" ht="0" hidden="1" customHeight="1" x14ac:dyDescent="0.25"/>
    <row r="13388" ht="0" hidden="1" customHeight="1" x14ac:dyDescent="0.25"/>
    <row r="13389" ht="0" hidden="1" customHeight="1" x14ac:dyDescent="0.25"/>
    <row r="13390" ht="0" hidden="1" customHeight="1" x14ac:dyDescent="0.25"/>
    <row r="13391" ht="0" hidden="1" customHeight="1" x14ac:dyDescent="0.25"/>
    <row r="13392" ht="0" hidden="1" customHeight="1" x14ac:dyDescent="0.25"/>
    <row r="13393" ht="0" hidden="1" customHeight="1" x14ac:dyDescent="0.25"/>
    <row r="13394" ht="0" hidden="1" customHeight="1" x14ac:dyDescent="0.25"/>
    <row r="13395" ht="0" hidden="1" customHeight="1" x14ac:dyDescent="0.25"/>
    <row r="13396" ht="0" hidden="1" customHeight="1" x14ac:dyDescent="0.25"/>
    <row r="13397" ht="0" hidden="1" customHeight="1" x14ac:dyDescent="0.25"/>
    <row r="13398" ht="0" hidden="1" customHeight="1" x14ac:dyDescent="0.25"/>
    <row r="13399" ht="0" hidden="1" customHeight="1" x14ac:dyDescent="0.25"/>
    <row r="13400" ht="0" hidden="1" customHeight="1" x14ac:dyDescent="0.25"/>
    <row r="13401" ht="0" hidden="1" customHeight="1" x14ac:dyDescent="0.25"/>
    <row r="13402" ht="0" hidden="1" customHeight="1" x14ac:dyDescent="0.25"/>
    <row r="13403" ht="0" hidden="1" customHeight="1" x14ac:dyDescent="0.25"/>
    <row r="13404" ht="0" hidden="1" customHeight="1" x14ac:dyDescent="0.25"/>
    <row r="13405" ht="0" hidden="1" customHeight="1" x14ac:dyDescent="0.25"/>
    <row r="13406" ht="0" hidden="1" customHeight="1" x14ac:dyDescent="0.25"/>
    <row r="13407" ht="0" hidden="1" customHeight="1" x14ac:dyDescent="0.25"/>
    <row r="13408" ht="0" hidden="1" customHeight="1" x14ac:dyDescent="0.25"/>
    <row r="13409" ht="0" hidden="1" customHeight="1" x14ac:dyDescent="0.25"/>
    <row r="13410" ht="0" hidden="1" customHeight="1" x14ac:dyDescent="0.25"/>
    <row r="13411" ht="0" hidden="1" customHeight="1" x14ac:dyDescent="0.25"/>
    <row r="13412" ht="0" hidden="1" customHeight="1" x14ac:dyDescent="0.25"/>
    <row r="13413" ht="0" hidden="1" customHeight="1" x14ac:dyDescent="0.25"/>
    <row r="13414" ht="0" hidden="1" customHeight="1" x14ac:dyDescent="0.25"/>
    <row r="13415" ht="0" hidden="1" customHeight="1" x14ac:dyDescent="0.25"/>
    <row r="13416" ht="0" hidden="1" customHeight="1" x14ac:dyDescent="0.25"/>
    <row r="13417" ht="0" hidden="1" customHeight="1" x14ac:dyDescent="0.25"/>
    <row r="13418" ht="0" hidden="1" customHeight="1" x14ac:dyDescent="0.25"/>
    <row r="13419" ht="0" hidden="1" customHeight="1" x14ac:dyDescent="0.25"/>
    <row r="13420" ht="0" hidden="1" customHeight="1" x14ac:dyDescent="0.25"/>
    <row r="13421" ht="0" hidden="1" customHeight="1" x14ac:dyDescent="0.25"/>
    <row r="13422" ht="0" hidden="1" customHeight="1" x14ac:dyDescent="0.25"/>
    <row r="13423" ht="0" hidden="1" customHeight="1" x14ac:dyDescent="0.25"/>
    <row r="13424" ht="0" hidden="1" customHeight="1" x14ac:dyDescent="0.25"/>
    <row r="13425" ht="0" hidden="1" customHeight="1" x14ac:dyDescent="0.25"/>
    <row r="13426" ht="0" hidden="1" customHeight="1" x14ac:dyDescent="0.25"/>
    <row r="13427" ht="0" hidden="1" customHeight="1" x14ac:dyDescent="0.25"/>
    <row r="13428" ht="0" hidden="1" customHeight="1" x14ac:dyDescent="0.25"/>
    <row r="13429" ht="0" hidden="1" customHeight="1" x14ac:dyDescent="0.25"/>
    <row r="13430" ht="0" hidden="1" customHeight="1" x14ac:dyDescent="0.25"/>
    <row r="13431" ht="0" hidden="1" customHeight="1" x14ac:dyDescent="0.25"/>
    <row r="13432" ht="0" hidden="1" customHeight="1" x14ac:dyDescent="0.25"/>
    <row r="13433" ht="0" hidden="1" customHeight="1" x14ac:dyDescent="0.25"/>
    <row r="13434" ht="0" hidden="1" customHeight="1" x14ac:dyDescent="0.25"/>
    <row r="13435" ht="0" hidden="1" customHeight="1" x14ac:dyDescent="0.25"/>
    <row r="13436" ht="0" hidden="1" customHeight="1" x14ac:dyDescent="0.25"/>
    <row r="13437" ht="0" hidden="1" customHeight="1" x14ac:dyDescent="0.25"/>
    <row r="13438" ht="0" hidden="1" customHeight="1" x14ac:dyDescent="0.25"/>
    <row r="13439" ht="0" hidden="1" customHeight="1" x14ac:dyDescent="0.25"/>
    <row r="13440" ht="0" hidden="1" customHeight="1" x14ac:dyDescent="0.25"/>
    <row r="13441" ht="0" hidden="1" customHeight="1" x14ac:dyDescent="0.25"/>
    <row r="13442" ht="0" hidden="1" customHeight="1" x14ac:dyDescent="0.25"/>
    <row r="13443" ht="0" hidden="1" customHeight="1" x14ac:dyDescent="0.25"/>
    <row r="13444" ht="0" hidden="1" customHeight="1" x14ac:dyDescent="0.25"/>
    <row r="13445" ht="0" hidden="1" customHeight="1" x14ac:dyDescent="0.25"/>
    <row r="13446" ht="0" hidden="1" customHeight="1" x14ac:dyDescent="0.25"/>
    <row r="13447" ht="0" hidden="1" customHeight="1" x14ac:dyDescent="0.25"/>
    <row r="13448" ht="0" hidden="1" customHeight="1" x14ac:dyDescent="0.25"/>
    <row r="13449" ht="0" hidden="1" customHeight="1" x14ac:dyDescent="0.25"/>
    <row r="13450" ht="0" hidden="1" customHeight="1" x14ac:dyDescent="0.25"/>
    <row r="13451" ht="0" hidden="1" customHeight="1" x14ac:dyDescent="0.25"/>
    <row r="13452" ht="0" hidden="1" customHeight="1" x14ac:dyDescent="0.25"/>
    <row r="13453" ht="0" hidden="1" customHeight="1" x14ac:dyDescent="0.25"/>
    <row r="13454" ht="0" hidden="1" customHeight="1" x14ac:dyDescent="0.25"/>
    <row r="13455" ht="0" hidden="1" customHeight="1" x14ac:dyDescent="0.25"/>
    <row r="13456" ht="0" hidden="1" customHeight="1" x14ac:dyDescent="0.25"/>
    <row r="13457" ht="0" hidden="1" customHeight="1" x14ac:dyDescent="0.25"/>
    <row r="13458" ht="0" hidden="1" customHeight="1" x14ac:dyDescent="0.25"/>
    <row r="13459" ht="0" hidden="1" customHeight="1" x14ac:dyDescent="0.25"/>
    <row r="13460" ht="0" hidden="1" customHeight="1" x14ac:dyDescent="0.25"/>
    <row r="13461" ht="0" hidden="1" customHeight="1" x14ac:dyDescent="0.25"/>
    <row r="13462" ht="0" hidden="1" customHeight="1" x14ac:dyDescent="0.25"/>
    <row r="13463" ht="0" hidden="1" customHeight="1" x14ac:dyDescent="0.25"/>
    <row r="13464" ht="0" hidden="1" customHeight="1" x14ac:dyDescent="0.25"/>
    <row r="13465" ht="0" hidden="1" customHeight="1" x14ac:dyDescent="0.25"/>
    <row r="13466" ht="0" hidden="1" customHeight="1" x14ac:dyDescent="0.25"/>
    <row r="13467" ht="0" hidden="1" customHeight="1" x14ac:dyDescent="0.25"/>
    <row r="13468" ht="0" hidden="1" customHeight="1" x14ac:dyDescent="0.25"/>
    <row r="13469" ht="0" hidden="1" customHeight="1" x14ac:dyDescent="0.25"/>
    <row r="13470" ht="0" hidden="1" customHeight="1" x14ac:dyDescent="0.25"/>
    <row r="13471" ht="0" hidden="1" customHeight="1" x14ac:dyDescent="0.25"/>
    <row r="13472" ht="0" hidden="1" customHeight="1" x14ac:dyDescent="0.25"/>
    <row r="13473" ht="0" hidden="1" customHeight="1" x14ac:dyDescent="0.25"/>
    <row r="13474" ht="0" hidden="1" customHeight="1" x14ac:dyDescent="0.25"/>
    <row r="13475" ht="0" hidden="1" customHeight="1" x14ac:dyDescent="0.25"/>
    <row r="13476" ht="0" hidden="1" customHeight="1" x14ac:dyDescent="0.25"/>
    <row r="13477" ht="0" hidden="1" customHeight="1" x14ac:dyDescent="0.25"/>
    <row r="13478" ht="0" hidden="1" customHeight="1" x14ac:dyDescent="0.25"/>
    <row r="13479" ht="0" hidden="1" customHeight="1" x14ac:dyDescent="0.25"/>
    <row r="13480" ht="0" hidden="1" customHeight="1" x14ac:dyDescent="0.25"/>
    <row r="13481" ht="0" hidden="1" customHeight="1" x14ac:dyDescent="0.25"/>
    <row r="13482" ht="0" hidden="1" customHeight="1" x14ac:dyDescent="0.25"/>
    <row r="13483" ht="0" hidden="1" customHeight="1" x14ac:dyDescent="0.25"/>
    <row r="13484" ht="0" hidden="1" customHeight="1" x14ac:dyDescent="0.25"/>
    <row r="13485" ht="0" hidden="1" customHeight="1" x14ac:dyDescent="0.25"/>
    <row r="13486" ht="0" hidden="1" customHeight="1" x14ac:dyDescent="0.25"/>
    <row r="13487" ht="0" hidden="1" customHeight="1" x14ac:dyDescent="0.25"/>
    <row r="13488" ht="0" hidden="1" customHeight="1" x14ac:dyDescent="0.25"/>
    <row r="13489" ht="0" hidden="1" customHeight="1" x14ac:dyDescent="0.25"/>
    <row r="13490" ht="0" hidden="1" customHeight="1" x14ac:dyDescent="0.25"/>
    <row r="13491" ht="0" hidden="1" customHeight="1" x14ac:dyDescent="0.25"/>
    <row r="13492" ht="0" hidden="1" customHeight="1" x14ac:dyDescent="0.25"/>
    <row r="13493" ht="0" hidden="1" customHeight="1" x14ac:dyDescent="0.25"/>
    <row r="13494" ht="0" hidden="1" customHeight="1" x14ac:dyDescent="0.25"/>
    <row r="13495" ht="0" hidden="1" customHeight="1" x14ac:dyDescent="0.25"/>
    <row r="13496" ht="0" hidden="1" customHeight="1" x14ac:dyDescent="0.25"/>
    <row r="13497" ht="0" hidden="1" customHeight="1" x14ac:dyDescent="0.25"/>
    <row r="13498" ht="0" hidden="1" customHeight="1" x14ac:dyDescent="0.25"/>
    <row r="13499" ht="0" hidden="1" customHeight="1" x14ac:dyDescent="0.25"/>
    <row r="13500" ht="0" hidden="1" customHeight="1" x14ac:dyDescent="0.25"/>
    <row r="13501" ht="0" hidden="1" customHeight="1" x14ac:dyDescent="0.25"/>
    <row r="13502" ht="0" hidden="1" customHeight="1" x14ac:dyDescent="0.25"/>
    <row r="13503" ht="0" hidden="1" customHeight="1" x14ac:dyDescent="0.25"/>
    <row r="13504" ht="0" hidden="1" customHeight="1" x14ac:dyDescent="0.25"/>
    <row r="13505" ht="0" hidden="1" customHeight="1" x14ac:dyDescent="0.25"/>
    <row r="13506" ht="0" hidden="1" customHeight="1" x14ac:dyDescent="0.25"/>
    <row r="13507" ht="0" hidden="1" customHeight="1" x14ac:dyDescent="0.25"/>
    <row r="13508" ht="0" hidden="1" customHeight="1" x14ac:dyDescent="0.25"/>
    <row r="13509" ht="0" hidden="1" customHeight="1" x14ac:dyDescent="0.25"/>
    <row r="13510" ht="0" hidden="1" customHeight="1" x14ac:dyDescent="0.25"/>
    <row r="13511" ht="0" hidden="1" customHeight="1" x14ac:dyDescent="0.25"/>
    <row r="13512" ht="0" hidden="1" customHeight="1" x14ac:dyDescent="0.25"/>
    <row r="13513" ht="0" hidden="1" customHeight="1" x14ac:dyDescent="0.25"/>
    <row r="13514" ht="0" hidden="1" customHeight="1" x14ac:dyDescent="0.25"/>
    <row r="13515" ht="0" hidden="1" customHeight="1" x14ac:dyDescent="0.25"/>
    <row r="13516" ht="0" hidden="1" customHeight="1" x14ac:dyDescent="0.25"/>
    <row r="13517" ht="0" hidden="1" customHeight="1" x14ac:dyDescent="0.25"/>
    <row r="13518" ht="0" hidden="1" customHeight="1" x14ac:dyDescent="0.25"/>
    <row r="13519" ht="0" hidden="1" customHeight="1" x14ac:dyDescent="0.25"/>
    <row r="13520" ht="0" hidden="1" customHeight="1" x14ac:dyDescent="0.25"/>
    <row r="13521" ht="0" hidden="1" customHeight="1" x14ac:dyDescent="0.25"/>
    <row r="13522" ht="0" hidden="1" customHeight="1" x14ac:dyDescent="0.25"/>
    <row r="13523" ht="0" hidden="1" customHeight="1" x14ac:dyDescent="0.25"/>
    <row r="13524" ht="0" hidden="1" customHeight="1" x14ac:dyDescent="0.25"/>
    <row r="13525" ht="0" hidden="1" customHeight="1" x14ac:dyDescent="0.25"/>
    <row r="13526" ht="0" hidden="1" customHeight="1" x14ac:dyDescent="0.25"/>
    <row r="13527" ht="0" hidden="1" customHeight="1" x14ac:dyDescent="0.25"/>
    <row r="13528" ht="0" hidden="1" customHeight="1" x14ac:dyDescent="0.25"/>
    <row r="13529" ht="0" hidden="1" customHeight="1" x14ac:dyDescent="0.25"/>
    <row r="13530" ht="0" hidden="1" customHeight="1" x14ac:dyDescent="0.25"/>
    <row r="13531" ht="0" hidden="1" customHeight="1" x14ac:dyDescent="0.25"/>
    <row r="13532" ht="0" hidden="1" customHeight="1" x14ac:dyDescent="0.25"/>
    <row r="13533" ht="0" hidden="1" customHeight="1" x14ac:dyDescent="0.25"/>
    <row r="13534" ht="0" hidden="1" customHeight="1" x14ac:dyDescent="0.25"/>
    <row r="13535" ht="0" hidden="1" customHeight="1" x14ac:dyDescent="0.25"/>
    <row r="13536" ht="0" hidden="1" customHeight="1" x14ac:dyDescent="0.25"/>
    <row r="13537" ht="0" hidden="1" customHeight="1" x14ac:dyDescent="0.25"/>
    <row r="13538" ht="0" hidden="1" customHeight="1" x14ac:dyDescent="0.25"/>
    <row r="13539" ht="0" hidden="1" customHeight="1" x14ac:dyDescent="0.25"/>
    <row r="13540" ht="0" hidden="1" customHeight="1" x14ac:dyDescent="0.25"/>
    <row r="13541" ht="0" hidden="1" customHeight="1" x14ac:dyDescent="0.25"/>
    <row r="13542" ht="0" hidden="1" customHeight="1" x14ac:dyDescent="0.25"/>
    <row r="13543" ht="0" hidden="1" customHeight="1" x14ac:dyDescent="0.25"/>
    <row r="13544" ht="0" hidden="1" customHeight="1" x14ac:dyDescent="0.25"/>
    <row r="13545" ht="0" hidden="1" customHeight="1" x14ac:dyDescent="0.25"/>
    <row r="13546" ht="0" hidden="1" customHeight="1" x14ac:dyDescent="0.25"/>
    <row r="13547" ht="0" hidden="1" customHeight="1" x14ac:dyDescent="0.25"/>
    <row r="13548" ht="0" hidden="1" customHeight="1" x14ac:dyDescent="0.25"/>
    <row r="13549" ht="0" hidden="1" customHeight="1" x14ac:dyDescent="0.25"/>
    <row r="13550" ht="0" hidden="1" customHeight="1" x14ac:dyDescent="0.25"/>
    <row r="13551" ht="0" hidden="1" customHeight="1" x14ac:dyDescent="0.25"/>
    <row r="13552" ht="0" hidden="1" customHeight="1" x14ac:dyDescent="0.25"/>
    <row r="13553" ht="0" hidden="1" customHeight="1" x14ac:dyDescent="0.25"/>
    <row r="13554" ht="0" hidden="1" customHeight="1" x14ac:dyDescent="0.25"/>
    <row r="13555" ht="0" hidden="1" customHeight="1" x14ac:dyDescent="0.25"/>
    <row r="13556" ht="0" hidden="1" customHeight="1" x14ac:dyDescent="0.25"/>
    <row r="13557" ht="0" hidden="1" customHeight="1" x14ac:dyDescent="0.25"/>
    <row r="13558" ht="0" hidden="1" customHeight="1" x14ac:dyDescent="0.25"/>
    <row r="13559" ht="0" hidden="1" customHeight="1" x14ac:dyDescent="0.25"/>
    <row r="13560" ht="0" hidden="1" customHeight="1" x14ac:dyDescent="0.25"/>
    <row r="13561" ht="0" hidden="1" customHeight="1" x14ac:dyDescent="0.25"/>
    <row r="13562" ht="0" hidden="1" customHeight="1" x14ac:dyDescent="0.25"/>
    <row r="13563" ht="0" hidden="1" customHeight="1" x14ac:dyDescent="0.25"/>
    <row r="13564" ht="0" hidden="1" customHeight="1" x14ac:dyDescent="0.25"/>
    <row r="13565" ht="0" hidden="1" customHeight="1" x14ac:dyDescent="0.25"/>
    <row r="13566" ht="0" hidden="1" customHeight="1" x14ac:dyDescent="0.25"/>
    <row r="13567" ht="0" hidden="1" customHeight="1" x14ac:dyDescent="0.25"/>
    <row r="13568" ht="0" hidden="1" customHeight="1" x14ac:dyDescent="0.25"/>
    <row r="13569" ht="0" hidden="1" customHeight="1" x14ac:dyDescent="0.25"/>
    <row r="13570" ht="0" hidden="1" customHeight="1" x14ac:dyDescent="0.25"/>
    <row r="13571" ht="0" hidden="1" customHeight="1" x14ac:dyDescent="0.25"/>
    <row r="13572" ht="0" hidden="1" customHeight="1" x14ac:dyDescent="0.25"/>
    <row r="13573" ht="0" hidden="1" customHeight="1" x14ac:dyDescent="0.25"/>
    <row r="13574" ht="0" hidden="1" customHeight="1" x14ac:dyDescent="0.25"/>
    <row r="13575" ht="0" hidden="1" customHeight="1" x14ac:dyDescent="0.25"/>
    <row r="13576" ht="0" hidden="1" customHeight="1" x14ac:dyDescent="0.25"/>
    <row r="13577" ht="0" hidden="1" customHeight="1" x14ac:dyDescent="0.25"/>
    <row r="13578" ht="0" hidden="1" customHeight="1" x14ac:dyDescent="0.25"/>
    <row r="13579" ht="0" hidden="1" customHeight="1" x14ac:dyDescent="0.25"/>
    <row r="13580" ht="0" hidden="1" customHeight="1" x14ac:dyDescent="0.25"/>
    <row r="13581" ht="0" hidden="1" customHeight="1" x14ac:dyDescent="0.25"/>
    <row r="13582" ht="0" hidden="1" customHeight="1" x14ac:dyDescent="0.25"/>
    <row r="13583" ht="0" hidden="1" customHeight="1" x14ac:dyDescent="0.25"/>
    <row r="13584" ht="0" hidden="1" customHeight="1" x14ac:dyDescent="0.25"/>
    <row r="13585" ht="0" hidden="1" customHeight="1" x14ac:dyDescent="0.25"/>
    <row r="13586" ht="0" hidden="1" customHeight="1" x14ac:dyDescent="0.25"/>
    <row r="13587" ht="0" hidden="1" customHeight="1" x14ac:dyDescent="0.25"/>
    <row r="13588" ht="0" hidden="1" customHeight="1" x14ac:dyDescent="0.25"/>
    <row r="13589" ht="0" hidden="1" customHeight="1" x14ac:dyDescent="0.25"/>
    <row r="13590" ht="0" hidden="1" customHeight="1" x14ac:dyDescent="0.25"/>
    <row r="13591" ht="0" hidden="1" customHeight="1" x14ac:dyDescent="0.25"/>
    <row r="13592" ht="0" hidden="1" customHeight="1" x14ac:dyDescent="0.25"/>
    <row r="13593" ht="0" hidden="1" customHeight="1" x14ac:dyDescent="0.25"/>
    <row r="13594" ht="0" hidden="1" customHeight="1" x14ac:dyDescent="0.25"/>
    <row r="13595" ht="0" hidden="1" customHeight="1" x14ac:dyDescent="0.25"/>
    <row r="13596" ht="0" hidden="1" customHeight="1" x14ac:dyDescent="0.25"/>
    <row r="13597" ht="0" hidden="1" customHeight="1" x14ac:dyDescent="0.25"/>
    <row r="13598" ht="0" hidden="1" customHeight="1" x14ac:dyDescent="0.25"/>
    <row r="13599" ht="0" hidden="1" customHeight="1" x14ac:dyDescent="0.25"/>
    <row r="13600" ht="0" hidden="1" customHeight="1" x14ac:dyDescent="0.25"/>
    <row r="13601" ht="0" hidden="1" customHeight="1" x14ac:dyDescent="0.25"/>
    <row r="13602" ht="0" hidden="1" customHeight="1" x14ac:dyDescent="0.25"/>
    <row r="13603" ht="0" hidden="1" customHeight="1" x14ac:dyDescent="0.25"/>
    <row r="13604" ht="0" hidden="1" customHeight="1" x14ac:dyDescent="0.25"/>
    <row r="13605" ht="0" hidden="1" customHeight="1" x14ac:dyDescent="0.25"/>
    <row r="13606" ht="0" hidden="1" customHeight="1" x14ac:dyDescent="0.25"/>
    <row r="13607" ht="0" hidden="1" customHeight="1" x14ac:dyDescent="0.25"/>
    <row r="13608" ht="0" hidden="1" customHeight="1" x14ac:dyDescent="0.25"/>
    <row r="13609" ht="0" hidden="1" customHeight="1" x14ac:dyDescent="0.25"/>
    <row r="13610" ht="0" hidden="1" customHeight="1" x14ac:dyDescent="0.25"/>
    <row r="13611" ht="0" hidden="1" customHeight="1" x14ac:dyDescent="0.25"/>
    <row r="13612" ht="0" hidden="1" customHeight="1" x14ac:dyDescent="0.25"/>
    <row r="13613" ht="0" hidden="1" customHeight="1" x14ac:dyDescent="0.25"/>
    <row r="13614" ht="0" hidden="1" customHeight="1" x14ac:dyDescent="0.25"/>
    <row r="13615" ht="0" hidden="1" customHeight="1" x14ac:dyDescent="0.25"/>
    <row r="13616" ht="0" hidden="1" customHeight="1" x14ac:dyDescent="0.25"/>
    <row r="13617" ht="0" hidden="1" customHeight="1" x14ac:dyDescent="0.25"/>
    <row r="13618" ht="0" hidden="1" customHeight="1" x14ac:dyDescent="0.25"/>
    <row r="13619" ht="0" hidden="1" customHeight="1" x14ac:dyDescent="0.25"/>
    <row r="13620" ht="0" hidden="1" customHeight="1" x14ac:dyDescent="0.25"/>
    <row r="13621" ht="0" hidden="1" customHeight="1" x14ac:dyDescent="0.25"/>
    <row r="13622" ht="0" hidden="1" customHeight="1" x14ac:dyDescent="0.25"/>
    <row r="13623" ht="0" hidden="1" customHeight="1" x14ac:dyDescent="0.25"/>
    <row r="13624" ht="0" hidden="1" customHeight="1" x14ac:dyDescent="0.25"/>
    <row r="13625" ht="0" hidden="1" customHeight="1" x14ac:dyDescent="0.25"/>
    <row r="13626" ht="0" hidden="1" customHeight="1" x14ac:dyDescent="0.25"/>
    <row r="13627" ht="0" hidden="1" customHeight="1" x14ac:dyDescent="0.25"/>
    <row r="13628" ht="0" hidden="1" customHeight="1" x14ac:dyDescent="0.25"/>
    <row r="13629" ht="0" hidden="1" customHeight="1" x14ac:dyDescent="0.25"/>
    <row r="13630" ht="0" hidden="1" customHeight="1" x14ac:dyDescent="0.25"/>
    <row r="13631" ht="0" hidden="1" customHeight="1" x14ac:dyDescent="0.25"/>
    <row r="13632" ht="0" hidden="1" customHeight="1" x14ac:dyDescent="0.25"/>
    <row r="13633" ht="0" hidden="1" customHeight="1" x14ac:dyDescent="0.25"/>
    <row r="13634" ht="0" hidden="1" customHeight="1" x14ac:dyDescent="0.25"/>
    <row r="13635" ht="0" hidden="1" customHeight="1" x14ac:dyDescent="0.25"/>
    <row r="13636" ht="0" hidden="1" customHeight="1" x14ac:dyDescent="0.25"/>
    <row r="13637" ht="0" hidden="1" customHeight="1" x14ac:dyDescent="0.25"/>
    <row r="13638" ht="0" hidden="1" customHeight="1" x14ac:dyDescent="0.25"/>
    <row r="13639" ht="0" hidden="1" customHeight="1" x14ac:dyDescent="0.25"/>
    <row r="13640" ht="0" hidden="1" customHeight="1" x14ac:dyDescent="0.25"/>
    <row r="13641" ht="0" hidden="1" customHeight="1" x14ac:dyDescent="0.25"/>
    <row r="13642" ht="0" hidden="1" customHeight="1" x14ac:dyDescent="0.25"/>
    <row r="13643" ht="0" hidden="1" customHeight="1" x14ac:dyDescent="0.25"/>
    <row r="13644" ht="0" hidden="1" customHeight="1" x14ac:dyDescent="0.25"/>
    <row r="13645" ht="0" hidden="1" customHeight="1" x14ac:dyDescent="0.25"/>
    <row r="13646" ht="0" hidden="1" customHeight="1" x14ac:dyDescent="0.25"/>
    <row r="13647" ht="0" hidden="1" customHeight="1" x14ac:dyDescent="0.25"/>
    <row r="13648" ht="0" hidden="1" customHeight="1" x14ac:dyDescent="0.25"/>
    <row r="13649" ht="0" hidden="1" customHeight="1" x14ac:dyDescent="0.25"/>
    <row r="13650" ht="0" hidden="1" customHeight="1" x14ac:dyDescent="0.25"/>
    <row r="13651" ht="0" hidden="1" customHeight="1" x14ac:dyDescent="0.25"/>
    <row r="13652" ht="0" hidden="1" customHeight="1" x14ac:dyDescent="0.25"/>
    <row r="13653" ht="0" hidden="1" customHeight="1" x14ac:dyDescent="0.25"/>
    <row r="13654" ht="0" hidden="1" customHeight="1" x14ac:dyDescent="0.25"/>
    <row r="13655" ht="0" hidden="1" customHeight="1" x14ac:dyDescent="0.25"/>
    <row r="13656" ht="0" hidden="1" customHeight="1" x14ac:dyDescent="0.25"/>
    <row r="13657" ht="0" hidden="1" customHeight="1" x14ac:dyDescent="0.25"/>
    <row r="13658" ht="0" hidden="1" customHeight="1" x14ac:dyDescent="0.25"/>
    <row r="13659" ht="0" hidden="1" customHeight="1" x14ac:dyDescent="0.25"/>
    <row r="13660" ht="0" hidden="1" customHeight="1" x14ac:dyDescent="0.25"/>
    <row r="13661" ht="0" hidden="1" customHeight="1" x14ac:dyDescent="0.25"/>
    <row r="13662" ht="0" hidden="1" customHeight="1" x14ac:dyDescent="0.25"/>
    <row r="13663" ht="0" hidden="1" customHeight="1" x14ac:dyDescent="0.25"/>
    <row r="13664" ht="0" hidden="1" customHeight="1" x14ac:dyDescent="0.25"/>
    <row r="13665" ht="0" hidden="1" customHeight="1" x14ac:dyDescent="0.25"/>
    <row r="13666" ht="0" hidden="1" customHeight="1" x14ac:dyDescent="0.25"/>
    <row r="13667" ht="0" hidden="1" customHeight="1" x14ac:dyDescent="0.25"/>
    <row r="13668" ht="0" hidden="1" customHeight="1" x14ac:dyDescent="0.25"/>
    <row r="13669" ht="0" hidden="1" customHeight="1" x14ac:dyDescent="0.25"/>
    <row r="13670" ht="0" hidden="1" customHeight="1" x14ac:dyDescent="0.25"/>
    <row r="13671" ht="0" hidden="1" customHeight="1" x14ac:dyDescent="0.25"/>
    <row r="13672" ht="0" hidden="1" customHeight="1" x14ac:dyDescent="0.25"/>
    <row r="13673" ht="0" hidden="1" customHeight="1" x14ac:dyDescent="0.25"/>
    <row r="13674" ht="0" hidden="1" customHeight="1" x14ac:dyDescent="0.25"/>
    <row r="13675" ht="0" hidden="1" customHeight="1" x14ac:dyDescent="0.25"/>
    <row r="13676" ht="0" hidden="1" customHeight="1" x14ac:dyDescent="0.25"/>
    <row r="13677" ht="0" hidden="1" customHeight="1" x14ac:dyDescent="0.25"/>
    <row r="13678" ht="0" hidden="1" customHeight="1" x14ac:dyDescent="0.25"/>
    <row r="13679" ht="0" hidden="1" customHeight="1" x14ac:dyDescent="0.25"/>
    <row r="13680" ht="0" hidden="1" customHeight="1" x14ac:dyDescent="0.25"/>
    <row r="13681" ht="0" hidden="1" customHeight="1" x14ac:dyDescent="0.25"/>
    <row r="13682" ht="0" hidden="1" customHeight="1" x14ac:dyDescent="0.25"/>
    <row r="13683" ht="0" hidden="1" customHeight="1" x14ac:dyDescent="0.25"/>
    <row r="13684" ht="0" hidden="1" customHeight="1" x14ac:dyDescent="0.25"/>
    <row r="13685" ht="0" hidden="1" customHeight="1" x14ac:dyDescent="0.25"/>
    <row r="13686" ht="0" hidden="1" customHeight="1" x14ac:dyDescent="0.25"/>
    <row r="13687" ht="0" hidden="1" customHeight="1" x14ac:dyDescent="0.25"/>
    <row r="13688" ht="0" hidden="1" customHeight="1" x14ac:dyDescent="0.25"/>
    <row r="13689" ht="0" hidden="1" customHeight="1" x14ac:dyDescent="0.25"/>
    <row r="13690" ht="0" hidden="1" customHeight="1" x14ac:dyDescent="0.25"/>
    <row r="13691" ht="0" hidden="1" customHeight="1" x14ac:dyDescent="0.25"/>
    <row r="13692" ht="0" hidden="1" customHeight="1" x14ac:dyDescent="0.25"/>
    <row r="13693" ht="0" hidden="1" customHeight="1" x14ac:dyDescent="0.25"/>
    <row r="13694" ht="0" hidden="1" customHeight="1" x14ac:dyDescent="0.25"/>
    <row r="13695" ht="0" hidden="1" customHeight="1" x14ac:dyDescent="0.25"/>
    <row r="13696" ht="0" hidden="1" customHeight="1" x14ac:dyDescent="0.25"/>
    <row r="13697" ht="0" hidden="1" customHeight="1" x14ac:dyDescent="0.25"/>
    <row r="13698" ht="0" hidden="1" customHeight="1" x14ac:dyDescent="0.25"/>
    <row r="13699" ht="0" hidden="1" customHeight="1" x14ac:dyDescent="0.25"/>
    <row r="13700" ht="0" hidden="1" customHeight="1" x14ac:dyDescent="0.25"/>
    <row r="13701" ht="0" hidden="1" customHeight="1" x14ac:dyDescent="0.25"/>
    <row r="13702" ht="0" hidden="1" customHeight="1" x14ac:dyDescent="0.25"/>
    <row r="13703" ht="0" hidden="1" customHeight="1" x14ac:dyDescent="0.25"/>
    <row r="13704" ht="0" hidden="1" customHeight="1" x14ac:dyDescent="0.25"/>
    <row r="13705" ht="0" hidden="1" customHeight="1" x14ac:dyDescent="0.25"/>
    <row r="13706" ht="0" hidden="1" customHeight="1" x14ac:dyDescent="0.25"/>
    <row r="13707" ht="0" hidden="1" customHeight="1" x14ac:dyDescent="0.25"/>
    <row r="13708" ht="0" hidden="1" customHeight="1" x14ac:dyDescent="0.25"/>
    <row r="13709" ht="0" hidden="1" customHeight="1" x14ac:dyDescent="0.25"/>
    <row r="13710" ht="0" hidden="1" customHeight="1" x14ac:dyDescent="0.25"/>
    <row r="13711" ht="0" hidden="1" customHeight="1" x14ac:dyDescent="0.25"/>
    <row r="13712" ht="0" hidden="1" customHeight="1" x14ac:dyDescent="0.25"/>
    <row r="13713" ht="0" hidden="1" customHeight="1" x14ac:dyDescent="0.25"/>
    <row r="13714" ht="0" hidden="1" customHeight="1" x14ac:dyDescent="0.25"/>
    <row r="13715" ht="0" hidden="1" customHeight="1" x14ac:dyDescent="0.25"/>
    <row r="13716" ht="0" hidden="1" customHeight="1" x14ac:dyDescent="0.25"/>
    <row r="13717" ht="0" hidden="1" customHeight="1" x14ac:dyDescent="0.25"/>
    <row r="13718" ht="0" hidden="1" customHeight="1" x14ac:dyDescent="0.25"/>
    <row r="13719" ht="0" hidden="1" customHeight="1" x14ac:dyDescent="0.25"/>
    <row r="13720" ht="0" hidden="1" customHeight="1" x14ac:dyDescent="0.25"/>
    <row r="13721" ht="0" hidden="1" customHeight="1" x14ac:dyDescent="0.25"/>
    <row r="13722" ht="0" hidden="1" customHeight="1" x14ac:dyDescent="0.25"/>
    <row r="13723" ht="0" hidden="1" customHeight="1" x14ac:dyDescent="0.25"/>
    <row r="13724" ht="0" hidden="1" customHeight="1" x14ac:dyDescent="0.25"/>
    <row r="13725" ht="0" hidden="1" customHeight="1" x14ac:dyDescent="0.25"/>
    <row r="13726" ht="0" hidden="1" customHeight="1" x14ac:dyDescent="0.25"/>
    <row r="13727" ht="0" hidden="1" customHeight="1" x14ac:dyDescent="0.25"/>
    <row r="13728" ht="0" hidden="1" customHeight="1" x14ac:dyDescent="0.25"/>
    <row r="13729" ht="0" hidden="1" customHeight="1" x14ac:dyDescent="0.25"/>
    <row r="13730" ht="0" hidden="1" customHeight="1" x14ac:dyDescent="0.25"/>
    <row r="13731" ht="0" hidden="1" customHeight="1" x14ac:dyDescent="0.25"/>
    <row r="13732" ht="0" hidden="1" customHeight="1" x14ac:dyDescent="0.25"/>
    <row r="13733" ht="0" hidden="1" customHeight="1" x14ac:dyDescent="0.25"/>
    <row r="13734" ht="0" hidden="1" customHeight="1" x14ac:dyDescent="0.25"/>
    <row r="13735" ht="0" hidden="1" customHeight="1" x14ac:dyDescent="0.25"/>
    <row r="13736" ht="0" hidden="1" customHeight="1" x14ac:dyDescent="0.25"/>
    <row r="13737" ht="0" hidden="1" customHeight="1" x14ac:dyDescent="0.25"/>
    <row r="13738" ht="0" hidden="1" customHeight="1" x14ac:dyDescent="0.25"/>
    <row r="13739" ht="0" hidden="1" customHeight="1" x14ac:dyDescent="0.25"/>
    <row r="13740" ht="0" hidden="1" customHeight="1" x14ac:dyDescent="0.25"/>
    <row r="13741" ht="0" hidden="1" customHeight="1" x14ac:dyDescent="0.25"/>
    <row r="13742" ht="0" hidden="1" customHeight="1" x14ac:dyDescent="0.25"/>
    <row r="13743" ht="0" hidden="1" customHeight="1" x14ac:dyDescent="0.25"/>
    <row r="13744" ht="0" hidden="1" customHeight="1" x14ac:dyDescent="0.25"/>
    <row r="13745" ht="0" hidden="1" customHeight="1" x14ac:dyDescent="0.25"/>
    <row r="13746" ht="0" hidden="1" customHeight="1" x14ac:dyDescent="0.25"/>
    <row r="13747" ht="0" hidden="1" customHeight="1" x14ac:dyDescent="0.25"/>
    <row r="13748" ht="0" hidden="1" customHeight="1" x14ac:dyDescent="0.25"/>
    <row r="13749" ht="0" hidden="1" customHeight="1" x14ac:dyDescent="0.25"/>
    <row r="13750" ht="0" hidden="1" customHeight="1" x14ac:dyDescent="0.25"/>
    <row r="13751" ht="0" hidden="1" customHeight="1" x14ac:dyDescent="0.25"/>
    <row r="13752" ht="0" hidden="1" customHeight="1" x14ac:dyDescent="0.25"/>
    <row r="13753" ht="0" hidden="1" customHeight="1" x14ac:dyDescent="0.25"/>
    <row r="13754" ht="0" hidden="1" customHeight="1" x14ac:dyDescent="0.25"/>
    <row r="13755" ht="0" hidden="1" customHeight="1" x14ac:dyDescent="0.25"/>
    <row r="13756" ht="0" hidden="1" customHeight="1" x14ac:dyDescent="0.25"/>
    <row r="13757" ht="0" hidden="1" customHeight="1" x14ac:dyDescent="0.25"/>
    <row r="13758" ht="0" hidden="1" customHeight="1" x14ac:dyDescent="0.25"/>
    <row r="13759" ht="0" hidden="1" customHeight="1" x14ac:dyDescent="0.25"/>
    <row r="13760" ht="0" hidden="1" customHeight="1" x14ac:dyDescent="0.25"/>
    <row r="13761" ht="0" hidden="1" customHeight="1" x14ac:dyDescent="0.25"/>
    <row r="13762" ht="0" hidden="1" customHeight="1" x14ac:dyDescent="0.25"/>
    <row r="13763" ht="0" hidden="1" customHeight="1" x14ac:dyDescent="0.25"/>
    <row r="13764" ht="0" hidden="1" customHeight="1" x14ac:dyDescent="0.25"/>
    <row r="13765" ht="0" hidden="1" customHeight="1" x14ac:dyDescent="0.25"/>
    <row r="13766" ht="0" hidden="1" customHeight="1" x14ac:dyDescent="0.25"/>
    <row r="13767" ht="0" hidden="1" customHeight="1" x14ac:dyDescent="0.25"/>
    <row r="13768" ht="0" hidden="1" customHeight="1" x14ac:dyDescent="0.25"/>
    <row r="13769" ht="0" hidden="1" customHeight="1" x14ac:dyDescent="0.25"/>
    <row r="13770" ht="0" hidden="1" customHeight="1" x14ac:dyDescent="0.25"/>
    <row r="13771" ht="0" hidden="1" customHeight="1" x14ac:dyDescent="0.25"/>
    <row r="13772" ht="0" hidden="1" customHeight="1" x14ac:dyDescent="0.25"/>
    <row r="13773" ht="0" hidden="1" customHeight="1" x14ac:dyDescent="0.25"/>
    <row r="13774" ht="0" hidden="1" customHeight="1" x14ac:dyDescent="0.25"/>
    <row r="13775" ht="0" hidden="1" customHeight="1" x14ac:dyDescent="0.25"/>
    <row r="13776" ht="0" hidden="1" customHeight="1" x14ac:dyDescent="0.25"/>
    <row r="13777" ht="0" hidden="1" customHeight="1" x14ac:dyDescent="0.25"/>
    <row r="13778" ht="0" hidden="1" customHeight="1" x14ac:dyDescent="0.25"/>
    <row r="13779" ht="0" hidden="1" customHeight="1" x14ac:dyDescent="0.25"/>
    <row r="13780" ht="0" hidden="1" customHeight="1" x14ac:dyDescent="0.25"/>
    <row r="13781" ht="0" hidden="1" customHeight="1" x14ac:dyDescent="0.25"/>
    <row r="13782" ht="0" hidden="1" customHeight="1" x14ac:dyDescent="0.25"/>
    <row r="13783" ht="0" hidden="1" customHeight="1" x14ac:dyDescent="0.25"/>
    <row r="13784" ht="0" hidden="1" customHeight="1" x14ac:dyDescent="0.25"/>
    <row r="13785" ht="0" hidden="1" customHeight="1" x14ac:dyDescent="0.25"/>
    <row r="13786" ht="0" hidden="1" customHeight="1" x14ac:dyDescent="0.25"/>
    <row r="13787" ht="0" hidden="1" customHeight="1" x14ac:dyDescent="0.25"/>
    <row r="13788" ht="0" hidden="1" customHeight="1" x14ac:dyDescent="0.25"/>
    <row r="13789" ht="0" hidden="1" customHeight="1" x14ac:dyDescent="0.25"/>
    <row r="13790" ht="0" hidden="1" customHeight="1" x14ac:dyDescent="0.25"/>
    <row r="13791" ht="0" hidden="1" customHeight="1" x14ac:dyDescent="0.25"/>
    <row r="13792" ht="0" hidden="1" customHeight="1" x14ac:dyDescent="0.25"/>
    <row r="13793" ht="0" hidden="1" customHeight="1" x14ac:dyDescent="0.25"/>
    <row r="13794" ht="0" hidden="1" customHeight="1" x14ac:dyDescent="0.25"/>
    <row r="13795" ht="0" hidden="1" customHeight="1" x14ac:dyDescent="0.25"/>
    <row r="13796" ht="0" hidden="1" customHeight="1" x14ac:dyDescent="0.25"/>
    <row r="13797" ht="0" hidden="1" customHeight="1" x14ac:dyDescent="0.25"/>
    <row r="13798" ht="0" hidden="1" customHeight="1" x14ac:dyDescent="0.25"/>
    <row r="13799" ht="0" hidden="1" customHeight="1" x14ac:dyDescent="0.25"/>
    <row r="13800" ht="0" hidden="1" customHeight="1" x14ac:dyDescent="0.25"/>
    <row r="13801" ht="0" hidden="1" customHeight="1" x14ac:dyDescent="0.25"/>
    <row r="13802" ht="0" hidden="1" customHeight="1" x14ac:dyDescent="0.25"/>
    <row r="13803" ht="0" hidden="1" customHeight="1" x14ac:dyDescent="0.25"/>
    <row r="13804" ht="0" hidden="1" customHeight="1" x14ac:dyDescent="0.25"/>
    <row r="13805" ht="0" hidden="1" customHeight="1" x14ac:dyDescent="0.25"/>
    <row r="13806" ht="0" hidden="1" customHeight="1" x14ac:dyDescent="0.25"/>
    <row r="13807" ht="0" hidden="1" customHeight="1" x14ac:dyDescent="0.25"/>
    <row r="13808" ht="0" hidden="1" customHeight="1" x14ac:dyDescent="0.25"/>
    <row r="13809" ht="0" hidden="1" customHeight="1" x14ac:dyDescent="0.25"/>
    <row r="13810" ht="0" hidden="1" customHeight="1" x14ac:dyDescent="0.25"/>
    <row r="13811" ht="0" hidden="1" customHeight="1" x14ac:dyDescent="0.25"/>
    <row r="13812" ht="0" hidden="1" customHeight="1" x14ac:dyDescent="0.25"/>
    <row r="13813" ht="0" hidden="1" customHeight="1" x14ac:dyDescent="0.25"/>
    <row r="13814" ht="0" hidden="1" customHeight="1" x14ac:dyDescent="0.25"/>
    <row r="13815" ht="0" hidden="1" customHeight="1" x14ac:dyDescent="0.25"/>
    <row r="13816" ht="0" hidden="1" customHeight="1" x14ac:dyDescent="0.25"/>
    <row r="13817" ht="0" hidden="1" customHeight="1" x14ac:dyDescent="0.25"/>
    <row r="13818" ht="0" hidden="1" customHeight="1" x14ac:dyDescent="0.25"/>
    <row r="13819" ht="0" hidden="1" customHeight="1" x14ac:dyDescent="0.25"/>
    <row r="13820" ht="0" hidden="1" customHeight="1" x14ac:dyDescent="0.25"/>
    <row r="13821" ht="0" hidden="1" customHeight="1" x14ac:dyDescent="0.25"/>
    <row r="13822" ht="0" hidden="1" customHeight="1" x14ac:dyDescent="0.25"/>
    <row r="13823" ht="0" hidden="1" customHeight="1" x14ac:dyDescent="0.25"/>
    <row r="13824" ht="0" hidden="1" customHeight="1" x14ac:dyDescent="0.25"/>
    <row r="13825" ht="0" hidden="1" customHeight="1" x14ac:dyDescent="0.25"/>
    <row r="13826" ht="0" hidden="1" customHeight="1" x14ac:dyDescent="0.25"/>
    <row r="13827" ht="0" hidden="1" customHeight="1" x14ac:dyDescent="0.25"/>
    <row r="13828" ht="0" hidden="1" customHeight="1" x14ac:dyDescent="0.25"/>
    <row r="13829" ht="0" hidden="1" customHeight="1" x14ac:dyDescent="0.25"/>
    <row r="13830" ht="0" hidden="1" customHeight="1" x14ac:dyDescent="0.25"/>
    <row r="13831" ht="0" hidden="1" customHeight="1" x14ac:dyDescent="0.25"/>
    <row r="13832" ht="0" hidden="1" customHeight="1" x14ac:dyDescent="0.25"/>
    <row r="13833" ht="0" hidden="1" customHeight="1" x14ac:dyDescent="0.25"/>
    <row r="13834" ht="0" hidden="1" customHeight="1" x14ac:dyDescent="0.25"/>
    <row r="13835" ht="0" hidden="1" customHeight="1" x14ac:dyDescent="0.25"/>
    <row r="13836" ht="0" hidden="1" customHeight="1" x14ac:dyDescent="0.25"/>
    <row r="13837" ht="0" hidden="1" customHeight="1" x14ac:dyDescent="0.25"/>
    <row r="13838" ht="0" hidden="1" customHeight="1" x14ac:dyDescent="0.25"/>
    <row r="13839" ht="0" hidden="1" customHeight="1" x14ac:dyDescent="0.25"/>
    <row r="13840" ht="0" hidden="1" customHeight="1" x14ac:dyDescent="0.25"/>
    <row r="13841" ht="0" hidden="1" customHeight="1" x14ac:dyDescent="0.25"/>
    <row r="13842" ht="0" hidden="1" customHeight="1" x14ac:dyDescent="0.25"/>
    <row r="13843" ht="0" hidden="1" customHeight="1" x14ac:dyDescent="0.25"/>
    <row r="13844" ht="0" hidden="1" customHeight="1" x14ac:dyDescent="0.25"/>
    <row r="13845" ht="0" hidden="1" customHeight="1" x14ac:dyDescent="0.25"/>
    <row r="13846" ht="0" hidden="1" customHeight="1" x14ac:dyDescent="0.25"/>
    <row r="13847" ht="0" hidden="1" customHeight="1" x14ac:dyDescent="0.25"/>
    <row r="13848" ht="0" hidden="1" customHeight="1" x14ac:dyDescent="0.25"/>
    <row r="13849" ht="0" hidden="1" customHeight="1" x14ac:dyDescent="0.25"/>
    <row r="13850" ht="0" hidden="1" customHeight="1" x14ac:dyDescent="0.25"/>
    <row r="13851" ht="0" hidden="1" customHeight="1" x14ac:dyDescent="0.25"/>
    <row r="13852" ht="0" hidden="1" customHeight="1" x14ac:dyDescent="0.25"/>
    <row r="13853" ht="0" hidden="1" customHeight="1" x14ac:dyDescent="0.25"/>
    <row r="13854" ht="0" hidden="1" customHeight="1" x14ac:dyDescent="0.25"/>
    <row r="13855" ht="0" hidden="1" customHeight="1" x14ac:dyDescent="0.25"/>
    <row r="13856" ht="0" hidden="1" customHeight="1" x14ac:dyDescent="0.25"/>
    <row r="13857" ht="0" hidden="1" customHeight="1" x14ac:dyDescent="0.25"/>
    <row r="13858" ht="0" hidden="1" customHeight="1" x14ac:dyDescent="0.25"/>
    <row r="13859" ht="0" hidden="1" customHeight="1" x14ac:dyDescent="0.25"/>
    <row r="13860" ht="0" hidden="1" customHeight="1" x14ac:dyDescent="0.25"/>
    <row r="13861" ht="0" hidden="1" customHeight="1" x14ac:dyDescent="0.25"/>
    <row r="13862" ht="0" hidden="1" customHeight="1" x14ac:dyDescent="0.25"/>
    <row r="13863" ht="0" hidden="1" customHeight="1" x14ac:dyDescent="0.25"/>
    <row r="13864" ht="0" hidden="1" customHeight="1" x14ac:dyDescent="0.25"/>
    <row r="13865" ht="0" hidden="1" customHeight="1" x14ac:dyDescent="0.25"/>
    <row r="13866" ht="0" hidden="1" customHeight="1" x14ac:dyDescent="0.25"/>
    <row r="13867" ht="0" hidden="1" customHeight="1" x14ac:dyDescent="0.25"/>
    <row r="13868" ht="0" hidden="1" customHeight="1" x14ac:dyDescent="0.25"/>
    <row r="13869" ht="0" hidden="1" customHeight="1" x14ac:dyDescent="0.25"/>
    <row r="13870" ht="0" hidden="1" customHeight="1" x14ac:dyDescent="0.25"/>
    <row r="13871" ht="0" hidden="1" customHeight="1" x14ac:dyDescent="0.25"/>
    <row r="13872" ht="0" hidden="1" customHeight="1" x14ac:dyDescent="0.25"/>
    <row r="13873" ht="0" hidden="1" customHeight="1" x14ac:dyDescent="0.25"/>
    <row r="13874" ht="0" hidden="1" customHeight="1" x14ac:dyDescent="0.25"/>
    <row r="13875" ht="0" hidden="1" customHeight="1" x14ac:dyDescent="0.25"/>
    <row r="13876" ht="0" hidden="1" customHeight="1" x14ac:dyDescent="0.25"/>
    <row r="13877" ht="0" hidden="1" customHeight="1" x14ac:dyDescent="0.25"/>
    <row r="13878" ht="0" hidden="1" customHeight="1" x14ac:dyDescent="0.25"/>
    <row r="13879" ht="0" hidden="1" customHeight="1" x14ac:dyDescent="0.25"/>
    <row r="13880" ht="0" hidden="1" customHeight="1" x14ac:dyDescent="0.25"/>
    <row r="13881" ht="0" hidden="1" customHeight="1" x14ac:dyDescent="0.25"/>
    <row r="13882" ht="0" hidden="1" customHeight="1" x14ac:dyDescent="0.25"/>
    <row r="13883" ht="0" hidden="1" customHeight="1" x14ac:dyDescent="0.25"/>
    <row r="13884" ht="0" hidden="1" customHeight="1" x14ac:dyDescent="0.25"/>
    <row r="13885" ht="0" hidden="1" customHeight="1" x14ac:dyDescent="0.25"/>
    <row r="13886" ht="0" hidden="1" customHeight="1" x14ac:dyDescent="0.25"/>
    <row r="13887" ht="0" hidden="1" customHeight="1" x14ac:dyDescent="0.25"/>
    <row r="13888" ht="0" hidden="1" customHeight="1" x14ac:dyDescent="0.25"/>
    <row r="13889" ht="0" hidden="1" customHeight="1" x14ac:dyDescent="0.25"/>
    <row r="13890" ht="0" hidden="1" customHeight="1" x14ac:dyDescent="0.25"/>
    <row r="13891" ht="0" hidden="1" customHeight="1" x14ac:dyDescent="0.25"/>
    <row r="13892" ht="0" hidden="1" customHeight="1" x14ac:dyDescent="0.25"/>
    <row r="13893" ht="0" hidden="1" customHeight="1" x14ac:dyDescent="0.25"/>
    <row r="13894" ht="0" hidden="1" customHeight="1" x14ac:dyDescent="0.25"/>
    <row r="13895" ht="0" hidden="1" customHeight="1" x14ac:dyDescent="0.25"/>
    <row r="13896" ht="0" hidden="1" customHeight="1" x14ac:dyDescent="0.25"/>
    <row r="13897" ht="0" hidden="1" customHeight="1" x14ac:dyDescent="0.25"/>
    <row r="13898" ht="0" hidden="1" customHeight="1" x14ac:dyDescent="0.25"/>
    <row r="13899" ht="0" hidden="1" customHeight="1" x14ac:dyDescent="0.25"/>
    <row r="13900" ht="0" hidden="1" customHeight="1" x14ac:dyDescent="0.25"/>
    <row r="13901" ht="0" hidden="1" customHeight="1" x14ac:dyDescent="0.25"/>
    <row r="13902" ht="0" hidden="1" customHeight="1" x14ac:dyDescent="0.25"/>
    <row r="13903" ht="0" hidden="1" customHeight="1" x14ac:dyDescent="0.25"/>
    <row r="13904" ht="0" hidden="1" customHeight="1" x14ac:dyDescent="0.25"/>
    <row r="13905" ht="0" hidden="1" customHeight="1" x14ac:dyDescent="0.25"/>
    <row r="13906" ht="0" hidden="1" customHeight="1" x14ac:dyDescent="0.25"/>
    <row r="13907" ht="0" hidden="1" customHeight="1" x14ac:dyDescent="0.25"/>
    <row r="13908" ht="0" hidden="1" customHeight="1" x14ac:dyDescent="0.25"/>
    <row r="13909" ht="0" hidden="1" customHeight="1" x14ac:dyDescent="0.25"/>
    <row r="13910" ht="0" hidden="1" customHeight="1" x14ac:dyDescent="0.25"/>
    <row r="13911" ht="0" hidden="1" customHeight="1" x14ac:dyDescent="0.25"/>
    <row r="13912" ht="0" hidden="1" customHeight="1" x14ac:dyDescent="0.25"/>
    <row r="13913" ht="0" hidden="1" customHeight="1" x14ac:dyDescent="0.25"/>
    <row r="13914" ht="0" hidden="1" customHeight="1" x14ac:dyDescent="0.25"/>
    <row r="13915" ht="0" hidden="1" customHeight="1" x14ac:dyDescent="0.25"/>
    <row r="13916" ht="0" hidden="1" customHeight="1" x14ac:dyDescent="0.25"/>
    <row r="13917" ht="0" hidden="1" customHeight="1" x14ac:dyDescent="0.25"/>
    <row r="13918" ht="0" hidden="1" customHeight="1" x14ac:dyDescent="0.25"/>
    <row r="13919" ht="0" hidden="1" customHeight="1" x14ac:dyDescent="0.25"/>
    <row r="13920" ht="0" hidden="1" customHeight="1" x14ac:dyDescent="0.25"/>
    <row r="13921" ht="0" hidden="1" customHeight="1" x14ac:dyDescent="0.25"/>
    <row r="13922" ht="0" hidden="1" customHeight="1" x14ac:dyDescent="0.25"/>
    <row r="13923" ht="0" hidden="1" customHeight="1" x14ac:dyDescent="0.25"/>
    <row r="13924" ht="0" hidden="1" customHeight="1" x14ac:dyDescent="0.25"/>
    <row r="13925" ht="0" hidden="1" customHeight="1" x14ac:dyDescent="0.25"/>
    <row r="13926" ht="0" hidden="1" customHeight="1" x14ac:dyDescent="0.25"/>
    <row r="13927" ht="0" hidden="1" customHeight="1" x14ac:dyDescent="0.25"/>
    <row r="13928" ht="0" hidden="1" customHeight="1" x14ac:dyDescent="0.25"/>
    <row r="13929" ht="0" hidden="1" customHeight="1" x14ac:dyDescent="0.25"/>
    <row r="13930" ht="0" hidden="1" customHeight="1" x14ac:dyDescent="0.25"/>
    <row r="13931" ht="0" hidden="1" customHeight="1" x14ac:dyDescent="0.25"/>
    <row r="13932" ht="0" hidden="1" customHeight="1" x14ac:dyDescent="0.25"/>
    <row r="13933" ht="0" hidden="1" customHeight="1" x14ac:dyDescent="0.25"/>
    <row r="13934" ht="0" hidden="1" customHeight="1" x14ac:dyDescent="0.25"/>
    <row r="13935" ht="0" hidden="1" customHeight="1" x14ac:dyDescent="0.25"/>
    <row r="13936" ht="0" hidden="1" customHeight="1" x14ac:dyDescent="0.25"/>
    <row r="13937" ht="0" hidden="1" customHeight="1" x14ac:dyDescent="0.25"/>
    <row r="13938" ht="0" hidden="1" customHeight="1" x14ac:dyDescent="0.25"/>
    <row r="13939" ht="0" hidden="1" customHeight="1" x14ac:dyDescent="0.25"/>
    <row r="13940" ht="0" hidden="1" customHeight="1" x14ac:dyDescent="0.25"/>
    <row r="13941" ht="0" hidden="1" customHeight="1" x14ac:dyDescent="0.25"/>
    <row r="13942" ht="0" hidden="1" customHeight="1" x14ac:dyDescent="0.25"/>
    <row r="13943" ht="0" hidden="1" customHeight="1" x14ac:dyDescent="0.25"/>
    <row r="13944" ht="0" hidden="1" customHeight="1" x14ac:dyDescent="0.25"/>
    <row r="13945" ht="0" hidden="1" customHeight="1" x14ac:dyDescent="0.25"/>
    <row r="13946" ht="0" hidden="1" customHeight="1" x14ac:dyDescent="0.25"/>
    <row r="13947" ht="0" hidden="1" customHeight="1" x14ac:dyDescent="0.25"/>
    <row r="13948" ht="0" hidden="1" customHeight="1" x14ac:dyDescent="0.25"/>
    <row r="13949" ht="0" hidden="1" customHeight="1" x14ac:dyDescent="0.25"/>
    <row r="13950" ht="0" hidden="1" customHeight="1" x14ac:dyDescent="0.25"/>
    <row r="13951" ht="0" hidden="1" customHeight="1" x14ac:dyDescent="0.25"/>
    <row r="13952" ht="0" hidden="1" customHeight="1" x14ac:dyDescent="0.25"/>
    <row r="13953" ht="0" hidden="1" customHeight="1" x14ac:dyDescent="0.25"/>
    <row r="13954" ht="0" hidden="1" customHeight="1" x14ac:dyDescent="0.25"/>
    <row r="13955" ht="0" hidden="1" customHeight="1" x14ac:dyDescent="0.25"/>
    <row r="13956" ht="0" hidden="1" customHeight="1" x14ac:dyDescent="0.25"/>
    <row r="13957" ht="0" hidden="1" customHeight="1" x14ac:dyDescent="0.25"/>
    <row r="13958" ht="0" hidden="1" customHeight="1" x14ac:dyDescent="0.25"/>
    <row r="13959" ht="0" hidden="1" customHeight="1" x14ac:dyDescent="0.25"/>
    <row r="13960" ht="0" hidden="1" customHeight="1" x14ac:dyDescent="0.25"/>
    <row r="13961" ht="0" hidden="1" customHeight="1" x14ac:dyDescent="0.25"/>
    <row r="13962" ht="0" hidden="1" customHeight="1" x14ac:dyDescent="0.25"/>
    <row r="13963" ht="0" hidden="1" customHeight="1" x14ac:dyDescent="0.25"/>
    <row r="13964" ht="0" hidden="1" customHeight="1" x14ac:dyDescent="0.25"/>
    <row r="13965" ht="0" hidden="1" customHeight="1" x14ac:dyDescent="0.25"/>
    <row r="13966" ht="0" hidden="1" customHeight="1" x14ac:dyDescent="0.25"/>
    <row r="13967" ht="0" hidden="1" customHeight="1" x14ac:dyDescent="0.25"/>
    <row r="13968" ht="0" hidden="1" customHeight="1" x14ac:dyDescent="0.25"/>
    <row r="13969" ht="0" hidden="1" customHeight="1" x14ac:dyDescent="0.25"/>
    <row r="13970" ht="0" hidden="1" customHeight="1" x14ac:dyDescent="0.25"/>
    <row r="13971" ht="0" hidden="1" customHeight="1" x14ac:dyDescent="0.25"/>
    <row r="13972" ht="0" hidden="1" customHeight="1" x14ac:dyDescent="0.25"/>
    <row r="13973" ht="0" hidden="1" customHeight="1" x14ac:dyDescent="0.25"/>
    <row r="13974" ht="0" hidden="1" customHeight="1" x14ac:dyDescent="0.25"/>
    <row r="13975" ht="0" hidden="1" customHeight="1" x14ac:dyDescent="0.25"/>
    <row r="13976" ht="0" hidden="1" customHeight="1" x14ac:dyDescent="0.25"/>
    <row r="13977" ht="0" hidden="1" customHeight="1" x14ac:dyDescent="0.25"/>
    <row r="13978" ht="0" hidden="1" customHeight="1" x14ac:dyDescent="0.25"/>
    <row r="13979" ht="0" hidden="1" customHeight="1" x14ac:dyDescent="0.25"/>
    <row r="13980" ht="0" hidden="1" customHeight="1" x14ac:dyDescent="0.25"/>
    <row r="13981" ht="0" hidden="1" customHeight="1" x14ac:dyDescent="0.25"/>
    <row r="13982" ht="0" hidden="1" customHeight="1" x14ac:dyDescent="0.25"/>
    <row r="13983" ht="0" hidden="1" customHeight="1" x14ac:dyDescent="0.25"/>
    <row r="13984" ht="0" hidden="1" customHeight="1" x14ac:dyDescent="0.25"/>
    <row r="13985" ht="0" hidden="1" customHeight="1" x14ac:dyDescent="0.25"/>
    <row r="13986" ht="0" hidden="1" customHeight="1" x14ac:dyDescent="0.25"/>
    <row r="13987" ht="0" hidden="1" customHeight="1" x14ac:dyDescent="0.25"/>
    <row r="13988" ht="0" hidden="1" customHeight="1" x14ac:dyDescent="0.25"/>
    <row r="13989" ht="0" hidden="1" customHeight="1" x14ac:dyDescent="0.25"/>
    <row r="13990" ht="0" hidden="1" customHeight="1" x14ac:dyDescent="0.25"/>
    <row r="13991" ht="0" hidden="1" customHeight="1" x14ac:dyDescent="0.25"/>
    <row r="13992" ht="0" hidden="1" customHeight="1" x14ac:dyDescent="0.25"/>
    <row r="13993" ht="0" hidden="1" customHeight="1" x14ac:dyDescent="0.25"/>
    <row r="13994" ht="0" hidden="1" customHeight="1" x14ac:dyDescent="0.25"/>
    <row r="13995" ht="0" hidden="1" customHeight="1" x14ac:dyDescent="0.25"/>
    <row r="13996" ht="0" hidden="1" customHeight="1" x14ac:dyDescent="0.25"/>
    <row r="13997" ht="0" hidden="1" customHeight="1" x14ac:dyDescent="0.25"/>
    <row r="13998" ht="0" hidden="1" customHeight="1" x14ac:dyDescent="0.25"/>
    <row r="13999" ht="0" hidden="1" customHeight="1" x14ac:dyDescent="0.25"/>
    <row r="14000" ht="0" hidden="1" customHeight="1" x14ac:dyDescent="0.25"/>
    <row r="14001" ht="0" hidden="1" customHeight="1" x14ac:dyDescent="0.25"/>
    <row r="14002" ht="0" hidden="1" customHeight="1" x14ac:dyDescent="0.25"/>
    <row r="14003" ht="0" hidden="1" customHeight="1" x14ac:dyDescent="0.25"/>
    <row r="14004" ht="0" hidden="1" customHeight="1" x14ac:dyDescent="0.25"/>
    <row r="14005" ht="0" hidden="1" customHeight="1" x14ac:dyDescent="0.25"/>
    <row r="14006" ht="0" hidden="1" customHeight="1" x14ac:dyDescent="0.25"/>
    <row r="14007" ht="0" hidden="1" customHeight="1" x14ac:dyDescent="0.25"/>
    <row r="14008" ht="0" hidden="1" customHeight="1" x14ac:dyDescent="0.25"/>
    <row r="14009" ht="0" hidden="1" customHeight="1" x14ac:dyDescent="0.25"/>
    <row r="14010" ht="0" hidden="1" customHeight="1" x14ac:dyDescent="0.25"/>
    <row r="14011" ht="0" hidden="1" customHeight="1" x14ac:dyDescent="0.25"/>
    <row r="14012" ht="0" hidden="1" customHeight="1" x14ac:dyDescent="0.25"/>
    <row r="14013" ht="0" hidden="1" customHeight="1" x14ac:dyDescent="0.25"/>
    <row r="14014" ht="0" hidden="1" customHeight="1" x14ac:dyDescent="0.25"/>
    <row r="14015" ht="0" hidden="1" customHeight="1" x14ac:dyDescent="0.25"/>
    <row r="14016" ht="0" hidden="1" customHeight="1" x14ac:dyDescent="0.25"/>
    <row r="14017" ht="0" hidden="1" customHeight="1" x14ac:dyDescent="0.25"/>
    <row r="14018" ht="0" hidden="1" customHeight="1" x14ac:dyDescent="0.25"/>
    <row r="14019" ht="0" hidden="1" customHeight="1" x14ac:dyDescent="0.25"/>
    <row r="14020" ht="0" hidden="1" customHeight="1" x14ac:dyDescent="0.25"/>
    <row r="14021" ht="0" hidden="1" customHeight="1" x14ac:dyDescent="0.25"/>
    <row r="14022" ht="0" hidden="1" customHeight="1" x14ac:dyDescent="0.25"/>
    <row r="14023" ht="0" hidden="1" customHeight="1" x14ac:dyDescent="0.25"/>
    <row r="14024" ht="0" hidden="1" customHeight="1" x14ac:dyDescent="0.25"/>
    <row r="14025" ht="0" hidden="1" customHeight="1" x14ac:dyDescent="0.25"/>
    <row r="14026" ht="0" hidden="1" customHeight="1" x14ac:dyDescent="0.25"/>
    <row r="14027" ht="0" hidden="1" customHeight="1" x14ac:dyDescent="0.25"/>
    <row r="14028" ht="0" hidden="1" customHeight="1" x14ac:dyDescent="0.25"/>
    <row r="14029" ht="0" hidden="1" customHeight="1" x14ac:dyDescent="0.25"/>
    <row r="14030" ht="0" hidden="1" customHeight="1" x14ac:dyDescent="0.25"/>
    <row r="14031" ht="0" hidden="1" customHeight="1" x14ac:dyDescent="0.25"/>
    <row r="14032" ht="0" hidden="1" customHeight="1" x14ac:dyDescent="0.25"/>
    <row r="14033" ht="0" hidden="1" customHeight="1" x14ac:dyDescent="0.25"/>
    <row r="14034" ht="0" hidden="1" customHeight="1" x14ac:dyDescent="0.25"/>
    <row r="14035" ht="0" hidden="1" customHeight="1" x14ac:dyDescent="0.25"/>
    <row r="14036" ht="0" hidden="1" customHeight="1" x14ac:dyDescent="0.25"/>
    <row r="14037" ht="0" hidden="1" customHeight="1" x14ac:dyDescent="0.25"/>
    <row r="14038" ht="0" hidden="1" customHeight="1" x14ac:dyDescent="0.25"/>
    <row r="14039" ht="0" hidden="1" customHeight="1" x14ac:dyDescent="0.25"/>
    <row r="14040" ht="0" hidden="1" customHeight="1" x14ac:dyDescent="0.25"/>
    <row r="14041" ht="0" hidden="1" customHeight="1" x14ac:dyDescent="0.25"/>
    <row r="14042" ht="0" hidden="1" customHeight="1" x14ac:dyDescent="0.25"/>
    <row r="14043" ht="0" hidden="1" customHeight="1" x14ac:dyDescent="0.25"/>
    <row r="14044" ht="0" hidden="1" customHeight="1" x14ac:dyDescent="0.25"/>
    <row r="14045" ht="0" hidden="1" customHeight="1" x14ac:dyDescent="0.25"/>
    <row r="14046" ht="0" hidden="1" customHeight="1" x14ac:dyDescent="0.25"/>
    <row r="14047" ht="0" hidden="1" customHeight="1" x14ac:dyDescent="0.25"/>
    <row r="14048" ht="0" hidden="1" customHeight="1" x14ac:dyDescent="0.25"/>
    <row r="14049" ht="0" hidden="1" customHeight="1" x14ac:dyDescent="0.25"/>
    <row r="14050" ht="0" hidden="1" customHeight="1" x14ac:dyDescent="0.25"/>
    <row r="14051" ht="0" hidden="1" customHeight="1" x14ac:dyDescent="0.25"/>
    <row r="14052" ht="0" hidden="1" customHeight="1" x14ac:dyDescent="0.25"/>
    <row r="14053" ht="0" hidden="1" customHeight="1" x14ac:dyDescent="0.25"/>
    <row r="14054" ht="0" hidden="1" customHeight="1" x14ac:dyDescent="0.25"/>
    <row r="14055" ht="0" hidden="1" customHeight="1" x14ac:dyDescent="0.25"/>
    <row r="14056" ht="0" hidden="1" customHeight="1" x14ac:dyDescent="0.25"/>
    <row r="14057" ht="0" hidden="1" customHeight="1" x14ac:dyDescent="0.25"/>
    <row r="14058" ht="0" hidden="1" customHeight="1" x14ac:dyDescent="0.25"/>
    <row r="14059" ht="0" hidden="1" customHeight="1" x14ac:dyDescent="0.25"/>
    <row r="14060" ht="0" hidden="1" customHeight="1" x14ac:dyDescent="0.25"/>
    <row r="14061" ht="0" hidden="1" customHeight="1" x14ac:dyDescent="0.25"/>
    <row r="14062" ht="0" hidden="1" customHeight="1" x14ac:dyDescent="0.25"/>
    <row r="14063" ht="0" hidden="1" customHeight="1" x14ac:dyDescent="0.25"/>
    <row r="14064" ht="0" hidden="1" customHeight="1" x14ac:dyDescent="0.25"/>
    <row r="14065" ht="0" hidden="1" customHeight="1" x14ac:dyDescent="0.25"/>
    <row r="14066" ht="0" hidden="1" customHeight="1" x14ac:dyDescent="0.25"/>
    <row r="14067" ht="0" hidden="1" customHeight="1" x14ac:dyDescent="0.25"/>
    <row r="14068" ht="0" hidden="1" customHeight="1" x14ac:dyDescent="0.25"/>
    <row r="14069" ht="0" hidden="1" customHeight="1" x14ac:dyDescent="0.25"/>
    <row r="14070" ht="0" hidden="1" customHeight="1" x14ac:dyDescent="0.25"/>
    <row r="14071" ht="0" hidden="1" customHeight="1" x14ac:dyDescent="0.25"/>
    <row r="14072" ht="0" hidden="1" customHeight="1" x14ac:dyDescent="0.25"/>
    <row r="14073" ht="0" hidden="1" customHeight="1" x14ac:dyDescent="0.25"/>
    <row r="14074" ht="0" hidden="1" customHeight="1" x14ac:dyDescent="0.25"/>
    <row r="14075" ht="0" hidden="1" customHeight="1" x14ac:dyDescent="0.25"/>
    <row r="14076" ht="0" hidden="1" customHeight="1" x14ac:dyDescent="0.25"/>
    <row r="14077" ht="0" hidden="1" customHeight="1" x14ac:dyDescent="0.25"/>
    <row r="14078" ht="0" hidden="1" customHeight="1" x14ac:dyDescent="0.25"/>
    <row r="14079" ht="0" hidden="1" customHeight="1" x14ac:dyDescent="0.25"/>
    <row r="14080" ht="0" hidden="1" customHeight="1" x14ac:dyDescent="0.25"/>
    <row r="14081" ht="0" hidden="1" customHeight="1" x14ac:dyDescent="0.25"/>
    <row r="14082" ht="0" hidden="1" customHeight="1" x14ac:dyDescent="0.25"/>
    <row r="14083" ht="0" hidden="1" customHeight="1" x14ac:dyDescent="0.25"/>
    <row r="14084" ht="0" hidden="1" customHeight="1" x14ac:dyDescent="0.25"/>
    <row r="14085" ht="0" hidden="1" customHeight="1" x14ac:dyDescent="0.25"/>
    <row r="14086" ht="0" hidden="1" customHeight="1" x14ac:dyDescent="0.25"/>
    <row r="14087" ht="0" hidden="1" customHeight="1" x14ac:dyDescent="0.25"/>
    <row r="14088" ht="0" hidden="1" customHeight="1" x14ac:dyDescent="0.25"/>
    <row r="14089" ht="0" hidden="1" customHeight="1" x14ac:dyDescent="0.25"/>
    <row r="14090" ht="0" hidden="1" customHeight="1" x14ac:dyDescent="0.25"/>
    <row r="14091" ht="0" hidden="1" customHeight="1" x14ac:dyDescent="0.25"/>
    <row r="14092" ht="0" hidden="1" customHeight="1" x14ac:dyDescent="0.25"/>
    <row r="14093" ht="0" hidden="1" customHeight="1" x14ac:dyDescent="0.25"/>
    <row r="14094" ht="0" hidden="1" customHeight="1" x14ac:dyDescent="0.25"/>
    <row r="14095" ht="0" hidden="1" customHeight="1" x14ac:dyDescent="0.25"/>
    <row r="14096" ht="0" hidden="1" customHeight="1" x14ac:dyDescent="0.25"/>
    <row r="14097" ht="0" hidden="1" customHeight="1" x14ac:dyDescent="0.25"/>
    <row r="14098" ht="0" hidden="1" customHeight="1" x14ac:dyDescent="0.25"/>
    <row r="14099" ht="0" hidden="1" customHeight="1" x14ac:dyDescent="0.25"/>
    <row r="14100" ht="0" hidden="1" customHeight="1" x14ac:dyDescent="0.25"/>
    <row r="14101" ht="0" hidden="1" customHeight="1" x14ac:dyDescent="0.25"/>
    <row r="14102" ht="0" hidden="1" customHeight="1" x14ac:dyDescent="0.25"/>
    <row r="14103" ht="0" hidden="1" customHeight="1" x14ac:dyDescent="0.25"/>
    <row r="14104" ht="0" hidden="1" customHeight="1" x14ac:dyDescent="0.25"/>
    <row r="14105" ht="0" hidden="1" customHeight="1" x14ac:dyDescent="0.25"/>
    <row r="14106" ht="0" hidden="1" customHeight="1" x14ac:dyDescent="0.25"/>
    <row r="14107" ht="0" hidden="1" customHeight="1" x14ac:dyDescent="0.25"/>
    <row r="14108" ht="0" hidden="1" customHeight="1" x14ac:dyDescent="0.25"/>
    <row r="14109" ht="0" hidden="1" customHeight="1" x14ac:dyDescent="0.25"/>
    <row r="14110" ht="0" hidden="1" customHeight="1" x14ac:dyDescent="0.25"/>
    <row r="14111" ht="0" hidden="1" customHeight="1" x14ac:dyDescent="0.25"/>
    <row r="14112" ht="0" hidden="1" customHeight="1" x14ac:dyDescent="0.25"/>
    <row r="14113" ht="0" hidden="1" customHeight="1" x14ac:dyDescent="0.25"/>
    <row r="14114" ht="0" hidden="1" customHeight="1" x14ac:dyDescent="0.25"/>
    <row r="14115" ht="0" hidden="1" customHeight="1" x14ac:dyDescent="0.25"/>
    <row r="14116" ht="0" hidden="1" customHeight="1" x14ac:dyDescent="0.25"/>
    <row r="14117" ht="0" hidden="1" customHeight="1" x14ac:dyDescent="0.25"/>
    <row r="14118" ht="0" hidden="1" customHeight="1" x14ac:dyDescent="0.25"/>
    <row r="14119" ht="0" hidden="1" customHeight="1" x14ac:dyDescent="0.25"/>
    <row r="14120" ht="0" hidden="1" customHeight="1" x14ac:dyDescent="0.25"/>
    <row r="14121" ht="0" hidden="1" customHeight="1" x14ac:dyDescent="0.25"/>
    <row r="14122" ht="0" hidden="1" customHeight="1" x14ac:dyDescent="0.25"/>
    <row r="14123" ht="0" hidden="1" customHeight="1" x14ac:dyDescent="0.25"/>
    <row r="14124" ht="0" hidden="1" customHeight="1" x14ac:dyDescent="0.25"/>
    <row r="14125" ht="0" hidden="1" customHeight="1" x14ac:dyDescent="0.25"/>
    <row r="14126" ht="0" hidden="1" customHeight="1" x14ac:dyDescent="0.25"/>
    <row r="14127" ht="0" hidden="1" customHeight="1" x14ac:dyDescent="0.25"/>
    <row r="14128" ht="0" hidden="1" customHeight="1" x14ac:dyDescent="0.25"/>
    <row r="14129" ht="0" hidden="1" customHeight="1" x14ac:dyDescent="0.25"/>
    <row r="14130" ht="0" hidden="1" customHeight="1" x14ac:dyDescent="0.25"/>
    <row r="14131" ht="0" hidden="1" customHeight="1" x14ac:dyDescent="0.25"/>
    <row r="14132" ht="0" hidden="1" customHeight="1" x14ac:dyDescent="0.25"/>
    <row r="14133" ht="0" hidden="1" customHeight="1" x14ac:dyDescent="0.25"/>
    <row r="14134" ht="0" hidden="1" customHeight="1" x14ac:dyDescent="0.25"/>
    <row r="14135" ht="0" hidden="1" customHeight="1" x14ac:dyDescent="0.25"/>
    <row r="14136" ht="0" hidden="1" customHeight="1" x14ac:dyDescent="0.25"/>
    <row r="14137" ht="0" hidden="1" customHeight="1" x14ac:dyDescent="0.25"/>
    <row r="14138" ht="0" hidden="1" customHeight="1" x14ac:dyDescent="0.25"/>
    <row r="14139" ht="0" hidden="1" customHeight="1" x14ac:dyDescent="0.25"/>
    <row r="14140" ht="0" hidden="1" customHeight="1" x14ac:dyDescent="0.25"/>
    <row r="14141" ht="0" hidden="1" customHeight="1" x14ac:dyDescent="0.25"/>
    <row r="14142" ht="0" hidden="1" customHeight="1" x14ac:dyDescent="0.25"/>
    <row r="14143" ht="0" hidden="1" customHeight="1" x14ac:dyDescent="0.25"/>
    <row r="14144" ht="0" hidden="1" customHeight="1" x14ac:dyDescent="0.25"/>
    <row r="14145" ht="0" hidden="1" customHeight="1" x14ac:dyDescent="0.25"/>
    <row r="14146" ht="0" hidden="1" customHeight="1" x14ac:dyDescent="0.25"/>
    <row r="14147" ht="0" hidden="1" customHeight="1" x14ac:dyDescent="0.25"/>
    <row r="14148" ht="0" hidden="1" customHeight="1" x14ac:dyDescent="0.25"/>
    <row r="14149" ht="0" hidden="1" customHeight="1" x14ac:dyDescent="0.25"/>
    <row r="14150" ht="0" hidden="1" customHeight="1" x14ac:dyDescent="0.25"/>
    <row r="14151" ht="0" hidden="1" customHeight="1" x14ac:dyDescent="0.25"/>
    <row r="14152" ht="0" hidden="1" customHeight="1" x14ac:dyDescent="0.25"/>
    <row r="14153" ht="0" hidden="1" customHeight="1" x14ac:dyDescent="0.25"/>
    <row r="14154" ht="0" hidden="1" customHeight="1" x14ac:dyDescent="0.25"/>
    <row r="14155" ht="0" hidden="1" customHeight="1" x14ac:dyDescent="0.25"/>
    <row r="14156" ht="0" hidden="1" customHeight="1" x14ac:dyDescent="0.25"/>
    <row r="14157" ht="0" hidden="1" customHeight="1" x14ac:dyDescent="0.25"/>
    <row r="14158" ht="0" hidden="1" customHeight="1" x14ac:dyDescent="0.25"/>
    <row r="14159" ht="0" hidden="1" customHeight="1" x14ac:dyDescent="0.25"/>
    <row r="14160" ht="0" hidden="1" customHeight="1" x14ac:dyDescent="0.25"/>
    <row r="14161" ht="0" hidden="1" customHeight="1" x14ac:dyDescent="0.25"/>
    <row r="14162" ht="0" hidden="1" customHeight="1" x14ac:dyDescent="0.25"/>
    <row r="14163" ht="0" hidden="1" customHeight="1" x14ac:dyDescent="0.25"/>
    <row r="14164" ht="0" hidden="1" customHeight="1" x14ac:dyDescent="0.25"/>
    <row r="14165" ht="0" hidden="1" customHeight="1" x14ac:dyDescent="0.25"/>
    <row r="14166" ht="0" hidden="1" customHeight="1" x14ac:dyDescent="0.25"/>
    <row r="14167" ht="0" hidden="1" customHeight="1" x14ac:dyDescent="0.25"/>
    <row r="14168" ht="0" hidden="1" customHeight="1" x14ac:dyDescent="0.25"/>
    <row r="14169" ht="0" hidden="1" customHeight="1" x14ac:dyDescent="0.25"/>
    <row r="14170" ht="0" hidden="1" customHeight="1" x14ac:dyDescent="0.25"/>
    <row r="14171" ht="0" hidden="1" customHeight="1" x14ac:dyDescent="0.25"/>
    <row r="14172" ht="0" hidden="1" customHeight="1" x14ac:dyDescent="0.25"/>
    <row r="14173" ht="0" hidden="1" customHeight="1" x14ac:dyDescent="0.25"/>
    <row r="14174" ht="0" hidden="1" customHeight="1" x14ac:dyDescent="0.25"/>
    <row r="14175" ht="0" hidden="1" customHeight="1" x14ac:dyDescent="0.25"/>
    <row r="14176" ht="0" hidden="1" customHeight="1" x14ac:dyDescent="0.25"/>
    <row r="14177" ht="0" hidden="1" customHeight="1" x14ac:dyDescent="0.25"/>
    <row r="14178" ht="0" hidden="1" customHeight="1" x14ac:dyDescent="0.25"/>
    <row r="14179" ht="0" hidden="1" customHeight="1" x14ac:dyDescent="0.25"/>
    <row r="14180" ht="0" hidden="1" customHeight="1" x14ac:dyDescent="0.25"/>
    <row r="14181" ht="0" hidden="1" customHeight="1" x14ac:dyDescent="0.25"/>
    <row r="14182" ht="0" hidden="1" customHeight="1" x14ac:dyDescent="0.25"/>
    <row r="14183" ht="0" hidden="1" customHeight="1" x14ac:dyDescent="0.25"/>
    <row r="14184" ht="0" hidden="1" customHeight="1" x14ac:dyDescent="0.25"/>
    <row r="14185" ht="0" hidden="1" customHeight="1" x14ac:dyDescent="0.25"/>
    <row r="14186" ht="0" hidden="1" customHeight="1" x14ac:dyDescent="0.25"/>
    <row r="14187" ht="0" hidden="1" customHeight="1" x14ac:dyDescent="0.25"/>
    <row r="14188" ht="0" hidden="1" customHeight="1" x14ac:dyDescent="0.25"/>
    <row r="14189" ht="0" hidden="1" customHeight="1" x14ac:dyDescent="0.25"/>
    <row r="14190" ht="0" hidden="1" customHeight="1" x14ac:dyDescent="0.25"/>
    <row r="14191" ht="0" hidden="1" customHeight="1" x14ac:dyDescent="0.25"/>
    <row r="14192" ht="0" hidden="1" customHeight="1" x14ac:dyDescent="0.25"/>
    <row r="14193" ht="0" hidden="1" customHeight="1" x14ac:dyDescent="0.25"/>
    <row r="14194" ht="0" hidden="1" customHeight="1" x14ac:dyDescent="0.25"/>
    <row r="14195" ht="0" hidden="1" customHeight="1" x14ac:dyDescent="0.25"/>
    <row r="14196" ht="0" hidden="1" customHeight="1" x14ac:dyDescent="0.25"/>
    <row r="14197" ht="0" hidden="1" customHeight="1" x14ac:dyDescent="0.25"/>
    <row r="14198" ht="0" hidden="1" customHeight="1" x14ac:dyDescent="0.25"/>
    <row r="14199" ht="0" hidden="1" customHeight="1" x14ac:dyDescent="0.25"/>
    <row r="14200" ht="0" hidden="1" customHeight="1" x14ac:dyDescent="0.25"/>
    <row r="14201" ht="0" hidden="1" customHeight="1" x14ac:dyDescent="0.25"/>
    <row r="14202" ht="0" hidden="1" customHeight="1" x14ac:dyDescent="0.25"/>
    <row r="14203" ht="0" hidden="1" customHeight="1" x14ac:dyDescent="0.25"/>
    <row r="14204" ht="0" hidden="1" customHeight="1" x14ac:dyDescent="0.25"/>
    <row r="14205" ht="0" hidden="1" customHeight="1" x14ac:dyDescent="0.25"/>
    <row r="14206" ht="0" hidden="1" customHeight="1" x14ac:dyDescent="0.25"/>
    <row r="14207" ht="0" hidden="1" customHeight="1" x14ac:dyDescent="0.25"/>
    <row r="14208" ht="0" hidden="1" customHeight="1" x14ac:dyDescent="0.25"/>
    <row r="14209" ht="0" hidden="1" customHeight="1" x14ac:dyDescent="0.25"/>
    <row r="14210" ht="0" hidden="1" customHeight="1" x14ac:dyDescent="0.25"/>
    <row r="14211" ht="0" hidden="1" customHeight="1" x14ac:dyDescent="0.25"/>
    <row r="14212" ht="0" hidden="1" customHeight="1" x14ac:dyDescent="0.25"/>
    <row r="14213" ht="0" hidden="1" customHeight="1" x14ac:dyDescent="0.25"/>
    <row r="14214" ht="0" hidden="1" customHeight="1" x14ac:dyDescent="0.25"/>
    <row r="14215" ht="0" hidden="1" customHeight="1" x14ac:dyDescent="0.25"/>
    <row r="14216" ht="0" hidden="1" customHeight="1" x14ac:dyDescent="0.25"/>
    <row r="14217" ht="0" hidden="1" customHeight="1" x14ac:dyDescent="0.25"/>
    <row r="14218" ht="0" hidden="1" customHeight="1" x14ac:dyDescent="0.25"/>
    <row r="14219" ht="0" hidden="1" customHeight="1" x14ac:dyDescent="0.25"/>
    <row r="14220" ht="0" hidden="1" customHeight="1" x14ac:dyDescent="0.25"/>
    <row r="14221" ht="0" hidden="1" customHeight="1" x14ac:dyDescent="0.25"/>
    <row r="14222" ht="0" hidden="1" customHeight="1" x14ac:dyDescent="0.25"/>
    <row r="14223" ht="0" hidden="1" customHeight="1" x14ac:dyDescent="0.25"/>
    <row r="14224" ht="0" hidden="1" customHeight="1" x14ac:dyDescent="0.25"/>
    <row r="14225" ht="0" hidden="1" customHeight="1" x14ac:dyDescent="0.25"/>
    <row r="14226" ht="0" hidden="1" customHeight="1" x14ac:dyDescent="0.25"/>
    <row r="14227" ht="0" hidden="1" customHeight="1" x14ac:dyDescent="0.25"/>
    <row r="14228" ht="0" hidden="1" customHeight="1" x14ac:dyDescent="0.25"/>
    <row r="14229" ht="0" hidden="1" customHeight="1" x14ac:dyDescent="0.25"/>
    <row r="14230" ht="0" hidden="1" customHeight="1" x14ac:dyDescent="0.25"/>
    <row r="14231" ht="0" hidden="1" customHeight="1" x14ac:dyDescent="0.25"/>
    <row r="14232" ht="0" hidden="1" customHeight="1" x14ac:dyDescent="0.25"/>
    <row r="14233" ht="0" hidden="1" customHeight="1" x14ac:dyDescent="0.25"/>
    <row r="14234" ht="0" hidden="1" customHeight="1" x14ac:dyDescent="0.25"/>
    <row r="14235" ht="0" hidden="1" customHeight="1" x14ac:dyDescent="0.25"/>
    <row r="14236" ht="0" hidden="1" customHeight="1" x14ac:dyDescent="0.25"/>
    <row r="14237" ht="0" hidden="1" customHeight="1" x14ac:dyDescent="0.25"/>
    <row r="14238" ht="0" hidden="1" customHeight="1" x14ac:dyDescent="0.25"/>
    <row r="14239" ht="0" hidden="1" customHeight="1" x14ac:dyDescent="0.25"/>
    <row r="14240" ht="0" hidden="1" customHeight="1" x14ac:dyDescent="0.25"/>
    <row r="14241" ht="0" hidden="1" customHeight="1" x14ac:dyDescent="0.25"/>
    <row r="14242" ht="0" hidden="1" customHeight="1" x14ac:dyDescent="0.25"/>
    <row r="14243" ht="0" hidden="1" customHeight="1" x14ac:dyDescent="0.25"/>
    <row r="14244" ht="0" hidden="1" customHeight="1" x14ac:dyDescent="0.25"/>
    <row r="14245" ht="0" hidden="1" customHeight="1" x14ac:dyDescent="0.25"/>
    <row r="14246" ht="0" hidden="1" customHeight="1" x14ac:dyDescent="0.25"/>
    <row r="14247" ht="0" hidden="1" customHeight="1" x14ac:dyDescent="0.25"/>
    <row r="14248" ht="0" hidden="1" customHeight="1" x14ac:dyDescent="0.25"/>
    <row r="14249" ht="0" hidden="1" customHeight="1" x14ac:dyDescent="0.25"/>
    <row r="14250" ht="0" hidden="1" customHeight="1" x14ac:dyDescent="0.25"/>
    <row r="14251" ht="0" hidden="1" customHeight="1" x14ac:dyDescent="0.25"/>
    <row r="14252" ht="0" hidden="1" customHeight="1" x14ac:dyDescent="0.25"/>
    <row r="14253" ht="0" hidden="1" customHeight="1" x14ac:dyDescent="0.25"/>
    <row r="14254" ht="0" hidden="1" customHeight="1" x14ac:dyDescent="0.25"/>
    <row r="14255" ht="0" hidden="1" customHeight="1" x14ac:dyDescent="0.25"/>
    <row r="14256" ht="0" hidden="1" customHeight="1" x14ac:dyDescent="0.25"/>
    <row r="14257" ht="0" hidden="1" customHeight="1" x14ac:dyDescent="0.25"/>
    <row r="14258" ht="0" hidden="1" customHeight="1" x14ac:dyDescent="0.25"/>
    <row r="14259" ht="0" hidden="1" customHeight="1" x14ac:dyDescent="0.25"/>
    <row r="14260" ht="0" hidden="1" customHeight="1" x14ac:dyDescent="0.25"/>
    <row r="14261" ht="0" hidden="1" customHeight="1" x14ac:dyDescent="0.25"/>
    <row r="14262" ht="0" hidden="1" customHeight="1" x14ac:dyDescent="0.25"/>
    <row r="14263" ht="0" hidden="1" customHeight="1" x14ac:dyDescent="0.25"/>
    <row r="14264" ht="0" hidden="1" customHeight="1" x14ac:dyDescent="0.25"/>
    <row r="14265" ht="0" hidden="1" customHeight="1" x14ac:dyDescent="0.25"/>
    <row r="14266" ht="0" hidden="1" customHeight="1" x14ac:dyDescent="0.25"/>
    <row r="14267" ht="0" hidden="1" customHeight="1" x14ac:dyDescent="0.25"/>
    <row r="14268" ht="0" hidden="1" customHeight="1" x14ac:dyDescent="0.25"/>
    <row r="14269" ht="0" hidden="1" customHeight="1" x14ac:dyDescent="0.25"/>
    <row r="14270" ht="0" hidden="1" customHeight="1" x14ac:dyDescent="0.25"/>
    <row r="14271" ht="0" hidden="1" customHeight="1" x14ac:dyDescent="0.25"/>
    <row r="14272" ht="0" hidden="1" customHeight="1" x14ac:dyDescent="0.25"/>
    <row r="14273" ht="0" hidden="1" customHeight="1" x14ac:dyDescent="0.25"/>
    <row r="14274" ht="0" hidden="1" customHeight="1" x14ac:dyDescent="0.25"/>
    <row r="14275" ht="0" hidden="1" customHeight="1" x14ac:dyDescent="0.25"/>
    <row r="14276" ht="0" hidden="1" customHeight="1" x14ac:dyDescent="0.25"/>
    <row r="14277" ht="0" hidden="1" customHeight="1" x14ac:dyDescent="0.25"/>
    <row r="14278" ht="0" hidden="1" customHeight="1" x14ac:dyDescent="0.25"/>
    <row r="14279" ht="0" hidden="1" customHeight="1" x14ac:dyDescent="0.25"/>
    <row r="14280" ht="0" hidden="1" customHeight="1" x14ac:dyDescent="0.25"/>
    <row r="14281" ht="0" hidden="1" customHeight="1" x14ac:dyDescent="0.25"/>
    <row r="14282" ht="0" hidden="1" customHeight="1" x14ac:dyDescent="0.25"/>
    <row r="14283" ht="0" hidden="1" customHeight="1" x14ac:dyDescent="0.25"/>
    <row r="14284" ht="0" hidden="1" customHeight="1" x14ac:dyDescent="0.25"/>
    <row r="14285" ht="0" hidden="1" customHeight="1" x14ac:dyDescent="0.25"/>
    <row r="14286" ht="0" hidden="1" customHeight="1" x14ac:dyDescent="0.25"/>
    <row r="14287" ht="0" hidden="1" customHeight="1" x14ac:dyDescent="0.25"/>
    <row r="14288" ht="0" hidden="1" customHeight="1" x14ac:dyDescent="0.25"/>
    <row r="14289" ht="0" hidden="1" customHeight="1" x14ac:dyDescent="0.25"/>
    <row r="14290" ht="0" hidden="1" customHeight="1" x14ac:dyDescent="0.25"/>
    <row r="14291" ht="0" hidden="1" customHeight="1" x14ac:dyDescent="0.25"/>
    <row r="14292" ht="0" hidden="1" customHeight="1" x14ac:dyDescent="0.25"/>
    <row r="14293" ht="0" hidden="1" customHeight="1" x14ac:dyDescent="0.25"/>
    <row r="14294" ht="0" hidden="1" customHeight="1" x14ac:dyDescent="0.25"/>
    <row r="14295" ht="0" hidden="1" customHeight="1" x14ac:dyDescent="0.25"/>
    <row r="14296" ht="0" hidden="1" customHeight="1" x14ac:dyDescent="0.25"/>
    <row r="14297" ht="0" hidden="1" customHeight="1" x14ac:dyDescent="0.25"/>
    <row r="14298" ht="0" hidden="1" customHeight="1" x14ac:dyDescent="0.25"/>
    <row r="14299" ht="0" hidden="1" customHeight="1" x14ac:dyDescent="0.25"/>
    <row r="14300" ht="0" hidden="1" customHeight="1" x14ac:dyDescent="0.25"/>
    <row r="14301" ht="0" hidden="1" customHeight="1" x14ac:dyDescent="0.25"/>
    <row r="14302" ht="0" hidden="1" customHeight="1" x14ac:dyDescent="0.25"/>
    <row r="14303" ht="0" hidden="1" customHeight="1" x14ac:dyDescent="0.25"/>
    <row r="14304" ht="0" hidden="1" customHeight="1" x14ac:dyDescent="0.25"/>
    <row r="14305" ht="0" hidden="1" customHeight="1" x14ac:dyDescent="0.25"/>
    <row r="14306" ht="0" hidden="1" customHeight="1" x14ac:dyDescent="0.25"/>
    <row r="14307" ht="0" hidden="1" customHeight="1" x14ac:dyDescent="0.25"/>
    <row r="14308" ht="0" hidden="1" customHeight="1" x14ac:dyDescent="0.25"/>
    <row r="14309" ht="0" hidden="1" customHeight="1" x14ac:dyDescent="0.25"/>
    <row r="14310" ht="0" hidden="1" customHeight="1" x14ac:dyDescent="0.25"/>
    <row r="14311" ht="0" hidden="1" customHeight="1" x14ac:dyDescent="0.25"/>
    <row r="14312" ht="0" hidden="1" customHeight="1" x14ac:dyDescent="0.25"/>
    <row r="14313" ht="0" hidden="1" customHeight="1" x14ac:dyDescent="0.25"/>
    <row r="14314" ht="0" hidden="1" customHeight="1" x14ac:dyDescent="0.25"/>
    <row r="14315" ht="0" hidden="1" customHeight="1" x14ac:dyDescent="0.25"/>
    <row r="14316" ht="0" hidden="1" customHeight="1" x14ac:dyDescent="0.25"/>
    <row r="14317" ht="0" hidden="1" customHeight="1" x14ac:dyDescent="0.25"/>
    <row r="14318" ht="0" hidden="1" customHeight="1" x14ac:dyDescent="0.25"/>
    <row r="14319" ht="0" hidden="1" customHeight="1" x14ac:dyDescent="0.25"/>
    <row r="14320" ht="0" hidden="1" customHeight="1" x14ac:dyDescent="0.25"/>
    <row r="14321" ht="0" hidden="1" customHeight="1" x14ac:dyDescent="0.25"/>
    <row r="14322" ht="0" hidden="1" customHeight="1" x14ac:dyDescent="0.25"/>
    <row r="14323" ht="0" hidden="1" customHeight="1" x14ac:dyDescent="0.25"/>
    <row r="14324" ht="0" hidden="1" customHeight="1" x14ac:dyDescent="0.25"/>
    <row r="14325" ht="0" hidden="1" customHeight="1" x14ac:dyDescent="0.25"/>
    <row r="14326" ht="0" hidden="1" customHeight="1" x14ac:dyDescent="0.25"/>
    <row r="14327" ht="0" hidden="1" customHeight="1" x14ac:dyDescent="0.25"/>
    <row r="14328" ht="0" hidden="1" customHeight="1" x14ac:dyDescent="0.25"/>
    <row r="14329" ht="0" hidden="1" customHeight="1" x14ac:dyDescent="0.25"/>
    <row r="14330" ht="0" hidden="1" customHeight="1" x14ac:dyDescent="0.25"/>
    <row r="14331" ht="0" hidden="1" customHeight="1" x14ac:dyDescent="0.25"/>
    <row r="14332" ht="0" hidden="1" customHeight="1" x14ac:dyDescent="0.25"/>
    <row r="14333" ht="0" hidden="1" customHeight="1" x14ac:dyDescent="0.25"/>
    <row r="14334" ht="0" hidden="1" customHeight="1" x14ac:dyDescent="0.25"/>
    <row r="14335" ht="0" hidden="1" customHeight="1" x14ac:dyDescent="0.25"/>
    <row r="14336" ht="0" hidden="1" customHeight="1" x14ac:dyDescent="0.25"/>
    <row r="14337" ht="0" hidden="1" customHeight="1" x14ac:dyDescent="0.25"/>
    <row r="14338" ht="0" hidden="1" customHeight="1" x14ac:dyDescent="0.25"/>
    <row r="14339" ht="0" hidden="1" customHeight="1" x14ac:dyDescent="0.25"/>
    <row r="14340" ht="0" hidden="1" customHeight="1" x14ac:dyDescent="0.25"/>
    <row r="14341" ht="0" hidden="1" customHeight="1" x14ac:dyDescent="0.25"/>
    <row r="14342" ht="0" hidden="1" customHeight="1" x14ac:dyDescent="0.25"/>
    <row r="14343" ht="0" hidden="1" customHeight="1" x14ac:dyDescent="0.25"/>
    <row r="14344" ht="0" hidden="1" customHeight="1" x14ac:dyDescent="0.25"/>
    <row r="14345" ht="0" hidden="1" customHeight="1" x14ac:dyDescent="0.25"/>
    <row r="14346" ht="0" hidden="1" customHeight="1" x14ac:dyDescent="0.25"/>
    <row r="14347" ht="0" hidden="1" customHeight="1" x14ac:dyDescent="0.25"/>
    <row r="14348" ht="0" hidden="1" customHeight="1" x14ac:dyDescent="0.25"/>
    <row r="14349" ht="0" hidden="1" customHeight="1" x14ac:dyDescent="0.25"/>
    <row r="14350" ht="0" hidden="1" customHeight="1" x14ac:dyDescent="0.25"/>
    <row r="14351" ht="0" hidden="1" customHeight="1" x14ac:dyDescent="0.25"/>
    <row r="14352" ht="0" hidden="1" customHeight="1" x14ac:dyDescent="0.25"/>
    <row r="14353" ht="0" hidden="1" customHeight="1" x14ac:dyDescent="0.25"/>
    <row r="14354" ht="0" hidden="1" customHeight="1" x14ac:dyDescent="0.25"/>
    <row r="14355" ht="0" hidden="1" customHeight="1" x14ac:dyDescent="0.25"/>
    <row r="14356" ht="0" hidden="1" customHeight="1" x14ac:dyDescent="0.25"/>
    <row r="14357" ht="0" hidden="1" customHeight="1" x14ac:dyDescent="0.25"/>
    <row r="14358" ht="0" hidden="1" customHeight="1" x14ac:dyDescent="0.25"/>
    <row r="14359" ht="0" hidden="1" customHeight="1" x14ac:dyDescent="0.25"/>
    <row r="14360" ht="0" hidden="1" customHeight="1" x14ac:dyDescent="0.25"/>
    <row r="14361" ht="0" hidden="1" customHeight="1" x14ac:dyDescent="0.25"/>
    <row r="14362" ht="0" hidden="1" customHeight="1" x14ac:dyDescent="0.25"/>
    <row r="14363" ht="0" hidden="1" customHeight="1" x14ac:dyDescent="0.25"/>
    <row r="14364" ht="0" hidden="1" customHeight="1" x14ac:dyDescent="0.25"/>
    <row r="14365" ht="0" hidden="1" customHeight="1" x14ac:dyDescent="0.25"/>
    <row r="14366" ht="0" hidden="1" customHeight="1" x14ac:dyDescent="0.25"/>
    <row r="14367" ht="0" hidden="1" customHeight="1" x14ac:dyDescent="0.25"/>
    <row r="14368" ht="0" hidden="1" customHeight="1" x14ac:dyDescent="0.25"/>
    <row r="14369" ht="0" hidden="1" customHeight="1" x14ac:dyDescent="0.25"/>
    <row r="14370" ht="0" hidden="1" customHeight="1" x14ac:dyDescent="0.25"/>
    <row r="14371" ht="0" hidden="1" customHeight="1" x14ac:dyDescent="0.25"/>
    <row r="14372" ht="0" hidden="1" customHeight="1" x14ac:dyDescent="0.25"/>
    <row r="14373" ht="0" hidden="1" customHeight="1" x14ac:dyDescent="0.25"/>
    <row r="14374" ht="0" hidden="1" customHeight="1" x14ac:dyDescent="0.25"/>
    <row r="14375" ht="0" hidden="1" customHeight="1" x14ac:dyDescent="0.25"/>
    <row r="14376" ht="0" hidden="1" customHeight="1" x14ac:dyDescent="0.25"/>
    <row r="14377" ht="0" hidden="1" customHeight="1" x14ac:dyDescent="0.25"/>
    <row r="14378" ht="0" hidden="1" customHeight="1" x14ac:dyDescent="0.25"/>
    <row r="14379" ht="0" hidden="1" customHeight="1" x14ac:dyDescent="0.25"/>
    <row r="14380" ht="0" hidden="1" customHeight="1" x14ac:dyDescent="0.25"/>
    <row r="14381" ht="0" hidden="1" customHeight="1" x14ac:dyDescent="0.25"/>
    <row r="14382" ht="0" hidden="1" customHeight="1" x14ac:dyDescent="0.25"/>
    <row r="14383" ht="0" hidden="1" customHeight="1" x14ac:dyDescent="0.25"/>
    <row r="14384" ht="0" hidden="1" customHeight="1" x14ac:dyDescent="0.25"/>
    <row r="14385" ht="0" hidden="1" customHeight="1" x14ac:dyDescent="0.25"/>
    <row r="14386" ht="0" hidden="1" customHeight="1" x14ac:dyDescent="0.25"/>
    <row r="14387" ht="0" hidden="1" customHeight="1" x14ac:dyDescent="0.25"/>
    <row r="14388" ht="0" hidden="1" customHeight="1" x14ac:dyDescent="0.25"/>
    <row r="14389" ht="0" hidden="1" customHeight="1" x14ac:dyDescent="0.25"/>
    <row r="14390" ht="0" hidden="1" customHeight="1" x14ac:dyDescent="0.25"/>
    <row r="14391" ht="0" hidden="1" customHeight="1" x14ac:dyDescent="0.25"/>
    <row r="14392" ht="0" hidden="1" customHeight="1" x14ac:dyDescent="0.25"/>
    <row r="14393" ht="0" hidden="1" customHeight="1" x14ac:dyDescent="0.25"/>
    <row r="14394" ht="0" hidden="1" customHeight="1" x14ac:dyDescent="0.25"/>
    <row r="14395" ht="0" hidden="1" customHeight="1" x14ac:dyDescent="0.25"/>
    <row r="14396" ht="0" hidden="1" customHeight="1" x14ac:dyDescent="0.25"/>
    <row r="14397" ht="0" hidden="1" customHeight="1" x14ac:dyDescent="0.25"/>
    <row r="14398" ht="0" hidden="1" customHeight="1" x14ac:dyDescent="0.25"/>
    <row r="14399" ht="0" hidden="1" customHeight="1" x14ac:dyDescent="0.25"/>
    <row r="14400" ht="0" hidden="1" customHeight="1" x14ac:dyDescent="0.25"/>
    <row r="14401" ht="0" hidden="1" customHeight="1" x14ac:dyDescent="0.25"/>
    <row r="14402" ht="0" hidden="1" customHeight="1" x14ac:dyDescent="0.25"/>
    <row r="14403" ht="0" hidden="1" customHeight="1" x14ac:dyDescent="0.25"/>
    <row r="14404" ht="0" hidden="1" customHeight="1" x14ac:dyDescent="0.25"/>
    <row r="14405" ht="0" hidden="1" customHeight="1" x14ac:dyDescent="0.25"/>
    <row r="14406" ht="0" hidden="1" customHeight="1" x14ac:dyDescent="0.25"/>
    <row r="14407" ht="0" hidden="1" customHeight="1" x14ac:dyDescent="0.25"/>
    <row r="14408" ht="0" hidden="1" customHeight="1" x14ac:dyDescent="0.25"/>
    <row r="14409" ht="0" hidden="1" customHeight="1" x14ac:dyDescent="0.25"/>
    <row r="14410" ht="0" hidden="1" customHeight="1" x14ac:dyDescent="0.25"/>
    <row r="14411" ht="0" hidden="1" customHeight="1" x14ac:dyDescent="0.25"/>
    <row r="14412" ht="0" hidden="1" customHeight="1" x14ac:dyDescent="0.25"/>
    <row r="14413" ht="0" hidden="1" customHeight="1" x14ac:dyDescent="0.25"/>
    <row r="14414" ht="0" hidden="1" customHeight="1" x14ac:dyDescent="0.25"/>
    <row r="14415" ht="0" hidden="1" customHeight="1" x14ac:dyDescent="0.25"/>
    <row r="14416" ht="0" hidden="1" customHeight="1" x14ac:dyDescent="0.25"/>
    <row r="14417" ht="0" hidden="1" customHeight="1" x14ac:dyDescent="0.25"/>
    <row r="14418" ht="0" hidden="1" customHeight="1" x14ac:dyDescent="0.25"/>
    <row r="14419" ht="0" hidden="1" customHeight="1" x14ac:dyDescent="0.25"/>
    <row r="14420" ht="0" hidden="1" customHeight="1" x14ac:dyDescent="0.25"/>
    <row r="14421" ht="0" hidden="1" customHeight="1" x14ac:dyDescent="0.25"/>
    <row r="14422" ht="0" hidden="1" customHeight="1" x14ac:dyDescent="0.25"/>
    <row r="14423" ht="0" hidden="1" customHeight="1" x14ac:dyDescent="0.25"/>
    <row r="14424" ht="0" hidden="1" customHeight="1" x14ac:dyDescent="0.25"/>
    <row r="14425" ht="0" hidden="1" customHeight="1" x14ac:dyDescent="0.25"/>
    <row r="14426" ht="0" hidden="1" customHeight="1" x14ac:dyDescent="0.25"/>
    <row r="14427" ht="0" hidden="1" customHeight="1" x14ac:dyDescent="0.25"/>
    <row r="14428" ht="0" hidden="1" customHeight="1" x14ac:dyDescent="0.25"/>
    <row r="14429" ht="0" hidden="1" customHeight="1" x14ac:dyDescent="0.25"/>
    <row r="14430" ht="0" hidden="1" customHeight="1" x14ac:dyDescent="0.25"/>
    <row r="14431" ht="0" hidden="1" customHeight="1" x14ac:dyDescent="0.25"/>
    <row r="14432" ht="0" hidden="1" customHeight="1" x14ac:dyDescent="0.25"/>
    <row r="14433" ht="0" hidden="1" customHeight="1" x14ac:dyDescent="0.25"/>
    <row r="14434" ht="0" hidden="1" customHeight="1" x14ac:dyDescent="0.25"/>
    <row r="14435" ht="0" hidden="1" customHeight="1" x14ac:dyDescent="0.25"/>
    <row r="14436" ht="0" hidden="1" customHeight="1" x14ac:dyDescent="0.25"/>
    <row r="14437" ht="0" hidden="1" customHeight="1" x14ac:dyDescent="0.25"/>
    <row r="14438" ht="0" hidden="1" customHeight="1" x14ac:dyDescent="0.25"/>
    <row r="14439" ht="0" hidden="1" customHeight="1" x14ac:dyDescent="0.25"/>
    <row r="14440" ht="0" hidden="1" customHeight="1" x14ac:dyDescent="0.25"/>
    <row r="14441" ht="0" hidden="1" customHeight="1" x14ac:dyDescent="0.25"/>
    <row r="14442" ht="0" hidden="1" customHeight="1" x14ac:dyDescent="0.25"/>
    <row r="14443" ht="0" hidden="1" customHeight="1" x14ac:dyDescent="0.25"/>
    <row r="14444" ht="0" hidden="1" customHeight="1" x14ac:dyDescent="0.25"/>
    <row r="14445" ht="0" hidden="1" customHeight="1" x14ac:dyDescent="0.25"/>
    <row r="14446" ht="0" hidden="1" customHeight="1" x14ac:dyDescent="0.25"/>
    <row r="14447" ht="0" hidden="1" customHeight="1" x14ac:dyDescent="0.25"/>
    <row r="14448" ht="0" hidden="1" customHeight="1" x14ac:dyDescent="0.25"/>
    <row r="14449" ht="0" hidden="1" customHeight="1" x14ac:dyDescent="0.25"/>
    <row r="14450" ht="0" hidden="1" customHeight="1" x14ac:dyDescent="0.25"/>
    <row r="14451" ht="0" hidden="1" customHeight="1" x14ac:dyDescent="0.25"/>
    <row r="14452" ht="0" hidden="1" customHeight="1" x14ac:dyDescent="0.25"/>
    <row r="14453" ht="0" hidden="1" customHeight="1" x14ac:dyDescent="0.25"/>
    <row r="14454" ht="0" hidden="1" customHeight="1" x14ac:dyDescent="0.25"/>
    <row r="14455" ht="0" hidden="1" customHeight="1" x14ac:dyDescent="0.25"/>
    <row r="14456" ht="0" hidden="1" customHeight="1" x14ac:dyDescent="0.25"/>
    <row r="14457" ht="0" hidden="1" customHeight="1" x14ac:dyDescent="0.25"/>
    <row r="14458" ht="0" hidden="1" customHeight="1" x14ac:dyDescent="0.25"/>
    <row r="14459" ht="0" hidden="1" customHeight="1" x14ac:dyDescent="0.25"/>
    <row r="14460" ht="0" hidden="1" customHeight="1" x14ac:dyDescent="0.25"/>
    <row r="14461" ht="0" hidden="1" customHeight="1" x14ac:dyDescent="0.25"/>
    <row r="14462" ht="0" hidden="1" customHeight="1" x14ac:dyDescent="0.25"/>
    <row r="14463" ht="0" hidden="1" customHeight="1" x14ac:dyDescent="0.25"/>
    <row r="14464" ht="0" hidden="1" customHeight="1" x14ac:dyDescent="0.25"/>
    <row r="14465" ht="0" hidden="1" customHeight="1" x14ac:dyDescent="0.25"/>
    <row r="14466" ht="0" hidden="1" customHeight="1" x14ac:dyDescent="0.25"/>
    <row r="14467" ht="0" hidden="1" customHeight="1" x14ac:dyDescent="0.25"/>
    <row r="14468" ht="0" hidden="1" customHeight="1" x14ac:dyDescent="0.25"/>
    <row r="14469" ht="0" hidden="1" customHeight="1" x14ac:dyDescent="0.25"/>
    <row r="14470" ht="0" hidden="1" customHeight="1" x14ac:dyDescent="0.25"/>
    <row r="14471" ht="0" hidden="1" customHeight="1" x14ac:dyDescent="0.25"/>
    <row r="14472" ht="0" hidden="1" customHeight="1" x14ac:dyDescent="0.25"/>
    <row r="14473" ht="0" hidden="1" customHeight="1" x14ac:dyDescent="0.25"/>
    <row r="14474" ht="0" hidden="1" customHeight="1" x14ac:dyDescent="0.25"/>
    <row r="14475" ht="0" hidden="1" customHeight="1" x14ac:dyDescent="0.25"/>
    <row r="14476" ht="0" hidden="1" customHeight="1" x14ac:dyDescent="0.25"/>
    <row r="14477" ht="0" hidden="1" customHeight="1" x14ac:dyDescent="0.25"/>
    <row r="14478" ht="0" hidden="1" customHeight="1" x14ac:dyDescent="0.25"/>
    <row r="14479" ht="0" hidden="1" customHeight="1" x14ac:dyDescent="0.25"/>
    <row r="14480" ht="0" hidden="1" customHeight="1" x14ac:dyDescent="0.25"/>
    <row r="14481" ht="0" hidden="1" customHeight="1" x14ac:dyDescent="0.25"/>
    <row r="14482" ht="0" hidden="1" customHeight="1" x14ac:dyDescent="0.25"/>
    <row r="14483" ht="0" hidden="1" customHeight="1" x14ac:dyDescent="0.25"/>
    <row r="14484" ht="0" hidden="1" customHeight="1" x14ac:dyDescent="0.25"/>
    <row r="14485" ht="0" hidden="1" customHeight="1" x14ac:dyDescent="0.25"/>
    <row r="14486" ht="0" hidden="1" customHeight="1" x14ac:dyDescent="0.25"/>
    <row r="14487" ht="0" hidden="1" customHeight="1" x14ac:dyDescent="0.25"/>
    <row r="14488" ht="0" hidden="1" customHeight="1" x14ac:dyDescent="0.25"/>
    <row r="14489" ht="0" hidden="1" customHeight="1" x14ac:dyDescent="0.25"/>
    <row r="14490" ht="0" hidden="1" customHeight="1" x14ac:dyDescent="0.25"/>
    <row r="14491" ht="0" hidden="1" customHeight="1" x14ac:dyDescent="0.25"/>
    <row r="14492" ht="0" hidden="1" customHeight="1" x14ac:dyDescent="0.25"/>
    <row r="14493" ht="0" hidden="1" customHeight="1" x14ac:dyDescent="0.25"/>
    <row r="14494" ht="0" hidden="1" customHeight="1" x14ac:dyDescent="0.25"/>
    <row r="14495" ht="0" hidden="1" customHeight="1" x14ac:dyDescent="0.25"/>
    <row r="14496" ht="0" hidden="1" customHeight="1" x14ac:dyDescent="0.25"/>
    <row r="14497" ht="0" hidden="1" customHeight="1" x14ac:dyDescent="0.25"/>
    <row r="14498" ht="0" hidden="1" customHeight="1" x14ac:dyDescent="0.25"/>
    <row r="14499" ht="0" hidden="1" customHeight="1" x14ac:dyDescent="0.25"/>
    <row r="14500" ht="0" hidden="1" customHeight="1" x14ac:dyDescent="0.25"/>
    <row r="14501" ht="0" hidden="1" customHeight="1" x14ac:dyDescent="0.25"/>
    <row r="14502" ht="0" hidden="1" customHeight="1" x14ac:dyDescent="0.25"/>
    <row r="14503" ht="0" hidden="1" customHeight="1" x14ac:dyDescent="0.25"/>
    <row r="14504" ht="0" hidden="1" customHeight="1" x14ac:dyDescent="0.25"/>
    <row r="14505" ht="0" hidden="1" customHeight="1" x14ac:dyDescent="0.25"/>
    <row r="14506" ht="0" hidden="1" customHeight="1" x14ac:dyDescent="0.25"/>
    <row r="14507" ht="0" hidden="1" customHeight="1" x14ac:dyDescent="0.25"/>
    <row r="14508" ht="0" hidden="1" customHeight="1" x14ac:dyDescent="0.25"/>
    <row r="14509" ht="0" hidden="1" customHeight="1" x14ac:dyDescent="0.25"/>
    <row r="14510" ht="0" hidden="1" customHeight="1" x14ac:dyDescent="0.25"/>
    <row r="14511" ht="0" hidden="1" customHeight="1" x14ac:dyDescent="0.25"/>
    <row r="14512" ht="0" hidden="1" customHeight="1" x14ac:dyDescent="0.25"/>
    <row r="14513" ht="0" hidden="1" customHeight="1" x14ac:dyDescent="0.25"/>
    <row r="14514" ht="0" hidden="1" customHeight="1" x14ac:dyDescent="0.25"/>
    <row r="14515" ht="0" hidden="1" customHeight="1" x14ac:dyDescent="0.25"/>
    <row r="14516" ht="0" hidden="1" customHeight="1" x14ac:dyDescent="0.25"/>
    <row r="14517" ht="0" hidden="1" customHeight="1" x14ac:dyDescent="0.25"/>
    <row r="14518" ht="0" hidden="1" customHeight="1" x14ac:dyDescent="0.25"/>
    <row r="14519" ht="0" hidden="1" customHeight="1" x14ac:dyDescent="0.25"/>
    <row r="14520" ht="0" hidden="1" customHeight="1" x14ac:dyDescent="0.25"/>
    <row r="14521" ht="0" hidden="1" customHeight="1" x14ac:dyDescent="0.25"/>
    <row r="14522" ht="0" hidden="1" customHeight="1" x14ac:dyDescent="0.25"/>
    <row r="14523" ht="0" hidden="1" customHeight="1" x14ac:dyDescent="0.25"/>
    <row r="14524" ht="0" hidden="1" customHeight="1" x14ac:dyDescent="0.25"/>
    <row r="14525" ht="0" hidden="1" customHeight="1" x14ac:dyDescent="0.25"/>
    <row r="14526" ht="0" hidden="1" customHeight="1" x14ac:dyDescent="0.25"/>
    <row r="14527" ht="0" hidden="1" customHeight="1" x14ac:dyDescent="0.25"/>
    <row r="14528" ht="0" hidden="1" customHeight="1" x14ac:dyDescent="0.25"/>
    <row r="14529" ht="0" hidden="1" customHeight="1" x14ac:dyDescent="0.25"/>
    <row r="14530" ht="0" hidden="1" customHeight="1" x14ac:dyDescent="0.25"/>
    <row r="14531" ht="0" hidden="1" customHeight="1" x14ac:dyDescent="0.25"/>
    <row r="14532" ht="0" hidden="1" customHeight="1" x14ac:dyDescent="0.25"/>
    <row r="14533" ht="0" hidden="1" customHeight="1" x14ac:dyDescent="0.25"/>
    <row r="14534" ht="0" hidden="1" customHeight="1" x14ac:dyDescent="0.25"/>
    <row r="14535" ht="0" hidden="1" customHeight="1" x14ac:dyDescent="0.25"/>
    <row r="14536" ht="0" hidden="1" customHeight="1" x14ac:dyDescent="0.25"/>
    <row r="14537" ht="0" hidden="1" customHeight="1" x14ac:dyDescent="0.25"/>
    <row r="14538" ht="0" hidden="1" customHeight="1" x14ac:dyDescent="0.25"/>
    <row r="14539" ht="0" hidden="1" customHeight="1" x14ac:dyDescent="0.25"/>
    <row r="14540" ht="0" hidden="1" customHeight="1" x14ac:dyDescent="0.25"/>
    <row r="14541" ht="0" hidden="1" customHeight="1" x14ac:dyDescent="0.25"/>
    <row r="14542" ht="0" hidden="1" customHeight="1" x14ac:dyDescent="0.25"/>
    <row r="14543" ht="0" hidden="1" customHeight="1" x14ac:dyDescent="0.25"/>
    <row r="14544" ht="0" hidden="1" customHeight="1" x14ac:dyDescent="0.25"/>
    <row r="14545" ht="0" hidden="1" customHeight="1" x14ac:dyDescent="0.25"/>
    <row r="14546" ht="0" hidden="1" customHeight="1" x14ac:dyDescent="0.25"/>
    <row r="14547" ht="0" hidden="1" customHeight="1" x14ac:dyDescent="0.25"/>
    <row r="14548" ht="0" hidden="1" customHeight="1" x14ac:dyDescent="0.25"/>
    <row r="14549" ht="0" hidden="1" customHeight="1" x14ac:dyDescent="0.25"/>
    <row r="14550" ht="0" hidden="1" customHeight="1" x14ac:dyDescent="0.25"/>
    <row r="14551" ht="0" hidden="1" customHeight="1" x14ac:dyDescent="0.25"/>
    <row r="14552" ht="0" hidden="1" customHeight="1" x14ac:dyDescent="0.25"/>
    <row r="14553" ht="0" hidden="1" customHeight="1" x14ac:dyDescent="0.25"/>
    <row r="14554" ht="0" hidden="1" customHeight="1" x14ac:dyDescent="0.25"/>
    <row r="14555" ht="0" hidden="1" customHeight="1" x14ac:dyDescent="0.25"/>
    <row r="14556" ht="0" hidden="1" customHeight="1" x14ac:dyDescent="0.25"/>
    <row r="14557" ht="0" hidden="1" customHeight="1" x14ac:dyDescent="0.25"/>
    <row r="14558" ht="0" hidden="1" customHeight="1" x14ac:dyDescent="0.25"/>
    <row r="14559" ht="0" hidden="1" customHeight="1" x14ac:dyDescent="0.25"/>
    <row r="14560" ht="0" hidden="1" customHeight="1" x14ac:dyDescent="0.25"/>
    <row r="14561" ht="0" hidden="1" customHeight="1" x14ac:dyDescent="0.25"/>
    <row r="14562" ht="0" hidden="1" customHeight="1" x14ac:dyDescent="0.25"/>
    <row r="14563" ht="0" hidden="1" customHeight="1" x14ac:dyDescent="0.25"/>
    <row r="14564" ht="0" hidden="1" customHeight="1" x14ac:dyDescent="0.25"/>
    <row r="14565" ht="0" hidden="1" customHeight="1" x14ac:dyDescent="0.25"/>
    <row r="14566" ht="0" hidden="1" customHeight="1" x14ac:dyDescent="0.25"/>
    <row r="14567" ht="0" hidden="1" customHeight="1" x14ac:dyDescent="0.25"/>
    <row r="14568" ht="0" hidden="1" customHeight="1" x14ac:dyDescent="0.25"/>
    <row r="14569" ht="0" hidden="1" customHeight="1" x14ac:dyDescent="0.25"/>
    <row r="14570" ht="0" hidden="1" customHeight="1" x14ac:dyDescent="0.25"/>
    <row r="14571" ht="0" hidden="1" customHeight="1" x14ac:dyDescent="0.25"/>
    <row r="14572" ht="0" hidden="1" customHeight="1" x14ac:dyDescent="0.25"/>
    <row r="14573" ht="0" hidden="1" customHeight="1" x14ac:dyDescent="0.25"/>
    <row r="14574" ht="0" hidden="1" customHeight="1" x14ac:dyDescent="0.25"/>
    <row r="14575" ht="0" hidden="1" customHeight="1" x14ac:dyDescent="0.25"/>
    <row r="14576" ht="0" hidden="1" customHeight="1" x14ac:dyDescent="0.25"/>
    <row r="14577" ht="0" hidden="1" customHeight="1" x14ac:dyDescent="0.25"/>
    <row r="14578" ht="0" hidden="1" customHeight="1" x14ac:dyDescent="0.25"/>
    <row r="14579" ht="0" hidden="1" customHeight="1" x14ac:dyDescent="0.25"/>
    <row r="14580" ht="0" hidden="1" customHeight="1" x14ac:dyDescent="0.25"/>
    <row r="14581" ht="0" hidden="1" customHeight="1" x14ac:dyDescent="0.25"/>
    <row r="14582" ht="0" hidden="1" customHeight="1" x14ac:dyDescent="0.25"/>
    <row r="14583" ht="0" hidden="1" customHeight="1" x14ac:dyDescent="0.25"/>
    <row r="14584" ht="0" hidden="1" customHeight="1" x14ac:dyDescent="0.25"/>
    <row r="14585" ht="0" hidden="1" customHeight="1" x14ac:dyDescent="0.25"/>
    <row r="14586" ht="0" hidden="1" customHeight="1" x14ac:dyDescent="0.25"/>
    <row r="14587" ht="0" hidden="1" customHeight="1" x14ac:dyDescent="0.25"/>
    <row r="14588" ht="0" hidden="1" customHeight="1" x14ac:dyDescent="0.25"/>
    <row r="14589" ht="0" hidden="1" customHeight="1" x14ac:dyDescent="0.25"/>
    <row r="14590" ht="0" hidden="1" customHeight="1" x14ac:dyDescent="0.25"/>
    <row r="14591" ht="0" hidden="1" customHeight="1" x14ac:dyDescent="0.25"/>
    <row r="14592" ht="0" hidden="1" customHeight="1" x14ac:dyDescent="0.25"/>
    <row r="14593" ht="0" hidden="1" customHeight="1" x14ac:dyDescent="0.25"/>
    <row r="14594" ht="0" hidden="1" customHeight="1" x14ac:dyDescent="0.25"/>
    <row r="14595" ht="0" hidden="1" customHeight="1" x14ac:dyDescent="0.25"/>
    <row r="14596" ht="0" hidden="1" customHeight="1" x14ac:dyDescent="0.25"/>
    <row r="14597" ht="0" hidden="1" customHeight="1" x14ac:dyDescent="0.25"/>
    <row r="14598" ht="0" hidden="1" customHeight="1" x14ac:dyDescent="0.25"/>
    <row r="14599" ht="0" hidden="1" customHeight="1" x14ac:dyDescent="0.25"/>
    <row r="14600" ht="0" hidden="1" customHeight="1" x14ac:dyDescent="0.25"/>
    <row r="14601" ht="0" hidden="1" customHeight="1" x14ac:dyDescent="0.25"/>
    <row r="14602" ht="0" hidden="1" customHeight="1" x14ac:dyDescent="0.25"/>
    <row r="14603" ht="0" hidden="1" customHeight="1" x14ac:dyDescent="0.25"/>
    <row r="14604" ht="0" hidden="1" customHeight="1" x14ac:dyDescent="0.25"/>
    <row r="14605" ht="0" hidden="1" customHeight="1" x14ac:dyDescent="0.25"/>
    <row r="14606" ht="0" hidden="1" customHeight="1" x14ac:dyDescent="0.25"/>
    <row r="14607" ht="0" hidden="1" customHeight="1" x14ac:dyDescent="0.25"/>
    <row r="14608" ht="0" hidden="1" customHeight="1" x14ac:dyDescent="0.25"/>
    <row r="14609" ht="0" hidden="1" customHeight="1" x14ac:dyDescent="0.25"/>
    <row r="14610" ht="0" hidden="1" customHeight="1" x14ac:dyDescent="0.25"/>
    <row r="14611" ht="0" hidden="1" customHeight="1" x14ac:dyDescent="0.25"/>
    <row r="14612" ht="0" hidden="1" customHeight="1" x14ac:dyDescent="0.25"/>
    <row r="14613" ht="0" hidden="1" customHeight="1" x14ac:dyDescent="0.25"/>
    <row r="14614" ht="0" hidden="1" customHeight="1" x14ac:dyDescent="0.25"/>
    <row r="14615" ht="0" hidden="1" customHeight="1" x14ac:dyDescent="0.25"/>
    <row r="14616" ht="0" hidden="1" customHeight="1" x14ac:dyDescent="0.25"/>
    <row r="14617" ht="0" hidden="1" customHeight="1" x14ac:dyDescent="0.25"/>
    <row r="14618" ht="0" hidden="1" customHeight="1" x14ac:dyDescent="0.25"/>
    <row r="14619" ht="0" hidden="1" customHeight="1" x14ac:dyDescent="0.25"/>
    <row r="14620" ht="0" hidden="1" customHeight="1" x14ac:dyDescent="0.25"/>
    <row r="14621" ht="0" hidden="1" customHeight="1" x14ac:dyDescent="0.25"/>
    <row r="14622" ht="0" hidden="1" customHeight="1" x14ac:dyDescent="0.25"/>
    <row r="14623" ht="0" hidden="1" customHeight="1" x14ac:dyDescent="0.25"/>
    <row r="14624" ht="0" hidden="1" customHeight="1" x14ac:dyDescent="0.25"/>
    <row r="14625" ht="0" hidden="1" customHeight="1" x14ac:dyDescent="0.25"/>
    <row r="14626" ht="0" hidden="1" customHeight="1" x14ac:dyDescent="0.25"/>
    <row r="14627" ht="0" hidden="1" customHeight="1" x14ac:dyDescent="0.25"/>
    <row r="14628" ht="0" hidden="1" customHeight="1" x14ac:dyDescent="0.25"/>
    <row r="14629" ht="0" hidden="1" customHeight="1" x14ac:dyDescent="0.25"/>
    <row r="14630" ht="0" hidden="1" customHeight="1" x14ac:dyDescent="0.25"/>
    <row r="14631" ht="0" hidden="1" customHeight="1" x14ac:dyDescent="0.25"/>
    <row r="14632" ht="0" hidden="1" customHeight="1" x14ac:dyDescent="0.25"/>
    <row r="14633" ht="0" hidden="1" customHeight="1" x14ac:dyDescent="0.25"/>
    <row r="14634" ht="0" hidden="1" customHeight="1" x14ac:dyDescent="0.25"/>
    <row r="14635" ht="0" hidden="1" customHeight="1" x14ac:dyDescent="0.25"/>
    <row r="14636" ht="0" hidden="1" customHeight="1" x14ac:dyDescent="0.25"/>
    <row r="14637" ht="0" hidden="1" customHeight="1" x14ac:dyDescent="0.25"/>
    <row r="14638" ht="0" hidden="1" customHeight="1" x14ac:dyDescent="0.25"/>
    <row r="14639" ht="0" hidden="1" customHeight="1" x14ac:dyDescent="0.25"/>
    <row r="14640" ht="0" hidden="1" customHeight="1" x14ac:dyDescent="0.25"/>
    <row r="14641" ht="0" hidden="1" customHeight="1" x14ac:dyDescent="0.25"/>
    <row r="14642" ht="0" hidden="1" customHeight="1" x14ac:dyDescent="0.25"/>
    <row r="14643" ht="0" hidden="1" customHeight="1" x14ac:dyDescent="0.25"/>
    <row r="14644" ht="0" hidden="1" customHeight="1" x14ac:dyDescent="0.25"/>
    <row r="14645" ht="0" hidden="1" customHeight="1" x14ac:dyDescent="0.25"/>
    <row r="14646" ht="0" hidden="1" customHeight="1" x14ac:dyDescent="0.25"/>
    <row r="14647" ht="0" hidden="1" customHeight="1" x14ac:dyDescent="0.25"/>
    <row r="14648" ht="0" hidden="1" customHeight="1" x14ac:dyDescent="0.25"/>
    <row r="14649" ht="0" hidden="1" customHeight="1" x14ac:dyDescent="0.25"/>
    <row r="14650" ht="0" hidden="1" customHeight="1" x14ac:dyDescent="0.25"/>
    <row r="14651" ht="0" hidden="1" customHeight="1" x14ac:dyDescent="0.25"/>
    <row r="14652" ht="0" hidden="1" customHeight="1" x14ac:dyDescent="0.25"/>
    <row r="14653" ht="0" hidden="1" customHeight="1" x14ac:dyDescent="0.25"/>
    <row r="14654" ht="0" hidden="1" customHeight="1" x14ac:dyDescent="0.25"/>
    <row r="14655" ht="0" hidden="1" customHeight="1" x14ac:dyDescent="0.25"/>
    <row r="14656" ht="0" hidden="1" customHeight="1" x14ac:dyDescent="0.25"/>
    <row r="14657" ht="0" hidden="1" customHeight="1" x14ac:dyDescent="0.25"/>
    <row r="14658" ht="0" hidden="1" customHeight="1" x14ac:dyDescent="0.25"/>
    <row r="14659" ht="0" hidden="1" customHeight="1" x14ac:dyDescent="0.25"/>
    <row r="14660" ht="0" hidden="1" customHeight="1" x14ac:dyDescent="0.25"/>
    <row r="14661" ht="0" hidden="1" customHeight="1" x14ac:dyDescent="0.25"/>
    <row r="14662" ht="0" hidden="1" customHeight="1" x14ac:dyDescent="0.25"/>
    <row r="14663" ht="0" hidden="1" customHeight="1" x14ac:dyDescent="0.25"/>
    <row r="14664" ht="0" hidden="1" customHeight="1" x14ac:dyDescent="0.25"/>
    <row r="14665" ht="0" hidden="1" customHeight="1" x14ac:dyDescent="0.25"/>
    <row r="14666" ht="0" hidden="1" customHeight="1" x14ac:dyDescent="0.25"/>
    <row r="14667" ht="0" hidden="1" customHeight="1" x14ac:dyDescent="0.25"/>
    <row r="14668" ht="0" hidden="1" customHeight="1" x14ac:dyDescent="0.25"/>
    <row r="14669" ht="0" hidden="1" customHeight="1" x14ac:dyDescent="0.25"/>
    <row r="14670" ht="0" hidden="1" customHeight="1" x14ac:dyDescent="0.25"/>
    <row r="14671" ht="0" hidden="1" customHeight="1" x14ac:dyDescent="0.25"/>
    <row r="14672" ht="0" hidden="1" customHeight="1" x14ac:dyDescent="0.25"/>
    <row r="14673" ht="0" hidden="1" customHeight="1" x14ac:dyDescent="0.25"/>
    <row r="14674" ht="0" hidden="1" customHeight="1" x14ac:dyDescent="0.25"/>
    <row r="14675" ht="0" hidden="1" customHeight="1" x14ac:dyDescent="0.25"/>
    <row r="14676" ht="0" hidden="1" customHeight="1" x14ac:dyDescent="0.25"/>
    <row r="14677" ht="0" hidden="1" customHeight="1" x14ac:dyDescent="0.25"/>
    <row r="14678" ht="0" hidden="1" customHeight="1" x14ac:dyDescent="0.25"/>
    <row r="14679" ht="0" hidden="1" customHeight="1" x14ac:dyDescent="0.25"/>
    <row r="14680" ht="0" hidden="1" customHeight="1" x14ac:dyDescent="0.25"/>
    <row r="14681" ht="0" hidden="1" customHeight="1" x14ac:dyDescent="0.25"/>
    <row r="14682" ht="0" hidden="1" customHeight="1" x14ac:dyDescent="0.25"/>
    <row r="14683" ht="0" hidden="1" customHeight="1" x14ac:dyDescent="0.25"/>
    <row r="14684" ht="0" hidden="1" customHeight="1" x14ac:dyDescent="0.25"/>
    <row r="14685" ht="0" hidden="1" customHeight="1" x14ac:dyDescent="0.25"/>
    <row r="14686" ht="0" hidden="1" customHeight="1" x14ac:dyDescent="0.25"/>
    <row r="14687" ht="0" hidden="1" customHeight="1" x14ac:dyDescent="0.25"/>
    <row r="14688" ht="0" hidden="1" customHeight="1" x14ac:dyDescent="0.25"/>
    <row r="14689" ht="0" hidden="1" customHeight="1" x14ac:dyDescent="0.25"/>
    <row r="14690" ht="0" hidden="1" customHeight="1" x14ac:dyDescent="0.25"/>
    <row r="14691" ht="0" hidden="1" customHeight="1" x14ac:dyDescent="0.25"/>
    <row r="14692" ht="0" hidden="1" customHeight="1" x14ac:dyDescent="0.25"/>
    <row r="14693" ht="0" hidden="1" customHeight="1" x14ac:dyDescent="0.25"/>
    <row r="14694" ht="0" hidden="1" customHeight="1" x14ac:dyDescent="0.25"/>
    <row r="14695" ht="0" hidden="1" customHeight="1" x14ac:dyDescent="0.25"/>
    <row r="14696" ht="0" hidden="1" customHeight="1" x14ac:dyDescent="0.25"/>
    <row r="14697" ht="0" hidden="1" customHeight="1" x14ac:dyDescent="0.25"/>
    <row r="14698" ht="0" hidden="1" customHeight="1" x14ac:dyDescent="0.25"/>
    <row r="14699" ht="0" hidden="1" customHeight="1" x14ac:dyDescent="0.25"/>
    <row r="14700" ht="0" hidden="1" customHeight="1" x14ac:dyDescent="0.25"/>
    <row r="14701" ht="0" hidden="1" customHeight="1" x14ac:dyDescent="0.25"/>
    <row r="14702" ht="0" hidden="1" customHeight="1" x14ac:dyDescent="0.25"/>
    <row r="14703" ht="0" hidden="1" customHeight="1" x14ac:dyDescent="0.25"/>
    <row r="14704" ht="0" hidden="1" customHeight="1" x14ac:dyDescent="0.25"/>
    <row r="14705" ht="0" hidden="1" customHeight="1" x14ac:dyDescent="0.25"/>
    <row r="14706" ht="0" hidden="1" customHeight="1" x14ac:dyDescent="0.25"/>
    <row r="14707" ht="0" hidden="1" customHeight="1" x14ac:dyDescent="0.25"/>
    <row r="14708" ht="0" hidden="1" customHeight="1" x14ac:dyDescent="0.25"/>
    <row r="14709" ht="0" hidden="1" customHeight="1" x14ac:dyDescent="0.25"/>
    <row r="14710" ht="0" hidden="1" customHeight="1" x14ac:dyDescent="0.25"/>
    <row r="14711" ht="0" hidden="1" customHeight="1" x14ac:dyDescent="0.25"/>
    <row r="14712" ht="0" hidden="1" customHeight="1" x14ac:dyDescent="0.25"/>
    <row r="14713" ht="0" hidden="1" customHeight="1" x14ac:dyDescent="0.25"/>
    <row r="14714" ht="0" hidden="1" customHeight="1" x14ac:dyDescent="0.25"/>
    <row r="14715" ht="0" hidden="1" customHeight="1" x14ac:dyDescent="0.25"/>
    <row r="14716" ht="0" hidden="1" customHeight="1" x14ac:dyDescent="0.25"/>
    <row r="14717" ht="0" hidden="1" customHeight="1" x14ac:dyDescent="0.25"/>
    <row r="14718" ht="0" hidden="1" customHeight="1" x14ac:dyDescent="0.25"/>
    <row r="14719" ht="0" hidden="1" customHeight="1" x14ac:dyDescent="0.25"/>
    <row r="14720" ht="0" hidden="1" customHeight="1" x14ac:dyDescent="0.25"/>
    <row r="14721" ht="0" hidden="1" customHeight="1" x14ac:dyDescent="0.25"/>
    <row r="14722" ht="0" hidden="1" customHeight="1" x14ac:dyDescent="0.25"/>
    <row r="14723" ht="0" hidden="1" customHeight="1" x14ac:dyDescent="0.25"/>
    <row r="14724" ht="0" hidden="1" customHeight="1" x14ac:dyDescent="0.25"/>
    <row r="14725" ht="0" hidden="1" customHeight="1" x14ac:dyDescent="0.25"/>
    <row r="14726" ht="0" hidden="1" customHeight="1" x14ac:dyDescent="0.25"/>
    <row r="14727" ht="0" hidden="1" customHeight="1" x14ac:dyDescent="0.25"/>
    <row r="14728" ht="0" hidden="1" customHeight="1" x14ac:dyDescent="0.25"/>
    <row r="14729" ht="0" hidden="1" customHeight="1" x14ac:dyDescent="0.25"/>
    <row r="14730" ht="0" hidden="1" customHeight="1" x14ac:dyDescent="0.25"/>
    <row r="14731" ht="0" hidden="1" customHeight="1" x14ac:dyDescent="0.25"/>
    <row r="14732" ht="0" hidden="1" customHeight="1" x14ac:dyDescent="0.25"/>
    <row r="14733" ht="0" hidden="1" customHeight="1" x14ac:dyDescent="0.25"/>
    <row r="14734" ht="0" hidden="1" customHeight="1" x14ac:dyDescent="0.25"/>
    <row r="14735" ht="0" hidden="1" customHeight="1" x14ac:dyDescent="0.25"/>
    <row r="14736" ht="0" hidden="1" customHeight="1" x14ac:dyDescent="0.25"/>
    <row r="14737" ht="0" hidden="1" customHeight="1" x14ac:dyDescent="0.25"/>
    <row r="14738" ht="0" hidden="1" customHeight="1" x14ac:dyDescent="0.25"/>
    <row r="14739" ht="0" hidden="1" customHeight="1" x14ac:dyDescent="0.25"/>
    <row r="14740" ht="0" hidden="1" customHeight="1" x14ac:dyDescent="0.25"/>
    <row r="14741" ht="0" hidden="1" customHeight="1" x14ac:dyDescent="0.25"/>
    <row r="14742" ht="0" hidden="1" customHeight="1" x14ac:dyDescent="0.25"/>
    <row r="14743" ht="0" hidden="1" customHeight="1" x14ac:dyDescent="0.25"/>
    <row r="14744" ht="0" hidden="1" customHeight="1" x14ac:dyDescent="0.25"/>
    <row r="14745" ht="0" hidden="1" customHeight="1" x14ac:dyDescent="0.25"/>
    <row r="14746" ht="0" hidden="1" customHeight="1" x14ac:dyDescent="0.25"/>
    <row r="14747" ht="0" hidden="1" customHeight="1" x14ac:dyDescent="0.25"/>
    <row r="14748" ht="0" hidden="1" customHeight="1" x14ac:dyDescent="0.25"/>
    <row r="14749" ht="0" hidden="1" customHeight="1" x14ac:dyDescent="0.25"/>
    <row r="14750" ht="0" hidden="1" customHeight="1" x14ac:dyDescent="0.25"/>
    <row r="14751" ht="0" hidden="1" customHeight="1" x14ac:dyDescent="0.25"/>
    <row r="14752" ht="0" hidden="1" customHeight="1" x14ac:dyDescent="0.25"/>
    <row r="14753" ht="0" hidden="1" customHeight="1" x14ac:dyDescent="0.25"/>
    <row r="14754" ht="0" hidden="1" customHeight="1" x14ac:dyDescent="0.25"/>
    <row r="14755" ht="0" hidden="1" customHeight="1" x14ac:dyDescent="0.25"/>
    <row r="14756" ht="0" hidden="1" customHeight="1" x14ac:dyDescent="0.25"/>
    <row r="14757" ht="0" hidden="1" customHeight="1" x14ac:dyDescent="0.25"/>
    <row r="14758" ht="0" hidden="1" customHeight="1" x14ac:dyDescent="0.25"/>
    <row r="14759" ht="0" hidden="1" customHeight="1" x14ac:dyDescent="0.25"/>
    <row r="14760" ht="0" hidden="1" customHeight="1" x14ac:dyDescent="0.25"/>
    <row r="14761" ht="0" hidden="1" customHeight="1" x14ac:dyDescent="0.25"/>
    <row r="14762" ht="0" hidden="1" customHeight="1" x14ac:dyDescent="0.25"/>
    <row r="14763" ht="0" hidden="1" customHeight="1" x14ac:dyDescent="0.25"/>
    <row r="14764" ht="0" hidden="1" customHeight="1" x14ac:dyDescent="0.25"/>
    <row r="14765" ht="0" hidden="1" customHeight="1" x14ac:dyDescent="0.25"/>
    <row r="14766" ht="0" hidden="1" customHeight="1" x14ac:dyDescent="0.25"/>
    <row r="14767" ht="0" hidden="1" customHeight="1" x14ac:dyDescent="0.25"/>
    <row r="14768" ht="0" hidden="1" customHeight="1" x14ac:dyDescent="0.25"/>
    <row r="14769" ht="0" hidden="1" customHeight="1" x14ac:dyDescent="0.25"/>
    <row r="14770" ht="0" hidden="1" customHeight="1" x14ac:dyDescent="0.25"/>
    <row r="14771" ht="0" hidden="1" customHeight="1" x14ac:dyDescent="0.25"/>
    <row r="14772" ht="0" hidden="1" customHeight="1" x14ac:dyDescent="0.25"/>
    <row r="14773" ht="0" hidden="1" customHeight="1" x14ac:dyDescent="0.25"/>
    <row r="14774" ht="0" hidden="1" customHeight="1" x14ac:dyDescent="0.25"/>
    <row r="14775" ht="0" hidden="1" customHeight="1" x14ac:dyDescent="0.25"/>
    <row r="14776" ht="0" hidden="1" customHeight="1" x14ac:dyDescent="0.25"/>
    <row r="14777" ht="0" hidden="1" customHeight="1" x14ac:dyDescent="0.25"/>
    <row r="14778" ht="0" hidden="1" customHeight="1" x14ac:dyDescent="0.25"/>
    <row r="14779" ht="0" hidden="1" customHeight="1" x14ac:dyDescent="0.25"/>
    <row r="14780" ht="0" hidden="1" customHeight="1" x14ac:dyDescent="0.25"/>
    <row r="14781" ht="0" hidden="1" customHeight="1" x14ac:dyDescent="0.25"/>
    <row r="14782" ht="0" hidden="1" customHeight="1" x14ac:dyDescent="0.25"/>
    <row r="14783" ht="0" hidden="1" customHeight="1" x14ac:dyDescent="0.25"/>
    <row r="14784" ht="0" hidden="1" customHeight="1" x14ac:dyDescent="0.25"/>
    <row r="14785" ht="0" hidden="1" customHeight="1" x14ac:dyDescent="0.25"/>
    <row r="14786" ht="0" hidden="1" customHeight="1" x14ac:dyDescent="0.25"/>
    <row r="14787" ht="0" hidden="1" customHeight="1" x14ac:dyDescent="0.25"/>
    <row r="14788" ht="0" hidden="1" customHeight="1" x14ac:dyDescent="0.25"/>
    <row r="14789" ht="0" hidden="1" customHeight="1" x14ac:dyDescent="0.25"/>
    <row r="14790" ht="0" hidden="1" customHeight="1" x14ac:dyDescent="0.25"/>
    <row r="14791" ht="0" hidden="1" customHeight="1" x14ac:dyDescent="0.25"/>
    <row r="14792" ht="0" hidden="1" customHeight="1" x14ac:dyDescent="0.25"/>
    <row r="14793" ht="0" hidden="1" customHeight="1" x14ac:dyDescent="0.25"/>
    <row r="14794" ht="0" hidden="1" customHeight="1" x14ac:dyDescent="0.25"/>
    <row r="14795" ht="0" hidden="1" customHeight="1" x14ac:dyDescent="0.25"/>
    <row r="14796" ht="0" hidden="1" customHeight="1" x14ac:dyDescent="0.25"/>
    <row r="14797" ht="0" hidden="1" customHeight="1" x14ac:dyDescent="0.25"/>
    <row r="14798" ht="0" hidden="1" customHeight="1" x14ac:dyDescent="0.25"/>
    <row r="14799" ht="0" hidden="1" customHeight="1" x14ac:dyDescent="0.25"/>
    <row r="14800" ht="0" hidden="1" customHeight="1" x14ac:dyDescent="0.25"/>
    <row r="14801" ht="0" hidden="1" customHeight="1" x14ac:dyDescent="0.25"/>
    <row r="14802" ht="0" hidden="1" customHeight="1" x14ac:dyDescent="0.25"/>
    <row r="14803" ht="0" hidden="1" customHeight="1" x14ac:dyDescent="0.25"/>
    <row r="14804" ht="0" hidden="1" customHeight="1" x14ac:dyDescent="0.25"/>
    <row r="14805" ht="0" hidden="1" customHeight="1" x14ac:dyDescent="0.25"/>
    <row r="14806" ht="0" hidden="1" customHeight="1" x14ac:dyDescent="0.25"/>
    <row r="14807" ht="0" hidden="1" customHeight="1" x14ac:dyDescent="0.25"/>
    <row r="14808" ht="0" hidden="1" customHeight="1" x14ac:dyDescent="0.25"/>
    <row r="14809" ht="0" hidden="1" customHeight="1" x14ac:dyDescent="0.25"/>
    <row r="14810" ht="0" hidden="1" customHeight="1" x14ac:dyDescent="0.25"/>
    <row r="14811" ht="0" hidden="1" customHeight="1" x14ac:dyDescent="0.25"/>
    <row r="14812" ht="0" hidden="1" customHeight="1" x14ac:dyDescent="0.25"/>
    <row r="14813" ht="0" hidden="1" customHeight="1" x14ac:dyDescent="0.25"/>
    <row r="14814" ht="0" hidden="1" customHeight="1" x14ac:dyDescent="0.25"/>
    <row r="14815" ht="0" hidden="1" customHeight="1" x14ac:dyDescent="0.25"/>
    <row r="14816" ht="0" hidden="1" customHeight="1" x14ac:dyDescent="0.25"/>
    <row r="14817" ht="0" hidden="1" customHeight="1" x14ac:dyDescent="0.25"/>
    <row r="14818" ht="0" hidden="1" customHeight="1" x14ac:dyDescent="0.25"/>
    <row r="14819" ht="0" hidden="1" customHeight="1" x14ac:dyDescent="0.25"/>
    <row r="14820" ht="0" hidden="1" customHeight="1" x14ac:dyDescent="0.25"/>
    <row r="14821" ht="0" hidden="1" customHeight="1" x14ac:dyDescent="0.25"/>
    <row r="14822" ht="0" hidden="1" customHeight="1" x14ac:dyDescent="0.25"/>
    <row r="14823" ht="0" hidden="1" customHeight="1" x14ac:dyDescent="0.25"/>
    <row r="14824" ht="0" hidden="1" customHeight="1" x14ac:dyDescent="0.25"/>
    <row r="14825" ht="0" hidden="1" customHeight="1" x14ac:dyDescent="0.25"/>
    <row r="14826" ht="0" hidden="1" customHeight="1" x14ac:dyDescent="0.25"/>
    <row r="14827" ht="0" hidden="1" customHeight="1" x14ac:dyDescent="0.25"/>
    <row r="14828" ht="0" hidden="1" customHeight="1" x14ac:dyDescent="0.25"/>
    <row r="14829" ht="0" hidden="1" customHeight="1" x14ac:dyDescent="0.25"/>
    <row r="14830" ht="0" hidden="1" customHeight="1" x14ac:dyDescent="0.25"/>
    <row r="14831" ht="0" hidden="1" customHeight="1" x14ac:dyDescent="0.25"/>
    <row r="14832" ht="0" hidden="1" customHeight="1" x14ac:dyDescent="0.25"/>
    <row r="14833" ht="0" hidden="1" customHeight="1" x14ac:dyDescent="0.25"/>
    <row r="14834" ht="0" hidden="1" customHeight="1" x14ac:dyDescent="0.25"/>
    <row r="14835" ht="0" hidden="1" customHeight="1" x14ac:dyDescent="0.25"/>
    <row r="14836" ht="0" hidden="1" customHeight="1" x14ac:dyDescent="0.25"/>
    <row r="14837" ht="0" hidden="1" customHeight="1" x14ac:dyDescent="0.25"/>
    <row r="14838" ht="0" hidden="1" customHeight="1" x14ac:dyDescent="0.25"/>
    <row r="14839" ht="0" hidden="1" customHeight="1" x14ac:dyDescent="0.25"/>
    <row r="14840" ht="0" hidden="1" customHeight="1" x14ac:dyDescent="0.25"/>
    <row r="14841" ht="0" hidden="1" customHeight="1" x14ac:dyDescent="0.25"/>
    <row r="14842" ht="0" hidden="1" customHeight="1" x14ac:dyDescent="0.25"/>
    <row r="14843" ht="0" hidden="1" customHeight="1" x14ac:dyDescent="0.25"/>
    <row r="14844" ht="0" hidden="1" customHeight="1" x14ac:dyDescent="0.25"/>
    <row r="14845" ht="0" hidden="1" customHeight="1" x14ac:dyDescent="0.25"/>
    <row r="14846" ht="0" hidden="1" customHeight="1" x14ac:dyDescent="0.25"/>
    <row r="14847" ht="0" hidden="1" customHeight="1" x14ac:dyDescent="0.25"/>
    <row r="14848" ht="0" hidden="1" customHeight="1" x14ac:dyDescent="0.25"/>
    <row r="14849" ht="0" hidden="1" customHeight="1" x14ac:dyDescent="0.25"/>
    <row r="14850" ht="0" hidden="1" customHeight="1" x14ac:dyDescent="0.25"/>
    <row r="14851" ht="0" hidden="1" customHeight="1" x14ac:dyDescent="0.25"/>
    <row r="14852" ht="0" hidden="1" customHeight="1" x14ac:dyDescent="0.25"/>
    <row r="14853" ht="0" hidden="1" customHeight="1" x14ac:dyDescent="0.25"/>
    <row r="14854" ht="0" hidden="1" customHeight="1" x14ac:dyDescent="0.25"/>
    <row r="14855" ht="0" hidden="1" customHeight="1" x14ac:dyDescent="0.25"/>
    <row r="14856" ht="0" hidden="1" customHeight="1" x14ac:dyDescent="0.25"/>
    <row r="14857" ht="0" hidden="1" customHeight="1" x14ac:dyDescent="0.25"/>
    <row r="14858" ht="0" hidden="1" customHeight="1" x14ac:dyDescent="0.25"/>
    <row r="14859" ht="0" hidden="1" customHeight="1" x14ac:dyDescent="0.25"/>
    <row r="14860" ht="0" hidden="1" customHeight="1" x14ac:dyDescent="0.25"/>
    <row r="14861" ht="0" hidden="1" customHeight="1" x14ac:dyDescent="0.25"/>
    <row r="14862" ht="0" hidden="1" customHeight="1" x14ac:dyDescent="0.25"/>
    <row r="14863" ht="0" hidden="1" customHeight="1" x14ac:dyDescent="0.25"/>
    <row r="14864" ht="0" hidden="1" customHeight="1" x14ac:dyDescent="0.25"/>
    <row r="14865" ht="0" hidden="1" customHeight="1" x14ac:dyDescent="0.25"/>
    <row r="14866" ht="0" hidden="1" customHeight="1" x14ac:dyDescent="0.25"/>
    <row r="14867" ht="0" hidden="1" customHeight="1" x14ac:dyDescent="0.25"/>
    <row r="14868" ht="0" hidden="1" customHeight="1" x14ac:dyDescent="0.25"/>
    <row r="14869" ht="0" hidden="1" customHeight="1" x14ac:dyDescent="0.25"/>
    <row r="14870" ht="0" hidden="1" customHeight="1" x14ac:dyDescent="0.25"/>
    <row r="14871" ht="0" hidden="1" customHeight="1" x14ac:dyDescent="0.25"/>
    <row r="14872" ht="0" hidden="1" customHeight="1" x14ac:dyDescent="0.25"/>
    <row r="14873" ht="0" hidden="1" customHeight="1" x14ac:dyDescent="0.25"/>
    <row r="14874" ht="0" hidden="1" customHeight="1" x14ac:dyDescent="0.25"/>
    <row r="14875" ht="0" hidden="1" customHeight="1" x14ac:dyDescent="0.25"/>
    <row r="14876" ht="0" hidden="1" customHeight="1" x14ac:dyDescent="0.25"/>
    <row r="14877" ht="0" hidden="1" customHeight="1" x14ac:dyDescent="0.25"/>
    <row r="14878" ht="0" hidden="1" customHeight="1" x14ac:dyDescent="0.25"/>
    <row r="14879" ht="0" hidden="1" customHeight="1" x14ac:dyDescent="0.25"/>
    <row r="14880" ht="0" hidden="1" customHeight="1" x14ac:dyDescent="0.25"/>
    <row r="14881" ht="0" hidden="1" customHeight="1" x14ac:dyDescent="0.25"/>
    <row r="14882" ht="0" hidden="1" customHeight="1" x14ac:dyDescent="0.25"/>
    <row r="14883" ht="0" hidden="1" customHeight="1" x14ac:dyDescent="0.25"/>
    <row r="14884" ht="0" hidden="1" customHeight="1" x14ac:dyDescent="0.25"/>
    <row r="14885" ht="0" hidden="1" customHeight="1" x14ac:dyDescent="0.25"/>
    <row r="14886" ht="0" hidden="1" customHeight="1" x14ac:dyDescent="0.25"/>
    <row r="14887" ht="0" hidden="1" customHeight="1" x14ac:dyDescent="0.25"/>
    <row r="14888" ht="0" hidden="1" customHeight="1" x14ac:dyDescent="0.25"/>
    <row r="14889" ht="0" hidden="1" customHeight="1" x14ac:dyDescent="0.25"/>
    <row r="14890" ht="0" hidden="1" customHeight="1" x14ac:dyDescent="0.25"/>
    <row r="14891" ht="0" hidden="1" customHeight="1" x14ac:dyDescent="0.25"/>
    <row r="14892" ht="0" hidden="1" customHeight="1" x14ac:dyDescent="0.25"/>
    <row r="14893" ht="0" hidden="1" customHeight="1" x14ac:dyDescent="0.25"/>
    <row r="14894" ht="0" hidden="1" customHeight="1" x14ac:dyDescent="0.25"/>
    <row r="14895" ht="0" hidden="1" customHeight="1" x14ac:dyDescent="0.25"/>
    <row r="14896" ht="0" hidden="1" customHeight="1" x14ac:dyDescent="0.25"/>
    <row r="14897" ht="0" hidden="1" customHeight="1" x14ac:dyDescent="0.25"/>
    <row r="14898" ht="0" hidden="1" customHeight="1" x14ac:dyDescent="0.25"/>
    <row r="14899" ht="0" hidden="1" customHeight="1" x14ac:dyDescent="0.25"/>
    <row r="14900" ht="0" hidden="1" customHeight="1" x14ac:dyDescent="0.25"/>
    <row r="14901" ht="0" hidden="1" customHeight="1" x14ac:dyDescent="0.25"/>
    <row r="14902" ht="0" hidden="1" customHeight="1" x14ac:dyDescent="0.25"/>
    <row r="14903" ht="0" hidden="1" customHeight="1" x14ac:dyDescent="0.25"/>
    <row r="14904" ht="0" hidden="1" customHeight="1" x14ac:dyDescent="0.25"/>
    <row r="14905" ht="0" hidden="1" customHeight="1" x14ac:dyDescent="0.25"/>
    <row r="14906" ht="0" hidden="1" customHeight="1" x14ac:dyDescent="0.25"/>
    <row r="14907" ht="0" hidden="1" customHeight="1" x14ac:dyDescent="0.25"/>
    <row r="14908" ht="0" hidden="1" customHeight="1" x14ac:dyDescent="0.25"/>
    <row r="14909" ht="0" hidden="1" customHeight="1" x14ac:dyDescent="0.25"/>
    <row r="14910" ht="0" hidden="1" customHeight="1" x14ac:dyDescent="0.25"/>
    <row r="14911" ht="0" hidden="1" customHeight="1" x14ac:dyDescent="0.25"/>
    <row r="14912" ht="0" hidden="1" customHeight="1" x14ac:dyDescent="0.25"/>
    <row r="14913" ht="0" hidden="1" customHeight="1" x14ac:dyDescent="0.25"/>
    <row r="14914" ht="0" hidden="1" customHeight="1" x14ac:dyDescent="0.25"/>
    <row r="14915" ht="0" hidden="1" customHeight="1" x14ac:dyDescent="0.25"/>
    <row r="14916" ht="0" hidden="1" customHeight="1" x14ac:dyDescent="0.25"/>
    <row r="14917" ht="0" hidden="1" customHeight="1" x14ac:dyDescent="0.25"/>
    <row r="14918" ht="0" hidden="1" customHeight="1" x14ac:dyDescent="0.25"/>
    <row r="14919" ht="0" hidden="1" customHeight="1" x14ac:dyDescent="0.25"/>
    <row r="14920" ht="0" hidden="1" customHeight="1" x14ac:dyDescent="0.25"/>
    <row r="14921" ht="0" hidden="1" customHeight="1" x14ac:dyDescent="0.25"/>
    <row r="14922" ht="0" hidden="1" customHeight="1" x14ac:dyDescent="0.25"/>
    <row r="14923" ht="0" hidden="1" customHeight="1" x14ac:dyDescent="0.25"/>
    <row r="14924" ht="0" hidden="1" customHeight="1" x14ac:dyDescent="0.25"/>
    <row r="14925" ht="0" hidden="1" customHeight="1" x14ac:dyDescent="0.25"/>
    <row r="14926" ht="0" hidden="1" customHeight="1" x14ac:dyDescent="0.25"/>
    <row r="14927" ht="0" hidden="1" customHeight="1" x14ac:dyDescent="0.25"/>
    <row r="14928" ht="0" hidden="1" customHeight="1" x14ac:dyDescent="0.25"/>
    <row r="14929" ht="0" hidden="1" customHeight="1" x14ac:dyDescent="0.25"/>
    <row r="14930" ht="0" hidden="1" customHeight="1" x14ac:dyDescent="0.25"/>
    <row r="14931" ht="0" hidden="1" customHeight="1" x14ac:dyDescent="0.25"/>
    <row r="14932" ht="0" hidden="1" customHeight="1" x14ac:dyDescent="0.25"/>
    <row r="14933" ht="0" hidden="1" customHeight="1" x14ac:dyDescent="0.25"/>
    <row r="14934" ht="0" hidden="1" customHeight="1" x14ac:dyDescent="0.25"/>
    <row r="14935" ht="0" hidden="1" customHeight="1" x14ac:dyDescent="0.25"/>
    <row r="14936" ht="0" hidden="1" customHeight="1" x14ac:dyDescent="0.25"/>
    <row r="14937" ht="0" hidden="1" customHeight="1" x14ac:dyDescent="0.25"/>
    <row r="14938" ht="0" hidden="1" customHeight="1" x14ac:dyDescent="0.25"/>
    <row r="14939" ht="0" hidden="1" customHeight="1" x14ac:dyDescent="0.25"/>
    <row r="14940" ht="0" hidden="1" customHeight="1" x14ac:dyDescent="0.25"/>
    <row r="14941" ht="0" hidden="1" customHeight="1" x14ac:dyDescent="0.25"/>
    <row r="14942" ht="0" hidden="1" customHeight="1" x14ac:dyDescent="0.25"/>
    <row r="14943" ht="0" hidden="1" customHeight="1" x14ac:dyDescent="0.25"/>
    <row r="14944" ht="0" hidden="1" customHeight="1" x14ac:dyDescent="0.25"/>
    <row r="14945" ht="0" hidden="1" customHeight="1" x14ac:dyDescent="0.25"/>
    <row r="14946" ht="0" hidden="1" customHeight="1" x14ac:dyDescent="0.25"/>
    <row r="14947" ht="0" hidden="1" customHeight="1" x14ac:dyDescent="0.25"/>
    <row r="14948" ht="0" hidden="1" customHeight="1" x14ac:dyDescent="0.25"/>
    <row r="14949" ht="0" hidden="1" customHeight="1" x14ac:dyDescent="0.25"/>
    <row r="14950" ht="0" hidden="1" customHeight="1" x14ac:dyDescent="0.25"/>
    <row r="14951" ht="0" hidden="1" customHeight="1" x14ac:dyDescent="0.25"/>
    <row r="14952" ht="0" hidden="1" customHeight="1" x14ac:dyDescent="0.25"/>
    <row r="14953" ht="0" hidden="1" customHeight="1" x14ac:dyDescent="0.25"/>
    <row r="14954" ht="0" hidden="1" customHeight="1" x14ac:dyDescent="0.25"/>
    <row r="14955" ht="0" hidden="1" customHeight="1" x14ac:dyDescent="0.25"/>
    <row r="14956" ht="0" hidden="1" customHeight="1" x14ac:dyDescent="0.25"/>
    <row r="14957" ht="0" hidden="1" customHeight="1" x14ac:dyDescent="0.25"/>
    <row r="14958" ht="0" hidden="1" customHeight="1" x14ac:dyDescent="0.25"/>
    <row r="14959" ht="0" hidden="1" customHeight="1" x14ac:dyDescent="0.25"/>
    <row r="14960" ht="0" hidden="1" customHeight="1" x14ac:dyDescent="0.25"/>
    <row r="14961" ht="0" hidden="1" customHeight="1" x14ac:dyDescent="0.25"/>
    <row r="14962" ht="0" hidden="1" customHeight="1" x14ac:dyDescent="0.25"/>
    <row r="14963" ht="0" hidden="1" customHeight="1" x14ac:dyDescent="0.25"/>
    <row r="14964" ht="0" hidden="1" customHeight="1" x14ac:dyDescent="0.25"/>
    <row r="14965" ht="0" hidden="1" customHeight="1" x14ac:dyDescent="0.25"/>
    <row r="14966" ht="0" hidden="1" customHeight="1" x14ac:dyDescent="0.25"/>
    <row r="14967" ht="0" hidden="1" customHeight="1" x14ac:dyDescent="0.25"/>
    <row r="14968" ht="0" hidden="1" customHeight="1" x14ac:dyDescent="0.25"/>
    <row r="14969" ht="0" hidden="1" customHeight="1" x14ac:dyDescent="0.25"/>
    <row r="14970" ht="0" hidden="1" customHeight="1" x14ac:dyDescent="0.25"/>
    <row r="14971" ht="0" hidden="1" customHeight="1" x14ac:dyDescent="0.25"/>
    <row r="14972" ht="0" hidden="1" customHeight="1" x14ac:dyDescent="0.25"/>
    <row r="14973" ht="0" hidden="1" customHeight="1" x14ac:dyDescent="0.25"/>
    <row r="14974" ht="0" hidden="1" customHeight="1" x14ac:dyDescent="0.25"/>
    <row r="14975" ht="0" hidden="1" customHeight="1" x14ac:dyDescent="0.25"/>
    <row r="14976" ht="0" hidden="1" customHeight="1" x14ac:dyDescent="0.25"/>
    <row r="14977" ht="0" hidden="1" customHeight="1" x14ac:dyDescent="0.25"/>
    <row r="14978" ht="0" hidden="1" customHeight="1" x14ac:dyDescent="0.25"/>
    <row r="14979" ht="0" hidden="1" customHeight="1" x14ac:dyDescent="0.25"/>
    <row r="14980" ht="0" hidden="1" customHeight="1" x14ac:dyDescent="0.25"/>
    <row r="14981" ht="0" hidden="1" customHeight="1" x14ac:dyDescent="0.25"/>
    <row r="14982" ht="0" hidden="1" customHeight="1" x14ac:dyDescent="0.25"/>
    <row r="14983" ht="0" hidden="1" customHeight="1" x14ac:dyDescent="0.25"/>
    <row r="14984" ht="0" hidden="1" customHeight="1" x14ac:dyDescent="0.25"/>
    <row r="14985" ht="0" hidden="1" customHeight="1" x14ac:dyDescent="0.25"/>
    <row r="14986" ht="0" hidden="1" customHeight="1" x14ac:dyDescent="0.25"/>
    <row r="14987" ht="0" hidden="1" customHeight="1" x14ac:dyDescent="0.25"/>
    <row r="14988" ht="0" hidden="1" customHeight="1" x14ac:dyDescent="0.25"/>
    <row r="14989" ht="0" hidden="1" customHeight="1" x14ac:dyDescent="0.25"/>
    <row r="14990" ht="0" hidden="1" customHeight="1" x14ac:dyDescent="0.25"/>
    <row r="14991" ht="0" hidden="1" customHeight="1" x14ac:dyDescent="0.25"/>
    <row r="14992" ht="0" hidden="1" customHeight="1" x14ac:dyDescent="0.25"/>
    <row r="14993" ht="0" hidden="1" customHeight="1" x14ac:dyDescent="0.25"/>
    <row r="14994" ht="0" hidden="1" customHeight="1" x14ac:dyDescent="0.25"/>
    <row r="14995" ht="0" hidden="1" customHeight="1" x14ac:dyDescent="0.25"/>
    <row r="14996" ht="0" hidden="1" customHeight="1" x14ac:dyDescent="0.25"/>
    <row r="14997" ht="0" hidden="1" customHeight="1" x14ac:dyDescent="0.25"/>
    <row r="14998" ht="0" hidden="1" customHeight="1" x14ac:dyDescent="0.25"/>
    <row r="14999" ht="0" hidden="1" customHeight="1" x14ac:dyDescent="0.25"/>
    <row r="15000" ht="0" hidden="1" customHeight="1" x14ac:dyDescent="0.25"/>
    <row r="15001" ht="0" hidden="1" customHeight="1" x14ac:dyDescent="0.25"/>
    <row r="15002" ht="0" hidden="1" customHeight="1" x14ac:dyDescent="0.25"/>
    <row r="15003" ht="0" hidden="1" customHeight="1" x14ac:dyDescent="0.25"/>
    <row r="15004" ht="0" hidden="1" customHeight="1" x14ac:dyDescent="0.25"/>
    <row r="15005" ht="0" hidden="1" customHeight="1" x14ac:dyDescent="0.25"/>
    <row r="15006" ht="0" hidden="1" customHeight="1" x14ac:dyDescent="0.25"/>
    <row r="15007" ht="0" hidden="1" customHeight="1" x14ac:dyDescent="0.25"/>
    <row r="15008" ht="0" hidden="1" customHeight="1" x14ac:dyDescent="0.25"/>
    <row r="15009" ht="0" hidden="1" customHeight="1" x14ac:dyDescent="0.25"/>
    <row r="15010" ht="0" hidden="1" customHeight="1" x14ac:dyDescent="0.25"/>
    <row r="15011" ht="0" hidden="1" customHeight="1" x14ac:dyDescent="0.25"/>
    <row r="15012" ht="0" hidden="1" customHeight="1" x14ac:dyDescent="0.25"/>
    <row r="15013" ht="0" hidden="1" customHeight="1" x14ac:dyDescent="0.25"/>
    <row r="15014" ht="0" hidden="1" customHeight="1" x14ac:dyDescent="0.25"/>
    <row r="15015" ht="0" hidden="1" customHeight="1" x14ac:dyDescent="0.25"/>
    <row r="15016" ht="0" hidden="1" customHeight="1" x14ac:dyDescent="0.25"/>
    <row r="15017" ht="0" hidden="1" customHeight="1" x14ac:dyDescent="0.25"/>
    <row r="15018" ht="0" hidden="1" customHeight="1" x14ac:dyDescent="0.25"/>
    <row r="15019" ht="0" hidden="1" customHeight="1" x14ac:dyDescent="0.25"/>
    <row r="15020" ht="0" hidden="1" customHeight="1" x14ac:dyDescent="0.25"/>
    <row r="15021" ht="0" hidden="1" customHeight="1" x14ac:dyDescent="0.25"/>
    <row r="15022" ht="0" hidden="1" customHeight="1" x14ac:dyDescent="0.25"/>
    <row r="15023" ht="0" hidden="1" customHeight="1" x14ac:dyDescent="0.25"/>
    <row r="15024" ht="0" hidden="1" customHeight="1" x14ac:dyDescent="0.25"/>
    <row r="15025" ht="0" hidden="1" customHeight="1" x14ac:dyDescent="0.25"/>
    <row r="15026" ht="0" hidden="1" customHeight="1" x14ac:dyDescent="0.25"/>
    <row r="15027" ht="0" hidden="1" customHeight="1" x14ac:dyDescent="0.25"/>
    <row r="15028" ht="0" hidden="1" customHeight="1" x14ac:dyDescent="0.25"/>
    <row r="15029" ht="0" hidden="1" customHeight="1" x14ac:dyDescent="0.25"/>
    <row r="15030" ht="0" hidden="1" customHeight="1" x14ac:dyDescent="0.25"/>
    <row r="15031" ht="0" hidden="1" customHeight="1" x14ac:dyDescent="0.25"/>
    <row r="15032" ht="0" hidden="1" customHeight="1" x14ac:dyDescent="0.25"/>
    <row r="15033" ht="0" hidden="1" customHeight="1" x14ac:dyDescent="0.25"/>
    <row r="15034" ht="0" hidden="1" customHeight="1" x14ac:dyDescent="0.25"/>
    <row r="15035" ht="0" hidden="1" customHeight="1" x14ac:dyDescent="0.25"/>
    <row r="15036" ht="0" hidden="1" customHeight="1" x14ac:dyDescent="0.25"/>
    <row r="15037" ht="0" hidden="1" customHeight="1" x14ac:dyDescent="0.25"/>
    <row r="15038" ht="0" hidden="1" customHeight="1" x14ac:dyDescent="0.25"/>
    <row r="15039" ht="0" hidden="1" customHeight="1" x14ac:dyDescent="0.25"/>
    <row r="15040" ht="0" hidden="1" customHeight="1" x14ac:dyDescent="0.25"/>
    <row r="15041" ht="0" hidden="1" customHeight="1" x14ac:dyDescent="0.25"/>
    <row r="15042" ht="0" hidden="1" customHeight="1" x14ac:dyDescent="0.25"/>
    <row r="15043" ht="0" hidden="1" customHeight="1" x14ac:dyDescent="0.25"/>
    <row r="15044" ht="0" hidden="1" customHeight="1" x14ac:dyDescent="0.25"/>
    <row r="15045" ht="0" hidden="1" customHeight="1" x14ac:dyDescent="0.25"/>
    <row r="15046" ht="0" hidden="1" customHeight="1" x14ac:dyDescent="0.25"/>
    <row r="15047" ht="0" hidden="1" customHeight="1" x14ac:dyDescent="0.25"/>
    <row r="15048" ht="0" hidden="1" customHeight="1" x14ac:dyDescent="0.25"/>
    <row r="15049" ht="0" hidden="1" customHeight="1" x14ac:dyDescent="0.25"/>
    <row r="15050" ht="0" hidden="1" customHeight="1" x14ac:dyDescent="0.25"/>
    <row r="15051" ht="0" hidden="1" customHeight="1" x14ac:dyDescent="0.25"/>
    <row r="15052" ht="0" hidden="1" customHeight="1" x14ac:dyDescent="0.25"/>
    <row r="15053" ht="0" hidden="1" customHeight="1" x14ac:dyDescent="0.25"/>
    <row r="15054" ht="0" hidden="1" customHeight="1" x14ac:dyDescent="0.25"/>
    <row r="15055" ht="0" hidden="1" customHeight="1" x14ac:dyDescent="0.25"/>
    <row r="15056" ht="0" hidden="1" customHeight="1" x14ac:dyDescent="0.25"/>
    <row r="15057" ht="0" hidden="1" customHeight="1" x14ac:dyDescent="0.25"/>
    <row r="15058" ht="0" hidden="1" customHeight="1" x14ac:dyDescent="0.25"/>
    <row r="15059" ht="0" hidden="1" customHeight="1" x14ac:dyDescent="0.25"/>
    <row r="15060" ht="0" hidden="1" customHeight="1" x14ac:dyDescent="0.25"/>
    <row r="15061" ht="0" hidden="1" customHeight="1" x14ac:dyDescent="0.25"/>
    <row r="15062" ht="0" hidden="1" customHeight="1" x14ac:dyDescent="0.25"/>
    <row r="15063" ht="0" hidden="1" customHeight="1" x14ac:dyDescent="0.25"/>
    <row r="15064" ht="0" hidden="1" customHeight="1" x14ac:dyDescent="0.25"/>
    <row r="15065" ht="0" hidden="1" customHeight="1" x14ac:dyDescent="0.25"/>
    <row r="15066" ht="0" hidden="1" customHeight="1" x14ac:dyDescent="0.25"/>
    <row r="15067" ht="0" hidden="1" customHeight="1" x14ac:dyDescent="0.25"/>
    <row r="15068" ht="0" hidden="1" customHeight="1" x14ac:dyDescent="0.25"/>
    <row r="15069" ht="0" hidden="1" customHeight="1" x14ac:dyDescent="0.25"/>
    <row r="15070" ht="0" hidden="1" customHeight="1" x14ac:dyDescent="0.25"/>
    <row r="15071" ht="0" hidden="1" customHeight="1" x14ac:dyDescent="0.25"/>
    <row r="15072" ht="0" hidden="1" customHeight="1" x14ac:dyDescent="0.25"/>
    <row r="15073" ht="0" hidden="1" customHeight="1" x14ac:dyDescent="0.25"/>
    <row r="15074" ht="0" hidden="1" customHeight="1" x14ac:dyDescent="0.25"/>
    <row r="15075" ht="0" hidden="1" customHeight="1" x14ac:dyDescent="0.25"/>
    <row r="15076" ht="0" hidden="1" customHeight="1" x14ac:dyDescent="0.25"/>
    <row r="15077" ht="0" hidden="1" customHeight="1" x14ac:dyDescent="0.25"/>
    <row r="15078" ht="0" hidden="1" customHeight="1" x14ac:dyDescent="0.25"/>
    <row r="15079" ht="0" hidden="1" customHeight="1" x14ac:dyDescent="0.25"/>
    <row r="15080" ht="0" hidden="1" customHeight="1" x14ac:dyDescent="0.25"/>
    <row r="15081" ht="0" hidden="1" customHeight="1" x14ac:dyDescent="0.25"/>
    <row r="15082" ht="0" hidden="1" customHeight="1" x14ac:dyDescent="0.25"/>
    <row r="15083" ht="0" hidden="1" customHeight="1" x14ac:dyDescent="0.25"/>
    <row r="15084" ht="0" hidden="1" customHeight="1" x14ac:dyDescent="0.25"/>
    <row r="15085" ht="0" hidden="1" customHeight="1" x14ac:dyDescent="0.25"/>
    <row r="15086" ht="0" hidden="1" customHeight="1" x14ac:dyDescent="0.25"/>
    <row r="15087" ht="0" hidden="1" customHeight="1" x14ac:dyDescent="0.25"/>
    <row r="15088" ht="0" hidden="1" customHeight="1" x14ac:dyDescent="0.25"/>
    <row r="15089" ht="0" hidden="1" customHeight="1" x14ac:dyDescent="0.25"/>
    <row r="15090" ht="0" hidden="1" customHeight="1" x14ac:dyDescent="0.25"/>
    <row r="15091" ht="0" hidden="1" customHeight="1" x14ac:dyDescent="0.25"/>
    <row r="15092" ht="0" hidden="1" customHeight="1" x14ac:dyDescent="0.25"/>
    <row r="15093" ht="0" hidden="1" customHeight="1" x14ac:dyDescent="0.25"/>
    <row r="15094" ht="0" hidden="1" customHeight="1" x14ac:dyDescent="0.25"/>
    <row r="15095" ht="0" hidden="1" customHeight="1" x14ac:dyDescent="0.25"/>
    <row r="15096" ht="0" hidden="1" customHeight="1" x14ac:dyDescent="0.25"/>
    <row r="15097" ht="0" hidden="1" customHeight="1" x14ac:dyDescent="0.25"/>
    <row r="15098" ht="0" hidden="1" customHeight="1" x14ac:dyDescent="0.25"/>
    <row r="15099" ht="0" hidden="1" customHeight="1" x14ac:dyDescent="0.25"/>
    <row r="15100" ht="0" hidden="1" customHeight="1" x14ac:dyDescent="0.25"/>
    <row r="15101" ht="0" hidden="1" customHeight="1" x14ac:dyDescent="0.25"/>
    <row r="15102" ht="0" hidden="1" customHeight="1" x14ac:dyDescent="0.25"/>
    <row r="15103" ht="0" hidden="1" customHeight="1" x14ac:dyDescent="0.25"/>
    <row r="15104" ht="0" hidden="1" customHeight="1" x14ac:dyDescent="0.25"/>
    <row r="15105" ht="0" hidden="1" customHeight="1" x14ac:dyDescent="0.25"/>
    <row r="15106" ht="0" hidden="1" customHeight="1" x14ac:dyDescent="0.25"/>
    <row r="15107" ht="0" hidden="1" customHeight="1" x14ac:dyDescent="0.25"/>
    <row r="15108" ht="0" hidden="1" customHeight="1" x14ac:dyDescent="0.25"/>
    <row r="15109" ht="0" hidden="1" customHeight="1" x14ac:dyDescent="0.25"/>
    <row r="15110" ht="0" hidden="1" customHeight="1" x14ac:dyDescent="0.25"/>
    <row r="15111" ht="0" hidden="1" customHeight="1" x14ac:dyDescent="0.25"/>
    <row r="15112" ht="0" hidden="1" customHeight="1" x14ac:dyDescent="0.25"/>
    <row r="15113" ht="0" hidden="1" customHeight="1" x14ac:dyDescent="0.25"/>
    <row r="15114" ht="0" hidden="1" customHeight="1" x14ac:dyDescent="0.25"/>
    <row r="15115" ht="0" hidden="1" customHeight="1" x14ac:dyDescent="0.25"/>
    <row r="15116" ht="0" hidden="1" customHeight="1" x14ac:dyDescent="0.25"/>
    <row r="15117" ht="0" hidden="1" customHeight="1" x14ac:dyDescent="0.25"/>
    <row r="15118" ht="0" hidden="1" customHeight="1" x14ac:dyDescent="0.25"/>
    <row r="15119" ht="0" hidden="1" customHeight="1" x14ac:dyDescent="0.25"/>
    <row r="15120" ht="0" hidden="1" customHeight="1" x14ac:dyDescent="0.25"/>
    <row r="15121" ht="0" hidden="1" customHeight="1" x14ac:dyDescent="0.25"/>
    <row r="15122" ht="0" hidden="1" customHeight="1" x14ac:dyDescent="0.25"/>
    <row r="15123" ht="0" hidden="1" customHeight="1" x14ac:dyDescent="0.25"/>
    <row r="15124" ht="0" hidden="1" customHeight="1" x14ac:dyDescent="0.25"/>
    <row r="15125" ht="0" hidden="1" customHeight="1" x14ac:dyDescent="0.25"/>
    <row r="15126" ht="0" hidden="1" customHeight="1" x14ac:dyDescent="0.25"/>
    <row r="15127" ht="0" hidden="1" customHeight="1" x14ac:dyDescent="0.25"/>
    <row r="15128" ht="0" hidden="1" customHeight="1" x14ac:dyDescent="0.25"/>
    <row r="15129" ht="0" hidden="1" customHeight="1" x14ac:dyDescent="0.25"/>
    <row r="15130" ht="0" hidden="1" customHeight="1" x14ac:dyDescent="0.25"/>
    <row r="15131" ht="0" hidden="1" customHeight="1" x14ac:dyDescent="0.25"/>
    <row r="15132" ht="0" hidden="1" customHeight="1" x14ac:dyDescent="0.25"/>
    <row r="15133" ht="0" hidden="1" customHeight="1" x14ac:dyDescent="0.25"/>
    <row r="15134" ht="0" hidden="1" customHeight="1" x14ac:dyDescent="0.25"/>
    <row r="15135" ht="0" hidden="1" customHeight="1" x14ac:dyDescent="0.25"/>
    <row r="15136" ht="0" hidden="1" customHeight="1" x14ac:dyDescent="0.25"/>
    <row r="15137" ht="0" hidden="1" customHeight="1" x14ac:dyDescent="0.25"/>
    <row r="15138" ht="0" hidden="1" customHeight="1" x14ac:dyDescent="0.25"/>
    <row r="15139" ht="0" hidden="1" customHeight="1" x14ac:dyDescent="0.25"/>
    <row r="15140" ht="0" hidden="1" customHeight="1" x14ac:dyDescent="0.25"/>
    <row r="15141" ht="0" hidden="1" customHeight="1" x14ac:dyDescent="0.25"/>
    <row r="15142" ht="0" hidden="1" customHeight="1" x14ac:dyDescent="0.25"/>
    <row r="15143" ht="0" hidden="1" customHeight="1" x14ac:dyDescent="0.25"/>
    <row r="15144" ht="0" hidden="1" customHeight="1" x14ac:dyDescent="0.25"/>
    <row r="15145" ht="0" hidden="1" customHeight="1" x14ac:dyDescent="0.25"/>
    <row r="15146" ht="0" hidden="1" customHeight="1" x14ac:dyDescent="0.25"/>
    <row r="15147" ht="0" hidden="1" customHeight="1" x14ac:dyDescent="0.25"/>
    <row r="15148" ht="0" hidden="1" customHeight="1" x14ac:dyDescent="0.25"/>
    <row r="15149" ht="0" hidden="1" customHeight="1" x14ac:dyDescent="0.25"/>
    <row r="15150" ht="0" hidden="1" customHeight="1" x14ac:dyDescent="0.25"/>
    <row r="15151" ht="0" hidden="1" customHeight="1" x14ac:dyDescent="0.25"/>
    <row r="15152" ht="0" hidden="1" customHeight="1" x14ac:dyDescent="0.25"/>
    <row r="15153" ht="0" hidden="1" customHeight="1" x14ac:dyDescent="0.25"/>
    <row r="15154" ht="0" hidden="1" customHeight="1" x14ac:dyDescent="0.25"/>
    <row r="15155" ht="0" hidden="1" customHeight="1" x14ac:dyDescent="0.25"/>
    <row r="15156" ht="0" hidden="1" customHeight="1" x14ac:dyDescent="0.25"/>
    <row r="15157" ht="0" hidden="1" customHeight="1" x14ac:dyDescent="0.25"/>
    <row r="15158" ht="0" hidden="1" customHeight="1" x14ac:dyDescent="0.25"/>
    <row r="15159" ht="0" hidden="1" customHeight="1" x14ac:dyDescent="0.25"/>
    <row r="15160" ht="0" hidden="1" customHeight="1" x14ac:dyDescent="0.25"/>
    <row r="15161" ht="0" hidden="1" customHeight="1" x14ac:dyDescent="0.25"/>
    <row r="15162" ht="0" hidden="1" customHeight="1" x14ac:dyDescent="0.25"/>
    <row r="15163" ht="0" hidden="1" customHeight="1" x14ac:dyDescent="0.25"/>
    <row r="15164" ht="0" hidden="1" customHeight="1" x14ac:dyDescent="0.25"/>
    <row r="15165" ht="0" hidden="1" customHeight="1" x14ac:dyDescent="0.25"/>
    <row r="15166" ht="0" hidden="1" customHeight="1" x14ac:dyDescent="0.25"/>
    <row r="15167" ht="0" hidden="1" customHeight="1" x14ac:dyDescent="0.25"/>
    <row r="15168" ht="0" hidden="1" customHeight="1" x14ac:dyDescent="0.25"/>
    <row r="15169" ht="0" hidden="1" customHeight="1" x14ac:dyDescent="0.25"/>
    <row r="15170" ht="0" hidden="1" customHeight="1" x14ac:dyDescent="0.25"/>
    <row r="15171" ht="0" hidden="1" customHeight="1" x14ac:dyDescent="0.25"/>
    <row r="15172" ht="0" hidden="1" customHeight="1" x14ac:dyDescent="0.25"/>
    <row r="15173" ht="0" hidden="1" customHeight="1" x14ac:dyDescent="0.25"/>
    <row r="15174" ht="0" hidden="1" customHeight="1" x14ac:dyDescent="0.25"/>
    <row r="15175" ht="0" hidden="1" customHeight="1" x14ac:dyDescent="0.25"/>
    <row r="15176" ht="0" hidden="1" customHeight="1" x14ac:dyDescent="0.25"/>
    <row r="15177" ht="0" hidden="1" customHeight="1" x14ac:dyDescent="0.25"/>
    <row r="15178" ht="0" hidden="1" customHeight="1" x14ac:dyDescent="0.25"/>
    <row r="15179" ht="0" hidden="1" customHeight="1" x14ac:dyDescent="0.25"/>
    <row r="15180" ht="0" hidden="1" customHeight="1" x14ac:dyDescent="0.25"/>
    <row r="15181" ht="0" hidden="1" customHeight="1" x14ac:dyDescent="0.25"/>
    <row r="15182" ht="0" hidden="1" customHeight="1" x14ac:dyDescent="0.25"/>
    <row r="15183" ht="0" hidden="1" customHeight="1" x14ac:dyDescent="0.25"/>
    <row r="15184" ht="0" hidden="1" customHeight="1" x14ac:dyDescent="0.25"/>
    <row r="15185" ht="0" hidden="1" customHeight="1" x14ac:dyDescent="0.25"/>
    <row r="15186" ht="0" hidden="1" customHeight="1" x14ac:dyDescent="0.25"/>
    <row r="15187" ht="0" hidden="1" customHeight="1" x14ac:dyDescent="0.25"/>
    <row r="15188" ht="0" hidden="1" customHeight="1" x14ac:dyDescent="0.25"/>
    <row r="15189" ht="0" hidden="1" customHeight="1" x14ac:dyDescent="0.25"/>
    <row r="15190" ht="0" hidden="1" customHeight="1" x14ac:dyDescent="0.25"/>
    <row r="15191" ht="0" hidden="1" customHeight="1" x14ac:dyDescent="0.25"/>
    <row r="15192" ht="0" hidden="1" customHeight="1" x14ac:dyDescent="0.25"/>
    <row r="15193" ht="0" hidden="1" customHeight="1" x14ac:dyDescent="0.25"/>
    <row r="15194" ht="0" hidden="1" customHeight="1" x14ac:dyDescent="0.25"/>
    <row r="15195" ht="0" hidden="1" customHeight="1" x14ac:dyDescent="0.25"/>
    <row r="15196" ht="0" hidden="1" customHeight="1" x14ac:dyDescent="0.25"/>
    <row r="15197" ht="0" hidden="1" customHeight="1" x14ac:dyDescent="0.25"/>
    <row r="15198" ht="0" hidden="1" customHeight="1" x14ac:dyDescent="0.25"/>
    <row r="15199" ht="0" hidden="1" customHeight="1" x14ac:dyDescent="0.25"/>
    <row r="15200" ht="0" hidden="1" customHeight="1" x14ac:dyDescent="0.25"/>
    <row r="15201" ht="0" hidden="1" customHeight="1" x14ac:dyDescent="0.25"/>
    <row r="15202" ht="0" hidden="1" customHeight="1" x14ac:dyDescent="0.25"/>
    <row r="15203" ht="0" hidden="1" customHeight="1" x14ac:dyDescent="0.25"/>
    <row r="15204" ht="0" hidden="1" customHeight="1" x14ac:dyDescent="0.25"/>
    <row r="15205" ht="0" hidden="1" customHeight="1" x14ac:dyDescent="0.25"/>
    <row r="15206" ht="0" hidden="1" customHeight="1" x14ac:dyDescent="0.25"/>
    <row r="15207" ht="0" hidden="1" customHeight="1" x14ac:dyDescent="0.25"/>
    <row r="15208" ht="0" hidden="1" customHeight="1" x14ac:dyDescent="0.25"/>
    <row r="15209" ht="0" hidden="1" customHeight="1" x14ac:dyDescent="0.25"/>
    <row r="15210" ht="0" hidden="1" customHeight="1" x14ac:dyDescent="0.25"/>
    <row r="15211" ht="0" hidden="1" customHeight="1" x14ac:dyDescent="0.25"/>
    <row r="15212" ht="0" hidden="1" customHeight="1" x14ac:dyDescent="0.25"/>
    <row r="15213" ht="0" hidden="1" customHeight="1" x14ac:dyDescent="0.25"/>
    <row r="15214" ht="0" hidden="1" customHeight="1" x14ac:dyDescent="0.25"/>
    <row r="15215" ht="0" hidden="1" customHeight="1" x14ac:dyDescent="0.25"/>
    <row r="15216" ht="0" hidden="1" customHeight="1" x14ac:dyDescent="0.25"/>
    <row r="15217" ht="0" hidden="1" customHeight="1" x14ac:dyDescent="0.25"/>
    <row r="15218" ht="0" hidden="1" customHeight="1" x14ac:dyDescent="0.25"/>
    <row r="15219" ht="0" hidden="1" customHeight="1" x14ac:dyDescent="0.25"/>
    <row r="15220" ht="0" hidden="1" customHeight="1" x14ac:dyDescent="0.25"/>
    <row r="15221" ht="0" hidden="1" customHeight="1" x14ac:dyDescent="0.25"/>
    <row r="15222" ht="0" hidden="1" customHeight="1" x14ac:dyDescent="0.25"/>
    <row r="15223" ht="0" hidden="1" customHeight="1" x14ac:dyDescent="0.25"/>
    <row r="15224" ht="0" hidden="1" customHeight="1" x14ac:dyDescent="0.25"/>
    <row r="15225" ht="0" hidden="1" customHeight="1" x14ac:dyDescent="0.25"/>
    <row r="15226" ht="0" hidden="1" customHeight="1" x14ac:dyDescent="0.25"/>
    <row r="15227" ht="0" hidden="1" customHeight="1" x14ac:dyDescent="0.25"/>
    <row r="15228" ht="0" hidden="1" customHeight="1" x14ac:dyDescent="0.25"/>
    <row r="15229" ht="0" hidden="1" customHeight="1" x14ac:dyDescent="0.25"/>
    <row r="15230" ht="0" hidden="1" customHeight="1" x14ac:dyDescent="0.25"/>
    <row r="15231" ht="0" hidden="1" customHeight="1" x14ac:dyDescent="0.25"/>
    <row r="15232" ht="0" hidden="1" customHeight="1" x14ac:dyDescent="0.25"/>
    <row r="15233" ht="0" hidden="1" customHeight="1" x14ac:dyDescent="0.25"/>
    <row r="15234" ht="0" hidden="1" customHeight="1" x14ac:dyDescent="0.25"/>
    <row r="15235" ht="0" hidden="1" customHeight="1" x14ac:dyDescent="0.25"/>
    <row r="15236" ht="0" hidden="1" customHeight="1" x14ac:dyDescent="0.25"/>
    <row r="15237" ht="0" hidden="1" customHeight="1" x14ac:dyDescent="0.25"/>
    <row r="15238" ht="0" hidden="1" customHeight="1" x14ac:dyDescent="0.25"/>
    <row r="15239" ht="0" hidden="1" customHeight="1" x14ac:dyDescent="0.25"/>
    <row r="15240" ht="0" hidden="1" customHeight="1" x14ac:dyDescent="0.25"/>
    <row r="15241" ht="0" hidden="1" customHeight="1" x14ac:dyDescent="0.25"/>
    <row r="15242" ht="0" hidden="1" customHeight="1" x14ac:dyDescent="0.25"/>
    <row r="15243" ht="0" hidden="1" customHeight="1" x14ac:dyDescent="0.25"/>
    <row r="15244" ht="0" hidden="1" customHeight="1" x14ac:dyDescent="0.25"/>
    <row r="15245" ht="0" hidden="1" customHeight="1" x14ac:dyDescent="0.25"/>
    <row r="15246" ht="0" hidden="1" customHeight="1" x14ac:dyDescent="0.25"/>
    <row r="15247" ht="0" hidden="1" customHeight="1" x14ac:dyDescent="0.25"/>
    <row r="15248" ht="0" hidden="1" customHeight="1" x14ac:dyDescent="0.25"/>
    <row r="15249" ht="0" hidden="1" customHeight="1" x14ac:dyDescent="0.25"/>
    <row r="15250" ht="0" hidden="1" customHeight="1" x14ac:dyDescent="0.25"/>
    <row r="15251" ht="0" hidden="1" customHeight="1" x14ac:dyDescent="0.25"/>
    <row r="15252" ht="0" hidden="1" customHeight="1" x14ac:dyDescent="0.25"/>
    <row r="15253" ht="0" hidden="1" customHeight="1" x14ac:dyDescent="0.25"/>
    <row r="15254" ht="0" hidden="1" customHeight="1" x14ac:dyDescent="0.25"/>
    <row r="15255" ht="0" hidden="1" customHeight="1" x14ac:dyDescent="0.25"/>
    <row r="15256" ht="0" hidden="1" customHeight="1" x14ac:dyDescent="0.25"/>
    <row r="15257" ht="0" hidden="1" customHeight="1" x14ac:dyDescent="0.25"/>
    <row r="15258" ht="0" hidden="1" customHeight="1" x14ac:dyDescent="0.25"/>
    <row r="15259" ht="0" hidden="1" customHeight="1" x14ac:dyDescent="0.25"/>
    <row r="15260" ht="0" hidden="1" customHeight="1" x14ac:dyDescent="0.25"/>
    <row r="15261" ht="0" hidden="1" customHeight="1" x14ac:dyDescent="0.25"/>
    <row r="15262" ht="0" hidden="1" customHeight="1" x14ac:dyDescent="0.25"/>
    <row r="15263" ht="0" hidden="1" customHeight="1" x14ac:dyDescent="0.25"/>
    <row r="15264" ht="0" hidden="1" customHeight="1" x14ac:dyDescent="0.25"/>
    <row r="15265" ht="0" hidden="1" customHeight="1" x14ac:dyDescent="0.25"/>
    <row r="15266" ht="0" hidden="1" customHeight="1" x14ac:dyDescent="0.25"/>
    <row r="15267" ht="0" hidden="1" customHeight="1" x14ac:dyDescent="0.25"/>
    <row r="15268" ht="0" hidden="1" customHeight="1" x14ac:dyDescent="0.25"/>
    <row r="15269" ht="0" hidden="1" customHeight="1" x14ac:dyDescent="0.25"/>
    <row r="15270" ht="0" hidden="1" customHeight="1" x14ac:dyDescent="0.25"/>
    <row r="15271" ht="0" hidden="1" customHeight="1" x14ac:dyDescent="0.25"/>
    <row r="15272" ht="0" hidden="1" customHeight="1" x14ac:dyDescent="0.25"/>
    <row r="15273" ht="0" hidden="1" customHeight="1" x14ac:dyDescent="0.25"/>
    <row r="15274" ht="0" hidden="1" customHeight="1" x14ac:dyDescent="0.25"/>
    <row r="15275" ht="0" hidden="1" customHeight="1" x14ac:dyDescent="0.25"/>
    <row r="15276" ht="0" hidden="1" customHeight="1" x14ac:dyDescent="0.25"/>
    <row r="15277" ht="0" hidden="1" customHeight="1" x14ac:dyDescent="0.25"/>
    <row r="15278" ht="0" hidden="1" customHeight="1" x14ac:dyDescent="0.25"/>
    <row r="15279" ht="0" hidden="1" customHeight="1" x14ac:dyDescent="0.25"/>
    <row r="15280" ht="0" hidden="1" customHeight="1" x14ac:dyDescent="0.25"/>
    <row r="15281" ht="0" hidden="1" customHeight="1" x14ac:dyDescent="0.25"/>
    <row r="15282" ht="0" hidden="1" customHeight="1" x14ac:dyDescent="0.25"/>
    <row r="15283" ht="0" hidden="1" customHeight="1" x14ac:dyDescent="0.25"/>
    <row r="15284" ht="0" hidden="1" customHeight="1" x14ac:dyDescent="0.25"/>
    <row r="15285" ht="0" hidden="1" customHeight="1" x14ac:dyDescent="0.25"/>
    <row r="15286" ht="0" hidden="1" customHeight="1" x14ac:dyDescent="0.25"/>
    <row r="15287" ht="0" hidden="1" customHeight="1" x14ac:dyDescent="0.25"/>
    <row r="15288" ht="0" hidden="1" customHeight="1" x14ac:dyDescent="0.25"/>
    <row r="15289" ht="0" hidden="1" customHeight="1" x14ac:dyDescent="0.25"/>
    <row r="15290" ht="0" hidden="1" customHeight="1" x14ac:dyDescent="0.25"/>
    <row r="15291" ht="0" hidden="1" customHeight="1" x14ac:dyDescent="0.25"/>
    <row r="15292" ht="0" hidden="1" customHeight="1" x14ac:dyDescent="0.25"/>
    <row r="15293" ht="0" hidden="1" customHeight="1" x14ac:dyDescent="0.25"/>
    <row r="15294" ht="0" hidden="1" customHeight="1" x14ac:dyDescent="0.25"/>
    <row r="15295" ht="0" hidden="1" customHeight="1" x14ac:dyDescent="0.25"/>
    <row r="15296" ht="0" hidden="1" customHeight="1" x14ac:dyDescent="0.25"/>
    <row r="15297" ht="0" hidden="1" customHeight="1" x14ac:dyDescent="0.25"/>
    <row r="15298" ht="0" hidden="1" customHeight="1" x14ac:dyDescent="0.25"/>
    <row r="15299" ht="0" hidden="1" customHeight="1" x14ac:dyDescent="0.25"/>
    <row r="15300" ht="0" hidden="1" customHeight="1" x14ac:dyDescent="0.25"/>
    <row r="15301" ht="0" hidden="1" customHeight="1" x14ac:dyDescent="0.25"/>
    <row r="15302" ht="0" hidden="1" customHeight="1" x14ac:dyDescent="0.25"/>
    <row r="15303" ht="0" hidden="1" customHeight="1" x14ac:dyDescent="0.25"/>
    <row r="15304" ht="0" hidden="1" customHeight="1" x14ac:dyDescent="0.25"/>
    <row r="15305" ht="0" hidden="1" customHeight="1" x14ac:dyDescent="0.25"/>
    <row r="15306" ht="0" hidden="1" customHeight="1" x14ac:dyDescent="0.25"/>
    <row r="15307" ht="0" hidden="1" customHeight="1" x14ac:dyDescent="0.25"/>
    <row r="15308" ht="0" hidden="1" customHeight="1" x14ac:dyDescent="0.25"/>
    <row r="15309" ht="0" hidden="1" customHeight="1" x14ac:dyDescent="0.25"/>
    <row r="15310" ht="0" hidden="1" customHeight="1" x14ac:dyDescent="0.25"/>
    <row r="15311" ht="0" hidden="1" customHeight="1" x14ac:dyDescent="0.25"/>
    <row r="15312" ht="0" hidden="1" customHeight="1" x14ac:dyDescent="0.25"/>
    <row r="15313" ht="0" hidden="1" customHeight="1" x14ac:dyDescent="0.25"/>
    <row r="15314" ht="0" hidden="1" customHeight="1" x14ac:dyDescent="0.25"/>
    <row r="15315" ht="0" hidden="1" customHeight="1" x14ac:dyDescent="0.25"/>
    <row r="15316" ht="0" hidden="1" customHeight="1" x14ac:dyDescent="0.25"/>
    <row r="15317" ht="0" hidden="1" customHeight="1" x14ac:dyDescent="0.25"/>
    <row r="15318" ht="0" hidden="1" customHeight="1" x14ac:dyDescent="0.25"/>
    <row r="15319" ht="0" hidden="1" customHeight="1" x14ac:dyDescent="0.25"/>
    <row r="15320" ht="0" hidden="1" customHeight="1" x14ac:dyDescent="0.25"/>
    <row r="15321" ht="0" hidden="1" customHeight="1" x14ac:dyDescent="0.25"/>
    <row r="15322" ht="0" hidden="1" customHeight="1" x14ac:dyDescent="0.25"/>
    <row r="15323" ht="0" hidden="1" customHeight="1" x14ac:dyDescent="0.25"/>
    <row r="15324" ht="0" hidden="1" customHeight="1" x14ac:dyDescent="0.25"/>
    <row r="15325" ht="0" hidden="1" customHeight="1" x14ac:dyDescent="0.25"/>
    <row r="15326" ht="0" hidden="1" customHeight="1" x14ac:dyDescent="0.25"/>
    <row r="15327" ht="0" hidden="1" customHeight="1" x14ac:dyDescent="0.25"/>
    <row r="15328" ht="0" hidden="1" customHeight="1" x14ac:dyDescent="0.25"/>
    <row r="15329" ht="0" hidden="1" customHeight="1" x14ac:dyDescent="0.25"/>
    <row r="15330" ht="0" hidden="1" customHeight="1" x14ac:dyDescent="0.25"/>
    <row r="15331" ht="0" hidden="1" customHeight="1" x14ac:dyDescent="0.25"/>
    <row r="15332" ht="0" hidden="1" customHeight="1" x14ac:dyDescent="0.25"/>
    <row r="15333" ht="0" hidden="1" customHeight="1" x14ac:dyDescent="0.25"/>
    <row r="15334" ht="0" hidden="1" customHeight="1" x14ac:dyDescent="0.25"/>
    <row r="15335" ht="0" hidden="1" customHeight="1" x14ac:dyDescent="0.25"/>
    <row r="15336" ht="0" hidden="1" customHeight="1" x14ac:dyDescent="0.25"/>
    <row r="15337" ht="0" hidden="1" customHeight="1" x14ac:dyDescent="0.25"/>
    <row r="15338" ht="0" hidden="1" customHeight="1" x14ac:dyDescent="0.25"/>
    <row r="15339" ht="0" hidden="1" customHeight="1" x14ac:dyDescent="0.25"/>
    <row r="15340" ht="0" hidden="1" customHeight="1" x14ac:dyDescent="0.25"/>
    <row r="15341" ht="0" hidden="1" customHeight="1" x14ac:dyDescent="0.25"/>
    <row r="15342" ht="0" hidden="1" customHeight="1" x14ac:dyDescent="0.25"/>
    <row r="15343" ht="0" hidden="1" customHeight="1" x14ac:dyDescent="0.25"/>
    <row r="15344" ht="0" hidden="1" customHeight="1" x14ac:dyDescent="0.25"/>
    <row r="15345" ht="0" hidden="1" customHeight="1" x14ac:dyDescent="0.25"/>
    <row r="15346" ht="0" hidden="1" customHeight="1" x14ac:dyDescent="0.25"/>
    <row r="15347" ht="0" hidden="1" customHeight="1" x14ac:dyDescent="0.25"/>
    <row r="15348" ht="0" hidden="1" customHeight="1" x14ac:dyDescent="0.25"/>
    <row r="15349" ht="0" hidden="1" customHeight="1" x14ac:dyDescent="0.25"/>
    <row r="15350" ht="0" hidden="1" customHeight="1" x14ac:dyDescent="0.25"/>
    <row r="15351" ht="0" hidden="1" customHeight="1" x14ac:dyDescent="0.25"/>
    <row r="15352" ht="0" hidden="1" customHeight="1" x14ac:dyDescent="0.25"/>
    <row r="15353" ht="0" hidden="1" customHeight="1" x14ac:dyDescent="0.25"/>
    <row r="15354" ht="0" hidden="1" customHeight="1" x14ac:dyDescent="0.25"/>
    <row r="15355" ht="0" hidden="1" customHeight="1" x14ac:dyDescent="0.25"/>
    <row r="15356" ht="0" hidden="1" customHeight="1" x14ac:dyDescent="0.25"/>
    <row r="15357" ht="0" hidden="1" customHeight="1" x14ac:dyDescent="0.25"/>
    <row r="15358" ht="0" hidden="1" customHeight="1" x14ac:dyDescent="0.25"/>
    <row r="15359" ht="0" hidden="1" customHeight="1" x14ac:dyDescent="0.25"/>
    <row r="15360" ht="0" hidden="1" customHeight="1" x14ac:dyDescent="0.25"/>
    <row r="15361" ht="0" hidden="1" customHeight="1" x14ac:dyDescent="0.25"/>
    <row r="15362" ht="0" hidden="1" customHeight="1" x14ac:dyDescent="0.25"/>
    <row r="15363" ht="0" hidden="1" customHeight="1" x14ac:dyDescent="0.25"/>
    <row r="15364" ht="0" hidden="1" customHeight="1" x14ac:dyDescent="0.25"/>
    <row r="15365" ht="0" hidden="1" customHeight="1" x14ac:dyDescent="0.25"/>
    <row r="15366" ht="0" hidden="1" customHeight="1" x14ac:dyDescent="0.25"/>
    <row r="15367" ht="0" hidden="1" customHeight="1" x14ac:dyDescent="0.25"/>
    <row r="15368" ht="0" hidden="1" customHeight="1" x14ac:dyDescent="0.25"/>
    <row r="15369" ht="0" hidden="1" customHeight="1" x14ac:dyDescent="0.25"/>
    <row r="15370" ht="0" hidden="1" customHeight="1" x14ac:dyDescent="0.25"/>
    <row r="15371" ht="0" hidden="1" customHeight="1" x14ac:dyDescent="0.25"/>
    <row r="15372" ht="0" hidden="1" customHeight="1" x14ac:dyDescent="0.25"/>
    <row r="15373" ht="0" hidden="1" customHeight="1" x14ac:dyDescent="0.25"/>
    <row r="15374" ht="0" hidden="1" customHeight="1" x14ac:dyDescent="0.25"/>
    <row r="15375" ht="0" hidden="1" customHeight="1" x14ac:dyDescent="0.25"/>
    <row r="15376" ht="0" hidden="1" customHeight="1" x14ac:dyDescent="0.25"/>
    <row r="15377" ht="0" hidden="1" customHeight="1" x14ac:dyDescent="0.25"/>
    <row r="15378" ht="0" hidden="1" customHeight="1" x14ac:dyDescent="0.25"/>
    <row r="15379" ht="0" hidden="1" customHeight="1" x14ac:dyDescent="0.25"/>
    <row r="15380" ht="0" hidden="1" customHeight="1" x14ac:dyDescent="0.25"/>
    <row r="15381" ht="0" hidden="1" customHeight="1" x14ac:dyDescent="0.25"/>
    <row r="15382" ht="0" hidden="1" customHeight="1" x14ac:dyDescent="0.25"/>
    <row r="15383" ht="0" hidden="1" customHeight="1" x14ac:dyDescent="0.25"/>
    <row r="15384" ht="0" hidden="1" customHeight="1" x14ac:dyDescent="0.25"/>
    <row r="15385" ht="0" hidden="1" customHeight="1" x14ac:dyDescent="0.25"/>
    <row r="15386" ht="0" hidden="1" customHeight="1" x14ac:dyDescent="0.25"/>
    <row r="15387" ht="0" hidden="1" customHeight="1" x14ac:dyDescent="0.25"/>
    <row r="15388" ht="0" hidden="1" customHeight="1" x14ac:dyDescent="0.25"/>
    <row r="15389" ht="0" hidden="1" customHeight="1" x14ac:dyDescent="0.25"/>
    <row r="15390" ht="0" hidden="1" customHeight="1" x14ac:dyDescent="0.25"/>
    <row r="15391" ht="0" hidden="1" customHeight="1" x14ac:dyDescent="0.25"/>
    <row r="15392" ht="0" hidden="1" customHeight="1" x14ac:dyDescent="0.25"/>
    <row r="15393" ht="0" hidden="1" customHeight="1" x14ac:dyDescent="0.25"/>
    <row r="15394" ht="0" hidden="1" customHeight="1" x14ac:dyDescent="0.25"/>
    <row r="15395" ht="0" hidden="1" customHeight="1" x14ac:dyDescent="0.25"/>
    <row r="15396" ht="0" hidden="1" customHeight="1" x14ac:dyDescent="0.25"/>
    <row r="15397" ht="0" hidden="1" customHeight="1" x14ac:dyDescent="0.25"/>
    <row r="15398" ht="0" hidden="1" customHeight="1" x14ac:dyDescent="0.25"/>
    <row r="15399" ht="0" hidden="1" customHeight="1" x14ac:dyDescent="0.25"/>
    <row r="15400" ht="0" hidden="1" customHeight="1" x14ac:dyDescent="0.25"/>
    <row r="15401" ht="0" hidden="1" customHeight="1" x14ac:dyDescent="0.25"/>
    <row r="15402" ht="0" hidden="1" customHeight="1" x14ac:dyDescent="0.25"/>
    <row r="15403" ht="0" hidden="1" customHeight="1" x14ac:dyDescent="0.25"/>
    <row r="15404" ht="0" hidden="1" customHeight="1" x14ac:dyDescent="0.25"/>
    <row r="15405" ht="0" hidden="1" customHeight="1" x14ac:dyDescent="0.25"/>
    <row r="15406" ht="0" hidden="1" customHeight="1" x14ac:dyDescent="0.25"/>
    <row r="15407" ht="0" hidden="1" customHeight="1" x14ac:dyDescent="0.25"/>
    <row r="15408" ht="0" hidden="1" customHeight="1" x14ac:dyDescent="0.25"/>
    <row r="15409" ht="0" hidden="1" customHeight="1" x14ac:dyDescent="0.25"/>
    <row r="15410" ht="0" hidden="1" customHeight="1" x14ac:dyDescent="0.25"/>
    <row r="15411" ht="0" hidden="1" customHeight="1" x14ac:dyDescent="0.25"/>
    <row r="15412" ht="0" hidden="1" customHeight="1" x14ac:dyDescent="0.25"/>
    <row r="15413" ht="0" hidden="1" customHeight="1" x14ac:dyDescent="0.25"/>
    <row r="15414" ht="0" hidden="1" customHeight="1" x14ac:dyDescent="0.25"/>
    <row r="15415" ht="0" hidden="1" customHeight="1" x14ac:dyDescent="0.25"/>
    <row r="15416" ht="0" hidden="1" customHeight="1" x14ac:dyDescent="0.25"/>
    <row r="15417" ht="0" hidden="1" customHeight="1" x14ac:dyDescent="0.25"/>
    <row r="15418" ht="0" hidden="1" customHeight="1" x14ac:dyDescent="0.25"/>
    <row r="15419" ht="0" hidden="1" customHeight="1" x14ac:dyDescent="0.25"/>
    <row r="15420" ht="0" hidden="1" customHeight="1" x14ac:dyDescent="0.25"/>
    <row r="15421" ht="0" hidden="1" customHeight="1" x14ac:dyDescent="0.25"/>
    <row r="15422" ht="0" hidden="1" customHeight="1" x14ac:dyDescent="0.25"/>
    <row r="15423" ht="0" hidden="1" customHeight="1" x14ac:dyDescent="0.25"/>
    <row r="15424" ht="0" hidden="1" customHeight="1" x14ac:dyDescent="0.25"/>
    <row r="15425" ht="0" hidden="1" customHeight="1" x14ac:dyDescent="0.25"/>
    <row r="15426" ht="0" hidden="1" customHeight="1" x14ac:dyDescent="0.25"/>
    <row r="15427" ht="0" hidden="1" customHeight="1" x14ac:dyDescent="0.25"/>
    <row r="15428" ht="0" hidden="1" customHeight="1" x14ac:dyDescent="0.25"/>
    <row r="15429" ht="0" hidden="1" customHeight="1" x14ac:dyDescent="0.25"/>
    <row r="15430" ht="0" hidden="1" customHeight="1" x14ac:dyDescent="0.25"/>
    <row r="15431" ht="0" hidden="1" customHeight="1" x14ac:dyDescent="0.25"/>
    <row r="15432" ht="0" hidden="1" customHeight="1" x14ac:dyDescent="0.25"/>
    <row r="15433" ht="0" hidden="1" customHeight="1" x14ac:dyDescent="0.25"/>
    <row r="15434" ht="0" hidden="1" customHeight="1" x14ac:dyDescent="0.25"/>
    <row r="15435" ht="0" hidden="1" customHeight="1" x14ac:dyDescent="0.25"/>
    <row r="15436" ht="0" hidden="1" customHeight="1" x14ac:dyDescent="0.25"/>
    <row r="15437" ht="0" hidden="1" customHeight="1" x14ac:dyDescent="0.25"/>
    <row r="15438" ht="0" hidden="1" customHeight="1" x14ac:dyDescent="0.25"/>
    <row r="15439" ht="0" hidden="1" customHeight="1" x14ac:dyDescent="0.25"/>
    <row r="15440" ht="0" hidden="1" customHeight="1" x14ac:dyDescent="0.25"/>
    <row r="15441" ht="0" hidden="1" customHeight="1" x14ac:dyDescent="0.25"/>
    <row r="15442" ht="0" hidden="1" customHeight="1" x14ac:dyDescent="0.25"/>
    <row r="15443" ht="0" hidden="1" customHeight="1" x14ac:dyDescent="0.25"/>
    <row r="15444" ht="0" hidden="1" customHeight="1" x14ac:dyDescent="0.25"/>
    <row r="15445" ht="0" hidden="1" customHeight="1" x14ac:dyDescent="0.25"/>
    <row r="15446" ht="0" hidden="1" customHeight="1" x14ac:dyDescent="0.25"/>
    <row r="15447" ht="0" hidden="1" customHeight="1" x14ac:dyDescent="0.25"/>
    <row r="15448" ht="0" hidden="1" customHeight="1" x14ac:dyDescent="0.25"/>
    <row r="15449" ht="0" hidden="1" customHeight="1" x14ac:dyDescent="0.25"/>
    <row r="15450" ht="0" hidden="1" customHeight="1" x14ac:dyDescent="0.25"/>
    <row r="15451" ht="0" hidden="1" customHeight="1" x14ac:dyDescent="0.25"/>
    <row r="15452" ht="0" hidden="1" customHeight="1" x14ac:dyDescent="0.25"/>
    <row r="15453" ht="0" hidden="1" customHeight="1" x14ac:dyDescent="0.25"/>
    <row r="15454" ht="0" hidden="1" customHeight="1" x14ac:dyDescent="0.25"/>
    <row r="15455" ht="0" hidden="1" customHeight="1" x14ac:dyDescent="0.25"/>
    <row r="15456" ht="0" hidden="1" customHeight="1" x14ac:dyDescent="0.25"/>
    <row r="15457" ht="0" hidden="1" customHeight="1" x14ac:dyDescent="0.25"/>
    <row r="15458" ht="0" hidden="1" customHeight="1" x14ac:dyDescent="0.25"/>
    <row r="15459" ht="0" hidden="1" customHeight="1" x14ac:dyDescent="0.25"/>
    <row r="15460" ht="0" hidden="1" customHeight="1" x14ac:dyDescent="0.25"/>
    <row r="15461" ht="0" hidden="1" customHeight="1" x14ac:dyDescent="0.25"/>
    <row r="15462" ht="0" hidden="1" customHeight="1" x14ac:dyDescent="0.25"/>
    <row r="15463" ht="0" hidden="1" customHeight="1" x14ac:dyDescent="0.25"/>
    <row r="15464" ht="0" hidden="1" customHeight="1" x14ac:dyDescent="0.25"/>
    <row r="15465" ht="0" hidden="1" customHeight="1" x14ac:dyDescent="0.25"/>
    <row r="15466" ht="0" hidden="1" customHeight="1" x14ac:dyDescent="0.25"/>
    <row r="15467" ht="0" hidden="1" customHeight="1" x14ac:dyDescent="0.25"/>
    <row r="15468" ht="0" hidden="1" customHeight="1" x14ac:dyDescent="0.25"/>
    <row r="15469" ht="0" hidden="1" customHeight="1" x14ac:dyDescent="0.25"/>
    <row r="15470" ht="0" hidden="1" customHeight="1" x14ac:dyDescent="0.25"/>
    <row r="15471" ht="0" hidden="1" customHeight="1" x14ac:dyDescent="0.25"/>
    <row r="15472" ht="0" hidden="1" customHeight="1" x14ac:dyDescent="0.25"/>
    <row r="15473" ht="0" hidden="1" customHeight="1" x14ac:dyDescent="0.25"/>
    <row r="15474" ht="0" hidden="1" customHeight="1" x14ac:dyDescent="0.25"/>
    <row r="15475" ht="0" hidden="1" customHeight="1" x14ac:dyDescent="0.25"/>
    <row r="15476" ht="0" hidden="1" customHeight="1" x14ac:dyDescent="0.25"/>
    <row r="15477" ht="0" hidden="1" customHeight="1" x14ac:dyDescent="0.25"/>
    <row r="15478" ht="0" hidden="1" customHeight="1" x14ac:dyDescent="0.25"/>
    <row r="15479" ht="0" hidden="1" customHeight="1" x14ac:dyDescent="0.25"/>
    <row r="15480" ht="0" hidden="1" customHeight="1" x14ac:dyDescent="0.25"/>
    <row r="15481" ht="0" hidden="1" customHeight="1" x14ac:dyDescent="0.25"/>
    <row r="15482" ht="0" hidden="1" customHeight="1" x14ac:dyDescent="0.25"/>
    <row r="15483" ht="0" hidden="1" customHeight="1" x14ac:dyDescent="0.25"/>
    <row r="15484" ht="0" hidden="1" customHeight="1" x14ac:dyDescent="0.25"/>
    <row r="15485" ht="0" hidden="1" customHeight="1" x14ac:dyDescent="0.25"/>
    <row r="15486" ht="0" hidden="1" customHeight="1" x14ac:dyDescent="0.25"/>
    <row r="15487" ht="0" hidden="1" customHeight="1" x14ac:dyDescent="0.25"/>
    <row r="15488" ht="0" hidden="1" customHeight="1" x14ac:dyDescent="0.25"/>
    <row r="15489" ht="0" hidden="1" customHeight="1" x14ac:dyDescent="0.25"/>
    <row r="15490" ht="0" hidden="1" customHeight="1" x14ac:dyDescent="0.25"/>
    <row r="15491" ht="0" hidden="1" customHeight="1" x14ac:dyDescent="0.25"/>
    <row r="15492" ht="0" hidden="1" customHeight="1" x14ac:dyDescent="0.25"/>
    <row r="15493" ht="0" hidden="1" customHeight="1" x14ac:dyDescent="0.25"/>
    <row r="15494" ht="0" hidden="1" customHeight="1" x14ac:dyDescent="0.25"/>
    <row r="15495" ht="0" hidden="1" customHeight="1" x14ac:dyDescent="0.25"/>
    <row r="15496" ht="0" hidden="1" customHeight="1" x14ac:dyDescent="0.25"/>
    <row r="15497" ht="0" hidden="1" customHeight="1" x14ac:dyDescent="0.25"/>
    <row r="15498" ht="0" hidden="1" customHeight="1" x14ac:dyDescent="0.25"/>
    <row r="15499" ht="0" hidden="1" customHeight="1" x14ac:dyDescent="0.25"/>
    <row r="15500" ht="0" hidden="1" customHeight="1" x14ac:dyDescent="0.25"/>
    <row r="15501" ht="0" hidden="1" customHeight="1" x14ac:dyDescent="0.25"/>
    <row r="15502" ht="0" hidden="1" customHeight="1" x14ac:dyDescent="0.25"/>
    <row r="15503" ht="0" hidden="1" customHeight="1" x14ac:dyDescent="0.25"/>
    <row r="15504" ht="0" hidden="1" customHeight="1" x14ac:dyDescent="0.25"/>
    <row r="15505" ht="0" hidden="1" customHeight="1" x14ac:dyDescent="0.25"/>
    <row r="15506" ht="0" hidden="1" customHeight="1" x14ac:dyDescent="0.25"/>
    <row r="15507" ht="0" hidden="1" customHeight="1" x14ac:dyDescent="0.25"/>
    <row r="15508" ht="0" hidden="1" customHeight="1" x14ac:dyDescent="0.25"/>
    <row r="15509" ht="0" hidden="1" customHeight="1" x14ac:dyDescent="0.25"/>
    <row r="15510" ht="0" hidden="1" customHeight="1" x14ac:dyDescent="0.25"/>
    <row r="15511" ht="0" hidden="1" customHeight="1" x14ac:dyDescent="0.25"/>
    <row r="15512" ht="0" hidden="1" customHeight="1" x14ac:dyDescent="0.25"/>
    <row r="15513" ht="0" hidden="1" customHeight="1" x14ac:dyDescent="0.25"/>
    <row r="15514" ht="0" hidden="1" customHeight="1" x14ac:dyDescent="0.25"/>
    <row r="15515" ht="0" hidden="1" customHeight="1" x14ac:dyDescent="0.25"/>
    <row r="15516" ht="0" hidden="1" customHeight="1" x14ac:dyDescent="0.25"/>
    <row r="15517" ht="0" hidden="1" customHeight="1" x14ac:dyDescent="0.25"/>
    <row r="15518" ht="0" hidden="1" customHeight="1" x14ac:dyDescent="0.25"/>
    <row r="15519" ht="0" hidden="1" customHeight="1" x14ac:dyDescent="0.25"/>
    <row r="15520" ht="0" hidden="1" customHeight="1" x14ac:dyDescent="0.25"/>
    <row r="15521" ht="0" hidden="1" customHeight="1" x14ac:dyDescent="0.25"/>
    <row r="15522" ht="0" hidden="1" customHeight="1" x14ac:dyDescent="0.25"/>
    <row r="15523" ht="0" hidden="1" customHeight="1" x14ac:dyDescent="0.25"/>
    <row r="15524" ht="0" hidden="1" customHeight="1" x14ac:dyDescent="0.25"/>
    <row r="15525" ht="0" hidden="1" customHeight="1" x14ac:dyDescent="0.25"/>
    <row r="15526" ht="0" hidden="1" customHeight="1" x14ac:dyDescent="0.25"/>
    <row r="15527" ht="0" hidden="1" customHeight="1" x14ac:dyDescent="0.25"/>
    <row r="15528" ht="0" hidden="1" customHeight="1" x14ac:dyDescent="0.25"/>
    <row r="15529" ht="0" hidden="1" customHeight="1" x14ac:dyDescent="0.25"/>
    <row r="15530" ht="0" hidden="1" customHeight="1" x14ac:dyDescent="0.25"/>
    <row r="15531" ht="0" hidden="1" customHeight="1" x14ac:dyDescent="0.25"/>
    <row r="15532" ht="0" hidden="1" customHeight="1" x14ac:dyDescent="0.25"/>
    <row r="15533" ht="0" hidden="1" customHeight="1" x14ac:dyDescent="0.25"/>
    <row r="15534" ht="0" hidden="1" customHeight="1" x14ac:dyDescent="0.25"/>
    <row r="15535" ht="0" hidden="1" customHeight="1" x14ac:dyDescent="0.25"/>
    <row r="15536" ht="0" hidden="1" customHeight="1" x14ac:dyDescent="0.25"/>
    <row r="15537" ht="0" hidden="1" customHeight="1" x14ac:dyDescent="0.25"/>
    <row r="15538" ht="0" hidden="1" customHeight="1" x14ac:dyDescent="0.25"/>
    <row r="15539" ht="0" hidden="1" customHeight="1" x14ac:dyDescent="0.25"/>
    <row r="15540" ht="0" hidden="1" customHeight="1" x14ac:dyDescent="0.25"/>
    <row r="15541" ht="0" hidden="1" customHeight="1" x14ac:dyDescent="0.25"/>
    <row r="15542" ht="0" hidden="1" customHeight="1" x14ac:dyDescent="0.25"/>
    <row r="15543" ht="0" hidden="1" customHeight="1" x14ac:dyDescent="0.25"/>
    <row r="15544" ht="0" hidden="1" customHeight="1" x14ac:dyDescent="0.25"/>
    <row r="15545" ht="0" hidden="1" customHeight="1" x14ac:dyDescent="0.25"/>
    <row r="15546" ht="0" hidden="1" customHeight="1" x14ac:dyDescent="0.25"/>
    <row r="15547" ht="0" hidden="1" customHeight="1" x14ac:dyDescent="0.25"/>
    <row r="15548" ht="0" hidden="1" customHeight="1" x14ac:dyDescent="0.25"/>
    <row r="15549" ht="0" hidden="1" customHeight="1" x14ac:dyDescent="0.25"/>
    <row r="15550" ht="0" hidden="1" customHeight="1" x14ac:dyDescent="0.25"/>
    <row r="15551" ht="0" hidden="1" customHeight="1" x14ac:dyDescent="0.25"/>
    <row r="15552" ht="0" hidden="1" customHeight="1" x14ac:dyDescent="0.25"/>
    <row r="15553" ht="0" hidden="1" customHeight="1" x14ac:dyDescent="0.25"/>
    <row r="15554" ht="0" hidden="1" customHeight="1" x14ac:dyDescent="0.25"/>
    <row r="15555" ht="0" hidden="1" customHeight="1" x14ac:dyDescent="0.25"/>
    <row r="15556" ht="0" hidden="1" customHeight="1" x14ac:dyDescent="0.25"/>
    <row r="15557" ht="0" hidden="1" customHeight="1" x14ac:dyDescent="0.25"/>
    <row r="15558" ht="0" hidden="1" customHeight="1" x14ac:dyDescent="0.25"/>
    <row r="15559" ht="0" hidden="1" customHeight="1" x14ac:dyDescent="0.25"/>
    <row r="15560" ht="0" hidden="1" customHeight="1" x14ac:dyDescent="0.25"/>
    <row r="15561" ht="0" hidden="1" customHeight="1" x14ac:dyDescent="0.25"/>
    <row r="15562" ht="0" hidden="1" customHeight="1" x14ac:dyDescent="0.25"/>
    <row r="15563" ht="0" hidden="1" customHeight="1" x14ac:dyDescent="0.25"/>
    <row r="15564" ht="0" hidden="1" customHeight="1" x14ac:dyDescent="0.25"/>
    <row r="15565" ht="0" hidden="1" customHeight="1" x14ac:dyDescent="0.25"/>
    <row r="15566" ht="0" hidden="1" customHeight="1" x14ac:dyDescent="0.25"/>
    <row r="15567" ht="0" hidden="1" customHeight="1" x14ac:dyDescent="0.25"/>
    <row r="15568" ht="0" hidden="1" customHeight="1" x14ac:dyDescent="0.25"/>
    <row r="15569" ht="0" hidden="1" customHeight="1" x14ac:dyDescent="0.25"/>
    <row r="15570" ht="0" hidden="1" customHeight="1" x14ac:dyDescent="0.25"/>
    <row r="15571" ht="0" hidden="1" customHeight="1" x14ac:dyDescent="0.25"/>
    <row r="15572" ht="0" hidden="1" customHeight="1" x14ac:dyDescent="0.25"/>
    <row r="15573" ht="0" hidden="1" customHeight="1" x14ac:dyDescent="0.25"/>
    <row r="15574" ht="0" hidden="1" customHeight="1" x14ac:dyDescent="0.25"/>
    <row r="15575" ht="0" hidden="1" customHeight="1" x14ac:dyDescent="0.25"/>
    <row r="15576" ht="0" hidden="1" customHeight="1" x14ac:dyDescent="0.25"/>
    <row r="15577" ht="0" hidden="1" customHeight="1" x14ac:dyDescent="0.25"/>
    <row r="15578" ht="0" hidden="1" customHeight="1" x14ac:dyDescent="0.25"/>
    <row r="15579" ht="0" hidden="1" customHeight="1" x14ac:dyDescent="0.25"/>
    <row r="15580" ht="0" hidden="1" customHeight="1" x14ac:dyDescent="0.25"/>
    <row r="15581" ht="0" hidden="1" customHeight="1" x14ac:dyDescent="0.25"/>
    <row r="15582" ht="0" hidden="1" customHeight="1" x14ac:dyDescent="0.25"/>
    <row r="15583" ht="0" hidden="1" customHeight="1" x14ac:dyDescent="0.25"/>
    <row r="15584" ht="0" hidden="1" customHeight="1" x14ac:dyDescent="0.25"/>
    <row r="15585" ht="0" hidden="1" customHeight="1" x14ac:dyDescent="0.25"/>
    <row r="15586" ht="0" hidden="1" customHeight="1" x14ac:dyDescent="0.25"/>
    <row r="15587" ht="0" hidden="1" customHeight="1" x14ac:dyDescent="0.25"/>
    <row r="15588" ht="0" hidden="1" customHeight="1" x14ac:dyDescent="0.25"/>
    <row r="15589" ht="0" hidden="1" customHeight="1" x14ac:dyDescent="0.25"/>
    <row r="15590" ht="0" hidden="1" customHeight="1" x14ac:dyDescent="0.25"/>
    <row r="15591" ht="0" hidden="1" customHeight="1" x14ac:dyDescent="0.25"/>
    <row r="15592" ht="0" hidden="1" customHeight="1" x14ac:dyDescent="0.25"/>
    <row r="15593" ht="0" hidden="1" customHeight="1" x14ac:dyDescent="0.25"/>
    <row r="15594" ht="0" hidden="1" customHeight="1" x14ac:dyDescent="0.25"/>
    <row r="15595" ht="0" hidden="1" customHeight="1" x14ac:dyDescent="0.25"/>
    <row r="15596" ht="0" hidden="1" customHeight="1" x14ac:dyDescent="0.25"/>
    <row r="15597" ht="0" hidden="1" customHeight="1" x14ac:dyDescent="0.25"/>
    <row r="15598" ht="0" hidden="1" customHeight="1" x14ac:dyDescent="0.25"/>
    <row r="15599" ht="0" hidden="1" customHeight="1" x14ac:dyDescent="0.25"/>
    <row r="15600" ht="0" hidden="1" customHeight="1" x14ac:dyDescent="0.25"/>
    <row r="15601" ht="0" hidden="1" customHeight="1" x14ac:dyDescent="0.25"/>
    <row r="15602" ht="0" hidden="1" customHeight="1" x14ac:dyDescent="0.25"/>
    <row r="15603" ht="0" hidden="1" customHeight="1" x14ac:dyDescent="0.25"/>
    <row r="15604" ht="0" hidden="1" customHeight="1" x14ac:dyDescent="0.25"/>
    <row r="15605" ht="0" hidden="1" customHeight="1" x14ac:dyDescent="0.25"/>
    <row r="15606" ht="0" hidden="1" customHeight="1" x14ac:dyDescent="0.25"/>
    <row r="15607" ht="0" hidden="1" customHeight="1" x14ac:dyDescent="0.25"/>
    <row r="15608" ht="0" hidden="1" customHeight="1" x14ac:dyDescent="0.25"/>
    <row r="15609" ht="0" hidden="1" customHeight="1" x14ac:dyDescent="0.25"/>
    <row r="15610" ht="0" hidden="1" customHeight="1" x14ac:dyDescent="0.25"/>
    <row r="15611" ht="0" hidden="1" customHeight="1" x14ac:dyDescent="0.25"/>
    <row r="15612" ht="0" hidden="1" customHeight="1" x14ac:dyDescent="0.25"/>
    <row r="15613" ht="0" hidden="1" customHeight="1" x14ac:dyDescent="0.25"/>
    <row r="15614" ht="0" hidden="1" customHeight="1" x14ac:dyDescent="0.25"/>
    <row r="15615" ht="0" hidden="1" customHeight="1" x14ac:dyDescent="0.25"/>
    <row r="15616" ht="0" hidden="1" customHeight="1" x14ac:dyDescent="0.25"/>
    <row r="15617" ht="0" hidden="1" customHeight="1" x14ac:dyDescent="0.25"/>
    <row r="15618" ht="0" hidden="1" customHeight="1" x14ac:dyDescent="0.25"/>
    <row r="15619" ht="0" hidden="1" customHeight="1" x14ac:dyDescent="0.25"/>
    <row r="15620" ht="0" hidden="1" customHeight="1" x14ac:dyDescent="0.25"/>
    <row r="15621" ht="0" hidden="1" customHeight="1" x14ac:dyDescent="0.25"/>
    <row r="15622" ht="0" hidden="1" customHeight="1" x14ac:dyDescent="0.25"/>
    <row r="15623" ht="0" hidden="1" customHeight="1" x14ac:dyDescent="0.25"/>
    <row r="15624" ht="0" hidden="1" customHeight="1" x14ac:dyDescent="0.25"/>
    <row r="15625" ht="0" hidden="1" customHeight="1" x14ac:dyDescent="0.25"/>
    <row r="15626" ht="0" hidden="1" customHeight="1" x14ac:dyDescent="0.25"/>
    <row r="15627" ht="0" hidden="1" customHeight="1" x14ac:dyDescent="0.25"/>
    <row r="15628" ht="0" hidden="1" customHeight="1" x14ac:dyDescent="0.25"/>
    <row r="15629" ht="0" hidden="1" customHeight="1" x14ac:dyDescent="0.25"/>
    <row r="15630" ht="0" hidden="1" customHeight="1" x14ac:dyDescent="0.25"/>
    <row r="15631" ht="0" hidden="1" customHeight="1" x14ac:dyDescent="0.25"/>
    <row r="15632" ht="0" hidden="1" customHeight="1" x14ac:dyDescent="0.25"/>
    <row r="15633" ht="0" hidden="1" customHeight="1" x14ac:dyDescent="0.25"/>
    <row r="15634" ht="0" hidden="1" customHeight="1" x14ac:dyDescent="0.25"/>
    <row r="15635" ht="0" hidden="1" customHeight="1" x14ac:dyDescent="0.25"/>
    <row r="15636" ht="0" hidden="1" customHeight="1" x14ac:dyDescent="0.25"/>
    <row r="15637" ht="0" hidden="1" customHeight="1" x14ac:dyDescent="0.25"/>
    <row r="15638" ht="0" hidden="1" customHeight="1" x14ac:dyDescent="0.25"/>
    <row r="15639" ht="0" hidden="1" customHeight="1" x14ac:dyDescent="0.25"/>
    <row r="15640" ht="0" hidden="1" customHeight="1" x14ac:dyDescent="0.25"/>
    <row r="15641" ht="0" hidden="1" customHeight="1" x14ac:dyDescent="0.25"/>
    <row r="15642" ht="0" hidden="1" customHeight="1" x14ac:dyDescent="0.25"/>
    <row r="15643" ht="0" hidden="1" customHeight="1" x14ac:dyDescent="0.25"/>
    <row r="15644" ht="0" hidden="1" customHeight="1" x14ac:dyDescent="0.25"/>
    <row r="15645" ht="0" hidden="1" customHeight="1" x14ac:dyDescent="0.25"/>
    <row r="15646" ht="0" hidden="1" customHeight="1" x14ac:dyDescent="0.25"/>
    <row r="15647" ht="0" hidden="1" customHeight="1" x14ac:dyDescent="0.25"/>
    <row r="15648" ht="0" hidden="1" customHeight="1" x14ac:dyDescent="0.25"/>
    <row r="15649" ht="0" hidden="1" customHeight="1" x14ac:dyDescent="0.25"/>
    <row r="15650" ht="0" hidden="1" customHeight="1" x14ac:dyDescent="0.25"/>
    <row r="15651" ht="0" hidden="1" customHeight="1" x14ac:dyDescent="0.25"/>
    <row r="15652" ht="0" hidden="1" customHeight="1" x14ac:dyDescent="0.25"/>
    <row r="15653" ht="0" hidden="1" customHeight="1" x14ac:dyDescent="0.25"/>
    <row r="15654" ht="0" hidden="1" customHeight="1" x14ac:dyDescent="0.25"/>
    <row r="15655" ht="0" hidden="1" customHeight="1" x14ac:dyDescent="0.25"/>
    <row r="15656" ht="0" hidden="1" customHeight="1" x14ac:dyDescent="0.25"/>
    <row r="15657" ht="0" hidden="1" customHeight="1" x14ac:dyDescent="0.25"/>
    <row r="15658" ht="0" hidden="1" customHeight="1" x14ac:dyDescent="0.25"/>
    <row r="15659" ht="0" hidden="1" customHeight="1" x14ac:dyDescent="0.25"/>
    <row r="15660" ht="0" hidden="1" customHeight="1" x14ac:dyDescent="0.25"/>
    <row r="15661" ht="0" hidden="1" customHeight="1" x14ac:dyDescent="0.25"/>
    <row r="15662" ht="0" hidden="1" customHeight="1" x14ac:dyDescent="0.25"/>
    <row r="15663" ht="0" hidden="1" customHeight="1" x14ac:dyDescent="0.25"/>
    <row r="15664" ht="0" hidden="1" customHeight="1" x14ac:dyDescent="0.25"/>
    <row r="15665" ht="0" hidden="1" customHeight="1" x14ac:dyDescent="0.25"/>
    <row r="15666" ht="0" hidden="1" customHeight="1" x14ac:dyDescent="0.25"/>
    <row r="15667" ht="0" hidden="1" customHeight="1" x14ac:dyDescent="0.25"/>
    <row r="15668" ht="0" hidden="1" customHeight="1" x14ac:dyDescent="0.25"/>
    <row r="15669" ht="0" hidden="1" customHeight="1" x14ac:dyDescent="0.25"/>
    <row r="15670" ht="0" hidden="1" customHeight="1" x14ac:dyDescent="0.25"/>
    <row r="15671" ht="0" hidden="1" customHeight="1" x14ac:dyDescent="0.25"/>
    <row r="15672" ht="0" hidden="1" customHeight="1" x14ac:dyDescent="0.25"/>
    <row r="15673" ht="0" hidden="1" customHeight="1" x14ac:dyDescent="0.25"/>
    <row r="15674" ht="0" hidden="1" customHeight="1" x14ac:dyDescent="0.25"/>
    <row r="15675" ht="0" hidden="1" customHeight="1" x14ac:dyDescent="0.25"/>
    <row r="15676" ht="0" hidden="1" customHeight="1" x14ac:dyDescent="0.25"/>
    <row r="15677" ht="0" hidden="1" customHeight="1" x14ac:dyDescent="0.25"/>
    <row r="15678" ht="0" hidden="1" customHeight="1" x14ac:dyDescent="0.25"/>
    <row r="15679" ht="0" hidden="1" customHeight="1" x14ac:dyDescent="0.25"/>
    <row r="15680" ht="0" hidden="1" customHeight="1" x14ac:dyDescent="0.25"/>
    <row r="15681" ht="0" hidden="1" customHeight="1" x14ac:dyDescent="0.25"/>
    <row r="15682" ht="0" hidden="1" customHeight="1" x14ac:dyDescent="0.25"/>
    <row r="15683" ht="0" hidden="1" customHeight="1" x14ac:dyDescent="0.25"/>
    <row r="15684" ht="0" hidden="1" customHeight="1" x14ac:dyDescent="0.25"/>
    <row r="15685" ht="0" hidden="1" customHeight="1" x14ac:dyDescent="0.25"/>
    <row r="15686" ht="0" hidden="1" customHeight="1" x14ac:dyDescent="0.25"/>
    <row r="15687" ht="0" hidden="1" customHeight="1" x14ac:dyDescent="0.25"/>
    <row r="15688" ht="0" hidden="1" customHeight="1" x14ac:dyDescent="0.25"/>
    <row r="15689" ht="0" hidden="1" customHeight="1" x14ac:dyDescent="0.25"/>
    <row r="15690" ht="0" hidden="1" customHeight="1" x14ac:dyDescent="0.25"/>
    <row r="15691" ht="0" hidden="1" customHeight="1" x14ac:dyDescent="0.25"/>
    <row r="15692" ht="0" hidden="1" customHeight="1" x14ac:dyDescent="0.25"/>
    <row r="15693" ht="0" hidden="1" customHeight="1" x14ac:dyDescent="0.25"/>
    <row r="15694" ht="0" hidden="1" customHeight="1" x14ac:dyDescent="0.25"/>
    <row r="15695" ht="0" hidden="1" customHeight="1" x14ac:dyDescent="0.25"/>
    <row r="15696" ht="0" hidden="1" customHeight="1" x14ac:dyDescent="0.25"/>
    <row r="15697" ht="0" hidden="1" customHeight="1" x14ac:dyDescent="0.25"/>
    <row r="15698" ht="0" hidden="1" customHeight="1" x14ac:dyDescent="0.25"/>
    <row r="15699" ht="0" hidden="1" customHeight="1" x14ac:dyDescent="0.25"/>
    <row r="15700" ht="0" hidden="1" customHeight="1" x14ac:dyDescent="0.25"/>
    <row r="15701" ht="0" hidden="1" customHeight="1" x14ac:dyDescent="0.25"/>
    <row r="15702" ht="0" hidden="1" customHeight="1" x14ac:dyDescent="0.25"/>
    <row r="15703" ht="0" hidden="1" customHeight="1" x14ac:dyDescent="0.25"/>
    <row r="15704" ht="0" hidden="1" customHeight="1" x14ac:dyDescent="0.25"/>
    <row r="15705" ht="0" hidden="1" customHeight="1" x14ac:dyDescent="0.25"/>
    <row r="15706" ht="0" hidden="1" customHeight="1" x14ac:dyDescent="0.25"/>
    <row r="15707" ht="0" hidden="1" customHeight="1" x14ac:dyDescent="0.25"/>
    <row r="15708" ht="0" hidden="1" customHeight="1" x14ac:dyDescent="0.25"/>
    <row r="15709" ht="0" hidden="1" customHeight="1" x14ac:dyDescent="0.25"/>
    <row r="15710" ht="0" hidden="1" customHeight="1" x14ac:dyDescent="0.25"/>
    <row r="15711" ht="0" hidden="1" customHeight="1" x14ac:dyDescent="0.25"/>
    <row r="15712" ht="0" hidden="1" customHeight="1" x14ac:dyDescent="0.25"/>
    <row r="15713" ht="0" hidden="1" customHeight="1" x14ac:dyDescent="0.25"/>
    <row r="15714" ht="0" hidden="1" customHeight="1" x14ac:dyDescent="0.25"/>
    <row r="15715" ht="0" hidden="1" customHeight="1" x14ac:dyDescent="0.25"/>
    <row r="15716" ht="0" hidden="1" customHeight="1" x14ac:dyDescent="0.25"/>
    <row r="15717" ht="0" hidden="1" customHeight="1" x14ac:dyDescent="0.25"/>
    <row r="15718" ht="0" hidden="1" customHeight="1" x14ac:dyDescent="0.25"/>
    <row r="15719" ht="0" hidden="1" customHeight="1" x14ac:dyDescent="0.25"/>
    <row r="15720" ht="0" hidden="1" customHeight="1" x14ac:dyDescent="0.25"/>
    <row r="15721" ht="0" hidden="1" customHeight="1" x14ac:dyDescent="0.25"/>
    <row r="15722" ht="0" hidden="1" customHeight="1" x14ac:dyDescent="0.25"/>
    <row r="15723" ht="0" hidden="1" customHeight="1" x14ac:dyDescent="0.25"/>
    <row r="15724" ht="0" hidden="1" customHeight="1" x14ac:dyDescent="0.25"/>
    <row r="15725" ht="0" hidden="1" customHeight="1" x14ac:dyDescent="0.25"/>
    <row r="15726" ht="0" hidden="1" customHeight="1" x14ac:dyDescent="0.25"/>
    <row r="15727" ht="0" hidden="1" customHeight="1" x14ac:dyDescent="0.25"/>
    <row r="15728" ht="0" hidden="1" customHeight="1" x14ac:dyDescent="0.25"/>
    <row r="15729" ht="0" hidden="1" customHeight="1" x14ac:dyDescent="0.25"/>
    <row r="15730" ht="0" hidden="1" customHeight="1" x14ac:dyDescent="0.25"/>
    <row r="15731" ht="0" hidden="1" customHeight="1" x14ac:dyDescent="0.25"/>
    <row r="15732" ht="0" hidden="1" customHeight="1" x14ac:dyDescent="0.25"/>
    <row r="15733" ht="0" hidden="1" customHeight="1" x14ac:dyDescent="0.25"/>
    <row r="15734" ht="0" hidden="1" customHeight="1" x14ac:dyDescent="0.25"/>
    <row r="15735" ht="0" hidden="1" customHeight="1" x14ac:dyDescent="0.25"/>
    <row r="15736" ht="0" hidden="1" customHeight="1" x14ac:dyDescent="0.25"/>
    <row r="15737" ht="0" hidden="1" customHeight="1" x14ac:dyDescent="0.25"/>
    <row r="15738" ht="0" hidden="1" customHeight="1" x14ac:dyDescent="0.25"/>
    <row r="15739" ht="0" hidden="1" customHeight="1" x14ac:dyDescent="0.25"/>
    <row r="15740" ht="0" hidden="1" customHeight="1" x14ac:dyDescent="0.25"/>
    <row r="15741" ht="0" hidden="1" customHeight="1" x14ac:dyDescent="0.25"/>
    <row r="15742" ht="0" hidden="1" customHeight="1" x14ac:dyDescent="0.25"/>
    <row r="15743" ht="0" hidden="1" customHeight="1" x14ac:dyDescent="0.25"/>
    <row r="15744" ht="0" hidden="1" customHeight="1" x14ac:dyDescent="0.25"/>
    <row r="15745" ht="0" hidden="1" customHeight="1" x14ac:dyDescent="0.25"/>
    <row r="15746" ht="0" hidden="1" customHeight="1" x14ac:dyDescent="0.25"/>
    <row r="15747" ht="0" hidden="1" customHeight="1" x14ac:dyDescent="0.25"/>
    <row r="15748" ht="0" hidden="1" customHeight="1" x14ac:dyDescent="0.25"/>
    <row r="15749" ht="0" hidden="1" customHeight="1" x14ac:dyDescent="0.25"/>
    <row r="15750" ht="0" hidden="1" customHeight="1" x14ac:dyDescent="0.25"/>
    <row r="15751" ht="0" hidden="1" customHeight="1" x14ac:dyDescent="0.25"/>
    <row r="15752" ht="0" hidden="1" customHeight="1" x14ac:dyDescent="0.25"/>
    <row r="15753" ht="0" hidden="1" customHeight="1" x14ac:dyDescent="0.25"/>
    <row r="15754" ht="0" hidden="1" customHeight="1" x14ac:dyDescent="0.25"/>
    <row r="15755" ht="0" hidden="1" customHeight="1" x14ac:dyDescent="0.25"/>
    <row r="15756" ht="0" hidden="1" customHeight="1" x14ac:dyDescent="0.25"/>
    <row r="15757" ht="0" hidden="1" customHeight="1" x14ac:dyDescent="0.25"/>
    <row r="15758" ht="0" hidden="1" customHeight="1" x14ac:dyDescent="0.25"/>
    <row r="15759" ht="0" hidden="1" customHeight="1" x14ac:dyDescent="0.25"/>
    <row r="15760" ht="0" hidden="1" customHeight="1" x14ac:dyDescent="0.25"/>
    <row r="15761" ht="0" hidden="1" customHeight="1" x14ac:dyDescent="0.25"/>
    <row r="15762" ht="0" hidden="1" customHeight="1" x14ac:dyDescent="0.25"/>
    <row r="15763" ht="0" hidden="1" customHeight="1" x14ac:dyDescent="0.25"/>
    <row r="15764" ht="0" hidden="1" customHeight="1" x14ac:dyDescent="0.25"/>
    <row r="15765" ht="0" hidden="1" customHeight="1" x14ac:dyDescent="0.25"/>
    <row r="15766" ht="0" hidden="1" customHeight="1" x14ac:dyDescent="0.25"/>
    <row r="15767" ht="0" hidden="1" customHeight="1" x14ac:dyDescent="0.25"/>
    <row r="15768" ht="0" hidden="1" customHeight="1" x14ac:dyDescent="0.25"/>
    <row r="15769" ht="0" hidden="1" customHeight="1" x14ac:dyDescent="0.25"/>
    <row r="15770" ht="0" hidden="1" customHeight="1" x14ac:dyDescent="0.25"/>
    <row r="15771" ht="0" hidden="1" customHeight="1" x14ac:dyDescent="0.25"/>
    <row r="15772" ht="0" hidden="1" customHeight="1" x14ac:dyDescent="0.25"/>
    <row r="15773" ht="0" hidden="1" customHeight="1" x14ac:dyDescent="0.25"/>
    <row r="15774" ht="0" hidden="1" customHeight="1" x14ac:dyDescent="0.25"/>
    <row r="15775" ht="0" hidden="1" customHeight="1" x14ac:dyDescent="0.25"/>
    <row r="15776" ht="0" hidden="1" customHeight="1" x14ac:dyDescent="0.25"/>
    <row r="15777" ht="0" hidden="1" customHeight="1" x14ac:dyDescent="0.25"/>
    <row r="15778" ht="0" hidden="1" customHeight="1" x14ac:dyDescent="0.25"/>
    <row r="15779" ht="0" hidden="1" customHeight="1" x14ac:dyDescent="0.25"/>
    <row r="15780" ht="0" hidden="1" customHeight="1" x14ac:dyDescent="0.25"/>
    <row r="15781" ht="0" hidden="1" customHeight="1" x14ac:dyDescent="0.25"/>
    <row r="15782" ht="0" hidden="1" customHeight="1" x14ac:dyDescent="0.25"/>
    <row r="15783" ht="0" hidden="1" customHeight="1" x14ac:dyDescent="0.25"/>
    <row r="15784" ht="0" hidden="1" customHeight="1" x14ac:dyDescent="0.25"/>
    <row r="15785" ht="0" hidden="1" customHeight="1" x14ac:dyDescent="0.25"/>
    <row r="15786" ht="0" hidden="1" customHeight="1" x14ac:dyDescent="0.25"/>
    <row r="15787" ht="0" hidden="1" customHeight="1" x14ac:dyDescent="0.25"/>
    <row r="15788" ht="0" hidden="1" customHeight="1" x14ac:dyDescent="0.25"/>
    <row r="15789" ht="0" hidden="1" customHeight="1" x14ac:dyDescent="0.25"/>
    <row r="15790" ht="0" hidden="1" customHeight="1" x14ac:dyDescent="0.25"/>
    <row r="15791" ht="0" hidden="1" customHeight="1" x14ac:dyDescent="0.25"/>
    <row r="15792" ht="0" hidden="1" customHeight="1" x14ac:dyDescent="0.25"/>
    <row r="15793" ht="0" hidden="1" customHeight="1" x14ac:dyDescent="0.25"/>
    <row r="15794" ht="0" hidden="1" customHeight="1" x14ac:dyDescent="0.25"/>
    <row r="15795" ht="0" hidden="1" customHeight="1" x14ac:dyDescent="0.25"/>
    <row r="15796" ht="0" hidden="1" customHeight="1" x14ac:dyDescent="0.25"/>
    <row r="15797" ht="0" hidden="1" customHeight="1" x14ac:dyDescent="0.25"/>
    <row r="15798" ht="0" hidden="1" customHeight="1" x14ac:dyDescent="0.25"/>
    <row r="15799" ht="0" hidden="1" customHeight="1" x14ac:dyDescent="0.25"/>
    <row r="15800" ht="0" hidden="1" customHeight="1" x14ac:dyDescent="0.25"/>
    <row r="15801" ht="0" hidden="1" customHeight="1" x14ac:dyDescent="0.25"/>
    <row r="15802" ht="0" hidden="1" customHeight="1" x14ac:dyDescent="0.25"/>
    <row r="15803" ht="0" hidden="1" customHeight="1" x14ac:dyDescent="0.25"/>
    <row r="15804" ht="0" hidden="1" customHeight="1" x14ac:dyDescent="0.25"/>
    <row r="15805" ht="0" hidden="1" customHeight="1" x14ac:dyDescent="0.25"/>
    <row r="15806" ht="0" hidden="1" customHeight="1" x14ac:dyDescent="0.25"/>
    <row r="15807" ht="0" hidden="1" customHeight="1" x14ac:dyDescent="0.25"/>
    <row r="15808" ht="0" hidden="1" customHeight="1" x14ac:dyDescent="0.25"/>
    <row r="15809" ht="0" hidden="1" customHeight="1" x14ac:dyDescent="0.25"/>
    <row r="15810" ht="0" hidden="1" customHeight="1" x14ac:dyDescent="0.25"/>
    <row r="15811" ht="0" hidden="1" customHeight="1" x14ac:dyDescent="0.25"/>
    <row r="15812" ht="0" hidden="1" customHeight="1" x14ac:dyDescent="0.25"/>
    <row r="15813" ht="0" hidden="1" customHeight="1" x14ac:dyDescent="0.25"/>
    <row r="15814" ht="0" hidden="1" customHeight="1" x14ac:dyDescent="0.25"/>
    <row r="15815" ht="0" hidden="1" customHeight="1" x14ac:dyDescent="0.25"/>
    <row r="15816" ht="0" hidden="1" customHeight="1" x14ac:dyDescent="0.25"/>
    <row r="15817" ht="0" hidden="1" customHeight="1" x14ac:dyDescent="0.25"/>
    <row r="15818" ht="0" hidden="1" customHeight="1" x14ac:dyDescent="0.25"/>
    <row r="15819" ht="0" hidden="1" customHeight="1" x14ac:dyDescent="0.25"/>
    <row r="15820" ht="0" hidden="1" customHeight="1" x14ac:dyDescent="0.25"/>
    <row r="15821" ht="0" hidden="1" customHeight="1" x14ac:dyDescent="0.25"/>
    <row r="15822" ht="0" hidden="1" customHeight="1" x14ac:dyDescent="0.25"/>
    <row r="15823" ht="0" hidden="1" customHeight="1" x14ac:dyDescent="0.25"/>
    <row r="15824" ht="0" hidden="1" customHeight="1" x14ac:dyDescent="0.25"/>
    <row r="15825" ht="0" hidden="1" customHeight="1" x14ac:dyDescent="0.25"/>
    <row r="15826" ht="0" hidden="1" customHeight="1" x14ac:dyDescent="0.25"/>
    <row r="15827" ht="0" hidden="1" customHeight="1" x14ac:dyDescent="0.25"/>
    <row r="15828" ht="0" hidden="1" customHeight="1" x14ac:dyDescent="0.25"/>
    <row r="15829" ht="0" hidden="1" customHeight="1" x14ac:dyDescent="0.25"/>
    <row r="15830" ht="0" hidden="1" customHeight="1" x14ac:dyDescent="0.25"/>
    <row r="15831" ht="0" hidden="1" customHeight="1" x14ac:dyDescent="0.25"/>
    <row r="15832" ht="0" hidden="1" customHeight="1" x14ac:dyDescent="0.25"/>
    <row r="15833" ht="0" hidden="1" customHeight="1" x14ac:dyDescent="0.25"/>
    <row r="15834" ht="0" hidden="1" customHeight="1" x14ac:dyDescent="0.25"/>
    <row r="15835" ht="0" hidden="1" customHeight="1" x14ac:dyDescent="0.25"/>
    <row r="15836" ht="0" hidden="1" customHeight="1" x14ac:dyDescent="0.25"/>
    <row r="15837" ht="0" hidden="1" customHeight="1" x14ac:dyDescent="0.25"/>
    <row r="15838" ht="0" hidden="1" customHeight="1" x14ac:dyDescent="0.25"/>
    <row r="15839" ht="0" hidden="1" customHeight="1" x14ac:dyDescent="0.25"/>
    <row r="15840" ht="0" hidden="1" customHeight="1" x14ac:dyDescent="0.25"/>
    <row r="15841" ht="0" hidden="1" customHeight="1" x14ac:dyDescent="0.25"/>
    <row r="15842" ht="0" hidden="1" customHeight="1" x14ac:dyDescent="0.25"/>
    <row r="15843" ht="0" hidden="1" customHeight="1" x14ac:dyDescent="0.25"/>
    <row r="15844" ht="0" hidden="1" customHeight="1" x14ac:dyDescent="0.25"/>
    <row r="15845" ht="0" hidden="1" customHeight="1" x14ac:dyDescent="0.25"/>
    <row r="15846" ht="0" hidden="1" customHeight="1" x14ac:dyDescent="0.25"/>
    <row r="15847" ht="0" hidden="1" customHeight="1" x14ac:dyDescent="0.25"/>
    <row r="15848" ht="0" hidden="1" customHeight="1" x14ac:dyDescent="0.25"/>
    <row r="15849" ht="0" hidden="1" customHeight="1" x14ac:dyDescent="0.25"/>
    <row r="15850" ht="0" hidden="1" customHeight="1" x14ac:dyDescent="0.25"/>
    <row r="15851" ht="0" hidden="1" customHeight="1" x14ac:dyDescent="0.25"/>
    <row r="15852" ht="0" hidden="1" customHeight="1" x14ac:dyDescent="0.25"/>
    <row r="15853" ht="0" hidden="1" customHeight="1" x14ac:dyDescent="0.25"/>
    <row r="15854" ht="0" hidden="1" customHeight="1" x14ac:dyDescent="0.25"/>
    <row r="15855" ht="0" hidden="1" customHeight="1" x14ac:dyDescent="0.25"/>
    <row r="15856" ht="0" hidden="1" customHeight="1" x14ac:dyDescent="0.25"/>
    <row r="15857" ht="0" hidden="1" customHeight="1" x14ac:dyDescent="0.25"/>
    <row r="15858" ht="0" hidden="1" customHeight="1" x14ac:dyDescent="0.25"/>
    <row r="15859" ht="0" hidden="1" customHeight="1" x14ac:dyDescent="0.25"/>
    <row r="15860" ht="0" hidden="1" customHeight="1" x14ac:dyDescent="0.25"/>
    <row r="15861" ht="0" hidden="1" customHeight="1" x14ac:dyDescent="0.25"/>
    <row r="15862" ht="0" hidden="1" customHeight="1" x14ac:dyDescent="0.25"/>
    <row r="15863" ht="0" hidden="1" customHeight="1" x14ac:dyDescent="0.25"/>
    <row r="15864" ht="0" hidden="1" customHeight="1" x14ac:dyDescent="0.25"/>
    <row r="15865" ht="0" hidden="1" customHeight="1" x14ac:dyDescent="0.25"/>
    <row r="15866" ht="0" hidden="1" customHeight="1" x14ac:dyDescent="0.25"/>
    <row r="15867" ht="0" hidden="1" customHeight="1" x14ac:dyDescent="0.25"/>
    <row r="15868" ht="0" hidden="1" customHeight="1" x14ac:dyDescent="0.25"/>
    <row r="15869" ht="0" hidden="1" customHeight="1" x14ac:dyDescent="0.25"/>
    <row r="15870" ht="0" hidden="1" customHeight="1" x14ac:dyDescent="0.25"/>
    <row r="15871" ht="0" hidden="1" customHeight="1" x14ac:dyDescent="0.25"/>
    <row r="15872" ht="0" hidden="1" customHeight="1" x14ac:dyDescent="0.25"/>
    <row r="15873" ht="0" hidden="1" customHeight="1" x14ac:dyDescent="0.25"/>
    <row r="15874" ht="0" hidden="1" customHeight="1" x14ac:dyDescent="0.25"/>
    <row r="15875" ht="0" hidden="1" customHeight="1" x14ac:dyDescent="0.25"/>
    <row r="15876" ht="0" hidden="1" customHeight="1" x14ac:dyDescent="0.25"/>
    <row r="15877" ht="0" hidden="1" customHeight="1" x14ac:dyDescent="0.25"/>
    <row r="15878" ht="0" hidden="1" customHeight="1" x14ac:dyDescent="0.25"/>
    <row r="15879" ht="0" hidden="1" customHeight="1" x14ac:dyDescent="0.25"/>
    <row r="15880" ht="0" hidden="1" customHeight="1" x14ac:dyDescent="0.25"/>
    <row r="15881" ht="0" hidden="1" customHeight="1" x14ac:dyDescent="0.25"/>
    <row r="15882" ht="0" hidden="1" customHeight="1" x14ac:dyDescent="0.25"/>
    <row r="15883" ht="0" hidden="1" customHeight="1" x14ac:dyDescent="0.25"/>
    <row r="15884" ht="0" hidden="1" customHeight="1" x14ac:dyDescent="0.25"/>
    <row r="15885" ht="0" hidden="1" customHeight="1" x14ac:dyDescent="0.25"/>
    <row r="15886" ht="0" hidden="1" customHeight="1" x14ac:dyDescent="0.25"/>
    <row r="15887" ht="0" hidden="1" customHeight="1" x14ac:dyDescent="0.25"/>
    <row r="15888" ht="0" hidden="1" customHeight="1" x14ac:dyDescent="0.25"/>
    <row r="15889" ht="0" hidden="1" customHeight="1" x14ac:dyDescent="0.25"/>
    <row r="15890" ht="0" hidden="1" customHeight="1" x14ac:dyDescent="0.25"/>
    <row r="15891" ht="0" hidden="1" customHeight="1" x14ac:dyDescent="0.25"/>
    <row r="15892" ht="0" hidden="1" customHeight="1" x14ac:dyDescent="0.25"/>
    <row r="15893" ht="0" hidden="1" customHeight="1" x14ac:dyDescent="0.25"/>
    <row r="15894" ht="0" hidden="1" customHeight="1" x14ac:dyDescent="0.25"/>
    <row r="15895" ht="0" hidden="1" customHeight="1" x14ac:dyDescent="0.25"/>
    <row r="15896" ht="0" hidden="1" customHeight="1" x14ac:dyDescent="0.25"/>
    <row r="15897" ht="0" hidden="1" customHeight="1" x14ac:dyDescent="0.25"/>
    <row r="15898" ht="0" hidden="1" customHeight="1" x14ac:dyDescent="0.25"/>
    <row r="15899" ht="0" hidden="1" customHeight="1" x14ac:dyDescent="0.25"/>
    <row r="15900" ht="0" hidden="1" customHeight="1" x14ac:dyDescent="0.25"/>
    <row r="15901" ht="0" hidden="1" customHeight="1" x14ac:dyDescent="0.25"/>
    <row r="15902" ht="0" hidden="1" customHeight="1" x14ac:dyDescent="0.25"/>
    <row r="15903" ht="0" hidden="1" customHeight="1" x14ac:dyDescent="0.25"/>
    <row r="15904" ht="0" hidden="1" customHeight="1" x14ac:dyDescent="0.25"/>
    <row r="15905" ht="0" hidden="1" customHeight="1" x14ac:dyDescent="0.25"/>
    <row r="15906" ht="0" hidden="1" customHeight="1" x14ac:dyDescent="0.25"/>
    <row r="15907" ht="0" hidden="1" customHeight="1" x14ac:dyDescent="0.25"/>
    <row r="15908" ht="0" hidden="1" customHeight="1" x14ac:dyDescent="0.25"/>
    <row r="15909" ht="0" hidden="1" customHeight="1" x14ac:dyDescent="0.25"/>
    <row r="15910" ht="0" hidden="1" customHeight="1" x14ac:dyDescent="0.25"/>
    <row r="15911" ht="0" hidden="1" customHeight="1" x14ac:dyDescent="0.25"/>
    <row r="15912" ht="0" hidden="1" customHeight="1" x14ac:dyDescent="0.25"/>
    <row r="15913" ht="0" hidden="1" customHeight="1" x14ac:dyDescent="0.25"/>
    <row r="15914" ht="0" hidden="1" customHeight="1" x14ac:dyDescent="0.25"/>
    <row r="15915" ht="0" hidden="1" customHeight="1" x14ac:dyDescent="0.25"/>
    <row r="15916" ht="0" hidden="1" customHeight="1" x14ac:dyDescent="0.25"/>
    <row r="15917" ht="0" hidden="1" customHeight="1" x14ac:dyDescent="0.25"/>
    <row r="15918" ht="0" hidden="1" customHeight="1" x14ac:dyDescent="0.25"/>
    <row r="15919" ht="0" hidden="1" customHeight="1" x14ac:dyDescent="0.25"/>
    <row r="15920" ht="0" hidden="1" customHeight="1" x14ac:dyDescent="0.25"/>
    <row r="15921" ht="0" hidden="1" customHeight="1" x14ac:dyDescent="0.25"/>
    <row r="15922" ht="0" hidden="1" customHeight="1" x14ac:dyDescent="0.25"/>
    <row r="15923" ht="0" hidden="1" customHeight="1" x14ac:dyDescent="0.25"/>
    <row r="15924" ht="0" hidden="1" customHeight="1" x14ac:dyDescent="0.25"/>
    <row r="15925" ht="0" hidden="1" customHeight="1" x14ac:dyDescent="0.25"/>
    <row r="15926" ht="0" hidden="1" customHeight="1" x14ac:dyDescent="0.25"/>
    <row r="15927" ht="0" hidden="1" customHeight="1" x14ac:dyDescent="0.25"/>
    <row r="15928" ht="0" hidden="1" customHeight="1" x14ac:dyDescent="0.25"/>
    <row r="15929" ht="0" hidden="1" customHeight="1" x14ac:dyDescent="0.25"/>
    <row r="15930" ht="0" hidden="1" customHeight="1" x14ac:dyDescent="0.25"/>
    <row r="15931" ht="0" hidden="1" customHeight="1" x14ac:dyDescent="0.25"/>
    <row r="15932" ht="0" hidden="1" customHeight="1" x14ac:dyDescent="0.25"/>
    <row r="15933" ht="0" hidden="1" customHeight="1" x14ac:dyDescent="0.25"/>
    <row r="15934" ht="0" hidden="1" customHeight="1" x14ac:dyDescent="0.25"/>
    <row r="15935" ht="0" hidden="1" customHeight="1" x14ac:dyDescent="0.25"/>
    <row r="15936" ht="0" hidden="1" customHeight="1" x14ac:dyDescent="0.25"/>
    <row r="15937" ht="0" hidden="1" customHeight="1" x14ac:dyDescent="0.25"/>
    <row r="15938" ht="0" hidden="1" customHeight="1" x14ac:dyDescent="0.25"/>
    <row r="15939" ht="0" hidden="1" customHeight="1" x14ac:dyDescent="0.25"/>
    <row r="15940" ht="0" hidden="1" customHeight="1" x14ac:dyDescent="0.25"/>
    <row r="15941" ht="0" hidden="1" customHeight="1" x14ac:dyDescent="0.25"/>
    <row r="15942" ht="0" hidden="1" customHeight="1" x14ac:dyDescent="0.25"/>
    <row r="15943" ht="0" hidden="1" customHeight="1" x14ac:dyDescent="0.25"/>
    <row r="15944" ht="0" hidden="1" customHeight="1" x14ac:dyDescent="0.25"/>
    <row r="15945" ht="0" hidden="1" customHeight="1" x14ac:dyDescent="0.25"/>
    <row r="15946" ht="0" hidden="1" customHeight="1" x14ac:dyDescent="0.25"/>
    <row r="15947" ht="0" hidden="1" customHeight="1" x14ac:dyDescent="0.25"/>
    <row r="15948" ht="0" hidden="1" customHeight="1" x14ac:dyDescent="0.25"/>
    <row r="15949" ht="0" hidden="1" customHeight="1" x14ac:dyDescent="0.25"/>
    <row r="15950" ht="0" hidden="1" customHeight="1" x14ac:dyDescent="0.25"/>
    <row r="15951" ht="0" hidden="1" customHeight="1" x14ac:dyDescent="0.25"/>
    <row r="15952" ht="0" hidden="1" customHeight="1" x14ac:dyDescent="0.25"/>
    <row r="15953" ht="0" hidden="1" customHeight="1" x14ac:dyDescent="0.25"/>
    <row r="15954" ht="0" hidden="1" customHeight="1" x14ac:dyDescent="0.25"/>
    <row r="15955" ht="0" hidden="1" customHeight="1" x14ac:dyDescent="0.25"/>
    <row r="15956" ht="0" hidden="1" customHeight="1" x14ac:dyDescent="0.25"/>
    <row r="15957" ht="0" hidden="1" customHeight="1" x14ac:dyDescent="0.25"/>
    <row r="15958" ht="0" hidden="1" customHeight="1" x14ac:dyDescent="0.25"/>
    <row r="15959" ht="0" hidden="1" customHeight="1" x14ac:dyDescent="0.25"/>
    <row r="15960" ht="0" hidden="1" customHeight="1" x14ac:dyDescent="0.25"/>
    <row r="15961" ht="0" hidden="1" customHeight="1" x14ac:dyDescent="0.25"/>
    <row r="15962" ht="0" hidden="1" customHeight="1" x14ac:dyDescent="0.25"/>
    <row r="15963" ht="0" hidden="1" customHeight="1" x14ac:dyDescent="0.25"/>
    <row r="15964" ht="0" hidden="1" customHeight="1" x14ac:dyDescent="0.25"/>
    <row r="15965" ht="0" hidden="1" customHeight="1" x14ac:dyDescent="0.25"/>
    <row r="15966" ht="0" hidden="1" customHeight="1" x14ac:dyDescent="0.25"/>
    <row r="15967" ht="0" hidden="1" customHeight="1" x14ac:dyDescent="0.25"/>
    <row r="15968" ht="0" hidden="1" customHeight="1" x14ac:dyDescent="0.25"/>
    <row r="15969" ht="0" hidden="1" customHeight="1" x14ac:dyDescent="0.25"/>
    <row r="15970" ht="0" hidden="1" customHeight="1" x14ac:dyDescent="0.25"/>
    <row r="15971" ht="0" hidden="1" customHeight="1" x14ac:dyDescent="0.25"/>
    <row r="15972" ht="0" hidden="1" customHeight="1" x14ac:dyDescent="0.25"/>
    <row r="15973" ht="0" hidden="1" customHeight="1" x14ac:dyDescent="0.25"/>
    <row r="15974" ht="0" hidden="1" customHeight="1" x14ac:dyDescent="0.25"/>
    <row r="15975" ht="0" hidden="1" customHeight="1" x14ac:dyDescent="0.25"/>
    <row r="15976" ht="0" hidden="1" customHeight="1" x14ac:dyDescent="0.25"/>
    <row r="15977" ht="0" hidden="1" customHeight="1" x14ac:dyDescent="0.25"/>
    <row r="15978" ht="0" hidden="1" customHeight="1" x14ac:dyDescent="0.25"/>
    <row r="15979" ht="0" hidden="1" customHeight="1" x14ac:dyDescent="0.25"/>
    <row r="15980" ht="0" hidden="1" customHeight="1" x14ac:dyDescent="0.25"/>
    <row r="15981" ht="0" hidden="1" customHeight="1" x14ac:dyDescent="0.25"/>
    <row r="15982" ht="0" hidden="1" customHeight="1" x14ac:dyDescent="0.25"/>
    <row r="15983" ht="0" hidden="1" customHeight="1" x14ac:dyDescent="0.25"/>
    <row r="15984" ht="0" hidden="1" customHeight="1" x14ac:dyDescent="0.25"/>
    <row r="15985" ht="0" hidden="1" customHeight="1" x14ac:dyDescent="0.25"/>
    <row r="15986" ht="0" hidden="1" customHeight="1" x14ac:dyDescent="0.25"/>
    <row r="15987" ht="0" hidden="1" customHeight="1" x14ac:dyDescent="0.25"/>
    <row r="15988" ht="0" hidden="1" customHeight="1" x14ac:dyDescent="0.25"/>
    <row r="15989" ht="0" hidden="1" customHeight="1" x14ac:dyDescent="0.25"/>
    <row r="15990" ht="0" hidden="1" customHeight="1" x14ac:dyDescent="0.25"/>
    <row r="15991" ht="0" hidden="1" customHeight="1" x14ac:dyDescent="0.25"/>
    <row r="15992" ht="0" hidden="1" customHeight="1" x14ac:dyDescent="0.25"/>
    <row r="15993" ht="0" hidden="1" customHeight="1" x14ac:dyDescent="0.25"/>
    <row r="15994" ht="0" hidden="1" customHeight="1" x14ac:dyDescent="0.25"/>
    <row r="15995" ht="0" hidden="1" customHeight="1" x14ac:dyDescent="0.25"/>
    <row r="15996" ht="0" hidden="1" customHeight="1" x14ac:dyDescent="0.25"/>
    <row r="15997" ht="0" hidden="1" customHeight="1" x14ac:dyDescent="0.25"/>
    <row r="15998" ht="0" hidden="1" customHeight="1" x14ac:dyDescent="0.25"/>
    <row r="15999" ht="0" hidden="1" customHeight="1" x14ac:dyDescent="0.25"/>
    <row r="16000" ht="0" hidden="1" customHeight="1" x14ac:dyDescent="0.25"/>
    <row r="16001" ht="0" hidden="1" customHeight="1" x14ac:dyDescent="0.25"/>
    <row r="16002" ht="0" hidden="1" customHeight="1" x14ac:dyDescent="0.25"/>
    <row r="16003" ht="0" hidden="1" customHeight="1" x14ac:dyDescent="0.25"/>
    <row r="16004" ht="0" hidden="1" customHeight="1" x14ac:dyDescent="0.25"/>
    <row r="16005" ht="0" hidden="1" customHeight="1" x14ac:dyDescent="0.25"/>
    <row r="16006" ht="0" hidden="1" customHeight="1" x14ac:dyDescent="0.25"/>
    <row r="16007" ht="0" hidden="1" customHeight="1" x14ac:dyDescent="0.25"/>
    <row r="16008" ht="0" hidden="1" customHeight="1" x14ac:dyDescent="0.25"/>
    <row r="16009" ht="0" hidden="1" customHeight="1" x14ac:dyDescent="0.25"/>
    <row r="16010" ht="0" hidden="1" customHeight="1" x14ac:dyDescent="0.25"/>
    <row r="16011" ht="0" hidden="1" customHeight="1" x14ac:dyDescent="0.25"/>
    <row r="16012" ht="0" hidden="1" customHeight="1" x14ac:dyDescent="0.25"/>
    <row r="16013" ht="0" hidden="1" customHeight="1" x14ac:dyDescent="0.25"/>
    <row r="16014" ht="0" hidden="1" customHeight="1" x14ac:dyDescent="0.25"/>
    <row r="16015" ht="0" hidden="1" customHeight="1" x14ac:dyDescent="0.25"/>
    <row r="16016" ht="0" hidden="1" customHeight="1" x14ac:dyDescent="0.25"/>
    <row r="16017" ht="0" hidden="1" customHeight="1" x14ac:dyDescent="0.25"/>
    <row r="16018" ht="0" hidden="1" customHeight="1" x14ac:dyDescent="0.25"/>
    <row r="16019" ht="0" hidden="1" customHeight="1" x14ac:dyDescent="0.25"/>
    <row r="16020" ht="0" hidden="1" customHeight="1" x14ac:dyDescent="0.25"/>
    <row r="16021" ht="0" hidden="1" customHeight="1" x14ac:dyDescent="0.25"/>
    <row r="16022" ht="0" hidden="1" customHeight="1" x14ac:dyDescent="0.25"/>
    <row r="16023" ht="0" hidden="1" customHeight="1" x14ac:dyDescent="0.25"/>
    <row r="16024" ht="0" hidden="1" customHeight="1" x14ac:dyDescent="0.25"/>
    <row r="16025" ht="0" hidden="1" customHeight="1" x14ac:dyDescent="0.25"/>
    <row r="16026" ht="0" hidden="1" customHeight="1" x14ac:dyDescent="0.25"/>
    <row r="16027" ht="0" hidden="1" customHeight="1" x14ac:dyDescent="0.25"/>
    <row r="16028" ht="0" hidden="1" customHeight="1" x14ac:dyDescent="0.25"/>
    <row r="16029" ht="0" hidden="1" customHeight="1" x14ac:dyDescent="0.25"/>
    <row r="16030" ht="0" hidden="1" customHeight="1" x14ac:dyDescent="0.25"/>
    <row r="16031" ht="0" hidden="1" customHeight="1" x14ac:dyDescent="0.25"/>
    <row r="16032" ht="0" hidden="1" customHeight="1" x14ac:dyDescent="0.25"/>
    <row r="16033" ht="0" hidden="1" customHeight="1" x14ac:dyDescent="0.25"/>
    <row r="16034" ht="0" hidden="1" customHeight="1" x14ac:dyDescent="0.25"/>
    <row r="16035" ht="0" hidden="1" customHeight="1" x14ac:dyDescent="0.25"/>
    <row r="16036" ht="0" hidden="1" customHeight="1" x14ac:dyDescent="0.25"/>
    <row r="16037" ht="0" hidden="1" customHeight="1" x14ac:dyDescent="0.25"/>
    <row r="16038" ht="0" hidden="1" customHeight="1" x14ac:dyDescent="0.25"/>
    <row r="16039" ht="0" hidden="1" customHeight="1" x14ac:dyDescent="0.25"/>
    <row r="16040" ht="0" hidden="1" customHeight="1" x14ac:dyDescent="0.25"/>
    <row r="16041" ht="0" hidden="1" customHeight="1" x14ac:dyDescent="0.25"/>
    <row r="16042" ht="0" hidden="1" customHeight="1" x14ac:dyDescent="0.25"/>
    <row r="16043" ht="0" hidden="1" customHeight="1" x14ac:dyDescent="0.25"/>
    <row r="16044" ht="0" hidden="1" customHeight="1" x14ac:dyDescent="0.25"/>
    <row r="16045" ht="0" hidden="1" customHeight="1" x14ac:dyDescent="0.25"/>
    <row r="16046" ht="0" hidden="1" customHeight="1" x14ac:dyDescent="0.25"/>
    <row r="16047" ht="0" hidden="1" customHeight="1" x14ac:dyDescent="0.25"/>
    <row r="16048" ht="0" hidden="1" customHeight="1" x14ac:dyDescent="0.25"/>
    <row r="16049" ht="0" hidden="1" customHeight="1" x14ac:dyDescent="0.25"/>
    <row r="16050" ht="0" hidden="1" customHeight="1" x14ac:dyDescent="0.25"/>
    <row r="16051" ht="0" hidden="1" customHeight="1" x14ac:dyDescent="0.25"/>
    <row r="16052" ht="0" hidden="1" customHeight="1" x14ac:dyDescent="0.25"/>
    <row r="16053" ht="0" hidden="1" customHeight="1" x14ac:dyDescent="0.25"/>
    <row r="16054" ht="0" hidden="1" customHeight="1" x14ac:dyDescent="0.25"/>
    <row r="16055" ht="0" hidden="1" customHeight="1" x14ac:dyDescent="0.25"/>
    <row r="16056" ht="0" hidden="1" customHeight="1" x14ac:dyDescent="0.25"/>
    <row r="16057" ht="0" hidden="1" customHeight="1" x14ac:dyDescent="0.25"/>
    <row r="16058" ht="0" hidden="1" customHeight="1" x14ac:dyDescent="0.25"/>
    <row r="16059" ht="0" hidden="1" customHeight="1" x14ac:dyDescent="0.25"/>
    <row r="16060" ht="0" hidden="1" customHeight="1" x14ac:dyDescent="0.25"/>
    <row r="16061" ht="0" hidden="1" customHeight="1" x14ac:dyDescent="0.25"/>
    <row r="16062" ht="0" hidden="1" customHeight="1" x14ac:dyDescent="0.25"/>
    <row r="16063" ht="0" hidden="1" customHeight="1" x14ac:dyDescent="0.25"/>
    <row r="16064" ht="0" hidden="1" customHeight="1" x14ac:dyDescent="0.25"/>
    <row r="16065" ht="0" hidden="1" customHeight="1" x14ac:dyDescent="0.25"/>
    <row r="16066" ht="0" hidden="1" customHeight="1" x14ac:dyDescent="0.25"/>
    <row r="16067" ht="0" hidden="1" customHeight="1" x14ac:dyDescent="0.25"/>
    <row r="16068" ht="0" hidden="1" customHeight="1" x14ac:dyDescent="0.25"/>
    <row r="16069" ht="0" hidden="1" customHeight="1" x14ac:dyDescent="0.25"/>
    <row r="16070" ht="0" hidden="1" customHeight="1" x14ac:dyDescent="0.25"/>
    <row r="16071" ht="0" hidden="1" customHeight="1" x14ac:dyDescent="0.25"/>
    <row r="16072" ht="0" hidden="1" customHeight="1" x14ac:dyDescent="0.25"/>
    <row r="16073" ht="0" hidden="1" customHeight="1" x14ac:dyDescent="0.25"/>
    <row r="16074" ht="0" hidden="1" customHeight="1" x14ac:dyDescent="0.25"/>
    <row r="16075" ht="0" hidden="1" customHeight="1" x14ac:dyDescent="0.25"/>
    <row r="16076" ht="0" hidden="1" customHeight="1" x14ac:dyDescent="0.25"/>
    <row r="16077" ht="0" hidden="1" customHeight="1" x14ac:dyDescent="0.25"/>
    <row r="16078" ht="0" hidden="1" customHeight="1" x14ac:dyDescent="0.25"/>
    <row r="16079" ht="0" hidden="1" customHeight="1" x14ac:dyDescent="0.25"/>
    <row r="16080" ht="0" hidden="1" customHeight="1" x14ac:dyDescent="0.25"/>
    <row r="16081" ht="0" hidden="1" customHeight="1" x14ac:dyDescent="0.25"/>
    <row r="16082" ht="0" hidden="1" customHeight="1" x14ac:dyDescent="0.25"/>
    <row r="16083" ht="0" hidden="1" customHeight="1" x14ac:dyDescent="0.25"/>
    <row r="16084" ht="0" hidden="1" customHeight="1" x14ac:dyDescent="0.25"/>
    <row r="16085" ht="0" hidden="1" customHeight="1" x14ac:dyDescent="0.25"/>
    <row r="16086" ht="0" hidden="1" customHeight="1" x14ac:dyDescent="0.25"/>
    <row r="16087" ht="0" hidden="1" customHeight="1" x14ac:dyDescent="0.25"/>
    <row r="16088" ht="0" hidden="1" customHeight="1" x14ac:dyDescent="0.25"/>
    <row r="16089" ht="0" hidden="1" customHeight="1" x14ac:dyDescent="0.25"/>
    <row r="16090" ht="0" hidden="1" customHeight="1" x14ac:dyDescent="0.25"/>
    <row r="16091" ht="0" hidden="1" customHeight="1" x14ac:dyDescent="0.25"/>
    <row r="16092" ht="0" hidden="1" customHeight="1" x14ac:dyDescent="0.25"/>
    <row r="16093" ht="0" hidden="1" customHeight="1" x14ac:dyDescent="0.25"/>
    <row r="16094" ht="0" hidden="1" customHeight="1" x14ac:dyDescent="0.25"/>
    <row r="16095" ht="0" hidden="1" customHeight="1" x14ac:dyDescent="0.25"/>
    <row r="16096" ht="0" hidden="1" customHeight="1" x14ac:dyDescent="0.25"/>
    <row r="16097" ht="0" hidden="1" customHeight="1" x14ac:dyDescent="0.25"/>
    <row r="16098" ht="0" hidden="1" customHeight="1" x14ac:dyDescent="0.25"/>
    <row r="16099" ht="0" hidden="1" customHeight="1" x14ac:dyDescent="0.25"/>
    <row r="16100" ht="0" hidden="1" customHeight="1" x14ac:dyDescent="0.25"/>
    <row r="16101" ht="0" hidden="1" customHeight="1" x14ac:dyDescent="0.25"/>
    <row r="16102" ht="0" hidden="1" customHeight="1" x14ac:dyDescent="0.25"/>
    <row r="16103" ht="0" hidden="1" customHeight="1" x14ac:dyDescent="0.25"/>
    <row r="16104" ht="0" hidden="1" customHeight="1" x14ac:dyDescent="0.25"/>
    <row r="16105" ht="0" hidden="1" customHeight="1" x14ac:dyDescent="0.25"/>
    <row r="16106" ht="0" hidden="1" customHeight="1" x14ac:dyDescent="0.25"/>
    <row r="16107" ht="0" hidden="1" customHeight="1" x14ac:dyDescent="0.25"/>
    <row r="16108" ht="0" hidden="1" customHeight="1" x14ac:dyDescent="0.25"/>
    <row r="16109" ht="0" hidden="1" customHeight="1" x14ac:dyDescent="0.25"/>
    <row r="16110" ht="0" hidden="1" customHeight="1" x14ac:dyDescent="0.25"/>
    <row r="16111" ht="0" hidden="1" customHeight="1" x14ac:dyDescent="0.25"/>
    <row r="16112" ht="0" hidden="1" customHeight="1" x14ac:dyDescent="0.25"/>
    <row r="16113" ht="0" hidden="1" customHeight="1" x14ac:dyDescent="0.25"/>
    <row r="16114" ht="0" hidden="1" customHeight="1" x14ac:dyDescent="0.25"/>
    <row r="16115" ht="0" hidden="1" customHeight="1" x14ac:dyDescent="0.25"/>
    <row r="16116" ht="0" hidden="1" customHeight="1" x14ac:dyDescent="0.25"/>
    <row r="16117" ht="0" hidden="1" customHeight="1" x14ac:dyDescent="0.25"/>
    <row r="16118" ht="0" hidden="1" customHeight="1" x14ac:dyDescent="0.25"/>
    <row r="16119" ht="0" hidden="1" customHeight="1" x14ac:dyDescent="0.25"/>
    <row r="16120" ht="0" hidden="1" customHeight="1" x14ac:dyDescent="0.25"/>
    <row r="16121" ht="0" hidden="1" customHeight="1" x14ac:dyDescent="0.25"/>
    <row r="16122" ht="0" hidden="1" customHeight="1" x14ac:dyDescent="0.25"/>
    <row r="16123" ht="0" hidden="1" customHeight="1" x14ac:dyDescent="0.25"/>
    <row r="16124" ht="0" hidden="1" customHeight="1" x14ac:dyDescent="0.25"/>
    <row r="16125" ht="0" hidden="1" customHeight="1" x14ac:dyDescent="0.25"/>
    <row r="16126" ht="0" hidden="1" customHeight="1" x14ac:dyDescent="0.25"/>
    <row r="16127" ht="0" hidden="1" customHeight="1" x14ac:dyDescent="0.25"/>
    <row r="16128" ht="0" hidden="1" customHeight="1" x14ac:dyDescent="0.25"/>
    <row r="16129" ht="0" hidden="1" customHeight="1" x14ac:dyDescent="0.25"/>
    <row r="16130" ht="0" hidden="1" customHeight="1" x14ac:dyDescent="0.25"/>
    <row r="16131" ht="0" hidden="1" customHeight="1" x14ac:dyDescent="0.25"/>
    <row r="16132" ht="0" hidden="1" customHeight="1" x14ac:dyDescent="0.25"/>
    <row r="16133" ht="0" hidden="1" customHeight="1" x14ac:dyDescent="0.25"/>
    <row r="16134" ht="0" hidden="1" customHeight="1" x14ac:dyDescent="0.25"/>
    <row r="16135" ht="0" hidden="1" customHeight="1" x14ac:dyDescent="0.25"/>
    <row r="16136" ht="0" hidden="1" customHeight="1" x14ac:dyDescent="0.25"/>
    <row r="16137" ht="0" hidden="1" customHeight="1" x14ac:dyDescent="0.25"/>
    <row r="16138" ht="0" hidden="1" customHeight="1" x14ac:dyDescent="0.25"/>
    <row r="16139" ht="0" hidden="1" customHeight="1" x14ac:dyDescent="0.25"/>
    <row r="16140" ht="0" hidden="1" customHeight="1" x14ac:dyDescent="0.25"/>
    <row r="16141" ht="0" hidden="1" customHeight="1" x14ac:dyDescent="0.25"/>
    <row r="16142" ht="0" hidden="1" customHeight="1" x14ac:dyDescent="0.25"/>
    <row r="16143" ht="0" hidden="1" customHeight="1" x14ac:dyDescent="0.25"/>
    <row r="16144" ht="0" hidden="1" customHeight="1" x14ac:dyDescent="0.25"/>
    <row r="16145" ht="0" hidden="1" customHeight="1" x14ac:dyDescent="0.25"/>
    <row r="16146" ht="0" hidden="1" customHeight="1" x14ac:dyDescent="0.25"/>
    <row r="16147" ht="0" hidden="1" customHeight="1" x14ac:dyDescent="0.25"/>
    <row r="16148" ht="0" hidden="1" customHeight="1" x14ac:dyDescent="0.25"/>
    <row r="16149" ht="0" hidden="1" customHeight="1" x14ac:dyDescent="0.25"/>
    <row r="16150" ht="0" hidden="1" customHeight="1" x14ac:dyDescent="0.25"/>
    <row r="16151" ht="0" hidden="1" customHeight="1" x14ac:dyDescent="0.25"/>
    <row r="16152" ht="0" hidden="1" customHeight="1" x14ac:dyDescent="0.25"/>
    <row r="16153" ht="0" hidden="1" customHeight="1" x14ac:dyDescent="0.25"/>
    <row r="16154" ht="0" hidden="1" customHeight="1" x14ac:dyDescent="0.25"/>
    <row r="16155" ht="0" hidden="1" customHeight="1" x14ac:dyDescent="0.25"/>
    <row r="16156" ht="0" hidden="1" customHeight="1" x14ac:dyDescent="0.25"/>
    <row r="16157" ht="0" hidden="1" customHeight="1" x14ac:dyDescent="0.25"/>
    <row r="16158" ht="0" hidden="1" customHeight="1" x14ac:dyDescent="0.25"/>
    <row r="16159" ht="0" hidden="1" customHeight="1" x14ac:dyDescent="0.25"/>
    <row r="16160" ht="0" hidden="1" customHeight="1" x14ac:dyDescent="0.25"/>
    <row r="16161" ht="0" hidden="1" customHeight="1" x14ac:dyDescent="0.25"/>
    <row r="16162" ht="0" hidden="1" customHeight="1" x14ac:dyDescent="0.25"/>
    <row r="16163" ht="0" hidden="1" customHeight="1" x14ac:dyDescent="0.25"/>
    <row r="16164" ht="0" hidden="1" customHeight="1" x14ac:dyDescent="0.25"/>
    <row r="16165" ht="0" hidden="1" customHeight="1" x14ac:dyDescent="0.25"/>
    <row r="16166" ht="0" hidden="1" customHeight="1" x14ac:dyDescent="0.25"/>
    <row r="16167" ht="0" hidden="1" customHeight="1" x14ac:dyDescent="0.25"/>
    <row r="16168" ht="0" hidden="1" customHeight="1" x14ac:dyDescent="0.25"/>
    <row r="16169" ht="0" hidden="1" customHeight="1" x14ac:dyDescent="0.25"/>
    <row r="16170" ht="0" hidden="1" customHeight="1" x14ac:dyDescent="0.25"/>
    <row r="16171" ht="0" hidden="1" customHeight="1" x14ac:dyDescent="0.25"/>
    <row r="16172" ht="0" hidden="1" customHeight="1" x14ac:dyDescent="0.25"/>
    <row r="16173" ht="0" hidden="1" customHeight="1" x14ac:dyDescent="0.25"/>
    <row r="16174" ht="0" hidden="1" customHeight="1" x14ac:dyDescent="0.25"/>
    <row r="16175" ht="0" hidden="1" customHeight="1" x14ac:dyDescent="0.25"/>
    <row r="16176" ht="0" hidden="1" customHeight="1" x14ac:dyDescent="0.25"/>
    <row r="16177" ht="0" hidden="1" customHeight="1" x14ac:dyDescent="0.25"/>
    <row r="16178" ht="0" hidden="1" customHeight="1" x14ac:dyDescent="0.25"/>
    <row r="16179" ht="0" hidden="1" customHeight="1" x14ac:dyDescent="0.25"/>
    <row r="16180" ht="0" hidden="1" customHeight="1" x14ac:dyDescent="0.25"/>
    <row r="16181" ht="0" hidden="1" customHeight="1" x14ac:dyDescent="0.25"/>
    <row r="16182" ht="0" hidden="1" customHeight="1" x14ac:dyDescent="0.25"/>
    <row r="16183" ht="0" hidden="1" customHeight="1" x14ac:dyDescent="0.25"/>
    <row r="16184" ht="0" hidden="1" customHeight="1" x14ac:dyDescent="0.25"/>
    <row r="16185" ht="0" hidden="1" customHeight="1" x14ac:dyDescent="0.25"/>
    <row r="16186" ht="0" hidden="1" customHeight="1" x14ac:dyDescent="0.25"/>
    <row r="16187" ht="0" hidden="1" customHeight="1" x14ac:dyDescent="0.25"/>
    <row r="16188" ht="0" hidden="1" customHeight="1" x14ac:dyDescent="0.25"/>
    <row r="16189" ht="0" hidden="1" customHeight="1" x14ac:dyDescent="0.25"/>
    <row r="16190" ht="0" hidden="1" customHeight="1" x14ac:dyDescent="0.25"/>
    <row r="16191" ht="0" hidden="1" customHeight="1" x14ac:dyDescent="0.25"/>
    <row r="16192" ht="0" hidden="1" customHeight="1" x14ac:dyDescent="0.25"/>
    <row r="16193" ht="0" hidden="1" customHeight="1" x14ac:dyDescent="0.25"/>
    <row r="16194" ht="0" hidden="1" customHeight="1" x14ac:dyDescent="0.25"/>
    <row r="16195" ht="0" hidden="1" customHeight="1" x14ac:dyDescent="0.25"/>
    <row r="16196" ht="0" hidden="1" customHeight="1" x14ac:dyDescent="0.25"/>
    <row r="16197" ht="0" hidden="1" customHeight="1" x14ac:dyDescent="0.25"/>
    <row r="16198" ht="0" hidden="1" customHeight="1" x14ac:dyDescent="0.25"/>
    <row r="16199" ht="0" hidden="1" customHeight="1" x14ac:dyDescent="0.25"/>
    <row r="16200" ht="0" hidden="1" customHeight="1" x14ac:dyDescent="0.25"/>
    <row r="16201" ht="0" hidden="1" customHeight="1" x14ac:dyDescent="0.25"/>
    <row r="16202" ht="0" hidden="1" customHeight="1" x14ac:dyDescent="0.25"/>
    <row r="16203" ht="0" hidden="1" customHeight="1" x14ac:dyDescent="0.25"/>
    <row r="16204" ht="0" hidden="1" customHeight="1" x14ac:dyDescent="0.25"/>
    <row r="16205" ht="0" hidden="1" customHeight="1" x14ac:dyDescent="0.25"/>
    <row r="16206" ht="0" hidden="1" customHeight="1" x14ac:dyDescent="0.25"/>
    <row r="16207" ht="0" hidden="1" customHeight="1" x14ac:dyDescent="0.25"/>
    <row r="16208" ht="0" hidden="1" customHeight="1" x14ac:dyDescent="0.25"/>
    <row r="16209" ht="0" hidden="1" customHeight="1" x14ac:dyDescent="0.25"/>
    <row r="16210" ht="0" hidden="1" customHeight="1" x14ac:dyDescent="0.25"/>
    <row r="16211" ht="0" hidden="1" customHeight="1" x14ac:dyDescent="0.25"/>
    <row r="16212" ht="0" hidden="1" customHeight="1" x14ac:dyDescent="0.25"/>
    <row r="16213" ht="0" hidden="1" customHeight="1" x14ac:dyDescent="0.25"/>
    <row r="16214" ht="0" hidden="1" customHeight="1" x14ac:dyDescent="0.25"/>
    <row r="16215" ht="0" hidden="1" customHeight="1" x14ac:dyDescent="0.25"/>
    <row r="16216" ht="0" hidden="1" customHeight="1" x14ac:dyDescent="0.25"/>
    <row r="16217" ht="0" hidden="1" customHeight="1" x14ac:dyDescent="0.25"/>
    <row r="16218" ht="0" hidden="1" customHeight="1" x14ac:dyDescent="0.25"/>
    <row r="16219" ht="0" hidden="1" customHeight="1" x14ac:dyDescent="0.25"/>
    <row r="16220" ht="0" hidden="1" customHeight="1" x14ac:dyDescent="0.25"/>
    <row r="16221" ht="0" hidden="1" customHeight="1" x14ac:dyDescent="0.25"/>
    <row r="16222" ht="0" hidden="1" customHeight="1" x14ac:dyDescent="0.25"/>
    <row r="16223" ht="0" hidden="1" customHeight="1" x14ac:dyDescent="0.25"/>
    <row r="16224" ht="0" hidden="1" customHeight="1" x14ac:dyDescent="0.25"/>
    <row r="16225" ht="0" hidden="1" customHeight="1" x14ac:dyDescent="0.25"/>
    <row r="16226" ht="0" hidden="1" customHeight="1" x14ac:dyDescent="0.25"/>
    <row r="16227" ht="0" hidden="1" customHeight="1" x14ac:dyDescent="0.25"/>
    <row r="16228" ht="0" hidden="1" customHeight="1" x14ac:dyDescent="0.25"/>
    <row r="16229" ht="0" hidden="1" customHeight="1" x14ac:dyDescent="0.25"/>
    <row r="16230" ht="0" hidden="1" customHeight="1" x14ac:dyDescent="0.25"/>
    <row r="16231" ht="0" hidden="1" customHeight="1" x14ac:dyDescent="0.25"/>
    <row r="16232" ht="0" hidden="1" customHeight="1" x14ac:dyDescent="0.25"/>
    <row r="16233" ht="0" hidden="1" customHeight="1" x14ac:dyDescent="0.25"/>
    <row r="16234" ht="0" hidden="1" customHeight="1" x14ac:dyDescent="0.25"/>
    <row r="16235" ht="0" hidden="1" customHeight="1" x14ac:dyDescent="0.25"/>
    <row r="16236" ht="0" hidden="1" customHeight="1" x14ac:dyDescent="0.25"/>
    <row r="16237" ht="0" hidden="1" customHeight="1" x14ac:dyDescent="0.25"/>
    <row r="16238" ht="0" hidden="1" customHeight="1" x14ac:dyDescent="0.25"/>
    <row r="16239" ht="0" hidden="1" customHeight="1" x14ac:dyDescent="0.25"/>
    <row r="16240" ht="0" hidden="1" customHeight="1" x14ac:dyDescent="0.25"/>
    <row r="16241" ht="0" hidden="1" customHeight="1" x14ac:dyDescent="0.25"/>
    <row r="16242" ht="0" hidden="1" customHeight="1" x14ac:dyDescent="0.25"/>
    <row r="16243" ht="0" hidden="1" customHeight="1" x14ac:dyDescent="0.25"/>
    <row r="16244" ht="0" hidden="1" customHeight="1" x14ac:dyDescent="0.25"/>
    <row r="16245" ht="0" hidden="1" customHeight="1" x14ac:dyDescent="0.25"/>
    <row r="16246" ht="0" hidden="1" customHeight="1" x14ac:dyDescent="0.25"/>
    <row r="16247" ht="0" hidden="1" customHeight="1" x14ac:dyDescent="0.25"/>
    <row r="16248" ht="0" hidden="1" customHeight="1" x14ac:dyDescent="0.25"/>
    <row r="16249" ht="0" hidden="1" customHeight="1" x14ac:dyDescent="0.25"/>
    <row r="16250" ht="0" hidden="1" customHeight="1" x14ac:dyDescent="0.25"/>
    <row r="16251" ht="0" hidden="1" customHeight="1" x14ac:dyDescent="0.25"/>
    <row r="16252" ht="0" hidden="1" customHeight="1" x14ac:dyDescent="0.25"/>
    <row r="16253" ht="0" hidden="1" customHeight="1" x14ac:dyDescent="0.25"/>
    <row r="16254" ht="0" hidden="1" customHeight="1" x14ac:dyDescent="0.25"/>
    <row r="16255" ht="0" hidden="1" customHeight="1" x14ac:dyDescent="0.25"/>
    <row r="16256" ht="0" hidden="1" customHeight="1" x14ac:dyDescent="0.25"/>
    <row r="16257" ht="0" hidden="1" customHeight="1" x14ac:dyDescent="0.25"/>
    <row r="16258" ht="0" hidden="1" customHeight="1" x14ac:dyDescent="0.25"/>
    <row r="16259" ht="0" hidden="1" customHeight="1" x14ac:dyDescent="0.25"/>
    <row r="16260" ht="0" hidden="1" customHeight="1" x14ac:dyDescent="0.25"/>
    <row r="16261" ht="0" hidden="1" customHeight="1" x14ac:dyDescent="0.25"/>
    <row r="16262" ht="0" hidden="1" customHeight="1" x14ac:dyDescent="0.25"/>
    <row r="16263" ht="0" hidden="1" customHeight="1" x14ac:dyDescent="0.25"/>
    <row r="16264" ht="0" hidden="1" customHeight="1" x14ac:dyDescent="0.25"/>
    <row r="16265" ht="0" hidden="1" customHeight="1" x14ac:dyDescent="0.25"/>
    <row r="16266" ht="0" hidden="1" customHeight="1" x14ac:dyDescent="0.25"/>
    <row r="16267" ht="0" hidden="1" customHeight="1" x14ac:dyDescent="0.25"/>
    <row r="16268" ht="0" hidden="1" customHeight="1" x14ac:dyDescent="0.25"/>
    <row r="16269" ht="0" hidden="1" customHeight="1" x14ac:dyDescent="0.25"/>
    <row r="16270" ht="0" hidden="1" customHeight="1" x14ac:dyDescent="0.25"/>
    <row r="16271" ht="0" hidden="1" customHeight="1" x14ac:dyDescent="0.25"/>
    <row r="16272" ht="0" hidden="1" customHeight="1" x14ac:dyDescent="0.25"/>
    <row r="16273" ht="0" hidden="1" customHeight="1" x14ac:dyDescent="0.25"/>
    <row r="16274" ht="0" hidden="1" customHeight="1" x14ac:dyDescent="0.25"/>
    <row r="16275" ht="0" hidden="1" customHeight="1" x14ac:dyDescent="0.25"/>
    <row r="16276" ht="0" hidden="1" customHeight="1" x14ac:dyDescent="0.25"/>
    <row r="16277" ht="0" hidden="1" customHeight="1" x14ac:dyDescent="0.25"/>
    <row r="16278" ht="0" hidden="1" customHeight="1" x14ac:dyDescent="0.25"/>
    <row r="16279" ht="0" hidden="1" customHeight="1" x14ac:dyDescent="0.25"/>
    <row r="16280" ht="0" hidden="1" customHeight="1" x14ac:dyDescent="0.25"/>
    <row r="16281" ht="0" hidden="1" customHeight="1" x14ac:dyDescent="0.25"/>
    <row r="16282" ht="0" hidden="1" customHeight="1" x14ac:dyDescent="0.25"/>
    <row r="16283" ht="0" hidden="1" customHeight="1" x14ac:dyDescent="0.25"/>
    <row r="16284" ht="0" hidden="1" customHeight="1" x14ac:dyDescent="0.25"/>
    <row r="16285" ht="0" hidden="1" customHeight="1" x14ac:dyDescent="0.25"/>
    <row r="16286" ht="0" hidden="1" customHeight="1" x14ac:dyDescent="0.25"/>
    <row r="16287" ht="0" hidden="1" customHeight="1" x14ac:dyDescent="0.25"/>
    <row r="16288" ht="0" hidden="1" customHeight="1" x14ac:dyDescent="0.25"/>
    <row r="16289" ht="0" hidden="1" customHeight="1" x14ac:dyDescent="0.25"/>
    <row r="16290" ht="0" hidden="1" customHeight="1" x14ac:dyDescent="0.25"/>
    <row r="16291" ht="0" hidden="1" customHeight="1" x14ac:dyDescent="0.25"/>
    <row r="16292" ht="0" hidden="1" customHeight="1" x14ac:dyDescent="0.25"/>
    <row r="16293" ht="0" hidden="1" customHeight="1" x14ac:dyDescent="0.25"/>
    <row r="16294" ht="0" hidden="1" customHeight="1" x14ac:dyDescent="0.25"/>
    <row r="16295" ht="0" hidden="1" customHeight="1" x14ac:dyDescent="0.25"/>
    <row r="16296" ht="0" hidden="1" customHeight="1" x14ac:dyDescent="0.25"/>
    <row r="16297" ht="0" hidden="1" customHeight="1" x14ac:dyDescent="0.25"/>
    <row r="16298" ht="0" hidden="1" customHeight="1" x14ac:dyDescent="0.25"/>
    <row r="16299" ht="0" hidden="1" customHeight="1" x14ac:dyDescent="0.25"/>
    <row r="16300" ht="0" hidden="1" customHeight="1" x14ac:dyDescent="0.25"/>
    <row r="16301" ht="0" hidden="1" customHeight="1" x14ac:dyDescent="0.25"/>
    <row r="16302" ht="0" hidden="1" customHeight="1" x14ac:dyDescent="0.25"/>
    <row r="16303" ht="0" hidden="1" customHeight="1" x14ac:dyDescent="0.25"/>
    <row r="16304" ht="0" hidden="1" customHeight="1" x14ac:dyDescent="0.25"/>
    <row r="16305" ht="0" hidden="1" customHeight="1" x14ac:dyDescent="0.25"/>
    <row r="16306" ht="0" hidden="1" customHeight="1" x14ac:dyDescent="0.25"/>
    <row r="16307" ht="0" hidden="1" customHeight="1" x14ac:dyDescent="0.25"/>
    <row r="16308" ht="0" hidden="1" customHeight="1" x14ac:dyDescent="0.25"/>
    <row r="16309" ht="0" hidden="1" customHeight="1" x14ac:dyDescent="0.25"/>
    <row r="16310" ht="0" hidden="1" customHeight="1" x14ac:dyDescent="0.25"/>
    <row r="16311" ht="0" hidden="1" customHeight="1" x14ac:dyDescent="0.25"/>
    <row r="16312" ht="0" hidden="1" customHeight="1" x14ac:dyDescent="0.25"/>
    <row r="16313" ht="0" hidden="1" customHeight="1" x14ac:dyDescent="0.25"/>
    <row r="16314" ht="0" hidden="1" customHeight="1" x14ac:dyDescent="0.25"/>
    <row r="16315" ht="0" hidden="1" customHeight="1" x14ac:dyDescent="0.25"/>
    <row r="16316" ht="0" hidden="1" customHeight="1" x14ac:dyDescent="0.25"/>
    <row r="16317" ht="0" hidden="1" customHeight="1" x14ac:dyDescent="0.25"/>
    <row r="16318" ht="0" hidden="1" customHeight="1" x14ac:dyDescent="0.25"/>
    <row r="16319" ht="0" hidden="1" customHeight="1" x14ac:dyDescent="0.25"/>
    <row r="16320" ht="0" hidden="1" customHeight="1" x14ac:dyDescent="0.25"/>
    <row r="16321" ht="0" hidden="1" customHeight="1" x14ac:dyDescent="0.25"/>
    <row r="16322" ht="0" hidden="1" customHeight="1" x14ac:dyDescent="0.25"/>
    <row r="16323" ht="0" hidden="1" customHeight="1" x14ac:dyDescent="0.25"/>
    <row r="16324" ht="0" hidden="1" customHeight="1" x14ac:dyDescent="0.25"/>
    <row r="16325" ht="0" hidden="1" customHeight="1" x14ac:dyDescent="0.25"/>
    <row r="16326" ht="0" hidden="1" customHeight="1" x14ac:dyDescent="0.25"/>
    <row r="16327" ht="0" hidden="1" customHeight="1" x14ac:dyDescent="0.25"/>
    <row r="16328" ht="0" hidden="1" customHeight="1" x14ac:dyDescent="0.25"/>
    <row r="16329" ht="0" hidden="1" customHeight="1" x14ac:dyDescent="0.25"/>
    <row r="16330" ht="0" hidden="1" customHeight="1" x14ac:dyDescent="0.25"/>
    <row r="16331" ht="0" hidden="1" customHeight="1" x14ac:dyDescent="0.25"/>
    <row r="16332" ht="0" hidden="1" customHeight="1" x14ac:dyDescent="0.25"/>
    <row r="16333" ht="0" hidden="1" customHeight="1" x14ac:dyDescent="0.25"/>
    <row r="16334" ht="0" hidden="1" customHeight="1" x14ac:dyDescent="0.25"/>
    <row r="16335" ht="0" hidden="1" customHeight="1" x14ac:dyDescent="0.25"/>
    <row r="16336" ht="0" hidden="1" customHeight="1" x14ac:dyDescent="0.25"/>
    <row r="16337" ht="0" hidden="1" customHeight="1" x14ac:dyDescent="0.25"/>
    <row r="16338" ht="0" hidden="1" customHeight="1" x14ac:dyDescent="0.25"/>
    <row r="16339" ht="0" hidden="1" customHeight="1" x14ac:dyDescent="0.25"/>
    <row r="16340" ht="0" hidden="1" customHeight="1" x14ac:dyDescent="0.25"/>
    <row r="16341" ht="0" hidden="1" customHeight="1" x14ac:dyDescent="0.25"/>
    <row r="16342" ht="0" hidden="1" customHeight="1" x14ac:dyDescent="0.25"/>
    <row r="16343" ht="0" hidden="1" customHeight="1" x14ac:dyDescent="0.25"/>
    <row r="16344" ht="0" hidden="1" customHeight="1" x14ac:dyDescent="0.25"/>
    <row r="16345" ht="0" hidden="1" customHeight="1" x14ac:dyDescent="0.25"/>
    <row r="16346" ht="0" hidden="1" customHeight="1" x14ac:dyDescent="0.25"/>
    <row r="16347" ht="0" hidden="1" customHeight="1" x14ac:dyDescent="0.25"/>
    <row r="16348" ht="0" hidden="1" customHeight="1" x14ac:dyDescent="0.25"/>
    <row r="16349" ht="0" hidden="1" customHeight="1" x14ac:dyDescent="0.25"/>
    <row r="16350" ht="0" hidden="1" customHeight="1" x14ac:dyDescent="0.25"/>
    <row r="16351" ht="0" hidden="1" customHeight="1" x14ac:dyDescent="0.25"/>
    <row r="16352" ht="0" hidden="1" customHeight="1" x14ac:dyDescent="0.25"/>
    <row r="16353" ht="0" hidden="1" customHeight="1" x14ac:dyDescent="0.25"/>
    <row r="16354" ht="0" hidden="1" customHeight="1" x14ac:dyDescent="0.25"/>
    <row r="16355" ht="0" hidden="1" customHeight="1" x14ac:dyDescent="0.25"/>
    <row r="16356" ht="0" hidden="1" customHeight="1" x14ac:dyDescent="0.25"/>
    <row r="16357" ht="0" hidden="1" customHeight="1" x14ac:dyDescent="0.25"/>
    <row r="16358" ht="0" hidden="1" customHeight="1" x14ac:dyDescent="0.25"/>
    <row r="16359" ht="0" hidden="1" customHeight="1" x14ac:dyDescent="0.25"/>
    <row r="16360" ht="0" hidden="1" customHeight="1" x14ac:dyDescent="0.25"/>
    <row r="16361" ht="0" hidden="1" customHeight="1" x14ac:dyDescent="0.25"/>
    <row r="16362" ht="0" hidden="1" customHeight="1" x14ac:dyDescent="0.25"/>
    <row r="16363" ht="0" hidden="1" customHeight="1" x14ac:dyDescent="0.25"/>
    <row r="16364" ht="0" hidden="1" customHeight="1" x14ac:dyDescent="0.25"/>
    <row r="16365" ht="0" hidden="1" customHeight="1" x14ac:dyDescent="0.25"/>
    <row r="16366" ht="0" hidden="1" customHeight="1" x14ac:dyDescent="0.25"/>
    <row r="16367" ht="0" hidden="1" customHeight="1" x14ac:dyDescent="0.25"/>
    <row r="16368" ht="0" hidden="1" customHeight="1" x14ac:dyDescent="0.25"/>
    <row r="16369" ht="0" hidden="1" customHeight="1" x14ac:dyDescent="0.25"/>
    <row r="16370" ht="0" hidden="1" customHeight="1" x14ac:dyDescent="0.25"/>
    <row r="16371" ht="0" hidden="1" customHeight="1" x14ac:dyDescent="0.25"/>
    <row r="16372" ht="0" hidden="1" customHeight="1" x14ac:dyDescent="0.25"/>
    <row r="16373" ht="0" hidden="1" customHeight="1" x14ac:dyDescent="0.25"/>
    <row r="16374" ht="0" hidden="1" customHeight="1" x14ac:dyDescent="0.25"/>
    <row r="16375" ht="0" hidden="1" customHeight="1" x14ac:dyDescent="0.25"/>
    <row r="16376" ht="0" hidden="1" customHeight="1" x14ac:dyDescent="0.25"/>
    <row r="16377" ht="0" hidden="1" customHeight="1" x14ac:dyDescent="0.25"/>
    <row r="16378" ht="0" hidden="1" customHeight="1" x14ac:dyDescent="0.25"/>
    <row r="16379" ht="0" hidden="1" customHeight="1" x14ac:dyDescent="0.25"/>
    <row r="16380" ht="0" hidden="1" customHeight="1" x14ac:dyDescent="0.25"/>
    <row r="16381" ht="0" hidden="1" customHeight="1" x14ac:dyDescent="0.25"/>
    <row r="16382" ht="0" hidden="1" customHeight="1" x14ac:dyDescent="0.25"/>
    <row r="16383" ht="0" hidden="1" customHeight="1" x14ac:dyDescent="0.25"/>
    <row r="16384" ht="0" hidden="1" customHeight="1" x14ac:dyDescent="0.25"/>
    <row r="16385" ht="0" hidden="1" customHeight="1" x14ac:dyDescent="0.25"/>
    <row r="16386" ht="0" hidden="1" customHeight="1" x14ac:dyDescent="0.25"/>
    <row r="16387" ht="0" hidden="1" customHeight="1" x14ac:dyDescent="0.25"/>
    <row r="16388" ht="0" hidden="1" customHeight="1" x14ac:dyDescent="0.25"/>
    <row r="16389" ht="0" hidden="1" customHeight="1" x14ac:dyDescent="0.25"/>
    <row r="16390" ht="0" hidden="1" customHeight="1" x14ac:dyDescent="0.25"/>
    <row r="16391" ht="0" hidden="1" customHeight="1" x14ac:dyDescent="0.25"/>
    <row r="16392" ht="0" hidden="1" customHeight="1" x14ac:dyDescent="0.25"/>
    <row r="16393" ht="0" hidden="1" customHeight="1" x14ac:dyDescent="0.25"/>
    <row r="16394" ht="0" hidden="1" customHeight="1" x14ac:dyDescent="0.25"/>
    <row r="16395" ht="0" hidden="1" customHeight="1" x14ac:dyDescent="0.25"/>
    <row r="16396" ht="0" hidden="1" customHeight="1" x14ac:dyDescent="0.25"/>
    <row r="16397" ht="0" hidden="1" customHeight="1" x14ac:dyDescent="0.25"/>
    <row r="16398" ht="0" hidden="1" customHeight="1" x14ac:dyDescent="0.25"/>
    <row r="16399" ht="0" hidden="1" customHeight="1" x14ac:dyDescent="0.25"/>
    <row r="16400" ht="0" hidden="1" customHeight="1" x14ac:dyDescent="0.25"/>
    <row r="16401" ht="0" hidden="1" customHeight="1" x14ac:dyDescent="0.25"/>
    <row r="16402" ht="0" hidden="1" customHeight="1" x14ac:dyDescent="0.25"/>
    <row r="16403" ht="0" hidden="1" customHeight="1" x14ac:dyDescent="0.25"/>
    <row r="16404" ht="0" hidden="1" customHeight="1" x14ac:dyDescent="0.25"/>
    <row r="16405" ht="0" hidden="1" customHeight="1" x14ac:dyDescent="0.25"/>
    <row r="16406" ht="0" hidden="1" customHeight="1" x14ac:dyDescent="0.25"/>
    <row r="16407" ht="0" hidden="1" customHeight="1" x14ac:dyDescent="0.25"/>
    <row r="16408" ht="0" hidden="1" customHeight="1" x14ac:dyDescent="0.25"/>
    <row r="16409" ht="0" hidden="1" customHeight="1" x14ac:dyDescent="0.25"/>
    <row r="16410" ht="0" hidden="1" customHeight="1" x14ac:dyDescent="0.25"/>
    <row r="16411" ht="0" hidden="1" customHeight="1" x14ac:dyDescent="0.25"/>
    <row r="16412" ht="0" hidden="1" customHeight="1" x14ac:dyDescent="0.25"/>
    <row r="16413" ht="0" hidden="1" customHeight="1" x14ac:dyDescent="0.25"/>
    <row r="16414" ht="0" hidden="1" customHeight="1" x14ac:dyDescent="0.25"/>
    <row r="16415" ht="0" hidden="1" customHeight="1" x14ac:dyDescent="0.25"/>
    <row r="16416" ht="0" hidden="1" customHeight="1" x14ac:dyDescent="0.25"/>
    <row r="16417" ht="0" hidden="1" customHeight="1" x14ac:dyDescent="0.25"/>
    <row r="16418" ht="0" hidden="1" customHeight="1" x14ac:dyDescent="0.25"/>
    <row r="16419" ht="0" hidden="1" customHeight="1" x14ac:dyDescent="0.25"/>
    <row r="16420" ht="0" hidden="1" customHeight="1" x14ac:dyDescent="0.25"/>
    <row r="16421" ht="0" hidden="1" customHeight="1" x14ac:dyDescent="0.25"/>
    <row r="16422" ht="0" hidden="1" customHeight="1" x14ac:dyDescent="0.25"/>
    <row r="16423" ht="0" hidden="1" customHeight="1" x14ac:dyDescent="0.25"/>
    <row r="16424" ht="0" hidden="1" customHeight="1" x14ac:dyDescent="0.25"/>
    <row r="16425" ht="0" hidden="1" customHeight="1" x14ac:dyDescent="0.25"/>
    <row r="16426" ht="0" hidden="1" customHeight="1" x14ac:dyDescent="0.25"/>
    <row r="16427" ht="0" hidden="1" customHeight="1" x14ac:dyDescent="0.25"/>
    <row r="16428" ht="0" hidden="1" customHeight="1" x14ac:dyDescent="0.25"/>
    <row r="16429" ht="0" hidden="1" customHeight="1" x14ac:dyDescent="0.25"/>
    <row r="16430" ht="0" hidden="1" customHeight="1" x14ac:dyDescent="0.25"/>
    <row r="16431" ht="0" hidden="1" customHeight="1" x14ac:dyDescent="0.25"/>
    <row r="16432" ht="0" hidden="1" customHeight="1" x14ac:dyDescent="0.25"/>
    <row r="16433" ht="0" hidden="1" customHeight="1" x14ac:dyDescent="0.25"/>
    <row r="16434" ht="0" hidden="1" customHeight="1" x14ac:dyDescent="0.25"/>
    <row r="16435" ht="0" hidden="1" customHeight="1" x14ac:dyDescent="0.25"/>
    <row r="16436" ht="0" hidden="1" customHeight="1" x14ac:dyDescent="0.25"/>
    <row r="16437" ht="0" hidden="1" customHeight="1" x14ac:dyDescent="0.25"/>
    <row r="16438" ht="0" hidden="1" customHeight="1" x14ac:dyDescent="0.25"/>
    <row r="16439" ht="0" hidden="1" customHeight="1" x14ac:dyDescent="0.25"/>
    <row r="16440" ht="0" hidden="1" customHeight="1" x14ac:dyDescent="0.25"/>
    <row r="16441" ht="0" hidden="1" customHeight="1" x14ac:dyDescent="0.25"/>
    <row r="16442" ht="0" hidden="1" customHeight="1" x14ac:dyDescent="0.25"/>
    <row r="16443" ht="0" hidden="1" customHeight="1" x14ac:dyDescent="0.25"/>
    <row r="16444" ht="0" hidden="1" customHeight="1" x14ac:dyDescent="0.25"/>
    <row r="16445" ht="0" hidden="1" customHeight="1" x14ac:dyDescent="0.25"/>
    <row r="16446" ht="0" hidden="1" customHeight="1" x14ac:dyDescent="0.25"/>
    <row r="16447" ht="0" hidden="1" customHeight="1" x14ac:dyDescent="0.25"/>
    <row r="16448" ht="0" hidden="1" customHeight="1" x14ac:dyDescent="0.25"/>
    <row r="16449" ht="0" hidden="1" customHeight="1" x14ac:dyDescent="0.25"/>
    <row r="16450" ht="0" hidden="1" customHeight="1" x14ac:dyDescent="0.25"/>
    <row r="16451" ht="0" hidden="1" customHeight="1" x14ac:dyDescent="0.25"/>
    <row r="16452" ht="0" hidden="1" customHeight="1" x14ac:dyDescent="0.25"/>
    <row r="16453" ht="0" hidden="1" customHeight="1" x14ac:dyDescent="0.25"/>
    <row r="16454" ht="0" hidden="1" customHeight="1" x14ac:dyDescent="0.25"/>
    <row r="16455" ht="0" hidden="1" customHeight="1" x14ac:dyDescent="0.25"/>
    <row r="16456" ht="0" hidden="1" customHeight="1" x14ac:dyDescent="0.25"/>
    <row r="16457" ht="0" hidden="1" customHeight="1" x14ac:dyDescent="0.25"/>
    <row r="16458" ht="0" hidden="1" customHeight="1" x14ac:dyDescent="0.25"/>
    <row r="16459" ht="0" hidden="1" customHeight="1" x14ac:dyDescent="0.25"/>
    <row r="16460" ht="0" hidden="1" customHeight="1" x14ac:dyDescent="0.25"/>
    <row r="16461" ht="0" hidden="1" customHeight="1" x14ac:dyDescent="0.25"/>
    <row r="16462" ht="0" hidden="1" customHeight="1" x14ac:dyDescent="0.25"/>
    <row r="16463" ht="0" hidden="1" customHeight="1" x14ac:dyDescent="0.25"/>
    <row r="16464" ht="0" hidden="1" customHeight="1" x14ac:dyDescent="0.25"/>
    <row r="16465" ht="0" hidden="1" customHeight="1" x14ac:dyDescent="0.25"/>
    <row r="16466" ht="0" hidden="1" customHeight="1" x14ac:dyDescent="0.25"/>
    <row r="16467" ht="0" hidden="1" customHeight="1" x14ac:dyDescent="0.25"/>
    <row r="16468" ht="0" hidden="1" customHeight="1" x14ac:dyDescent="0.25"/>
    <row r="16469" ht="0" hidden="1" customHeight="1" x14ac:dyDescent="0.25"/>
    <row r="16470" ht="0" hidden="1" customHeight="1" x14ac:dyDescent="0.25"/>
    <row r="16471" ht="0" hidden="1" customHeight="1" x14ac:dyDescent="0.25"/>
    <row r="16472" ht="0" hidden="1" customHeight="1" x14ac:dyDescent="0.25"/>
    <row r="16473" ht="0" hidden="1" customHeight="1" x14ac:dyDescent="0.25"/>
    <row r="16474" ht="0" hidden="1" customHeight="1" x14ac:dyDescent="0.25"/>
    <row r="16475" ht="0" hidden="1" customHeight="1" x14ac:dyDescent="0.25"/>
    <row r="16476" ht="0" hidden="1" customHeight="1" x14ac:dyDescent="0.25"/>
    <row r="16477" ht="0" hidden="1" customHeight="1" x14ac:dyDescent="0.25"/>
    <row r="16478" ht="0" hidden="1" customHeight="1" x14ac:dyDescent="0.25"/>
    <row r="16479" ht="0" hidden="1" customHeight="1" x14ac:dyDescent="0.25"/>
    <row r="16480" ht="0" hidden="1" customHeight="1" x14ac:dyDescent="0.25"/>
    <row r="16481" ht="0" hidden="1" customHeight="1" x14ac:dyDescent="0.25"/>
    <row r="16482" ht="0" hidden="1" customHeight="1" x14ac:dyDescent="0.25"/>
    <row r="16483" ht="0" hidden="1" customHeight="1" x14ac:dyDescent="0.25"/>
    <row r="16484" ht="0" hidden="1" customHeight="1" x14ac:dyDescent="0.25"/>
    <row r="16485" ht="0" hidden="1" customHeight="1" x14ac:dyDescent="0.25"/>
    <row r="16486" ht="0" hidden="1" customHeight="1" x14ac:dyDescent="0.25"/>
    <row r="16487" ht="0" hidden="1" customHeight="1" x14ac:dyDescent="0.25"/>
    <row r="16488" ht="0" hidden="1" customHeight="1" x14ac:dyDescent="0.25"/>
    <row r="16489" ht="0" hidden="1" customHeight="1" x14ac:dyDescent="0.25"/>
    <row r="16490" ht="0" hidden="1" customHeight="1" x14ac:dyDescent="0.25"/>
    <row r="16491" ht="0" hidden="1" customHeight="1" x14ac:dyDescent="0.25"/>
    <row r="16492" ht="0" hidden="1" customHeight="1" x14ac:dyDescent="0.25"/>
    <row r="16493" ht="0" hidden="1" customHeight="1" x14ac:dyDescent="0.25"/>
    <row r="16494" ht="0" hidden="1" customHeight="1" x14ac:dyDescent="0.25"/>
    <row r="16495" ht="0" hidden="1" customHeight="1" x14ac:dyDescent="0.25"/>
    <row r="16496" ht="0" hidden="1" customHeight="1" x14ac:dyDescent="0.25"/>
    <row r="16497" ht="0" hidden="1" customHeight="1" x14ac:dyDescent="0.25"/>
    <row r="16498" ht="0" hidden="1" customHeight="1" x14ac:dyDescent="0.25"/>
    <row r="16499" ht="0" hidden="1" customHeight="1" x14ac:dyDescent="0.25"/>
    <row r="16500" ht="0" hidden="1" customHeight="1" x14ac:dyDescent="0.25"/>
    <row r="16501" ht="0" hidden="1" customHeight="1" x14ac:dyDescent="0.25"/>
    <row r="16502" ht="0" hidden="1" customHeight="1" x14ac:dyDescent="0.25"/>
    <row r="16503" ht="0" hidden="1" customHeight="1" x14ac:dyDescent="0.25"/>
    <row r="16504" ht="0" hidden="1" customHeight="1" x14ac:dyDescent="0.25"/>
    <row r="16505" ht="0" hidden="1" customHeight="1" x14ac:dyDescent="0.25"/>
    <row r="16506" ht="0" hidden="1" customHeight="1" x14ac:dyDescent="0.25"/>
    <row r="16507" ht="0" hidden="1" customHeight="1" x14ac:dyDescent="0.25"/>
    <row r="16508" ht="0" hidden="1" customHeight="1" x14ac:dyDescent="0.25"/>
    <row r="16509" ht="0" hidden="1" customHeight="1" x14ac:dyDescent="0.25"/>
    <row r="16510" ht="0" hidden="1" customHeight="1" x14ac:dyDescent="0.25"/>
    <row r="16511" ht="0" hidden="1" customHeight="1" x14ac:dyDescent="0.25"/>
    <row r="16512" ht="0" hidden="1" customHeight="1" x14ac:dyDescent="0.25"/>
    <row r="16513" ht="0" hidden="1" customHeight="1" x14ac:dyDescent="0.25"/>
    <row r="16514" ht="0" hidden="1" customHeight="1" x14ac:dyDescent="0.25"/>
    <row r="16515" ht="0" hidden="1" customHeight="1" x14ac:dyDescent="0.25"/>
    <row r="16516" ht="0" hidden="1" customHeight="1" x14ac:dyDescent="0.25"/>
    <row r="16517" ht="0" hidden="1" customHeight="1" x14ac:dyDescent="0.25"/>
    <row r="16518" ht="0" hidden="1" customHeight="1" x14ac:dyDescent="0.25"/>
    <row r="16519" ht="0" hidden="1" customHeight="1" x14ac:dyDescent="0.25"/>
    <row r="16520" ht="0" hidden="1" customHeight="1" x14ac:dyDescent="0.25"/>
    <row r="16521" ht="0" hidden="1" customHeight="1" x14ac:dyDescent="0.25"/>
    <row r="16522" ht="0" hidden="1" customHeight="1" x14ac:dyDescent="0.25"/>
    <row r="16523" ht="0" hidden="1" customHeight="1" x14ac:dyDescent="0.25"/>
    <row r="16524" ht="0" hidden="1" customHeight="1" x14ac:dyDescent="0.25"/>
    <row r="16525" ht="0" hidden="1" customHeight="1" x14ac:dyDescent="0.25"/>
    <row r="16526" ht="0" hidden="1" customHeight="1" x14ac:dyDescent="0.25"/>
    <row r="16527" ht="0" hidden="1" customHeight="1" x14ac:dyDescent="0.25"/>
    <row r="16528" ht="0" hidden="1" customHeight="1" x14ac:dyDescent="0.25"/>
    <row r="16529" ht="0" hidden="1" customHeight="1" x14ac:dyDescent="0.25"/>
    <row r="16530" ht="0" hidden="1" customHeight="1" x14ac:dyDescent="0.25"/>
    <row r="16531" ht="0" hidden="1" customHeight="1" x14ac:dyDescent="0.25"/>
    <row r="16532" ht="0" hidden="1" customHeight="1" x14ac:dyDescent="0.25"/>
    <row r="16533" ht="0" hidden="1" customHeight="1" x14ac:dyDescent="0.25"/>
    <row r="16534" ht="0" hidden="1" customHeight="1" x14ac:dyDescent="0.25"/>
    <row r="16535" ht="0" hidden="1" customHeight="1" x14ac:dyDescent="0.25"/>
    <row r="16536" ht="0" hidden="1" customHeight="1" x14ac:dyDescent="0.25"/>
    <row r="16537" ht="0" hidden="1" customHeight="1" x14ac:dyDescent="0.25"/>
    <row r="16538" ht="0" hidden="1" customHeight="1" x14ac:dyDescent="0.25"/>
    <row r="16539" ht="0" hidden="1" customHeight="1" x14ac:dyDescent="0.25"/>
    <row r="16540" ht="0" hidden="1" customHeight="1" x14ac:dyDescent="0.25"/>
    <row r="16541" ht="0" hidden="1" customHeight="1" x14ac:dyDescent="0.25"/>
    <row r="16542" ht="0" hidden="1" customHeight="1" x14ac:dyDescent="0.25"/>
    <row r="16543" ht="0" hidden="1" customHeight="1" x14ac:dyDescent="0.25"/>
    <row r="16544" ht="0" hidden="1" customHeight="1" x14ac:dyDescent="0.25"/>
    <row r="16545" ht="0" hidden="1" customHeight="1" x14ac:dyDescent="0.25"/>
    <row r="16546" ht="0" hidden="1" customHeight="1" x14ac:dyDescent="0.25"/>
    <row r="16547" ht="0" hidden="1" customHeight="1" x14ac:dyDescent="0.25"/>
    <row r="16548" ht="0" hidden="1" customHeight="1" x14ac:dyDescent="0.25"/>
    <row r="16549" ht="0" hidden="1" customHeight="1" x14ac:dyDescent="0.25"/>
    <row r="16550" ht="0" hidden="1" customHeight="1" x14ac:dyDescent="0.25"/>
    <row r="16551" ht="0" hidden="1" customHeight="1" x14ac:dyDescent="0.25"/>
    <row r="16552" ht="0" hidden="1" customHeight="1" x14ac:dyDescent="0.25"/>
    <row r="16553" ht="0" hidden="1" customHeight="1" x14ac:dyDescent="0.25"/>
    <row r="16554" ht="0" hidden="1" customHeight="1" x14ac:dyDescent="0.25"/>
    <row r="16555" ht="0" hidden="1" customHeight="1" x14ac:dyDescent="0.25"/>
    <row r="16556" ht="0" hidden="1" customHeight="1" x14ac:dyDescent="0.25"/>
    <row r="16557" ht="0" hidden="1" customHeight="1" x14ac:dyDescent="0.25"/>
    <row r="16558" ht="0" hidden="1" customHeight="1" x14ac:dyDescent="0.25"/>
    <row r="16559" ht="0" hidden="1" customHeight="1" x14ac:dyDescent="0.25"/>
    <row r="16560" ht="0" hidden="1" customHeight="1" x14ac:dyDescent="0.25"/>
    <row r="16561" ht="0" hidden="1" customHeight="1" x14ac:dyDescent="0.25"/>
    <row r="16562" ht="0" hidden="1" customHeight="1" x14ac:dyDescent="0.25"/>
    <row r="16563" ht="0" hidden="1" customHeight="1" x14ac:dyDescent="0.25"/>
    <row r="16564" ht="0" hidden="1" customHeight="1" x14ac:dyDescent="0.25"/>
    <row r="16565" ht="0" hidden="1" customHeight="1" x14ac:dyDescent="0.25"/>
    <row r="16566" ht="0" hidden="1" customHeight="1" x14ac:dyDescent="0.25"/>
    <row r="16567" ht="0" hidden="1" customHeight="1" x14ac:dyDescent="0.25"/>
    <row r="16568" ht="0" hidden="1" customHeight="1" x14ac:dyDescent="0.25"/>
    <row r="16569" ht="0" hidden="1" customHeight="1" x14ac:dyDescent="0.25"/>
    <row r="16570" ht="0" hidden="1" customHeight="1" x14ac:dyDescent="0.25"/>
    <row r="16571" ht="0" hidden="1" customHeight="1" x14ac:dyDescent="0.25"/>
    <row r="16572" ht="0" hidden="1" customHeight="1" x14ac:dyDescent="0.25"/>
    <row r="16573" ht="0" hidden="1" customHeight="1" x14ac:dyDescent="0.25"/>
    <row r="16574" ht="0" hidden="1" customHeight="1" x14ac:dyDescent="0.25"/>
    <row r="16575" ht="0" hidden="1" customHeight="1" x14ac:dyDescent="0.25"/>
    <row r="16576" ht="0" hidden="1" customHeight="1" x14ac:dyDescent="0.25"/>
    <row r="16577" ht="0" hidden="1" customHeight="1" x14ac:dyDescent="0.25"/>
    <row r="16578" ht="0" hidden="1" customHeight="1" x14ac:dyDescent="0.25"/>
    <row r="16579" ht="0" hidden="1" customHeight="1" x14ac:dyDescent="0.25"/>
    <row r="16580" ht="0" hidden="1" customHeight="1" x14ac:dyDescent="0.25"/>
    <row r="16581" ht="0" hidden="1" customHeight="1" x14ac:dyDescent="0.25"/>
    <row r="16582" ht="0" hidden="1" customHeight="1" x14ac:dyDescent="0.25"/>
    <row r="16583" ht="0" hidden="1" customHeight="1" x14ac:dyDescent="0.25"/>
    <row r="16584" ht="0" hidden="1" customHeight="1" x14ac:dyDescent="0.25"/>
    <row r="16585" ht="0" hidden="1" customHeight="1" x14ac:dyDescent="0.25"/>
    <row r="16586" ht="0" hidden="1" customHeight="1" x14ac:dyDescent="0.25"/>
    <row r="16587" ht="0" hidden="1" customHeight="1" x14ac:dyDescent="0.25"/>
    <row r="16588" ht="0" hidden="1" customHeight="1" x14ac:dyDescent="0.25"/>
    <row r="16589" ht="0" hidden="1" customHeight="1" x14ac:dyDescent="0.25"/>
    <row r="16590" ht="0" hidden="1" customHeight="1" x14ac:dyDescent="0.25"/>
    <row r="16591" ht="0" hidden="1" customHeight="1" x14ac:dyDescent="0.25"/>
    <row r="16592" ht="0" hidden="1" customHeight="1" x14ac:dyDescent="0.25"/>
    <row r="16593" ht="0" hidden="1" customHeight="1" x14ac:dyDescent="0.25"/>
    <row r="16594" ht="0" hidden="1" customHeight="1" x14ac:dyDescent="0.25"/>
    <row r="16595" ht="0" hidden="1" customHeight="1" x14ac:dyDescent="0.25"/>
    <row r="16596" ht="0" hidden="1" customHeight="1" x14ac:dyDescent="0.25"/>
    <row r="16597" ht="0" hidden="1" customHeight="1" x14ac:dyDescent="0.25"/>
    <row r="16598" ht="0" hidden="1" customHeight="1" x14ac:dyDescent="0.25"/>
    <row r="16599" ht="0" hidden="1" customHeight="1" x14ac:dyDescent="0.25"/>
    <row r="16600" ht="0" hidden="1" customHeight="1" x14ac:dyDescent="0.25"/>
    <row r="16601" ht="0" hidden="1" customHeight="1" x14ac:dyDescent="0.25"/>
    <row r="16602" ht="0" hidden="1" customHeight="1" x14ac:dyDescent="0.25"/>
    <row r="16603" ht="0" hidden="1" customHeight="1" x14ac:dyDescent="0.25"/>
    <row r="16604" ht="0" hidden="1" customHeight="1" x14ac:dyDescent="0.25"/>
    <row r="16605" ht="0" hidden="1" customHeight="1" x14ac:dyDescent="0.25"/>
    <row r="16606" ht="0" hidden="1" customHeight="1" x14ac:dyDescent="0.25"/>
    <row r="16607" ht="0" hidden="1" customHeight="1" x14ac:dyDescent="0.25"/>
    <row r="16608" ht="0" hidden="1" customHeight="1" x14ac:dyDescent="0.25"/>
    <row r="16609" ht="0" hidden="1" customHeight="1" x14ac:dyDescent="0.25"/>
    <row r="16610" ht="0" hidden="1" customHeight="1" x14ac:dyDescent="0.25"/>
    <row r="16611" ht="0" hidden="1" customHeight="1" x14ac:dyDescent="0.25"/>
    <row r="16612" ht="0" hidden="1" customHeight="1" x14ac:dyDescent="0.25"/>
    <row r="16613" ht="0" hidden="1" customHeight="1" x14ac:dyDescent="0.25"/>
    <row r="16614" ht="0" hidden="1" customHeight="1" x14ac:dyDescent="0.25"/>
    <row r="16615" ht="0" hidden="1" customHeight="1" x14ac:dyDescent="0.25"/>
    <row r="16616" ht="0" hidden="1" customHeight="1" x14ac:dyDescent="0.25"/>
    <row r="16617" ht="0" hidden="1" customHeight="1" x14ac:dyDescent="0.25"/>
    <row r="16618" ht="0" hidden="1" customHeight="1" x14ac:dyDescent="0.25"/>
    <row r="16619" ht="0" hidden="1" customHeight="1" x14ac:dyDescent="0.25"/>
    <row r="16620" ht="0" hidden="1" customHeight="1" x14ac:dyDescent="0.25"/>
    <row r="16621" ht="0" hidden="1" customHeight="1" x14ac:dyDescent="0.25"/>
    <row r="16622" ht="0" hidden="1" customHeight="1" x14ac:dyDescent="0.25"/>
    <row r="16623" ht="0" hidden="1" customHeight="1" x14ac:dyDescent="0.25"/>
    <row r="16624" ht="0" hidden="1" customHeight="1" x14ac:dyDescent="0.25"/>
    <row r="16625" ht="0" hidden="1" customHeight="1" x14ac:dyDescent="0.25"/>
    <row r="16626" ht="0" hidden="1" customHeight="1" x14ac:dyDescent="0.25"/>
    <row r="16627" ht="0" hidden="1" customHeight="1" x14ac:dyDescent="0.25"/>
    <row r="16628" ht="0" hidden="1" customHeight="1" x14ac:dyDescent="0.25"/>
    <row r="16629" ht="0" hidden="1" customHeight="1" x14ac:dyDescent="0.25"/>
    <row r="16630" ht="0" hidden="1" customHeight="1" x14ac:dyDescent="0.25"/>
    <row r="16631" ht="0" hidden="1" customHeight="1" x14ac:dyDescent="0.25"/>
    <row r="16632" ht="0" hidden="1" customHeight="1" x14ac:dyDescent="0.25"/>
    <row r="16633" ht="0" hidden="1" customHeight="1" x14ac:dyDescent="0.25"/>
    <row r="16634" ht="0" hidden="1" customHeight="1" x14ac:dyDescent="0.25"/>
    <row r="16635" ht="0" hidden="1" customHeight="1" x14ac:dyDescent="0.25"/>
    <row r="16636" ht="0" hidden="1" customHeight="1" x14ac:dyDescent="0.25"/>
    <row r="16637" ht="0" hidden="1" customHeight="1" x14ac:dyDescent="0.25"/>
    <row r="16638" ht="0" hidden="1" customHeight="1" x14ac:dyDescent="0.25"/>
    <row r="16639" ht="0" hidden="1" customHeight="1" x14ac:dyDescent="0.25"/>
    <row r="16640" ht="0" hidden="1" customHeight="1" x14ac:dyDescent="0.25"/>
    <row r="16641" ht="0" hidden="1" customHeight="1" x14ac:dyDescent="0.25"/>
    <row r="16642" ht="0" hidden="1" customHeight="1" x14ac:dyDescent="0.25"/>
    <row r="16643" ht="0" hidden="1" customHeight="1" x14ac:dyDescent="0.25"/>
    <row r="16644" ht="0" hidden="1" customHeight="1" x14ac:dyDescent="0.25"/>
    <row r="16645" ht="0" hidden="1" customHeight="1" x14ac:dyDescent="0.25"/>
    <row r="16646" ht="0" hidden="1" customHeight="1" x14ac:dyDescent="0.25"/>
    <row r="16647" ht="0" hidden="1" customHeight="1" x14ac:dyDescent="0.25"/>
    <row r="16648" ht="0" hidden="1" customHeight="1" x14ac:dyDescent="0.25"/>
    <row r="16649" ht="0" hidden="1" customHeight="1" x14ac:dyDescent="0.25"/>
    <row r="16650" ht="0" hidden="1" customHeight="1" x14ac:dyDescent="0.25"/>
    <row r="16651" ht="0" hidden="1" customHeight="1" x14ac:dyDescent="0.25"/>
    <row r="16652" ht="0" hidden="1" customHeight="1" x14ac:dyDescent="0.25"/>
    <row r="16653" ht="0" hidden="1" customHeight="1" x14ac:dyDescent="0.25"/>
    <row r="16654" ht="0" hidden="1" customHeight="1" x14ac:dyDescent="0.25"/>
    <row r="16655" ht="0" hidden="1" customHeight="1" x14ac:dyDescent="0.25"/>
    <row r="16656" ht="0" hidden="1" customHeight="1" x14ac:dyDescent="0.25"/>
    <row r="16657" ht="0" hidden="1" customHeight="1" x14ac:dyDescent="0.25"/>
    <row r="16658" ht="0" hidden="1" customHeight="1" x14ac:dyDescent="0.25"/>
    <row r="16659" ht="0" hidden="1" customHeight="1" x14ac:dyDescent="0.25"/>
    <row r="16660" ht="0" hidden="1" customHeight="1" x14ac:dyDescent="0.25"/>
    <row r="16661" ht="0" hidden="1" customHeight="1" x14ac:dyDescent="0.25"/>
    <row r="16662" ht="0" hidden="1" customHeight="1" x14ac:dyDescent="0.25"/>
    <row r="16663" ht="0" hidden="1" customHeight="1" x14ac:dyDescent="0.25"/>
    <row r="16664" ht="0" hidden="1" customHeight="1" x14ac:dyDescent="0.25"/>
    <row r="16665" ht="0" hidden="1" customHeight="1" x14ac:dyDescent="0.25"/>
    <row r="16666" ht="0" hidden="1" customHeight="1" x14ac:dyDescent="0.25"/>
    <row r="16667" ht="0" hidden="1" customHeight="1" x14ac:dyDescent="0.25"/>
    <row r="16668" ht="0" hidden="1" customHeight="1" x14ac:dyDescent="0.25"/>
    <row r="16669" ht="0" hidden="1" customHeight="1" x14ac:dyDescent="0.25"/>
    <row r="16670" ht="0" hidden="1" customHeight="1" x14ac:dyDescent="0.25"/>
    <row r="16671" ht="0" hidden="1" customHeight="1" x14ac:dyDescent="0.25"/>
    <row r="16672" ht="0" hidden="1" customHeight="1" x14ac:dyDescent="0.25"/>
    <row r="16673" ht="0" hidden="1" customHeight="1" x14ac:dyDescent="0.25"/>
    <row r="16674" ht="0" hidden="1" customHeight="1" x14ac:dyDescent="0.25"/>
    <row r="16675" ht="0" hidden="1" customHeight="1" x14ac:dyDescent="0.25"/>
    <row r="16676" ht="0" hidden="1" customHeight="1" x14ac:dyDescent="0.25"/>
    <row r="16677" ht="0" hidden="1" customHeight="1" x14ac:dyDescent="0.25"/>
    <row r="16678" ht="0" hidden="1" customHeight="1" x14ac:dyDescent="0.25"/>
    <row r="16679" ht="0" hidden="1" customHeight="1" x14ac:dyDescent="0.25"/>
    <row r="16680" ht="0" hidden="1" customHeight="1" x14ac:dyDescent="0.25"/>
    <row r="16681" ht="0" hidden="1" customHeight="1" x14ac:dyDescent="0.25"/>
    <row r="16682" ht="0" hidden="1" customHeight="1" x14ac:dyDescent="0.25"/>
    <row r="16683" ht="0" hidden="1" customHeight="1" x14ac:dyDescent="0.25"/>
    <row r="16684" ht="0" hidden="1" customHeight="1" x14ac:dyDescent="0.25"/>
    <row r="16685" ht="0" hidden="1" customHeight="1" x14ac:dyDescent="0.25"/>
    <row r="16686" ht="0" hidden="1" customHeight="1" x14ac:dyDescent="0.25"/>
    <row r="16687" ht="0" hidden="1" customHeight="1" x14ac:dyDescent="0.25"/>
    <row r="16688" ht="0" hidden="1" customHeight="1" x14ac:dyDescent="0.25"/>
    <row r="16689" ht="0" hidden="1" customHeight="1" x14ac:dyDescent="0.25"/>
    <row r="16690" ht="0" hidden="1" customHeight="1" x14ac:dyDescent="0.25"/>
    <row r="16691" ht="0" hidden="1" customHeight="1" x14ac:dyDescent="0.25"/>
    <row r="16692" ht="0" hidden="1" customHeight="1" x14ac:dyDescent="0.25"/>
    <row r="16693" ht="0" hidden="1" customHeight="1" x14ac:dyDescent="0.25"/>
    <row r="16694" ht="0" hidden="1" customHeight="1" x14ac:dyDescent="0.25"/>
    <row r="16695" ht="0" hidden="1" customHeight="1" x14ac:dyDescent="0.25"/>
    <row r="16696" ht="0" hidden="1" customHeight="1" x14ac:dyDescent="0.25"/>
    <row r="16697" ht="0" hidden="1" customHeight="1" x14ac:dyDescent="0.25"/>
    <row r="16698" ht="0" hidden="1" customHeight="1" x14ac:dyDescent="0.25"/>
    <row r="16699" ht="0" hidden="1" customHeight="1" x14ac:dyDescent="0.25"/>
    <row r="16700" ht="0" hidden="1" customHeight="1" x14ac:dyDescent="0.25"/>
    <row r="16701" ht="0" hidden="1" customHeight="1" x14ac:dyDescent="0.25"/>
    <row r="16702" ht="0" hidden="1" customHeight="1" x14ac:dyDescent="0.25"/>
    <row r="16703" ht="0" hidden="1" customHeight="1" x14ac:dyDescent="0.25"/>
    <row r="16704" ht="0" hidden="1" customHeight="1" x14ac:dyDescent="0.25"/>
    <row r="16705" ht="0" hidden="1" customHeight="1" x14ac:dyDescent="0.25"/>
    <row r="16706" ht="0" hidden="1" customHeight="1" x14ac:dyDescent="0.25"/>
    <row r="16707" ht="0" hidden="1" customHeight="1" x14ac:dyDescent="0.25"/>
    <row r="16708" ht="0" hidden="1" customHeight="1" x14ac:dyDescent="0.25"/>
    <row r="16709" ht="0" hidden="1" customHeight="1" x14ac:dyDescent="0.25"/>
    <row r="16710" ht="0" hidden="1" customHeight="1" x14ac:dyDescent="0.25"/>
    <row r="16711" ht="0" hidden="1" customHeight="1" x14ac:dyDescent="0.25"/>
    <row r="16712" ht="0" hidden="1" customHeight="1" x14ac:dyDescent="0.25"/>
    <row r="16713" ht="0" hidden="1" customHeight="1" x14ac:dyDescent="0.25"/>
    <row r="16714" ht="0" hidden="1" customHeight="1" x14ac:dyDescent="0.25"/>
    <row r="16715" ht="0" hidden="1" customHeight="1" x14ac:dyDescent="0.25"/>
    <row r="16716" ht="0" hidden="1" customHeight="1" x14ac:dyDescent="0.25"/>
    <row r="16717" ht="0" hidden="1" customHeight="1" x14ac:dyDescent="0.25"/>
    <row r="16718" ht="0" hidden="1" customHeight="1" x14ac:dyDescent="0.25"/>
    <row r="16719" ht="0" hidden="1" customHeight="1" x14ac:dyDescent="0.25"/>
    <row r="16720" ht="0" hidden="1" customHeight="1" x14ac:dyDescent="0.25"/>
    <row r="16721" ht="0" hidden="1" customHeight="1" x14ac:dyDescent="0.25"/>
    <row r="16722" ht="0" hidden="1" customHeight="1" x14ac:dyDescent="0.25"/>
    <row r="16723" ht="0" hidden="1" customHeight="1" x14ac:dyDescent="0.25"/>
    <row r="16724" ht="0" hidden="1" customHeight="1" x14ac:dyDescent="0.25"/>
    <row r="16725" ht="0" hidden="1" customHeight="1" x14ac:dyDescent="0.25"/>
    <row r="16726" ht="0" hidden="1" customHeight="1" x14ac:dyDescent="0.25"/>
    <row r="16727" ht="0" hidden="1" customHeight="1" x14ac:dyDescent="0.25"/>
    <row r="16728" ht="0" hidden="1" customHeight="1" x14ac:dyDescent="0.25"/>
    <row r="16729" ht="0" hidden="1" customHeight="1" x14ac:dyDescent="0.25"/>
    <row r="16730" ht="0" hidden="1" customHeight="1" x14ac:dyDescent="0.25"/>
    <row r="16731" ht="0" hidden="1" customHeight="1" x14ac:dyDescent="0.25"/>
    <row r="16732" ht="0" hidden="1" customHeight="1" x14ac:dyDescent="0.25"/>
    <row r="16733" ht="0" hidden="1" customHeight="1" x14ac:dyDescent="0.25"/>
    <row r="16734" ht="0" hidden="1" customHeight="1" x14ac:dyDescent="0.25"/>
    <row r="16735" ht="0" hidden="1" customHeight="1" x14ac:dyDescent="0.25"/>
    <row r="16736" ht="0" hidden="1" customHeight="1" x14ac:dyDescent="0.25"/>
    <row r="16737" ht="0" hidden="1" customHeight="1" x14ac:dyDescent="0.25"/>
    <row r="16738" ht="0" hidden="1" customHeight="1" x14ac:dyDescent="0.25"/>
    <row r="16739" ht="0" hidden="1" customHeight="1" x14ac:dyDescent="0.25"/>
    <row r="16740" ht="0" hidden="1" customHeight="1" x14ac:dyDescent="0.25"/>
    <row r="16741" ht="0" hidden="1" customHeight="1" x14ac:dyDescent="0.25"/>
    <row r="16742" ht="0" hidden="1" customHeight="1" x14ac:dyDescent="0.25"/>
    <row r="16743" ht="0" hidden="1" customHeight="1" x14ac:dyDescent="0.25"/>
    <row r="16744" ht="0" hidden="1" customHeight="1" x14ac:dyDescent="0.25"/>
    <row r="16745" ht="0" hidden="1" customHeight="1" x14ac:dyDescent="0.25"/>
    <row r="16746" ht="0" hidden="1" customHeight="1" x14ac:dyDescent="0.25"/>
    <row r="16747" ht="0" hidden="1" customHeight="1" x14ac:dyDescent="0.25"/>
    <row r="16748" ht="0" hidden="1" customHeight="1" x14ac:dyDescent="0.25"/>
    <row r="16749" ht="0" hidden="1" customHeight="1" x14ac:dyDescent="0.25"/>
    <row r="16750" ht="0" hidden="1" customHeight="1" x14ac:dyDescent="0.25"/>
    <row r="16751" ht="0" hidden="1" customHeight="1" x14ac:dyDescent="0.25"/>
    <row r="16752" ht="0" hidden="1" customHeight="1" x14ac:dyDescent="0.25"/>
    <row r="16753" ht="0" hidden="1" customHeight="1" x14ac:dyDescent="0.25"/>
    <row r="16754" ht="0" hidden="1" customHeight="1" x14ac:dyDescent="0.25"/>
    <row r="16755" ht="0" hidden="1" customHeight="1" x14ac:dyDescent="0.25"/>
    <row r="16756" ht="0" hidden="1" customHeight="1" x14ac:dyDescent="0.25"/>
    <row r="16757" ht="0" hidden="1" customHeight="1" x14ac:dyDescent="0.25"/>
    <row r="16758" ht="0" hidden="1" customHeight="1" x14ac:dyDescent="0.25"/>
    <row r="16759" ht="0" hidden="1" customHeight="1" x14ac:dyDescent="0.25"/>
    <row r="16760" ht="0" hidden="1" customHeight="1" x14ac:dyDescent="0.25"/>
    <row r="16761" ht="0" hidden="1" customHeight="1" x14ac:dyDescent="0.25"/>
    <row r="16762" ht="0" hidden="1" customHeight="1" x14ac:dyDescent="0.25"/>
    <row r="16763" ht="0" hidden="1" customHeight="1" x14ac:dyDescent="0.25"/>
    <row r="16764" ht="0" hidden="1" customHeight="1" x14ac:dyDescent="0.25"/>
    <row r="16765" ht="0" hidden="1" customHeight="1" x14ac:dyDescent="0.25"/>
    <row r="16766" ht="0" hidden="1" customHeight="1" x14ac:dyDescent="0.25"/>
    <row r="16767" ht="0" hidden="1" customHeight="1" x14ac:dyDescent="0.25"/>
    <row r="16768" ht="0" hidden="1" customHeight="1" x14ac:dyDescent="0.25"/>
    <row r="16769" ht="0" hidden="1" customHeight="1" x14ac:dyDescent="0.25"/>
    <row r="16770" ht="0" hidden="1" customHeight="1" x14ac:dyDescent="0.25"/>
    <row r="16771" ht="0" hidden="1" customHeight="1" x14ac:dyDescent="0.25"/>
    <row r="16772" ht="0" hidden="1" customHeight="1" x14ac:dyDescent="0.25"/>
    <row r="16773" ht="0" hidden="1" customHeight="1" x14ac:dyDescent="0.25"/>
    <row r="16774" ht="0" hidden="1" customHeight="1" x14ac:dyDescent="0.25"/>
    <row r="16775" ht="0" hidden="1" customHeight="1" x14ac:dyDescent="0.25"/>
    <row r="16776" ht="0" hidden="1" customHeight="1" x14ac:dyDescent="0.25"/>
    <row r="16777" ht="0" hidden="1" customHeight="1" x14ac:dyDescent="0.25"/>
    <row r="16778" ht="0" hidden="1" customHeight="1" x14ac:dyDescent="0.25"/>
    <row r="16779" ht="0" hidden="1" customHeight="1" x14ac:dyDescent="0.25"/>
    <row r="16780" ht="0" hidden="1" customHeight="1" x14ac:dyDescent="0.25"/>
    <row r="16781" ht="0" hidden="1" customHeight="1" x14ac:dyDescent="0.25"/>
    <row r="16782" ht="0" hidden="1" customHeight="1" x14ac:dyDescent="0.25"/>
    <row r="16783" ht="0" hidden="1" customHeight="1" x14ac:dyDescent="0.25"/>
    <row r="16784" ht="0" hidden="1" customHeight="1" x14ac:dyDescent="0.25"/>
    <row r="16785" ht="0" hidden="1" customHeight="1" x14ac:dyDescent="0.25"/>
    <row r="16786" ht="0" hidden="1" customHeight="1" x14ac:dyDescent="0.25"/>
    <row r="16787" ht="0" hidden="1" customHeight="1" x14ac:dyDescent="0.25"/>
    <row r="16788" ht="0" hidden="1" customHeight="1" x14ac:dyDescent="0.25"/>
    <row r="16789" ht="0" hidden="1" customHeight="1" x14ac:dyDescent="0.25"/>
    <row r="16790" ht="0" hidden="1" customHeight="1" x14ac:dyDescent="0.25"/>
    <row r="16791" ht="0" hidden="1" customHeight="1" x14ac:dyDescent="0.25"/>
    <row r="16792" ht="0" hidden="1" customHeight="1" x14ac:dyDescent="0.25"/>
    <row r="16793" ht="0" hidden="1" customHeight="1" x14ac:dyDescent="0.25"/>
    <row r="16794" ht="0" hidden="1" customHeight="1" x14ac:dyDescent="0.25"/>
    <row r="16795" ht="0" hidden="1" customHeight="1" x14ac:dyDescent="0.25"/>
    <row r="16796" ht="0" hidden="1" customHeight="1" x14ac:dyDescent="0.25"/>
    <row r="16797" ht="0" hidden="1" customHeight="1" x14ac:dyDescent="0.25"/>
    <row r="16798" ht="0" hidden="1" customHeight="1" x14ac:dyDescent="0.25"/>
    <row r="16799" ht="0" hidden="1" customHeight="1" x14ac:dyDescent="0.25"/>
    <row r="16800" ht="0" hidden="1" customHeight="1" x14ac:dyDescent="0.25"/>
    <row r="16801" ht="0" hidden="1" customHeight="1" x14ac:dyDescent="0.25"/>
    <row r="16802" ht="0" hidden="1" customHeight="1" x14ac:dyDescent="0.25"/>
    <row r="16803" ht="0" hidden="1" customHeight="1" x14ac:dyDescent="0.25"/>
    <row r="16804" ht="0" hidden="1" customHeight="1" x14ac:dyDescent="0.25"/>
    <row r="16805" ht="0" hidden="1" customHeight="1" x14ac:dyDescent="0.25"/>
    <row r="16806" ht="0" hidden="1" customHeight="1" x14ac:dyDescent="0.25"/>
    <row r="16807" ht="0" hidden="1" customHeight="1" x14ac:dyDescent="0.25"/>
    <row r="16808" ht="0" hidden="1" customHeight="1" x14ac:dyDescent="0.25"/>
    <row r="16809" ht="0" hidden="1" customHeight="1" x14ac:dyDescent="0.25"/>
    <row r="16810" ht="0" hidden="1" customHeight="1" x14ac:dyDescent="0.25"/>
    <row r="16811" ht="0" hidden="1" customHeight="1" x14ac:dyDescent="0.25"/>
    <row r="16812" ht="0" hidden="1" customHeight="1" x14ac:dyDescent="0.25"/>
    <row r="16813" ht="0" hidden="1" customHeight="1" x14ac:dyDescent="0.25"/>
    <row r="16814" ht="0" hidden="1" customHeight="1" x14ac:dyDescent="0.25"/>
    <row r="16815" ht="0" hidden="1" customHeight="1" x14ac:dyDescent="0.25"/>
    <row r="16816" ht="0" hidden="1" customHeight="1" x14ac:dyDescent="0.25"/>
    <row r="16817" ht="0" hidden="1" customHeight="1" x14ac:dyDescent="0.25"/>
    <row r="16818" ht="0" hidden="1" customHeight="1" x14ac:dyDescent="0.25"/>
    <row r="16819" ht="0" hidden="1" customHeight="1" x14ac:dyDescent="0.25"/>
    <row r="16820" ht="0" hidden="1" customHeight="1" x14ac:dyDescent="0.25"/>
    <row r="16821" ht="0" hidden="1" customHeight="1" x14ac:dyDescent="0.25"/>
    <row r="16822" ht="0" hidden="1" customHeight="1" x14ac:dyDescent="0.25"/>
    <row r="16823" ht="0" hidden="1" customHeight="1" x14ac:dyDescent="0.25"/>
    <row r="16824" ht="0" hidden="1" customHeight="1" x14ac:dyDescent="0.25"/>
    <row r="16825" ht="0" hidden="1" customHeight="1" x14ac:dyDescent="0.25"/>
    <row r="16826" ht="0" hidden="1" customHeight="1" x14ac:dyDescent="0.25"/>
    <row r="16827" ht="0" hidden="1" customHeight="1" x14ac:dyDescent="0.25"/>
    <row r="16828" ht="0" hidden="1" customHeight="1" x14ac:dyDescent="0.25"/>
    <row r="16829" ht="0" hidden="1" customHeight="1" x14ac:dyDescent="0.25"/>
    <row r="16830" ht="0" hidden="1" customHeight="1" x14ac:dyDescent="0.25"/>
    <row r="16831" ht="0" hidden="1" customHeight="1" x14ac:dyDescent="0.25"/>
    <row r="16832" ht="0" hidden="1" customHeight="1" x14ac:dyDescent="0.25"/>
    <row r="16833" ht="0" hidden="1" customHeight="1" x14ac:dyDescent="0.25"/>
    <row r="16834" ht="0" hidden="1" customHeight="1" x14ac:dyDescent="0.25"/>
    <row r="16835" ht="0" hidden="1" customHeight="1" x14ac:dyDescent="0.25"/>
    <row r="16836" ht="0" hidden="1" customHeight="1" x14ac:dyDescent="0.25"/>
    <row r="16837" ht="0" hidden="1" customHeight="1" x14ac:dyDescent="0.25"/>
    <row r="16838" ht="0" hidden="1" customHeight="1" x14ac:dyDescent="0.25"/>
    <row r="16839" ht="0" hidden="1" customHeight="1" x14ac:dyDescent="0.25"/>
    <row r="16840" ht="0" hidden="1" customHeight="1" x14ac:dyDescent="0.25"/>
    <row r="16841" ht="0" hidden="1" customHeight="1" x14ac:dyDescent="0.25"/>
    <row r="16842" ht="0" hidden="1" customHeight="1" x14ac:dyDescent="0.25"/>
    <row r="16843" ht="0" hidden="1" customHeight="1" x14ac:dyDescent="0.25"/>
    <row r="16844" ht="0" hidden="1" customHeight="1" x14ac:dyDescent="0.25"/>
    <row r="16845" ht="0" hidden="1" customHeight="1" x14ac:dyDescent="0.25"/>
    <row r="16846" ht="0" hidden="1" customHeight="1" x14ac:dyDescent="0.25"/>
    <row r="16847" ht="0" hidden="1" customHeight="1" x14ac:dyDescent="0.25"/>
    <row r="16848" ht="0" hidden="1" customHeight="1" x14ac:dyDescent="0.25"/>
    <row r="16849" ht="0" hidden="1" customHeight="1" x14ac:dyDescent="0.25"/>
    <row r="16850" ht="0" hidden="1" customHeight="1" x14ac:dyDescent="0.25"/>
    <row r="16851" ht="0" hidden="1" customHeight="1" x14ac:dyDescent="0.25"/>
    <row r="16852" ht="0" hidden="1" customHeight="1" x14ac:dyDescent="0.25"/>
    <row r="16853" ht="0" hidden="1" customHeight="1" x14ac:dyDescent="0.25"/>
    <row r="16854" ht="0" hidden="1" customHeight="1" x14ac:dyDescent="0.25"/>
    <row r="16855" ht="0" hidden="1" customHeight="1" x14ac:dyDescent="0.25"/>
    <row r="16856" ht="0" hidden="1" customHeight="1" x14ac:dyDescent="0.25"/>
    <row r="16857" ht="0" hidden="1" customHeight="1" x14ac:dyDescent="0.25"/>
    <row r="16858" ht="0" hidden="1" customHeight="1" x14ac:dyDescent="0.25"/>
    <row r="16859" ht="0" hidden="1" customHeight="1" x14ac:dyDescent="0.25"/>
    <row r="16860" ht="0" hidden="1" customHeight="1" x14ac:dyDescent="0.25"/>
    <row r="16861" ht="0" hidden="1" customHeight="1" x14ac:dyDescent="0.25"/>
    <row r="16862" ht="0" hidden="1" customHeight="1" x14ac:dyDescent="0.25"/>
    <row r="16863" ht="0" hidden="1" customHeight="1" x14ac:dyDescent="0.25"/>
    <row r="16864" ht="0" hidden="1" customHeight="1" x14ac:dyDescent="0.25"/>
    <row r="16865" ht="0" hidden="1" customHeight="1" x14ac:dyDescent="0.25"/>
    <row r="16866" ht="0" hidden="1" customHeight="1" x14ac:dyDescent="0.25"/>
    <row r="16867" ht="0" hidden="1" customHeight="1" x14ac:dyDescent="0.25"/>
    <row r="16868" ht="0" hidden="1" customHeight="1" x14ac:dyDescent="0.25"/>
    <row r="16869" ht="0" hidden="1" customHeight="1" x14ac:dyDescent="0.25"/>
    <row r="16870" ht="0" hidden="1" customHeight="1" x14ac:dyDescent="0.25"/>
    <row r="16871" ht="0" hidden="1" customHeight="1" x14ac:dyDescent="0.25"/>
    <row r="16872" ht="0" hidden="1" customHeight="1" x14ac:dyDescent="0.25"/>
    <row r="16873" ht="0" hidden="1" customHeight="1" x14ac:dyDescent="0.25"/>
    <row r="16874" ht="0" hidden="1" customHeight="1" x14ac:dyDescent="0.25"/>
    <row r="16875" ht="0" hidden="1" customHeight="1" x14ac:dyDescent="0.25"/>
    <row r="16876" ht="0" hidden="1" customHeight="1" x14ac:dyDescent="0.25"/>
    <row r="16877" ht="0" hidden="1" customHeight="1" x14ac:dyDescent="0.25"/>
    <row r="16878" ht="0" hidden="1" customHeight="1" x14ac:dyDescent="0.25"/>
    <row r="16879" ht="0" hidden="1" customHeight="1" x14ac:dyDescent="0.25"/>
    <row r="16880" ht="0" hidden="1" customHeight="1" x14ac:dyDescent="0.25"/>
    <row r="16881" ht="0" hidden="1" customHeight="1" x14ac:dyDescent="0.25"/>
    <row r="16882" ht="0" hidden="1" customHeight="1" x14ac:dyDescent="0.25"/>
    <row r="16883" ht="0" hidden="1" customHeight="1" x14ac:dyDescent="0.25"/>
    <row r="16884" ht="0" hidden="1" customHeight="1" x14ac:dyDescent="0.25"/>
    <row r="16885" ht="0" hidden="1" customHeight="1" x14ac:dyDescent="0.25"/>
    <row r="16886" ht="0" hidden="1" customHeight="1" x14ac:dyDescent="0.25"/>
    <row r="16887" ht="0" hidden="1" customHeight="1" x14ac:dyDescent="0.25"/>
    <row r="16888" ht="0" hidden="1" customHeight="1" x14ac:dyDescent="0.25"/>
    <row r="16889" ht="0" hidden="1" customHeight="1" x14ac:dyDescent="0.25"/>
    <row r="16890" ht="0" hidden="1" customHeight="1" x14ac:dyDescent="0.25"/>
    <row r="16891" ht="0" hidden="1" customHeight="1" x14ac:dyDescent="0.25"/>
    <row r="16892" ht="0" hidden="1" customHeight="1" x14ac:dyDescent="0.25"/>
    <row r="16893" ht="0" hidden="1" customHeight="1" x14ac:dyDescent="0.25"/>
    <row r="16894" ht="0" hidden="1" customHeight="1" x14ac:dyDescent="0.25"/>
    <row r="16895" ht="0" hidden="1" customHeight="1" x14ac:dyDescent="0.25"/>
    <row r="16896" ht="0" hidden="1" customHeight="1" x14ac:dyDescent="0.25"/>
    <row r="16897" ht="0" hidden="1" customHeight="1" x14ac:dyDescent="0.25"/>
    <row r="16898" ht="0" hidden="1" customHeight="1" x14ac:dyDescent="0.25"/>
    <row r="16899" ht="0" hidden="1" customHeight="1" x14ac:dyDescent="0.25"/>
    <row r="16900" ht="0" hidden="1" customHeight="1" x14ac:dyDescent="0.25"/>
    <row r="16901" ht="0" hidden="1" customHeight="1" x14ac:dyDescent="0.25"/>
    <row r="16902" ht="0" hidden="1" customHeight="1" x14ac:dyDescent="0.25"/>
    <row r="16903" ht="0" hidden="1" customHeight="1" x14ac:dyDescent="0.25"/>
    <row r="16904" ht="0" hidden="1" customHeight="1" x14ac:dyDescent="0.25"/>
    <row r="16905" ht="0" hidden="1" customHeight="1" x14ac:dyDescent="0.25"/>
    <row r="16906" ht="0" hidden="1" customHeight="1" x14ac:dyDescent="0.25"/>
    <row r="16907" ht="0" hidden="1" customHeight="1" x14ac:dyDescent="0.25"/>
    <row r="16908" ht="0" hidden="1" customHeight="1" x14ac:dyDescent="0.25"/>
    <row r="16909" ht="0" hidden="1" customHeight="1" x14ac:dyDescent="0.25"/>
    <row r="16910" ht="0" hidden="1" customHeight="1" x14ac:dyDescent="0.25"/>
    <row r="16911" ht="0" hidden="1" customHeight="1" x14ac:dyDescent="0.25"/>
    <row r="16912" ht="0" hidden="1" customHeight="1" x14ac:dyDescent="0.25"/>
    <row r="16913" ht="0" hidden="1" customHeight="1" x14ac:dyDescent="0.25"/>
    <row r="16914" ht="0" hidden="1" customHeight="1" x14ac:dyDescent="0.25"/>
    <row r="16915" ht="0" hidden="1" customHeight="1" x14ac:dyDescent="0.25"/>
    <row r="16916" ht="0" hidden="1" customHeight="1" x14ac:dyDescent="0.25"/>
    <row r="16917" ht="0" hidden="1" customHeight="1" x14ac:dyDescent="0.25"/>
    <row r="16918" ht="0" hidden="1" customHeight="1" x14ac:dyDescent="0.25"/>
    <row r="16919" ht="0" hidden="1" customHeight="1" x14ac:dyDescent="0.25"/>
    <row r="16920" ht="0" hidden="1" customHeight="1" x14ac:dyDescent="0.25"/>
    <row r="16921" ht="0" hidden="1" customHeight="1" x14ac:dyDescent="0.25"/>
    <row r="16922" ht="0" hidden="1" customHeight="1" x14ac:dyDescent="0.25"/>
    <row r="16923" ht="0" hidden="1" customHeight="1" x14ac:dyDescent="0.25"/>
    <row r="16924" ht="0" hidden="1" customHeight="1" x14ac:dyDescent="0.25"/>
    <row r="16925" ht="0" hidden="1" customHeight="1" x14ac:dyDescent="0.25"/>
    <row r="16926" ht="0" hidden="1" customHeight="1" x14ac:dyDescent="0.25"/>
    <row r="16927" ht="0" hidden="1" customHeight="1" x14ac:dyDescent="0.25"/>
    <row r="16928" ht="0" hidden="1" customHeight="1" x14ac:dyDescent="0.25"/>
    <row r="16929" ht="0" hidden="1" customHeight="1" x14ac:dyDescent="0.25"/>
    <row r="16930" ht="0" hidden="1" customHeight="1" x14ac:dyDescent="0.25"/>
    <row r="16931" ht="0" hidden="1" customHeight="1" x14ac:dyDescent="0.25"/>
    <row r="16932" ht="0" hidden="1" customHeight="1" x14ac:dyDescent="0.25"/>
    <row r="16933" ht="0" hidden="1" customHeight="1" x14ac:dyDescent="0.25"/>
    <row r="16934" ht="0" hidden="1" customHeight="1" x14ac:dyDescent="0.25"/>
    <row r="16935" ht="0" hidden="1" customHeight="1" x14ac:dyDescent="0.25"/>
    <row r="16936" ht="0" hidden="1" customHeight="1" x14ac:dyDescent="0.25"/>
    <row r="16937" ht="0" hidden="1" customHeight="1" x14ac:dyDescent="0.25"/>
    <row r="16938" ht="0" hidden="1" customHeight="1" x14ac:dyDescent="0.25"/>
    <row r="16939" ht="0" hidden="1" customHeight="1" x14ac:dyDescent="0.25"/>
    <row r="16940" ht="0" hidden="1" customHeight="1" x14ac:dyDescent="0.25"/>
    <row r="16941" ht="0" hidden="1" customHeight="1" x14ac:dyDescent="0.25"/>
    <row r="16942" ht="0" hidden="1" customHeight="1" x14ac:dyDescent="0.25"/>
    <row r="16943" ht="0" hidden="1" customHeight="1" x14ac:dyDescent="0.25"/>
    <row r="16944" ht="0" hidden="1" customHeight="1" x14ac:dyDescent="0.25"/>
    <row r="16945" ht="0" hidden="1" customHeight="1" x14ac:dyDescent="0.25"/>
    <row r="16946" ht="0" hidden="1" customHeight="1" x14ac:dyDescent="0.25"/>
    <row r="16947" ht="0" hidden="1" customHeight="1" x14ac:dyDescent="0.25"/>
    <row r="16948" ht="0" hidden="1" customHeight="1" x14ac:dyDescent="0.25"/>
    <row r="16949" ht="0" hidden="1" customHeight="1" x14ac:dyDescent="0.25"/>
    <row r="16950" ht="0" hidden="1" customHeight="1" x14ac:dyDescent="0.25"/>
    <row r="16951" ht="0" hidden="1" customHeight="1" x14ac:dyDescent="0.25"/>
    <row r="16952" ht="0" hidden="1" customHeight="1" x14ac:dyDescent="0.25"/>
    <row r="16953" ht="0" hidden="1" customHeight="1" x14ac:dyDescent="0.25"/>
    <row r="16954" ht="0" hidden="1" customHeight="1" x14ac:dyDescent="0.25"/>
    <row r="16955" ht="0" hidden="1" customHeight="1" x14ac:dyDescent="0.25"/>
    <row r="16956" ht="0" hidden="1" customHeight="1" x14ac:dyDescent="0.25"/>
    <row r="16957" ht="0" hidden="1" customHeight="1" x14ac:dyDescent="0.25"/>
    <row r="16958" ht="0" hidden="1" customHeight="1" x14ac:dyDescent="0.25"/>
    <row r="16959" ht="0" hidden="1" customHeight="1" x14ac:dyDescent="0.25"/>
    <row r="16960" ht="0" hidden="1" customHeight="1" x14ac:dyDescent="0.25"/>
    <row r="16961" ht="0" hidden="1" customHeight="1" x14ac:dyDescent="0.25"/>
    <row r="16962" ht="0" hidden="1" customHeight="1" x14ac:dyDescent="0.25"/>
    <row r="16963" ht="0" hidden="1" customHeight="1" x14ac:dyDescent="0.25"/>
    <row r="16964" ht="0" hidden="1" customHeight="1" x14ac:dyDescent="0.25"/>
    <row r="16965" ht="0" hidden="1" customHeight="1" x14ac:dyDescent="0.25"/>
    <row r="16966" ht="0" hidden="1" customHeight="1" x14ac:dyDescent="0.25"/>
    <row r="16967" ht="0" hidden="1" customHeight="1" x14ac:dyDescent="0.25"/>
    <row r="16968" ht="0" hidden="1" customHeight="1" x14ac:dyDescent="0.25"/>
    <row r="16969" ht="0" hidden="1" customHeight="1" x14ac:dyDescent="0.25"/>
    <row r="16970" ht="0" hidden="1" customHeight="1" x14ac:dyDescent="0.25"/>
    <row r="16971" ht="0" hidden="1" customHeight="1" x14ac:dyDescent="0.25"/>
    <row r="16972" ht="0" hidden="1" customHeight="1" x14ac:dyDescent="0.25"/>
    <row r="16973" ht="0" hidden="1" customHeight="1" x14ac:dyDescent="0.25"/>
    <row r="16974" ht="0" hidden="1" customHeight="1" x14ac:dyDescent="0.25"/>
    <row r="16975" ht="0" hidden="1" customHeight="1" x14ac:dyDescent="0.25"/>
    <row r="16976" ht="0" hidden="1" customHeight="1" x14ac:dyDescent="0.25"/>
    <row r="16977" ht="0" hidden="1" customHeight="1" x14ac:dyDescent="0.25"/>
    <row r="16978" ht="0" hidden="1" customHeight="1" x14ac:dyDescent="0.25"/>
    <row r="16979" ht="0" hidden="1" customHeight="1" x14ac:dyDescent="0.25"/>
    <row r="16980" ht="0" hidden="1" customHeight="1" x14ac:dyDescent="0.25"/>
    <row r="16981" ht="0" hidden="1" customHeight="1" x14ac:dyDescent="0.25"/>
    <row r="16982" ht="0" hidden="1" customHeight="1" x14ac:dyDescent="0.25"/>
    <row r="16983" ht="0" hidden="1" customHeight="1" x14ac:dyDescent="0.25"/>
    <row r="16984" ht="0" hidden="1" customHeight="1" x14ac:dyDescent="0.25"/>
    <row r="16985" ht="0" hidden="1" customHeight="1" x14ac:dyDescent="0.25"/>
    <row r="16986" ht="0" hidden="1" customHeight="1" x14ac:dyDescent="0.25"/>
    <row r="16987" ht="0" hidden="1" customHeight="1" x14ac:dyDescent="0.25"/>
    <row r="16988" ht="0" hidden="1" customHeight="1" x14ac:dyDescent="0.25"/>
    <row r="16989" ht="0" hidden="1" customHeight="1" x14ac:dyDescent="0.25"/>
    <row r="16990" ht="0" hidden="1" customHeight="1" x14ac:dyDescent="0.25"/>
    <row r="16991" ht="0" hidden="1" customHeight="1" x14ac:dyDescent="0.25"/>
    <row r="16992" ht="0" hidden="1" customHeight="1" x14ac:dyDescent="0.25"/>
    <row r="16993" ht="0" hidden="1" customHeight="1" x14ac:dyDescent="0.25"/>
    <row r="16994" ht="0" hidden="1" customHeight="1" x14ac:dyDescent="0.25"/>
    <row r="16995" ht="0" hidden="1" customHeight="1" x14ac:dyDescent="0.25"/>
    <row r="16996" ht="0" hidden="1" customHeight="1" x14ac:dyDescent="0.25"/>
    <row r="16997" ht="0" hidden="1" customHeight="1" x14ac:dyDescent="0.25"/>
    <row r="16998" ht="0" hidden="1" customHeight="1" x14ac:dyDescent="0.25"/>
    <row r="16999" ht="0" hidden="1" customHeight="1" x14ac:dyDescent="0.25"/>
    <row r="17000" ht="0" hidden="1" customHeight="1" x14ac:dyDescent="0.25"/>
    <row r="17001" ht="0" hidden="1" customHeight="1" x14ac:dyDescent="0.25"/>
    <row r="17002" ht="0" hidden="1" customHeight="1" x14ac:dyDescent="0.25"/>
    <row r="17003" ht="0" hidden="1" customHeight="1" x14ac:dyDescent="0.25"/>
    <row r="17004" ht="0" hidden="1" customHeight="1" x14ac:dyDescent="0.25"/>
    <row r="17005" ht="0" hidden="1" customHeight="1" x14ac:dyDescent="0.25"/>
    <row r="17006" ht="0" hidden="1" customHeight="1" x14ac:dyDescent="0.25"/>
    <row r="17007" ht="0" hidden="1" customHeight="1" x14ac:dyDescent="0.25"/>
    <row r="17008" ht="0" hidden="1" customHeight="1" x14ac:dyDescent="0.25"/>
    <row r="17009" ht="0" hidden="1" customHeight="1" x14ac:dyDescent="0.25"/>
    <row r="17010" ht="0" hidden="1" customHeight="1" x14ac:dyDescent="0.25"/>
    <row r="17011" ht="0" hidden="1" customHeight="1" x14ac:dyDescent="0.25"/>
    <row r="17012" ht="0" hidden="1" customHeight="1" x14ac:dyDescent="0.25"/>
    <row r="17013" ht="0" hidden="1" customHeight="1" x14ac:dyDescent="0.25"/>
    <row r="17014" ht="0" hidden="1" customHeight="1" x14ac:dyDescent="0.25"/>
    <row r="17015" ht="0" hidden="1" customHeight="1" x14ac:dyDescent="0.25"/>
    <row r="17016" ht="0" hidden="1" customHeight="1" x14ac:dyDescent="0.25"/>
    <row r="17017" ht="0" hidden="1" customHeight="1" x14ac:dyDescent="0.25"/>
    <row r="17018" ht="0" hidden="1" customHeight="1" x14ac:dyDescent="0.25"/>
    <row r="17019" ht="0" hidden="1" customHeight="1" x14ac:dyDescent="0.25"/>
    <row r="17020" ht="0" hidden="1" customHeight="1" x14ac:dyDescent="0.25"/>
    <row r="17021" ht="0" hidden="1" customHeight="1" x14ac:dyDescent="0.25"/>
    <row r="17022" ht="0" hidden="1" customHeight="1" x14ac:dyDescent="0.25"/>
    <row r="17023" ht="0" hidden="1" customHeight="1" x14ac:dyDescent="0.25"/>
    <row r="17024" ht="0" hidden="1" customHeight="1" x14ac:dyDescent="0.25"/>
    <row r="17025" ht="0" hidden="1" customHeight="1" x14ac:dyDescent="0.25"/>
    <row r="17026" ht="0" hidden="1" customHeight="1" x14ac:dyDescent="0.25"/>
    <row r="17027" ht="0" hidden="1" customHeight="1" x14ac:dyDescent="0.25"/>
    <row r="17028" ht="0" hidden="1" customHeight="1" x14ac:dyDescent="0.25"/>
    <row r="17029" ht="0" hidden="1" customHeight="1" x14ac:dyDescent="0.25"/>
    <row r="17030" ht="0" hidden="1" customHeight="1" x14ac:dyDescent="0.25"/>
    <row r="17031" ht="0" hidden="1" customHeight="1" x14ac:dyDescent="0.25"/>
    <row r="17032" ht="0" hidden="1" customHeight="1" x14ac:dyDescent="0.25"/>
    <row r="17033" ht="0" hidden="1" customHeight="1" x14ac:dyDescent="0.25"/>
    <row r="17034" ht="0" hidden="1" customHeight="1" x14ac:dyDescent="0.25"/>
    <row r="17035" ht="0" hidden="1" customHeight="1" x14ac:dyDescent="0.25"/>
    <row r="17036" ht="0" hidden="1" customHeight="1" x14ac:dyDescent="0.25"/>
    <row r="17037" ht="0" hidden="1" customHeight="1" x14ac:dyDescent="0.25"/>
    <row r="17038" ht="0" hidden="1" customHeight="1" x14ac:dyDescent="0.25"/>
    <row r="17039" ht="0" hidden="1" customHeight="1" x14ac:dyDescent="0.25"/>
    <row r="17040" ht="0" hidden="1" customHeight="1" x14ac:dyDescent="0.25"/>
    <row r="17041" ht="0" hidden="1" customHeight="1" x14ac:dyDescent="0.25"/>
    <row r="17042" ht="0" hidden="1" customHeight="1" x14ac:dyDescent="0.25"/>
    <row r="17043" ht="0" hidden="1" customHeight="1" x14ac:dyDescent="0.25"/>
    <row r="17044" ht="0" hidden="1" customHeight="1" x14ac:dyDescent="0.25"/>
    <row r="17045" ht="0" hidden="1" customHeight="1" x14ac:dyDescent="0.25"/>
    <row r="17046" ht="0" hidden="1" customHeight="1" x14ac:dyDescent="0.25"/>
    <row r="17047" ht="0" hidden="1" customHeight="1" x14ac:dyDescent="0.25"/>
    <row r="17048" ht="0" hidden="1" customHeight="1" x14ac:dyDescent="0.25"/>
    <row r="17049" ht="0" hidden="1" customHeight="1" x14ac:dyDescent="0.25"/>
    <row r="17050" ht="0" hidden="1" customHeight="1" x14ac:dyDescent="0.25"/>
    <row r="17051" ht="0" hidden="1" customHeight="1" x14ac:dyDescent="0.25"/>
    <row r="17052" ht="0" hidden="1" customHeight="1" x14ac:dyDescent="0.25"/>
    <row r="17053" ht="0" hidden="1" customHeight="1" x14ac:dyDescent="0.25"/>
    <row r="17054" ht="0" hidden="1" customHeight="1" x14ac:dyDescent="0.25"/>
    <row r="17055" ht="0" hidden="1" customHeight="1" x14ac:dyDescent="0.25"/>
    <row r="17056" ht="0" hidden="1" customHeight="1" x14ac:dyDescent="0.25"/>
    <row r="17057" ht="0" hidden="1" customHeight="1" x14ac:dyDescent="0.25"/>
    <row r="17058" ht="0" hidden="1" customHeight="1" x14ac:dyDescent="0.25"/>
    <row r="17059" ht="0" hidden="1" customHeight="1" x14ac:dyDescent="0.25"/>
    <row r="17060" ht="0" hidden="1" customHeight="1" x14ac:dyDescent="0.25"/>
    <row r="17061" ht="0" hidden="1" customHeight="1" x14ac:dyDescent="0.25"/>
    <row r="17062" ht="0" hidden="1" customHeight="1" x14ac:dyDescent="0.25"/>
    <row r="17063" ht="0" hidden="1" customHeight="1" x14ac:dyDescent="0.25"/>
    <row r="17064" ht="0" hidden="1" customHeight="1" x14ac:dyDescent="0.25"/>
    <row r="17065" ht="0" hidden="1" customHeight="1" x14ac:dyDescent="0.25"/>
    <row r="17066" ht="0" hidden="1" customHeight="1" x14ac:dyDescent="0.25"/>
    <row r="17067" ht="0" hidden="1" customHeight="1" x14ac:dyDescent="0.25"/>
    <row r="17068" ht="0" hidden="1" customHeight="1" x14ac:dyDescent="0.25"/>
    <row r="17069" ht="0" hidden="1" customHeight="1" x14ac:dyDescent="0.25"/>
    <row r="17070" ht="0" hidden="1" customHeight="1" x14ac:dyDescent="0.25"/>
    <row r="17071" ht="0" hidden="1" customHeight="1" x14ac:dyDescent="0.25"/>
    <row r="17072" ht="0" hidden="1" customHeight="1" x14ac:dyDescent="0.25"/>
    <row r="17073" ht="0" hidden="1" customHeight="1" x14ac:dyDescent="0.25"/>
    <row r="17074" ht="0" hidden="1" customHeight="1" x14ac:dyDescent="0.25"/>
    <row r="17075" ht="0" hidden="1" customHeight="1" x14ac:dyDescent="0.25"/>
    <row r="17076" ht="0" hidden="1" customHeight="1" x14ac:dyDescent="0.25"/>
    <row r="17077" ht="0" hidden="1" customHeight="1" x14ac:dyDescent="0.25"/>
    <row r="17078" ht="0" hidden="1" customHeight="1" x14ac:dyDescent="0.25"/>
    <row r="17079" ht="0" hidden="1" customHeight="1" x14ac:dyDescent="0.25"/>
    <row r="17080" ht="0" hidden="1" customHeight="1" x14ac:dyDescent="0.25"/>
    <row r="17081" ht="0" hidden="1" customHeight="1" x14ac:dyDescent="0.25"/>
    <row r="17082" ht="0" hidden="1" customHeight="1" x14ac:dyDescent="0.25"/>
    <row r="17083" ht="0" hidden="1" customHeight="1" x14ac:dyDescent="0.25"/>
    <row r="17084" ht="0" hidden="1" customHeight="1" x14ac:dyDescent="0.25"/>
    <row r="17085" ht="0" hidden="1" customHeight="1" x14ac:dyDescent="0.25"/>
    <row r="17086" ht="0" hidden="1" customHeight="1" x14ac:dyDescent="0.25"/>
    <row r="17087" ht="0" hidden="1" customHeight="1" x14ac:dyDescent="0.25"/>
    <row r="17088" ht="0" hidden="1" customHeight="1" x14ac:dyDescent="0.25"/>
    <row r="17089" ht="0" hidden="1" customHeight="1" x14ac:dyDescent="0.25"/>
    <row r="17090" ht="0" hidden="1" customHeight="1" x14ac:dyDescent="0.25"/>
    <row r="17091" ht="0" hidden="1" customHeight="1" x14ac:dyDescent="0.25"/>
    <row r="17092" ht="0" hidden="1" customHeight="1" x14ac:dyDescent="0.25"/>
    <row r="17093" ht="0" hidden="1" customHeight="1" x14ac:dyDescent="0.25"/>
    <row r="17094" ht="0" hidden="1" customHeight="1" x14ac:dyDescent="0.25"/>
    <row r="17095" ht="0" hidden="1" customHeight="1" x14ac:dyDescent="0.25"/>
    <row r="17096" ht="0" hidden="1" customHeight="1" x14ac:dyDescent="0.25"/>
    <row r="17097" ht="0" hidden="1" customHeight="1" x14ac:dyDescent="0.25"/>
    <row r="17098" ht="0" hidden="1" customHeight="1" x14ac:dyDescent="0.25"/>
    <row r="17099" ht="0" hidden="1" customHeight="1" x14ac:dyDescent="0.25"/>
    <row r="17100" ht="0" hidden="1" customHeight="1" x14ac:dyDescent="0.25"/>
    <row r="17101" ht="0" hidden="1" customHeight="1" x14ac:dyDescent="0.25"/>
    <row r="17102" ht="0" hidden="1" customHeight="1" x14ac:dyDescent="0.25"/>
    <row r="17103" ht="0" hidden="1" customHeight="1" x14ac:dyDescent="0.25"/>
    <row r="17104" ht="0" hidden="1" customHeight="1" x14ac:dyDescent="0.25"/>
    <row r="17105" ht="0" hidden="1" customHeight="1" x14ac:dyDescent="0.25"/>
    <row r="17106" ht="0" hidden="1" customHeight="1" x14ac:dyDescent="0.25"/>
    <row r="17107" ht="0" hidden="1" customHeight="1" x14ac:dyDescent="0.25"/>
    <row r="17108" ht="0" hidden="1" customHeight="1" x14ac:dyDescent="0.25"/>
    <row r="17109" ht="0" hidden="1" customHeight="1" x14ac:dyDescent="0.25"/>
    <row r="17110" ht="0" hidden="1" customHeight="1" x14ac:dyDescent="0.25"/>
    <row r="17111" ht="0" hidden="1" customHeight="1" x14ac:dyDescent="0.25"/>
    <row r="17112" ht="0" hidden="1" customHeight="1" x14ac:dyDescent="0.25"/>
    <row r="17113" ht="0" hidden="1" customHeight="1" x14ac:dyDescent="0.25"/>
    <row r="17114" ht="0" hidden="1" customHeight="1" x14ac:dyDescent="0.25"/>
    <row r="17115" ht="0" hidden="1" customHeight="1" x14ac:dyDescent="0.25"/>
    <row r="17116" ht="0" hidden="1" customHeight="1" x14ac:dyDescent="0.25"/>
    <row r="17117" ht="0" hidden="1" customHeight="1" x14ac:dyDescent="0.25"/>
    <row r="17118" ht="0" hidden="1" customHeight="1" x14ac:dyDescent="0.25"/>
    <row r="17119" ht="0" hidden="1" customHeight="1" x14ac:dyDescent="0.25"/>
    <row r="17120" ht="0" hidden="1" customHeight="1" x14ac:dyDescent="0.25"/>
    <row r="17121" ht="0" hidden="1" customHeight="1" x14ac:dyDescent="0.25"/>
    <row r="17122" ht="0" hidden="1" customHeight="1" x14ac:dyDescent="0.25"/>
    <row r="17123" ht="0" hidden="1" customHeight="1" x14ac:dyDescent="0.25"/>
    <row r="17124" ht="0" hidden="1" customHeight="1" x14ac:dyDescent="0.25"/>
    <row r="17125" ht="0" hidden="1" customHeight="1" x14ac:dyDescent="0.25"/>
    <row r="17126" ht="0" hidden="1" customHeight="1" x14ac:dyDescent="0.25"/>
    <row r="17127" ht="0" hidden="1" customHeight="1" x14ac:dyDescent="0.25"/>
    <row r="17128" ht="0" hidden="1" customHeight="1" x14ac:dyDescent="0.25"/>
    <row r="17129" ht="0" hidden="1" customHeight="1" x14ac:dyDescent="0.25"/>
    <row r="17130" ht="0" hidden="1" customHeight="1" x14ac:dyDescent="0.25"/>
    <row r="17131" ht="0" hidden="1" customHeight="1" x14ac:dyDescent="0.25"/>
    <row r="17132" ht="0" hidden="1" customHeight="1" x14ac:dyDescent="0.25"/>
    <row r="17133" ht="0" hidden="1" customHeight="1" x14ac:dyDescent="0.25"/>
    <row r="17134" ht="0" hidden="1" customHeight="1" x14ac:dyDescent="0.25"/>
    <row r="17135" ht="0" hidden="1" customHeight="1" x14ac:dyDescent="0.25"/>
    <row r="17136" ht="0" hidden="1" customHeight="1" x14ac:dyDescent="0.25"/>
    <row r="17137" ht="0" hidden="1" customHeight="1" x14ac:dyDescent="0.25"/>
    <row r="17138" ht="0" hidden="1" customHeight="1" x14ac:dyDescent="0.25"/>
    <row r="17139" ht="0" hidden="1" customHeight="1" x14ac:dyDescent="0.25"/>
    <row r="17140" ht="0" hidden="1" customHeight="1" x14ac:dyDescent="0.25"/>
    <row r="17141" ht="0" hidden="1" customHeight="1" x14ac:dyDescent="0.25"/>
    <row r="17142" ht="0" hidden="1" customHeight="1" x14ac:dyDescent="0.25"/>
    <row r="17143" ht="0" hidden="1" customHeight="1" x14ac:dyDescent="0.25"/>
    <row r="17144" ht="0" hidden="1" customHeight="1" x14ac:dyDescent="0.25"/>
    <row r="17145" ht="0" hidden="1" customHeight="1" x14ac:dyDescent="0.25"/>
    <row r="17146" ht="0" hidden="1" customHeight="1" x14ac:dyDescent="0.25"/>
    <row r="17147" ht="0" hidden="1" customHeight="1" x14ac:dyDescent="0.25"/>
    <row r="17148" ht="0" hidden="1" customHeight="1" x14ac:dyDescent="0.25"/>
    <row r="17149" ht="0" hidden="1" customHeight="1" x14ac:dyDescent="0.25"/>
    <row r="17150" ht="0" hidden="1" customHeight="1" x14ac:dyDescent="0.25"/>
    <row r="17151" ht="0" hidden="1" customHeight="1" x14ac:dyDescent="0.25"/>
    <row r="17152" ht="0" hidden="1" customHeight="1" x14ac:dyDescent="0.25"/>
    <row r="17153" ht="0" hidden="1" customHeight="1" x14ac:dyDescent="0.25"/>
    <row r="17154" ht="0" hidden="1" customHeight="1" x14ac:dyDescent="0.25"/>
    <row r="17155" ht="0" hidden="1" customHeight="1" x14ac:dyDescent="0.25"/>
    <row r="17156" ht="0" hidden="1" customHeight="1" x14ac:dyDescent="0.25"/>
    <row r="17157" ht="0" hidden="1" customHeight="1" x14ac:dyDescent="0.25"/>
    <row r="17158" ht="0" hidden="1" customHeight="1" x14ac:dyDescent="0.25"/>
    <row r="17159" ht="0" hidden="1" customHeight="1" x14ac:dyDescent="0.25"/>
    <row r="17160" ht="0" hidden="1" customHeight="1" x14ac:dyDescent="0.25"/>
    <row r="17161" ht="0" hidden="1" customHeight="1" x14ac:dyDescent="0.25"/>
    <row r="17162" ht="0" hidden="1" customHeight="1" x14ac:dyDescent="0.25"/>
    <row r="17163" ht="0" hidden="1" customHeight="1" x14ac:dyDescent="0.25"/>
    <row r="17164" ht="0" hidden="1" customHeight="1" x14ac:dyDescent="0.25"/>
    <row r="17165" ht="0" hidden="1" customHeight="1" x14ac:dyDescent="0.25"/>
    <row r="17166" ht="0" hidden="1" customHeight="1" x14ac:dyDescent="0.25"/>
    <row r="17167" ht="0" hidden="1" customHeight="1" x14ac:dyDescent="0.25"/>
    <row r="17168" ht="0" hidden="1" customHeight="1" x14ac:dyDescent="0.25"/>
    <row r="17169" ht="0" hidden="1" customHeight="1" x14ac:dyDescent="0.25"/>
    <row r="17170" ht="0" hidden="1" customHeight="1" x14ac:dyDescent="0.25"/>
    <row r="17171" ht="0" hidden="1" customHeight="1" x14ac:dyDescent="0.25"/>
    <row r="17172" ht="0" hidden="1" customHeight="1" x14ac:dyDescent="0.25"/>
    <row r="17173" ht="0" hidden="1" customHeight="1" x14ac:dyDescent="0.25"/>
    <row r="17174" ht="0" hidden="1" customHeight="1" x14ac:dyDescent="0.25"/>
    <row r="17175" ht="0" hidden="1" customHeight="1" x14ac:dyDescent="0.25"/>
    <row r="17176" ht="0" hidden="1" customHeight="1" x14ac:dyDescent="0.25"/>
    <row r="17177" ht="0" hidden="1" customHeight="1" x14ac:dyDescent="0.25"/>
    <row r="17178" ht="0" hidden="1" customHeight="1" x14ac:dyDescent="0.25"/>
    <row r="17179" ht="0" hidden="1" customHeight="1" x14ac:dyDescent="0.25"/>
    <row r="17180" ht="0" hidden="1" customHeight="1" x14ac:dyDescent="0.25"/>
    <row r="17181" ht="0" hidden="1" customHeight="1" x14ac:dyDescent="0.25"/>
    <row r="17182" ht="0" hidden="1" customHeight="1" x14ac:dyDescent="0.25"/>
    <row r="17183" ht="0" hidden="1" customHeight="1" x14ac:dyDescent="0.25"/>
    <row r="17184" ht="0" hidden="1" customHeight="1" x14ac:dyDescent="0.25"/>
    <row r="17185" ht="0" hidden="1" customHeight="1" x14ac:dyDescent="0.25"/>
    <row r="17186" ht="0" hidden="1" customHeight="1" x14ac:dyDescent="0.25"/>
    <row r="17187" ht="0" hidden="1" customHeight="1" x14ac:dyDescent="0.25"/>
    <row r="17188" ht="0" hidden="1" customHeight="1" x14ac:dyDescent="0.25"/>
    <row r="17189" ht="0" hidden="1" customHeight="1" x14ac:dyDescent="0.25"/>
    <row r="17190" ht="0" hidden="1" customHeight="1" x14ac:dyDescent="0.25"/>
    <row r="17191" ht="0" hidden="1" customHeight="1" x14ac:dyDescent="0.25"/>
    <row r="17192" ht="0" hidden="1" customHeight="1" x14ac:dyDescent="0.25"/>
    <row r="17193" ht="0" hidden="1" customHeight="1" x14ac:dyDescent="0.25"/>
    <row r="17194" ht="0" hidden="1" customHeight="1" x14ac:dyDescent="0.25"/>
    <row r="17195" ht="0" hidden="1" customHeight="1" x14ac:dyDescent="0.25"/>
    <row r="17196" ht="0" hidden="1" customHeight="1" x14ac:dyDescent="0.25"/>
    <row r="17197" ht="0" hidden="1" customHeight="1" x14ac:dyDescent="0.25"/>
    <row r="17198" ht="0" hidden="1" customHeight="1" x14ac:dyDescent="0.25"/>
    <row r="17199" ht="0" hidden="1" customHeight="1" x14ac:dyDescent="0.25"/>
    <row r="17200" ht="0" hidden="1" customHeight="1" x14ac:dyDescent="0.25"/>
    <row r="17201" ht="0" hidden="1" customHeight="1" x14ac:dyDescent="0.25"/>
    <row r="17202" ht="0" hidden="1" customHeight="1" x14ac:dyDescent="0.25"/>
    <row r="17203" ht="0" hidden="1" customHeight="1" x14ac:dyDescent="0.25"/>
    <row r="17204" ht="0" hidden="1" customHeight="1" x14ac:dyDescent="0.25"/>
    <row r="17205" ht="0" hidden="1" customHeight="1" x14ac:dyDescent="0.25"/>
    <row r="17206" ht="0" hidden="1" customHeight="1" x14ac:dyDescent="0.25"/>
    <row r="17207" ht="0" hidden="1" customHeight="1" x14ac:dyDescent="0.25"/>
    <row r="17208" ht="0" hidden="1" customHeight="1" x14ac:dyDescent="0.25"/>
    <row r="17209" ht="0" hidden="1" customHeight="1" x14ac:dyDescent="0.25"/>
    <row r="17210" ht="0" hidden="1" customHeight="1" x14ac:dyDescent="0.25"/>
    <row r="17211" ht="0" hidden="1" customHeight="1" x14ac:dyDescent="0.25"/>
    <row r="17212" ht="0" hidden="1" customHeight="1" x14ac:dyDescent="0.25"/>
    <row r="17213" ht="0" hidden="1" customHeight="1" x14ac:dyDescent="0.25"/>
    <row r="17214" ht="0" hidden="1" customHeight="1" x14ac:dyDescent="0.25"/>
    <row r="17215" ht="0" hidden="1" customHeight="1" x14ac:dyDescent="0.25"/>
    <row r="17216" ht="0" hidden="1" customHeight="1" x14ac:dyDescent="0.25"/>
    <row r="17217" ht="0" hidden="1" customHeight="1" x14ac:dyDescent="0.25"/>
    <row r="17218" ht="0" hidden="1" customHeight="1" x14ac:dyDescent="0.25"/>
    <row r="17219" ht="0" hidden="1" customHeight="1" x14ac:dyDescent="0.25"/>
    <row r="17220" ht="0" hidden="1" customHeight="1" x14ac:dyDescent="0.25"/>
    <row r="17221" ht="0" hidden="1" customHeight="1" x14ac:dyDescent="0.25"/>
    <row r="17222" ht="0" hidden="1" customHeight="1" x14ac:dyDescent="0.25"/>
    <row r="17223" ht="0" hidden="1" customHeight="1" x14ac:dyDescent="0.25"/>
    <row r="17224" ht="0" hidden="1" customHeight="1" x14ac:dyDescent="0.25"/>
    <row r="17225" ht="0" hidden="1" customHeight="1" x14ac:dyDescent="0.25"/>
    <row r="17226" ht="0" hidden="1" customHeight="1" x14ac:dyDescent="0.25"/>
    <row r="17227" ht="0" hidden="1" customHeight="1" x14ac:dyDescent="0.25"/>
    <row r="17228" ht="0" hidden="1" customHeight="1" x14ac:dyDescent="0.25"/>
    <row r="17229" ht="0" hidden="1" customHeight="1" x14ac:dyDescent="0.25"/>
    <row r="17230" ht="0" hidden="1" customHeight="1" x14ac:dyDescent="0.25"/>
    <row r="17231" ht="0" hidden="1" customHeight="1" x14ac:dyDescent="0.25"/>
    <row r="17232" ht="0" hidden="1" customHeight="1" x14ac:dyDescent="0.25"/>
    <row r="17233" ht="0" hidden="1" customHeight="1" x14ac:dyDescent="0.25"/>
    <row r="17234" ht="0" hidden="1" customHeight="1" x14ac:dyDescent="0.25"/>
    <row r="17235" ht="0" hidden="1" customHeight="1" x14ac:dyDescent="0.25"/>
    <row r="17236" ht="0" hidden="1" customHeight="1" x14ac:dyDescent="0.25"/>
    <row r="17237" ht="0" hidden="1" customHeight="1" x14ac:dyDescent="0.25"/>
    <row r="17238" ht="0" hidden="1" customHeight="1" x14ac:dyDescent="0.25"/>
    <row r="17239" ht="0" hidden="1" customHeight="1" x14ac:dyDescent="0.25"/>
    <row r="17240" ht="0" hidden="1" customHeight="1" x14ac:dyDescent="0.25"/>
    <row r="17241" ht="0" hidden="1" customHeight="1" x14ac:dyDescent="0.25"/>
    <row r="17242" ht="0" hidden="1" customHeight="1" x14ac:dyDescent="0.25"/>
    <row r="17243" ht="0" hidden="1" customHeight="1" x14ac:dyDescent="0.25"/>
    <row r="17244" ht="0" hidden="1" customHeight="1" x14ac:dyDescent="0.25"/>
    <row r="17245" ht="0" hidden="1" customHeight="1" x14ac:dyDescent="0.25"/>
    <row r="17246" ht="0" hidden="1" customHeight="1" x14ac:dyDescent="0.25"/>
    <row r="17247" ht="0" hidden="1" customHeight="1" x14ac:dyDescent="0.25"/>
    <row r="17248" ht="0" hidden="1" customHeight="1" x14ac:dyDescent="0.25"/>
    <row r="17249" ht="0" hidden="1" customHeight="1" x14ac:dyDescent="0.25"/>
    <row r="17250" ht="0" hidden="1" customHeight="1" x14ac:dyDescent="0.25"/>
    <row r="17251" ht="0" hidden="1" customHeight="1" x14ac:dyDescent="0.25"/>
    <row r="17252" ht="0" hidden="1" customHeight="1" x14ac:dyDescent="0.25"/>
    <row r="17253" ht="0" hidden="1" customHeight="1" x14ac:dyDescent="0.25"/>
    <row r="17254" ht="0" hidden="1" customHeight="1" x14ac:dyDescent="0.25"/>
    <row r="17255" ht="0" hidden="1" customHeight="1" x14ac:dyDescent="0.25"/>
    <row r="17256" ht="0" hidden="1" customHeight="1" x14ac:dyDescent="0.25"/>
    <row r="17257" ht="0" hidden="1" customHeight="1" x14ac:dyDescent="0.25"/>
    <row r="17258" ht="0" hidden="1" customHeight="1" x14ac:dyDescent="0.25"/>
    <row r="17259" ht="0" hidden="1" customHeight="1" x14ac:dyDescent="0.25"/>
    <row r="17260" ht="0" hidden="1" customHeight="1" x14ac:dyDescent="0.25"/>
    <row r="17261" ht="0" hidden="1" customHeight="1" x14ac:dyDescent="0.25"/>
    <row r="17262" ht="0" hidden="1" customHeight="1" x14ac:dyDescent="0.25"/>
    <row r="17263" ht="0" hidden="1" customHeight="1" x14ac:dyDescent="0.25"/>
    <row r="17264" ht="0" hidden="1" customHeight="1" x14ac:dyDescent="0.25"/>
    <row r="17265" ht="0" hidden="1" customHeight="1" x14ac:dyDescent="0.25"/>
    <row r="17266" ht="0" hidden="1" customHeight="1" x14ac:dyDescent="0.25"/>
    <row r="17267" ht="0" hidden="1" customHeight="1" x14ac:dyDescent="0.25"/>
    <row r="17268" ht="0" hidden="1" customHeight="1" x14ac:dyDescent="0.25"/>
    <row r="17269" ht="0" hidden="1" customHeight="1" x14ac:dyDescent="0.25"/>
    <row r="17270" ht="0" hidden="1" customHeight="1" x14ac:dyDescent="0.25"/>
    <row r="17271" ht="0" hidden="1" customHeight="1" x14ac:dyDescent="0.25"/>
    <row r="17272" ht="0" hidden="1" customHeight="1" x14ac:dyDescent="0.25"/>
    <row r="17273" ht="0" hidden="1" customHeight="1" x14ac:dyDescent="0.25"/>
    <row r="17274" ht="0" hidden="1" customHeight="1" x14ac:dyDescent="0.25"/>
    <row r="17275" ht="0" hidden="1" customHeight="1" x14ac:dyDescent="0.25"/>
    <row r="17276" ht="0" hidden="1" customHeight="1" x14ac:dyDescent="0.25"/>
    <row r="17277" ht="0" hidden="1" customHeight="1" x14ac:dyDescent="0.25"/>
    <row r="17278" ht="0" hidden="1" customHeight="1" x14ac:dyDescent="0.25"/>
    <row r="17279" ht="0" hidden="1" customHeight="1" x14ac:dyDescent="0.25"/>
    <row r="17280" ht="0" hidden="1" customHeight="1" x14ac:dyDescent="0.25"/>
    <row r="17281" ht="0" hidden="1" customHeight="1" x14ac:dyDescent="0.25"/>
    <row r="17282" ht="0" hidden="1" customHeight="1" x14ac:dyDescent="0.25"/>
    <row r="17283" ht="0" hidden="1" customHeight="1" x14ac:dyDescent="0.25"/>
    <row r="17284" ht="0" hidden="1" customHeight="1" x14ac:dyDescent="0.25"/>
    <row r="17285" ht="0" hidden="1" customHeight="1" x14ac:dyDescent="0.25"/>
    <row r="17286" ht="0" hidden="1" customHeight="1" x14ac:dyDescent="0.25"/>
    <row r="17287" ht="0" hidden="1" customHeight="1" x14ac:dyDescent="0.25"/>
    <row r="17288" ht="0" hidden="1" customHeight="1" x14ac:dyDescent="0.25"/>
    <row r="17289" ht="0" hidden="1" customHeight="1" x14ac:dyDescent="0.25"/>
    <row r="17290" ht="0" hidden="1" customHeight="1" x14ac:dyDescent="0.25"/>
    <row r="17291" ht="0" hidden="1" customHeight="1" x14ac:dyDescent="0.25"/>
    <row r="17292" ht="0" hidden="1" customHeight="1" x14ac:dyDescent="0.25"/>
    <row r="17293" ht="0" hidden="1" customHeight="1" x14ac:dyDescent="0.25"/>
    <row r="17294" ht="0" hidden="1" customHeight="1" x14ac:dyDescent="0.25"/>
    <row r="17295" ht="0" hidden="1" customHeight="1" x14ac:dyDescent="0.25"/>
    <row r="17296" ht="0" hidden="1" customHeight="1" x14ac:dyDescent="0.25"/>
    <row r="17297" ht="0" hidden="1" customHeight="1" x14ac:dyDescent="0.25"/>
    <row r="17298" ht="0" hidden="1" customHeight="1" x14ac:dyDescent="0.25"/>
    <row r="17299" ht="0" hidden="1" customHeight="1" x14ac:dyDescent="0.25"/>
    <row r="17300" ht="0" hidden="1" customHeight="1" x14ac:dyDescent="0.25"/>
    <row r="17301" ht="0" hidden="1" customHeight="1" x14ac:dyDescent="0.25"/>
    <row r="17302" ht="0" hidden="1" customHeight="1" x14ac:dyDescent="0.25"/>
    <row r="17303" ht="0" hidden="1" customHeight="1" x14ac:dyDescent="0.25"/>
    <row r="17304" ht="0" hidden="1" customHeight="1" x14ac:dyDescent="0.25"/>
    <row r="17305" ht="0" hidden="1" customHeight="1" x14ac:dyDescent="0.25"/>
    <row r="17306" ht="0" hidden="1" customHeight="1" x14ac:dyDescent="0.25"/>
    <row r="17307" ht="0" hidden="1" customHeight="1" x14ac:dyDescent="0.25"/>
    <row r="17308" ht="0" hidden="1" customHeight="1" x14ac:dyDescent="0.25"/>
    <row r="17309" ht="0" hidden="1" customHeight="1" x14ac:dyDescent="0.25"/>
    <row r="17310" ht="0" hidden="1" customHeight="1" x14ac:dyDescent="0.25"/>
    <row r="17311" ht="0" hidden="1" customHeight="1" x14ac:dyDescent="0.25"/>
    <row r="17312" ht="0" hidden="1" customHeight="1" x14ac:dyDescent="0.25"/>
    <row r="17313" ht="0" hidden="1" customHeight="1" x14ac:dyDescent="0.25"/>
    <row r="17314" ht="0" hidden="1" customHeight="1" x14ac:dyDescent="0.25"/>
    <row r="17315" ht="0" hidden="1" customHeight="1" x14ac:dyDescent="0.25"/>
    <row r="17316" ht="0" hidden="1" customHeight="1" x14ac:dyDescent="0.25"/>
    <row r="17317" ht="0" hidden="1" customHeight="1" x14ac:dyDescent="0.25"/>
    <row r="17318" ht="0" hidden="1" customHeight="1" x14ac:dyDescent="0.25"/>
    <row r="17319" ht="0" hidden="1" customHeight="1" x14ac:dyDescent="0.25"/>
    <row r="17320" ht="0" hidden="1" customHeight="1" x14ac:dyDescent="0.25"/>
    <row r="17321" ht="0" hidden="1" customHeight="1" x14ac:dyDescent="0.25"/>
    <row r="17322" ht="0" hidden="1" customHeight="1" x14ac:dyDescent="0.25"/>
    <row r="17323" ht="0" hidden="1" customHeight="1" x14ac:dyDescent="0.25"/>
    <row r="17324" ht="0" hidden="1" customHeight="1" x14ac:dyDescent="0.25"/>
    <row r="17325" ht="0" hidden="1" customHeight="1" x14ac:dyDescent="0.25"/>
    <row r="17326" ht="0" hidden="1" customHeight="1" x14ac:dyDescent="0.25"/>
    <row r="17327" ht="0" hidden="1" customHeight="1" x14ac:dyDescent="0.25"/>
    <row r="17328" ht="0" hidden="1" customHeight="1" x14ac:dyDescent="0.25"/>
    <row r="17329" ht="0" hidden="1" customHeight="1" x14ac:dyDescent="0.25"/>
    <row r="17330" ht="0" hidden="1" customHeight="1" x14ac:dyDescent="0.25"/>
    <row r="17331" ht="0" hidden="1" customHeight="1" x14ac:dyDescent="0.25"/>
    <row r="17332" ht="0" hidden="1" customHeight="1" x14ac:dyDescent="0.25"/>
    <row r="17333" ht="0" hidden="1" customHeight="1" x14ac:dyDescent="0.25"/>
    <row r="17334" ht="0" hidden="1" customHeight="1" x14ac:dyDescent="0.25"/>
    <row r="17335" ht="0" hidden="1" customHeight="1" x14ac:dyDescent="0.25"/>
    <row r="17336" ht="0" hidden="1" customHeight="1" x14ac:dyDescent="0.25"/>
    <row r="17337" ht="0" hidden="1" customHeight="1" x14ac:dyDescent="0.25"/>
    <row r="17338" ht="0" hidden="1" customHeight="1" x14ac:dyDescent="0.25"/>
    <row r="17339" ht="0" hidden="1" customHeight="1" x14ac:dyDescent="0.25"/>
    <row r="17340" ht="0" hidden="1" customHeight="1" x14ac:dyDescent="0.25"/>
    <row r="17341" ht="0" hidden="1" customHeight="1" x14ac:dyDescent="0.25"/>
    <row r="17342" ht="0" hidden="1" customHeight="1" x14ac:dyDescent="0.25"/>
    <row r="17343" ht="0" hidden="1" customHeight="1" x14ac:dyDescent="0.25"/>
    <row r="17344" ht="0" hidden="1" customHeight="1" x14ac:dyDescent="0.25"/>
    <row r="17345" ht="0" hidden="1" customHeight="1" x14ac:dyDescent="0.25"/>
    <row r="17346" ht="0" hidden="1" customHeight="1" x14ac:dyDescent="0.25"/>
    <row r="17347" ht="0" hidden="1" customHeight="1" x14ac:dyDescent="0.25"/>
    <row r="17348" ht="0" hidden="1" customHeight="1" x14ac:dyDescent="0.25"/>
    <row r="17349" ht="0" hidden="1" customHeight="1" x14ac:dyDescent="0.25"/>
    <row r="17350" ht="0" hidden="1" customHeight="1" x14ac:dyDescent="0.25"/>
    <row r="17351" ht="0" hidden="1" customHeight="1" x14ac:dyDescent="0.25"/>
    <row r="17352" ht="0" hidden="1" customHeight="1" x14ac:dyDescent="0.25"/>
    <row r="17353" ht="0" hidden="1" customHeight="1" x14ac:dyDescent="0.25"/>
    <row r="17354" ht="0" hidden="1" customHeight="1" x14ac:dyDescent="0.25"/>
    <row r="17355" ht="0" hidden="1" customHeight="1" x14ac:dyDescent="0.25"/>
    <row r="17356" ht="0" hidden="1" customHeight="1" x14ac:dyDescent="0.25"/>
    <row r="17357" ht="0" hidden="1" customHeight="1" x14ac:dyDescent="0.25"/>
    <row r="17358" ht="0" hidden="1" customHeight="1" x14ac:dyDescent="0.25"/>
    <row r="17359" ht="0" hidden="1" customHeight="1" x14ac:dyDescent="0.25"/>
    <row r="17360" ht="0" hidden="1" customHeight="1" x14ac:dyDescent="0.25"/>
    <row r="17361" ht="0" hidden="1" customHeight="1" x14ac:dyDescent="0.25"/>
    <row r="17362" ht="0" hidden="1" customHeight="1" x14ac:dyDescent="0.25"/>
    <row r="17363" ht="0" hidden="1" customHeight="1" x14ac:dyDescent="0.25"/>
    <row r="17364" ht="0" hidden="1" customHeight="1" x14ac:dyDescent="0.25"/>
    <row r="17365" ht="0" hidden="1" customHeight="1" x14ac:dyDescent="0.25"/>
    <row r="17366" ht="0" hidden="1" customHeight="1" x14ac:dyDescent="0.25"/>
    <row r="17367" ht="0" hidden="1" customHeight="1" x14ac:dyDescent="0.25"/>
    <row r="17368" ht="0" hidden="1" customHeight="1" x14ac:dyDescent="0.25"/>
    <row r="17369" ht="0" hidden="1" customHeight="1" x14ac:dyDescent="0.25"/>
    <row r="17370" ht="0" hidden="1" customHeight="1" x14ac:dyDescent="0.25"/>
    <row r="17371" ht="0" hidden="1" customHeight="1" x14ac:dyDescent="0.25"/>
    <row r="17372" ht="0" hidden="1" customHeight="1" x14ac:dyDescent="0.25"/>
    <row r="17373" ht="0" hidden="1" customHeight="1" x14ac:dyDescent="0.25"/>
    <row r="17374" ht="0" hidden="1" customHeight="1" x14ac:dyDescent="0.25"/>
    <row r="17375" ht="0" hidden="1" customHeight="1" x14ac:dyDescent="0.25"/>
    <row r="17376" ht="0" hidden="1" customHeight="1" x14ac:dyDescent="0.25"/>
    <row r="17377" ht="0" hidden="1" customHeight="1" x14ac:dyDescent="0.25"/>
    <row r="17378" ht="0" hidden="1" customHeight="1" x14ac:dyDescent="0.25"/>
    <row r="17379" ht="0" hidden="1" customHeight="1" x14ac:dyDescent="0.25"/>
    <row r="17380" ht="0" hidden="1" customHeight="1" x14ac:dyDescent="0.25"/>
    <row r="17381" ht="0" hidden="1" customHeight="1" x14ac:dyDescent="0.25"/>
    <row r="17382" ht="0" hidden="1" customHeight="1" x14ac:dyDescent="0.25"/>
    <row r="17383" ht="0" hidden="1" customHeight="1" x14ac:dyDescent="0.25"/>
    <row r="17384" ht="0" hidden="1" customHeight="1" x14ac:dyDescent="0.25"/>
    <row r="17385" ht="0" hidden="1" customHeight="1" x14ac:dyDescent="0.25"/>
    <row r="17386" ht="0" hidden="1" customHeight="1" x14ac:dyDescent="0.25"/>
    <row r="17387" ht="0" hidden="1" customHeight="1" x14ac:dyDescent="0.25"/>
    <row r="17388" ht="0" hidden="1" customHeight="1" x14ac:dyDescent="0.25"/>
    <row r="17389" ht="0" hidden="1" customHeight="1" x14ac:dyDescent="0.25"/>
    <row r="17390" ht="0" hidden="1" customHeight="1" x14ac:dyDescent="0.25"/>
    <row r="17391" ht="0" hidden="1" customHeight="1" x14ac:dyDescent="0.25"/>
    <row r="17392" ht="0" hidden="1" customHeight="1" x14ac:dyDescent="0.25"/>
    <row r="17393" ht="0" hidden="1" customHeight="1" x14ac:dyDescent="0.25"/>
    <row r="17394" ht="0" hidden="1" customHeight="1" x14ac:dyDescent="0.25"/>
    <row r="17395" ht="0" hidden="1" customHeight="1" x14ac:dyDescent="0.25"/>
    <row r="17396" ht="0" hidden="1" customHeight="1" x14ac:dyDescent="0.25"/>
    <row r="17397" ht="0" hidden="1" customHeight="1" x14ac:dyDescent="0.25"/>
    <row r="17398" ht="0" hidden="1" customHeight="1" x14ac:dyDescent="0.25"/>
    <row r="17399" ht="0" hidden="1" customHeight="1" x14ac:dyDescent="0.25"/>
    <row r="17400" ht="0" hidden="1" customHeight="1" x14ac:dyDescent="0.25"/>
    <row r="17401" ht="0" hidden="1" customHeight="1" x14ac:dyDescent="0.25"/>
    <row r="17402" ht="0" hidden="1" customHeight="1" x14ac:dyDescent="0.25"/>
    <row r="17403" ht="0" hidden="1" customHeight="1" x14ac:dyDescent="0.25"/>
    <row r="17404" ht="0" hidden="1" customHeight="1" x14ac:dyDescent="0.25"/>
    <row r="17405" ht="0" hidden="1" customHeight="1" x14ac:dyDescent="0.25"/>
    <row r="17406" ht="0" hidden="1" customHeight="1" x14ac:dyDescent="0.25"/>
    <row r="17407" ht="0" hidden="1" customHeight="1" x14ac:dyDescent="0.25"/>
    <row r="17408" ht="0" hidden="1" customHeight="1" x14ac:dyDescent="0.25"/>
    <row r="17409" ht="0" hidden="1" customHeight="1" x14ac:dyDescent="0.25"/>
    <row r="17410" ht="0" hidden="1" customHeight="1" x14ac:dyDescent="0.25"/>
    <row r="17411" ht="0" hidden="1" customHeight="1" x14ac:dyDescent="0.25"/>
    <row r="17412" ht="0" hidden="1" customHeight="1" x14ac:dyDescent="0.25"/>
    <row r="17413" ht="0" hidden="1" customHeight="1" x14ac:dyDescent="0.25"/>
    <row r="17414" ht="0" hidden="1" customHeight="1" x14ac:dyDescent="0.25"/>
    <row r="17415" ht="0" hidden="1" customHeight="1" x14ac:dyDescent="0.25"/>
    <row r="17416" ht="0" hidden="1" customHeight="1" x14ac:dyDescent="0.25"/>
    <row r="17417" ht="0" hidden="1" customHeight="1" x14ac:dyDescent="0.25"/>
    <row r="17418" ht="0" hidden="1" customHeight="1" x14ac:dyDescent="0.25"/>
    <row r="17419" ht="0" hidden="1" customHeight="1" x14ac:dyDescent="0.25"/>
    <row r="17420" ht="0" hidden="1" customHeight="1" x14ac:dyDescent="0.25"/>
    <row r="17421" ht="0" hidden="1" customHeight="1" x14ac:dyDescent="0.25"/>
    <row r="17422" ht="0" hidden="1" customHeight="1" x14ac:dyDescent="0.25"/>
    <row r="17423" ht="0" hidden="1" customHeight="1" x14ac:dyDescent="0.25"/>
    <row r="17424" ht="0" hidden="1" customHeight="1" x14ac:dyDescent="0.25"/>
    <row r="17425" ht="0" hidden="1" customHeight="1" x14ac:dyDescent="0.25"/>
    <row r="17426" ht="0" hidden="1" customHeight="1" x14ac:dyDescent="0.25"/>
    <row r="17427" ht="0" hidden="1" customHeight="1" x14ac:dyDescent="0.25"/>
    <row r="17428" ht="0" hidden="1" customHeight="1" x14ac:dyDescent="0.25"/>
    <row r="17429" ht="0" hidden="1" customHeight="1" x14ac:dyDescent="0.25"/>
    <row r="17430" ht="0" hidden="1" customHeight="1" x14ac:dyDescent="0.25"/>
    <row r="17431" ht="0" hidden="1" customHeight="1" x14ac:dyDescent="0.25"/>
    <row r="17432" ht="0" hidden="1" customHeight="1" x14ac:dyDescent="0.25"/>
    <row r="17433" ht="0" hidden="1" customHeight="1" x14ac:dyDescent="0.25"/>
    <row r="17434" ht="0" hidden="1" customHeight="1" x14ac:dyDescent="0.25"/>
    <row r="17435" ht="0" hidden="1" customHeight="1" x14ac:dyDescent="0.25"/>
    <row r="17436" ht="0" hidden="1" customHeight="1" x14ac:dyDescent="0.25"/>
    <row r="17437" ht="0" hidden="1" customHeight="1" x14ac:dyDescent="0.25"/>
    <row r="17438" ht="0" hidden="1" customHeight="1" x14ac:dyDescent="0.25"/>
    <row r="17439" ht="0" hidden="1" customHeight="1" x14ac:dyDescent="0.25"/>
    <row r="17440" ht="0" hidden="1" customHeight="1" x14ac:dyDescent="0.25"/>
    <row r="17441" ht="0" hidden="1" customHeight="1" x14ac:dyDescent="0.25"/>
    <row r="17442" ht="0" hidden="1" customHeight="1" x14ac:dyDescent="0.25"/>
    <row r="17443" ht="0" hidden="1" customHeight="1" x14ac:dyDescent="0.25"/>
    <row r="17444" ht="0" hidden="1" customHeight="1" x14ac:dyDescent="0.25"/>
    <row r="17445" ht="0" hidden="1" customHeight="1" x14ac:dyDescent="0.25"/>
    <row r="17446" ht="0" hidden="1" customHeight="1" x14ac:dyDescent="0.25"/>
    <row r="17447" ht="0" hidden="1" customHeight="1" x14ac:dyDescent="0.25"/>
    <row r="17448" ht="0" hidden="1" customHeight="1" x14ac:dyDescent="0.25"/>
    <row r="17449" ht="0" hidden="1" customHeight="1" x14ac:dyDescent="0.25"/>
    <row r="17450" ht="0" hidden="1" customHeight="1" x14ac:dyDescent="0.25"/>
    <row r="17451" ht="0" hidden="1" customHeight="1" x14ac:dyDescent="0.25"/>
    <row r="17452" ht="0" hidden="1" customHeight="1" x14ac:dyDescent="0.25"/>
    <row r="17453" ht="0" hidden="1" customHeight="1" x14ac:dyDescent="0.25"/>
    <row r="17454" ht="0" hidden="1" customHeight="1" x14ac:dyDescent="0.25"/>
    <row r="17455" ht="0" hidden="1" customHeight="1" x14ac:dyDescent="0.25"/>
    <row r="17456" ht="0" hidden="1" customHeight="1" x14ac:dyDescent="0.25"/>
    <row r="17457" ht="0" hidden="1" customHeight="1" x14ac:dyDescent="0.25"/>
    <row r="17458" ht="0" hidden="1" customHeight="1" x14ac:dyDescent="0.25"/>
    <row r="17459" ht="0" hidden="1" customHeight="1" x14ac:dyDescent="0.25"/>
    <row r="17460" ht="0" hidden="1" customHeight="1" x14ac:dyDescent="0.25"/>
    <row r="17461" ht="0" hidden="1" customHeight="1" x14ac:dyDescent="0.25"/>
    <row r="17462" ht="0" hidden="1" customHeight="1" x14ac:dyDescent="0.25"/>
    <row r="17463" ht="0" hidden="1" customHeight="1" x14ac:dyDescent="0.25"/>
    <row r="17464" ht="0" hidden="1" customHeight="1" x14ac:dyDescent="0.25"/>
    <row r="17465" ht="0" hidden="1" customHeight="1" x14ac:dyDescent="0.25"/>
    <row r="17466" ht="0" hidden="1" customHeight="1" x14ac:dyDescent="0.25"/>
    <row r="17467" ht="0" hidden="1" customHeight="1" x14ac:dyDescent="0.25"/>
    <row r="17468" ht="0" hidden="1" customHeight="1" x14ac:dyDescent="0.25"/>
    <row r="17469" ht="0" hidden="1" customHeight="1" x14ac:dyDescent="0.25"/>
    <row r="17470" ht="0" hidden="1" customHeight="1" x14ac:dyDescent="0.25"/>
    <row r="17471" ht="0" hidden="1" customHeight="1" x14ac:dyDescent="0.25"/>
    <row r="17472" ht="0" hidden="1" customHeight="1" x14ac:dyDescent="0.25"/>
    <row r="17473" ht="0" hidden="1" customHeight="1" x14ac:dyDescent="0.25"/>
    <row r="17474" ht="0" hidden="1" customHeight="1" x14ac:dyDescent="0.25"/>
    <row r="17475" ht="0" hidden="1" customHeight="1" x14ac:dyDescent="0.25"/>
    <row r="17476" ht="0" hidden="1" customHeight="1" x14ac:dyDescent="0.25"/>
    <row r="17477" ht="0" hidden="1" customHeight="1" x14ac:dyDescent="0.25"/>
    <row r="17478" ht="0" hidden="1" customHeight="1" x14ac:dyDescent="0.25"/>
    <row r="17479" ht="0" hidden="1" customHeight="1" x14ac:dyDescent="0.25"/>
    <row r="17480" ht="0" hidden="1" customHeight="1" x14ac:dyDescent="0.25"/>
    <row r="17481" ht="0" hidden="1" customHeight="1" x14ac:dyDescent="0.25"/>
    <row r="17482" ht="0" hidden="1" customHeight="1" x14ac:dyDescent="0.25"/>
    <row r="17483" ht="0" hidden="1" customHeight="1" x14ac:dyDescent="0.25"/>
    <row r="17484" ht="0" hidden="1" customHeight="1" x14ac:dyDescent="0.25"/>
    <row r="17485" ht="0" hidden="1" customHeight="1" x14ac:dyDescent="0.25"/>
    <row r="17486" ht="0" hidden="1" customHeight="1" x14ac:dyDescent="0.25"/>
    <row r="17487" ht="0" hidden="1" customHeight="1" x14ac:dyDescent="0.25"/>
    <row r="17488" ht="0" hidden="1" customHeight="1" x14ac:dyDescent="0.25"/>
    <row r="17489" ht="0" hidden="1" customHeight="1" x14ac:dyDescent="0.25"/>
    <row r="17490" ht="0" hidden="1" customHeight="1" x14ac:dyDescent="0.25"/>
    <row r="17491" ht="0" hidden="1" customHeight="1" x14ac:dyDescent="0.25"/>
    <row r="17492" ht="0" hidden="1" customHeight="1" x14ac:dyDescent="0.25"/>
    <row r="17493" ht="0" hidden="1" customHeight="1" x14ac:dyDescent="0.25"/>
    <row r="17494" ht="0" hidden="1" customHeight="1" x14ac:dyDescent="0.25"/>
    <row r="17495" ht="0" hidden="1" customHeight="1" x14ac:dyDescent="0.25"/>
    <row r="17496" ht="0" hidden="1" customHeight="1" x14ac:dyDescent="0.25"/>
    <row r="17497" ht="0" hidden="1" customHeight="1" x14ac:dyDescent="0.25"/>
    <row r="17498" ht="0" hidden="1" customHeight="1" x14ac:dyDescent="0.25"/>
    <row r="17499" ht="0" hidden="1" customHeight="1" x14ac:dyDescent="0.25"/>
    <row r="17500" ht="0" hidden="1" customHeight="1" x14ac:dyDescent="0.25"/>
    <row r="17501" ht="0" hidden="1" customHeight="1" x14ac:dyDescent="0.25"/>
    <row r="17502" ht="0" hidden="1" customHeight="1" x14ac:dyDescent="0.25"/>
    <row r="17503" ht="0" hidden="1" customHeight="1" x14ac:dyDescent="0.25"/>
    <row r="17504" ht="0" hidden="1" customHeight="1" x14ac:dyDescent="0.25"/>
    <row r="17505" ht="0" hidden="1" customHeight="1" x14ac:dyDescent="0.25"/>
    <row r="17506" ht="0" hidden="1" customHeight="1" x14ac:dyDescent="0.25"/>
    <row r="17507" ht="0" hidden="1" customHeight="1" x14ac:dyDescent="0.25"/>
    <row r="17508" ht="0" hidden="1" customHeight="1" x14ac:dyDescent="0.25"/>
    <row r="17509" ht="0" hidden="1" customHeight="1" x14ac:dyDescent="0.25"/>
    <row r="17510" ht="0" hidden="1" customHeight="1" x14ac:dyDescent="0.25"/>
    <row r="17511" ht="0" hidden="1" customHeight="1" x14ac:dyDescent="0.25"/>
    <row r="17512" ht="0" hidden="1" customHeight="1" x14ac:dyDescent="0.25"/>
    <row r="17513" ht="0" hidden="1" customHeight="1" x14ac:dyDescent="0.25"/>
    <row r="17514" ht="0" hidden="1" customHeight="1" x14ac:dyDescent="0.25"/>
    <row r="17515" ht="0" hidden="1" customHeight="1" x14ac:dyDescent="0.25"/>
    <row r="17516" ht="0" hidden="1" customHeight="1" x14ac:dyDescent="0.25"/>
    <row r="17517" ht="0" hidden="1" customHeight="1" x14ac:dyDescent="0.25"/>
    <row r="17518" ht="0" hidden="1" customHeight="1" x14ac:dyDescent="0.25"/>
    <row r="17519" ht="0" hidden="1" customHeight="1" x14ac:dyDescent="0.25"/>
    <row r="17520" ht="0" hidden="1" customHeight="1" x14ac:dyDescent="0.25"/>
    <row r="17521" ht="0" hidden="1" customHeight="1" x14ac:dyDescent="0.25"/>
    <row r="17522" ht="0" hidden="1" customHeight="1" x14ac:dyDescent="0.25"/>
    <row r="17523" ht="0" hidden="1" customHeight="1" x14ac:dyDescent="0.25"/>
    <row r="17524" ht="0" hidden="1" customHeight="1" x14ac:dyDescent="0.25"/>
    <row r="17525" ht="0" hidden="1" customHeight="1" x14ac:dyDescent="0.25"/>
    <row r="17526" ht="0" hidden="1" customHeight="1" x14ac:dyDescent="0.25"/>
    <row r="17527" ht="0" hidden="1" customHeight="1" x14ac:dyDescent="0.25"/>
    <row r="17528" ht="0" hidden="1" customHeight="1" x14ac:dyDescent="0.25"/>
    <row r="17529" ht="0" hidden="1" customHeight="1" x14ac:dyDescent="0.25"/>
    <row r="17530" ht="0" hidden="1" customHeight="1" x14ac:dyDescent="0.25"/>
    <row r="17531" ht="0" hidden="1" customHeight="1" x14ac:dyDescent="0.25"/>
    <row r="17532" ht="0" hidden="1" customHeight="1" x14ac:dyDescent="0.25"/>
    <row r="17533" ht="0" hidden="1" customHeight="1" x14ac:dyDescent="0.25"/>
    <row r="17534" ht="0" hidden="1" customHeight="1" x14ac:dyDescent="0.25"/>
    <row r="17535" ht="0" hidden="1" customHeight="1" x14ac:dyDescent="0.25"/>
    <row r="17536" ht="0" hidden="1" customHeight="1" x14ac:dyDescent="0.25"/>
    <row r="17537" ht="0" hidden="1" customHeight="1" x14ac:dyDescent="0.25"/>
    <row r="17538" ht="0" hidden="1" customHeight="1" x14ac:dyDescent="0.25"/>
    <row r="17539" ht="0" hidden="1" customHeight="1" x14ac:dyDescent="0.25"/>
    <row r="17540" ht="0" hidden="1" customHeight="1" x14ac:dyDescent="0.25"/>
    <row r="17541" ht="0" hidden="1" customHeight="1" x14ac:dyDescent="0.25"/>
    <row r="17542" ht="0" hidden="1" customHeight="1" x14ac:dyDescent="0.25"/>
    <row r="17543" ht="0" hidden="1" customHeight="1" x14ac:dyDescent="0.25"/>
    <row r="17544" ht="0" hidden="1" customHeight="1" x14ac:dyDescent="0.25"/>
    <row r="17545" ht="0" hidden="1" customHeight="1" x14ac:dyDescent="0.25"/>
    <row r="17546" ht="0" hidden="1" customHeight="1" x14ac:dyDescent="0.25"/>
    <row r="17547" ht="0" hidden="1" customHeight="1" x14ac:dyDescent="0.25"/>
    <row r="17548" ht="0" hidden="1" customHeight="1" x14ac:dyDescent="0.25"/>
    <row r="17549" ht="0" hidden="1" customHeight="1" x14ac:dyDescent="0.25"/>
    <row r="17550" ht="0" hidden="1" customHeight="1" x14ac:dyDescent="0.25"/>
    <row r="17551" ht="0" hidden="1" customHeight="1" x14ac:dyDescent="0.25"/>
    <row r="17552" ht="0" hidden="1" customHeight="1" x14ac:dyDescent="0.25"/>
    <row r="17553" ht="0" hidden="1" customHeight="1" x14ac:dyDescent="0.25"/>
    <row r="17554" ht="0" hidden="1" customHeight="1" x14ac:dyDescent="0.25"/>
    <row r="17555" ht="0" hidden="1" customHeight="1" x14ac:dyDescent="0.25"/>
    <row r="17556" ht="0" hidden="1" customHeight="1" x14ac:dyDescent="0.25"/>
    <row r="17557" ht="0" hidden="1" customHeight="1" x14ac:dyDescent="0.25"/>
    <row r="17558" ht="0" hidden="1" customHeight="1" x14ac:dyDescent="0.25"/>
    <row r="17559" ht="0" hidden="1" customHeight="1" x14ac:dyDescent="0.25"/>
    <row r="17560" ht="0" hidden="1" customHeight="1" x14ac:dyDescent="0.25"/>
    <row r="17561" ht="0" hidden="1" customHeight="1" x14ac:dyDescent="0.25"/>
    <row r="17562" ht="0" hidden="1" customHeight="1" x14ac:dyDescent="0.25"/>
    <row r="17563" ht="0" hidden="1" customHeight="1" x14ac:dyDescent="0.25"/>
    <row r="17564" ht="0" hidden="1" customHeight="1" x14ac:dyDescent="0.25"/>
    <row r="17565" ht="0" hidden="1" customHeight="1" x14ac:dyDescent="0.25"/>
    <row r="17566" ht="0" hidden="1" customHeight="1" x14ac:dyDescent="0.25"/>
    <row r="17567" ht="0" hidden="1" customHeight="1" x14ac:dyDescent="0.25"/>
    <row r="17568" ht="0" hidden="1" customHeight="1" x14ac:dyDescent="0.25"/>
    <row r="17569" ht="0" hidden="1" customHeight="1" x14ac:dyDescent="0.25"/>
    <row r="17570" ht="0" hidden="1" customHeight="1" x14ac:dyDescent="0.25"/>
    <row r="17571" ht="0" hidden="1" customHeight="1" x14ac:dyDescent="0.25"/>
    <row r="17572" ht="0" hidden="1" customHeight="1" x14ac:dyDescent="0.25"/>
    <row r="17573" ht="0" hidden="1" customHeight="1" x14ac:dyDescent="0.25"/>
    <row r="17574" ht="0" hidden="1" customHeight="1" x14ac:dyDescent="0.25"/>
    <row r="17575" ht="0" hidden="1" customHeight="1" x14ac:dyDescent="0.25"/>
    <row r="17576" ht="0" hidden="1" customHeight="1" x14ac:dyDescent="0.25"/>
    <row r="17577" ht="0" hidden="1" customHeight="1" x14ac:dyDescent="0.25"/>
    <row r="17578" ht="0" hidden="1" customHeight="1" x14ac:dyDescent="0.25"/>
    <row r="17579" ht="0" hidden="1" customHeight="1" x14ac:dyDescent="0.25"/>
    <row r="17580" ht="0" hidden="1" customHeight="1" x14ac:dyDescent="0.25"/>
    <row r="17581" ht="0" hidden="1" customHeight="1" x14ac:dyDescent="0.25"/>
    <row r="17582" ht="0" hidden="1" customHeight="1" x14ac:dyDescent="0.25"/>
    <row r="17583" ht="0" hidden="1" customHeight="1" x14ac:dyDescent="0.25"/>
    <row r="17584" ht="0" hidden="1" customHeight="1" x14ac:dyDescent="0.25"/>
    <row r="17585" ht="0" hidden="1" customHeight="1" x14ac:dyDescent="0.25"/>
    <row r="17586" ht="0" hidden="1" customHeight="1" x14ac:dyDescent="0.25"/>
    <row r="17587" ht="0" hidden="1" customHeight="1" x14ac:dyDescent="0.25"/>
    <row r="17588" ht="0" hidden="1" customHeight="1" x14ac:dyDescent="0.25"/>
    <row r="17589" ht="0" hidden="1" customHeight="1" x14ac:dyDescent="0.25"/>
    <row r="17590" ht="0" hidden="1" customHeight="1" x14ac:dyDescent="0.25"/>
    <row r="17591" ht="0" hidden="1" customHeight="1" x14ac:dyDescent="0.25"/>
    <row r="17592" ht="0" hidden="1" customHeight="1" x14ac:dyDescent="0.25"/>
    <row r="17593" ht="0" hidden="1" customHeight="1" x14ac:dyDescent="0.25"/>
    <row r="17594" ht="0" hidden="1" customHeight="1" x14ac:dyDescent="0.25"/>
    <row r="17595" ht="0" hidden="1" customHeight="1" x14ac:dyDescent="0.25"/>
    <row r="17596" ht="0" hidden="1" customHeight="1" x14ac:dyDescent="0.25"/>
    <row r="17597" ht="0" hidden="1" customHeight="1" x14ac:dyDescent="0.25"/>
    <row r="17598" ht="0" hidden="1" customHeight="1" x14ac:dyDescent="0.25"/>
    <row r="17599" ht="0" hidden="1" customHeight="1" x14ac:dyDescent="0.25"/>
    <row r="17600" ht="0" hidden="1" customHeight="1" x14ac:dyDescent="0.25"/>
    <row r="17601" ht="0" hidden="1" customHeight="1" x14ac:dyDescent="0.25"/>
    <row r="17602" ht="0" hidden="1" customHeight="1" x14ac:dyDescent="0.25"/>
    <row r="17603" ht="0" hidden="1" customHeight="1" x14ac:dyDescent="0.25"/>
    <row r="17604" ht="0" hidden="1" customHeight="1" x14ac:dyDescent="0.25"/>
    <row r="17605" ht="0" hidden="1" customHeight="1" x14ac:dyDescent="0.25"/>
    <row r="17606" ht="0" hidden="1" customHeight="1" x14ac:dyDescent="0.25"/>
    <row r="17607" ht="0" hidden="1" customHeight="1" x14ac:dyDescent="0.25"/>
    <row r="17608" ht="0" hidden="1" customHeight="1" x14ac:dyDescent="0.25"/>
    <row r="17609" ht="0" hidden="1" customHeight="1" x14ac:dyDescent="0.25"/>
    <row r="17610" ht="0" hidden="1" customHeight="1" x14ac:dyDescent="0.25"/>
    <row r="17611" ht="0" hidden="1" customHeight="1" x14ac:dyDescent="0.25"/>
    <row r="17612" ht="0" hidden="1" customHeight="1" x14ac:dyDescent="0.25"/>
    <row r="17613" ht="0" hidden="1" customHeight="1" x14ac:dyDescent="0.25"/>
    <row r="17614" ht="0" hidden="1" customHeight="1" x14ac:dyDescent="0.25"/>
    <row r="17615" ht="0" hidden="1" customHeight="1" x14ac:dyDescent="0.25"/>
    <row r="17616" ht="0" hidden="1" customHeight="1" x14ac:dyDescent="0.25"/>
    <row r="17617" ht="0" hidden="1" customHeight="1" x14ac:dyDescent="0.25"/>
    <row r="17618" ht="0" hidden="1" customHeight="1" x14ac:dyDescent="0.25"/>
    <row r="17619" ht="0" hidden="1" customHeight="1" x14ac:dyDescent="0.25"/>
    <row r="17620" ht="0" hidden="1" customHeight="1" x14ac:dyDescent="0.25"/>
    <row r="17621" ht="0" hidden="1" customHeight="1" x14ac:dyDescent="0.25"/>
    <row r="17622" ht="0" hidden="1" customHeight="1" x14ac:dyDescent="0.25"/>
    <row r="17623" ht="0" hidden="1" customHeight="1" x14ac:dyDescent="0.25"/>
    <row r="17624" ht="0" hidden="1" customHeight="1" x14ac:dyDescent="0.25"/>
    <row r="17625" ht="0" hidden="1" customHeight="1" x14ac:dyDescent="0.25"/>
    <row r="17626" ht="0" hidden="1" customHeight="1" x14ac:dyDescent="0.25"/>
    <row r="17627" ht="0" hidden="1" customHeight="1" x14ac:dyDescent="0.25"/>
    <row r="17628" ht="0" hidden="1" customHeight="1" x14ac:dyDescent="0.25"/>
    <row r="17629" ht="0" hidden="1" customHeight="1" x14ac:dyDescent="0.25"/>
    <row r="17630" ht="0" hidden="1" customHeight="1" x14ac:dyDescent="0.25"/>
    <row r="17631" ht="0" hidden="1" customHeight="1" x14ac:dyDescent="0.25"/>
    <row r="17632" ht="0" hidden="1" customHeight="1" x14ac:dyDescent="0.25"/>
    <row r="17633" ht="0" hidden="1" customHeight="1" x14ac:dyDescent="0.25"/>
    <row r="17634" ht="0" hidden="1" customHeight="1" x14ac:dyDescent="0.25"/>
    <row r="17635" ht="0" hidden="1" customHeight="1" x14ac:dyDescent="0.25"/>
    <row r="17636" ht="0" hidden="1" customHeight="1" x14ac:dyDescent="0.25"/>
    <row r="17637" ht="0" hidden="1" customHeight="1" x14ac:dyDescent="0.25"/>
    <row r="17638" ht="0" hidden="1" customHeight="1" x14ac:dyDescent="0.25"/>
    <row r="17639" ht="0" hidden="1" customHeight="1" x14ac:dyDescent="0.25"/>
    <row r="17640" ht="0" hidden="1" customHeight="1" x14ac:dyDescent="0.25"/>
    <row r="17641" ht="0" hidden="1" customHeight="1" x14ac:dyDescent="0.25"/>
    <row r="17642" ht="0" hidden="1" customHeight="1" x14ac:dyDescent="0.25"/>
    <row r="17643" ht="0" hidden="1" customHeight="1" x14ac:dyDescent="0.25"/>
    <row r="17644" ht="0" hidden="1" customHeight="1" x14ac:dyDescent="0.25"/>
    <row r="17645" ht="0" hidden="1" customHeight="1" x14ac:dyDescent="0.25"/>
    <row r="17646" ht="0" hidden="1" customHeight="1" x14ac:dyDescent="0.25"/>
    <row r="17647" ht="0" hidden="1" customHeight="1" x14ac:dyDescent="0.25"/>
    <row r="17648" ht="0" hidden="1" customHeight="1" x14ac:dyDescent="0.25"/>
    <row r="17649" ht="0" hidden="1" customHeight="1" x14ac:dyDescent="0.25"/>
    <row r="17650" ht="0" hidden="1" customHeight="1" x14ac:dyDescent="0.25"/>
    <row r="17651" ht="0" hidden="1" customHeight="1" x14ac:dyDescent="0.25"/>
    <row r="17652" ht="0" hidden="1" customHeight="1" x14ac:dyDescent="0.25"/>
    <row r="17653" ht="0" hidden="1" customHeight="1" x14ac:dyDescent="0.25"/>
    <row r="17654" ht="0" hidden="1" customHeight="1" x14ac:dyDescent="0.25"/>
    <row r="17655" ht="0" hidden="1" customHeight="1" x14ac:dyDescent="0.25"/>
    <row r="17656" ht="0" hidden="1" customHeight="1" x14ac:dyDescent="0.25"/>
    <row r="17657" ht="0" hidden="1" customHeight="1" x14ac:dyDescent="0.25"/>
    <row r="17658" ht="0" hidden="1" customHeight="1" x14ac:dyDescent="0.25"/>
    <row r="17659" ht="0" hidden="1" customHeight="1" x14ac:dyDescent="0.25"/>
    <row r="17660" ht="0" hidden="1" customHeight="1" x14ac:dyDescent="0.25"/>
    <row r="17661" ht="0" hidden="1" customHeight="1" x14ac:dyDescent="0.25"/>
    <row r="17662" ht="0" hidden="1" customHeight="1" x14ac:dyDescent="0.25"/>
    <row r="17663" ht="0" hidden="1" customHeight="1" x14ac:dyDescent="0.25"/>
    <row r="17664" ht="0" hidden="1" customHeight="1" x14ac:dyDescent="0.25"/>
    <row r="17665" ht="0" hidden="1" customHeight="1" x14ac:dyDescent="0.25"/>
    <row r="17666" ht="0" hidden="1" customHeight="1" x14ac:dyDescent="0.25"/>
    <row r="17667" ht="0" hidden="1" customHeight="1" x14ac:dyDescent="0.25"/>
    <row r="17668" ht="0" hidden="1" customHeight="1" x14ac:dyDescent="0.25"/>
    <row r="17669" ht="0" hidden="1" customHeight="1" x14ac:dyDescent="0.25"/>
    <row r="17670" ht="0" hidden="1" customHeight="1" x14ac:dyDescent="0.25"/>
    <row r="17671" ht="0" hidden="1" customHeight="1" x14ac:dyDescent="0.25"/>
    <row r="17672" ht="0" hidden="1" customHeight="1" x14ac:dyDescent="0.25"/>
    <row r="17673" ht="0" hidden="1" customHeight="1" x14ac:dyDescent="0.25"/>
    <row r="17674" ht="0" hidden="1" customHeight="1" x14ac:dyDescent="0.25"/>
    <row r="17675" ht="0" hidden="1" customHeight="1" x14ac:dyDescent="0.25"/>
    <row r="17676" ht="0" hidden="1" customHeight="1" x14ac:dyDescent="0.25"/>
    <row r="17677" ht="0" hidden="1" customHeight="1" x14ac:dyDescent="0.25"/>
    <row r="17678" ht="0" hidden="1" customHeight="1" x14ac:dyDescent="0.25"/>
    <row r="17679" ht="0" hidden="1" customHeight="1" x14ac:dyDescent="0.25"/>
    <row r="17680" ht="0" hidden="1" customHeight="1" x14ac:dyDescent="0.25"/>
    <row r="17681" ht="0" hidden="1" customHeight="1" x14ac:dyDescent="0.25"/>
    <row r="17682" ht="0" hidden="1" customHeight="1" x14ac:dyDescent="0.25"/>
    <row r="17683" ht="0" hidden="1" customHeight="1" x14ac:dyDescent="0.25"/>
    <row r="17684" ht="0" hidden="1" customHeight="1" x14ac:dyDescent="0.25"/>
    <row r="17685" ht="0" hidden="1" customHeight="1" x14ac:dyDescent="0.25"/>
    <row r="17686" ht="0" hidden="1" customHeight="1" x14ac:dyDescent="0.25"/>
    <row r="17687" ht="0" hidden="1" customHeight="1" x14ac:dyDescent="0.25"/>
    <row r="17688" ht="0" hidden="1" customHeight="1" x14ac:dyDescent="0.25"/>
    <row r="17689" ht="0" hidden="1" customHeight="1" x14ac:dyDescent="0.25"/>
    <row r="17690" ht="0" hidden="1" customHeight="1" x14ac:dyDescent="0.25"/>
    <row r="17691" ht="0" hidden="1" customHeight="1" x14ac:dyDescent="0.25"/>
    <row r="17692" ht="0" hidden="1" customHeight="1" x14ac:dyDescent="0.25"/>
    <row r="17693" ht="0" hidden="1" customHeight="1" x14ac:dyDescent="0.25"/>
    <row r="17694" ht="0" hidden="1" customHeight="1" x14ac:dyDescent="0.25"/>
    <row r="17695" ht="0" hidden="1" customHeight="1" x14ac:dyDescent="0.25"/>
    <row r="17696" ht="0" hidden="1" customHeight="1" x14ac:dyDescent="0.25"/>
    <row r="17697" ht="0" hidden="1" customHeight="1" x14ac:dyDescent="0.25"/>
    <row r="17698" ht="0" hidden="1" customHeight="1" x14ac:dyDescent="0.25"/>
    <row r="17699" ht="0" hidden="1" customHeight="1" x14ac:dyDescent="0.25"/>
    <row r="17700" ht="0" hidden="1" customHeight="1" x14ac:dyDescent="0.25"/>
    <row r="17701" ht="0" hidden="1" customHeight="1" x14ac:dyDescent="0.25"/>
    <row r="17702" ht="0" hidden="1" customHeight="1" x14ac:dyDescent="0.25"/>
    <row r="17703" ht="0" hidden="1" customHeight="1" x14ac:dyDescent="0.25"/>
    <row r="17704" ht="0" hidden="1" customHeight="1" x14ac:dyDescent="0.25"/>
    <row r="17705" ht="0" hidden="1" customHeight="1" x14ac:dyDescent="0.25"/>
    <row r="17706" ht="0" hidden="1" customHeight="1" x14ac:dyDescent="0.25"/>
    <row r="17707" ht="0" hidden="1" customHeight="1" x14ac:dyDescent="0.25"/>
    <row r="17708" ht="0" hidden="1" customHeight="1" x14ac:dyDescent="0.25"/>
    <row r="17709" ht="0" hidden="1" customHeight="1" x14ac:dyDescent="0.25"/>
    <row r="17710" ht="0" hidden="1" customHeight="1" x14ac:dyDescent="0.25"/>
    <row r="17711" ht="0" hidden="1" customHeight="1" x14ac:dyDescent="0.25"/>
    <row r="17712" ht="0" hidden="1" customHeight="1" x14ac:dyDescent="0.25"/>
    <row r="17713" ht="0" hidden="1" customHeight="1" x14ac:dyDescent="0.25"/>
    <row r="17714" ht="0" hidden="1" customHeight="1" x14ac:dyDescent="0.25"/>
    <row r="17715" ht="0" hidden="1" customHeight="1" x14ac:dyDescent="0.25"/>
    <row r="17716" ht="0" hidden="1" customHeight="1" x14ac:dyDescent="0.25"/>
    <row r="17717" ht="0" hidden="1" customHeight="1" x14ac:dyDescent="0.25"/>
    <row r="17718" ht="0" hidden="1" customHeight="1" x14ac:dyDescent="0.25"/>
    <row r="17719" ht="0" hidden="1" customHeight="1" x14ac:dyDescent="0.25"/>
    <row r="17720" ht="0" hidden="1" customHeight="1" x14ac:dyDescent="0.25"/>
    <row r="17721" ht="0" hidden="1" customHeight="1" x14ac:dyDescent="0.25"/>
    <row r="17722" ht="0" hidden="1" customHeight="1" x14ac:dyDescent="0.25"/>
    <row r="17723" ht="0" hidden="1" customHeight="1" x14ac:dyDescent="0.25"/>
    <row r="17724" ht="0" hidden="1" customHeight="1" x14ac:dyDescent="0.25"/>
    <row r="17725" ht="0" hidden="1" customHeight="1" x14ac:dyDescent="0.25"/>
    <row r="17726" ht="0" hidden="1" customHeight="1" x14ac:dyDescent="0.25"/>
    <row r="17727" ht="0" hidden="1" customHeight="1" x14ac:dyDescent="0.25"/>
    <row r="17728" ht="0" hidden="1" customHeight="1" x14ac:dyDescent="0.25"/>
    <row r="17729" ht="0" hidden="1" customHeight="1" x14ac:dyDescent="0.25"/>
    <row r="17730" ht="0" hidden="1" customHeight="1" x14ac:dyDescent="0.25"/>
    <row r="17731" ht="0" hidden="1" customHeight="1" x14ac:dyDescent="0.25"/>
    <row r="17732" ht="0" hidden="1" customHeight="1" x14ac:dyDescent="0.25"/>
    <row r="17733" ht="0" hidden="1" customHeight="1" x14ac:dyDescent="0.25"/>
    <row r="17734" ht="0" hidden="1" customHeight="1" x14ac:dyDescent="0.25"/>
    <row r="17735" ht="0" hidden="1" customHeight="1" x14ac:dyDescent="0.25"/>
    <row r="17736" ht="0" hidden="1" customHeight="1" x14ac:dyDescent="0.25"/>
    <row r="17737" ht="0" hidden="1" customHeight="1" x14ac:dyDescent="0.25"/>
    <row r="17738" ht="0" hidden="1" customHeight="1" x14ac:dyDescent="0.25"/>
    <row r="17739" ht="0" hidden="1" customHeight="1" x14ac:dyDescent="0.25"/>
    <row r="17740" ht="0" hidden="1" customHeight="1" x14ac:dyDescent="0.25"/>
    <row r="17741" ht="0" hidden="1" customHeight="1" x14ac:dyDescent="0.25"/>
    <row r="17742" ht="0" hidden="1" customHeight="1" x14ac:dyDescent="0.25"/>
    <row r="17743" ht="0" hidden="1" customHeight="1" x14ac:dyDescent="0.25"/>
    <row r="17744" ht="0" hidden="1" customHeight="1" x14ac:dyDescent="0.25"/>
    <row r="17745" ht="0" hidden="1" customHeight="1" x14ac:dyDescent="0.25"/>
    <row r="17746" ht="0" hidden="1" customHeight="1" x14ac:dyDescent="0.25"/>
    <row r="17747" ht="0" hidden="1" customHeight="1" x14ac:dyDescent="0.25"/>
    <row r="17748" ht="0" hidden="1" customHeight="1" x14ac:dyDescent="0.25"/>
    <row r="17749" ht="0" hidden="1" customHeight="1" x14ac:dyDescent="0.25"/>
    <row r="17750" ht="0" hidden="1" customHeight="1" x14ac:dyDescent="0.25"/>
    <row r="17751" ht="0" hidden="1" customHeight="1" x14ac:dyDescent="0.25"/>
    <row r="17752" ht="0" hidden="1" customHeight="1" x14ac:dyDescent="0.25"/>
    <row r="17753" ht="0" hidden="1" customHeight="1" x14ac:dyDescent="0.25"/>
    <row r="17754" ht="0" hidden="1" customHeight="1" x14ac:dyDescent="0.25"/>
    <row r="17755" ht="0" hidden="1" customHeight="1" x14ac:dyDescent="0.25"/>
    <row r="17756" ht="0" hidden="1" customHeight="1" x14ac:dyDescent="0.25"/>
    <row r="17757" ht="0" hidden="1" customHeight="1" x14ac:dyDescent="0.25"/>
    <row r="17758" ht="0" hidden="1" customHeight="1" x14ac:dyDescent="0.25"/>
    <row r="17759" ht="0" hidden="1" customHeight="1" x14ac:dyDescent="0.25"/>
    <row r="17760" ht="0" hidden="1" customHeight="1" x14ac:dyDescent="0.25"/>
    <row r="17761" ht="0" hidden="1" customHeight="1" x14ac:dyDescent="0.25"/>
    <row r="17762" ht="0" hidden="1" customHeight="1" x14ac:dyDescent="0.25"/>
    <row r="17763" ht="0" hidden="1" customHeight="1" x14ac:dyDescent="0.25"/>
    <row r="17764" ht="0" hidden="1" customHeight="1" x14ac:dyDescent="0.25"/>
    <row r="17765" ht="0" hidden="1" customHeight="1" x14ac:dyDescent="0.25"/>
    <row r="17766" ht="0" hidden="1" customHeight="1" x14ac:dyDescent="0.25"/>
    <row r="17767" ht="0" hidden="1" customHeight="1" x14ac:dyDescent="0.25"/>
    <row r="17768" ht="0" hidden="1" customHeight="1" x14ac:dyDescent="0.25"/>
    <row r="17769" ht="0" hidden="1" customHeight="1" x14ac:dyDescent="0.25"/>
    <row r="17770" ht="0" hidden="1" customHeight="1" x14ac:dyDescent="0.25"/>
    <row r="17771" ht="0" hidden="1" customHeight="1" x14ac:dyDescent="0.25"/>
    <row r="17772" ht="0" hidden="1" customHeight="1" x14ac:dyDescent="0.25"/>
    <row r="17773" ht="0" hidden="1" customHeight="1" x14ac:dyDescent="0.25"/>
    <row r="17774" ht="0" hidden="1" customHeight="1" x14ac:dyDescent="0.25"/>
    <row r="17775" ht="0" hidden="1" customHeight="1" x14ac:dyDescent="0.25"/>
    <row r="17776" ht="0" hidden="1" customHeight="1" x14ac:dyDescent="0.25"/>
    <row r="17777" ht="0" hidden="1" customHeight="1" x14ac:dyDescent="0.25"/>
    <row r="17778" ht="0" hidden="1" customHeight="1" x14ac:dyDescent="0.25"/>
    <row r="17779" ht="0" hidden="1" customHeight="1" x14ac:dyDescent="0.25"/>
    <row r="17780" ht="0" hidden="1" customHeight="1" x14ac:dyDescent="0.25"/>
    <row r="17781" ht="0" hidden="1" customHeight="1" x14ac:dyDescent="0.25"/>
    <row r="17782" ht="0" hidden="1" customHeight="1" x14ac:dyDescent="0.25"/>
    <row r="17783" ht="0" hidden="1" customHeight="1" x14ac:dyDescent="0.25"/>
    <row r="17784" ht="0" hidden="1" customHeight="1" x14ac:dyDescent="0.25"/>
    <row r="17785" ht="0" hidden="1" customHeight="1" x14ac:dyDescent="0.25"/>
    <row r="17786" ht="0" hidden="1" customHeight="1" x14ac:dyDescent="0.25"/>
    <row r="17787" ht="0" hidden="1" customHeight="1" x14ac:dyDescent="0.25"/>
    <row r="17788" ht="0" hidden="1" customHeight="1" x14ac:dyDescent="0.25"/>
    <row r="17789" ht="0" hidden="1" customHeight="1" x14ac:dyDescent="0.25"/>
    <row r="17790" ht="0" hidden="1" customHeight="1" x14ac:dyDescent="0.25"/>
    <row r="17791" ht="0" hidden="1" customHeight="1" x14ac:dyDescent="0.25"/>
    <row r="17792" ht="0" hidden="1" customHeight="1" x14ac:dyDescent="0.25"/>
    <row r="17793" ht="0" hidden="1" customHeight="1" x14ac:dyDescent="0.25"/>
    <row r="17794" ht="0" hidden="1" customHeight="1" x14ac:dyDescent="0.25"/>
    <row r="17795" ht="0" hidden="1" customHeight="1" x14ac:dyDescent="0.25"/>
    <row r="17796" ht="0" hidden="1" customHeight="1" x14ac:dyDescent="0.25"/>
    <row r="17797" ht="0" hidden="1" customHeight="1" x14ac:dyDescent="0.25"/>
    <row r="17798" ht="0" hidden="1" customHeight="1" x14ac:dyDescent="0.25"/>
    <row r="17799" ht="0" hidden="1" customHeight="1" x14ac:dyDescent="0.25"/>
    <row r="17800" ht="0" hidden="1" customHeight="1" x14ac:dyDescent="0.25"/>
    <row r="17801" ht="0" hidden="1" customHeight="1" x14ac:dyDescent="0.25"/>
    <row r="17802" ht="0" hidden="1" customHeight="1" x14ac:dyDescent="0.25"/>
    <row r="17803" ht="0" hidden="1" customHeight="1" x14ac:dyDescent="0.25"/>
    <row r="17804" ht="0" hidden="1" customHeight="1" x14ac:dyDescent="0.25"/>
    <row r="17805" ht="0" hidden="1" customHeight="1" x14ac:dyDescent="0.25"/>
    <row r="17806" ht="0" hidden="1" customHeight="1" x14ac:dyDescent="0.25"/>
    <row r="17807" ht="0" hidden="1" customHeight="1" x14ac:dyDescent="0.25"/>
    <row r="17808" ht="0" hidden="1" customHeight="1" x14ac:dyDescent="0.25"/>
    <row r="17809" ht="0" hidden="1" customHeight="1" x14ac:dyDescent="0.25"/>
    <row r="17810" ht="0" hidden="1" customHeight="1" x14ac:dyDescent="0.25"/>
    <row r="17811" ht="0" hidden="1" customHeight="1" x14ac:dyDescent="0.25"/>
    <row r="17812" ht="0" hidden="1" customHeight="1" x14ac:dyDescent="0.25"/>
    <row r="17813" ht="0" hidden="1" customHeight="1" x14ac:dyDescent="0.25"/>
    <row r="17814" ht="0" hidden="1" customHeight="1" x14ac:dyDescent="0.25"/>
    <row r="17815" ht="0" hidden="1" customHeight="1" x14ac:dyDescent="0.25"/>
    <row r="17816" ht="0" hidden="1" customHeight="1" x14ac:dyDescent="0.25"/>
    <row r="17817" ht="0" hidden="1" customHeight="1" x14ac:dyDescent="0.25"/>
    <row r="17818" ht="0" hidden="1" customHeight="1" x14ac:dyDescent="0.25"/>
    <row r="17819" ht="0" hidden="1" customHeight="1" x14ac:dyDescent="0.25"/>
    <row r="17820" ht="0" hidden="1" customHeight="1" x14ac:dyDescent="0.25"/>
    <row r="17821" ht="0" hidden="1" customHeight="1" x14ac:dyDescent="0.25"/>
    <row r="17822" ht="0" hidden="1" customHeight="1" x14ac:dyDescent="0.25"/>
    <row r="17823" ht="0" hidden="1" customHeight="1" x14ac:dyDescent="0.25"/>
    <row r="17824" ht="0" hidden="1" customHeight="1" x14ac:dyDescent="0.25"/>
    <row r="17825" ht="0" hidden="1" customHeight="1" x14ac:dyDescent="0.25"/>
    <row r="17826" ht="0" hidden="1" customHeight="1" x14ac:dyDescent="0.25"/>
    <row r="17827" ht="0" hidden="1" customHeight="1" x14ac:dyDescent="0.25"/>
    <row r="17828" ht="0" hidden="1" customHeight="1" x14ac:dyDescent="0.25"/>
    <row r="17829" ht="0" hidden="1" customHeight="1" x14ac:dyDescent="0.25"/>
    <row r="17830" ht="0" hidden="1" customHeight="1" x14ac:dyDescent="0.25"/>
    <row r="17831" ht="0" hidden="1" customHeight="1" x14ac:dyDescent="0.25"/>
    <row r="17832" ht="0" hidden="1" customHeight="1" x14ac:dyDescent="0.25"/>
    <row r="17833" ht="0" hidden="1" customHeight="1" x14ac:dyDescent="0.25"/>
    <row r="17834" ht="0" hidden="1" customHeight="1" x14ac:dyDescent="0.25"/>
    <row r="17835" ht="0" hidden="1" customHeight="1" x14ac:dyDescent="0.25"/>
    <row r="17836" ht="0" hidden="1" customHeight="1" x14ac:dyDescent="0.25"/>
    <row r="17837" ht="0" hidden="1" customHeight="1" x14ac:dyDescent="0.25"/>
    <row r="17838" ht="0" hidden="1" customHeight="1" x14ac:dyDescent="0.25"/>
    <row r="17839" ht="0" hidden="1" customHeight="1" x14ac:dyDescent="0.25"/>
    <row r="17840" ht="0" hidden="1" customHeight="1" x14ac:dyDescent="0.25"/>
    <row r="17841" ht="0" hidden="1" customHeight="1" x14ac:dyDescent="0.25"/>
    <row r="17842" ht="0" hidden="1" customHeight="1" x14ac:dyDescent="0.25"/>
    <row r="17843" ht="0" hidden="1" customHeight="1" x14ac:dyDescent="0.25"/>
    <row r="17844" ht="0" hidden="1" customHeight="1" x14ac:dyDescent="0.25"/>
    <row r="17845" ht="0" hidden="1" customHeight="1" x14ac:dyDescent="0.25"/>
    <row r="17846" ht="0" hidden="1" customHeight="1" x14ac:dyDescent="0.25"/>
    <row r="17847" ht="0" hidden="1" customHeight="1" x14ac:dyDescent="0.25"/>
    <row r="17848" ht="0" hidden="1" customHeight="1" x14ac:dyDescent="0.25"/>
    <row r="17849" ht="0" hidden="1" customHeight="1" x14ac:dyDescent="0.25"/>
    <row r="17850" ht="0" hidden="1" customHeight="1" x14ac:dyDescent="0.25"/>
    <row r="17851" ht="0" hidden="1" customHeight="1" x14ac:dyDescent="0.25"/>
    <row r="17852" ht="0" hidden="1" customHeight="1" x14ac:dyDescent="0.25"/>
    <row r="17853" ht="0" hidden="1" customHeight="1" x14ac:dyDescent="0.25"/>
    <row r="17854" ht="0" hidden="1" customHeight="1" x14ac:dyDescent="0.25"/>
    <row r="17855" ht="0" hidden="1" customHeight="1" x14ac:dyDescent="0.25"/>
    <row r="17856" ht="0" hidden="1" customHeight="1" x14ac:dyDescent="0.25"/>
    <row r="17857" ht="0" hidden="1" customHeight="1" x14ac:dyDescent="0.25"/>
    <row r="17858" ht="0" hidden="1" customHeight="1" x14ac:dyDescent="0.25"/>
    <row r="17859" ht="0" hidden="1" customHeight="1" x14ac:dyDescent="0.25"/>
    <row r="17860" ht="0" hidden="1" customHeight="1" x14ac:dyDescent="0.25"/>
    <row r="17861" ht="0" hidden="1" customHeight="1" x14ac:dyDescent="0.25"/>
    <row r="17862" ht="0" hidden="1" customHeight="1" x14ac:dyDescent="0.25"/>
    <row r="17863" ht="0" hidden="1" customHeight="1" x14ac:dyDescent="0.25"/>
    <row r="17864" ht="0" hidden="1" customHeight="1" x14ac:dyDescent="0.25"/>
    <row r="17865" ht="0" hidden="1" customHeight="1" x14ac:dyDescent="0.25"/>
    <row r="17866" ht="0" hidden="1" customHeight="1" x14ac:dyDescent="0.25"/>
    <row r="17867" ht="0" hidden="1" customHeight="1" x14ac:dyDescent="0.25"/>
    <row r="17868" ht="0" hidden="1" customHeight="1" x14ac:dyDescent="0.25"/>
    <row r="17869" ht="0" hidden="1" customHeight="1" x14ac:dyDescent="0.25"/>
    <row r="17870" ht="0" hidden="1" customHeight="1" x14ac:dyDescent="0.25"/>
    <row r="17871" ht="0" hidden="1" customHeight="1" x14ac:dyDescent="0.25"/>
    <row r="17872" ht="0" hidden="1" customHeight="1" x14ac:dyDescent="0.25"/>
    <row r="17873" ht="0" hidden="1" customHeight="1" x14ac:dyDescent="0.25"/>
    <row r="17874" ht="0" hidden="1" customHeight="1" x14ac:dyDescent="0.25"/>
    <row r="17875" ht="0" hidden="1" customHeight="1" x14ac:dyDescent="0.25"/>
    <row r="17876" ht="0" hidden="1" customHeight="1" x14ac:dyDescent="0.25"/>
    <row r="17877" ht="0" hidden="1" customHeight="1" x14ac:dyDescent="0.25"/>
    <row r="17878" ht="0" hidden="1" customHeight="1" x14ac:dyDescent="0.25"/>
    <row r="17879" ht="0" hidden="1" customHeight="1" x14ac:dyDescent="0.25"/>
    <row r="17880" ht="0" hidden="1" customHeight="1" x14ac:dyDescent="0.25"/>
    <row r="17881" ht="0" hidden="1" customHeight="1" x14ac:dyDescent="0.25"/>
    <row r="17882" ht="0" hidden="1" customHeight="1" x14ac:dyDescent="0.25"/>
    <row r="17883" ht="0" hidden="1" customHeight="1" x14ac:dyDescent="0.25"/>
    <row r="17884" ht="0" hidden="1" customHeight="1" x14ac:dyDescent="0.25"/>
    <row r="17885" ht="0" hidden="1" customHeight="1" x14ac:dyDescent="0.25"/>
    <row r="17886" ht="0" hidden="1" customHeight="1" x14ac:dyDescent="0.25"/>
    <row r="17887" ht="0" hidden="1" customHeight="1" x14ac:dyDescent="0.25"/>
    <row r="17888" ht="0" hidden="1" customHeight="1" x14ac:dyDescent="0.25"/>
    <row r="17889" ht="0" hidden="1" customHeight="1" x14ac:dyDescent="0.25"/>
    <row r="17890" ht="0" hidden="1" customHeight="1" x14ac:dyDescent="0.25"/>
    <row r="17891" ht="0" hidden="1" customHeight="1" x14ac:dyDescent="0.25"/>
    <row r="17892" ht="0" hidden="1" customHeight="1" x14ac:dyDescent="0.25"/>
    <row r="17893" ht="0" hidden="1" customHeight="1" x14ac:dyDescent="0.25"/>
    <row r="17894" ht="0" hidden="1" customHeight="1" x14ac:dyDescent="0.25"/>
    <row r="17895" ht="0" hidden="1" customHeight="1" x14ac:dyDescent="0.25"/>
    <row r="17896" ht="0" hidden="1" customHeight="1" x14ac:dyDescent="0.25"/>
    <row r="17897" ht="0" hidden="1" customHeight="1" x14ac:dyDescent="0.25"/>
    <row r="17898" ht="0" hidden="1" customHeight="1" x14ac:dyDescent="0.25"/>
    <row r="17899" ht="0" hidden="1" customHeight="1" x14ac:dyDescent="0.25"/>
    <row r="17900" ht="0" hidden="1" customHeight="1" x14ac:dyDescent="0.25"/>
    <row r="17901" ht="0" hidden="1" customHeight="1" x14ac:dyDescent="0.25"/>
    <row r="17902" ht="0" hidden="1" customHeight="1" x14ac:dyDescent="0.25"/>
    <row r="17903" ht="0" hidden="1" customHeight="1" x14ac:dyDescent="0.25"/>
    <row r="17904" ht="0" hidden="1" customHeight="1" x14ac:dyDescent="0.25"/>
    <row r="17905" ht="0" hidden="1" customHeight="1" x14ac:dyDescent="0.25"/>
    <row r="17906" ht="0" hidden="1" customHeight="1" x14ac:dyDescent="0.25"/>
    <row r="17907" ht="0" hidden="1" customHeight="1" x14ac:dyDescent="0.25"/>
    <row r="17908" ht="0" hidden="1" customHeight="1" x14ac:dyDescent="0.25"/>
    <row r="17909" ht="0" hidden="1" customHeight="1" x14ac:dyDescent="0.25"/>
    <row r="17910" ht="0" hidden="1" customHeight="1" x14ac:dyDescent="0.25"/>
    <row r="17911" ht="0" hidden="1" customHeight="1" x14ac:dyDescent="0.25"/>
    <row r="17912" ht="0" hidden="1" customHeight="1" x14ac:dyDescent="0.25"/>
    <row r="17913" ht="0" hidden="1" customHeight="1" x14ac:dyDescent="0.25"/>
    <row r="17914" ht="0" hidden="1" customHeight="1" x14ac:dyDescent="0.25"/>
    <row r="17915" ht="0" hidden="1" customHeight="1" x14ac:dyDescent="0.25"/>
    <row r="17916" ht="0" hidden="1" customHeight="1" x14ac:dyDescent="0.25"/>
    <row r="17917" ht="0" hidden="1" customHeight="1" x14ac:dyDescent="0.25"/>
    <row r="17918" ht="0" hidden="1" customHeight="1" x14ac:dyDescent="0.25"/>
    <row r="17919" ht="0" hidden="1" customHeight="1" x14ac:dyDescent="0.25"/>
    <row r="17920" ht="0" hidden="1" customHeight="1" x14ac:dyDescent="0.25"/>
    <row r="17921" ht="0" hidden="1" customHeight="1" x14ac:dyDescent="0.25"/>
    <row r="17922" ht="0" hidden="1" customHeight="1" x14ac:dyDescent="0.25"/>
    <row r="17923" ht="0" hidden="1" customHeight="1" x14ac:dyDescent="0.25"/>
    <row r="17924" ht="0" hidden="1" customHeight="1" x14ac:dyDescent="0.25"/>
    <row r="17925" ht="0" hidden="1" customHeight="1" x14ac:dyDescent="0.25"/>
    <row r="17926" ht="0" hidden="1" customHeight="1" x14ac:dyDescent="0.25"/>
    <row r="17927" ht="0" hidden="1" customHeight="1" x14ac:dyDescent="0.25"/>
    <row r="17928" ht="0" hidden="1" customHeight="1" x14ac:dyDescent="0.25"/>
    <row r="17929" ht="0" hidden="1" customHeight="1" x14ac:dyDescent="0.25"/>
    <row r="17930" ht="0" hidden="1" customHeight="1" x14ac:dyDescent="0.25"/>
    <row r="17931" ht="0" hidden="1" customHeight="1" x14ac:dyDescent="0.25"/>
    <row r="17932" ht="0" hidden="1" customHeight="1" x14ac:dyDescent="0.25"/>
    <row r="17933" ht="0" hidden="1" customHeight="1" x14ac:dyDescent="0.25"/>
    <row r="17934" ht="0" hidden="1" customHeight="1" x14ac:dyDescent="0.25"/>
    <row r="17935" ht="0" hidden="1" customHeight="1" x14ac:dyDescent="0.25"/>
    <row r="17936" ht="0" hidden="1" customHeight="1" x14ac:dyDescent="0.25"/>
    <row r="17937" ht="0" hidden="1" customHeight="1" x14ac:dyDescent="0.25"/>
    <row r="17938" ht="0" hidden="1" customHeight="1" x14ac:dyDescent="0.25"/>
    <row r="17939" ht="0" hidden="1" customHeight="1" x14ac:dyDescent="0.25"/>
    <row r="17940" ht="0" hidden="1" customHeight="1" x14ac:dyDescent="0.25"/>
    <row r="17941" ht="0" hidden="1" customHeight="1" x14ac:dyDescent="0.25"/>
    <row r="17942" ht="0" hidden="1" customHeight="1" x14ac:dyDescent="0.25"/>
    <row r="17943" ht="0" hidden="1" customHeight="1" x14ac:dyDescent="0.25"/>
    <row r="17944" ht="0" hidden="1" customHeight="1" x14ac:dyDescent="0.25"/>
    <row r="17945" ht="0" hidden="1" customHeight="1" x14ac:dyDescent="0.25"/>
    <row r="17946" ht="0" hidden="1" customHeight="1" x14ac:dyDescent="0.25"/>
    <row r="17947" ht="0" hidden="1" customHeight="1" x14ac:dyDescent="0.25"/>
    <row r="17948" ht="0" hidden="1" customHeight="1" x14ac:dyDescent="0.25"/>
    <row r="17949" ht="0" hidden="1" customHeight="1" x14ac:dyDescent="0.25"/>
    <row r="17950" ht="0" hidden="1" customHeight="1" x14ac:dyDescent="0.25"/>
    <row r="17951" ht="0" hidden="1" customHeight="1" x14ac:dyDescent="0.25"/>
    <row r="17952" ht="0" hidden="1" customHeight="1" x14ac:dyDescent="0.25"/>
    <row r="17953" ht="0" hidden="1" customHeight="1" x14ac:dyDescent="0.25"/>
    <row r="17954" ht="0" hidden="1" customHeight="1" x14ac:dyDescent="0.25"/>
    <row r="17955" ht="0" hidden="1" customHeight="1" x14ac:dyDescent="0.25"/>
    <row r="17956" ht="0" hidden="1" customHeight="1" x14ac:dyDescent="0.25"/>
    <row r="17957" ht="0" hidden="1" customHeight="1" x14ac:dyDescent="0.25"/>
    <row r="17958" ht="0" hidden="1" customHeight="1" x14ac:dyDescent="0.25"/>
    <row r="17959" ht="0" hidden="1" customHeight="1" x14ac:dyDescent="0.25"/>
    <row r="17960" ht="0" hidden="1" customHeight="1" x14ac:dyDescent="0.25"/>
    <row r="17961" ht="0" hidden="1" customHeight="1" x14ac:dyDescent="0.25"/>
    <row r="17962" ht="0" hidden="1" customHeight="1" x14ac:dyDescent="0.25"/>
    <row r="17963" ht="0" hidden="1" customHeight="1" x14ac:dyDescent="0.25"/>
    <row r="17964" ht="0" hidden="1" customHeight="1" x14ac:dyDescent="0.25"/>
    <row r="17965" ht="0" hidden="1" customHeight="1" x14ac:dyDescent="0.25"/>
    <row r="17966" ht="0" hidden="1" customHeight="1" x14ac:dyDescent="0.25"/>
    <row r="17967" ht="0" hidden="1" customHeight="1" x14ac:dyDescent="0.25"/>
    <row r="17968" ht="0" hidden="1" customHeight="1" x14ac:dyDescent="0.25"/>
    <row r="17969" ht="0" hidden="1" customHeight="1" x14ac:dyDescent="0.25"/>
    <row r="17970" ht="0" hidden="1" customHeight="1" x14ac:dyDescent="0.25"/>
    <row r="17971" ht="0" hidden="1" customHeight="1" x14ac:dyDescent="0.25"/>
    <row r="17972" ht="0" hidden="1" customHeight="1" x14ac:dyDescent="0.25"/>
    <row r="17973" ht="0" hidden="1" customHeight="1" x14ac:dyDescent="0.25"/>
    <row r="17974" ht="0" hidden="1" customHeight="1" x14ac:dyDescent="0.25"/>
    <row r="17975" ht="0" hidden="1" customHeight="1" x14ac:dyDescent="0.25"/>
    <row r="17976" ht="0" hidden="1" customHeight="1" x14ac:dyDescent="0.25"/>
    <row r="17977" ht="0" hidden="1" customHeight="1" x14ac:dyDescent="0.25"/>
    <row r="17978" ht="0" hidden="1" customHeight="1" x14ac:dyDescent="0.25"/>
    <row r="17979" ht="0" hidden="1" customHeight="1" x14ac:dyDescent="0.25"/>
    <row r="17980" ht="0" hidden="1" customHeight="1" x14ac:dyDescent="0.25"/>
    <row r="17981" ht="0" hidden="1" customHeight="1" x14ac:dyDescent="0.25"/>
    <row r="17982" ht="0" hidden="1" customHeight="1" x14ac:dyDescent="0.25"/>
    <row r="17983" ht="0" hidden="1" customHeight="1" x14ac:dyDescent="0.25"/>
    <row r="17984" ht="0" hidden="1" customHeight="1" x14ac:dyDescent="0.25"/>
    <row r="17985" ht="0" hidden="1" customHeight="1" x14ac:dyDescent="0.25"/>
    <row r="17986" ht="0" hidden="1" customHeight="1" x14ac:dyDescent="0.25"/>
    <row r="17987" ht="0" hidden="1" customHeight="1" x14ac:dyDescent="0.25"/>
    <row r="17988" ht="0" hidden="1" customHeight="1" x14ac:dyDescent="0.25"/>
    <row r="17989" ht="0" hidden="1" customHeight="1" x14ac:dyDescent="0.25"/>
    <row r="17990" ht="0" hidden="1" customHeight="1" x14ac:dyDescent="0.25"/>
    <row r="17991" ht="0" hidden="1" customHeight="1" x14ac:dyDescent="0.25"/>
    <row r="17992" ht="0" hidden="1" customHeight="1" x14ac:dyDescent="0.25"/>
    <row r="17993" ht="0" hidden="1" customHeight="1" x14ac:dyDescent="0.25"/>
    <row r="17994" ht="0" hidden="1" customHeight="1" x14ac:dyDescent="0.25"/>
    <row r="17995" ht="0" hidden="1" customHeight="1" x14ac:dyDescent="0.25"/>
    <row r="17996" ht="0" hidden="1" customHeight="1" x14ac:dyDescent="0.25"/>
    <row r="17997" ht="0" hidden="1" customHeight="1" x14ac:dyDescent="0.25"/>
    <row r="17998" ht="0" hidden="1" customHeight="1" x14ac:dyDescent="0.25"/>
    <row r="17999" ht="0" hidden="1" customHeight="1" x14ac:dyDescent="0.25"/>
    <row r="18000" ht="0" hidden="1" customHeight="1" x14ac:dyDescent="0.25"/>
    <row r="18001" ht="0" hidden="1" customHeight="1" x14ac:dyDescent="0.25"/>
    <row r="18002" ht="0" hidden="1" customHeight="1" x14ac:dyDescent="0.25"/>
    <row r="18003" ht="0" hidden="1" customHeight="1" x14ac:dyDescent="0.25"/>
    <row r="18004" ht="0" hidden="1" customHeight="1" x14ac:dyDescent="0.25"/>
    <row r="18005" ht="0" hidden="1" customHeight="1" x14ac:dyDescent="0.25"/>
    <row r="18006" ht="0" hidden="1" customHeight="1" x14ac:dyDescent="0.25"/>
    <row r="18007" ht="0" hidden="1" customHeight="1" x14ac:dyDescent="0.25"/>
    <row r="18008" ht="0" hidden="1" customHeight="1" x14ac:dyDescent="0.25"/>
    <row r="18009" ht="0" hidden="1" customHeight="1" x14ac:dyDescent="0.25"/>
    <row r="18010" ht="0" hidden="1" customHeight="1" x14ac:dyDescent="0.25"/>
    <row r="18011" ht="0" hidden="1" customHeight="1" x14ac:dyDescent="0.25"/>
    <row r="18012" ht="0" hidden="1" customHeight="1" x14ac:dyDescent="0.25"/>
    <row r="18013" ht="0" hidden="1" customHeight="1" x14ac:dyDescent="0.25"/>
    <row r="18014" ht="0" hidden="1" customHeight="1" x14ac:dyDescent="0.25"/>
    <row r="18015" ht="0" hidden="1" customHeight="1" x14ac:dyDescent="0.25"/>
    <row r="18016" ht="0" hidden="1" customHeight="1" x14ac:dyDescent="0.25"/>
    <row r="18017" ht="0" hidden="1" customHeight="1" x14ac:dyDescent="0.25"/>
    <row r="18018" ht="0" hidden="1" customHeight="1" x14ac:dyDescent="0.25"/>
    <row r="18019" ht="0" hidden="1" customHeight="1" x14ac:dyDescent="0.25"/>
    <row r="18020" ht="0" hidden="1" customHeight="1" x14ac:dyDescent="0.25"/>
    <row r="18021" ht="0" hidden="1" customHeight="1" x14ac:dyDescent="0.25"/>
    <row r="18022" ht="0" hidden="1" customHeight="1" x14ac:dyDescent="0.25"/>
    <row r="18023" ht="0" hidden="1" customHeight="1" x14ac:dyDescent="0.25"/>
    <row r="18024" ht="0" hidden="1" customHeight="1" x14ac:dyDescent="0.25"/>
    <row r="18025" ht="0" hidden="1" customHeight="1" x14ac:dyDescent="0.25"/>
    <row r="18026" ht="0" hidden="1" customHeight="1" x14ac:dyDescent="0.25"/>
    <row r="18027" ht="0" hidden="1" customHeight="1" x14ac:dyDescent="0.25"/>
    <row r="18028" ht="0" hidden="1" customHeight="1" x14ac:dyDescent="0.25"/>
    <row r="18029" ht="0" hidden="1" customHeight="1" x14ac:dyDescent="0.25"/>
    <row r="18030" ht="0" hidden="1" customHeight="1" x14ac:dyDescent="0.25"/>
    <row r="18031" ht="0" hidden="1" customHeight="1" x14ac:dyDescent="0.25"/>
    <row r="18032" ht="0" hidden="1" customHeight="1" x14ac:dyDescent="0.25"/>
    <row r="18033" ht="0" hidden="1" customHeight="1" x14ac:dyDescent="0.25"/>
    <row r="18034" ht="0" hidden="1" customHeight="1" x14ac:dyDescent="0.25"/>
    <row r="18035" ht="0" hidden="1" customHeight="1" x14ac:dyDescent="0.25"/>
    <row r="18036" ht="0" hidden="1" customHeight="1" x14ac:dyDescent="0.25"/>
    <row r="18037" ht="0" hidden="1" customHeight="1" x14ac:dyDescent="0.25"/>
    <row r="18038" ht="0" hidden="1" customHeight="1" x14ac:dyDescent="0.25"/>
    <row r="18039" ht="0" hidden="1" customHeight="1" x14ac:dyDescent="0.25"/>
    <row r="18040" ht="0" hidden="1" customHeight="1" x14ac:dyDescent="0.25"/>
    <row r="18041" ht="0" hidden="1" customHeight="1" x14ac:dyDescent="0.25"/>
    <row r="18042" ht="0" hidden="1" customHeight="1" x14ac:dyDescent="0.25"/>
    <row r="18043" ht="0" hidden="1" customHeight="1" x14ac:dyDescent="0.25"/>
    <row r="18044" ht="0" hidden="1" customHeight="1" x14ac:dyDescent="0.25"/>
    <row r="18045" ht="0" hidden="1" customHeight="1" x14ac:dyDescent="0.25"/>
    <row r="18046" ht="0" hidden="1" customHeight="1" x14ac:dyDescent="0.25"/>
    <row r="18047" ht="0" hidden="1" customHeight="1" x14ac:dyDescent="0.25"/>
    <row r="18048" ht="0" hidden="1" customHeight="1" x14ac:dyDescent="0.25"/>
    <row r="18049" ht="0" hidden="1" customHeight="1" x14ac:dyDescent="0.25"/>
    <row r="18050" ht="0" hidden="1" customHeight="1" x14ac:dyDescent="0.25"/>
    <row r="18051" ht="0" hidden="1" customHeight="1" x14ac:dyDescent="0.25"/>
    <row r="18052" ht="0" hidden="1" customHeight="1" x14ac:dyDescent="0.25"/>
    <row r="18053" ht="0" hidden="1" customHeight="1" x14ac:dyDescent="0.25"/>
    <row r="18054" ht="0" hidden="1" customHeight="1" x14ac:dyDescent="0.25"/>
    <row r="18055" ht="0" hidden="1" customHeight="1" x14ac:dyDescent="0.25"/>
    <row r="18056" ht="0" hidden="1" customHeight="1" x14ac:dyDescent="0.25"/>
    <row r="18057" ht="0" hidden="1" customHeight="1" x14ac:dyDescent="0.25"/>
    <row r="18058" ht="0" hidden="1" customHeight="1" x14ac:dyDescent="0.25"/>
    <row r="18059" ht="0" hidden="1" customHeight="1" x14ac:dyDescent="0.25"/>
    <row r="18060" ht="0" hidden="1" customHeight="1" x14ac:dyDescent="0.25"/>
    <row r="18061" ht="0" hidden="1" customHeight="1" x14ac:dyDescent="0.25"/>
    <row r="18062" ht="0" hidden="1" customHeight="1" x14ac:dyDescent="0.25"/>
    <row r="18063" ht="0" hidden="1" customHeight="1" x14ac:dyDescent="0.25"/>
    <row r="18064" ht="0" hidden="1" customHeight="1" x14ac:dyDescent="0.25"/>
    <row r="18065" ht="0" hidden="1" customHeight="1" x14ac:dyDescent="0.25"/>
    <row r="18066" ht="0" hidden="1" customHeight="1" x14ac:dyDescent="0.25"/>
    <row r="18067" ht="0" hidden="1" customHeight="1" x14ac:dyDescent="0.25"/>
    <row r="18068" ht="0" hidden="1" customHeight="1" x14ac:dyDescent="0.25"/>
    <row r="18069" ht="0" hidden="1" customHeight="1" x14ac:dyDescent="0.25"/>
    <row r="18070" ht="0" hidden="1" customHeight="1" x14ac:dyDescent="0.25"/>
    <row r="18071" ht="0" hidden="1" customHeight="1" x14ac:dyDescent="0.25"/>
    <row r="18072" ht="0" hidden="1" customHeight="1" x14ac:dyDescent="0.25"/>
    <row r="18073" ht="0" hidden="1" customHeight="1" x14ac:dyDescent="0.25"/>
    <row r="18074" ht="0" hidden="1" customHeight="1" x14ac:dyDescent="0.25"/>
    <row r="18075" ht="0" hidden="1" customHeight="1" x14ac:dyDescent="0.25"/>
    <row r="18076" ht="0" hidden="1" customHeight="1" x14ac:dyDescent="0.25"/>
    <row r="18077" ht="0" hidden="1" customHeight="1" x14ac:dyDescent="0.25"/>
    <row r="18078" ht="0" hidden="1" customHeight="1" x14ac:dyDescent="0.25"/>
    <row r="18079" ht="0" hidden="1" customHeight="1" x14ac:dyDescent="0.25"/>
    <row r="18080" ht="0" hidden="1" customHeight="1" x14ac:dyDescent="0.25"/>
    <row r="18081" ht="0" hidden="1" customHeight="1" x14ac:dyDescent="0.25"/>
    <row r="18082" ht="0" hidden="1" customHeight="1" x14ac:dyDescent="0.25"/>
    <row r="18083" ht="0" hidden="1" customHeight="1" x14ac:dyDescent="0.25"/>
    <row r="18084" ht="0" hidden="1" customHeight="1" x14ac:dyDescent="0.25"/>
    <row r="18085" ht="0" hidden="1" customHeight="1" x14ac:dyDescent="0.25"/>
    <row r="18086" ht="0" hidden="1" customHeight="1" x14ac:dyDescent="0.25"/>
    <row r="18087" ht="0" hidden="1" customHeight="1" x14ac:dyDescent="0.25"/>
    <row r="18088" ht="0" hidden="1" customHeight="1" x14ac:dyDescent="0.25"/>
    <row r="18089" ht="0" hidden="1" customHeight="1" x14ac:dyDescent="0.25"/>
    <row r="18090" ht="0" hidden="1" customHeight="1" x14ac:dyDescent="0.25"/>
    <row r="18091" ht="0" hidden="1" customHeight="1" x14ac:dyDescent="0.25"/>
    <row r="18092" ht="0" hidden="1" customHeight="1" x14ac:dyDescent="0.25"/>
    <row r="18093" ht="0" hidden="1" customHeight="1" x14ac:dyDescent="0.25"/>
    <row r="18094" ht="0" hidden="1" customHeight="1" x14ac:dyDescent="0.25"/>
    <row r="18095" ht="0" hidden="1" customHeight="1" x14ac:dyDescent="0.25"/>
    <row r="18096" ht="0" hidden="1" customHeight="1" x14ac:dyDescent="0.25"/>
    <row r="18097" ht="0" hidden="1" customHeight="1" x14ac:dyDescent="0.25"/>
    <row r="18098" ht="0" hidden="1" customHeight="1" x14ac:dyDescent="0.25"/>
    <row r="18099" ht="0" hidden="1" customHeight="1" x14ac:dyDescent="0.25"/>
    <row r="18100" ht="0" hidden="1" customHeight="1" x14ac:dyDescent="0.25"/>
    <row r="18101" ht="0" hidden="1" customHeight="1" x14ac:dyDescent="0.25"/>
    <row r="18102" ht="0" hidden="1" customHeight="1" x14ac:dyDescent="0.25"/>
    <row r="18103" ht="0" hidden="1" customHeight="1" x14ac:dyDescent="0.25"/>
    <row r="18104" ht="0" hidden="1" customHeight="1" x14ac:dyDescent="0.25"/>
    <row r="18105" ht="0" hidden="1" customHeight="1" x14ac:dyDescent="0.25"/>
    <row r="18106" ht="0" hidden="1" customHeight="1" x14ac:dyDescent="0.25"/>
    <row r="18107" ht="0" hidden="1" customHeight="1" x14ac:dyDescent="0.25"/>
    <row r="18108" ht="0" hidden="1" customHeight="1" x14ac:dyDescent="0.25"/>
    <row r="18109" ht="0" hidden="1" customHeight="1" x14ac:dyDescent="0.25"/>
    <row r="18110" ht="0" hidden="1" customHeight="1" x14ac:dyDescent="0.25"/>
    <row r="18111" ht="0" hidden="1" customHeight="1" x14ac:dyDescent="0.25"/>
    <row r="18112" ht="0" hidden="1" customHeight="1" x14ac:dyDescent="0.25"/>
    <row r="18113" ht="0" hidden="1" customHeight="1" x14ac:dyDescent="0.25"/>
    <row r="18114" ht="0" hidden="1" customHeight="1" x14ac:dyDescent="0.25"/>
    <row r="18115" ht="0" hidden="1" customHeight="1" x14ac:dyDescent="0.25"/>
    <row r="18116" ht="0" hidden="1" customHeight="1" x14ac:dyDescent="0.25"/>
    <row r="18117" ht="0" hidden="1" customHeight="1" x14ac:dyDescent="0.25"/>
    <row r="18118" ht="0" hidden="1" customHeight="1" x14ac:dyDescent="0.25"/>
    <row r="18119" ht="0" hidden="1" customHeight="1" x14ac:dyDescent="0.25"/>
    <row r="18120" ht="0" hidden="1" customHeight="1" x14ac:dyDescent="0.25"/>
    <row r="18121" ht="0" hidden="1" customHeight="1" x14ac:dyDescent="0.25"/>
    <row r="18122" ht="0" hidden="1" customHeight="1" x14ac:dyDescent="0.25"/>
    <row r="18123" ht="0" hidden="1" customHeight="1" x14ac:dyDescent="0.25"/>
    <row r="18124" ht="0" hidden="1" customHeight="1" x14ac:dyDescent="0.25"/>
    <row r="18125" ht="0" hidden="1" customHeight="1" x14ac:dyDescent="0.25"/>
    <row r="18126" ht="0" hidden="1" customHeight="1" x14ac:dyDescent="0.25"/>
    <row r="18127" ht="0" hidden="1" customHeight="1" x14ac:dyDescent="0.25"/>
    <row r="18128" ht="0" hidden="1" customHeight="1" x14ac:dyDescent="0.25"/>
    <row r="18129" ht="0" hidden="1" customHeight="1" x14ac:dyDescent="0.25"/>
    <row r="18130" ht="0" hidden="1" customHeight="1" x14ac:dyDescent="0.25"/>
    <row r="18131" ht="0" hidden="1" customHeight="1" x14ac:dyDescent="0.25"/>
    <row r="18132" ht="0" hidden="1" customHeight="1" x14ac:dyDescent="0.25"/>
    <row r="18133" ht="0" hidden="1" customHeight="1" x14ac:dyDescent="0.25"/>
    <row r="18134" ht="0" hidden="1" customHeight="1" x14ac:dyDescent="0.25"/>
    <row r="18135" ht="0" hidden="1" customHeight="1" x14ac:dyDescent="0.25"/>
    <row r="18136" ht="0" hidden="1" customHeight="1" x14ac:dyDescent="0.25"/>
    <row r="18137" ht="0" hidden="1" customHeight="1" x14ac:dyDescent="0.25"/>
    <row r="18138" ht="0" hidden="1" customHeight="1" x14ac:dyDescent="0.25"/>
    <row r="18139" ht="0" hidden="1" customHeight="1" x14ac:dyDescent="0.25"/>
    <row r="18140" ht="0" hidden="1" customHeight="1" x14ac:dyDescent="0.25"/>
    <row r="18141" ht="0" hidden="1" customHeight="1" x14ac:dyDescent="0.25"/>
    <row r="18142" ht="0" hidden="1" customHeight="1" x14ac:dyDescent="0.25"/>
    <row r="18143" ht="0" hidden="1" customHeight="1" x14ac:dyDescent="0.25"/>
    <row r="18144" ht="0" hidden="1" customHeight="1" x14ac:dyDescent="0.25"/>
    <row r="18145" ht="0" hidden="1" customHeight="1" x14ac:dyDescent="0.25"/>
    <row r="18146" ht="0" hidden="1" customHeight="1" x14ac:dyDescent="0.25"/>
    <row r="18147" ht="0" hidden="1" customHeight="1" x14ac:dyDescent="0.25"/>
    <row r="18148" ht="0" hidden="1" customHeight="1" x14ac:dyDescent="0.25"/>
    <row r="18149" ht="0" hidden="1" customHeight="1" x14ac:dyDescent="0.25"/>
    <row r="18150" ht="0" hidden="1" customHeight="1" x14ac:dyDescent="0.25"/>
    <row r="18151" ht="0" hidden="1" customHeight="1" x14ac:dyDescent="0.25"/>
    <row r="18152" ht="0" hidden="1" customHeight="1" x14ac:dyDescent="0.25"/>
    <row r="18153" ht="0" hidden="1" customHeight="1" x14ac:dyDescent="0.25"/>
    <row r="18154" ht="0" hidden="1" customHeight="1" x14ac:dyDescent="0.25"/>
    <row r="18155" ht="0" hidden="1" customHeight="1" x14ac:dyDescent="0.25"/>
    <row r="18156" ht="0" hidden="1" customHeight="1" x14ac:dyDescent="0.25"/>
    <row r="18157" ht="0" hidden="1" customHeight="1" x14ac:dyDescent="0.25"/>
    <row r="18158" ht="0" hidden="1" customHeight="1" x14ac:dyDescent="0.25"/>
    <row r="18159" ht="0" hidden="1" customHeight="1" x14ac:dyDescent="0.25"/>
    <row r="18160" ht="0" hidden="1" customHeight="1" x14ac:dyDescent="0.25"/>
    <row r="18161" ht="0" hidden="1" customHeight="1" x14ac:dyDescent="0.25"/>
    <row r="18162" ht="0" hidden="1" customHeight="1" x14ac:dyDescent="0.25"/>
    <row r="18163" ht="0" hidden="1" customHeight="1" x14ac:dyDescent="0.25"/>
    <row r="18164" ht="0" hidden="1" customHeight="1" x14ac:dyDescent="0.25"/>
    <row r="18165" ht="0" hidden="1" customHeight="1" x14ac:dyDescent="0.25"/>
    <row r="18166" ht="0" hidden="1" customHeight="1" x14ac:dyDescent="0.25"/>
    <row r="18167" ht="0" hidden="1" customHeight="1" x14ac:dyDescent="0.25"/>
    <row r="18168" ht="0" hidden="1" customHeight="1" x14ac:dyDescent="0.25"/>
    <row r="18169" ht="0" hidden="1" customHeight="1" x14ac:dyDescent="0.25"/>
    <row r="18170" ht="0" hidden="1" customHeight="1" x14ac:dyDescent="0.25"/>
    <row r="18171" ht="0" hidden="1" customHeight="1" x14ac:dyDescent="0.25"/>
    <row r="18172" ht="0" hidden="1" customHeight="1" x14ac:dyDescent="0.25"/>
    <row r="18173" ht="0" hidden="1" customHeight="1" x14ac:dyDescent="0.25"/>
    <row r="18174" ht="0" hidden="1" customHeight="1" x14ac:dyDescent="0.25"/>
    <row r="18175" ht="0" hidden="1" customHeight="1" x14ac:dyDescent="0.25"/>
    <row r="18176" ht="0" hidden="1" customHeight="1" x14ac:dyDescent="0.25"/>
    <row r="18177" ht="0" hidden="1" customHeight="1" x14ac:dyDescent="0.25"/>
    <row r="18178" ht="0" hidden="1" customHeight="1" x14ac:dyDescent="0.25"/>
    <row r="18179" ht="0" hidden="1" customHeight="1" x14ac:dyDescent="0.25"/>
    <row r="18180" ht="0" hidden="1" customHeight="1" x14ac:dyDescent="0.25"/>
    <row r="18181" ht="0" hidden="1" customHeight="1" x14ac:dyDescent="0.25"/>
    <row r="18182" ht="0" hidden="1" customHeight="1" x14ac:dyDescent="0.25"/>
    <row r="18183" ht="0" hidden="1" customHeight="1" x14ac:dyDescent="0.25"/>
    <row r="18184" ht="0" hidden="1" customHeight="1" x14ac:dyDescent="0.25"/>
    <row r="18185" ht="0" hidden="1" customHeight="1" x14ac:dyDescent="0.25"/>
    <row r="18186" ht="0" hidden="1" customHeight="1" x14ac:dyDescent="0.25"/>
    <row r="18187" ht="0" hidden="1" customHeight="1" x14ac:dyDescent="0.25"/>
    <row r="18188" ht="0" hidden="1" customHeight="1" x14ac:dyDescent="0.25"/>
    <row r="18189" ht="0" hidden="1" customHeight="1" x14ac:dyDescent="0.25"/>
    <row r="18190" ht="0" hidden="1" customHeight="1" x14ac:dyDescent="0.25"/>
    <row r="18191" ht="0" hidden="1" customHeight="1" x14ac:dyDescent="0.25"/>
    <row r="18192" ht="0" hidden="1" customHeight="1" x14ac:dyDescent="0.25"/>
    <row r="18193" ht="0" hidden="1" customHeight="1" x14ac:dyDescent="0.25"/>
    <row r="18194" ht="0" hidden="1" customHeight="1" x14ac:dyDescent="0.25"/>
    <row r="18195" ht="0" hidden="1" customHeight="1" x14ac:dyDescent="0.25"/>
    <row r="18196" ht="0" hidden="1" customHeight="1" x14ac:dyDescent="0.25"/>
    <row r="18197" ht="0" hidden="1" customHeight="1" x14ac:dyDescent="0.25"/>
    <row r="18198" ht="0" hidden="1" customHeight="1" x14ac:dyDescent="0.25"/>
    <row r="18199" ht="0" hidden="1" customHeight="1" x14ac:dyDescent="0.25"/>
    <row r="18200" ht="0" hidden="1" customHeight="1" x14ac:dyDescent="0.25"/>
    <row r="18201" ht="0" hidden="1" customHeight="1" x14ac:dyDescent="0.25"/>
    <row r="18202" ht="0" hidden="1" customHeight="1" x14ac:dyDescent="0.25"/>
    <row r="18203" ht="0" hidden="1" customHeight="1" x14ac:dyDescent="0.25"/>
    <row r="18204" ht="0" hidden="1" customHeight="1" x14ac:dyDescent="0.25"/>
    <row r="18205" ht="0" hidden="1" customHeight="1" x14ac:dyDescent="0.25"/>
    <row r="18206" ht="0" hidden="1" customHeight="1" x14ac:dyDescent="0.25"/>
    <row r="18207" ht="0" hidden="1" customHeight="1" x14ac:dyDescent="0.25"/>
    <row r="18208" ht="0" hidden="1" customHeight="1" x14ac:dyDescent="0.25"/>
    <row r="18209" ht="0" hidden="1" customHeight="1" x14ac:dyDescent="0.25"/>
    <row r="18210" ht="0" hidden="1" customHeight="1" x14ac:dyDescent="0.25"/>
    <row r="18211" ht="0" hidden="1" customHeight="1" x14ac:dyDescent="0.25"/>
    <row r="18212" ht="0" hidden="1" customHeight="1" x14ac:dyDescent="0.25"/>
    <row r="18213" ht="0" hidden="1" customHeight="1" x14ac:dyDescent="0.25"/>
    <row r="18214" ht="0" hidden="1" customHeight="1" x14ac:dyDescent="0.25"/>
    <row r="18215" ht="0" hidden="1" customHeight="1" x14ac:dyDescent="0.25"/>
    <row r="18216" ht="0" hidden="1" customHeight="1" x14ac:dyDescent="0.25"/>
    <row r="18217" ht="0" hidden="1" customHeight="1" x14ac:dyDescent="0.25"/>
    <row r="18218" ht="0" hidden="1" customHeight="1" x14ac:dyDescent="0.25"/>
    <row r="18219" ht="0" hidden="1" customHeight="1" x14ac:dyDescent="0.25"/>
    <row r="18220" ht="0" hidden="1" customHeight="1" x14ac:dyDescent="0.25"/>
    <row r="18221" ht="0" hidden="1" customHeight="1" x14ac:dyDescent="0.25"/>
    <row r="18222" ht="0" hidden="1" customHeight="1" x14ac:dyDescent="0.25"/>
    <row r="18223" ht="0" hidden="1" customHeight="1" x14ac:dyDescent="0.25"/>
    <row r="18224" ht="0" hidden="1" customHeight="1" x14ac:dyDescent="0.25"/>
    <row r="18225" ht="0" hidden="1" customHeight="1" x14ac:dyDescent="0.25"/>
    <row r="18226" ht="0" hidden="1" customHeight="1" x14ac:dyDescent="0.25"/>
    <row r="18227" ht="0" hidden="1" customHeight="1" x14ac:dyDescent="0.25"/>
    <row r="18228" ht="0" hidden="1" customHeight="1" x14ac:dyDescent="0.25"/>
    <row r="18229" ht="0" hidden="1" customHeight="1" x14ac:dyDescent="0.25"/>
    <row r="18230" ht="0" hidden="1" customHeight="1" x14ac:dyDescent="0.25"/>
    <row r="18231" ht="0" hidden="1" customHeight="1" x14ac:dyDescent="0.25"/>
    <row r="18232" ht="0" hidden="1" customHeight="1" x14ac:dyDescent="0.25"/>
    <row r="18233" ht="0" hidden="1" customHeight="1" x14ac:dyDescent="0.25"/>
    <row r="18234" ht="0" hidden="1" customHeight="1" x14ac:dyDescent="0.25"/>
    <row r="18235" ht="0" hidden="1" customHeight="1" x14ac:dyDescent="0.25"/>
    <row r="18236" ht="0" hidden="1" customHeight="1" x14ac:dyDescent="0.25"/>
    <row r="18237" ht="0" hidden="1" customHeight="1" x14ac:dyDescent="0.25"/>
    <row r="18238" ht="0" hidden="1" customHeight="1" x14ac:dyDescent="0.25"/>
    <row r="18239" ht="0" hidden="1" customHeight="1" x14ac:dyDescent="0.25"/>
    <row r="18240" ht="0" hidden="1" customHeight="1" x14ac:dyDescent="0.25"/>
    <row r="18241" ht="0" hidden="1" customHeight="1" x14ac:dyDescent="0.25"/>
    <row r="18242" ht="0" hidden="1" customHeight="1" x14ac:dyDescent="0.25"/>
    <row r="18243" ht="0" hidden="1" customHeight="1" x14ac:dyDescent="0.25"/>
    <row r="18244" ht="0" hidden="1" customHeight="1" x14ac:dyDescent="0.25"/>
    <row r="18245" ht="0" hidden="1" customHeight="1" x14ac:dyDescent="0.25"/>
    <row r="18246" ht="0" hidden="1" customHeight="1" x14ac:dyDescent="0.25"/>
    <row r="18247" ht="0" hidden="1" customHeight="1" x14ac:dyDescent="0.25"/>
    <row r="18248" ht="0" hidden="1" customHeight="1" x14ac:dyDescent="0.25"/>
    <row r="18249" ht="0" hidden="1" customHeight="1" x14ac:dyDescent="0.25"/>
    <row r="18250" ht="0" hidden="1" customHeight="1" x14ac:dyDescent="0.25"/>
    <row r="18251" ht="0" hidden="1" customHeight="1" x14ac:dyDescent="0.25"/>
    <row r="18252" ht="0" hidden="1" customHeight="1" x14ac:dyDescent="0.25"/>
    <row r="18253" ht="0" hidden="1" customHeight="1" x14ac:dyDescent="0.25"/>
    <row r="18254" ht="0" hidden="1" customHeight="1" x14ac:dyDescent="0.25"/>
    <row r="18255" ht="0" hidden="1" customHeight="1" x14ac:dyDescent="0.25"/>
    <row r="18256" ht="0" hidden="1" customHeight="1" x14ac:dyDescent="0.25"/>
    <row r="18257" ht="0" hidden="1" customHeight="1" x14ac:dyDescent="0.25"/>
    <row r="18258" ht="0" hidden="1" customHeight="1" x14ac:dyDescent="0.25"/>
    <row r="18259" ht="0" hidden="1" customHeight="1" x14ac:dyDescent="0.25"/>
    <row r="18260" ht="0" hidden="1" customHeight="1" x14ac:dyDescent="0.25"/>
    <row r="18261" ht="0" hidden="1" customHeight="1" x14ac:dyDescent="0.25"/>
    <row r="18262" ht="0" hidden="1" customHeight="1" x14ac:dyDescent="0.25"/>
    <row r="18263" ht="0" hidden="1" customHeight="1" x14ac:dyDescent="0.25"/>
    <row r="18264" ht="0" hidden="1" customHeight="1" x14ac:dyDescent="0.25"/>
    <row r="18265" ht="0" hidden="1" customHeight="1" x14ac:dyDescent="0.25"/>
    <row r="18266" ht="0" hidden="1" customHeight="1" x14ac:dyDescent="0.25"/>
    <row r="18267" ht="0" hidden="1" customHeight="1" x14ac:dyDescent="0.25"/>
    <row r="18268" ht="0" hidden="1" customHeight="1" x14ac:dyDescent="0.25"/>
    <row r="18269" ht="0" hidden="1" customHeight="1" x14ac:dyDescent="0.25"/>
    <row r="18270" ht="0" hidden="1" customHeight="1" x14ac:dyDescent="0.25"/>
    <row r="18271" ht="0" hidden="1" customHeight="1" x14ac:dyDescent="0.25"/>
    <row r="18272" ht="0" hidden="1" customHeight="1" x14ac:dyDescent="0.25"/>
    <row r="18273" ht="0" hidden="1" customHeight="1" x14ac:dyDescent="0.25"/>
    <row r="18274" ht="0" hidden="1" customHeight="1" x14ac:dyDescent="0.25"/>
    <row r="18275" ht="0" hidden="1" customHeight="1" x14ac:dyDescent="0.25"/>
    <row r="18276" ht="0" hidden="1" customHeight="1" x14ac:dyDescent="0.25"/>
    <row r="18277" ht="0" hidden="1" customHeight="1" x14ac:dyDescent="0.25"/>
    <row r="18278" ht="0" hidden="1" customHeight="1" x14ac:dyDescent="0.25"/>
    <row r="18279" ht="0" hidden="1" customHeight="1" x14ac:dyDescent="0.25"/>
    <row r="18280" ht="0" hidden="1" customHeight="1" x14ac:dyDescent="0.25"/>
    <row r="18281" ht="0" hidden="1" customHeight="1" x14ac:dyDescent="0.25"/>
    <row r="18282" ht="0" hidden="1" customHeight="1" x14ac:dyDescent="0.25"/>
    <row r="18283" ht="0" hidden="1" customHeight="1" x14ac:dyDescent="0.25"/>
    <row r="18284" ht="0" hidden="1" customHeight="1" x14ac:dyDescent="0.25"/>
    <row r="18285" ht="0" hidden="1" customHeight="1" x14ac:dyDescent="0.25"/>
    <row r="18286" ht="0" hidden="1" customHeight="1" x14ac:dyDescent="0.25"/>
    <row r="18287" ht="0" hidden="1" customHeight="1" x14ac:dyDescent="0.25"/>
    <row r="18288" ht="0" hidden="1" customHeight="1" x14ac:dyDescent="0.25"/>
    <row r="18289" ht="0" hidden="1" customHeight="1" x14ac:dyDescent="0.25"/>
    <row r="18290" ht="0" hidden="1" customHeight="1" x14ac:dyDescent="0.25"/>
    <row r="18291" ht="0" hidden="1" customHeight="1" x14ac:dyDescent="0.25"/>
    <row r="18292" ht="0" hidden="1" customHeight="1" x14ac:dyDescent="0.25"/>
    <row r="18293" ht="0" hidden="1" customHeight="1" x14ac:dyDescent="0.25"/>
    <row r="18294" ht="0" hidden="1" customHeight="1" x14ac:dyDescent="0.25"/>
    <row r="18295" ht="0" hidden="1" customHeight="1" x14ac:dyDescent="0.25"/>
    <row r="18296" ht="0" hidden="1" customHeight="1" x14ac:dyDescent="0.25"/>
    <row r="18297" ht="0" hidden="1" customHeight="1" x14ac:dyDescent="0.25"/>
    <row r="18298" ht="0" hidden="1" customHeight="1" x14ac:dyDescent="0.25"/>
    <row r="18299" ht="0" hidden="1" customHeight="1" x14ac:dyDescent="0.25"/>
    <row r="18300" ht="0" hidden="1" customHeight="1" x14ac:dyDescent="0.25"/>
    <row r="18301" ht="0" hidden="1" customHeight="1" x14ac:dyDescent="0.25"/>
    <row r="18302" ht="0" hidden="1" customHeight="1" x14ac:dyDescent="0.25"/>
    <row r="18303" ht="0" hidden="1" customHeight="1" x14ac:dyDescent="0.25"/>
    <row r="18304" ht="0" hidden="1" customHeight="1" x14ac:dyDescent="0.25"/>
    <row r="18305" ht="0" hidden="1" customHeight="1" x14ac:dyDescent="0.25"/>
    <row r="18306" ht="0" hidden="1" customHeight="1" x14ac:dyDescent="0.25"/>
    <row r="18307" ht="0" hidden="1" customHeight="1" x14ac:dyDescent="0.25"/>
    <row r="18308" ht="0" hidden="1" customHeight="1" x14ac:dyDescent="0.25"/>
    <row r="18309" ht="0" hidden="1" customHeight="1" x14ac:dyDescent="0.25"/>
    <row r="18310" ht="0" hidden="1" customHeight="1" x14ac:dyDescent="0.25"/>
    <row r="18311" ht="0" hidden="1" customHeight="1" x14ac:dyDescent="0.25"/>
    <row r="18312" ht="0" hidden="1" customHeight="1" x14ac:dyDescent="0.25"/>
    <row r="18313" ht="0" hidden="1" customHeight="1" x14ac:dyDescent="0.25"/>
    <row r="18314" ht="0" hidden="1" customHeight="1" x14ac:dyDescent="0.25"/>
    <row r="18315" ht="0" hidden="1" customHeight="1" x14ac:dyDescent="0.25"/>
    <row r="18316" ht="0" hidden="1" customHeight="1" x14ac:dyDescent="0.25"/>
    <row r="18317" ht="0" hidden="1" customHeight="1" x14ac:dyDescent="0.25"/>
    <row r="18318" ht="0" hidden="1" customHeight="1" x14ac:dyDescent="0.25"/>
    <row r="18319" ht="0" hidden="1" customHeight="1" x14ac:dyDescent="0.25"/>
    <row r="18320" ht="0" hidden="1" customHeight="1" x14ac:dyDescent="0.25"/>
    <row r="18321" ht="0" hidden="1" customHeight="1" x14ac:dyDescent="0.25"/>
    <row r="18322" ht="0" hidden="1" customHeight="1" x14ac:dyDescent="0.25"/>
    <row r="18323" ht="0" hidden="1" customHeight="1" x14ac:dyDescent="0.25"/>
    <row r="18324" ht="0" hidden="1" customHeight="1" x14ac:dyDescent="0.25"/>
    <row r="18325" ht="0" hidden="1" customHeight="1" x14ac:dyDescent="0.25"/>
    <row r="18326" ht="0" hidden="1" customHeight="1" x14ac:dyDescent="0.25"/>
    <row r="18327" ht="0" hidden="1" customHeight="1" x14ac:dyDescent="0.25"/>
    <row r="18328" ht="0" hidden="1" customHeight="1" x14ac:dyDescent="0.25"/>
    <row r="18329" ht="0" hidden="1" customHeight="1" x14ac:dyDescent="0.25"/>
    <row r="18330" ht="0" hidden="1" customHeight="1" x14ac:dyDescent="0.25"/>
    <row r="18331" ht="0" hidden="1" customHeight="1" x14ac:dyDescent="0.25"/>
    <row r="18332" ht="0" hidden="1" customHeight="1" x14ac:dyDescent="0.25"/>
    <row r="18333" ht="0" hidden="1" customHeight="1" x14ac:dyDescent="0.25"/>
    <row r="18334" ht="0" hidden="1" customHeight="1" x14ac:dyDescent="0.25"/>
    <row r="18335" ht="0" hidden="1" customHeight="1" x14ac:dyDescent="0.25"/>
    <row r="18336" ht="0" hidden="1" customHeight="1" x14ac:dyDescent="0.25"/>
    <row r="18337" ht="0" hidden="1" customHeight="1" x14ac:dyDescent="0.25"/>
    <row r="18338" ht="0" hidden="1" customHeight="1" x14ac:dyDescent="0.25"/>
    <row r="18339" ht="0" hidden="1" customHeight="1" x14ac:dyDescent="0.25"/>
    <row r="18340" ht="0" hidden="1" customHeight="1" x14ac:dyDescent="0.25"/>
    <row r="18341" ht="0" hidden="1" customHeight="1" x14ac:dyDescent="0.25"/>
    <row r="18342" ht="0" hidden="1" customHeight="1" x14ac:dyDescent="0.25"/>
    <row r="18343" ht="0" hidden="1" customHeight="1" x14ac:dyDescent="0.25"/>
    <row r="18344" ht="0" hidden="1" customHeight="1" x14ac:dyDescent="0.25"/>
    <row r="18345" ht="0" hidden="1" customHeight="1" x14ac:dyDescent="0.25"/>
    <row r="18346" ht="0" hidden="1" customHeight="1" x14ac:dyDescent="0.25"/>
    <row r="18347" ht="0" hidden="1" customHeight="1" x14ac:dyDescent="0.25"/>
    <row r="18348" ht="0" hidden="1" customHeight="1" x14ac:dyDescent="0.25"/>
    <row r="18349" ht="0" hidden="1" customHeight="1" x14ac:dyDescent="0.25"/>
    <row r="18350" ht="0" hidden="1" customHeight="1" x14ac:dyDescent="0.25"/>
    <row r="18351" ht="0" hidden="1" customHeight="1" x14ac:dyDescent="0.25"/>
    <row r="18352" ht="0" hidden="1" customHeight="1" x14ac:dyDescent="0.25"/>
    <row r="18353" ht="0" hidden="1" customHeight="1" x14ac:dyDescent="0.25"/>
    <row r="18354" ht="0" hidden="1" customHeight="1" x14ac:dyDescent="0.25"/>
    <row r="18355" ht="0" hidden="1" customHeight="1" x14ac:dyDescent="0.25"/>
    <row r="18356" ht="0" hidden="1" customHeight="1" x14ac:dyDescent="0.25"/>
    <row r="18357" ht="0" hidden="1" customHeight="1" x14ac:dyDescent="0.25"/>
    <row r="18358" ht="0" hidden="1" customHeight="1" x14ac:dyDescent="0.25"/>
    <row r="18359" ht="0" hidden="1" customHeight="1" x14ac:dyDescent="0.25"/>
    <row r="18360" ht="0" hidden="1" customHeight="1" x14ac:dyDescent="0.25"/>
    <row r="18361" ht="0" hidden="1" customHeight="1" x14ac:dyDescent="0.25"/>
    <row r="18362" ht="0" hidden="1" customHeight="1" x14ac:dyDescent="0.25"/>
    <row r="18363" ht="0" hidden="1" customHeight="1" x14ac:dyDescent="0.25"/>
    <row r="18364" ht="0" hidden="1" customHeight="1" x14ac:dyDescent="0.25"/>
    <row r="18365" ht="0" hidden="1" customHeight="1" x14ac:dyDescent="0.25"/>
    <row r="18366" ht="0" hidden="1" customHeight="1" x14ac:dyDescent="0.25"/>
    <row r="18367" ht="0" hidden="1" customHeight="1" x14ac:dyDescent="0.25"/>
    <row r="18368" ht="0" hidden="1" customHeight="1" x14ac:dyDescent="0.25"/>
    <row r="18369" ht="0" hidden="1" customHeight="1" x14ac:dyDescent="0.25"/>
    <row r="18370" ht="0" hidden="1" customHeight="1" x14ac:dyDescent="0.25"/>
    <row r="18371" ht="0" hidden="1" customHeight="1" x14ac:dyDescent="0.25"/>
    <row r="18372" ht="0" hidden="1" customHeight="1" x14ac:dyDescent="0.25"/>
    <row r="18373" ht="0" hidden="1" customHeight="1" x14ac:dyDescent="0.25"/>
    <row r="18374" ht="0" hidden="1" customHeight="1" x14ac:dyDescent="0.25"/>
    <row r="18375" ht="0" hidden="1" customHeight="1" x14ac:dyDescent="0.25"/>
    <row r="18376" ht="0" hidden="1" customHeight="1" x14ac:dyDescent="0.25"/>
    <row r="18377" ht="0" hidden="1" customHeight="1" x14ac:dyDescent="0.25"/>
    <row r="18378" ht="0" hidden="1" customHeight="1" x14ac:dyDescent="0.25"/>
    <row r="18379" ht="0" hidden="1" customHeight="1" x14ac:dyDescent="0.25"/>
    <row r="18380" ht="0" hidden="1" customHeight="1" x14ac:dyDescent="0.25"/>
    <row r="18381" ht="0" hidden="1" customHeight="1" x14ac:dyDescent="0.25"/>
    <row r="18382" ht="0" hidden="1" customHeight="1" x14ac:dyDescent="0.25"/>
    <row r="18383" ht="0" hidden="1" customHeight="1" x14ac:dyDescent="0.25"/>
    <row r="18384" ht="0" hidden="1" customHeight="1" x14ac:dyDescent="0.25"/>
    <row r="18385" ht="0" hidden="1" customHeight="1" x14ac:dyDescent="0.25"/>
    <row r="18386" ht="0" hidden="1" customHeight="1" x14ac:dyDescent="0.25"/>
    <row r="18387" ht="0" hidden="1" customHeight="1" x14ac:dyDescent="0.25"/>
    <row r="18388" ht="0" hidden="1" customHeight="1" x14ac:dyDescent="0.25"/>
    <row r="18389" ht="0" hidden="1" customHeight="1" x14ac:dyDescent="0.25"/>
    <row r="18390" ht="0" hidden="1" customHeight="1" x14ac:dyDescent="0.25"/>
    <row r="18391" ht="0" hidden="1" customHeight="1" x14ac:dyDescent="0.25"/>
    <row r="18392" ht="0" hidden="1" customHeight="1" x14ac:dyDescent="0.25"/>
    <row r="18393" ht="0" hidden="1" customHeight="1" x14ac:dyDescent="0.25"/>
    <row r="18394" ht="0" hidden="1" customHeight="1" x14ac:dyDescent="0.25"/>
    <row r="18395" ht="0" hidden="1" customHeight="1" x14ac:dyDescent="0.25"/>
    <row r="18396" ht="0" hidden="1" customHeight="1" x14ac:dyDescent="0.25"/>
    <row r="18397" ht="0" hidden="1" customHeight="1" x14ac:dyDescent="0.25"/>
    <row r="18398" ht="0" hidden="1" customHeight="1" x14ac:dyDescent="0.25"/>
    <row r="18399" ht="0" hidden="1" customHeight="1" x14ac:dyDescent="0.25"/>
    <row r="18400" ht="0" hidden="1" customHeight="1" x14ac:dyDescent="0.25"/>
    <row r="18401" ht="0" hidden="1" customHeight="1" x14ac:dyDescent="0.25"/>
    <row r="18402" ht="0" hidden="1" customHeight="1" x14ac:dyDescent="0.25"/>
    <row r="18403" ht="0" hidden="1" customHeight="1" x14ac:dyDescent="0.25"/>
    <row r="18404" ht="0" hidden="1" customHeight="1" x14ac:dyDescent="0.25"/>
    <row r="18405" ht="0" hidden="1" customHeight="1" x14ac:dyDescent="0.25"/>
    <row r="18406" ht="0" hidden="1" customHeight="1" x14ac:dyDescent="0.25"/>
    <row r="18407" ht="0" hidden="1" customHeight="1" x14ac:dyDescent="0.25"/>
    <row r="18408" ht="0" hidden="1" customHeight="1" x14ac:dyDescent="0.25"/>
    <row r="18409" ht="0" hidden="1" customHeight="1" x14ac:dyDescent="0.25"/>
    <row r="18410" ht="0" hidden="1" customHeight="1" x14ac:dyDescent="0.25"/>
    <row r="18411" ht="0" hidden="1" customHeight="1" x14ac:dyDescent="0.25"/>
    <row r="18412" ht="0" hidden="1" customHeight="1" x14ac:dyDescent="0.25"/>
    <row r="18413" ht="0" hidden="1" customHeight="1" x14ac:dyDescent="0.25"/>
    <row r="18414" ht="0" hidden="1" customHeight="1" x14ac:dyDescent="0.25"/>
    <row r="18415" ht="0" hidden="1" customHeight="1" x14ac:dyDescent="0.25"/>
    <row r="18416" ht="0" hidden="1" customHeight="1" x14ac:dyDescent="0.25"/>
    <row r="18417" ht="0" hidden="1" customHeight="1" x14ac:dyDescent="0.25"/>
    <row r="18418" ht="0" hidden="1" customHeight="1" x14ac:dyDescent="0.25"/>
    <row r="18419" ht="0" hidden="1" customHeight="1" x14ac:dyDescent="0.25"/>
    <row r="18420" ht="0" hidden="1" customHeight="1" x14ac:dyDescent="0.25"/>
    <row r="18421" ht="0" hidden="1" customHeight="1" x14ac:dyDescent="0.25"/>
    <row r="18422" ht="0" hidden="1" customHeight="1" x14ac:dyDescent="0.25"/>
    <row r="18423" ht="0" hidden="1" customHeight="1" x14ac:dyDescent="0.25"/>
    <row r="18424" ht="0" hidden="1" customHeight="1" x14ac:dyDescent="0.25"/>
    <row r="18425" ht="0" hidden="1" customHeight="1" x14ac:dyDescent="0.25"/>
    <row r="18426" ht="0" hidden="1" customHeight="1" x14ac:dyDescent="0.25"/>
    <row r="18427" ht="0" hidden="1" customHeight="1" x14ac:dyDescent="0.25"/>
    <row r="18428" ht="0" hidden="1" customHeight="1" x14ac:dyDescent="0.25"/>
    <row r="18429" ht="0" hidden="1" customHeight="1" x14ac:dyDescent="0.25"/>
    <row r="18430" ht="0" hidden="1" customHeight="1" x14ac:dyDescent="0.25"/>
    <row r="18431" ht="0" hidden="1" customHeight="1" x14ac:dyDescent="0.25"/>
    <row r="18432" ht="0" hidden="1" customHeight="1" x14ac:dyDescent="0.25"/>
    <row r="18433" ht="0" hidden="1" customHeight="1" x14ac:dyDescent="0.25"/>
    <row r="18434" ht="0" hidden="1" customHeight="1" x14ac:dyDescent="0.25"/>
    <row r="18435" ht="0" hidden="1" customHeight="1" x14ac:dyDescent="0.25"/>
    <row r="18436" ht="0" hidden="1" customHeight="1" x14ac:dyDescent="0.25"/>
    <row r="18437" ht="0" hidden="1" customHeight="1" x14ac:dyDescent="0.25"/>
    <row r="18438" ht="0" hidden="1" customHeight="1" x14ac:dyDescent="0.25"/>
    <row r="18439" ht="0" hidden="1" customHeight="1" x14ac:dyDescent="0.25"/>
    <row r="18440" ht="0" hidden="1" customHeight="1" x14ac:dyDescent="0.25"/>
    <row r="18441" ht="0" hidden="1" customHeight="1" x14ac:dyDescent="0.25"/>
    <row r="18442" ht="0" hidden="1" customHeight="1" x14ac:dyDescent="0.25"/>
    <row r="18443" ht="0" hidden="1" customHeight="1" x14ac:dyDescent="0.25"/>
    <row r="18444" ht="0" hidden="1" customHeight="1" x14ac:dyDescent="0.25"/>
    <row r="18445" ht="0" hidden="1" customHeight="1" x14ac:dyDescent="0.25"/>
    <row r="18446" ht="0" hidden="1" customHeight="1" x14ac:dyDescent="0.25"/>
    <row r="18447" ht="0" hidden="1" customHeight="1" x14ac:dyDescent="0.25"/>
    <row r="18448" ht="0" hidden="1" customHeight="1" x14ac:dyDescent="0.25"/>
    <row r="18449" ht="0" hidden="1" customHeight="1" x14ac:dyDescent="0.25"/>
    <row r="18450" ht="0" hidden="1" customHeight="1" x14ac:dyDescent="0.25"/>
    <row r="18451" ht="0" hidden="1" customHeight="1" x14ac:dyDescent="0.25"/>
    <row r="18452" ht="0" hidden="1" customHeight="1" x14ac:dyDescent="0.25"/>
    <row r="18453" ht="0" hidden="1" customHeight="1" x14ac:dyDescent="0.25"/>
    <row r="18454" ht="0" hidden="1" customHeight="1" x14ac:dyDescent="0.25"/>
    <row r="18455" ht="0" hidden="1" customHeight="1" x14ac:dyDescent="0.25"/>
    <row r="18456" ht="0" hidden="1" customHeight="1" x14ac:dyDescent="0.25"/>
    <row r="18457" ht="0" hidden="1" customHeight="1" x14ac:dyDescent="0.25"/>
    <row r="18458" ht="0" hidden="1" customHeight="1" x14ac:dyDescent="0.25"/>
    <row r="18459" ht="0" hidden="1" customHeight="1" x14ac:dyDescent="0.25"/>
    <row r="18460" ht="0" hidden="1" customHeight="1" x14ac:dyDescent="0.25"/>
    <row r="18461" ht="0" hidden="1" customHeight="1" x14ac:dyDescent="0.25"/>
    <row r="18462" ht="0" hidden="1" customHeight="1" x14ac:dyDescent="0.25"/>
    <row r="18463" ht="0" hidden="1" customHeight="1" x14ac:dyDescent="0.25"/>
    <row r="18464" ht="0" hidden="1" customHeight="1" x14ac:dyDescent="0.25"/>
    <row r="18465" ht="0" hidden="1" customHeight="1" x14ac:dyDescent="0.25"/>
    <row r="18466" ht="0" hidden="1" customHeight="1" x14ac:dyDescent="0.25"/>
    <row r="18467" ht="0" hidden="1" customHeight="1" x14ac:dyDescent="0.25"/>
    <row r="18468" ht="0" hidden="1" customHeight="1" x14ac:dyDescent="0.25"/>
    <row r="18469" ht="0" hidden="1" customHeight="1" x14ac:dyDescent="0.25"/>
    <row r="18470" ht="0" hidden="1" customHeight="1" x14ac:dyDescent="0.25"/>
    <row r="18471" ht="0" hidden="1" customHeight="1" x14ac:dyDescent="0.25"/>
    <row r="18472" ht="0" hidden="1" customHeight="1" x14ac:dyDescent="0.25"/>
    <row r="18473" ht="0" hidden="1" customHeight="1" x14ac:dyDescent="0.25"/>
    <row r="18474" ht="0" hidden="1" customHeight="1" x14ac:dyDescent="0.25"/>
    <row r="18475" ht="0" hidden="1" customHeight="1" x14ac:dyDescent="0.25"/>
    <row r="18476" ht="0" hidden="1" customHeight="1" x14ac:dyDescent="0.25"/>
    <row r="18477" ht="0" hidden="1" customHeight="1" x14ac:dyDescent="0.25"/>
    <row r="18478" ht="0" hidden="1" customHeight="1" x14ac:dyDescent="0.25"/>
    <row r="18479" ht="0" hidden="1" customHeight="1" x14ac:dyDescent="0.25"/>
    <row r="18480" ht="0" hidden="1" customHeight="1" x14ac:dyDescent="0.25"/>
    <row r="18481" ht="0" hidden="1" customHeight="1" x14ac:dyDescent="0.25"/>
    <row r="18482" ht="0" hidden="1" customHeight="1" x14ac:dyDescent="0.25"/>
    <row r="18483" ht="0" hidden="1" customHeight="1" x14ac:dyDescent="0.25"/>
    <row r="18484" ht="0" hidden="1" customHeight="1" x14ac:dyDescent="0.25"/>
    <row r="18485" ht="0" hidden="1" customHeight="1" x14ac:dyDescent="0.25"/>
    <row r="18486" ht="0" hidden="1" customHeight="1" x14ac:dyDescent="0.25"/>
    <row r="18487" ht="0" hidden="1" customHeight="1" x14ac:dyDescent="0.25"/>
    <row r="18488" ht="0" hidden="1" customHeight="1" x14ac:dyDescent="0.25"/>
    <row r="18489" ht="0" hidden="1" customHeight="1" x14ac:dyDescent="0.25"/>
    <row r="18490" ht="0" hidden="1" customHeight="1" x14ac:dyDescent="0.25"/>
    <row r="18491" ht="0" hidden="1" customHeight="1" x14ac:dyDescent="0.25"/>
    <row r="18492" ht="0" hidden="1" customHeight="1" x14ac:dyDescent="0.25"/>
    <row r="18493" ht="0" hidden="1" customHeight="1" x14ac:dyDescent="0.25"/>
    <row r="18494" ht="0" hidden="1" customHeight="1" x14ac:dyDescent="0.25"/>
    <row r="18495" ht="0" hidden="1" customHeight="1" x14ac:dyDescent="0.25"/>
    <row r="18496" ht="0" hidden="1" customHeight="1" x14ac:dyDescent="0.25"/>
    <row r="18497" ht="0" hidden="1" customHeight="1" x14ac:dyDescent="0.25"/>
    <row r="18498" ht="0" hidden="1" customHeight="1" x14ac:dyDescent="0.25"/>
    <row r="18499" ht="0" hidden="1" customHeight="1" x14ac:dyDescent="0.25"/>
    <row r="18500" ht="0" hidden="1" customHeight="1" x14ac:dyDescent="0.25"/>
    <row r="18501" ht="0" hidden="1" customHeight="1" x14ac:dyDescent="0.25"/>
    <row r="18502" ht="0" hidden="1" customHeight="1" x14ac:dyDescent="0.25"/>
    <row r="18503" ht="0" hidden="1" customHeight="1" x14ac:dyDescent="0.25"/>
    <row r="18504" ht="0" hidden="1" customHeight="1" x14ac:dyDescent="0.25"/>
    <row r="18505" ht="0" hidden="1" customHeight="1" x14ac:dyDescent="0.25"/>
    <row r="18506" ht="0" hidden="1" customHeight="1" x14ac:dyDescent="0.25"/>
    <row r="18507" ht="0" hidden="1" customHeight="1" x14ac:dyDescent="0.25"/>
    <row r="18508" ht="0" hidden="1" customHeight="1" x14ac:dyDescent="0.25"/>
    <row r="18509" ht="0" hidden="1" customHeight="1" x14ac:dyDescent="0.25"/>
    <row r="18510" ht="0" hidden="1" customHeight="1" x14ac:dyDescent="0.25"/>
    <row r="18511" ht="0" hidden="1" customHeight="1" x14ac:dyDescent="0.25"/>
    <row r="18512" ht="0" hidden="1" customHeight="1" x14ac:dyDescent="0.25"/>
    <row r="18513" ht="0" hidden="1" customHeight="1" x14ac:dyDescent="0.25"/>
    <row r="18514" ht="0" hidden="1" customHeight="1" x14ac:dyDescent="0.25"/>
    <row r="18515" ht="0" hidden="1" customHeight="1" x14ac:dyDescent="0.25"/>
    <row r="18516" ht="0" hidden="1" customHeight="1" x14ac:dyDescent="0.25"/>
    <row r="18517" ht="0" hidden="1" customHeight="1" x14ac:dyDescent="0.25"/>
    <row r="18518" ht="0" hidden="1" customHeight="1" x14ac:dyDescent="0.25"/>
    <row r="18519" ht="0" hidden="1" customHeight="1" x14ac:dyDescent="0.25"/>
    <row r="18520" ht="0" hidden="1" customHeight="1" x14ac:dyDescent="0.25"/>
    <row r="18521" ht="0" hidden="1" customHeight="1" x14ac:dyDescent="0.25"/>
    <row r="18522" ht="0" hidden="1" customHeight="1" x14ac:dyDescent="0.25"/>
    <row r="18523" ht="0" hidden="1" customHeight="1" x14ac:dyDescent="0.25"/>
    <row r="18524" ht="0" hidden="1" customHeight="1" x14ac:dyDescent="0.25"/>
    <row r="18525" ht="0" hidden="1" customHeight="1" x14ac:dyDescent="0.25"/>
    <row r="18526" ht="0" hidden="1" customHeight="1" x14ac:dyDescent="0.25"/>
    <row r="18527" ht="0" hidden="1" customHeight="1" x14ac:dyDescent="0.25"/>
    <row r="18528" ht="0" hidden="1" customHeight="1" x14ac:dyDescent="0.25"/>
    <row r="18529" ht="0" hidden="1" customHeight="1" x14ac:dyDescent="0.25"/>
    <row r="18530" ht="0" hidden="1" customHeight="1" x14ac:dyDescent="0.25"/>
    <row r="18531" ht="0" hidden="1" customHeight="1" x14ac:dyDescent="0.25"/>
    <row r="18532" ht="0" hidden="1" customHeight="1" x14ac:dyDescent="0.25"/>
    <row r="18533" ht="0" hidden="1" customHeight="1" x14ac:dyDescent="0.25"/>
    <row r="18534" ht="0" hidden="1" customHeight="1" x14ac:dyDescent="0.25"/>
    <row r="18535" ht="0" hidden="1" customHeight="1" x14ac:dyDescent="0.25"/>
    <row r="18536" ht="0" hidden="1" customHeight="1" x14ac:dyDescent="0.25"/>
    <row r="18537" ht="0" hidden="1" customHeight="1" x14ac:dyDescent="0.25"/>
    <row r="18538" ht="0" hidden="1" customHeight="1" x14ac:dyDescent="0.25"/>
    <row r="18539" ht="0" hidden="1" customHeight="1" x14ac:dyDescent="0.25"/>
    <row r="18540" ht="0" hidden="1" customHeight="1" x14ac:dyDescent="0.25"/>
    <row r="18541" ht="0" hidden="1" customHeight="1" x14ac:dyDescent="0.25"/>
    <row r="18542" ht="0" hidden="1" customHeight="1" x14ac:dyDescent="0.25"/>
    <row r="18543" ht="0" hidden="1" customHeight="1" x14ac:dyDescent="0.25"/>
    <row r="18544" ht="0" hidden="1" customHeight="1" x14ac:dyDescent="0.25"/>
    <row r="18545" ht="0" hidden="1" customHeight="1" x14ac:dyDescent="0.25"/>
    <row r="18546" ht="0" hidden="1" customHeight="1" x14ac:dyDescent="0.25"/>
    <row r="18547" ht="0" hidden="1" customHeight="1" x14ac:dyDescent="0.25"/>
    <row r="18548" ht="0" hidden="1" customHeight="1" x14ac:dyDescent="0.25"/>
    <row r="18549" ht="0" hidden="1" customHeight="1" x14ac:dyDescent="0.25"/>
    <row r="18550" ht="0" hidden="1" customHeight="1" x14ac:dyDescent="0.25"/>
    <row r="18551" ht="0" hidden="1" customHeight="1" x14ac:dyDescent="0.25"/>
    <row r="18552" ht="0" hidden="1" customHeight="1" x14ac:dyDescent="0.25"/>
    <row r="18553" ht="0" hidden="1" customHeight="1" x14ac:dyDescent="0.25"/>
    <row r="18554" ht="0" hidden="1" customHeight="1" x14ac:dyDescent="0.25"/>
    <row r="18555" ht="0" hidden="1" customHeight="1" x14ac:dyDescent="0.25"/>
    <row r="18556" ht="0" hidden="1" customHeight="1" x14ac:dyDescent="0.25"/>
    <row r="18557" ht="0" hidden="1" customHeight="1" x14ac:dyDescent="0.25"/>
    <row r="18558" ht="0" hidden="1" customHeight="1" x14ac:dyDescent="0.25"/>
    <row r="18559" ht="0" hidden="1" customHeight="1" x14ac:dyDescent="0.25"/>
    <row r="18560" ht="0" hidden="1" customHeight="1" x14ac:dyDescent="0.25"/>
    <row r="18561" ht="0" hidden="1" customHeight="1" x14ac:dyDescent="0.25"/>
    <row r="18562" ht="0" hidden="1" customHeight="1" x14ac:dyDescent="0.25"/>
    <row r="18563" ht="0" hidden="1" customHeight="1" x14ac:dyDescent="0.25"/>
    <row r="18564" ht="0" hidden="1" customHeight="1" x14ac:dyDescent="0.25"/>
    <row r="18565" ht="0" hidden="1" customHeight="1" x14ac:dyDescent="0.25"/>
    <row r="18566" ht="0" hidden="1" customHeight="1" x14ac:dyDescent="0.25"/>
    <row r="18567" ht="0" hidden="1" customHeight="1" x14ac:dyDescent="0.25"/>
    <row r="18568" ht="0" hidden="1" customHeight="1" x14ac:dyDescent="0.25"/>
    <row r="18569" ht="0" hidden="1" customHeight="1" x14ac:dyDescent="0.25"/>
    <row r="18570" ht="0" hidden="1" customHeight="1" x14ac:dyDescent="0.25"/>
    <row r="18571" ht="0" hidden="1" customHeight="1" x14ac:dyDescent="0.25"/>
    <row r="18572" ht="0" hidden="1" customHeight="1" x14ac:dyDescent="0.25"/>
    <row r="18573" ht="0" hidden="1" customHeight="1" x14ac:dyDescent="0.25"/>
    <row r="18574" ht="0" hidden="1" customHeight="1" x14ac:dyDescent="0.25"/>
    <row r="18575" ht="0" hidden="1" customHeight="1" x14ac:dyDescent="0.25"/>
    <row r="18576" ht="0" hidden="1" customHeight="1" x14ac:dyDescent="0.25"/>
    <row r="18577" ht="0" hidden="1" customHeight="1" x14ac:dyDescent="0.25"/>
    <row r="18578" ht="0" hidden="1" customHeight="1" x14ac:dyDescent="0.25"/>
    <row r="18579" ht="0" hidden="1" customHeight="1" x14ac:dyDescent="0.25"/>
    <row r="18580" ht="0" hidden="1" customHeight="1" x14ac:dyDescent="0.25"/>
    <row r="18581" ht="0" hidden="1" customHeight="1" x14ac:dyDescent="0.25"/>
    <row r="18582" ht="0" hidden="1" customHeight="1" x14ac:dyDescent="0.25"/>
    <row r="18583" ht="0" hidden="1" customHeight="1" x14ac:dyDescent="0.25"/>
    <row r="18584" ht="0" hidden="1" customHeight="1" x14ac:dyDescent="0.25"/>
    <row r="18585" ht="0" hidden="1" customHeight="1" x14ac:dyDescent="0.25"/>
    <row r="18586" ht="0" hidden="1" customHeight="1" x14ac:dyDescent="0.25"/>
    <row r="18587" ht="0" hidden="1" customHeight="1" x14ac:dyDescent="0.25"/>
    <row r="18588" ht="0" hidden="1" customHeight="1" x14ac:dyDescent="0.25"/>
    <row r="18589" ht="0" hidden="1" customHeight="1" x14ac:dyDescent="0.25"/>
    <row r="18590" ht="0" hidden="1" customHeight="1" x14ac:dyDescent="0.25"/>
    <row r="18591" ht="0" hidden="1" customHeight="1" x14ac:dyDescent="0.25"/>
    <row r="18592" ht="0" hidden="1" customHeight="1" x14ac:dyDescent="0.25"/>
    <row r="18593" ht="0" hidden="1" customHeight="1" x14ac:dyDescent="0.25"/>
    <row r="18594" ht="0" hidden="1" customHeight="1" x14ac:dyDescent="0.25"/>
    <row r="18595" ht="0" hidden="1" customHeight="1" x14ac:dyDescent="0.25"/>
    <row r="18596" ht="0" hidden="1" customHeight="1" x14ac:dyDescent="0.25"/>
    <row r="18597" ht="0" hidden="1" customHeight="1" x14ac:dyDescent="0.25"/>
    <row r="18598" ht="0" hidden="1" customHeight="1" x14ac:dyDescent="0.25"/>
    <row r="18599" ht="0" hidden="1" customHeight="1" x14ac:dyDescent="0.25"/>
    <row r="18600" ht="0" hidden="1" customHeight="1" x14ac:dyDescent="0.25"/>
    <row r="18601" ht="0" hidden="1" customHeight="1" x14ac:dyDescent="0.25"/>
    <row r="18602" ht="0" hidden="1" customHeight="1" x14ac:dyDescent="0.25"/>
    <row r="18603" ht="0" hidden="1" customHeight="1" x14ac:dyDescent="0.25"/>
    <row r="18604" ht="0" hidden="1" customHeight="1" x14ac:dyDescent="0.25"/>
    <row r="18605" ht="0" hidden="1" customHeight="1" x14ac:dyDescent="0.25"/>
    <row r="18606" ht="0" hidden="1" customHeight="1" x14ac:dyDescent="0.25"/>
    <row r="18607" ht="0" hidden="1" customHeight="1" x14ac:dyDescent="0.25"/>
    <row r="18608" ht="0" hidden="1" customHeight="1" x14ac:dyDescent="0.25"/>
    <row r="18609" ht="0" hidden="1" customHeight="1" x14ac:dyDescent="0.25"/>
    <row r="18610" ht="0" hidden="1" customHeight="1" x14ac:dyDescent="0.25"/>
    <row r="18611" ht="0" hidden="1" customHeight="1" x14ac:dyDescent="0.25"/>
    <row r="18612" ht="0" hidden="1" customHeight="1" x14ac:dyDescent="0.25"/>
    <row r="18613" ht="0" hidden="1" customHeight="1" x14ac:dyDescent="0.25"/>
    <row r="18614" ht="0" hidden="1" customHeight="1" x14ac:dyDescent="0.25"/>
    <row r="18615" ht="0" hidden="1" customHeight="1" x14ac:dyDescent="0.25"/>
    <row r="18616" ht="0" hidden="1" customHeight="1" x14ac:dyDescent="0.25"/>
    <row r="18617" ht="0" hidden="1" customHeight="1" x14ac:dyDescent="0.25"/>
    <row r="18618" ht="0" hidden="1" customHeight="1" x14ac:dyDescent="0.25"/>
    <row r="18619" ht="0" hidden="1" customHeight="1" x14ac:dyDescent="0.25"/>
    <row r="18620" ht="0" hidden="1" customHeight="1" x14ac:dyDescent="0.25"/>
    <row r="18621" ht="0" hidden="1" customHeight="1" x14ac:dyDescent="0.25"/>
    <row r="18622" ht="0" hidden="1" customHeight="1" x14ac:dyDescent="0.25"/>
    <row r="18623" ht="0" hidden="1" customHeight="1" x14ac:dyDescent="0.25"/>
    <row r="18624" ht="0" hidden="1" customHeight="1" x14ac:dyDescent="0.25"/>
    <row r="18625" ht="0" hidden="1" customHeight="1" x14ac:dyDescent="0.25"/>
    <row r="18626" ht="0" hidden="1" customHeight="1" x14ac:dyDescent="0.25"/>
    <row r="18627" ht="0" hidden="1" customHeight="1" x14ac:dyDescent="0.25"/>
    <row r="18628" ht="0" hidden="1" customHeight="1" x14ac:dyDescent="0.25"/>
    <row r="18629" ht="0" hidden="1" customHeight="1" x14ac:dyDescent="0.25"/>
    <row r="18630" ht="0" hidden="1" customHeight="1" x14ac:dyDescent="0.25"/>
    <row r="18631" ht="0" hidden="1" customHeight="1" x14ac:dyDescent="0.25"/>
    <row r="18632" ht="0" hidden="1" customHeight="1" x14ac:dyDescent="0.25"/>
    <row r="18633" ht="0" hidden="1" customHeight="1" x14ac:dyDescent="0.25"/>
    <row r="18634" ht="0" hidden="1" customHeight="1" x14ac:dyDescent="0.25"/>
    <row r="18635" ht="0" hidden="1" customHeight="1" x14ac:dyDescent="0.25"/>
    <row r="18636" ht="0" hidden="1" customHeight="1" x14ac:dyDescent="0.25"/>
    <row r="18637" ht="0" hidden="1" customHeight="1" x14ac:dyDescent="0.25"/>
    <row r="18638" ht="0" hidden="1" customHeight="1" x14ac:dyDescent="0.25"/>
    <row r="18639" ht="0" hidden="1" customHeight="1" x14ac:dyDescent="0.25"/>
    <row r="18640" ht="0" hidden="1" customHeight="1" x14ac:dyDescent="0.25"/>
    <row r="18641" ht="0" hidden="1" customHeight="1" x14ac:dyDescent="0.25"/>
    <row r="18642" ht="0" hidden="1" customHeight="1" x14ac:dyDescent="0.25"/>
    <row r="18643" ht="0" hidden="1" customHeight="1" x14ac:dyDescent="0.25"/>
    <row r="18644" ht="0" hidden="1" customHeight="1" x14ac:dyDescent="0.25"/>
    <row r="18645" ht="0" hidden="1" customHeight="1" x14ac:dyDescent="0.25"/>
    <row r="18646" ht="0" hidden="1" customHeight="1" x14ac:dyDescent="0.25"/>
    <row r="18647" ht="0" hidden="1" customHeight="1" x14ac:dyDescent="0.25"/>
    <row r="18648" ht="0" hidden="1" customHeight="1" x14ac:dyDescent="0.25"/>
    <row r="18649" ht="0" hidden="1" customHeight="1" x14ac:dyDescent="0.25"/>
    <row r="18650" ht="0" hidden="1" customHeight="1" x14ac:dyDescent="0.25"/>
    <row r="18651" ht="0" hidden="1" customHeight="1" x14ac:dyDescent="0.25"/>
    <row r="18652" ht="0" hidden="1" customHeight="1" x14ac:dyDescent="0.25"/>
    <row r="18653" ht="0" hidden="1" customHeight="1" x14ac:dyDescent="0.25"/>
    <row r="18654" ht="0" hidden="1" customHeight="1" x14ac:dyDescent="0.25"/>
    <row r="18655" ht="0" hidden="1" customHeight="1" x14ac:dyDescent="0.25"/>
    <row r="18656" ht="0" hidden="1" customHeight="1" x14ac:dyDescent="0.25"/>
    <row r="18657" ht="0" hidden="1" customHeight="1" x14ac:dyDescent="0.25"/>
    <row r="18658" ht="0" hidden="1" customHeight="1" x14ac:dyDescent="0.25"/>
    <row r="18659" ht="0" hidden="1" customHeight="1" x14ac:dyDescent="0.25"/>
    <row r="18660" ht="0" hidden="1" customHeight="1" x14ac:dyDescent="0.25"/>
    <row r="18661" ht="0" hidden="1" customHeight="1" x14ac:dyDescent="0.25"/>
    <row r="18662" ht="0" hidden="1" customHeight="1" x14ac:dyDescent="0.25"/>
    <row r="18663" ht="0" hidden="1" customHeight="1" x14ac:dyDescent="0.25"/>
    <row r="18664" ht="0" hidden="1" customHeight="1" x14ac:dyDescent="0.25"/>
    <row r="18665" ht="0" hidden="1" customHeight="1" x14ac:dyDescent="0.25"/>
    <row r="18666" ht="0" hidden="1" customHeight="1" x14ac:dyDescent="0.25"/>
    <row r="18667" ht="0" hidden="1" customHeight="1" x14ac:dyDescent="0.25"/>
    <row r="18668" ht="0" hidden="1" customHeight="1" x14ac:dyDescent="0.25"/>
    <row r="18669" ht="0" hidden="1" customHeight="1" x14ac:dyDescent="0.25"/>
    <row r="18670" ht="0" hidden="1" customHeight="1" x14ac:dyDescent="0.25"/>
    <row r="18671" ht="0" hidden="1" customHeight="1" x14ac:dyDescent="0.25"/>
    <row r="18672" ht="0" hidden="1" customHeight="1" x14ac:dyDescent="0.25"/>
    <row r="18673" ht="0" hidden="1" customHeight="1" x14ac:dyDescent="0.25"/>
    <row r="18674" ht="0" hidden="1" customHeight="1" x14ac:dyDescent="0.25"/>
    <row r="18675" ht="0" hidden="1" customHeight="1" x14ac:dyDescent="0.25"/>
    <row r="18676" ht="0" hidden="1" customHeight="1" x14ac:dyDescent="0.25"/>
    <row r="18677" ht="0" hidden="1" customHeight="1" x14ac:dyDescent="0.25"/>
    <row r="18678" ht="0" hidden="1" customHeight="1" x14ac:dyDescent="0.25"/>
    <row r="18679" ht="0" hidden="1" customHeight="1" x14ac:dyDescent="0.25"/>
    <row r="18680" ht="0" hidden="1" customHeight="1" x14ac:dyDescent="0.25"/>
    <row r="18681" ht="0" hidden="1" customHeight="1" x14ac:dyDescent="0.25"/>
    <row r="18682" ht="0" hidden="1" customHeight="1" x14ac:dyDescent="0.25"/>
    <row r="18683" ht="0" hidden="1" customHeight="1" x14ac:dyDescent="0.25"/>
    <row r="18684" ht="0" hidden="1" customHeight="1" x14ac:dyDescent="0.25"/>
    <row r="18685" ht="0" hidden="1" customHeight="1" x14ac:dyDescent="0.25"/>
    <row r="18686" ht="0" hidden="1" customHeight="1" x14ac:dyDescent="0.25"/>
    <row r="18687" ht="0" hidden="1" customHeight="1" x14ac:dyDescent="0.25"/>
    <row r="18688" ht="0" hidden="1" customHeight="1" x14ac:dyDescent="0.25"/>
    <row r="18689" ht="0" hidden="1" customHeight="1" x14ac:dyDescent="0.25"/>
    <row r="18690" ht="0" hidden="1" customHeight="1" x14ac:dyDescent="0.25"/>
    <row r="18691" ht="0" hidden="1" customHeight="1" x14ac:dyDescent="0.25"/>
    <row r="18692" ht="0" hidden="1" customHeight="1" x14ac:dyDescent="0.25"/>
    <row r="18693" ht="0" hidden="1" customHeight="1" x14ac:dyDescent="0.25"/>
    <row r="18694" ht="0" hidden="1" customHeight="1" x14ac:dyDescent="0.25"/>
    <row r="18695" ht="0" hidden="1" customHeight="1" x14ac:dyDescent="0.25"/>
    <row r="18696" ht="0" hidden="1" customHeight="1" x14ac:dyDescent="0.25"/>
    <row r="18697" ht="0" hidden="1" customHeight="1" x14ac:dyDescent="0.25"/>
    <row r="18698" ht="0" hidden="1" customHeight="1" x14ac:dyDescent="0.25"/>
    <row r="18699" ht="0" hidden="1" customHeight="1" x14ac:dyDescent="0.25"/>
    <row r="18700" ht="0" hidden="1" customHeight="1" x14ac:dyDescent="0.25"/>
    <row r="18701" ht="0" hidden="1" customHeight="1" x14ac:dyDescent="0.25"/>
    <row r="18702" ht="0" hidden="1" customHeight="1" x14ac:dyDescent="0.25"/>
    <row r="18703" ht="0" hidden="1" customHeight="1" x14ac:dyDescent="0.25"/>
    <row r="18704" ht="0" hidden="1" customHeight="1" x14ac:dyDescent="0.25"/>
    <row r="18705" ht="0" hidden="1" customHeight="1" x14ac:dyDescent="0.25"/>
    <row r="18706" ht="0" hidden="1" customHeight="1" x14ac:dyDescent="0.25"/>
    <row r="18707" ht="0" hidden="1" customHeight="1" x14ac:dyDescent="0.25"/>
    <row r="18708" ht="0" hidden="1" customHeight="1" x14ac:dyDescent="0.25"/>
    <row r="18709" ht="0" hidden="1" customHeight="1" x14ac:dyDescent="0.25"/>
    <row r="18710" ht="0" hidden="1" customHeight="1" x14ac:dyDescent="0.25"/>
    <row r="18711" ht="0" hidden="1" customHeight="1" x14ac:dyDescent="0.25"/>
    <row r="18712" ht="0" hidden="1" customHeight="1" x14ac:dyDescent="0.25"/>
    <row r="18713" ht="0" hidden="1" customHeight="1" x14ac:dyDescent="0.25"/>
    <row r="18714" ht="0" hidden="1" customHeight="1" x14ac:dyDescent="0.25"/>
    <row r="18715" ht="0" hidden="1" customHeight="1" x14ac:dyDescent="0.25"/>
    <row r="18716" ht="0" hidden="1" customHeight="1" x14ac:dyDescent="0.25"/>
    <row r="18717" ht="0" hidden="1" customHeight="1" x14ac:dyDescent="0.25"/>
    <row r="18718" ht="0" hidden="1" customHeight="1" x14ac:dyDescent="0.25"/>
    <row r="18719" ht="0" hidden="1" customHeight="1" x14ac:dyDescent="0.25"/>
    <row r="18720" ht="0" hidden="1" customHeight="1" x14ac:dyDescent="0.25"/>
    <row r="18721" ht="0" hidden="1" customHeight="1" x14ac:dyDescent="0.25"/>
    <row r="18722" ht="0" hidden="1" customHeight="1" x14ac:dyDescent="0.25"/>
    <row r="18723" ht="0" hidden="1" customHeight="1" x14ac:dyDescent="0.25"/>
    <row r="18724" ht="0" hidden="1" customHeight="1" x14ac:dyDescent="0.25"/>
    <row r="18725" ht="0" hidden="1" customHeight="1" x14ac:dyDescent="0.25"/>
    <row r="18726" ht="0" hidden="1" customHeight="1" x14ac:dyDescent="0.25"/>
    <row r="18727" ht="0" hidden="1" customHeight="1" x14ac:dyDescent="0.25"/>
    <row r="18728" ht="0" hidden="1" customHeight="1" x14ac:dyDescent="0.25"/>
    <row r="18729" ht="0" hidden="1" customHeight="1" x14ac:dyDescent="0.25"/>
    <row r="18730" ht="0" hidden="1" customHeight="1" x14ac:dyDescent="0.25"/>
    <row r="18731" ht="0" hidden="1" customHeight="1" x14ac:dyDescent="0.25"/>
    <row r="18732" ht="0" hidden="1" customHeight="1" x14ac:dyDescent="0.25"/>
    <row r="18733" ht="0" hidden="1" customHeight="1" x14ac:dyDescent="0.25"/>
    <row r="18734" ht="0" hidden="1" customHeight="1" x14ac:dyDescent="0.25"/>
    <row r="18735" ht="0" hidden="1" customHeight="1" x14ac:dyDescent="0.25"/>
    <row r="18736" ht="0" hidden="1" customHeight="1" x14ac:dyDescent="0.25"/>
    <row r="18737" ht="0" hidden="1" customHeight="1" x14ac:dyDescent="0.25"/>
    <row r="18738" ht="0" hidden="1" customHeight="1" x14ac:dyDescent="0.25"/>
    <row r="18739" ht="0" hidden="1" customHeight="1" x14ac:dyDescent="0.25"/>
    <row r="18740" ht="0" hidden="1" customHeight="1" x14ac:dyDescent="0.25"/>
    <row r="18741" ht="0" hidden="1" customHeight="1" x14ac:dyDescent="0.25"/>
    <row r="18742" ht="0" hidden="1" customHeight="1" x14ac:dyDescent="0.25"/>
    <row r="18743" ht="0" hidden="1" customHeight="1" x14ac:dyDescent="0.25"/>
    <row r="18744" ht="0" hidden="1" customHeight="1" x14ac:dyDescent="0.25"/>
    <row r="18745" ht="0" hidden="1" customHeight="1" x14ac:dyDescent="0.25"/>
    <row r="18746" ht="0" hidden="1" customHeight="1" x14ac:dyDescent="0.25"/>
    <row r="18747" ht="0" hidden="1" customHeight="1" x14ac:dyDescent="0.25"/>
    <row r="18748" ht="0" hidden="1" customHeight="1" x14ac:dyDescent="0.25"/>
    <row r="18749" ht="0" hidden="1" customHeight="1" x14ac:dyDescent="0.25"/>
    <row r="18750" ht="0" hidden="1" customHeight="1" x14ac:dyDescent="0.25"/>
    <row r="18751" ht="0" hidden="1" customHeight="1" x14ac:dyDescent="0.25"/>
    <row r="18752" ht="0" hidden="1" customHeight="1" x14ac:dyDescent="0.25"/>
    <row r="18753" ht="0" hidden="1" customHeight="1" x14ac:dyDescent="0.25"/>
    <row r="18754" ht="0" hidden="1" customHeight="1" x14ac:dyDescent="0.25"/>
    <row r="18755" ht="0" hidden="1" customHeight="1" x14ac:dyDescent="0.25"/>
    <row r="18756" ht="0" hidden="1" customHeight="1" x14ac:dyDescent="0.25"/>
    <row r="18757" ht="0" hidden="1" customHeight="1" x14ac:dyDescent="0.25"/>
    <row r="18758" ht="0" hidden="1" customHeight="1" x14ac:dyDescent="0.25"/>
    <row r="18759" ht="0" hidden="1" customHeight="1" x14ac:dyDescent="0.25"/>
    <row r="18760" ht="0" hidden="1" customHeight="1" x14ac:dyDescent="0.25"/>
    <row r="18761" ht="0" hidden="1" customHeight="1" x14ac:dyDescent="0.25"/>
    <row r="18762" ht="0" hidden="1" customHeight="1" x14ac:dyDescent="0.25"/>
    <row r="18763" ht="0" hidden="1" customHeight="1" x14ac:dyDescent="0.25"/>
    <row r="18764" ht="0" hidden="1" customHeight="1" x14ac:dyDescent="0.25"/>
    <row r="18765" ht="0" hidden="1" customHeight="1" x14ac:dyDescent="0.25"/>
    <row r="18766" ht="0" hidden="1" customHeight="1" x14ac:dyDescent="0.25"/>
    <row r="18767" ht="0" hidden="1" customHeight="1" x14ac:dyDescent="0.25"/>
    <row r="18768" ht="0" hidden="1" customHeight="1" x14ac:dyDescent="0.25"/>
    <row r="18769" ht="0" hidden="1" customHeight="1" x14ac:dyDescent="0.25"/>
    <row r="18770" ht="0" hidden="1" customHeight="1" x14ac:dyDescent="0.25"/>
    <row r="18771" ht="0" hidden="1" customHeight="1" x14ac:dyDescent="0.25"/>
    <row r="18772" ht="0" hidden="1" customHeight="1" x14ac:dyDescent="0.25"/>
    <row r="18773" ht="0" hidden="1" customHeight="1" x14ac:dyDescent="0.25"/>
    <row r="18774" ht="0" hidden="1" customHeight="1" x14ac:dyDescent="0.25"/>
    <row r="18775" ht="0" hidden="1" customHeight="1" x14ac:dyDescent="0.25"/>
    <row r="18776" ht="0" hidden="1" customHeight="1" x14ac:dyDescent="0.25"/>
    <row r="18777" ht="0" hidden="1" customHeight="1" x14ac:dyDescent="0.25"/>
    <row r="18778" ht="0" hidden="1" customHeight="1" x14ac:dyDescent="0.25"/>
    <row r="18779" ht="0" hidden="1" customHeight="1" x14ac:dyDescent="0.25"/>
    <row r="18780" ht="0" hidden="1" customHeight="1" x14ac:dyDescent="0.25"/>
    <row r="18781" ht="0" hidden="1" customHeight="1" x14ac:dyDescent="0.25"/>
    <row r="18782" ht="0" hidden="1" customHeight="1" x14ac:dyDescent="0.25"/>
    <row r="18783" ht="0" hidden="1" customHeight="1" x14ac:dyDescent="0.25"/>
    <row r="18784" ht="0" hidden="1" customHeight="1" x14ac:dyDescent="0.25"/>
    <row r="18785" ht="0" hidden="1" customHeight="1" x14ac:dyDescent="0.25"/>
    <row r="18786" ht="0" hidden="1" customHeight="1" x14ac:dyDescent="0.25"/>
    <row r="18787" ht="0" hidden="1" customHeight="1" x14ac:dyDescent="0.25"/>
    <row r="18788" ht="0" hidden="1" customHeight="1" x14ac:dyDescent="0.25"/>
    <row r="18789" ht="0" hidden="1" customHeight="1" x14ac:dyDescent="0.25"/>
    <row r="18790" ht="0" hidden="1" customHeight="1" x14ac:dyDescent="0.25"/>
    <row r="18791" ht="0" hidden="1" customHeight="1" x14ac:dyDescent="0.25"/>
    <row r="18792" ht="0" hidden="1" customHeight="1" x14ac:dyDescent="0.25"/>
    <row r="18793" ht="0" hidden="1" customHeight="1" x14ac:dyDescent="0.25"/>
    <row r="18794" ht="0" hidden="1" customHeight="1" x14ac:dyDescent="0.25"/>
    <row r="18795" ht="0" hidden="1" customHeight="1" x14ac:dyDescent="0.25"/>
    <row r="18796" ht="0" hidden="1" customHeight="1" x14ac:dyDescent="0.25"/>
    <row r="18797" ht="0" hidden="1" customHeight="1" x14ac:dyDescent="0.25"/>
    <row r="18798" ht="0" hidden="1" customHeight="1" x14ac:dyDescent="0.25"/>
    <row r="18799" ht="0" hidden="1" customHeight="1" x14ac:dyDescent="0.25"/>
    <row r="18800" ht="0" hidden="1" customHeight="1" x14ac:dyDescent="0.25"/>
    <row r="18801" ht="0" hidden="1" customHeight="1" x14ac:dyDescent="0.25"/>
    <row r="18802" ht="0" hidden="1" customHeight="1" x14ac:dyDescent="0.25"/>
    <row r="18803" ht="0" hidden="1" customHeight="1" x14ac:dyDescent="0.25"/>
    <row r="18804" ht="0" hidden="1" customHeight="1" x14ac:dyDescent="0.25"/>
    <row r="18805" ht="0" hidden="1" customHeight="1" x14ac:dyDescent="0.25"/>
    <row r="18806" ht="0" hidden="1" customHeight="1" x14ac:dyDescent="0.25"/>
    <row r="18807" ht="0" hidden="1" customHeight="1" x14ac:dyDescent="0.25"/>
    <row r="18808" ht="0" hidden="1" customHeight="1" x14ac:dyDescent="0.25"/>
    <row r="18809" ht="0" hidden="1" customHeight="1" x14ac:dyDescent="0.25"/>
    <row r="18810" ht="0" hidden="1" customHeight="1" x14ac:dyDescent="0.25"/>
    <row r="18811" ht="0" hidden="1" customHeight="1" x14ac:dyDescent="0.25"/>
    <row r="18812" ht="0" hidden="1" customHeight="1" x14ac:dyDescent="0.25"/>
    <row r="18813" ht="0" hidden="1" customHeight="1" x14ac:dyDescent="0.25"/>
    <row r="18814" ht="0" hidden="1" customHeight="1" x14ac:dyDescent="0.25"/>
    <row r="18815" ht="0" hidden="1" customHeight="1" x14ac:dyDescent="0.25"/>
    <row r="18816" ht="0" hidden="1" customHeight="1" x14ac:dyDescent="0.25"/>
    <row r="18817" ht="0" hidden="1" customHeight="1" x14ac:dyDescent="0.25"/>
    <row r="18818" ht="0" hidden="1" customHeight="1" x14ac:dyDescent="0.25"/>
    <row r="18819" ht="0" hidden="1" customHeight="1" x14ac:dyDescent="0.25"/>
    <row r="18820" ht="0" hidden="1" customHeight="1" x14ac:dyDescent="0.25"/>
    <row r="18821" ht="0" hidden="1" customHeight="1" x14ac:dyDescent="0.25"/>
    <row r="18822" ht="0" hidden="1" customHeight="1" x14ac:dyDescent="0.25"/>
    <row r="18823" ht="0" hidden="1" customHeight="1" x14ac:dyDescent="0.25"/>
    <row r="18824" ht="0" hidden="1" customHeight="1" x14ac:dyDescent="0.25"/>
    <row r="18825" ht="0" hidden="1" customHeight="1" x14ac:dyDescent="0.25"/>
    <row r="18826" ht="0" hidden="1" customHeight="1" x14ac:dyDescent="0.25"/>
    <row r="18827" ht="0" hidden="1" customHeight="1" x14ac:dyDescent="0.25"/>
    <row r="18828" ht="0" hidden="1" customHeight="1" x14ac:dyDescent="0.25"/>
    <row r="18829" ht="0" hidden="1" customHeight="1" x14ac:dyDescent="0.25"/>
    <row r="18830" ht="0" hidden="1" customHeight="1" x14ac:dyDescent="0.25"/>
    <row r="18831" ht="0" hidden="1" customHeight="1" x14ac:dyDescent="0.25"/>
    <row r="18832" ht="0" hidden="1" customHeight="1" x14ac:dyDescent="0.25"/>
    <row r="18833" ht="0" hidden="1" customHeight="1" x14ac:dyDescent="0.25"/>
    <row r="18834" ht="0" hidden="1" customHeight="1" x14ac:dyDescent="0.25"/>
    <row r="18835" ht="0" hidden="1" customHeight="1" x14ac:dyDescent="0.25"/>
    <row r="18836" ht="0" hidden="1" customHeight="1" x14ac:dyDescent="0.25"/>
    <row r="18837" ht="0" hidden="1" customHeight="1" x14ac:dyDescent="0.25"/>
    <row r="18838" ht="0" hidden="1" customHeight="1" x14ac:dyDescent="0.25"/>
    <row r="18839" ht="0" hidden="1" customHeight="1" x14ac:dyDescent="0.25"/>
    <row r="18840" ht="0" hidden="1" customHeight="1" x14ac:dyDescent="0.25"/>
    <row r="18841" ht="0" hidden="1" customHeight="1" x14ac:dyDescent="0.25"/>
    <row r="18842" ht="0" hidden="1" customHeight="1" x14ac:dyDescent="0.25"/>
    <row r="18843" ht="0" hidden="1" customHeight="1" x14ac:dyDescent="0.25"/>
    <row r="18844" ht="0" hidden="1" customHeight="1" x14ac:dyDescent="0.25"/>
    <row r="18845" ht="0" hidden="1" customHeight="1" x14ac:dyDescent="0.25"/>
    <row r="18846" ht="0" hidden="1" customHeight="1" x14ac:dyDescent="0.25"/>
    <row r="18847" ht="0" hidden="1" customHeight="1" x14ac:dyDescent="0.25"/>
    <row r="18848" ht="0" hidden="1" customHeight="1" x14ac:dyDescent="0.25"/>
    <row r="18849" ht="0" hidden="1" customHeight="1" x14ac:dyDescent="0.25"/>
    <row r="18850" ht="0" hidden="1" customHeight="1" x14ac:dyDescent="0.25"/>
    <row r="18851" ht="0" hidden="1" customHeight="1" x14ac:dyDescent="0.25"/>
    <row r="18852" ht="0" hidden="1" customHeight="1" x14ac:dyDescent="0.25"/>
    <row r="18853" ht="0" hidden="1" customHeight="1" x14ac:dyDescent="0.25"/>
    <row r="18854" ht="0" hidden="1" customHeight="1" x14ac:dyDescent="0.25"/>
    <row r="18855" ht="0" hidden="1" customHeight="1" x14ac:dyDescent="0.25"/>
    <row r="18856" ht="0" hidden="1" customHeight="1" x14ac:dyDescent="0.25"/>
    <row r="18857" ht="0" hidden="1" customHeight="1" x14ac:dyDescent="0.25"/>
    <row r="18858" ht="0" hidden="1" customHeight="1" x14ac:dyDescent="0.25"/>
    <row r="18859" ht="0" hidden="1" customHeight="1" x14ac:dyDescent="0.25"/>
    <row r="18860" ht="0" hidden="1" customHeight="1" x14ac:dyDescent="0.25"/>
    <row r="18861" ht="0" hidden="1" customHeight="1" x14ac:dyDescent="0.25"/>
    <row r="18862" ht="0" hidden="1" customHeight="1" x14ac:dyDescent="0.25"/>
    <row r="18863" ht="0" hidden="1" customHeight="1" x14ac:dyDescent="0.25"/>
    <row r="18864" ht="0" hidden="1" customHeight="1" x14ac:dyDescent="0.25"/>
    <row r="18865" ht="0" hidden="1" customHeight="1" x14ac:dyDescent="0.25"/>
    <row r="18866" ht="0" hidden="1" customHeight="1" x14ac:dyDescent="0.25"/>
    <row r="18867" ht="0" hidden="1" customHeight="1" x14ac:dyDescent="0.25"/>
    <row r="18868" ht="0" hidden="1" customHeight="1" x14ac:dyDescent="0.25"/>
    <row r="18869" ht="0" hidden="1" customHeight="1" x14ac:dyDescent="0.25"/>
    <row r="18870" ht="0" hidden="1" customHeight="1" x14ac:dyDescent="0.25"/>
    <row r="18871" ht="0" hidden="1" customHeight="1" x14ac:dyDescent="0.25"/>
    <row r="18872" ht="0" hidden="1" customHeight="1" x14ac:dyDescent="0.25"/>
    <row r="18873" ht="0" hidden="1" customHeight="1" x14ac:dyDescent="0.25"/>
    <row r="18874" ht="0" hidden="1" customHeight="1" x14ac:dyDescent="0.25"/>
    <row r="18875" ht="0" hidden="1" customHeight="1" x14ac:dyDescent="0.25"/>
    <row r="18876" ht="0" hidden="1" customHeight="1" x14ac:dyDescent="0.25"/>
    <row r="18877" ht="0" hidden="1" customHeight="1" x14ac:dyDescent="0.25"/>
    <row r="18878" ht="0" hidden="1" customHeight="1" x14ac:dyDescent="0.25"/>
    <row r="18879" ht="0" hidden="1" customHeight="1" x14ac:dyDescent="0.25"/>
    <row r="18880" ht="0" hidden="1" customHeight="1" x14ac:dyDescent="0.25"/>
    <row r="18881" ht="0" hidden="1" customHeight="1" x14ac:dyDescent="0.25"/>
    <row r="18882" ht="0" hidden="1" customHeight="1" x14ac:dyDescent="0.25"/>
    <row r="18883" ht="0" hidden="1" customHeight="1" x14ac:dyDescent="0.25"/>
    <row r="18884" ht="0" hidden="1" customHeight="1" x14ac:dyDescent="0.25"/>
    <row r="18885" ht="0" hidden="1" customHeight="1" x14ac:dyDescent="0.25"/>
    <row r="18886" ht="0" hidden="1" customHeight="1" x14ac:dyDescent="0.25"/>
    <row r="18887" ht="0" hidden="1" customHeight="1" x14ac:dyDescent="0.25"/>
    <row r="18888" ht="0" hidden="1" customHeight="1" x14ac:dyDescent="0.25"/>
    <row r="18889" ht="0" hidden="1" customHeight="1" x14ac:dyDescent="0.25"/>
    <row r="18890" ht="0" hidden="1" customHeight="1" x14ac:dyDescent="0.25"/>
    <row r="18891" ht="0" hidden="1" customHeight="1" x14ac:dyDescent="0.25"/>
    <row r="18892" ht="0" hidden="1" customHeight="1" x14ac:dyDescent="0.25"/>
    <row r="18893" ht="0" hidden="1" customHeight="1" x14ac:dyDescent="0.25"/>
    <row r="18894" ht="0" hidden="1" customHeight="1" x14ac:dyDescent="0.25"/>
    <row r="18895" ht="0" hidden="1" customHeight="1" x14ac:dyDescent="0.25"/>
    <row r="18896" ht="0" hidden="1" customHeight="1" x14ac:dyDescent="0.25"/>
    <row r="18897" ht="0" hidden="1" customHeight="1" x14ac:dyDescent="0.25"/>
    <row r="18898" ht="0" hidden="1" customHeight="1" x14ac:dyDescent="0.25"/>
    <row r="18899" ht="0" hidden="1" customHeight="1" x14ac:dyDescent="0.25"/>
    <row r="18900" ht="0" hidden="1" customHeight="1" x14ac:dyDescent="0.25"/>
    <row r="18901" ht="0" hidden="1" customHeight="1" x14ac:dyDescent="0.25"/>
    <row r="18902" ht="0" hidden="1" customHeight="1" x14ac:dyDescent="0.25"/>
    <row r="18903" ht="0" hidden="1" customHeight="1" x14ac:dyDescent="0.25"/>
    <row r="18904" ht="0" hidden="1" customHeight="1" x14ac:dyDescent="0.25"/>
    <row r="18905" ht="0" hidden="1" customHeight="1" x14ac:dyDescent="0.25"/>
    <row r="18906" ht="0" hidden="1" customHeight="1" x14ac:dyDescent="0.25"/>
    <row r="18907" ht="0" hidden="1" customHeight="1" x14ac:dyDescent="0.25"/>
    <row r="18908" ht="0" hidden="1" customHeight="1" x14ac:dyDescent="0.25"/>
    <row r="18909" ht="0" hidden="1" customHeight="1" x14ac:dyDescent="0.25"/>
    <row r="18910" ht="0" hidden="1" customHeight="1" x14ac:dyDescent="0.25"/>
    <row r="18911" ht="0" hidden="1" customHeight="1" x14ac:dyDescent="0.25"/>
    <row r="18912" ht="0" hidden="1" customHeight="1" x14ac:dyDescent="0.25"/>
    <row r="18913" ht="0" hidden="1" customHeight="1" x14ac:dyDescent="0.25"/>
    <row r="18914" ht="0" hidden="1" customHeight="1" x14ac:dyDescent="0.25"/>
    <row r="18915" ht="0" hidden="1" customHeight="1" x14ac:dyDescent="0.25"/>
    <row r="18916" ht="0" hidden="1" customHeight="1" x14ac:dyDescent="0.25"/>
    <row r="18917" ht="0" hidden="1" customHeight="1" x14ac:dyDescent="0.25"/>
    <row r="18918" ht="0" hidden="1" customHeight="1" x14ac:dyDescent="0.25"/>
    <row r="18919" ht="0" hidden="1" customHeight="1" x14ac:dyDescent="0.25"/>
    <row r="18920" ht="0" hidden="1" customHeight="1" x14ac:dyDescent="0.25"/>
    <row r="18921" ht="0" hidden="1" customHeight="1" x14ac:dyDescent="0.25"/>
    <row r="18922" ht="0" hidden="1" customHeight="1" x14ac:dyDescent="0.25"/>
    <row r="18923" ht="0" hidden="1" customHeight="1" x14ac:dyDescent="0.25"/>
    <row r="18924" ht="0" hidden="1" customHeight="1" x14ac:dyDescent="0.25"/>
    <row r="18925" ht="0" hidden="1" customHeight="1" x14ac:dyDescent="0.25"/>
    <row r="18926" ht="0" hidden="1" customHeight="1" x14ac:dyDescent="0.25"/>
    <row r="18927" ht="0" hidden="1" customHeight="1" x14ac:dyDescent="0.25"/>
    <row r="18928" ht="0" hidden="1" customHeight="1" x14ac:dyDescent="0.25"/>
    <row r="18929" ht="0" hidden="1" customHeight="1" x14ac:dyDescent="0.25"/>
    <row r="18930" ht="0" hidden="1" customHeight="1" x14ac:dyDescent="0.25"/>
    <row r="18931" ht="0" hidden="1" customHeight="1" x14ac:dyDescent="0.25"/>
    <row r="18932" ht="0" hidden="1" customHeight="1" x14ac:dyDescent="0.25"/>
    <row r="18933" ht="0" hidden="1" customHeight="1" x14ac:dyDescent="0.25"/>
    <row r="18934" ht="0" hidden="1" customHeight="1" x14ac:dyDescent="0.25"/>
    <row r="18935" ht="0" hidden="1" customHeight="1" x14ac:dyDescent="0.25"/>
    <row r="18936" ht="0" hidden="1" customHeight="1" x14ac:dyDescent="0.25"/>
    <row r="18937" ht="0" hidden="1" customHeight="1" x14ac:dyDescent="0.25"/>
    <row r="18938" ht="0" hidden="1" customHeight="1" x14ac:dyDescent="0.25"/>
    <row r="18939" ht="0" hidden="1" customHeight="1" x14ac:dyDescent="0.25"/>
    <row r="18940" ht="0" hidden="1" customHeight="1" x14ac:dyDescent="0.25"/>
    <row r="18941" ht="0" hidden="1" customHeight="1" x14ac:dyDescent="0.25"/>
    <row r="18942" ht="0" hidden="1" customHeight="1" x14ac:dyDescent="0.25"/>
    <row r="18943" ht="0" hidden="1" customHeight="1" x14ac:dyDescent="0.25"/>
    <row r="18944" ht="0" hidden="1" customHeight="1" x14ac:dyDescent="0.25"/>
    <row r="18945" ht="0" hidden="1" customHeight="1" x14ac:dyDescent="0.25"/>
    <row r="18946" ht="0" hidden="1" customHeight="1" x14ac:dyDescent="0.25"/>
    <row r="18947" ht="0" hidden="1" customHeight="1" x14ac:dyDescent="0.25"/>
    <row r="18948" ht="0" hidden="1" customHeight="1" x14ac:dyDescent="0.25"/>
    <row r="18949" ht="0" hidden="1" customHeight="1" x14ac:dyDescent="0.25"/>
    <row r="18950" ht="0" hidden="1" customHeight="1" x14ac:dyDescent="0.25"/>
    <row r="18951" ht="0" hidden="1" customHeight="1" x14ac:dyDescent="0.25"/>
    <row r="18952" ht="0" hidden="1" customHeight="1" x14ac:dyDescent="0.25"/>
    <row r="18953" ht="0" hidden="1" customHeight="1" x14ac:dyDescent="0.25"/>
    <row r="18954" ht="0" hidden="1" customHeight="1" x14ac:dyDescent="0.25"/>
    <row r="18955" ht="0" hidden="1" customHeight="1" x14ac:dyDescent="0.25"/>
    <row r="18956" ht="0" hidden="1" customHeight="1" x14ac:dyDescent="0.25"/>
    <row r="18957" ht="0" hidden="1" customHeight="1" x14ac:dyDescent="0.25"/>
    <row r="18958" ht="0" hidden="1" customHeight="1" x14ac:dyDescent="0.25"/>
    <row r="18959" ht="0" hidden="1" customHeight="1" x14ac:dyDescent="0.25"/>
    <row r="18960" ht="0" hidden="1" customHeight="1" x14ac:dyDescent="0.25"/>
    <row r="18961" ht="0" hidden="1" customHeight="1" x14ac:dyDescent="0.25"/>
    <row r="18962" ht="0" hidden="1" customHeight="1" x14ac:dyDescent="0.25"/>
    <row r="18963" ht="0" hidden="1" customHeight="1" x14ac:dyDescent="0.25"/>
    <row r="18964" ht="0" hidden="1" customHeight="1" x14ac:dyDescent="0.25"/>
    <row r="18965" ht="0" hidden="1" customHeight="1" x14ac:dyDescent="0.25"/>
    <row r="18966" ht="0" hidden="1" customHeight="1" x14ac:dyDescent="0.25"/>
    <row r="18967" ht="0" hidden="1" customHeight="1" x14ac:dyDescent="0.25"/>
    <row r="18968" ht="0" hidden="1" customHeight="1" x14ac:dyDescent="0.25"/>
    <row r="18969" ht="0" hidden="1" customHeight="1" x14ac:dyDescent="0.25"/>
    <row r="18970" ht="0" hidden="1" customHeight="1" x14ac:dyDescent="0.25"/>
    <row r="18971" ht="0" hidden="1" customHeight="1" x14ac:dyDescent="0.25"/>
    <row r="18972" ht="0" hidden="1" customHeight="1" x14ac:dyDescent="0.25"/>
    <row r="18973" ht="0" hidden="1" customHeight="1" x14ac:dyDescent="0.25"/>
    <row r="18974" ht="0" hidden="1" customHeight="1" x14ac:dyDescent="0.25"/>
    <row r="18975" ht="0" hidden="1" customHeight="1" x14ac:dyDescent="0.25"/>
    <row r="18976" ht="0" hidden="1" customHeight="1" x14ac:dyDescent="0.25"/>
    <row r="18977" ht="0" hidden="1" customHeight="1" x14ac:dyDescent="0.25"/>
    <row r="18978" ht="0" hidden="1" customHeight="1" x14ac:dyDescent="0.25"/>
    <row r="18979" ht="0" hidden="1" customHeight="1" x14ac:dyDescent="0.25"/>
    <row r="18980" ht="0" hidden="1" customHeight="1" x14ac:dyDescent="0.25"/>
    <row r="18981" ht="0" hidden="1" customHeight="1" x14ac:dyDescent="0.25"/>
    <row r="18982" ht="0" hidden="1" customHeight="1" x14ac:dyDescent="0.25"/>
    <row r="18983" ht="0" hidden="1" customHeight="1" x14ac:dyDescent="0.25"/>
    <row r="18984" ht="0" hidden="1" customHeight="1" x14ac:dyDescent="0.25"/>
    <row r="18985" ht="0" hidden="1" customHeight="1" x14ac:dyDescent="0.25"/>
    <row r="18986" ht="0" hidden="1" customHeight="1" x14ac:dyDescent="0.25"/>
    <row r="18987" ht="0" hidden="1" customHeight="1" x14ac:dyDescent="0.25"/>
    <row r="18988" ht="0" hidden="1" customHeight="1" x14ac:dyDescent="0.25"/>
    <row r="18989" ht="0" hidden="1" customHeight="1" x14ac:dyDescent="0.25"/>
    <row r="18990" ht="0" hidden="1" customHeight="1" x14ac:dyDescent="0.25"/>
    <row r="18991" ht="0" hidden="1" customHeight="1" x14ac:dyDescent="0.25"/>
    <row r="18992" ht="0" hidden="1" customHeight="1" x14ac:dyDescent="0.25"/>
    <row r="18993" ht="0" hidden="1" customHeight="1" x14ac:dyDescent="0.25"/>
    <row r="18994" ht="0" hidden="1" customHeight="1" x14ac:dyDescent="0.25"/>
    <row r="18995" ht="0" hidden="1" customHeight="1" x14ac:dyDescent="0.25"/>
    <row r="18996" ht="0" hidden="1" customHeight="1" x14ac:dyDescent="0.25"/>
    <row r="18997" ht="0" hidden="1" customHeight="1" x14ac:dyDescent="0.25"/>
    <row r="18998" ht="0" hidden="1" customHeight="1" x14ac:dyDescent="0.25"/>
    <row r="18999" ht="0" hidden="1" customHeight="1" x14ac:dyDescent="0.25"/>
    <row r="19000" ht="0" hidden="1" customHeight="1" x14ac:dyDescent="0.25"/>
    <row r="19001" ht="0" hidden="1" customHeight="1" x14ac:dyDescent="0.25"/>
    <row r="19002" ht="0" hidden="1" customHeight="1" x14ac:dyDescent="0.25"/>
    <row r="19003" ht="0" hidden="1" customHeight="1" x14ac:dyDescent="0.25"/>
    <row r="19004" ht="0" hidden="1" customHeight="1" x14ac:dyDescent="0.25"/>
    <row r="19005" ht="0" hidden="1" customHeight="1" x14ac:dyDescent="0.25"/>
    <row r="19006" ht="0" hidden="1" customHeight="1" x14ac:dyDescent="0.25"/>
    <row r="19007" ht="0" hidden="1" customHeight="1" x14ac:dyDescent="0.25"/>
    <row r="19008" ht="0" hidden="1" customHeight="1" x14ac:dyDescent="0.25"/>
    <row r="19009" ht="0" hidden="1" customHeight="1" x14ac:dyDescent="0.25"/>
    <row r="19010" ht="0" hidden="1" customHeight="1" x14ac:dyDescent="0.25"/>
    <row r="19011" ht="0" hidden="1" customHeight="1" x14ac:dyDescent="0.25"/>
    <row r="19012" ht="0" hidden="1" customHeight="1" x14ac:dyDescent="0.25"/>
    <row r="19013" ht="0" hidden="1" customHeight="1" x14ac:dyDescent="0.25"/>
    <row r="19014" ht="0" hidden="1" customHeight="1" x14ac:dyDescent="0.25"/>
    <row r="19015" ht="0" hidden="1" customHeight="1" x14ac:dyDescent="0.25"/>
    <row r="19016" ht="0" hidden="1" customHeight="1" x14ac:dyDescent="0.25"/>
    <row r="19017" ht="0" hidden="1" customHeight="1" x14ac:dyDescent="0.25"/>
    <row r="19018" ht="0" hidden="1" customHeight="1" x14ac:dyDescent="0.25"/>
    <row r="19019" ht="0" hidden="1" customHeight="1" x14ac:dyDescent="0.25"/>
    <row r="19020" ht="0" hidden="1" customHeight="1" x14ac:dyDescent="0.25"/>
    <row r="19021" ht="0" hidden="1" customHeight="1" x14ac:dyDescent="0.25"/>
    <row r="19022" ht="0" hidden="1" customHeight="1" x14ac:dyDescent="0.25"/>
    <row r="19023" ht="0" hidden="1" customHeight="1" x14ac:dyDescent="0.25"/>
    <row r="19024" ht="0" hidden="1" customHeight="1" x14ac:dyDescent="0.25"/>
    <row r="19025" ht="0" hidden="1" customHeight="1" x14ac:dyDescent="0.25"/>
    <row r="19026" ht="0" hidden="1" customHeight="1" x14ac:dyDescent="0.25"/>
    <row r="19027" ht="0" hidden="1" customHeight="1" x14ac:dyDescent="0.25"/>
    <row r="19028" ht="0" hidden="1" customHeight="1" x14ac:dyDescent="0.25"/>
    <row r="19029" ht="0" hidden="1" customHeight="1" x14ac:dyDescent="0.25"/>
    <row r="19030" ht="0" hidden="1" customHeight="1" x14ac:dyDescent="0.25"/>
    <row r="19031" ht="0" hidden="1" customHeight="1" x14ac:dyDescent="0.25"/>
    <row r="19032" ht="0" hidden="1" customHeight="1" x14ac:dyDescent="0.25"/>
    <row r="19033" ht="0" hidden="1" customHeight="1" x14ac:dyDescent="0.25"/>
    <row r="19034" ht="0" hidden="1" customHeight="1" x14ac:dyDescent="0.25"/>
    <row r="19035" ht="0" hidden="1" customHeight="1" x14ac:dyDescent="0.25"/>
    <row r="19036" ht="0" hidden="1" customHeight="1" x14ac:dyDescent="0.25"/>
    <row r="19037" ht="0" hidden="1" customHeight="1" x14ac:dyDescent="0.25"/>
    <row r="19038" ht="0" hidden="1" customHeight="1" x14ac:dyDescent="0.25"/>
    <row r="19039" ht="0" hidden="1" customHeight="1" x14ac:dyDescent="0.25"/>
    <row r="19040" ht="0" hidden="1" customHeight="1" x14ac:dyDescent="0.25"/>
    <row r="19041" ht="0" hidden="1" customHeight="1" x14ac:dyDescent="0.25"/>
    <row r="19042" ht="0" hidden="1" customHeight="1" x14ac:dyDescent="0.25"/>
    <row r="19043" ht="0" hidden="1" customHeight="1" x14ac:dyDescent="0.25"/>
    <row r="19044" ht="0" hidden="1" customHeight="1" x14ac:dyDescent="0.25"/>
    <row r="19045" ht="0" hidden="1" customHeight="1" x14ac:dyDescent="0.25"/>
    <row r="19046" ht="0" hidden="1" customHeight="1" x14ac:dyDescent="0.25"/>
    <row r="19047" ht="0" hidden="1" customHeight="1" x14ac:dyDescent="0.25"/>
    <row r="19048" ht="0" hidden="1" customHeight="1" x14ac:dyDescent="0.25"/>
    <row r="19049" ht="0" hidden="1" customHeight="1" x14ac:dyDescent="0.25"/>
    <row r="19050" ht="0" hidden="1" customHeight="1" x14ac:dyDescent="0.25"/>
    <row r="19051" ht="0" hidden="1" customHeight="1" x14ac:dyDescent="0.25"/>
    <row r="19052" ht="0" hidden="1" customHeight="1" x14ac:dyDescent="0.25"/>
    <row r="19053" ht="0" hidden="1" customHeight="1" x14ac:dyDescent="0.25"/>
    <row r="19054" ht="0" hidden="1" customHeight="1" x14ac:dyDescent="0.25"/>
    <row r="19055" ht="0" hidden="1" customHeight="1" x14ac:dyDescent="0.25"/>
    <row r="19056" ht="0" hidden="1" customHeight="1" x14ac:dyDescent="0.25"/>
    <row r="19057" ht="0" hidden="1" customHeight="1" x14ac:dyDescent="0.25"/>
    <row r="19058" ht="0" hidden="1" customHeight="1" x14ac:dyDescent="0.25"/>
    <row r="19059" ht="0" hidden="1" customHeight="1" x14ac:dyDescent="0.25"/>
    <row r="19060" ht="0" hidden="1" customHeight="1" x14ac:dyDescent="0.25"/>
    <row r="19061" ht="0" hidden="1" customHeight="1" x14ac:dyDescent="0.25"/>
    <row r="19062" ht="0" hidden="1" customHeight="1" x14ac:dyDescent="0.25"/>
    <row r="19063" ht="0" hidden="1" customHeight="1" x14ac:dyDescent="0.25"/>
    <row r="19064" ht="0" hidden="1" customHeight="1" x14ac:dyDescent="0.25"/>
    <row r="19065" ht="0" hidden="1" customHeight="1" x14ac:dyDescent="0.25"/>
    <row r="19066" ht="0" hidden="1" customHeight="1" x14ac:dyDescent="0.25"/>
    <row r="19067" ht="0" hidden="1" customHeight="1" x14ac:dyDescent="0.25"/>
    <row r="19068" ht="0" hidden="1" customHeight="1" x14ac:dyDescent="0.25"/>
    <row r="19069" ht="0" hidden="1" customHeight="1" x14ac:dyDescent="0.25"/>
    <row r="19070" ht="0" hidden="1" customHeight="1" x14ac:dyDescent="0.25"/>
    <row r="19071" ht="0" hidden="1" customHeight="1" x14ac:dyDescent="0.25"/>
    <row r="19072" ht="0" hidden="1" customHeight="1" x14ac:dyDescent="0.25"/>
    <row r="19073" ht="0" hidden="1" customHeight="1" x14ac:dyDescent="0.25"/>
    <row r="19074" ht="0" hidden="1" customHeight="1" x14ac:dyDescent="0.25"/>
    <row r="19075" ht="0" hidden="1" customHeight="1" x14ac:dyDescent="0.25"/>
    <row r="19076" ht="0" hidden="1" customHeight="1" x14ac:dyDescent="0.25"/>
    <row r="19077" ht="0" hidden="1" customHeight="1" x14ac:dyDescent="0.25"/>
    <row r="19078" ht="0" hidden="1" customHeight="1" x14ac:dyDescent="0.25"/>
    <row r="19079" ht="0" hidden="1" customHeight="1" x14ac:dyDescent="0.25"/>
    <row r="19080" ht="0" hidden="1" customHeight="1" x14ac:dyDescent="0.25"/>
    <row r="19081" ht="0" hidden="1" customHeight="1" x14ac:dyDescent="0.25"/>
    <row r="19082" ht="0" hidden="1" customHeight="1" x14ac:dyDescent="0.25"/>
    <row r="19083" ht="0" hidden="1" customHeight="1" x14ac:dyDescent="0.25"/>
    <row r="19084" ht="0" hidden="1" customHeight="1" x14ac:dyDescent="0.25"/>
    <row r="19085" ht="0" hidden="1" customHeight="1" x14ac:dyDescent="0.25"/>
    <row r="19086" ht="0" hidden="1" customHeight="1" x14ac:dyDescent="0.25"/>
    <row r="19087" ht="0" hidden="1" customHeight="1" x14ac:dyDescent="0.25"/>
    <row r="19088" ht="0" hidden="1" customHeight="1" x14ac:dyDescent="0.25"/>
    <row r="19089" ht="0" hidden="1" customHeight="1" x14ac:dyDescent="0.25"/>
    <row r="19090" ht="0" hidden="1" customHeight="1" x14ac:dyDescent="0.25"/>
    <row r="19091" ht="0" hidden="1" customHeight="1" x14ac:dyDescent="0.25"/>
    <row r="19092" ht="0" hidden="1" customHeight="1" x14ac:dyDescent="0.25"/>
    <row r="19093" ht="0" hidden="1" customHeight="1" x14ac:dyDescent="0.25"/>
    <row r="19094" ht="0" hidden="1" customHeight="1" x14ac:dyDescent="0.25"/>
    <row r="19095" ht="0" hidden="1" customHeight="1" x14ac:dyDescent="0.25"/>
    <row r="19096" ht="0" hidden="1" customHeight="1" x14ac:dyDescent="0.25"/>
    <row r="19097" ht="0" hidden="1" customHeight="1" x14ac:dyDescent="0.25"/>
    <row r="19098" ht="0" hidden="1" customHeight="1" x14ac:dyDescent="0.25"/>
    <row r="19099" ht="0" hidden="1" customHeight="1" x14ac:dyDescent="0.25"/>
    <row r="19100" ht="0" hidden="1" customHeight="1" x14ac:dyDescent="0.25"/>
    <row r="19101" ht="0" hidden="1" customHeight="1" x14ac:dyDescent="0.25"/>
    <row r="19102" ht="0" hidden="1" customHeight="1" x14ac:dyDescent="0.25"/>
    <row r="19103" ht="0" hidden="1" customHeight="1" x14ac:dyDescent="0.25"/>
    <row r="19104" ht="0" hidden="1" customHeight="1" x14ac:dyDescent="0.25"/>
    <row r="19105" ht="0" hidden="1" customHeight="1" x14ac:dyDescent="0.25"/>
    <row r="19106" ht="0" hidden="1" customHeight="1" x14ac:dyDescent="0.25"/>
    <row r="19107" ht="0" hidden="1" customHeight="1" x14ac:dyDescent="0.25"/>
    <row r="19108" ht="0" hidden="1" customHeight="1" x14ac:dyDescent="0.25"/>
    <row r="19109" ht="0" hidden="1" customHeight="1" x14ac:dyDescent="0.25"/>
    <row r="19110" ht="0" hidden="1" customHeight="1" x14ac:dyDescent="0.25"/>
    <row r="19111" ht="0" hidden="1" customHeight="1" x14ac:dyDescent="0.25"/>
    <row r="19112" ht="0" hidden="1" customHeight="1" x14ac:dyDescent="0.25"/>
    <row r="19113" ht="0" hidden="1" customHeight="1" x14ac:dyDescent="0.25"/>
    <row r="19114" ht="0" hidden="1" customHeight="1" x14ac:dyDescent="0.25"/>
    <row r="19115" ht="0" hidden="1" customHeight="1" x14ac:dyDescent="0.25"/>
    <row r="19116" ht="0" hidden="1" customHeight="1" x14ac:dyDescent="0.25"/>
    <row r="19117" ht="0" hidden="1" customHeight="1" x14ac:dyDescent="0.25"/>
    <row r="19118" ht="0" hidden="1" customHeight="1" x14ac:dyDescent="0.25"/>
    <row r="19119" ht="0" hidden="1" customHeight="1" x14ac:dyDescent="0.25"/>
    <row r="19120" ht="0" hidden="1" customHeight="1" x14ac:dyDescent="0.25"/>
    <row r="19121" ht="0" hidden="1" customHeight="1" x14ac:dyDescent="0.25"/>
    <row r="19122" ht="0" hidden="1" customHeight="1" x14ac:dyDescent="0.25"/>
    <row r="19123" ht="0" hidden="1" customHeight="1" x14ac:dyDescent="0.25"/>
    <row r="19124" ht="0" hidden="1" customHeight="1" x14ac:dyDescent="0.25"/>
    <row r="19125" ht="0" hidden="1" customHeight="1" x14ac:dyDescent="0.25"/>
    <row r="19126" ht="0" hidden="1" customHeight="1" x14ac:dyDescent="0.25"/>
    <row r="19127" ht="0" hidden="1" customHeight="1" x14ac:dyDescent="0.25"/>
    <row r="19128" ht="0" hidden="1" customHeight="1" x14ac:dyDescent="0.25"/>
    <row r="19129" ht="0" hidden="1" customHeight="1" x14ac:dyDescent="0.25"/>
    <row r="19130" ht="0" hidden="1" customHeight="1" x14ac:dyDescent="0.25"/>
    <row r="19131" ht="0" hidden="1" customHeight="1" x14ac:dyDescent="0.25"/>
    <row r="19132" ht="0" hidden="1" customHeight="1" x14ac:dyDescent="0.25"/>
    <row r="19133" ht="0" hidden="1" customHeight="1" x14ac:dyDescent="0.25"/>
    <row r="19134" ht="0" hidden="1" customHeight="1" x14ac:dyDescent="0.25"/>
    <row r="19135" ht="0" hidden="1" customHeight="1" x14ac:dyDescent="0.25"/>
    <row r="19136" ht="0" hidden="1" customHeight="1" x14ac:dyDescent="0.25"/>
    <row r="19137" ht="0" hidden="1" customHeight="1" x14ac:dyDescent="0.25"/>
    <row r="19138" ht="0" hidden="1" customHeight="1" x14ac:dyDescent="0.25"/>
    <row r="19139" ht="0" hidden="1" customHeight="1" x14ac:dyDescent="0.25"/>
    <row r="19140" ht="0" hidden="1" customHeight="1" x14ac:dyDescent="0.25"/>
    <row r="19141" ht="0" hidden="1" customHeight="1" x14ac:dyDescent="0.25"/>
    <row r="19142" ht="0" hidden="1" customHeight="1" x14ac:dyDescent="0.25"/>
    <row r="19143" ht="0" hidden="1" customHeight="1" x14ac:dyDescent="0.25"/>
    <row r="19144" ht="0" hidden="1" customHeight="1" x14ac:dyDescent="0.25"/>
    <row r="19145" ht="0" hidden="1" customHeight="1" x14ac:dyDescent="0.25"/>
    <row r="19146" ht="0" hidden="1" customHeight="1" x14ac:dyDescent="0.25"/>
    <row r="19147" ht="0" hidden="1" customHeight="1" x14ac:dyDescent="0.25"/>
    <row r="19148" ht="0" hidden="1" customHeight="1" x14ac:dyDescent="0.25"/>
    <row r="19149" ht="0" hidden="1" customHeight="1" x14ac:dyDescent="0.25"/>
    <row r="19150" ht="0" hidden="1" customHeight="1" x14ac:dyDescent="0.25"/>
    <row r="19151" ht="0" hidden="1" customHeight="1" x14ac:dyDescent="0.25"/>
    <row r="19152" ht="0" hidden="1" customHeight="1" x14ac:dyDescent="0.25"/>
    <row r="19153" ht="0" hidden="1" customHeight="1" x14ac:dyDescent="0.25"/>
    <row r="19154" ht="0" hidden="1" customHeight="1" x14ac:dyDescent="0.25"/>
    <row r="19155" ht="0" hidden="1" customHeight="1" x14ac:dyDescent="0.25"/>
    <row r="19156" ht="0" hidden="1" customHeight="1" x14ac:dyDescent="0.25"/>
    <row r="19157" ht="0" hidden="1" customHeight="1" x14ac:dyDescent="0.25"/>
    <row r="19158" ht="0" hidden="1" customHeight="1" x14ac:dyDescent="0.25"/>
    <row r="19159" ht="0" hidden="1" customHeight="1" x14ac:dyDescent="0.25"/>
    <row r="19160" ht="0" hidden="1" customHeight="1" x14ac:dyDescent="0.25"/>
    <row r="19161" ht="0" hidden="1" customHeight="1" x14ac:dyDescent="0.25"/>
    <row r="19162" ht="0" hidden="1" customHeight="1" x14ac:dyDescent="0.25"/>
    <row r="19163" ht="0" hidden="1" customHeight="1" x14ac:dyDescent="0.25"/>
    <row r="19164" ht="0" hidden="1" customHeight="1" x14ac:dyDescent="0.25"/>
    <row r="19165" ht="0" hidden="1" customHeight="1" x14ac:dyDescent="0.25"/>
    <row r="19166" ht="0" hidden="1" customHeight="1" x14ac:dyDescent="0.25"/>
    <row r="19167" ht="0" hidden="1" customHeight="1" x14ac:dyDescent="0.25"/>
    <row r="19168" ht="0" hidden="1" customHeight="1" x14ac:dyDescent="0.25"/>
    <row r="19169" ht="0" hidden="1" customHeight="1" x14ac:dyDescent="0.25"/>
    <row r="19170" ht="0" hidden="1" customHeight="1" x14ac:dyDescent="0.25"/>
    <row r="19171" ht="0" hidden="1" customHeight="1" x14ac:dyDescent="0.25"/>
    <row r="19172" ht="0" hidden="1" customHeight="1" x14ac:dyDescent="0.25"/>
    <row r="19173" ht="0" hidden="1" customHeight="1" x14ac:dyDescent="0.25"/>
    <row r="19174" ht="0" hidden="1" customHeight="1" x14ac:dyDescent="0.25"/>
    <row r="19175" ht="0" hidden="1" customHeight="1" x14ac:dyDescent="0.25"/>
    <row r="19176" ht="0" hidden="1" customHeight="1" x14ac:dyDescent="0.25"/>
    <row r="19177" ht="0" hidden="1" customHeight="1" x14ac:dyDescent="0.25"/>
    <row r="19178" ht="0" hidden="1" customHeight="1" x14ac:dyDescent="0.25"/>
    <row r="19179" ht="0" hidden="1" customHeight="1" x14ac:dyDescent="0.25"/>
    <row r="19180" ht="0" hidden="1" customHeight="1" x14ac:dyDescent="0.25"/>
    <row r="19181" ht="0" hidden="1" customHeight="1" x14ac:dyDescent="0.25"/>
    <row r="19182" ht="0" hidden="1" customHeight="1" x14ac:dyDescent="0.25"/>
    <row r="19183" ht="0" hidden="1" customHeight="1" x14ac:dyDescent="0.25"/>
    <row r="19184" ht="0" hidden="1" customHeight="1" x14ac:dyDescent="0.25"/>
    <row r="19185" ht="0" hidden="1" customHeight="1" x14ac:dyDescent="0.25"/>
    <row r="19186" ht="0" hidden="1" customHeight="1" x14ac:dyDescent="0.25"/>
    <row r="19187" ht="0" hidden="1" customHeight="1" x14ac:dyDescent="0.25"/>
    <row r="19188" ht="0" hidden="1" customHeight="1" x14ac:dyDescent="0.25"/>
    <row r="19189" ht="0" hidden="1" customHeight="1" x14ac:dyDescent="0.25"/>
    <row r="19190" ht="0" hidden="1" customHeight="1" x14ac:dyDescent="0.25"/>
    <row r="19191" ht="0" hidden="1" customHeight="1" x14ac:dyDescent="0.25"/>
    <row r="19192" ht="0" hidden="1" customHeight="1" x14ac:dyDescent="0.25"/>
    <row r="19193" ht="0" hidden="1" customHeight="1" x14ac:dyDescent="0.25"/>
    <row r="19194" ht="0" hidden="1" customHeight="1" x14ac:dyDescent="0.25"/>
    <row r="19195" ht="0" hidden="1" customHeight="1" x14ac:dyDescent="0.25"/>
    <row r="19196" ht="0" hidden="1" customHeight="1" x14ac:dyDescent="0.25"/>
    <row r="19197" ht="0" hidden="1" customHeight="1" x14ac:dyDescent="0.25"/>
    <row r="19198" ht="0" hidden="1" customHeight="1" x14ac:dyDescent="0.25"/>
    <row r="19199" ht="0" hidden="1" customHeight="1" x14ac:dyDescent="0.25"/>
    <row r="19200" ht="0" hidden="1" customHeight="1" x14ac:dyDescent="0.25"/>
    <row r="19201" ht="0" hidden="1" customHeight="1" x14ac:dyDescent="0.25"/>
    <row r="19202" ht="0" hidden="1" customHeight="1" x14ac:dyDescent="0.25"/>
    <row r="19203" ht="0" hidden="1" customHeight="1" x14ac:dyDescent="0.25"/>
    <row r="19204" ht="0" hidden="1" customHeight="1" x14ac:dyDescent="0.25"/>
    <row r="19205" ht="0" hidden="1" customHeight="1" x14ac:dyDescent="0.25"/>
    <row r="19206" ht="0" hidden="1" customHeight="1" x14ac:dyDescent="0.25"/>
    <row r="19207" ht="0" hidden="1" customHeight="1" x14ac:dyDescent="0.25"/>
    <row r="19208" ht="0" hidden="1" customHeight="1" x14ac:dyDescent="0.25"/>
    <row r="19209" ht="0" hidden="1" customHeight="1" x14ac:dyDescent="0.25"/>
    <row r="19210" ht="0" hidden="1" customHeight="1" x14ac:dyDescent="0.25"/>
    <row r="19211" ht="0" hidden="1" customHeight="1" x14ac:dyDescent="0.25"/>
    <row r="19212" ht="0" hidden="1" customHeight="1" x14ac:dyDescent="0.25"/>
    <row r="19213" ht="0" hidden="1" customHeight="1" x14ac:dyDescent="0.25"/>
    <row r="19214" ht="0" hidden="1" customHeight="1" x14ac:dyDescent="0.25"/>
    <row r="19215" ht="0" hidden="1" customHeight="1" x14ac:dyDescent="0.25"/>
    <row r="19216" ht="0" hidden="1" customHeight="1" x14ac:dyDescent="0.25"/>
    <row r="19217" ht="0" hidden="1" customHeight="1" x14ac:dyDescent="0.25"/>
    <row r="19218" ht="0" hidden="1" customHeight="1" x14ac:dyDescent="0.25"/>
    <row r="19219" ht="0" hidden="1" customHeight="1" x14ac:dyDescent="0.25"/>
    <row r="19220" ht="0" hidden="1" customHeight="1" x14ac:dyDescent="0.25"/>
    <row r="19221" ht="0" hidden="1" customHeight="1" x14ac:dyDescent="0.25"/>
    <row r="19222" ht="0" hidden="1" customHeight="1" x14ac:dyDescent="0.25"/>
    <row r="19223" ht="0" hidden="1" customHeight="1" x14ac:dyDescent="0.25"/>
    <row r="19224" ht="0" hidden="1" customHeight="1" x14ac:dyDescent="0.25"/>
    <row r="19225" ht="0" hidden="1" customHeight="1" x14ac:dyDescent="0.25"/>
    <row r="19226" ht="0" hidden="1" customHeight="1" x14ac:dyDescent="0.25"/>
    <row r="19227" ht="0" hidden="1" customHeight="1" x14ac:dyDescent="0.25"/>
    <row r="19228" ht="0" hidden="1" customHeight="1" x14ac:dyDescent="0.25"/>
    <row r="19229" ht="0" hidden="1" customHeight="1" x14ac:dyDescent="0.25"/>
    <row r="19230" ht="0" hidden="1" customHeight="1" x14ac:dyDescent="0.25"/>
    <row r="19231" ht="0" hidden="1" customHeight="1" x14ac:dyDescent="0.25"/>
    <row r="19232" ht="0" hidden="1" customHeight="1" x14ac:dyDescent="0.25"/>
    <row r="19233" ht="0" hidden="1" customHeight="1" x14ac:dyDescent="0.25"/>
    <row r="19234" ht="0" hidden="1" customHeight="1" x14ac:dyDescent="0.25"/>
    <row r="19235" ht="0" hidden="1" customHeight="1" x14ac:dyDescent="0.25"/>
    <row r="19236" ht="0" hidden="1" customHeight="1" x14ac:dyDescent="0.25"/>
    <row r="19237" ht="0" hidden="1" customHeight="1" x14ac:dyDescent="0.25"/>
    <row r="19238" ht="0" hidden="1" customHeight="1" x14ac:dyDescent="0.25"/>
    <row r="19239" ht="0" hidden="1" customHeight="1" x14ac:dyDescent="0.25"/>
    <row r="19240" ht="0" hidden="1" customHeight="1" x14ac:dyDescent="0.25"/>
    <row r="19241" ht="0" hidden="1" customHeight="1" x14ac:dyDescent="0.25"/>
    <row r="19242" ht="0" hidden="1" customHeight="1" x14ac:dyDescent="0.25"/>
    <row r="19243" ht="0" hidden="1" customHeight="1" x14ac:dyDescent="0.25"/>
    <row r="19244" ht="0" hidden="1" customHeight="1" x14ac:dyDescent="0.25"/>
    <row r="19245" ht="0" hidden="1" customHeight="1" x14ac:dyDescent="0.25"/>
    <row r="19246" ht="0" hidden="1" customHeight="1" x14ac:dyDescent="0.25"/>
    <row r="19247" ht="0" hidden="1" customHeight="1" x14ac:dyDescent="0.25"/>
    <row r="19248" ht="0" hidden="1" customHeight="1" x14ac:dyDescent="0.25"/>
    <row r="19249" ht="0" hidden="1" customHeight="1" x14ac:dyDescent="0.25"/>
    <row r="19250" ht="0" hidden="1" customHeight="1" x14ac:dyDescent="0.25"/>
    <row r="19251" ht="0" hidden="1" customHeight="1" x14ac:dyDescent="0.25"/>
    <row r="19252" ht="0" hidden="1" customHeight="1" x14ac:dyDescent="0.25"/>
    <row r="19253" ht="0" hidden="1" customHeight="1" x14ac:dyDescent="0.25"/>
    <row r="19254" ht="0" hidden="1" customHeight="1" x14ac:dyDescent="0.25"/>
    <row r="19255" ht="0" hidden="1" customHeight="1" x14ac:dyDescent="0.25"/>
    <row r="19256" ht="0" hidden="1" customHeight="1" x14ac:dyDescent="0.25"/>
    <row r="19257" ht="0" hidden="1" customHeight="1" x14ac:dyDescent="0.25"/>
    <row r="19258" ht="0" hidden="1" customHeight="1" x14ac:dyDescent="0.25"/>
    <row r="19259" ht="0" hidden="1" customHeight="1" x14ac:dyDescent="0.25"/>
    <row r="19260" ht="0" hidden="1" customHeight="1" x14ac:dyDescent="0.25"/>
    <row r="19261" ht="0" hidden="1" customHeight="1" x14ac:dyDescent="0.25"/>
    <row r="19262" ht="0" hidden="1" customHeight="1" x14ac:dyDescent="0.25"/>
    <row r="19263" ht="0" hidden="1" customHeight="1" x14ac:dyDescent="0.25"/>
    <row r="19264" ht="0" hidden="1" customHeight="1" x14ac:dyDescent="0.25"/>
    <row r="19265" ht="0" hidden="1" customHeight="1" x14ac:dyDescent="0.25"/>
    <row r="19266" ht="0" hidden="1" customHeight="1" x14ac:dyDescent="0.25"/>
    <row r="19267" ht="0" hidden="1" customHeight="1" x14ac:dyDescent="0.25"/>
    <row r="19268" ht="0" hidden="1" customHeight="1" x14ac:dyDescent="0.25"/>
    <row r="19269" ht="0" hidden="1" customHeight="1" x14ac:dyDescent="0.25"/>
    <row r="19270" ht="0" hidden="1" customHeight="1" x14ac:dyDescent="0.25"/>
    <row r="19271" ht="0" hidden="1" customHeight="1" x14ac:dyDescent="0.25"/>
    <row r="19272" ht="0" hidden="1" customHeight="1" x14ac:dyDescent="0.25"/>
    <row r="19273" ht="0" hidden="1" customHeight="1" x14ac:dyDescent="0.25"/>
    <row r="19274" ht="0" hidden="1" customHeight="1" x14ac:dyDescent="0.25"/>
    <row r="19275" ht="0" hidden="1" customHeight="1" x14ac:dyDescent="0.25"/>
    <row r="19276" ht="0" hidden="1" customHeight="1" x14ac:dyDescent="0.25"/>
    <row r="19277" ht="0" hidden="1" customHeight="1" x14ac:dyDescent="0.25"/>
    <row r="19278" ht="0" hidden="1" customHeight="1" x14ac:dyDescent="0.25"/>
    <row r="19279" ht="0" hidden="1" customHeight="1" x14ac:dyDescent="0.25"/>
    <row r="19280" ht="0" hidden="1" customHeight="1" x14ac:dyDescent="0.25"/>
    <row r="19281" ht="0" hidden="1" customHeight="1" x14ac:dyDescent="0.25"/>
    <row r="19282" ht="0" hidden="1" customHeight="1" x14ac:dyDescent="0.25"/>
    <row r="19283" ht="0" hidden="1" customHeight="1" x14ac:dyDescent="0.25"/>
    <row r="19284" ht="0" hidden="1" customHeight="1" x14ac:dyDescent="0.25"/>
    <row r="19285" ht="0" hidden="1" customHeight="1" x14ac:dyDescent="0.25"/>
    <row r="19286" ht="0" hidden="1" customHeight="1" x14ac:dyDescent="0.25"/>
    <row r="19287" ht="0" hidden="1" customHeight="1" x14ac:dyDescent="0.25"/>
    <row r="19288" ht="0" hidden="1" customHeight="1" x14ac:dyDescent="0.25"/>
    <row r="19289" ht="0" hidden="1" customHeight="1" x14ac:dyDescent="0.25"/>
    <row r="19290" ht="0" hidden="1" customHeight="1" x14ac:dyDescent="0.25"/>
    <row r="19291" ht="0" hidden="1" customHeight="1" x14ac:dyDescent="0.25"/>
    <row r="19292" ht="0" hidden="1" customHeight="1" x14ac:dyDescent="0.25"/>
    <row r="19293" ht="0" hidden="1" customHeight="1" x14ac:dyDescent="0.25"/>
    <row r="19294" ht="0" hidden="1" customHeight="1" x14ac:dyDescent="0.25"/>
    <row r="19295" ht="0" hidden="1" customHeight="1" x14ac:dyDescent="0.25"/>
    <row r="19296" ht="0" hidden="1" customHeight="1" x14ac:dyDescent="0.25"/>
    <row r="19297" ht="0" hidden="1" customHeight="1" x14ac:dyDescent="0.25"/>
    <row r="19298" ht="0" hidden="1" customHeight="1" x14ac:dyDescent="0.25"/>
    <row r="19299" ht="0" hidden="1" customHeight="1" x14ac:dyDescent="0.25"/>
    <row r="19300" ht="0" hidden="1" customHeight="1" x14ac:dyDescent="0.25"/>
    <row r="19301" ht="0" hidden="1" customHeight="1" x14ac:dyDescent="0.25"/>
    <row r="19302" ht="0" hidden="1" customHeight="1" x14ac:dyDescent="0.25"/>
    <row r="19303" ht="0" hidden="1" customHeight="1" x14ac:dyDescent="0.25"/>
    <row r="19304" ht="0" hidden="1" customHeight="1" x14ac:dyDescent="0.25"/>
    <row r="19305" ht="0" hidden="1" customHeight="1" x14ac:dyDescent="0.25"/>
    <row r="19306" ht="0" hidden="1" customHeight="1" x14ac:dyDescent="0.25"/>
    <row r="19307" ht="0" hidden="1" customHeight="1" x14ac:dyDescent="0.25"/>
    <row r="19308" ht="0" hidden="1" customHeight="1" x14ac:dyDescent="0.25"/>
    <row r="19309" ht="0" hidden="1" customHeight="1" x14ac:dyDescent="0.25"/>
    <row r="19310" ht="0" hidden="1" customHeight="1" x14ac:dyDescent="0.25"/>
    <row r="19311" ht="0" hidden="1" customHeight="1" x14ac:dyDescent="0.25"/>
    <row r="19312" ht="0" hidden="1" customHeight="1" x14ac:dyDescent="0.25"/>
    <row r="19313" ht="0" hidden="1" customHeight="1" x14ac:dyDescent="0.25"/>
    <row r="19314" ht="0" hidden="1" customHeight="1" x14ac:dyDescent="0.25"/>
    <row r="19315" ht="0" hidden="1" customHeight="1" x14ac:dyDescent="0.25"/>
    <row r="19316" ht="0" hidden="1" customHeight="1" x14ac:dyDescent="0.25"/>
    <row r="19317" ht="0" hidden="1" customHeight="1" x14ac:dyDescent="0.25"/>
    <row r="19318" ht="0" hidden="1" customHeight="1" x14ac:dyDescent="0.25"/>
    <row r="19319" ht="0" hidden="1" customHeight="1" x14ac:dyDescent="0.25"/>
    <row r="19320" ht="0" hidden="1" customHeight="1" x14ac:dyDescent="0.25"/>
    <row r="19321" ht="0" hidden="1" customHeight="1" x14ac:dyDescent="0.25"/>
    <row r="19322" ht="0" hidden="1" customHeight="1" x14ac:dyDescent="0.25"/>
    <row r="19323" ht="0" hidden="1" customHeight="1" x14ac:dyDescent="0.25"/>
    <row r="19324" ht="0" hidden="1" customHeight="1" x14ac:dyDescent="0.25"/>
    <row r="19325" ht="0" hidden="1" customHeight="1" x14ac:dyDescent="0.25"/>
    <row r="19326" ht="0" hidden="1" customHeight="1" x14ac:dyDescent="0.25"/>
    <row r="19327" ht="0" hidden="1" customHeight="1" x14ac:dyDescent="0.25"/>
    <row r="19328" ht="0" hidden="1" customHeight="1" x14ac:dyDescent="0.25"/>
    <row r="19329" ht="0" hidden="1" customHeight="1" x14ac:dyDescent="0.25"/>
    <row r="19330" ht="0" hidden="1" customHeight="1" x14ac:dyDescent="0.25"/>
    <row r="19331" ht="0" hidden="1" customHeight="1" x14ac:dyDescent="0.25"/>
    <row r="19332" ht="0" hidden="1" customHeight="1" x14ac:dyDescent="0.25"/>
    <row r="19333" ht="0" hidden="1" customHeight="1" x14ac:dyDescent="0.25"/>
    <row r="19334" ht="0" hidden="1" customHeight="1" x14ac:dyDescent="0.25"/>
    <row r="19335" ht="0" hidden="1" customHeight="1" x14ac:dyDescent="0.25"/>
    <row r="19336" ht="0" hidden="1" customHeight="1" x14ac:dyDescent="0.25"/>
    <row r="19337" ht="0" hidden="1" customHeight="1" x14ac:dyDescent="0.25"/>
    <row r="19338" ht="0" hidden="1" customHeight="1" x14ac:dyDescent="0.25"/>
    <row r="19339" ht="0" hidden="1" customHeight="1" x14ac:dyDescent="0.25"/>
    <row r="19340" ht="0" hidden="1" customHeight="1" x14ac:dyDescent="0.25"/>
    <row r="19341" ht="0" hidden="1" customHeight="1" x14ac:dyDescent="0.25"/>
    <row r="19342" ht="0" hidden="1" customHeight="1" x14ac:dyDescent="0.25"/>
    <row r="19343" ht="0" hidden="1" customHeight="1" x14ac:dyDescent="0.25"/>
    <row r="19344" ht="0" hidden="1" customHeight="1" x14ac:dyDescent="0.25"/>
    <row r="19345" ht="0" hidden="1" customHeight="1" x14ac:dyDescent="0.25"/>
    <row r="19346" ht="0" hidden="1" customHeight="1" x14ac:dyDescent="0.25"/>
    <row r="19347" ht="0" hidden="1" customHeight="1" x14ac:dyDescent="0.25"/>
    <row r="19348" ht="0" hidden="1" customHeight="1" x14ac:dyDescent="0.25"/>
    <row r="19349" ht="0" hidden="1" customHeight="1" x14ac:dyDescent="0.25"/>
    <row r="19350" ht="0" hidden="1" customHeight="1" x14ac:dyDescent="0.25"/>
    <row r="19351" ht="0" hidden="1" customHeight="1" x14ac:dyDescent="0.25"/>
    <row r="19352" ht="0" hidden="1" customHeight="1" x14ac:dyDescent="0.25"/>
    <row r="19353" ht="0" hidden="1" customHeight="1" x14ac:dyDescent="0.25"/>
    <row r="19354" ht="0" hidden="1" customHeight="1" x14ac:dyDescent="0.25"/>
    <row r="19355" ht="0" hidden="1" customHeight="1" x14ac:dyDescent="0.25"/>
    <row r="19356" ht="0" hidden="1" customHeight="1" x14ac:dyDescent="0.25"/>
    <row r="19357" ht="0" hidden="1" customHeight="1" x14ac:dyDescent="0.25"/>
    <row r="19358" ht="0" hidden="1" customHeight="1" x14ac:dyDescent="0.25"/>
    <row r="19359" ht="0" hidden="1" customHeight="1" x14ac:dyDescent="0.25"/>
    <row r="19360" ht="0" hidden="1" customHeight="1" x14ac:dyDescent="0.25"/>
    <row r="19361" ht="0" hidden="1" customHeight="1" x14ac:dyDescent="0.25"/>
    <row r="19362" ht="0" hidden="1" customHeight="1" x14ac:dyDescent="0.25"/>
    <row r="19363" ht="0" hidden="1" customHeight="1" x14ac:dyDescent="0.25"/>
    <row r="19364" ht="0" hidden="1" customHeight="1" x14ac:dyDescent="0.25"/>
    <row r="19365" ht="0" hidden="1" customHeight="1" x14ac:dyDescent="0.25"/>
    <row r="19366" ht="0" hidden="1" customHeight="1" x14ac:dyDescent="0.25"/>
    <row r="19367" ht="0" hidden="1" customHeight="1" x14ac:dyDescent="0.25"/>
    <row r="19368" ht="0" hidden="1" customHeight="1" x14ac:dyDescent="0.25"/>
    <row r="19369" ht="0" hidden="1" customHeight="1" x14ac:dyDescent="0.25"/>
    <row r="19370" ht="0" hidden="1" customHeight="1" x14ac:dyDescent="0.25"/>
    <row r="19371" ht="0" hidden="1" customHeight="1" x14ac:dyDescent="0.25"/>
    <row r="19372" ht="0" hidden="1" customHeight="1" x14ac:dyDescent="0.25"/>
    <row r="19373" ht="0" hidden="1" customHeight="1" x14ac:dyDescent="0.25"/>
    <row r="19374" ht="0" hidden="1" customHeight="1" x14ac:dyDescent="0.25"/>
    <row r="19375" ht="0" hidden="1" customHeight="1" x14ac:dyDescent="0.25"/>
    <row r="19376" ht="0" hidden="1" customHeight="1" x14ac:dyDescent="0.25"/>
    <row r="19377" ht="0" hidden="1" customHeight="1" x14ac:dyDescent="0.25"/>
    <row r="19378" ht="0" hidden="1" customHeight="1" x14ac:dyDescent="0.25"/>
    <row r="19379" ht="0" hidden="1" customHeight="1" x14ac:dyDescent="0.25"/>
    <row r="19380" ht="0" hidden="1" customHeight="1" x14ac:dyDescent="0.25"/>
    <row r="19381" ht="0" hidden="1" customHeight="1" x14ac:dyDescent="0.25"/>
    <row r="19382" ht="0" hidden="1" customHeight="1" x14ac:dyDescent="0.25"/>
    <row r="19383" ht="0" hidden="1" customHeight="1" x14ac:dyDescent="0.25"/>
    <row r="19384" ht="0" hidden="1" customHeight="1" x14ac:dyDescent="0.25"/>
    <row r="19385" ht="0" hidden="1" customHeight="1" x14ac:dyDescent="0.25"/>
    <row r="19386" ht="0" hidden="1" customHeight="1" x14ac:dyDescent="0.25"/>
    <row r="19387" ht="0" hidden="1" customHeight="1" x14ac:dyDescent="0.25"/>
    <row r="19388" ht="0" hidden="1" customHeight="1" x14ac:dyDescent="0.25"/>
    <row r="19389" ht="0" hidden="1" customHeight="1" x14ac:dyDescent="0.25"/>
    <row r="19390" ht="0" hidden="1" customHeight="1" x14ac:dyDescent="0.25"/>
    <row r="19391" ht="0" hidden="1" customHeight="1" x14ac:dyDescent="0.25"/>
    <row r="19392" ht="0" hidden="1" customHeight="1" x14ac:dyDescent="0.25"/>
    <row r="19393" ht="0" hidden="1" customHeight="1" x14ac:dyDescent="0.25"/>
    <row r="19394" ht="0" hidden="1" customHeight="1" x14ac:dyDescent="0.25"/>
    <row r="19395" ht="0" hidden="1" customHeight="1" x14ac:dyDescent="0.25"/>
    <row r="19396" ht="0" hidden="1" customHeight="1" x14ac:dyDescent="0.25"/>
    <row r="19397" ht="0" hidden="1" customHeight="1" x14ac:dyDescent="0.25"/>
    <row r="19398" ht="0" hidden="1" customHeight="1" x14ac:dyDescent="0.25"/>
    <row r="19399" ht="0" hidden="1" customHeight="1" x14ac:dyDescent="0.25"/>
    <row r="19400" ht="0" hidden="1" customHeight="1" x14ac:dyDescent="0.25"/>
    <row r="19401" ht="0" hidden="1" customHeight="1" x14ac:dyDescent="0.25"/>
    <row r="19402" ht="0" hidden="1" customHeight="1" x14ac:dyDescent="0.25"/>
    <row r="19403" ht="0" hidden="1" customHeight="1" x14ac:dyDescent="0.25"/>
    <row r="19404" ht="0" hidden="1" customHeight="1" x14ac:dyDescent="0.25"/>
    <row r="19405" ht="0" hidden="1" customHeight="1" x14ac:dyDescent="0.25"/>
    <row r="19406" ht="0" hidden="1" customHeight="1" x14ac:dyDescent="0.25"/>
    <row r="19407" ht="0" hidden="1" customHeight="1" x14ac:dyDescent="0.25"/>
    <row r="19408" ht="0" hidden="1" customHeight="1" x14ac:dyDescent="0.25"/>
    <row r="19409" ht="0" hidden="1" customHeight="1" x14ac:dyDescent="0.25"/>
    <row r="19410" ht="0" hidden="1" customHeight="1" x14ac:dyDescent="0.25"/>
    <row r="19411" ht="0" hidden="1" customHeight="1" x14ac:dyDescent="0.25"/>
    <row r="19412" ht="0" hidden="1" customHeight="1" x14ac:dyDescent="0.25"/>
    <row r="19413" ht="0" hidden="1" customHeight="1" x14ac:dyDescent="0.25"/>
    <row r="19414" ht="0" hidden="1" customHeight="1" x14ac:dyDescent="0.25"/>
    <row r="19415" ht="0" hidden="1" customHeight="1" x14ac:dyDescent="0.25"/>
    <row r="19416" ht="0" hidden="1" customHeight="1" x14ac:dyDescent="0.25"/>
    <row r="19417" ht="0" hidden="1" customHeight="1" x14ac:dyDescent="0.25"/>
    <row r="19418" ht="0" hidden="1" customHeight="1" x14ac:dyDescent="0.25"/>
    <row r="19419" ht="0" hidden="1" customHeight="1" x14ac:dyDescent="0.25"/>
    <row r="19420" ht="0" hidden="1" customHeight="1" x14ac:dyDescent="0.25"/>
    <row r="19421" ht="0" hidden="1" customHeight="1" x14ac:dyDescent="0.25"/>
    <row r="19422" ht="0" hidden="1" customHeight="1" x14ac:dyDescent="0.25"/>
    <row r="19423" ht="0" hidden="1" customHeight="1" x14ac:dyDescent="0.25"/>
    <row r="19424" ht="0" hidden="1" customHeight="1" x14ac:dyDescent="0.25"/>
    <row r="19425" ht="0" hidden="1" customHeight="1" x14ac:dyDescent="0.25"/>
    <row r="19426" ht="0" hidden="1" customHeight="1" x14ac:dyDescent="0.25"/>
    <row r="19427" ht="0" hidden="1" customHeight="1" x14ac:dyDescent="0.25"/>
    <row r="19428" ht="0" hidden="1" customHeight="1" x14ac:dyDescent="0.25"/>
    <row r="19429" ht="0" hidden="1" customHeight="1" x14ac:dyDescent="0.25"/>
    <row r="19430" ht="0" hidden="1" customHeight="1" x14ac:dyDescent="0.25"/>
    <row r="19431" ht="0" hidden="1" customHeight="1" x14ac:dyDescent="0.25"/>
    <row r="19432" ht="0" hidden="1" customHeight="1" x14ac:dyDescent="0.25"/>
    <row r="19433" ht="0" hidden="1" customHeight="1" x14ac:dyDescent="0.25"/>
    <row r="19434" ht="0" hidden="1" customHeight="1" x14ac:dyDescent="0.25"/>
    <row r="19435" ht="0" hidden="1" customHeight="1" x14ac:dyDescent="0.25"/>
    <row r="19436" ht="0" hidden="1" customHeight="1" x14ac:dyDescent="0.25"/>
    <row r="19437" ht="0" hidden="1" customHeight="1" x14ac:dyDescent="0.25"/>
    <row r="19438" ht="0" hidden="1" customHeight="1" x14ac:dyDescent="0.25"/>
    <row r="19439" ht="0" hidden="1" customHeight="1" x14ac:dyDescent="0.25"/>
    <row r="19440" ht="0" hidden="1" customHeight="1" x14ac:dyDescent="0.25"/>
    <row r="19441" ht="0" hidden="1" customHeight="1" x14ac:dyDescent="0.25"/>
    <row r="19442" ht="0" hidden="1" customHeight="1" x14ac:dyDescent="0.25"/>
    <row r="19443" ht="0" hidden="1" customHeight="1" x14ac:dyDescent="0.25"/>
    <row r="19444" ht="0" hidden="1" customHeight="1" x14ac:dyDescent="0.25"/>
    <row r="19445" ht="0" hidden="1" customHeight="1" x14ac:dyDescent="0.25"/>
    <row r="19446" ht="0" hidden="1" customHeight="1" x14ac:dyDescent="0.25"/>
    <row r="19447" ht="0" hidden="1" customHeight="1" x14ac:dyDescent="0.25"/>
    <row r="19448" ht="0" hidden="1" customHeight="1" x14ac:dyDescent="0.25"/>
    <row r="19449" ht="0" hidden="1" customHeight="1" x14ac:dyDescent="0.25"/>
    <row r="19450" ht="0" hidden="1" customHeight="1" x14ac:dyDescent="0.25"/>
    <row r="19451" ht="0" hidden="1" customHeight="1" x14ac:dyDescent="0.25"/>
    <row r="19452" ht="0" hidden="1" customHeight="1" x14ac:dyDescent="0.25"/>
    <row r="19453" ht="0" hidden="1" customHeight="1" x14ac:dyDescent="0.25"/>
    <row r="19454" ht="0" hidden="1" customHeight="1" x14ac:dyDescent="0.25"/>
    <row r="19455" ht="0" hidden="1" customHeight="1" x14ac:dyDescent="0.25"/>
    <row r="19456" ht="0" hidden="1" customHeight="1" x14ac:dyDescent="0.25"/>
    <row r="19457" ht="0" hidden="1" customHeight="1" x14ac:dyDescent="0.25"/>
    <row r="19458" ht="0" hidden="1" customHeight="1" x14ac:dyDescent="0.25"/>
    <row r="19459" ht="0" hidden="1" customHeight="1" x14ac:dyDescent="0.25"/>
    <row r="19460" ht="0" hidden="1" customHeight="1" x14ac:dyDescent="0.25"/>
    <row r="19461" ht="0" hidden="1" customHeight="1" x14ac:dyDescent="0.25"/>
    <row r="19462" ht="0" hidden="1" customHeight="1" x14ac:dyDescent="0.25"/>
    <row r="19463" ht="0" hidden="1" customHeight="1" x14ac:dyDescent="0.25"/>
    <row r="19464" ht="0" hidden="1" customHeight="1" x14ac:dyDescent="0.25"/>
    <row r="19465" ht="0" hidden="1" customHeight="1" x14ac:dyDescent="0.25"/>
    <row r="19466" ht="0" hidden="1" customHeight="1" x14ac:dyDescent="0.25"/>
    <row r="19467" ht="0" hidden="1" customHeight="1" x14ac:dyDescent="0.25"/>
    <row r="19468" ht="0" hidden="1" customHeight="1" x14ac:dyDescent="0.25"/>
    <row r="19469" ht="0" hidden="1" customHeight="1" x14ac:dyDescent="0.25"/>
    <row r="19470" ht="0" hidden="1" customHeight="1" x14ac:dyDescent="0.25"/>
    <row r="19471" ht="0" hidden="1" customHeight="1" x14ac:dyDescent="0.25"/>
    <row r="19472" ht="0" hidden="1" customHeight="1" x14ac:dyDescent="0.25"/>
    <row r="19473" ht="0" hidden="1" customHeight="1" x14ac:dyDescent="0.25"/>
    <row r="19474" ht="0" hidden="1" customHeight="1" x14ac:dyDescent="0.25"/>
    <row r="19475" ht="0" hidden="1" customHeight="1" x14ac:dyDescent="0.25"/>
    <row r="19476" ht="0" hidden="1" customHeight="1" x14ac:dyDescent="0.25"/>
    <row r="19477" ht="0" hidden="1" customHeight="1" x14ac:dyDescent="0.25"/>
    <row r="19478" ht="0" hidden="1" customHeight="1" x14ac:dyDescent="0.25"/>
    <row r="19479" ht="0" hidden="1" customHeight="1" x14ac:dyDescent="0.25"/>
    <row r="19480" ht="0" hidden="1" customHeight="1" x14ac:dyDescent="0.25"/>
    <row r="19481" ht="0" hidden="1" customHeight="1" x14ac:dyDescent="0.25"/>
    <row r="19482" ht="0" hidden="1" customHeight="1" x14ac:dyDescent="0.25"/>
    <row r="19483" ht="0" hidden="1" customHeight="1" x14ac:dyDescent="0.25"/>
    <row r="19484" ht="0" hidden="1" customHeight="1" x14ac:dyDescent="0.25"/>
    <row r="19485" ht="0" hidden="1" customHeight="1" x14ac:dyDescent="0.25"/>
    <row r="19486" ht="0" hidden="1" customHeight="1" x14ac:dyDescent="0.25"/>
    <row r="19487" ht="0" hidden="1" customHeight="1" x14ac:dyDescent="0.25"/>
    <row r="19488" ht="0" hidden="1" customHeight="1" x14ac:dyDescent="0.25"/>
    <row r="19489" ht="0" hidden="1" customHeight="1" x14ac:dyDescent="0.25"/>
    <row r="19490" ht="0" hidden="1" customHeight="1" x14ac:dyDescent="0.25"/>
    <row r="19491" ht="0" hidden="1" customHeight="1" x14ac:dyDescent="0.25"/>
    <row r="19492" ht="0" hidden="1" customHeight="1" x14ac:dyDescent="0.25"/>
    <row r="19493" ht="0" hidden="1" customHeight="1" x14ac:dyDescent="0.25"/>
    <row r="19494" ht="0" hidden="1" customHeight="1" x14ac:dyDescent="0.25"/>
    <row r="19495" ht="0" hidden="1" customHeight="1" x14ac:dyDescent="0.25"/>
    <row r="19496" ht="0" hidden="1" customHeight="1" x14ac:dyDescent="0.25"/>
    <row r="19497" ht="0" hidden="1" customHeight="1" x14ac:dyDescent="0.25"/>
    <row r="19498" ht="0" hidden="1" customHeight="1" x14ac:dyDescent="0.25"/>
    <row r="19499" ht="0" hidden="1" customHeight="1" x14ac:dyDescent="0.25"/>
    <row r="19500" ht="0" hidden="1" customHeight="1" x14ac:dyDescent="0.25"/>
    <row r="19501" ht="0" hidden="1" customHeight="1" x14ac:dyDescent="0.25"/>
    <row r="19502" ht="0" hidden="1" customHeight="1" x14ac:dyDescent="0.25"/>
    <row r="19503" ht="0" hidden="1" customHeight="1" x14ac:dyDescent="0.25"/>
    <row r="19504" ht="0" hidden="1" customHeight="1" x14ac:dyDescent="0.25"/>
    <row r="19505" ht="0" hidden="1" customHeight="1" x14ac:dyDescent="0.25"/>
    <row r="19506" ht="0" hidden="1" customHeight="1" x14ac:dyDescent="0.25"/>
    <row r="19507" ht="0" hidden="1" customHeight="1" x14ac:dyDescent="0.25"/>
    <row r="19508" ht="0" hidden="1" customHeight="1" x14ac:dyDescent="0.25"/>
    <row r="19509" ht="0" hidden="1" customHeight="1" x14ac:dyDescent="0.25"/>
    <row r="19510" ht="0" hidden="1" customHeight="1" x14ac:dyDescent="0.25"/>
    <row r="19511" ht="0" hidden="1" customHeight="1" x14ac:dyDescent="0.25"/>
    <row r="19512" ht="0" hidden="1" customHeight="1" x14ac:dyDescent="0.25"/>
    <row r="19513" ht="0" hidden="1" customHeight="1" x14ac:dyDescent="0.25"/>
    <row r="19514" ht="0" hidden="1" customHeight="1" x14ac:dyDescent="0.25"/>
    <row r="19515" ht="0" hidden="1" customHeight="1" x14ac:dyDescent="0.25"/>
    <row r="19516" ht="0" hidden="1" customHeight="1" x14ac:dyDescent="0.25"/>
    <row r="19517" ht="0" hidden="1" customHeight="1" x14ac:dyDescent="0.25"/>
    <row r="19518" ht="0" hidden="1" customHeight="1" x14ac:dyDescent="0.25"/>
    <row r="19519" ht="0" hidden="1" customHeight="1" x14ac:dyDescent="0.25"/>
    <row r="19520" ht="0" hidden="1" customHeight="1" x14ac:dyDescent="0.25"/>
    <row r="19521" ht="0" hidden="1" customHeight="1" x14ac:dyDescent="0.25"/>
    <row r="19522" ht="0" hidden="1" customHeight="1" x14ac:dyDescent="0.25"/>
    <row r="19523" ht="0" hidden="1" customHeight="1" x14ac:dyDescent="0.25"/>
    <row r="19524" ht="0" hidden="1" customHeight="1" x14ac:dyDescent="0.25"/>
    <row r="19525" ht="0" hidden="1" customHeight="1" x14ac:dyDescent="0.25"/>
    <row r="19526" ht="0" hidden="1" customHeight="1" x14ac:dyDescent="0.25"/>
    <row r="19527" ht="0" hidden="1" customHeight="1" x14ac:dyDescent="0.25"/>
    <row r="19528" ht="0" hidden="1" customHeight="1" x14ac:dyDescent="0.25"/>
    <row r="19529" ht="0" hidden="1" customHeight="1" x14ac:dyDescent="0.25"/>
    <row r="19530" ht="0" hidden="1" customHeight="1" x14ac:dyDescent="0.25"/>
    <row r="19531" ht="0" hidden="1" customHeight="1" x14ac:dyDescent="0.25"/>
    <row r="19532" ht="0" hidden="1" customHeight="1" x14ac:dyDescent="0.25"/>
    <row r="19533" ht="0" hidden="1" customHeight="1" x14ac:dyDescent="0.25"/>
    <row r="19534" ht="0" hidden="1" customHeight="1" x14ac:dyDescent="0.25"/>
    <row r="19535" ht="0" hidden="1" customHeight="1" x14ac:dyDescent="0.25"/>
    <row r="19536" ht="0" hidden="1" customHeight="1" x14ac:dyDescent="0.25"/>
    <row r="19537" ht="0" hidden="1" customHeight="1" x14ac:dyDescent="0.25"/>
    <row r="19538" ht="0" hidden="1" customHeight="1" x14ac:dyDescent="0.25"/>
    <row r="19539" ht="0" hidden="1" customHeight="1" x14ac:dyDescent="0.25"/>
    <row r="19540" ht="0" hidden="1" customHeight="1" x14ac:dyDescent="0.25"/>
    <row r="19541" ht="0" hidden="1" customHeight="1" x14ac:dyDescent="0.25"/>
    <row r="19542" ht="0" hidden="1" customHeight="1" x14ac:dyDescent="0.25"/>
    <row r="19543" ht="0" hidden="1" customHeight="1" x14ac:dyDescent="0.25"/>
    <row r="19544" ht="0" hidden="1" customHeight="1" x14ac:dyDescent="0.25"/>
    <row r="19545" ht="0" hidden="1" customHeight="1" x14ac:dyDescent="0.25"/>
    <row r="19546" ht="0" hidden="1" customHeight="1" x14ac:dyDescent="0.25"/>
    <row r="19547" ht="0" hidden="1" customHeight="1" x14ac:dyDescent="0.25"/>
    <row r="19548" ht="0" hidden="1" customHeight="1" x14ac:dyDescent="0.25"/>
    <row r="19549" ht="0" hidden="1" customHeight="1" x14ac:dyDescent="0.25"/>
    <row r="19550" ht="0" hidden="1" customHeight="1" x14ac:dyDescent="0.25"/>
    <row r="19551" ht="0" hidden="1" customHeight="1" x14ac:dyDescent="0.25"/>
    <row r="19552" ht="0" hidden="1" customHeight="1" x14ac:dyDescent="0.25"/>
    <row r="19553" ht="0" hidden="1" customHeight="1" x14ac:dyDescent="0.25"/>
    <row r="19554" ht="0" hidden="1" customHeight="1" x14ac:dyDescent="0.25"/>
    <row r="19555" ht="0" hidden="1" customHeight="1" x14ac:dyDescent="0.25"/>
    <row r="19556" ht="0" hidden="1" customHeight="1" x14ac:dyDescent="0.25"/>
    <row r="19557" ht="0" hidden="1" customHeight="1" x14ac:dyDescent="0.25"/>
    <row r="19558" ht="0" hidden="1" customHeight="1" x14ac:dyDescent="0.25"/>
    <row r="19559" ht="0" hidden="1" customHeight="1" x14ac:dyDescent="0.25"/>
    <row r="19560" ht="0" hidden="1" customHeight="1" x14ac:dyDescent="0.25"/>
    <row r="19561" ht="0" hidden="1" customHeight="1" x14ac:dyDescent="0.25"/>
    <row r="19562" ht="0" hidden="1" customHeight="1" x14ac:dyDescent="0.25"/>
    <row r="19563" ht="0" hidden="1" customHeight="1" x14ac:dyDescent="0.25"/>
    <row r="19564" ht="0" hidden="1" customHeight="1" x14ac:dyDescent="0.25"/>
    <row r="19565" ht="0" hidden="1" customHeight="1" x14ac:dyDescent="0.25"/>
    <row r="19566" ht="0" hidden="1" customHeight="1" x14ac:dyDescent="0.25"/>
    <row r="19567" ht="0" hidden="1" customHeight="1" x14ac:dyDescent="0.25"/>
    <row r="19568" ht="0" hidden="1" customHeight="1" x14ac:dyDescent="0.25"/>
    <row r="19569" ht="0" hidden="1" customHeight="1" x14ac:dyDescent="0.25"/>
    <row r="19570" ht="0" hidden="1" customHeight="1" x14ac:dyDescent="0.25"/>
    <row r="19571" ht="0" hidden="1" customHeight="1" x14ac:dyDescent="0.25"/>
    <row r="19572" ht="0" hidden="1" customHeight="1" x14ac:dyDescent="0.25"/>
    <row r="19573" ht="0" hidden="1" customHeight="1" x14ac:dyDescent="0.25"/>
    <row r="19574" ht="0" hidden="1" customHeight="1" x14ac:dyDescent="0.25"/>
    <row r="19575" ht="0" hidden="1" customHeight="1" x14ac:dyDescent="0.25"/>
    <row r="19576" ht="0" hidden="1" customHeight="1" x14ac:dyDescent="0.25"/>
    <row r="19577" ht="0" hidden="1" customHeight="1" x14ac:dyDescent="0.25"/>
    <row r="19578" ht="0" hidden="1" customHeight="1" x14ac:dyDescent="0.25"/>
    <row r="19579" ht="0" hidden="1" customHeight="1" x14ac:dyDescent="0.25"/>
    <row r="19580" ht="0" hidden="1" customHeight="1" x14ac:dyDescent="0.25"/>
    <row r="19581" ht="0" hidden="1" customHeight="1" x14ac:dyDescent="0.25"/>
    <row r="19582" ht="0" hidden="1" customHeight="1" x14ac:dyDescent="0.25"/>
    <row r="19583" ht="0" hidden="1" customHeight="1" x14ac:dyDescent="0.25"/>
    <row r="19584" ht="0" hidden="1" customHeight="1" x14ac:dyDescent="0.25"/>
    <row r="19585" ht="0" hidden="1" customHeight="1" x14ac:dyDescent="0.25"/>
    <row r="19586" ht="0" hidden="1" customHeight="1" x14ac:dyDescent="0.25"/>
    <row r="19587" ht="0" hidden="1" customHeight="1" x14ac:dyDescent="0.25"/>
    <row r="19588" ht="0" hidden="1" customHeight="1" x14ac:dyDescent="0.25"/>
    <row r="19589" ht="0" hidden="1" customHeight="1" x14ac:dyDescent="0.25"/>
    <row r="19590" ht="0" hidden="1" customHeight="1" x14ac:dyDescent="0.25"/>
    <row r="19591" ht="0" hidden="1" customHeight="1" x14ac:dyDescent="0.25"/>
    <row r="19592" ht="0" hidden="1" customHeight="1" x14ac:dyDescent="0.25"/>
    <row r="19593" ht="0" hidden="1" customHeight="1" x14ac:dyDescent="0.25"/>
    <row r="19594" ht="0" hidden="1" customHeight="1" x14ac:dyDescent="0.25"/>
    <row r="19595" ht="0" hidden="1" customHeight="1" x14ac:dyDescent="0.25"/>
    <row r="19596" ht="0" hidden="1" customHeight="1" x14ac:dyDescent="0.25"/>
    <row r="19597" ht="0" hidden="1" customHeight="1" x14ac:dyDescent="0.25"/>
    <row r="19598" ht="0" hidden="1" customHeight="1" x14ac:dyDescent="0.25"/>
    <row r="19599" ht="0" hidden="1" customHeight="1" x14ac:dyDescent="0.25"/>
    <row r="19600" ht="0" hidden="1" customHeight="1" x14ac:dyDescent="0.25"/>
    <row r="19601" ht="0" hidden="1" customHeight="1" x14ac:dyDescent="0.25"/>
    <row r="19602" ht="0" hidden="1" customHeight="1" x14ac:dyDescent="0.25"/>
    <row r="19603" ht="0" hidden="1" customHeight="1" x14ac:dyDescent="0.25"/>
    <row r="19604" ht="0" hidden="1" customHeight="1" x14ac:dyDescent="0.25"/>
    <row r="19605" ht="0" hidden="1" customHeight="1" x14ac:dyDescent="0.25"/>
    <row r="19606" ht="0" hidden="1" customHeight="1" x14ac:dyDescent="0.25"/>
    <row r="19607" ht="0" hidden="1" customHeight="1" x14ac:dyDescent="0.25"/>
    <row r="19608" ht="0" hidden="1" customHeight="1" x14ac:dyDescent="0.25"/>
    <row r="19609" ht="0" hidden="1" customHeight="1" x14ac:dyDescent="0.25"/>
    <row r="19610" ht="0" hidden="1" customHeight="1" x14ac:dyDescent="0.25"/>
    <row r="19611" ht="0" hidden="1" customHeight="1" x14ac:dyDescent="0.25"/>
    <row r="19612" ht="0" hidden="1" customHeight="1" x14ac:dyDescent="0.25"/>
    <row r="19613" ht="0" hidden="1" customHeight="1" x14ac:dyDescent="0.25"/>
    <row r="19614" ht="0" hidden="1" customHeight="1" x14ac:dyDescent="0.25"/>
    <row r="19615" ht="0" hidden="1" customHeight="1" x14ac:dyDescent="0.25"/>
    <row r="19616" ht="0" hidden="1" customHeight="1" x14ac:dyDescent="0.25"/>
    <row r="19617" ht="0" hidden="1" customHeight="1" x14ac:dyDescent="0.25"/>
    <row r="19618" ht="0" hidden="1" customHeight="1" x14ac:dyDescent="0.25"/>
    <row r="19619" ht="0" hidden="1" customHeight="1" x14ac:dyDescent="0.25"/>
    <row r="19620" ht="0" hidden="1" customHeight="1" x14ac:dyDescent="0.25"/>
    <row r="19621" ht="0" hidden="1" customHeight="1" x14ac:dyDescent="0.25"/>
    <row r="19622" ht="0" hidden="1" customHeight="1" x14ac:dyDescent="0.25"/>
    <row r="19623" ht="0" hidden="1" customHeight="1" x14ac:dyDescent="0.25"/>
    <row r="19624" ht="0" hidden="1" customHeight="1" x14ac:dyDescent="0.25"/>
    <row r="19625" ht="0" hidden="1" customHeight="1" x14ac:dyDescent="0.25"/>
    <row r="19626" ht="0" hidden="1" customHeight="1" x14ac:dyDescent="0.25"/>
    <row r="19627" ht="0" hidden="1" customHeight="1" x14ac:dyDescent="0.25"/>
    <row r="19628" ht="0" hidden="1" customHeight="1" x14ac:dyDescent="0.25"/>
    <row r="19629" ht="0" hidden="1" customHeight="1" x14ac:dyDescent="0.25"/>
    <row r="19630" ht="0" hidden="1" customHeight="1" x14ac:dyDescent="0.25"/>
    <row r="19631" ht="0" hidden="1" customHeight="1" x14ac:dyDescent="0.25"/>
    <row r="19632" ht="0" hidden="1" customHeight="1" x14ac:dyDescent="0.25"/>
    <row r="19633" ht="0" hidden="1" customHeight="1" x14ac:dyDescent="0.25"/>
    <row r="19634" ht="0" hidden="1" customHeight="1" x14ac:dyDescent="0.25"/>
    <row r="19635" ht="0" hidden="1" customHeight="1" x14ac:dyDescent="0.25"/>
    <row r="19636" ht="0" hidden="1" customHeight="1" x14ac:dyDescent="0.25"/>
    <row r="19637" ht="0" hidden="1" customHeight="1" x14ac:dyDescent="0.25"/>
    <row r="19638" ht="0" hidden="1" customHeight="1" x14ac:dyDescent="0.25"/>
    <row r="19639" ht="0" hidden="1" customHeight="1" x14ac:dyDescent="0.25"/>
    <row r="19640" ht="0" hidden="1" customHeight="1" x14ac:dyDescent="0.25"/>
    <row r="19641" ht="0" hidden="1" customHeight="1" x14ac:dyDescent="0.25"/>
    <row r="19642" ht="0" hidden="1" customHeight="1" x14ac:dyDescent="0.25"/>
    <row r="19643" ht="0" hidden="1" customHeight="1" x14ac:dyDescent="0.25"/>
    <row r="19644" ht="0" hidden="1" customHeight="1" x14ac:dyDescent="0.25"/>
    <row r="19645" ht="0" hidden="1" customHeight="1" x14ac:dyDescent="0.25"/>
    <row r="19646" ht="0" hidden="1" customHeight="1" x14ac:dyDescent="0.25"/>
    <row r="19647" ht="0" hidden="1" customHeight="1" x14ac:dyDescent="0.25"/>
    <row r="19648" ht="0" hidden="1" customHeight="1" x14ac:dyDescent="0.25"/>
    <row r="19649" ht="0" hidden="1" customHeight="1" x14ac:dyDescent="0.25"/>
    <row r="19650" ht="0" hidden="1" customHeight="1" x14ac:dyDescent="0.25"/>
    <row r="19651" ht="0" hidden="1" customHeight="1" x14ac:dyDescent="0.25"/>
    <row r="19652" ht="0" hidden="1" customHeight="1" x14ac:dyDescent="0.25"/>
    <row r="19653" ht="0" hidden="1" customHeight="1" x14ac:dyDescent="0.25"/>
    <row r="19654" ht="0" hidden="1" customHeight="1" x14ac:dyDescent="0.25"/>
    <row r="19655" ht="0" hidden="1" customHeight="1" x14ac:dyDescent="0.25"/>
    <row r="19656" ht="0" hidden="1" customHeight="1" x14ac:dyDescent="0.25"/>
    <row r="19657" ht="0" hidden="1" customHeight="1" x14ac:dyDescent="0.25"/>
    <row r="19658" ht="0" hidden="1" customHeight="1" x14ac:dyDescent="0.25"/>
    <row r="19659" ht="0" hidden="1" customHeight="1" x14ac:dyDescent="0.25"/>
    <row r="19660" ht="0" hidden="1" customHeight="1" x14ac:dyDescent="0.25"/>
    <row r="19661" ht="0" hidden="1" customHeight="1" x14ac:dyDescent="0.25"/>
    <row r="19662" ht="0" hidden="1" customHeight="1" x14ac:dyDescent="0.25"/>
    <row r="19663" ht="0" hidden="1" customHeight="1" x14ac:dyDescent="0.25"/>
    <row r="19664" ht="0" hidden="1" customHeight="1" x14ac:dyDescent="0.25"/>
    <row r="19665" ht="0" hidden="1" customHeight="1" x14ac:dyDescent="0.25"/>
    <row r="19666" ht="0" hidden="1" customHeight="1" x14ac:dyDescent="0.25"/>
    <row r="19667" ht="0" hidden="1" customHeight="1" x14ac:dyDescent="0.25"/>
    <row r="19668" ht="0" hidden="1" customHeight="1" x14ac:dyDescent="0.25"/>
    <row r="19669" ht="0" hidden="1" customHeight="1" x14ac:dyDescent="0.25"/>
    <row r="19670" ht="0" hidden="1" customHeight="1" x14ac:dyDescent="0.25"/>
    <row r="19671" ht="0" hidden="1" customHeight="1" x14ac:dyDescent="0.25"/>
    <row r="19672" ht="0" hidden="1" customHeight="1" x14ac:dyDescent="0.25"/>
    <row r="19673" ht="0" hidden="1" customHeight="1" x14ac:dyDescent="0.25"/>
    <row r="19674" ht="0" hidden="1" customHeight="1" x14ac:dyDescent="0.25"/>
    <row r="19675" ht="0" hidden="1" customHeight="1" x14ac:dyDescent="0.25"/>
    <row r="19676" ht="0" hidden="1" customHeight="1" x14ac:dyDescent="0.25"/>
    <row r="19677" ht="0" hidden="1" customHeight="1" x14ac:dyDescent="0.25"/>
    <row r="19678" ht="0" hidden="1" customHeight="1" x14ac:dyDescent="0.25"/>
    <row r="19679" ht="0" hidden="1" customHeight="1" x14ac:dyDescent="0.25"/>
    <row r="19680" ht="0" hidden="1" customHeight="1" x14ac:dyDescent="0.25"/>
    <row r="19681" ht="0" hidden="1" customHeight="1" x14ac:dyDescent="0.25"/>
    <row r="19682" ht="0" hidden="1" customHeight="1" x14ac:dyDescent="0.25"/>
    <row r="19683" ht="0" hidden="1" customHeight="1" x14ac:dyDescent="0.25"/>
    <row r="19684" ht="0" hidden="1" customHeight="1" x14ac:dyDescent="0.25"/>
    <row r="19685" ht="0" hidden="1" customHeight="1" x14ac:dyDescent="0.25"/>
    <row r="19686" ht="0" hidden="1" customHeight="1" x14ac:dyDescent="0.25"/>
    <row r="19687" ht="0" hidden="1" customHeight="1" x14ac:dyDescent="0.25"/>
    <row r="19688" ht="0" hidden="1" customHeight="1" x14ac:dyDescent="0.25"/>
    <row r="19689" ht="0" hidden="1" customHeight="1" x14ac:dyDescent="0.25"/>
    <row r="19690" ht="0" hidden="1" customHeight="1" x14ac:dyDescent="0.25"/>
    <row r="19691" ht="0" hidden="1" customHeight="1" x14ac:dyDescent="0.25"/>
    <row r="19692" ht="0" hidden="1" customHeight="1" x14ac:dyDescent="0.25"/>
    <row r="19693" ht="0" hidden="1" customHeight="1" x14ac:dyDescent="0.25"/>
    <row r="19694" ht="0" hidden="1" customHeight="1" x14ac:dyDescent="0.25"/>
    <row r="19695" ht="0" hidden="1" customHeight="1" x14ac:dyDescent="0.25"/>
    <row r="19696" ht="0" hidden="1" customHeight="1" x14ac:dyDescent="0.25"/>
    <row r="19697" ht="0" hidden="1" customHeight="1" x14ac:dyDescent="0.25"/>
    <row r="19698" ht="0" hidden="1" customHeight="1" x14ac:dyDescent="0.25"/>
    <row r="19699" ht="0" hidden="1" customHeight="1" x14ac:dyDescent="0.25"/>
    <row r="19700" ht="0" hidden="1" customHeight="1" x14ac:dyDescent="0.25"/>
    <row r="19701" ht="0" hidden="1" customHeight="1" x14ac:dyDescent="0.25"/>
    <row r="19702" ht="0" hidden="1" customHeight="1" x14ac:dyDescent="0.25"/>
    <row r="19703" ht="0" hidden="1" customHeight="1" x14ac:dyDescent="0.25"/>
    <row r="19704" ht="0" hidden="1" customHeight="1" x14ac:dyDescent="0.25"/>
    <row r="19705" ht="0" hidden="1" customHeight="1" x14ac:dyDescent="0.25"/>
    <row r="19706" ht="0" hidden="1" customHeight="1" x14ac:dyDescent="0.25"/>
    <row r="19707" ht="0" hidden="1" customHeight="1" x14ac:dyDescent="0.25"/>
    <row r="19708" ht="0" hidden="1" customHeight="1" x14ac:dyDescent="0.25"/>
    <row r="19709" ht="0" hidden="1" customHeight="1" x14ac:dyDescent="0.25"/>
    <row r="19710" ht="0" hidden="1" customHeight="1" x14ac:dyDescent="0.25"/>
    <row r="19711" ht="0" hidden="1" customHeight="1" x14ac:dyDescent="0.25"/>
    <row r="19712" ht="0" hidden="1" customHeight="1" x14ac:dyDescent="0.25"/>
    <row r="19713" ht="0" hidden="1" customHeight="1" x14ac:dyDescent="0.25"/>
    <row r="19714" ht="0" hidden="1" customHeight="1" x14ac:dyDescent="0.25"/>
    <row r="19715" ht="0" hidden="1" customHeight="1" x14ac:dyDescent="0.25"/>
    <row r="19716" ht="0" hidden="1" customHeight="1" x14ac:dyDescent="0.25"/>
    <row r="19717" ht="0" hidden="1" customHeight="1" x14ac:dyDescent="0.25"/>
    <row r="19718" ht="0" hidden="1" customHeight="1" x14ac:dyDescent="0.25"/>
    <row r="19719" ht="0" hidden="1" customHeight="1" x14ac:dyDescent="0.25"/>
    <row r="19720" ht="0" hidden="1" customHeight="1" x14ac:dyDescent="0.25"/>
    <row r="19721" ht="0" hidden="1" customHeight="1" x14ac:dyDescent="0.25"/>
    <row r="19722" ht="0" hidden="1" customHeight="1" x14ac:dyDescent="0.25"/>
    <row r="19723" ht="0" hidden="1" customHeight="1" x14ac:dyDescent="0.25"/>
    <row r="19724" ht="0" hidden="1" customHeight="1" x14ac:dyDescent="0.25"/>
    <row r="19725" ht="0" hidden="1" customHeight="1" x14ac:dyDescent="0.25"/>
    <row r="19726" ht="0" hidden="1" customHeight="1" x14ac:dyDescent="0.25"/>
    <row r="19727" ht="0" hidden="1" customHeight="1" x14ac:dyDescent="0.25"/>
    <row r="19728" ht="0" hidden="1" customHeight="1" x14ac:dyDescent="0.25"/>
    <row r="19729" ht="0" hidden="1" customHeight="1" x14ac:dyDescent="0.25"/>
    <row r="19730" ht="0" hidden="1" customHeight="1" x14ac:dyDescent="0.25"/>
    <row r="19731" ht="0" hidden="1" customHeight="1" x14ac:dyDescent="0.25"/>
    <row r="19732" ht="0" hidden="1" customHeight="1" x14ac:dyDescent="0.25"/>
    <row r="19733" ht="0" hidden="1" customHeight="1" x14ac:dyDescent="0.25"/>
    <row r="19734" ht="0" hidden="1" customHeight="1" x14ac:dyDescent="0.25"/>
    <row r="19735" ht="0" hidden="1" customHeight="1" x14ac:dyDescent="0.25"/>
    <row r="19736" ht="0" hidden="1" customHeight="1" x14ac:dyDescent="0.25"/>
    <row r="19737" ht="0" hidden="1" customHeight="1" x14ac:dyDescent="0.25"/>
    <row r="19738" ht="0" hidden="1" customHeight="1" x14ac:dyDescent="0.25"/>
    <row r="19739" ht="0" hidden="1" customHeight="1" x14ac:dyDescent="0.25"/>
    <row r="19740" ht="0" hidden="1" customHeight="1" x14ac:dyDescent="0.25"/>
    <row r="19741" ht="0" hidden="1" customHeight="1" x14ac:dyDescent="0.25"/>
    <row r="19742" ht="0" hidden="1" customHeight="1" x14ac:dyDescent="0.25"/>
    <row r="19743" ht="0" hidden="1" customHeight="1" x14ac:dyDescent="0.25"/>
    <row r="19744" ht="0" hidden="1" customHeight="1" x14ac:dyDescent="0.25"/>
    <row r="19745" ht="0" hidden="1" customHeight="1" x14ac:dyDescent="0.25"/>
    <row r="19746" ht="0" hidden="1" customHeight="1" x14ac:dyDescent="0.25"/>
    <row r="19747" ht="0" hidden="1" customHeight="1" x14ac:dyDescent="0.25"/>
    <row r="19748" ht="0" hidden="1" customHeight="1" x14ac:dyDescent="0.25"/>
    <row r="19749" ht="0" hidden="1" customHeight="1" x14ac:dyDescent="0.25"/>
    <row r="19750" ht="0" hidden="1" customHeight="1" x14ac:dyDescent="0.25"/>
    <row r="19751" ht="0" hidden="1" customHeight="1" x14ac:dyDescent="0.25"/>
    <row r="19752" ht="0" hidden="1" customHeight="1" x14ac:dyDescent="0.25"/>
    <row r="19753" ht="0" hidden="1" customHeight="1" x14ac:dyDescent="0.25"/>
    <row r="19754" ht="0" hidden="1" customHeight="1" x14ac:dyDescent="0.25"/>
    <row r="19755" ht="0" hidden="1" customHeight="1" x14ac:dyDescent="0.25"/>
    <row r="19756" ht="0" hidden="1" customHeight="1" x14ac:dyDescent="0.25"/>
    <row r="19757" ht="0" hidden="1" customHeight="1" x14ac:dyDescent="0.25"/>
    <row r="19758" ht="0" hidden="1" customHeight="1" x14ac:dyDescent="0.25"/>
    <row r="19759" ht="0" hidden="1" customHeight="1" x14ac:dyDescent="0.25"/>
    <row r="19760" ht="0" hidden="1" customHeight="1" x14ac:dyDescent="0.25"/>
    <row r="19761" ht="0" hidden="1" customHeight="1" x14ac:dyDescent="0.25"/>
    <row r="19762" ht="0" hidden="1" customHeight="1" x14ac:dyDescent="0.25"/>
    <row r="19763" ht="0" hidden="1" customHeight="1" x14ac:dyDescent="0.25"/>
    <row r="19764" ht="0" hidden="1" customHeight="1" x14ac:dyDescent="0.25"/>
    <row r="19765" ht="0" hidden="1" customHeight="1" x14ac:dyDescent="0.25"/>
    <row r="19766" ht="0" hidden="1" customHeight="1" x14ac:dyDescent="0.25"/>
    <row r="19767" ht="0" hidden="1" customHeight="1" x14ac:dyDescent="0.25"/>
    <row r="19768" ht="0" hidden="1" customHeight="1" x14ac:dyDescent="0.25"/>
    <row r="19769" ht="0" hidden="1" customHeight="1" x14ac:dyDescent="0.25"/>
    <row r="19770" ht="0" hidden="1" customHeight="1" x14ac:dyDescent="0.25"/>
    <row r="19771" ht="0" hidden="1" customHeight="1" x14ac:dyDescent="0.25"/>
    <row r="19772" ht="0" hidden="1" customHeight="1" x14ac:dyDescent="0.25"/>
    <row r="19773" ht="0" hidden="1" customHeight="1" x14ac:dyDescent="0.25"/>
    <row r="19774" ht="0" hidden="1" customHeight="1" x14ac:dyDescent="0.25"/>
    <row r="19775" ht="0" hidden="1" customHeight="1" x14ac:dyDescent="0.25"/>
    <row r="19776" ht="0" hidden="1" customHeight="1" x14ac:dyDescent="0.25"/>
    <row r="19777" ht="0" hidden="1" customHeight="1" x14ac:dyDescent="0.25"/>
    <row r="19778" ht="0" hidden="1" customHeight="1" x14ac:dyDescent="0.25"/>
    <row r="19779" ht="0" hidden="1" customHeight="1" x14ac:dyDescent="0.25"/>
    <row r="19780" ht="0" hidden="1" customHeight="1" x14ac:dyDescent="0.25"/>
    <row r="19781" ht="0" hidden="1" customHeight="1" x14ac:dyDescent="0.25"/>
    <row r="19782" ht="0" hidden="1" customHeight="1" x14ac:dyDescent="0.25"/>
    <row r="19783" ht="0" hidden="1" customHeight="1" x14ac:dyDescent="0.25"/>
    <row r="19784" ht="0" hidden="1" customHeight="1" x14ac:dyDescent="0.25"/>
    <row r="19785" ht="0" hidden="1" customHeight="1" x14ac:dyDescent="0.25"/>
    <row r="19786" ht="0" hidden="1" customHeight="1" x14ac:dyDescent="0.25"/>
    <row r="19787" ht="0" hidden="1" customHeight="1" x14ac:dyDescent="0.25"/>
    <row r="19788" ht="0" hidden="1" customHeight="1" x14ac:dyDescent="0.25"/>
    <row r="19789" ht="0" hidden="1" customHeight="1" x14ac:dyDescent="0.25"/>
    <row r="19790" ht="0" hidden="1" customHeight="1" x14ac:dyDescent="0.25"/>
    <row r="19791" ht="0" hidden="1" customHeight="1" x14ac:dyDescent="0.25"/>
    <row r="19792" ht="0" hidden="1" customHeight="1" x14ac:dyDescent="0.25"/>
    <row r="19793" ht="0" hidden="1" customHeight="1" x14ac:dyDescent="0.25"/>
    <row r="19794" ht="0" hidden="1" customHeight="1" x14ac:dyDescent="0.25"/>
    <row r="19795" ht="0" hidden="1" customHeight="1" x14ac:dyDescent="0.25"/>
    <row r="19796" ht="0" hidden="1" customHeight="1" x14ac:dyDescent="0.25"/>
    <row r="19797" ht="0" hidden="1" customHeight="1" x14ac:dyDescent="0.25"/>
    <row r="19798" ht="0" hidden="1" customHeight="1" x14ac:dyDescent="0.25"/>
    <row r="19799" ht="0" hidden="1" customHeight="1" x14ac:dyDescent="0.25"/>
    <row r="19800" ht="0" hidden="1" customHeight="1" x14ac:dyDescent="0.25"/>
    <row r="19801" ht="0" hidden="1" customHeight="1" x14ac:dyDescent="0.25"/>
    <row r="19802" ht="0" hidden="1" customHeight="1" x14ac:dyDescent="0.25"/>
    <row r="19803" ht="0" hidden="1" customHeight="1" x14ac:dyDescent="0.25"/>
    <row r="19804" ht="0" hidden="1" customHeight="1" x14ac:dyDescent="0.25"/>
    <row r="19805" ht="0" hidden="1" customHeight="1" x14ac:dyDescent="0.25"/>
    <row r="19806" ht="0" hidden="1" customHeight="1" x14ac:dyDescent="0.25"/>
    <row r="19807" ht="0" hidden="1" customHeight="1" x14ac:dyDescent="0.25"/>
    <row r="19808" ht="0" hidden="1" customHeight="1" x14ac:dyDescent="0.25"/>
    <row r="19809" ht="0" hidden="1" customHeight="1" x14ac:dyDescent="0.25"/>
    <row r="19810" ht="0" hidden="1" customHeight="1" x14ac:dyDescent="0.25"/>
    <row r="19811" ht="0" hidden="1" customHeight="1" x14ac:dyDescent="0.25"/>
    <row r="19812" ht="0" hidden="1" customHeight="1" x14ac:dyDescent="0.25"/>
    <row r="19813" ht="0" hidden="1" customHeight="1" x14ac:dyDescent="0.25"/>
    <row r="19814" ht="0" hidden="1" customHeight="1" x14ac:dyDescent="0.25"/>
    <row r="19815" ht="0" hidden="1" customHeight="1" x14ac:dyDescent="0.25"/>
    <row r="19816" ht="0" hidden="1" customHeight="1" x14ac:dyDescent="0.25"/>
    <row r="19817" ht="0" hidden="1" customHeight="1" x14ac:dyDescent="0.25"/>
    <row r="19818" ht="0" hidden="1" customHeight="1" x14ac:dyDescent="0.25"/>
    <row r="19819" ht="0" hidden="1" customHeight="1" x14ac:dyDescent="0.25"/>
    <row r="19820" ht="0" hidden="1" customHeight="1" x14ac:dyDescent="0.25"/>
    <row r="19821" ht="0" hidden="1" customHeight="1" x14ac:dyDescent="0.25"/>
    <row r="19822" ht="0" hidden="1" customHeight="1" x14ac:dyDescent="0.25"/>
    <row r="19823" ht="0" hidden="1" customHeight="1" x14ac:dyDescent="0.25"/>
    <row r="19824" ht="0" hidden="1" customHeight="1" x14ac:dyDescent="0.25"/>
    <row r="19825" ht="0" hidden="1" customHeight="1" x14ac:dyDescent="0.25"/>
    <row r="19826" ht="0" hidden="1" customHeight="1" x14ac:dyDescent="0.25"/>
    <row r="19827" ht="0" hidden="1" customHeight="1" x14ac:dyDescent="0.25"/>
    <row r="19828" ht="0" hidden="1" customHeight="1" x14ac:dyDescent="0.25"/>
    <row r="19829" ht="0" hidden="1" customHeight="1" x14ac:dyDescent="0.25"/>
    <row r="19830" ht="0" hidden="1" customHeight="1" x14ac:dyDescent="0.25"/>
    <row r="19831" ht="0" hidden="1" customHeight="1" x14ac:dyDescent="0.25"/>
    <row r="19832" ht="0" hidden="1" customHeight="1" x14ac:dyDescent="0.25"/>
    <row r="19833" ht="0" hidden="1" customHeight="1" x14ac:dyDescent="0.25"/>
    <row r="19834" ht="0" hidden="1" customHeight="1" x14ac:dyDescent="0.25"/>
    <row r="19835" ht="0" hidden="1" customHeight="1" x14ac:dyDescent="0.25"/>
    <row r="19836" ht="0" hidden="1" customHeight="1" x14ac:dyDescent="0.25"/>
    <row r="19837" ht="0" hidden="1" customHeight="1" x14ac:dyDescent="0.25"/>
    <row r="19838" ht="0" hidden="1" customHeight="1" x14ac:dyDescent="0.25"/>
    <row r="19839" ht="0" hidden="1" customHeight="1" x14ac:dyDescent="0.25"/>
    <row r="19840" ht="0" hidden="1" customHeight="1" x14ac:dyDescent="0.25"/>
    <row r="19841" ht="0" hidden="1" customHeight="1" x14ac:dyDescent="0.25"/>
    <row r="19842" ht="0" hidden="1" customHeight="1" x14ac:dyDescent="0.25"/>
    <row r="19843" ht="0" hidden="1" customHeight="1" x14ac:dyDescent="0.25"/>
    <row r="19844" ht="0" hidden="1" customHeight="1" x14ac:dyDescent="0.25"/>
    <row r="19845" ht="0" hidden="1" customHeight="1" x14ac:dyDescent="0.25"/>
    <row r="19846" ht="0" hidden="1" customHeight="1" x14ac:dyDescent="0.25"/>
    <row r="19847" ht="0" hidden="1" customHeight="1" x14ac:dyDescent="0.25"/>
    <row r="19848" ht="0" hidden="1" customHeight="1" x14ac:dyDescent="0.25"/>
    <row r="19849" ht="0" hidden="1" customHeight="1" x14ac:dyDescent="0.25"/>
    <row r="19850" ht="0" hidden="1" customHeight="1" x14ac:dyDescent="0.25"/>
    <row r="19851" ht="0" hidden="1" customHeight="1" x14ac:dyDescent="0.25"/>
    <row r="19852" ht="0" hidden="1" customHeight="1" x14ac:dyDescent="0.25"/>
    <row r="19853" ht="0" hidden="1" customHeight="1" x14ac:dyDescent="0.25"/>
    <row r="19854" ht="0" hidden="1" customHeight="1" x14ac:dyDescent="0.25"/>
    <row r="19855" ht="0" hidden="1" customHeight="1" x14ac:dyDescent="0.25"/>
    <row r="19856" ht="0" hidden="1" customHeight="1" x14ac:dyDescent="0.25"/>
    <row r="19857" ht="0" hidden="1" customHeight="1" x14ac:dyDescent="0.25"/>
    <row r="19858" ht="0" hidden="1" customHeight="1" x14ac:dyDescent="0.25"/>
    <row r="19859" ht="0" hidden="1" customHeight="1" x14ac:dyDescent="0.25"/>
    <row r="19860" ht="0" hidden="1" customHeight="1" x14ac:dyDescent="0.25"/>
    <row r="19861" ht="0" hidden="1" customHeight="1" x14ac:dyDescent="0.25"/>
    <row r="19862" ht="0" hidden="1" customHeight="1" x14ac:dyDescent="0.25"/>
    <row r="19863" ht="0" hidden="1" customHeight="1" x14ac:dyDescent="0.25"/>
    <row r="19864" ht="0" hidden="1" customHeight="1" x14ac:dyDescent="0.25"/>
    <row r="19865" ht="0" hidden="1" customHeight="1" x14ac:dyDescent="0.25"/>
    <row r="19866" ht="0" hidden="1" customHeight="1" x14ac:dyDescent="0.25"/>
    <row r="19867" ht="0" hidden="1" customHeight="1" x14ac:dyDescent="0.25"/>
    <row r="19868" ht="0" hidden="1" customHeight="1" x14ac:dyDescent="0.25"/>
    <row r="19869" ht="0" hidden="1" customHeight="1" x14ac:dyDescent="0.25"/>
    <row r="19870" ht="0" hidden="1" customHeight="1" x14ac:dyDescent="0.25"/>
    <row r="19871" ht="0" hidden="1" customHeight="1" x14ac:dyDescent="0.25"/>
    <row r="19872" ht="0" hidden="1" customHeight="1" x14ac:dyDescent="0.25"/>
    <row r="19873" ht="0" hidden="1" customHeight="1" x14ac:dyDescent="0.25"/>
    <row r="19874" ht="0" hidden="1" customHeight="1" x14ac:dyDescent="0.25"/>
    <row r="19875" ht="0" hidden="1" customHeight="1" x14ac:dyDescent="0.25"/>
    <row r="19876" ht="0" hidden="1" customHeight="1" x14ac:dyDescent="0.25"/>
    <row r="19877" ht="0" hidden="1" customHeight="1" x14ac:dyDescent="0.25"/>
    <row r="19878" ht="0" hidden="1" customHeight="1" x14ac:dyDescent="0.25"/>
    <row r="19879" ht="0" hidden="1" customHeight="1" x14ac:dyDescent="0.25"/>
    <row r="19880" ht="0" hidden="1" customHeight="1" x14ac:dyDescent="0.25"/>
    <row r="19881" ht="0" hidden="1" customHeight="1" x14ac:dyDescent="0.25"/>
    <row r="19882" ht="0" hidden="1" customHeight="1" x14ac:dyDescent="0.25"/>
    <row r="19883" ht="0" hidden="1" customHeight="1" x14ac:dyDescent="0.25"/>
    <row r="19884" ht="0" hidden="1" customHeight="1" x14ac:dyDescent="0.25"/>
    <row r="19885" ht="0" hidden="1" customHeight="1" x14ac:dyDescent="0.25"/>
    <row r="19886" ht="0" hidden="1" customHeight="1" x14ac:dyDescent="0.25"/>
    <row r="19887" ht="0" hidden="1" customHeight="1" x14ac:dyDescent="0.25"/>
    <row r="19888" ht="0" hidden="1" customHeight="1" x14ac:dyDescent="0.25"/>
    <row r="19889" ht="0" hidden="1" customHeight="1" x14ac:dyDescent="0.25"/>
    <row r="19890" ht="0" hidden="1" customHeight="1" x14ac:dyDescent="0.25"/>
    <row r="19891" ht="0" hidden="1" customHeight="1" x14ac:dyDescent="0.25"/>
    <row r="19892" ht="0" hidden="1" customHeight="1" x14ac:dyDescent="0.25"/>
    <row r="19893" ht="0" hidden="1" customHeight="1" x14ac:dyDescent="0.25"/>
    <row r="19894" ht="0" hidden="1" customHeight="1" x14ac:dyDescent="0.25"/>
    <row r="19895" ht="0" hidden="1" customHeight="1" x14ac:dyDescent="0.25"/>
    <row r="19896" ht="0" hidden="1" customHeight="1" x14ac:dyDescent="0.25"/>
    <row r="19897" ht="0" hidden="1" customHeight="1" x14ac:dyDescent="0.25"/>
    <row r="19898" ht="0" hidden="1" customHeight="1" x14ac:dyDescent="0.25"/>
    <row r="19899" ht="0" hidden="1" customHeight="1" x14ac:dyDescent="0.25"/>
    <row r="19900" ht="0" hidden="1" customHeight="1" x14ac:dyDescent="0.25"/>
    <row r="19901" ht="0" hidden="1" customHeight="1" x14ac:dyDescent="0.25"/>
    <row r="19902" ht="0" hidden="1" customHeight="1" x14ac:dyDescent="0.25"/>
    <row r="19903" ht="0" hidden="1" customHeight="1" x14ac:dyDescent="0.25"/>
    <row r="19904" ht="0" hidden="1" customHeight="1" x14ac:dyDescent="0.25"/>
    <row r="19905" ht="0" hidden="1" customHeight="1" x14ac:dyDescent="0.25"/>
    <row r="19906" ht="0" hidden="1" customHeight="1" x14ac:dyDescent="0.25"/>
    <row r="19907" ht="0" hidden="1" customHeight="1" x14ac:dyDescent="0.25"/>
    <row r="19908" ht="0" hidden="1" customHeight="1" x14ac:dyDescent="0.25"/>
    <row r="19909" ht="0" hidden="1" customHeight="1" x14ac:dyDescent="0.25"/>
    <row r="19910" ht="0" hidden="1" customHeight="1" x14ac:dyDescent="0.25"/>
    <row r="19911" ht="0" hidden="1" customHeight="1" x14ac:dyDescent="0.25"/>
    <row r="19912" ht="0" hidden="1" customHeight="1" x14ac:dyDescent="0.25"/>
    <row r="19913" ht="0" hidden="1" customHeight="1" x14ac:dyDescent="0.25"/>
    <row r="19914" ht="0" hidden="1" customHeight="1" x14ac:dyDescent="0.25"/>
    <row r="19915" ht="0" hidden="1" customHeight="1" x14ac:dyDescent="0.25"/>
    <row r="19916" ht="0" hidden="1" customHeight="1" x14ac:dyDescent="0.25"/>
    <row r="19917" ht="0" hidden="1" customHeight="1" x14ac:dyDescent="0.25"/>
    <row r="19918" ht="0" hidden="1" customHeight="1" x14ac:dyDescent="0.25"/>
    <row r="19919" ht="0" hidden="1" customHeight="1" x14ac:dyDescent="0.25"/>
    <row r="19920" ht="0" hidden="1" customHeight="1" x14ac:dyDescent="0.25"/>
    <row r="19921" ht="0" hidden="1" customHeight="1" x14ac:dyDescent="0.25"/>
    <row r="19922" ht="0" hidden="1" customHeight="1" x14ac:dyDescent="0.25"/>
    <row r="19923" ht="0" hidden="1" customHeight="1" x14ac:dyDescent="0.25"/>
    <row r="19924" ht="0" hidden="1" customHeight="1" x14ac:dyDescent="0.25"/>
    <row r="19925" ht="0" hidden="1" customHeight="1" x14ac:dyDescent="0.25"/>
    <row r="19926" ht="0" hidden="1" customHeight="1" x14ac:dyDescent="0.25"/>
    <row r="19927" ht="0" hidden="1" customHeight="1" x14ac:dyDescent="0.25"/>
    <row r="19928" ht="0" hidden="1" customHeight="1" x14ac:dyDescent="0.25"/>
    <row r="19929" ht="0" hidden="1" customHeight="1" x14ac:dyDescent="0.25"/>
    <row r="19930" ht="0" hidden="1" customHeight="1" x14ac:dyDescent="0.25"/>
    <row r="19931" ht="0" hidden="1" customHeight="1" x14ac:dyDescent="0.25"/>
    <row r="19932" ht="0" hidden="1" customHeight="1" x14ac:dyDescent="0.25"/>
    <row r="19933" ht="0" hidden="1" customHeight="1" x14ac:dyDescent="0.25"/>
    <row r="19934" ht="0" hidden="1" customHeight="1" x14ac:dyDescent="0.25"/>
    <row r="19935" ht="0" hidden="1" customHeight="1" x14ac:dyDescent="0.25"/>
    <row r="19936" ht="0" hidden="1" customHeight="1" x14ac:dyDescent="0.25"/>
    <row r="19937" ht="0" hidden="1" customHeight="1" x14ac:dyDescent="0.25"/>
    <row r="19938" ht="0" hidden="1" customHeight="1" x14ac:dyDescent="0.25"/>
    <row r="19939" ht="0" hidden="1" customHeight="1" x14ac:dyDescent="0.25"/>
    <row r="19940" ht="0" hidden="1" customHeight="1" x14ac:dyDescent="0.25"/>
    <row r="19941" ht="0" hidden="1" customHeight="1" x14ac:dyDescent="0.25"/>
    <row r="19942" ht="0" hidden="1" customHeight="1" x14ac:dyDescent="0.25"/>
    <row r="19943" ht="0" hidden="1" customHeight="1" x14ac:dyDescent="0.25"/>
    <row r="19944" ht="0" hidden="1" customHeight="1" x14ac:dyDescent="0.25"/>
    <row r="19945" ht="0" hidden="1" customHeight="1" x14ac:dyDescent="0.25"/>
    <row r="19946" ht="0" hidden="1" customHeight="1" x14ac:dyDescent="0.25"/>
    <row r="19947" ht="0" hidden="1" customHeight="1" x14ac:dyDescent="0.25"/>
    <row r="19948" ht="0" hidden="1" customHeight="1" x14ac:dyDescent="0.25"/>
    <row r="19949" ht="0" hidden="1" customHeight="1" x14ac:dyDescent="0.25"/>
    <row r="19950" ht="0" hidden="1" customHeight="1" x14ac:dyDescent="0.25"/>
    <row r="19951" ht="0" hidden="1" customHeight="1" x14ac:dyDescent="0.25"/>
    <row r="19952" ht="0" hidden="1" customHeight="1" x14ac:dyDescent="0.25"/>
    <row r="19953" ht="0" hidden="1" customHeight="1" x14ac:dyDescent="0.25"/>
    <row r="19954" ht="0" hidden="1" customHeight="1" x14ac:dyDescent="0.25"/>
    <row r="19955" ht="0" hidden="1" customHeight="1" x14ac:dyDescent="0.25"/>
    <row r="19956" ht="0" hidden="1" customHeight="1" x14ac:dyDescent="0.25"/>
    <row r="19957" ht="0" hidden="1" customHeight="1" x14ac:dyDescent="0.25"/>
    <row r="19958" ht="0" hidden="1" customHeight="1" x14ac:dyDescent="0.25"/>
    <row r="19959" ht="0" hidden="1" customHeight="1" x14ac:dyDescent="0.25"/>
    <row r="19960" ht="0" hidden="1" customHeight="1" x14ac:dyDescent="0.25"/>
    <row r="19961" ht="0" hidden="1" customHeight="1" x14ac:dyDescent="0.25"/>
    <row r="19962" ht="0" hidden="1" customHeight="1" x14ac:dyDescent="0.25"/>
    <row r="19963" ht="0" hidden="1" customHeight="1" x14ac:dyDescent="0.25"/>
    <row r="19964" ht="0" hidden="1" customHeight="1" x14ac:dyDescent="0.25"/>
    <row r="19965" ht="0" hidden="1" customHeight="1" x14ac:dyDescent="0.25"/>
    <row r="19966" ht="0" hidden="1" customHeight="1" x14ac:dyDescent="0.25"/>
    <row r="19967" ht="0" hidden="1" customHeight="1" x14ac:dyDescent="0.25"/>
    <row r="19968" ht="0" hidden="1" customHeight="1" x14ac:dyDescent="0.25"/>
    <row r="19969" ht="0" hidden="1" customHeight="1" x14ac:dyDescent="0.25"/>
    <row r="19970" ht="0" hidden="1" customHeight="1" x14ac:dyDescent="0.25"/>
    <row r="19971" ht="0" hidden="1" customHeight="1" x14ac:dyDescent="0.25"/>
    <row r="19972" ht="0" hidden="1" customHeight="1" x14ac:dyDescent="0.25"/>
    <row r="19973" ht="0" hidden="1" customHeight="1" x14ac:dyDescent="0.25"/>
    <row r="19974" ht="0" hidden="1" customHeight="1" x14ac:dyDescent="0.25"/>
    <row r="19975" ht="0" hidden="1" customHeight="1" x14ac:dyDescent="0.25"/>
    <row r="19976" ht="0" hidden="1" customHeight="1" x14ac:dyDescent="0.25"/>
    <row r="19977" ht="0" hidden="1" customHeight="1" x14ac:dyDescent="0.25"/>
    <row r="19978" ht="0" hidden="1" customHeight="1" x14ac:dyDescent="0.25"/>
    <row r="19979" ht="0" hidden="1" customHeight="1" x14ac:dyDescent="0.25"/>
    <row r="19980" ht="0" hidden="1" customHeight="1" x14ac:dyDescent="0.25"/>
    <row r="19981" ht="0" hidden="1" customHeight="1" x14ac:dyDescent="0.25"/>
    <row r="19982" ht="0" hidden="1" customHeight="1" x14ac:dyDescent="0.25"/>
    <row r="19983" ht="0" hidden="1" customHeight="1" x14ac:dyDescent="0.25"/>
    <row r="19984" ht="0" hidden="1" customHeight="1" x14ac:dyDescent="0.25"/>
    <row r="19985" ht="0" hidden="1" customHeight="1" x14ac:dyDescent="0.25"/>
    <row r="19986" ht="0" hidden="1" customHeight="1" x14ac:dyDescent="0.25"/>
    <row r="19987" ht="0" hidden="1" customHeight="1" x14ac:dyDescent="0.25"/>
    <row r="19988" ht="0" hidden="1" customHeight="1" x14ac:dyDescent="0.25"/>
    <row r="19989" ht="0" hidden="1" customHeight="1" x14ac:dyDescent="0.25"/>
    <row r="19990" ht="0" hidden="1" customHeight="1" x14ac:dyDescent="0.25"/>
    <row r="19991" ht="0" hidden="1" customHeight="1" x14ac:dyDescent="0.25"/>
    <row r="19992" ht="0" hidden="1" customHeight="1" x14ac:dyDescent="0.25"/>
    <row r="19993" ht="0" hidden="1" customHeight="1" x14ac:dyDescent="0.25"/>
    <row r="19994" ht="0" hidden="1" customHeight="1" x14ac:dyDescent="0.25"/>
    <row r="19995" ht="0" hidden="1" customHeight="1" x14ac:dyDescent="0.25"/>
    <row r="19996" ht="0" hidden="1" customHeight="1" x14ac:dyDescent="0.25"/>
    <row r="19997" ht="0" hidden="1" customHeight="1" x14ac:dyDescent="0.25"/>
    <row r="19998" ht="0" hidden="1" customHeight="1" x14ac:dyDescent="0.25"/>
    <row r="19999" ht="0" hidden="1" customHeight="1" x14ac:dyDescent="0.25"/>
    <row r="20000" ht="0" hidden="1" customHeight="1" x14ac:dyDescent="0.25"/>
    <row r="20001" ht="0" hidden="1" customHeight="1" x14ac:dyDescent="0.25"/>
    <row r="20002" ht="0" hidden="1" customHeight="1" x14ac:dyDescent="0.25"/>
    <row r="20003" ht="0" hidden="1" customHeight="1" x14ac:dyDescent="0.25"/>
    <row r="20004" ht="0" hidden="1" customHeight="1" x14ac:dyDescent="0.25"/>
    <row r="20005" ht="0" hidden="1" customHeight="1" x14ac:dyDescent="0.25"/>
    <row r="20006" ht="0" hidden="1" customHeight="1" x14ac:dyDescent="0.25"/>
    <row r="20007" ht="0" hidden="1" customHeight="1" x14ac:dyDescent="0.25"/>
    <row r="20008" ht="0" hidden="1" customHeight="1" x14ac:dyDescent="0.25"/>
    <row r="20009" ht="0" hidden="1" customHeight="1" x14ac:dyDescent="0.25"/>
    <row r="20010" ht="0" hidden="1" customHeight="1" x14ac:dyDescent="0.25"/>
    <row r="20011" ht="0" hidden="1" customHeight="1" x14ac:dyDescent="0.25"/>
    <row r="20012" ht="0" hidden="1" customHeight="1" x14ac:dyDescent="0.25"/>
    <row r="20013" ht="0" hidden="1" customHeight="1" x14ac:dyDescent="0.25"/>
    <row r="20014" ht="0" hidden="1" customHeight="1" x14ac:dyDescent="0.25"/>
    <row r="20015" ht="0" hidden="1" customHeight="1" x14ac:dyDescent="0.25"/>
    <row r="20016" ht="0" hidden="1" customHeight="1" x14ac:dyDescent="0.25"/>
    <row r="20017" ht="0" hidden="1" customHeight="1" x14ac:dyDescent="0.25"/>
    <row r="20018" ht="0" hidden="1" customHeight="1" x14ac:dyDescent="0.25"/>
    <row r="20019" ht="0" hidden="1" customHeight="1" x14ac:dyDescent="0.25"/>
    <row r="20020" ht="0" hidden="1" customHeight="1" x14ac:dyDescent="0.25"/>
    <row r="20021" ht="0" hidden="1" customHeight="1" x14ac:dyDescent="0.25"/>
    <row r="20022" ht="0" hidden="1" customHeight="1" x14ac:dyDescent="0.25"/>
    <row r="20023" ht="0" hidden="1" customHeight="1" x14ac:dyDescent="0.25"/>
    <row r="20024" ht="0" hidden="1" customHeight="1" x14ac:dyDescent="0.25"/>
    <row r="20025" ht="0" hidden="1" customHeight="1" x14ac:dyDescent="0.25"/>
    <row r="20026" ht="0" hidden="1" customHeight="1" x14ac:dyDescent="0.25"/>
    <row r="20027" ht="0" hidden="1" customHeight="1" x14ac:dyDescent="0.25"/>
    <row r="20028" ht="0" hidden="1" customHeight="1" x14ac:dyDescent="0.25"/>
    <row r="20029" ht="0" hidden="1" customHeight="1" x14ac:dyDescent="0.25"/>
    <row r="20030" ht="0" hidden="1" customHeight="1" x14ac:dyDescent="0.25"/>
    <row r="20031" ht="0" hidden="1" customHeight="1" x14ac:dyDescent="0.25"/>
    <row r="20032" ht="0" hidden="1" customHeight="1" x14ac:dyDescent="0.25"/>
    <row r="20033" ht="0" hidden="1" customHeight="1" x14ac:dyDescent="0.25"/>
    <row r="20034" ht="0" hidden="1" customHeight="1" x14ac:dyDescent="0.25"/>
    <row r="20035" ht="0" hidden="1" customHeight="1" x14ac:dyDescent="0.25"/>
    <row r="20036" ht="0" hidden="1" customHeight="1" x14ac:dyDescent="0.25"/>
    <row r="20037" ht="0" hidden="1" customHeight="1" x14ac:dyDescent="0.25"/>
    <row r="20038" ht="0" hidden="1" customHeight="1" x14ac:dyDescent="0.25"/>
    <row r="20039" ht="0" hidden="1" customHeight="1" x14ac:dyDescent="0.25"/>
    <row r="20040" ht="0" hidden="1" customHeight="1" x14ac:dyDescent="0.25"/>
    <row r="20041" ht="0" hidden="1" customHeight="1" x14ac:dyDescent="0.25"/>
    <row r="20042" ht="0" hidden="1" customHeight="1" x14ac:dyDescent="0.25"/>
    <row r="20043" ht="0" hidden="1" customHeight="1" x14ac:dyDescent="0.25"/>
    <row r="20044" ht="0" hidden="1" customHeight="1" x14ac:dyDescent="0.25"/>
    <row r="20045" ht="0" hidden="1" customHeight="1" x14ac:dyDescent="0.25"/>
    <row r="20046" ht="0" hidden="1" customHeight="1" x14ac:dyDescent="0.25"/>
    <row r="20047" ht="0" hidden="1" customHeight="1" x14ac:dyDescent="0.25"/>
    <row r="20048" ht="0" hidden="1" customHeight="1" x14ac:dyDescent="0.25"/>
    <row r="20049" ht="0" hidden="1" customHeight="1" x14ac:dyDescent="0.25"/>
    <row r="20050" ht="0" hidden="1" customHeight="1" x14ac:dyDescent="0.25"/>
    <row r="20051" ht="0" hidden="1" customHeight="1" x14ac:dyDescent="0.25"/>
    <row r="20052" ht="0" hidden="1" customHeight="1" x14ac:dyDescent="0.25"/>
    <row r="20053" ht="0" hidden="1" customHeight="1" x14ac:dyDescent="0.25"/>
    <row r="20054" ht="0" hidden="1" customHeight="1" x14ac:dyDescent="0.25"/>
    <row r="20055" ht="0" hidden="1" customHeight="1" x14ac:dyDescent="0.25"/>
    <row r="20056" ht="0" hidden="1" customHeight="1" x14ac:dyDescent="0.25"/>
    <row r="20057" ht="0" hidden="1" customHeight="1" x14ac:dyDescent="0.25"/>
    <row r="20058" ht="0" hidden="1" customHeight="1" x14ac:dyDescent="0.25"/>
    <row r="20059" ht="0" hidden="1" customHeight="1" x14ac:dyDescent="0.25"/>
    <row r="20060" ht="0" hidden="1" customHeight="1" x14ac:dyDescent="0.25"/>
    <row r="20061" ht="0" hidden="1" customHeight="1" x14ac:dyDescent="0.25"/>
    <row r="20062" ht="0" hidden="1" customHeight="1" x14ac:dyDescent="0.25"/>
    <row r="20063" ht="0" hidden="1" customHeight="1" x14ac:dyDescent="0.25"/>
    <row r="20064" ht="0" hidden="1" customHeight="1" x14ac:dyDescent="0.25"/>
    <row r="20065" ht="0" hidden="1" customHeight="1" x14ac:dyDescent="0.25"/>
    <row r="20066" ht="0" hidden="1" customHeight="1" x14ac:dyDescent="0.25"/>
    <row r="20067" ht="0" hidden="1" customHeight="1" x14ac:dyDescent="0.25"/>
    <row r="20068" ht="0" hidden="1" customHeight="1" x14ac:dyDescent="0.25"/>
    <row r="20069" ht="0" hidden="1" customHeight="1" x14ac:dyDescent="0.25"/>
    <row r="20070" ht="0" hidden="1" customHeight="1" x14ac:dyDescent="0.25"/>
    <row r="20071" ht="0" hidden="1" customHeight="1" x14ac:dyDescent="0.25"/>
    <row r="20072" ht="0" hidden="1" customHeight="1" x14ac:dyDescent="0.25"/>
    <row r="20073" ht="0" hidden="1" customHeight="1" x14ac:dyDescent="0.25"/>
    <row r="20074" ht="0" hidden="1" customHeight="1" x14ac:dyDescent="0.25"/>
    <row r="20075" ht="0" hidden="1" customHeight="1" x14ac:dyDescent="0.25"/>
    <row r="20076" ht="0" hidden="1" customHeight="1" x14ac:dyDescent="0.25"/>
    <row r="20077" ht="0" hidden="1" customHeight="1" x14ac:dyDescent="0.25"/>
    <row r="20078" ht="0" hidden="1" customHeight="1" x14ac:dyDescent="0.25"/>
    <row r="20079" ht="0" hidden="1" customHeight="1" x14ac:dyDescent="0.25"/>
    <row r="20080" ht="0" hidden="1" customHeight="1" x14ac:dyDescent="0.25"/>
    <row r="20081" ht="0" hidden="1" customHeight="1" x14ac:dyDescent="0.25"/>
    <row r="20082" ht="0" hidden="1" customHeight="1" x14ac:dyDescent="0.25"/>
    <row r="20083" ht="0" hidden="1" customHeight="1" x14ac:dyDescent="0.25"/>
    <row r="20084" ht="0" hidden="1" customHeight="1" x14ac:dyDescent="0.25"/>
    <row r="20085" ht="0" hidden="1" customHeight="1" x14ac:dyDescent="0.25"/>
    <row r="20086" ht="0" hidden="1" customHeight="1" x14ac:dyDescent="0.25"/>
    <row r="20087" ht="0" hidden="1" customHeight="1" x14ac:dyDescent="0.25"/>
    <row r="20088" ht="0" hidden="1" customHeight="1" x14ac:dyDescent="0.25"/>
    <row r="20089" ht="0" hidden="1" customHeight="1" x14ac:dyDescent="0.25"/>
    <row r="20090" ht="0" hidden="1" customHeight="1" x14ac:dyDescent="0.25"/>
    <row r="20091" ht="0" hidden="1" customHeight="1" x14ac:dyDescent="0.25"/>
    <row r="20092" ht="0" hidden="1" customHeight="1" x14ac:dyDescent="0.25"/>
    <row r="20093" ht="0" hidden="1" customHeight="1" x14ac:dyDescent="0.25"/>
    <row r="20094" ht="0" hidden="1" customHeight="1" x14ac:dyDescent="0.25"/>
    <row r="20095" ht="0" hidden="1" customHeight="1" x14ac:dyDescent="0.25"/>
    <row r="20096" ht="0" hidden="1" customHeight="1" x14ac:dyDescent="0.25"/>
    <row r="20097" ht="0" hidden="1" customHeight="1" x14ac:dyDescent="0.25"/>
    <row r="20098" ht="0" hidden="1" customHeight="1" x14ac:dyDescent="0.25"/>
    <row r="20099" ht="0" hidden="1" customHeight="1" x14ac:dyDescent="0.25"/>
    <row r="20100" ht="0" hidden="1" customHeight="1" x14ac:dyDescent="0.25"/>
    <row r="20101" ht="0" hidden="1" customHeight="1" x14ac:dyDescent="0.25"/>
    <row r="20102" ht="0" hidden="1" customHeight="1" x14ac:dyDescent="0.25"/>
    <row r="20103" ht="0" hidden="1" customHeight="1" x14ac:dyDescent="0.25"/>
    <row r="20104" ht="0" hidden="1" customHeight="1" x14ac:dyDescent="0.25"/>
    <row r="20105" ht="0" hidden="1" customHeight="1" x14ac:dyDescent="0.25"/>
    <row r="20106" ht="0" hidden="1" customHeight="1" x14ac:dyDescent="0.25"/>
    <row r="20107" ht="0" hidden="1" customHeight="1" x14ac:dyDescent="0.25"/>
    <row r="20108" ht="0" hidden="1" customHeight="1" x14ac:dyDescent="0.25"/>
    <row r="20109" ht="0" hidden="1" customHeight="1" x14ac:dyDescent="0.25"/>
    <row r="20110" ht="0" hidden="1" customHeight="1" x14ac:dyDescent="0.25"/>
    <row r="20111" ht="0" hidden="1" customHeight="1" x14ac:dyDescent="0.25"/>
    <row r="20112" ht="0" hidden="1" customHeight="1" x14ac:dyDescent="0.25"/>
    <row r="20113" ht="0" hidden="1" customHeight="1" x14ac:dyDescent="0.25"/>
    <row r="20114" ht="0" hidden="1" customHeight="1" x14ac:dyDescent="0.25"/>
    <row r="20115" ht="0" hidden="1" customHeight="1" x14ac:dyDescent="0.25"/>
    <row r="20116" ht="0" hidden="1" customHeight="1" x14ac:dyDescent="0.25"/>
    <row r="20117" ht="0" hidden="1" customHeight="1" x14ac:dyDescent="0.25"/>
    <row r="20118" ht="0" hidden="1" customHeight="1" x14ac:dyDescent="0.25"/>
    <row r="20119" ht="0" hidden="1" customHeight="1" x14ac:dyDescent="0.25"/>
    <row r="20120" ht="0" hidden="1" customHeight="1" x14ac:dyDescent="0.25"/>
    <row r="20121" ht="0" hidden="1" customHeight="1" x14ac:dyDescent="0.25"/>
    <row r="20122" ht="0" hidden="1" customHeight="1" x14ac:dyDescent="0.25"/>
    <row r="20123" ht="0" hidden="1" customHeight="1" x14ac:dyDescent="0.25"/>
    <row r="20124" ht="0" hidden="1" customHeight="1" x14ac:dyDescent="0.25"/>
    <row r="20125" ht="0" hidden="1" customHeight="1" x14ac:dyDescent="0.25"/>
    <row r="20126" ht="0" hidden="1" customHeight="1" x14ac:dyDescent="0.25"/>
    <row r="20127" ht="0" hidden="1" customHeight="1" x14ac:dyDescent="0.25"/>
    <row r="20128" ht="0" hidden="1" customHeight="1" x14ac:dyDescent="0.25"/>
    <row r="20129" ht="0" hidden="1" customHeight="1" x14ac:dyDescent="0.25"/>
    <row r="20130" ht="0" hidden="1" customHeight="1" x14ac:dyDescent="0.25"/>
    <row r="20131" ht="0" hidden="1" customHeight="1" x14ac:dyDescent="0.25"/>
    <row r="20132" ht="0" hidden="1" customHeight="1" x14ac:dyDescent="0.25"/>
    <row r="20133" ht="0" hidden="1" customHeight="1" x14ac:dyDescent="0.25"/>
    <row r="20134" ht="0" hidden="1" customHeight="1" x14ac:dyDescent="0.25"/>
    <row r="20135" ht="0" hidden="1" customHeight="1" x14ac:dyDescent="0.25"/>
    <row r="20136" ht="0" hidden="1" customHeight="1" x14ac:dyDescent="0.25"/>
    <row r="20137" ht="0" hidden="1" customHeight="1" x14ac:dyDescent="0.25"/>
    <row r="20138" ht="0" hidden="1" customHeight="1" x14ac:dyDescent="0.25"/>
    <row r="20139" ht="0" hidden="1" customHeight="1" x14ac:dyDescent="0.25"/>
    <row r="20140" ht="0" hidden="1" customHeight="1" x14ac:dyDescent="0.25"/>
    <row r="20141" ht="0" hidden="1" customHeight="1" x14ac:dyDescent="0.25"/>
    <row r="20142" ht="0" hidden="1" customHeight="1" x14ac:dyDescent="0.25"/>
    <row r="20143" ht="0" hidden="1" customHeight="1" x14ac:dyDescent="0.25"/>
    <row r="20144" ht="0" hidden="1" customHeight="1" x14ac:dyDescent="0.25"/>
    <row r="20145" ht="0" hidden="1" customHeight="1" x14ac:dyDescent="0.25"/>
    <row r="20146" ht="0" hidden="1" customHeight="1" x14ac:dyDescent="0.25"/>
    <row r="20147" ht="0" hidden="1" customHeight="1" x14ac:dyDescent="0.25"/>
    <row r="20148" ht="0" hidden="1" customHeight="1" x14ac:dyDescent="0.25"/>
    <row r="20149" ht="0" hidden="1" customHeight="1" x14ac:dyDescent="0.25"/>
    <row r="20150" ht="0" hidden="1" customHeight="1" x14ac:dyDescent="0.25"/>
    <row r="20151" ht="0" hidden="1" customHeight="1" x14ac:dyDescent="0.25"/>
    <row r="20152" ht="0" hidden="1" customHeight="1" x14ac:dyDescent="0.25"/>
    <row r="20153" ht="0" hidden="1" customHeight="1" x14ac:dyDescent="0.25"/>
    <row r="20154" ht="0" hidden="1" customHeight="1" x14ac:dyDescent="0.25"/>
    <row r="20155" ht="0" hidden="1" customHeight="1" x14ac:dyDescent="0.25"/>
    <row r="20156" ht="0" hidden="1" customHeight="1" x14ac:dyDescent="0.25"/>
    <row r="20157" ht="0" hidden="1" customHeight="1" x14ac:dyDescent="0.25"/>
    <row r="20158" ht="0" hidden="1" customHeight="1" x14ac:dyDescent="0.25"/>
    <row r="20159" ht="0" hidden="1" customHeight="1" x14ac:dyDescent="0.25"/>
    <row r="20160" ht="0" hidden="1" customHeight="1" x14ac:dyDescent="0.25"/>
    <row r="20161" ht="0" hidden="1" customHeight="1" x14ac:dyDescent="0.25"/>
    <row r="20162" ht="0" hidden="1" customHeight="1" x14ac:dyDescent="0.25"/>
    <row r="20163" ht="0" hidden="1" customHeight="1" x14ac:dyDescent="0.25"/>
    <row r="20164" ht="0" hidden="1" customHeight="1" x14ac:dyDescent="0.25"/>
    <row r="20165" ht="0" hidden="1" customHeight="1" x14ac:dyDescent="0.25"/>
    <row r="20166" ht="0" hidden="1" customHeight="1" x14ac:dyDescent="0.25"/>
    <row r="20167" ht="0" hidden="1" customHeight="1" x14ac:dyDescent="0.25"/>
    <row r="20168" ht="0" hidden="1" customHeight="1" x14ac:dyDescent="0.25"/>
    <row r="20169" ht="0" hidden="1" customHeight="1" x14ac:dyDescent="0.25"/>
    <row r="20170" ht="0" hidden="1" customHeight="1" x14ac:dyDescent="0.25"/>
    <row r="20171" ht="0" hidden="1" customHeight="1" x14ac:dyDescent="0.25"/>
    <row r="20172" ht="0" hidden="1" customHeight="1" x14ac:dyDescent="0.25"/>
    <row r="20173" ht="0" hidden="1" customHeight="1" x14ac:dyDescent="0.25"/>
    <row r="20174" ht="0" hidden="1" customHeight="1" x14ac:dyDescent="0.25"/>
    <row r="20175" ht="0" hidden="1" customHeight="1" x14ac:dyDescent="0.25"/>
    <row r="20176" ht="0" hidden="1" customHeight="1" x14ac:dyDescent="0.25"/>
    <row r="20177" ht="0" hidden="1" customHeight="1" x14ac:dyDescent="0.25"/>
    <row r="20178" ht="0" hidden="1" customHeight="1" x14ac:dyDescent="0.25"/>
    <row r="20179" ht="0" hidden="1" customHeight="1" x14ac:dyDescent="0.25"/>
    <row r="20180" ht="0" hidden="1" customHeight="1" x14ac:dyDescent="0.25"/>
    <row r="20181" ht="0" hidden="1" customHeight="1" x14ac:dyDescent="0.25"/>
    <row r="20182" ht="0" hidden="1" customHeight="1" x14ac:dyDescent="0.25"/>
    <row r="20183" ht="0" hidden="1" customHeight="1" x14ac:dyDescent="0.25"/>
    <row r="20184" ht="0" hidden="1" customHeight="1" x14ac:dyDescent="0.25"/>
    <row r="20185" ht="0" hidden="1" customHeight="1" x14ac:dyDescent="0.25"/>
    <row r="20186" ht="0" hidden="1" customHeight="1" x14ac:dyDescent="0.25"/>
    <row r="20187" ht="0" hidden="1" customHeight="1" x14ac:dyDescent="0.25"/>
    <row r="20188" ht="0" hidden="1" customHeight="1" x14ac:dyDescent="0.25"/>
    <row r="20189" ht="0" hidden="1" customHeight="1" x14ac:dyDescent="0.25"/>
    <row r="20190" ht="0" hidden="1" customHeight="1" x14ac:dyDescent="0.25"/>
    <row r="20191" ht="0" hidden="1" customHeight="1" x14ac:dyDescent="0.25"/>
    <row r="20192" ht="0" hidden="1" customHeight="1" x14ac:dyDescent="0.25"/>
    <row r="20193" ht="0" hidden="1" customHeight="1" x14ac:dyDescent="0.25"/>
    <row r="20194" ht="0" hidden="1" customHeight="1" x14ac:dyDescent="0.25"/>
    <row r="20195" ht="0" hidden="1" customHeight="1" x14ac:dyDescent="0.25"/>
    <row r="20196" ht="0" hidden="1" customHeight="1" x14ac:dyDescent="0.25"/>
    <row r="20197" ht="0" hidden="1" customHeight="1" x14ac:dyDescent="0.25"/>
    <row r="20198" ht="0" hidden="1" customHeight="1" x14ac:dyDescent="0.25"/>
    <row r="20199" ht="0" hidden="1" customHeight="1" x14ac:dyDescent="0.25"/>
    <row r="20200" ht="0" hidden="1" customHeight="1" x14ac:dyDescent="0.25"/>
    <row r="20201" ht="0" hidden="1" customHeight="1" x14ac:dyDescent="0.25"/>
    <row r="20202" ht="0" hidden="1" customHeight="1" x14ac:dyDescent="0.25"/>
    <row r="20203" ht="0" hidden="1" customHeight="1" x14ac:dyDescent="0.25"/>
    <row r="20204" ht="0" hidden="1" customHeight="1" x14ac:dyDescent="0.25"/>
    <row r="20205" ht="0" hidden="1" customHeight="1" x14ac:dyDescent="0.25"/>
    <row r="20206" ht="0" hidden="1" customHeight="1" x14ac:dyDescent="0.25"/>
    <row r="20207" ht="0" hidden="1" customHeight="1" x14ac:dyDescent="0.25"/>
    <row r="20208" ht="0" hidden="1" customHeight="1" x14ac:dyDescent="0.25"/>
    <row r="20209" ht="0" hidden="1" customHeight="1" x14ac:dyDescent="0.25"/>
    <row r="20210" ht="0" hidden="1" customHeight="1" x14ac:dyDescent="0.25"/>
    <row r="20211" ht="0" hidden="1" customHeight="1" x14ac:dyDescent="0.25"/>
    <row r="20212" ht="0" hidden="1" customHeight="1" x14ac:dyDescent="0.25"/>
    <row r="20213" ht="0" hidden="1" customHeight="1" x14ac:dyDescent="0.25"/>
    <row r="20214" ht="0" hidden="1" customHeight="1" x14ac:dyDescent="0.25"/>
    <row r="20215" ht="0" hidden="1" customHeight="1" x14ac:dyDescent="0.25"/>
    <row r="20216" ht="0" hidden="1" customHeight="1" x14ac:dyDescent="0.25"/>
    <row r="20217" ht="0" hidden="1" customHeight="1" x14ac:dyDescent="0.25"/>
    <row r="20218" ht="0" hidden="1" customHeight="1" x14ac:dyDescent="0.25"/>
    <row r="20219" ht="0" hidden="1" customHeight="1" x14ac:dyDescent="0.25"/>
    <row r="20220" ht="0" hidden="1" customHeight="1" x14ac:dyDescent="0.25"/>
    <row r="20221" ht="0" hidden="1" customHeight="1" x14ac:dyDescent="0.25"/>
    <row r="20222" ht="0" hidden="1" customHeight="1" x14ac:dyDescent="0.25"/>
    <row r="20223" ht="0" hidden="1" customHeight="1" x14ac:dyDescent="0.25"/>
    <row r="20224" ht="0" hidden="1" customHeight="1" x14ac:dyDescent="0.25"/>
    <row r="20225" ht="0" hidden="1" customHeight="1" x14ac:dyDescent="0.25"/>
    <row r="20226" ht="0" hidden="1" customHeight="1" x14ac:dyDescent="0.25"/>
    <row r="20227" ht="0" hidden="1" customHeight="1" x14ac:dyDescent="0.25"/>
    <row r="20228" ht="0" hidden="1" customHeight="1" x14ac:dyDescent="0.25"/>
    <row r="20229" ht="0" hidden="1" customHeight="1" x14ac:dyDescent="0.25"/>
    <row r="20230" ht="0" hidden="1" customHeight="1" x14ac:dyDescent="0.25"/>
    <row r="20231" ht="0" hidden="1" customHeight="1" x14ac:dyDescent="0.25"/>
    <row r="20232" ht="0" hidden="1" customHeight="1" x14ac:dyDescent="0.25"/>
    <row r="20233" ht="0" hidden="1" customHeight="1" x14ac:dyDescent="0.25"/>
    <row r="20234" ht="0" hidden="1" customHeight="1" x14ac:dyDescent="0.25"/>
    <row r="20235" ht="0" hidden="1" customHeight="1" x14ac:dyDescent="0.25"/>
    <row r="20236" ht="0" hidden="1" customHeight="1" x14ac:dyDescent="0.25"/>
    <row r="20237" ht="0" hidden="1" customHeight="1" x14ac:dyDescent="0.25"/>
    <row r="20238" ht="0" hidden="1" customHeight="1" x14ac:dyDescent="0.25"/>
    <row r="20239" ht="0" hidden="1" customHeight="1" x14ac:dyDescent="0.25"/>
    <row r="20240" ht="0" hidden="1" customHeight="1" x14ac:dyDescent="0.25"/>
    <row r="20241" ht="0" hidden="1" customHeight="1" x14ac:dyDescent="0.25"/>
    <row r="20242" ht="0" hidden="1" customHeight="1" x14ac:dyDescent="0.25"/>
    <row r="20243" ht="0" hidden="1" customHeight="1" x14ac:dyDescent="0.25"/>
    <row r="20244" ht="0" hidden="1" customHeight="1" x14ac:dyDescent="0.25"/>
    <row r="20245" ht="0" hidden="1" customHeight="1" x14ac:dyDescent="0.25"/>
    <row r="20246" ht="0" hidden="1" customHeight="1" x14ac:dyDescent="0.25"/>
    <row r="20247" ht="0" hidden="1" customHeight="1" x14ac:dyDescent="0.25"/>
    <row r="20248" ht="0" hidden="1" customHeight="1" x14ac:dyDescent="0.25"/>
    <row r="20249" ht="0" hidden="1" customHeight="1" x14ac:dyDescent="0.25"/>
    <row r="20250" ht="0" hidden="1" customHeight="1" x14ac:dyDescent="0.25"/>
    <row r="20251" ht="0" hidden="1" customHeight="1" x14ac:dyDescent="0.25"/>
    <row r="20252" ht="0" hidden="1" customHeight="1" x14ac:dyDescent="0.25"/>
    <row r="20253" ht="0" hidden="1" customHeight="1" x14ac:dyDescent="0.25"/>
    <row r="20254" ht="0" hidden="1" customHeight="1" x14ac:dyDescent="0.25"/>
    <row r="20255" ht="0" hidden="1" customHeight="1" x14ac:dyDescent="0.25"/>
    <row r="20256" ht="0" hidden="1" customHeight="1" x14ac:dyDescent="0.25"/>
    <row r="20257" ht="0" hidden="1" customHeight="1" x14ac:dyDescent="0.25"/>
    <row r="20258" ht="0" hidden="1" customHeight="1" x14ac:dyDescent="0.25"/>
    <row r="20259" ht="0" hidden="1" customHeight="1" x14ac:dyDescent="0.25"/>
    <row r="20260" ht="0" hidden="1" customHeight="1" x14ac:dyDescent="0.25"/>
    <row r="20261" ht="0" hidden="1" customHeight="1" x14ac:dyDescent="0.25"/>
    <row r="20262" ht="0" hidden="1" customHeight="1" x14ac:dyDescent="0.25"/>
    <row r="20263" ht="0" hidden="1" customHeight="1" x14ac:dyDescent="0.25"/>
    <row r="20264" ht="0" hidden="1" customHeight="1" x14ac:dyDescent="0.25"/>
    <row r="20265" ht="0" hidden="1" customHeight="1" x14ac:dyDescent="0.25"/>
    <row r="20266" ht="0" hidden="1" customHeight="1" x14ac:dyDescent="0.25"/>
    <row r="20267" ht="0" hidden="1" customHeight="1" x14ac:dyDescent="0.25"/>
    <row r="20268" ht="0" hidden="1" customHeight="1" x14ac:dyDescent="0.25"/>
    <row r="20269" ht="0" hidden="1" customHeight="1" x14ac:dyDescent="0.25"/>
    <row r="20270" ht="0" hidden="1" customHeight="1" x14ac:dyDescent="0.25"/>
    <row r="20271" ht="0" hidden="1" customHeight="1" x14ac:dyDescent="0.25"/>
    <row r="20272" ht="0" hidden="1" customHeight="1" x14ac:dyDescent="0.25"/>
    <row r="20273" ht="0" hidden="1" customHeight="1" x14ac:dyDescent="0.25"/>
    <row r="20274" ht="0" hidden="1" customHeight="1" x14ac:dyDescent="0.25"/>
    <row r="20275" ht="0" hidden="1" customHeight="1" x14ac:dyDescent="0.25"/>
    <row r="20276" ht="0" hidden="1" customHeight="1" x14ac:dyDescent="0.25"/>
    <row r="20277" ht="0" hidden="1" customHeight="1" x14ac:dyDescent="0.25"/>
    <row r="20278" ht="0" hidden="1" customHeight="1" x14ac:dyDescent="0.25"/>
    <row r="20279" ht="0" hidden="1" customHeight="1" x14ac:dyDescent="0.25"/>
    <row r="20280" ht="0" hidden="1" customHeight="1" x14ac:dyDescent="0.25"/>
    <row r="20281" ht="0" hidden="1" customHeight="1" x14ac:dyDescent="0.25"/>
    <row r="20282" ht="0" hidden="1" customHeight="1" x14ac:dyDescent="0.25"/>
    <row r="20283" ht="0" hidden="1" customHeight="1" x14ac:dyDescent="0.25"/>
    <row r="20284" ht="0" hidden="1" customHeight="1" x14ac:dyDescent="0.25"/>
    <row r="20285" ht="0" hidden="1" customHeight="1" x14ac:dyDescent="0.25"/>
    <row r="20286" ht="0" hidden="1" customHeight="1" x14ac:dyDescent="0.25"/>
    <row r="20287" ht="0" hidden="1" customHeight="1" x14ac:dyDescent="0.25"/>
    <row r="20288" ht="0" hidden="1" customHeight="1" x14ac:dyDescent="0.25"/>
    <row r="20289" ht="0" hidden="1" customHeight="1" x14ac:dyDescent="0.25"/>
    <row r="20290" ht="0" hidden="1" customHeight="1" x14ac:dyDescent="0.25"/>
    <row r="20291" ht="0" hidden="1" customHeight="1" x14ac:dyDescent="0.25"/>
    <row r="20292" ht="0" hidden="1" customHeight="1" x14ac:dyDescent="0.25"/>
    <row r="20293" ht="0" hidden="1" customHeight="1" x14ac:dyDescent="0.25"/>
    <row r="20294" ht="0" hidden="1" customHeight="1" x14ac:dyDescent="0.25"/>
    <row r="20295" ht="0" hidden="1" customHeight="1" x14ac:dyDescent="0.25"/>
    <row r="20296" ht="0" hidden="1" customHeight="1" x14ac:dyDescent="0.25"/>
    <row r="20297" ht="0" hidden="1" customHeight="1" x14ac:dyDescent="0.25"/>
    <row r="20298" ht="0" hidden="1" customHeight="1" x14ac:dyDescent="0.25"/>
    <row r="20299" ht="0" hidden="1" customHeight="1" x14ac:dyDescent="0.25"/>
    <row r="20300" ht="0" hidden="1" customHeight="1" x14ac:dyDescent="0.25"/>
    <row r="20301" ht="0" hidden="1" customHeight="1" x14ac:dyDescent="0.25"/>
    <row r="20302" ht="0" hidden="1" customHeight="1" x14ac:dyDescent="0.25"/>
    <row r="20303" ht="0" hidden="1" customHeight="1" x14ac:dyDescent="0.25"/>
    <row r="20304" ht="0" hidden="1" customHeight="1" x14ac:dyDescent="0.25"/>
    <row r="20305" ht="0" hidden="1" customHeight="1" x14ac:dyDescent="0.25"/>
    <row r="20306" ht="0" hidden="1" customHeight="1" x14ac:dyDescent="0.25"/>
    <row r="20307" ht="0" hidden="1" customHeight="1" x14ac:dyDescent="0.25"/>
    <row r="20308" ht="0" hidden="1" customHeight="1" x14ac:dyDescent="0.25"/>
    <row r="20309" ht="0" hidden="1" customHeight="1" x14ac:dyDescent="0.25"/>
    <row r="20310" ht="0" hidden="1" customHeight="1" x14ac:dyDescent="0.25"/>
    <row r="20311" ht="0" hidden="1" customHeight="1" x14ac:dyDescent="0.25"/>
    <row r="20312" ht="0" hidden="1" customHeight="1" x14ac:dyDescent="0.25"/>
    <row r="20313" ht="0" hidden="1" customHeight="1" x14ac:dyDescent="0.25"/>
    <row r="20314" ht="0" hidden="1" customHeight="1" x14ac:dyDescent="0.25"/>
    <row r="20315" ht="0" hidden="1" customHeight="1" x14ac:dyDescent="0.25"/>
    <row r="20316" ht="0" hidden="1" customHeight="1" x14ac:dyDescent="0.25"/>
    <row r="20317" ht="0" hidden="1" customHeight="1" x14ac:dyDescent="0.25"/>
    <row r="20318" ht="0" hidden="1" customHeight="1" x14ac:dyDescent="0.25"/>
    <row r="20319" ht="0" hidden="1" customHeight="1" x14ac:dyDescent="0.25"/>
    <row r="20320" ht="0" hidden="1" customHeight="1" x14ac:dyDescent="0.25"/>
    <row r="20321" ht="0" hidden="1" customHeight="1" x14ac:dyDescent="0.25"/>
    <row r="20322" ht="0" hidden="1" customHeight="1" x14ac:dyDescent="0.25"/>
    <row r="20323" ht="0" hidden="1" customHeight="1" x14ac:dyDescent="0.25"/>
    <row r="20324" ht="0" hidden="1" customHeight="1" x14ac:dyDescent="0.25"/>
    <row r="20325" ht="0" hidden="1" customHeight="1" x14ac:dyDescent="0.25"/>
    <row r="20326" ht="0" hidden="1" customHeight="1" x14ac:dyDescent="0.25"/>
    <row r="20327" ht="0" hidden="1" customHeight="1" x14ac:dyDescent="0.25"/>
    <row r="20328" ht="0" hidden="1" customHeight="1" x14ac:dyDescent="0.25"/>
    <row r="20329" ht="0" hidden="1" customHeight="1" x14ac:dyDescent="0.25"/>
    <row r="20330" ht="0" hidden="1" customHeight="1" x14ac:dyDescent="0.25"/>
    <row r="20331" ht="0" hidden="1" customHeight="1" x14ac:dyDescent="0.25"/>
    <row r="20332" ht="0" hidden="1" customHeight="1" x14ac:dyDescent="0.25"/>
    <row r="20333" ht="0" hidden="1" customHeight="1" x14ac:dyDescent="0.25"/>
    <row r="20334" ht="0" hidden="1" customHeight="1" x14ac:dyDescent="0.25"/>
    <row r="20335" ht="0" hidden="1" customHeight="1" x14ac:dyDescent="0.25"/>
    <row r="20336" ht="0" hidden="1" customHeight="1" x14ac:dyDescent="0.25"/>
    <row r="20337" ht="0" hidden="1" customHeight="1" x14ac:dyDescent="0.25"/>
    <row r="20338" ht="0" hidden="1" customHeight="1" x14ac:dyDescent="0.25"/>
    <row r="20339" ht="0" hidden="1" customHeight="1" x14ac:dyDescent="0.25"/>
    <row r="20340" ht="0" hidden="1" customHeight="1" x14ac:dyDescent="0.25"/>
    <row r="20341" ht="0" hidden="1" customHeight="1" x14ac:dyDescent="0.25"/>
    <row r="20342" ht="0" hidden="1" customHeight="1" x14ac:dyDescent="0.25"/>
    <row r="20343" ht="0" hidden="1" customHeight="1" x14ac:dyDescent="0.25"/>
    <row r="20344" ht="0" hidden="1" customHeight="1" x14ac:dyDescent="0.25"/>
    <row r="20345" ht="0" hidden="1" customHeight="1" x14ac:dyDescent="0.25"/>
    <row r="20346" ht="0" hidden="1" customHeight="1" x14ac:dyDescent="0.25"/>
    <row r="20347" ht="0" hidden="1" customHeight="1" x14ac:dyDescent="0.25"/>
    <row r="20348" ht="0" hidden="1" customHeight="1" x14ac:dyDescent="0.25"/>
    <row r="20349" ht="0" hidden="1" customHeight="1" x14ac:dyDescent="0.25"/>
    <row r="20350" ht="0" hidden="1" customHeight="1" x14ac:dyDescent="0.25"/>
    <row r="20351" ht="0" hidden="1" customHeight="1" x14ac:dyDescent="0.25"/>
    <row r="20352" ht="0" hidden="1" customHeight="1" x14ac:dyDescent="0.25"/>
    <row r="20353" ht="0" hidden="1" customHeight="1" x14ac:dyDescent="0.25"/>
    <row r="20354" ht="0" hidden="1" customHeight="1" x14ac:dyDescent="0.25"/>
    <row r="20355" ht="0" hidden="1" customHeight="1" x14ac:dyDescent="0.25"/>
    <row r="20356" ht="0" hidden="1" customHeight="1" x14ac:dyDescent="0.25"/>
    <row r="20357" ht="0" hidden="1" customHeight="1" x14ac:dyDescent="0.25"/>
    <row r="20358" ht="0" hidden="1" customHeight="1" x14ac:dyDescent="0.25"/>
    <row r="20359" ht="0" hidden="1" customHeight="1" x14ac:dyDescent="0.25"/>
    <row r="20360" ht="0" hidden="1" customHeight="1" x14ac:dyDescent="0.25"/>
    <row r="20361" ht="0" hidden="1" customHeight="1" x14ac:dyDescent="0.25"/>
    <row r="20362" ht="0" hidden="1" customHeight="1" x14ac:dyDescent="0.25"/>
    <row r="20363" ht="0" hidden="1" customHeight="1" x14ac:dyDescent="0.25"/>
    <row r="20364" ht="0" hidden="1" customHeight="1" x14ac:dyDescent="0.25"/>
    <row r="20365" ht="0" hidden="1" customHeight="1" x14ac:dyDescent="0.25"/>
    <row r="20366" ht="0" hidden="1" customHeight="1" x14ac:dyDescent="0.25"/>
    <row r="20367" ht="0" hidden="1" customHeight="1" x14ac:dyDescent="0.25"/>
    <row r="20368" ht="0" hidden="1" customHeight="1" x14ac:dyDescent="0.25"/>
    <row r="20369" ht="0" hidden="1" customHeight="1" x14ac:dyDescent="0.25"/>
    <row r="20370" ht="0" hidden="1" customHeight="1" x14ac:dyDescent="0.25"/>
    <row r="20371" ht="0" hidden="1" customHeight="1" x14ac:dyDescent="0.25"/>
    <row r="20372" ht="0" hidden="1" customHeight="1" x14ac:dyDescent="0.25"/>
    <row r="20373" ht="0" hidden="1" customHeight="1" x14ac:dyDescent="0.25"/>
    <row r="20374" ht="0" hidden="1" customHeight="1" x14ac:dyDescent="0.25"/>
    <row r="20375" ht="0" hidden="1" customHeight="1" x14ac:dyDescent="0.25"/>
    <row r="20376" ht="0" hidden="1" customHeight="1" x14ac:dyDescent="0.25"/>
    <row r="20377" ht="0" hidden="1" customHeight="1" x14ac:dyDescent="0.25"/>
    <row r="20378" ht="0" hidden="1" customHeight="1" x14ac:dyDescent="0.25"/>
    <row r="20379" ht="0" hidden="1" customHeight="1" x14ac:dyDescent="0.25"/>
    <row r="20380" ht="0" hidden="1" customHeight="1" x14ac:dyDescent="0.25"/>
    <row r="20381" ht="0" hidden="1" customHeight="1" x14ac:dyDescent="0.25"/>
    <row r="20382" ht="0" hidden="1" customHeight="1" x14ac:dyDescent="0.25"/>
    <row r="20383" ht="0" hidden="1" customHeight="1" x14ac:dyDescent="0.25"/>
    <row r="20384" ht="0" hidden="1" customHeight="1" x14ac:dyDescent="0.25"/>
    <row r="20385" ht="0" hidden="1" customHeight="1" x14ac:dyDescent="0.25"/>
    <row r="20386" ht="0" hidden="1" customHeight="1" x14ac:dyDescent="0.25"/>
    <row r="20387" ht="0" hidden="1" customHeight="1" x14ac:dyDescent="0.25"/>
    <row r="20388" ht="0" hidden="1" customHeight="1" x14ac:dyDescent="0.25"/>
    <row r="20389" ht="0" hidden="1" customHeight="1" x14ac:dyDescent="0.25"/>
    <row r="20390" ht="0" hidden="1" customHeight="1" x14ac:dyDescent="0.25"/>
    <row r="20391" ht="0" hidden="1" customHeight="1" x14ac:dyDescent="0.25"/>
    <row r="20392" ht="0" hidden="1" customHeight="1" x14ac:dyDescent="0.25"/>
    <row r="20393" ht="0" hidden="1" customHeight="1" x14ac:dyDescent="0.25"/>
    <row r="20394" ht="0" hidden="1" customHeight="1" x14ac:dyDescent="0.25"/>
    <row r="20395" ht="0" hidden="1" customHeight="1" x14ac:dyDescent="0.25"/>
    <row r="20396" ht="0" hidden="1" customHeight="1" x14ac:dyDescent="0.25"/>
    <row r="20397" ht="0" hidden="1" customHeight="1" x14ac:dyDescent="0.25"/>
    <row r="20398" ht="0" hidden="1" customHeight="1" x14ac:dyDescent="0.25"/>
    <row r="20399" ht="0" hidden="1" customHeight="1" x14ac:dyDescent="0.25"/>
    <row r="20400" ht="0" hidden="1" customHeight="1" x14ac:dyDescent="0.25"/>
    <row r="20401" ht="0" hidden="1" customHeight="1" x14ac:dyDescent="0.25"/>
    <row r="20402" ht="0" hidden="1" customHeight="1" x14ac:dyDescent="0.25"/>
    <row r="20403" ht="0" hidden="1" customHeight="1" x14ac:dyDescent="0.25"/>
    <row r="20404" ht="0" hidden="1" customHeight="1" x14ac:dyDescent="0.25"/>
    <row r="20405" ht="0" hidden="1" customHeight="1" x14ac:dyDescent="0.25"/>
    <row r="20406" ht="0" hidden="1" customHeight="1" x14ac:dyDescent="0.25"/>
    <row r="20407" ht="0" hidden="1" customHeight="1" x14ac:dyDescent="0.25"/>
    <row r="20408" ht="0" hidden="1" customHeight="1" x14ac:dyDescent="0.25"/>
    <row r="20409" ht="0" hidden="1" customHeight="1" x14ac:dyDescent="0.25"/>
    <row r="20410" ht="0" hidden="1" customHeight="1" x14ac:dyDescent="0.25"/>
    <row r="20411" ht="0" hidden="1" customHeight="1" x14ac:dyDescent="0.25"/>
    <row r="20412" ht="0" hidden="1" customHeight="1" x14ac:dyDescent="0.25"/>
    <row r="20413" ht="0" hidden="1" customHeight="1" x14ac:dyDescent="0.25"/>
    <row r="20414" ht="0" hidden="1" customHeight="1" x14ac:dyDescent="0.25"/>
    <row r="20415" ht="0" hidden="1" customHeight="1" x14ac:dyDescent="0.25"/>
    <row r="20416" ht="0" hidden="1" customHeight="1" x14ac:dyDescent="0.25"/>
    <row r="20417" ht="0" hidden="1" customHeight="1" x14ac:dyDescent="0.25"/>
    <row r="20418" ht="0" hidden="1" customHeight="1" x14ac:dyDescent="0.25"/>
    <row r="20419" ht="0" hidden="1" customHeight="1" x14ac:dyDescent="0.25"/>
    <row r="20420" ht="0" hidden="1" customHeight="1" x14ac:dyDescent="0.25"/>
    <row r="20421" ht="0" hidden="1" customHeight="1" x14ac:dyDescent="0.25"/>
    <row r="20422" ht="0" hidden="1" customHeight="1" x14ac:dyDescent="0.25"/>
    <row r="20423" ht="0" hidden="1" customHeight="1" x14ac:dyDescent="0.25"/>
    <row r="20424" ht="0" hidden="1" customHeight="1" x14ac:dyDescent="0.25"/>
    <row r="20425" ht="0" hidden="1" customHeight="1" x14ac:dyDescent="0.25"/>
    <row r="20426" ht="0" hidden="1" customHeight="1" x14ac:dyDescent="0.25"/>
    <row r="20427" ht="0" hidden="1" customHeight="1" x14ac:dyDescent="0.25"/>
    <row r="20428" ht="0" hidden="1" customHeight="1" x14ac:dyDescent="0.25"/>
    <row r="20429" ht="0" hidden="1" customHeight="1" x14ac:dyDescent="0.25"/>
    <row r="20430" ht="0" hidden="1" customHeight="1" x14ac:dyDescent="0.25"/>
    <row r="20431" ht="0" hidden="1" customHeight="1" x14ac:dyDescent="0.25"/>
    <row r="20432" ht="0" hidden="1" customHeight="1" x14ac:dyDescent="0.25"/>
    <row r="20433" ht="0" hidden="1" customHeight="1" x14ac:dyDescent="0.25"/>
    <row r="20434" ht="0" hidden="1" customHeight="1" x14ac:dyDescent="0.25"/>
    <row r="20435" ht="0" hidden="1" customHeight="1" x14ac:dyDescent="0.25"/>
    <row r="20436" ht="0" hidden="1" customHeight="1" x14ac:dyDescent="0.25"/>
    <row r="20437" ht="0" hidden="1" customHeight="1" x14ac:dyDescent="0.25"/>
    <row r="20438" ht="0" hidden="1" customHeight="1" x14ac:dyDescent="0.25"/>
    <row r="20439" ht="0" hidden="1" customHeight="1" x14ac:dyDescent="0.25"/>
    <row r="20440" ht="0" hidden="1" customHeight="1" x14ac:dyDescent="0.25"/>
    <row r="20441" ht="0" hidden="1" customHeight="1" x14ac:dyDescent="0.25"/>
    <row r="20442" ht="0" hidden="1" customHeight="1" x14ac:dyDescent="0.25"/>
    <row r="20443" ht="0" hidden="1" customHeight="1" x14ac:dyDescent="0.25"/>
    <row r="20444" ht="0" hidden="1" customHeight="1" x14ac:dyDescent="0.25"/>
    <row r="20445" ht="0" hidden="1" customHeight="1" x14ac:dyDescent="0.25"/>
    <row r="20446" ht="0" hidden="1" customHeight="1" x14ac:dyDescent="0.25"/>
    <row r="20447" ht="0" hidden="1" customHeight="1" x14ac:dyDescent="0.25"/>
    <row r="20448" ht="0" hidden="1" customHeight="1" x14ac:dyDescent="0.25"/>
    <row r="20449" ht="0" hidden="1" customHeight="1" x14ac:dyDescent="0.25"/>
    <row r="20450" ht="0" hidden="1" customHeight="1" x14ac:dyDescent="0.25"/>
    <row r="20451" ht="0" hidden="1" customHeight="1" x14ac:dyDescent="0.25"/>
    <row r="20452" ht="0" hidden="1" customHeight="1" x14ac:dyDescent="0.25"/>
    <row r="20453" ht="0" hidden="1" customHeight="1" x14ac:dyDescent="0.25"/>
    <row r="20454" ht="0" hidden="1" customHeight="1" x14ac:dyDescent="0.25"/>
    <row r="20455" ht="0" hidden="1" customHeight="1" x14ac:dyDescent="0.25"/>
    <row r="20456" ht="0" hidden="1" customHeight="1" x14ac:dyDescent="0.25"/>
    <row r="20457" ht="0" hidden="1" customHeight="1" x14ac:dyDescent="0.25"/>
    <row r="20458" ht="0" hidden="1" customHeight="1" x14ac:dyDescent="0.25"/>
    <row r="20459" ht="0" hidden="1" customHeight="1" x14ac:dyDescent="0.25"/>
    <row r="20460" ht="0" hidden="1" customHeight="1" x14ac:dyDescent="0.25"/>
    <row r="20461" ht="0" hidden="1" customHeight="1" x14ac:dyDescent="0.25"/>
    <row r="20462" ht="0" hidden="1" customHeight="1" x14ac:dyDescent="0.25"/>
    <row r="20463" ht="0" hidden="1" customHeight="1" x14ac:dyDescent="0.25"/>
    <row r="20464" ht="0" hidden="1" customHeight="1" x14ac:dyDescent="0.25"/>
    <row r="20465" ht="0" hidden="1" customHeight="1" x14ac:dyDescent="0.25"/>
    <row r="20466" ht="0" hidden="1" customHeight="1" x14ac:dyDescent="0.25"/>
    <row r="20467" ht="0" hidden="1" customHeight="1" x14ac:dyDescent="0.25"/>
    <row r="20468" ht="0" hidden="1" customHeight="1" x14ac:dyDescent="0.25"/>
    <row r="20469" ht="0" hidden="1" customHeight="1" x14ac:dyDescent="0.25"/>
    <row r="20470" ht="0" hidden="1" customHeight="1" x14ac:dyDescent="0.25"/>
    <row r="20471" ht="0" hidden="1" customHeight="1" x14ac:dyDescent="0.25"/>
    <row r="20472" ht="0" hidden="1" customHeight="1" x14ac:dyDescent="0.25"/>
    <row r="20473" ht="0" hidden="1" customHeight="1" x14ac:dyDescent="0.25"/>
    <row r="20474" ht="0" hidden="1" customHeight="1" x14ac:dyDescent="0.25"/>
    <row r="20475" ht="0" hidden="1" customHeight="1" x14ac:dyDescent="0.25"/>
    <row r="20476" ht="0" hidden="1" customHeight="1" x14ac:dyDescent="0.25"/>
    <row r="20477" ht="0" hidden="1" customHeight="1" x14ac:dyDescent="0.25"/>
    <row r="20478" ht="0" hidden="1" customHeight="1" x14ac:dyDescent="0.25"/>
    <row r="20479" ht="0" hidden="1" customHeight="1" x14ac:dyDescent="0.25"/>
    <row r="20480" ht="0" hidden="1" customHeight="1" x14ac:dyDescent="0.25"/>
    <row r="20481" ht="0" hidden="1" customHeight="1" x14ac:dyDescent="0.25"/>
    <row r="20482" ht="0" hidden="1" customHeight="1" x14ac:dyDescent="0.25"/>
    <row r="20483" ht="0" hidden="1" customHeight="1" x14ac:dyDescent="0.25"/>
    <row r="20484" ht="0" hidden="1" customHeight="1" x14ac:dyDescent="0.25"/>
    <row r="20485" ht="0" hidden="1" customHeight="1" x14ac:dyDescent="0.25"/>
    <row r="20486" ht="0" hidden="1" customHeight="1" x14ac:dyDescent="0.25"/>
    <row r="20487" ht="0" hidden="1" customHeight="1" x14ac:dyDescent="0.25"/>
    <row r="20488" ht="0" hidden="1" customHeight="1" x14ac:dyDescent="0.25"/>
    <row r="20489" ht="0" hidden="1" customHeight="1" x14ac:dyDescent="0.25"/>
    <row r="20490" ht="0" hidden="1" customHeight="1" x14ac:dyDescent="0.25"/>
    <row r="20491" ht="0" hidden="1" customHeight="1" x14ac:dyDescent="0.25"/>
    <row r="20492" ht="0" hidden="1" customHeight="1" x14ac:dyDescent="0.25"/>
    <row r="20493" ht="0" hidden="1" customHeight="1" x14ac:dyDescent="0.25"/>
    <row r="20494" ht="0" hidden="1" customHeight="1" x14ac:dyDescent="0.25"/>
    <row r="20495" ht="0" hidden="1" customHeight="1" x14ac:dyDescent="0.25"/>
    <row r="20496" ht="0" hidden="1" customHeight="1" x14ac:dyDescent="0.25"/>
    <row r="20497" ht="0" hidden="1" customHeight="1" x14ac:dyDescent="0.25"/>
    <row r="20498" ht="0" hidden="1" customHeight="1" x14ac:dyDescent="0.25"/>
    <row r="20499" ht="0" hidden="1" customHeight="1" x14ac:dyDescent="0.25"/>
    <row r="20500" ht="0" hidden="1" customHeight="1" x14ac:dyDescent="0.25"/>
    <row r="20501" ht="0" hidden="1" customHeight="1" x14ac:dyDescent="0.25"/>
    <row r="20502" ht="0" hidden="1" customHeight="1" x14ac:dyDescent="0.25"/>
    <row r="20503" ht="0" hidden="1" customHeight="1" x14ac:dyDescent="0.25"/>
    <row r="20504" ht="0" hidden="1" customHeight="1" x14ac:dyDescent="0.25"/>
    <row r="20505" ht="0" hidden="1" customHeight="1" x14ac:dyDescent="0.25"/>
    <row r="20506" ht="0" hidden="1" customHeight="1" x14ac:dyDescent="0.25"/>
    <row r="20507" ht="0" hidden="1" customHeight="1" x14ac:dyDescent="0.25"/>
    <row r="20508" ht="0" hidden="1" customHeight="1" x14ac:dyDescent="0.25"/>
    <row r="20509" ht="0" hidden="1" customHeight="1" x14ac:dyDescent="0.25"/>
    <row r="20510" ht="0" hidden="1" customHeight="1" x14ac:dyDescent="0.25"/>
    <row r="20511" ht="0" hidden="1" customHeight="1" x14ac:dyDescent="0.25"/>
    <row r="20512" ht="0" hidden="1" customHeight="1" x14ac:dyDescent="0.25"/>
    <row r="20513" ht="0" hidden="1" customHeight="1" x14ac:dyDescent="0.25"/>
    <row r="20514" ht="0" hidden="1" customHeight="1" x14ac:dyDescent="0.25"/>
    <row r="20515" ht="0" hidden="1" customHeight="1" x14ac:dyDescent="0.25"/>
    <row r="20516" ht="0" hidden="1" customHeight="1" x14ac:dyDescent="0.25"/>
    <row r="20517" ht="0" hidden="1" customHeight="1" x14ac:dyDescent="0.25"/>
    <row r="20518" ht="0" hidden="1" customHeight="1" x14ac:dyDescent="0.25"/>
    <row r="20519" ht="0" hidden="1" customHeight="1" x14ac:dyDescent="0.25"/>
    <row r="20520" ht="0" hidden="1" customHeight="1" x14ac:dyDescent="0.25"/>
    <row r="20521" ht="0" hidden="1" customHeight="1" x14ac:dyDescent="0.25"/>
    <row r="20522" ht="0" hidden="1" customHeight="1" x14ac:dyDescent="0.25"/>
    <row r="20523" ht="0" hidden="1" customHeight="1" x14ac:dyDescent="0.25"/>
    <row r="20524" ht="0" hidden="1" customHeight="1" x14ac:dyDescent="0.25"/>
    <row r="20525" ht="0" hidden="1" customHeight="1" x14ac:dyDescent="0.25"/>
    <row r="20526" ht="0" hidden="1" customHeight="1" x14ac:dyDescent="0.25"/>
    <row r="20527" ht="0" hidden="1" customHeight="1" x14ac:dyDescent="0.25"/>
    <row r="20528" ht="0" hidden="1" customHeight="1" x14ac:dyDescent="0.25"/>
    <row r="20529" ht="0" hidden="1" customHeight="1" x14ac:dyDescent="0.25"/>
    <row r="20530" ht="0" hidden="1" customHeight="1" x14ac:dyDescent="0.25"/>
    <row r="20531" ht="0" hidden="1" customHeight="1" x14ac:dyDescent="0.25"/>
    <row r="20532" ht="0" hidden="1" customHeight="1" x14ac:dyDescent="0.25"/>
    <row r="20533" ht="0" hidden="1" customHeight="1" x14ac:dyDescent="0.25"/>
    <row r="20534" ht="0" hidden="1" customHeight="1" x14ac:dyDescent="0.25"/>
    <row r="20535" ht="0" hidden="1" customHeight="1" x14ac:dyDescent="0.25"/>
    <row r="20536" ht="0" hidden="1" customHeight="1" x14ac:dyDescent="0.25"/>
    <row r="20537" ht="0" hidden="1" customHeight="1" x14ac:dyDescent="0.25"/>
    <row r="20538" ht="0" hidden="1" customHeight="1" x14ac:dyDescent="0.25"/>
    <row r="20539" ht="0" hidden="1" customHeight="1" x14ac:dyDescent="0.25"/>
    <row r="20540" ht="0" hidden="1" customHeight="1" x14ac:dyDescent="0.25"/>
    <row r="20541" ht="0" hidden="1" customHeight="1" x14ac:dyDescent="0.25"/>
    <row r="20542" ht="0" hidden="1" customHeight="1" x14ac:dyDescent="0.25"/>
    <row r="20543" ht="0" hidden="1" customHeight="1" x14ac:dyDescent="0.25"/>
    <row r="20544" ht="0" hidden="1" customHeight="1" x14ac:dyDescent="0.25"/>
    <row r="20545" ht="0" hidden="1" customHeight="1" x14ac:dyDescent="0.25"/>
    <row r="20546" ht="0" hidden="1" customHeight="1" x14ac:dyDescent="0.25"/>
    <row r="20547" ht="0" hidden="1" customHeight="1" x14ac:dyDescent="0.25"/>
    <row r="20548" ht="0" hidden="1" customHeight="1" x14ac:dyDescent="0.25"/>
    <row r="20549" ht="0" hidden="1" customHeight="1" x14ac:dyDescent="0.25"/>
    <row r="20550" ht="0" hidden="1" customHeight="1" x14ac:dyDescent="0.25"/>
    <row r="20551" ht="0" hidden="1" customHeight="1" x14ac:dyDescent="0.25"/>
    <row r="20552" ht="0" hidden="1" customHeight="1" x14ac:dyDescent="0.25"/>
    <row r="20553" ht="0" hidden="1" customHeight="1" x14ac:dyDescent="0.25"/>
    <row r="20554" ht="0" hidden="1" customHeight="1" x14ac:dyDescent="0.25"/>
    <row r="20555" ht="0" hidden="1" customHeight="1" x14ac:dyDescent="0.25"/>
    <row r="20556" ht="0" hidden="1" customHeight="1" x14ac:dyDescent="0.25"/>
    <row r="20557" ht="0" hidden="1" customHeight="1" x14ac:dyDescent="0.25"/>
    <row r="20558" ht="0" hidden="1" customHeight="1" x14ac:dyDescent="0.25"/>
    <row r="20559" ht="0" hidden="1" customHeight="1" x14ac:dyDescent="0.25"/>
    <row r="20560" ht="0" hidden="1" customHeight="1" x14ac:dyDescent="0.25"/>
    <row r="20561" ht="0" hidden="1" customHeight="1" x14ac:dyDescent="0.25"/>
    <row r="20562" ht="0" hidden="1" customHeight="1" x14ac:dyDescent="0.25"/>
    <row r="20563" ht="0" hidden="1" customHeight="1" x14ac:dyDescent="0.25"/>
    <row r="20564" ht="0" hidden="1" customHeight="1" x14ac:dyDescent="0.25"/>
    <row r="20565" ht="0" hidden="1" customHeight="1" x14ac:dyDescent="0.25"/>
    <row r="20566" ht="0" hidden="1" customHeight="1" x14ac:dyDescent="0.25"/>
    <row r="20567" ht="0" hidden="1" customHeight="1" x14ac:dyDescent="0.25"/>
    <row r="20568" ht="0" hidden="1" customHeight="1" x14ac:dyDescent="0.25"/>
    <row r="20569" ht="0" hidden="1" customHeight="1" x14ac:dyDescent="0.25"/>
    <row r="20570" ht="0" hidden="1" customHeight="1" x14ac:dyDescent="0.25"/>
    <row r="20571" ht="0" hidden="1" customHeight="1" x14ac:dyDescent="0.25"/>
    <row r="20572" ht="0" hidden="1" customHeight="1" x14ac:dyDescent="0.25"/>
    <row r="20573" ht="0" hidden="1" customHeight="1" x14ac:dyDescent="0.25"/>
    <row r="20574" ht="0" hidden="1" customHeight="1" x14ac:dyDescent="0.25"/>
    <row r="20575" ht="0" hidden="1" customHeight="1" x14ac:dyDescent="0.25"/>
    <row r="20576" ht="0" hidden="1" customHeight="1" x14ac:dyDescent="0.25"/>
    <row r="20577" ht="0" hidden="1" customHeight="1" x14ac:dyDescent="0.25"/>
    <row r="20578" ht="0" hidden="1" customHeight="1" x14ac:dyDescent="0.25"/>
    <row r="20579" ht="0" hidden="1" customHeight="1" x14ac:dyDescent="0.25"/>
    <row r="20580" ht="0" hidden="1" customHeight="1" x14ac:dyDescent="0.25"/>
    <row r="20581" ht="0" hidden="1" customHeight="1" x14ac:dyDescent="0.25"/>
    <row r="20582" ht="0" hidden="1" customHeight="1" x14ac:dyDescent="0.25"/>
    <row r="20583" ht="0" hidden="1" customHeight="1" x14ac:dyDescent="0.25"/>
    <row r="20584" ht="0" hidden="1" customHeight="1" x14ac:dyDescent="0.25"/>
    <row r="20585" ht="0" hidden="1" customHeight="1" x14ac:dyDescent="0.25"/>
    <row r="20586" ht="0" hidden="1" customHeight="1" x14ac:dyDescent="0.25"/>
    <row r="20587" ht="0" hidden="1" customHeight="1" x14ac:dyDescent="0.25"/>
    <row r="20588" ht="0" hidden="1" customHeight="1" x14ac:dyDescent="0.25"/>
    <row r="20589" ht="0" hidden="1" customHeight="1" x14ac:dyDescent="0.25"/>
    <row r="20590" ht="0" hidden="1" customHeight="1" x14ac:dyDescent="0.25"/>
    <row r="20591" ht="0" hidden="1" customHeight="1" x14ac:dyDescent="0.25"/>
    <row r="20592" ht="0" hidden="1" customHeight="1" x14ac:dyDescent="0.25"/>
    <row r="20593" ht="0" hidden="1" customHeight="1" x14ac:dyDescent="0.25"/>
    <row r="20594" ht="0" hidden="1" customHeight="1" x14ac:dyDescent="0.25"/>
    <row r="20595" ht="0" hidden="1" customHeight="1" x14ac:dyDescent="0.25"/>
    <row r="20596" ht="0" hidden="1" customHeight="1" x14ac:dyDescent="0.25"/>
    <row r="20597" ht="0" hidden="1" customHeight="1" x14ac:dyDescent="0.25"/>
    <row r="20598" ht="0" hidden="1" customHeight="1" x14ac:dyDescent="0.25"/>
    <row r="20599" ht="0" hidden="1" customHeight="1" x14ac:dyDescent="0.25"/>
    <row r="20600" ht="0" hidden="1" customHeight="1" x14ac:dyDescent="0.25"/>
    <row r="20601" ht="0" hidden="1" customHeight="1" x14ac:dyDescent="0.25"/>
    <row r="20602" ht="0" hidden="1" customHeight="1" x14ac:dyDescent="0.25"/>
    <row r="20603" ht="0" hidden="1" customHeight="1" x14ac:dyDescent="0.25"/>
    <row r="20604" ht="0" hidden="1" customHeight="1" x14ac:dyDescent="0.25"/>
    <row r="20605" ht="0" hidden="1" customHeight="1" x14ac:dyDescent="0.25"/>
    <row r="20606" ht="0" hidden="1" customHeight="1" x14ac:dyDescent="0.25"/>
    <row r="20607" ht="0" hidden="1" customHeight="1" x14ac:dyDescent="0.25"/>
    <row r="20608" ht="0" hidden="1" customHeight="1" x14ac:dyDescent="0.25"/>
    <row r="20609" ht="0" hidden="1" customHeight="1" x14ac:dyDescent="0.25"/>
    <row r="20610" ht="0" hidden="1" customHeight="1" x14ac:dyDescent="0.25"/>
    <row r="20611" ht="0" hidden="1" customHeight="1" x14ac:dyDescent="0.25"/>
    <row r="20612" ht="0" hidden="1" customHeight="1" x14ac:dyDescent="0.25"/>
    <row r="20613" ht="0" hidden="1" customHeight="1" x14ac:dyDescent="0.25"/>
    <row r="20614" ht="0" hidden="1" customHeight="1" x14ac:dyDescent="0.25"/>
    <row r="20615" ht="0" hidden="1" customHeight="1" x14ac:dyDescent="0.25"/>
    <row r="20616" ht="0" hidden="1" customHeight="1" x14ac:dyDescent="0.25"/>
    <row r="20617" ht="0" hidden="1" customHeight="1" x14ac:dyDescent="0.25"/>
    <row r="20618" ht="0" hidden="1" customHeight="1" x14ac:dyDescent="0.25"/>
    <row r="20619" ht="0" hidden="1" customHeight="1" x14ac:dyDescent="0.25"/>
    <row r="20620" ht="0" hidden="1" customHeight="1" x14ac:dyDescent="0.25"/>
    <row r="20621" ht="0" hidden="1" customHeight="1" x14ac:dyDescent="0.25"/>
    <row r="20622" ht="0" hidden="1" customHeight="1" x14ac:dyDescent="0.25"/>
    <row r="20623" ht="0" hidden="1" customHeight="1" x14ac:dyDescent="0.25"/>
    <row r="20624" ht="0" hidden="1" customHeight="1" x14ac:dyDescent="0.25"/>
    <row r="20625" ht="0" hidden="1" customHeight="1" x14ac:dyDescent="0.25"/>
    <row r="20626" ht="0" hidden="1" customHeight="1" x14ac:dyDescent="0.25"/>
    <row r="20627" ht="0" hidden="1" customHeight="1" x14ac:dyDescent="0.25"/>
    <row r="20628" ht="0" hidden="1" customHeight="1" x14ac:dyDescent="0.25"/>
    <row r="20629" ht="0" hidden="1" customHeight="1" x14ac:dyDescent="0.25"/>
    <row r="20630" ht="0" hidden="1" customHeight="1" x14ac:dyDescent="0.25"/>
    <row r="20631" ht="0" hidden="1" customHeight="1" x14ac:dyDescent="0.25"/>
    <row r="20632" ht="0" hidden="1" customHeight="1" x14ac:dyDescent="0.25"/>
    <row r="20633" ht="0" hidden="1" customHeight="1" x14ac:dyDescent="0.25"/>
    <row r="20634" ht="0" hidden="1" customHeight="1" x14ac:dyDescent="0.25"/>
    <row r="20635" ht="0" hidden="1" customHeight="1" x14ac:dyDescent="0.25"/>
    <row r="20636" ht="0" hidden="1" customHeight="1" x14ac:dyDescent="0.25"/>
    <row r="20637" ht="0" hidden="1" customHeight="1" x14ac:dyDescent="0.25"/>
    <row r="20638" ht="0" hidden="1" customHeight="1" x14ac:dyDescent="0.25"/>
    <row r="20639" ht="0" hidden="1" customHeight="1" x14ac:dyDescent="0.25"/>
    <row r="20640" ht="0" hidden="1" customHeight="1" x14ac:dyDescent="0.25"/>
    <row r="20641" ht="0" hidden="1" customHeight="1" x14ac:dyDescent="0.25"/>
    <row r="20642" ht="0" hidden="1" customHeight="1" x14ac:dyDescent="0.25"/>
    <row r="20643" ht="0" hidden="1" customHeight="1" x14ac:dyDescent="0.25"/>
    <row r="20644" ht="0" hidden="1" customHeight="1" x14ac:dyDescent="0.25"/>
    <row r="20645" ht="0" hidden="1" customHeight="1" x14ac:dyDescent="0.25"/>
    <row r="20646" ht="0" hidden="1" customHeight="1" x14ac:dyDescent="0.25"/>
    <row r="20647" ht="0" hidden="1" customHeight="1" x14ac:dyDescent="0.25"/>
    <row r="20648" ht="0" hidden="1" customHeight="1" x14ac:dyDescent="0.25"/>
    <row r="20649" ht="0" hidden="1" customHeight="1" x14ac:dyDescent="0.25"/>
    <row r="20650" ht="0" hidden="1" customHeight="1" x14ac:dyDescent="0.25"/>
    <row r="20651" ht="0" hidden="1" customHeight="1" x14ac:dyDescent="0.25"/>
    <row r="20652" ht="0" hidden="1" customHeight="1" x14ac:dyDescent="0.25"/>
    <row r="20653" ht="0" hidden="1" customHeight="1" x14ac:dyDescent="0.25"/>
    <row r="20654" ht="0" hidden="1" customHeight="1" x14ac:dyDescent="0.25"/>
    <row r="20655" ht="0" hidden="1" customHeight="1" x14ac:dyDescent="0.25"/>
    <row r="20656" ht="0" hidden="1" customHeight="1" x14ac:dyDescent="0.25"/>
    <row r="20657" ht="0" hidden="1" customHeight="1" x14ac:dyDescent="0.25"/>
    <row r="20658" ht="0" hidden="1" customHeight="1" x14ac:dyDescent="0.25"/>
    <row r="20659" ht="0" hidden="1" customHeight="1" x14ac:dyDescent="0.25"/>
    <row r="20660" ht="0" hidden="1" customHeight="1" x14ac:dyDescent="0.25"/>
    <row r="20661" ht="0" hidden="1" customHeight="1" x14ac:dyDescent="0.25"/>
    <row r="20662" ht="0" hidden="1" customHeight="1" x14ac:dyDescent="0.25"/>
    <row r="20663" ht="0" hidden="1" customHeight="1" x14ac:dyDescent="0.25"/>
    <row r="20664" ht="0" hidden="1" customHeight="1" x14ac:dyDescent="0.25"/>
    <row r="20665" ht="0" hidden="1" customHeight="1" x14ac:dyDescent="0.25"/>
    <row r="20666" ht="0" hidden="1" customHeight="1" x14ac:dyDescent="0.25"/>
    <row r="20667" ht="0" hidden="1" customHeight="1" x14ac:dyDescent="0.25"/>
    <row r="20668" ht="0" hidden="1" customHeight="1" x14ac:dyDescent="0.25"/>
    <row r="20669" ht="0" hidden="1" customHeight="1" x14ac:dyDescent="0.25"/>
    <row r="20670" ht="0" hidden="1" customHeight="1" x14ac:dyDescent="0.25"/>
    <row r="20671" ht="0" hidden="1" customHeight="1" x14ac:dyDescent="0.25"/>
    <row r="20672" ht="0" hidden="1" customHeight="1" x14ac:dyDescent="0.25"/>
    <row r="20673" ht="0" hidden="1" customHeight="1" x14ac:dyDescent="0.25"/>
    <row r="20674" ht="0" hidden="1" customHeight="1" x14ac:dyDescent="0.25"/>
    <row r="20675" ht="0" hidden="1" customHeight="1" x14ac:dyDescent="0.25"/>
    <row r="20676" ht="0" hidden="1" customHeight="1" x14ac:dyDescent="0.25"/>
    <row r="20677" ht="0" hidden="1" customHeight="1" x14ac:dyDescent="0.25"/>
    <row r="20678" ht="0" hidden="1" customHeight="1" x14ac:dyDescent="0.25"/>
    <row r="20679" ht="0" hidden="1" customHeight="1" x14ac:dyDescent="0.25"/>
    <row r="20680" ht="0" hidden="1" customHeight="1" x14ac:dyDescent="0.25"/>
    <row r="20681" ht="0" hidden="1" customHeight="1" x14ac:dyDescent="0.25"/>
    <row r="20682" ht="0" hidden="1" customHeight="1" x14ac:dyDescent="0.25"/>
    <row r="20683" ht="0" hidden="1" customHeight="1" x14ac:dyDescent="0.25"/>
    <row r="20684" ht="0" hidden="1" customHeight="1" x14ac:dyDescent="0.25"/>
    <row r="20685" ht="0" hidden="1" customHeight="1" x14ac:dyDescent="0.25"/>
    <row r="20686" ht="0" hidden="1" customHeight="1" x14ac:dyDescent="0.25"/>
    <row r="20687" ht="0" hidden="1" customHeight="1" x14ac:dyDescent="0.25"/>
    <row r="20688" ht="0" hidden="1" customHeight="1" x14ac:dyDescent="0.25"/>
    <row r="20689" ht="0" hidden="1" customHeight="1" x14ac:dyDescent="0.25"/>
    <row r="20690" ht="0" hidden="1" customHeight="1" x14ac:dyDescent="0.25"/>
    <row r="20691" ht="0" hidden="1" customHeight="1" x14ac:dyDescent="0.25"/>
    <row r="20692" ht="0" hidden="1" customHeight="1" x14ac:dyDescent="0.25"/>
    <row r="20693" ht="0" hidden="1" customHeight="1" x14ac:dyDescent="0.25"/>
    <row r="20694" ht="0" hidden="1" customHeight="1" x14ac:dyDescent="0.25"/>
    <row r="20695" ht="0" hidden="1" customHeight="1" x14ac:dyDescent="0.25"/>
    <row r="20696" ht="0" hidden="1" customHeight="1" x14ac:dyDescent="0.25"/>
    <row r="20697" ht="0" hidden="1" customHeight="1" x14ac:dyDescent="0.25"/>
    <row r="20698" ht="0" hidden="1" customHeight="1" x14ac:dyDescent="0.25"/>
    <row r="20699" ht="0" hidden="1" customHeight="1" x14ac:dyDescent="0.25"/>
    <row r="20700" ht="0" hidden="1" customHeight="1" x14ac:dyDescent="0.25"/>
    <row r="20701" ht="0" hidden="1" customHeight="1" x14ac:dyDescent="0.25"/>
    <row r="20702" ht="0" hidden="1" customHeight="1" x14ac:dyDescent="0.25"/>
    <row r="20703" ht="0" hidden="1" customHeight="1" x14ac:dyDescent="0.25"/>
    <row r="20704" ht="0" hidden="1" customHeight="1" x14ac:dyDescent="0.25"/>
    <row r="20705" ht="0" hidden="1" customHeight="1" x14ac:dyDescent="0.25"/>
    <row r="20706" ht="0" hidden="1" customHeight="1" x14ac:dyDescent="0.25"/>
    <row r="20707" ht="0" hidden="1" customHeight="1" x14ac:dyDescent="0.25"/>
    <row r="20708" ht="0" hidden="1" customHeight="1" x14ac:dyDescent="0.25"/>
    <row r="20709" ht="0" hidden="1" customHeight="1" x14ac:dyDescent="0.25"/>
    <row r="20710" ht="0" hidden="1" customHeight="1" x14ac:dyDescent="0.25"/>
    <row r="20711" ht="0" hidden="1" customHeight="1" x14ac:dyDescent="0.25"/>
    <row r="20712" ht="0" hidden="1" customHeight="1" x14ac:dyDescent="0.25"/>
    <row r="20713" ht="0" hidden="1" customHeight="1" x14ac:dyDescent="0.25"/>
    <row r="20714" ht="0" hidden="1" customHeight="1" x14ac:dyDescent="0.25"/>
    <row r="20715" ht="0" hidden="1" customHeight="1" x14ac:dyDescent="0.25"/>
    <row r="20716" ht="0" hidden="1" customHeight="1" x14ac:dyDescent="0.25"/>
    <row r="20717" ht="0" hidden="1" customHeight="1" x14ac:dyDescent="0.25"/>
    <row r="20718" ht="0" hidden="1" customHeight="1" x14ac:dyDescent="0.25"/>
    <row r="20719" ht="0" hidden="1" customHeight="1" x14ac:dyDescent="0.25"/>
    <row r="20720" ht="0" hidden="1" customHeight="1" x14ac:dyDescent="0.25"/>
    <row r="20721" ht="0" hidden="1" customHeight="1" x14ac:dyDescent="0.25"/>
    <row r="20722" ht="0" hidden="1" customHeight="1" x14ac:dyDescent="0.25"/>
    <row r="20723" ht="0" hidden="1" customHeight="1" x14ac:dyDescent="0.25"/>
    <row r="20724" ht="0" hidden="1" customHeight="1" x14ac:dyDescent="0.25"/>
    <row r="20725" ht="0" hidden="1" customHeight="1" x14ac:dyDescent="0.25"/>
    <row r="20726" ht="0" hidden="1" customHeight="1" x14ac:dyDescent="0.25"/>
    <row r="20727" ht="0" hidden="1" customHeight="1" x14ac:dyDescent="0.25"/>
    <row r="20728" ht="0" hidden="1" customHeight="1" x14ac:dyDescent="0.25"/>
    <row r="20729" ht="0" hidden="1" customHeight="1" x14ac:dyDescent="0.25"/>
    <row r="20730" ht="0" hidden="1" customHeight="1" x14ac:dyDescent="0.25"/>
    <row r="20731" ht="0" hidden="1" customHeight="1" x14ac:dyDescent="0.25"/>
    <row r="20732" ht="0" hidden="1" customHeight="1" x14ac:dyDescent="0.25"/>
    <row r="20733" ht="0" hidden="1" customHeight="1" x14ac:dyDescent="0.25"/>
    <row r="20734" ht="0" hidden="1" customHeight="1" x14ac:dyDescent="0.25"/>
    <row r="20735" ht="0" hidden="1" customHeight="1" x14ac:dyDescent="0.25"/>
    <row r="20736" ht="0" hidden="1" customHeight="1" x14ac:dyDescent="0.25"/>
    <row r="20737" ht="0" hidden="1" customHeight="1" x14ac:dyDescent="0.25"/>
    <row r="20738" ht="0" hidden="1" customHeight="1" x14ac:dyDescent="0.25"/>
    <row r="20739" ht="0" hidden="1" customHeight="1" x14ac:dyDescent="0.25"/>
    <row r="20740" ht="0" hidden="1" customHeight="1" x14ac:dyDescent="0.25"/>
    <row r="20741" ht="0" hidden="1" customHeight="1" x14ac:dyDescent="0.25"/>
    <row r="20742" ht="0" hidden="1" customHeight="1" x14ac:dyDescent="0.25"/>
    <row r="20743" ht="0" hidden="1" customHeight="1" x14ac:dyDescent="0.25"/>
    <row r="20744" ht="0" hidden="1" customHeight="1" x14ac:dyDescent="0.25"/>
    <row r="20745" ht="0" hidden="1" customHeight="1" x14ac:dyDescent="0.25"/>
    <row r="20746" ht="0" hidden="1" customHeight="1" x14ac:dyDescent="0.25"/>
    <row r="20747" ht="0" hidden="1" customHeight="1" x14ac:dyDescent="0.25"/>
    <row r="20748" ht="0" hidden="1" customHeight="1" x14ac:dyDescent="0.25"/>
    <row r="20749" ht="0" hidden="1" customHeight="1" x14ac:dyDescent="0.25"/>
    <row r="20750" ht="0" hidden="1" customHeight="1" x14ac:dyDescent="0.25"/>
    <row r="20751" ht="0" hidden="1" customHeight="1" x14ac:dyDescent="0.25"/>
    <row r="20752" ht="0" hidden="1" customHeight="1" x14ac:dyDescent="0.25"/>
    <row r="20753" ht="0" hidden="1" customHeight="1" x14ac:dyDescent="0.25"/>
    <row r="20754" ht="0" hidden="1" customHeight="1" x14ac:dyDescent="0.25"/>
    <row r="20755" ht="0" hidden="1" customHeight="1" x14ac:dyDescent="0.25"/>
    <row r="20756" ht="0" hidden="1" customHeight="1" x14ac:dyDescent="0.25"/>
    <row r="20757" ht="0" hidden="1" customHeight="1" x14ac:dyDescent="0.25"/>
    <row r="20758" ht="0" hidden="1" customHeight="1" x14ac:dyDescent="0.25"/>
    <row r="20759" ht="0" hidden="1" customHeight="1" x14ac:dyDescent="0.25"/>
    <row r="20760" ht="0" hidden="1" customHeight="1" x14ac:dyDescent="0.25"/>
    <row r="20761" ht="0" hidden="1" customHeight="1" x14ac:dyDescent="0.25"/>
    <row r="20762" ht="0" hidden="1" customHeight="1" x14ac:dyDescent="0.25"/>
    <row r="20763" ht="0" hidden="1" customHeight="1" x14ac:dyDescent="0.25"/>
    <row r="20764" ht="0" hidden="1" customHeight="1" x14ac:dyDescent="0.25"/>
    <row r="20765" ht="0" hidden="1" customHeight="1" x14ac:dyDescent="0.25"/>
    <row r="20766" ht="0" hidden="1" customHeight="1" x14ac:dyDescent="0.25"/>
    <row r="20767" ht="0" hidden="1" customHeight="1" x14ac:dyDescent="0.25"/>
    <row r="20768" ht="0" hidden="1" customHeight="1" x14ac:dyDescent="0.25"/>
    <row r="20769" ht="0" hidden="1" customHeight="1" x14ac:dyDescent="0.25"/>
    <row r="20770" ht="0" hidden="1" customHeight="1" x14ac:dyDescent="0.25"/>
    <row r="20771" ht="0" hidden="1" customHeight="1" x14ac:dyDescent="0.25"/>
    <row r="20772" ht="0" hidden="1" customHeight="1" x14ac:dyDescent="0.25"/>
    <row r="20773" ht="0" hidden="1" customHeight="1" x14ac:dyDescent="0.25"/>
    <row r="20774" ht="0" hidden="1" customHeight="1" x14ac:dyDescent="0.25"/>
    <row r="20775" ht="0" hidden="1" customHeight="1" x14ac:dyDescent="0.25"/>
    <row r="20776" ht="0" hidden="1" customHeight="1" x14ac:dyDescent="0.25"/>
    <row r="20777" ht="0" hidden="1" customHeight="1" x14ac:dyDescent="0.25"/>
    <row r="20778" ht="0" hidden="1" customHeight="1" x14ac:dyDescent="0.25"/>
    <row r="20779" ht="0" hidden="1" customHeight="1" x14ac:dyDescent="0.25"/>
    <row r="20780" ht="0" hidden="1" customHeight="1" x14ac:dyDescent="0.25"/>
    <row r="20781" ht="0" hidden="1" customHeight="1" x14ac:dyDescent="0.25"/>
    <row r="20782" ht="0" hidden="1" customHeight="1" x14ac:dyDescent="0.25"/>
    <row r="20783" ht="0" hidden="1" customHeight="1" x14ac:dyDescent="0.25"/>
    <row r="20784" ht="0" hidden="1" customHeight="1" x14ac:dyDescent="0.25"/>
    <row r="20785" ht="0" hidden="1" customHeight="1" x14ac:dyDescent="0.25"/>
    <row r="20786" ht="0" hidden="1" customHeight="1" x14ac:dyDescent="0.25"/>
    <row r="20787" ht="0" hidden="1" customHeight="1" x14ac:dyDescent="0.25"/>
    <row r="20788" ht="0" hidden="1" customHeight="1" x14ac:dyDescent="0.25"/>
    <row r="20789" ht="0" hidden="1" customHeight="1" x14ac:dyDescent="0.25"/>
    <row r="20790" ht="0" hidden="1" customHeight="1" x14ac:dyDescent="0.25"/>
    <row r="20791" ht="0" hidden="1" customHeight="1" x14ac:dyDescent="0.25"/>
    <row r="20792" ht="0" hidden="1" customHeight="1" x14ac:dyDescent="0.25"/>
    <row r="20793" ht="0" hidden="1" customHeight="1" x14ac:dyDescent="0.25"/>
    <row r="20794" ht="0" hidden="1" customHeight="1" x14ac:dyDescent="0.25"/>
    <row r="20795" ht="0" hidden="1" customHeight="1" x14ac:dyDescent="0.25"/>
    <row r="20796" ht="0" hidden="1" customHeight="1" x14ac:dyDescent="0.25"/>
    <row r="20797" ht="0" hidden="1" customHeight="1" x14ac:dyDescent="0.25"/>
    <row r="20798" ht="0" hidden="1" customHeight="1" x14ac:dyDescent="0.25"/>
    <row r="20799" ht="0" hidden="1" customHeight="1" x14ac:dyDescent="0.25"/>
    <row r="20800" ht="0" hidden="1" customHeight="1" x14ac:dyDescent="0.25"/>
    <row r="20801" ht="0" hidden="1" customHeight="1" x14ac:dyDescent="0.25"/>
    <row r="20802" ht="0" hidden="1" customHeight="1" x14ac:dyDescent="0.25"/>
    <row r="20803" ht="0" hidden="1" customHeight="1" x14ac:dyDescent="0.25"/>
    <row r="20804" ht="0" hidden="1" customHeight="1" x14ac:dyDescent="0.25"/>
    <row r="20805" ht="0" hidden="1" customHeight="1" x14ac:dyDescent="0.25"/>
    <row r="20806" ht="0" hidden="1" customHeight="1" x14ac:dyDescent="0.25"/>
    <row r="20807" ht="0" hidden="1" customHeight="1" x14ac:dyDescent="0.25"/>
    <row r="20808" ht="0" hidden="1" customHeight="1" x14ac:dyDescent="0.25"/>
    <row r="20809" ht="0" hidden="1" customHeight="1" x14ac:dyDescent="0.25"/>
    <row r="20810" ht="0" hidden="1" customHeight="1" x14ac:dyDescent="0.25"/>
    <row r="20811" ht="0" hidden="1" customHeight="1" x14ac:dyDescent="0.25"/>
    <row r="20812" ht="0" hidden="1" customHeight="1" x14ac:dyDescent="0.25"/>
    <row r="20813" ht="0" hidden="1" customHeight="1" x14ac:dyDescent="0.25"/>
    <row r="20814" ht="0" hidden="1" customHeight="1" x14ac:dyDescent="0.25"/>
    <row r="20815" ht="0" hidden="1" customHeight="1" x14ac:dyDescent="0.25"/>
    <row r="20816" ht="0" hidden="1" customHeight="1" x14ac:dyDescent="0.25"/>
    <row r="20817" ht="0" hidden="1" customHeight="1" x14ac:dyDescent="0.25"/>
    <row r="20818" ht="0" hidden="1" customHeight="1" x14ac:dyDescent="0.25"/>
    <row r="20819" ht="0" hidden="1" customHeight="1" x14ac:dyDescent="0.25"/>
    <row r="20820" ht="0" hidden="1" customHeight="1" x14ac:dyDescent="0.25"/>
    <row r="20821" ht="0" hidden="1" customHeight="1" x14ac:dyDescent="0.25"/>
    <row r="20822" ht="0" hidden="1" customHeight="1" x14ac:dyDescent="0.25"/>
    <row r="20823" ht="0" hidden="1" customHeight="1" x14ac:dyDescent="0.25"/>
    <row r="20824" ht="0" hidden="1" customHeight="1" x14ac:dyDescent="0.25"/>
    <row r="20825" ht="0" hidden="1" customHeight="1" x14ac:dyDescent="0.25"/>
    <row r="20826" ht="0" hidden="1" customHeight="1" x14ac:dyDescent="0.25"/>
    <row r="20827" ht="0" hidden="1" customHeight="1" x14ac:dyDescent="0.25"/>
    <row r="20828" ht="0" hidden="1" customHeight="1" x14ac:dyDescent="0.25"/>
    <row r="20829" ht="0" hidden="1" customHeight="1" x14ac:dyDescent="0.25"/>
    <row r="20830" ht="0" hidden="1" customHeight="1" x14ac:dyDescent="0.25"/>
    <row r="20831" ht="0" hidden="1" customHeight="1" x14ac:dyDescent="0.25"/>
    <row r="20832" ht="0" hidden="1" customHeight="1" x14ac:dyDescent="0.25"/>
    <row r="20833" ht="0" hidden="1" customHeight="1" x14ac:dyDescent="0.25"/>
    <row r="20834" ht="0" hidden="1" customHeight="1" x14ac:dyDescent="0.25"/>
    <row r="20835" ht="0" hidden="1" customHeight="1" x14ac:dyDescent="0.25"/>
    <row r="20836" ht="0" hidden="1" customHeight="1" x14ac:dyDescent="0.25"/>
    <row r="20837" ht="0" hidden="1" customHeight="1" x14ac:dyDescent="0.25"/>
    <row r="20838" ht="0" hidden="1" customHeight="1" x14ac:dyDescent="0.25"/>
    <row r="20839" ht="0" hidden="1" customHeight="1" x14ac:dyDescent="0.25"/>
    <row r="20840" ht="0" hidden="1" customHeight="1" x14ac:dyDescent="0.25"/>
    <row r="20841" ht="0" hidden="1" customHeight="1" x14ac:dyDescent="0.25"/>
    <row r="20842" ht="0" hidden="1" customHeight="1" x14ac:dyDescent="0.25"/>
    <row r="20843" ht="0" hidden="1" customHeight="1" x14ac:dyDescent="0.25"/>
    <row r="20844" ht="0" hidden="1" customHeight="1" x14ac:dyDescent="0.25"/>
    <row r="20845" ht="0" hidden="1" customHeight="1" x14ac:dyDescent="0.25"/>
    <row r="20846" ht="0" hidden="1" customHeight="1" x14ac:dyDescent="0.25"/>
    <row r="20847" ht="0" hidden="1" customHeight="1" x14ac:dyDescent="0.25"/>
    <row r="20848" ht="0" hidden="1" customHeight="1" x14ac:dyDescent="0.25"/>
    <row r="20849" ht="0" hidden="1" customHeight="1" x14ac:dyDescent="0.25"/>
    <row r="20850" ht="0" hidden="1" customHeight="1" x14ac:dyDescent="0.25"/>
    <row r="20851" ht="0" hidden="1" customHeight="1" x14ac:dyDescent="0.25"/>
    <row r="20852" ht="0" hidden="1" customHeight="1" x14ac:dyDescent="0.25"/>
    <row r="20853" ht="0" hidden="1" customHeight="1" x14ac:dyDescent="0.25"/>
    <row r="20854" ht="0" hidden="1" customHeight="1" x14ac:dyDescent="0.25"/>
    <row r="20855" ht="0" hidden="1" customHeight="1" x14ac:dyDescent="0.25"/>
    <row r="20856" ht="0" hidden="1" customHeight="1" x14ac:dyDescent="0.25"/>
    <row r="20857" ht="0" hidden="1" customHeight="1" x14ac:dyDescent="0.25"/>
    <row r="20858" ht="0" hidden="1" customHeight="1" x14ac:dyDescent="0.25"/>
    <row r="20859" ht="0" hidden="1" customHeight="1" x14ac:dyDescent="0.25"/>
    <row r="20860" ht="0" hidden="1" customHeight="1" x14ac:dyDescent="0.25"/>
    <row r="20861" ht="0" hidden="1" customHeight="1" x14ac:dyDescent="0.25"/>
    <row r="20862" ht="0" hidden="1" customHeight="1" x14ac:dyDescent="0.25"/>
    <row r="20863" ht="0" hidden="1" customHeight="1" x14ac:dyDescent="0.25"/>
    <row r="20864" ht="0" hidden="1" customHeight="1" x14ac:dyDescent="0.25"/>
    <row r="20865" ht="0" hidden="1" customHeight="1" x14ac:dyDescent="0.25"/>
    <row r="20866" ht="0" hidden="1" customHeight="1" x14ac:dyDescent="0.25"/>
    <row r="20867" ht="0" hidden="1" customHeight="1" x14ac:dyDescent="0.25"/>
    <row r="20868" ht="0" hidden="1" customHeight="1" x14ac:dyDescent="0.25"/>
    <row r="20869" ht="0" hidden="1" customHeight="1" x14ac:dyDescent="0.25"/>
    <row r="20870" ht="0" hidden="1" customHeight="1" x14ac:dyDescent="0.25"/>
    <row r="20871" ht="0" hidden="1" customHeight="1" x14ac:dyDescent="0.25"/>
    <row r="20872" ht="0" hidden="1" customHeight="1" x14ac:dyDescent="0.25"/>
    <row r="20873" ht="0" hidden="1" customHeight="1" x14ac:dyDescent="0.25"/>
    <row r="20874" ht="0" hidden="1" customHeight="1" x14ac:dyDescent="0.25"/>
    <row r="20875" ht="0" hidden="1" customHeight="1" x14ac:dyDescent="0.25"/>
    <row r="20876" ht="0" hidden="1" customHeight="1" x14ac:dyDescent="0.25"/>
    <row r="20877" ht="0" hidden="1" customHeight="1" x14ac:dyDescent="0.25"/>
    <row r="20878" ht="0" hidden="1" customHeight="1" x14ac:dyDescent="0.25"/>
    <row r="20879" ht="0" hidden="1" customHeight="1" x14ac:dyDescent="0.25"/>
    <row r="20880" ht="0" hidden="1" customHeight="1" x14ac:dyDescent="0.25"/>
    <row r="20881" ht="0" hidden="1" customHeight="1" x14ac:dyDescent="0.25"/>
    <row r="20882" ht="0" hidden="1" customHeight="1" x14ac:dyDescent="0.25"/>
    <row r="20883" ht="0" hidden="1" customHeight="1" x14ac:dyDescent="0.25"/>
    <row r="20884" ht="0" hidden="1" customHeight="1" x14ac:dyDescent="0.25"/>
    <row r="20885" ht="0" hidden="1" customHeight="1" x14ac:dyDescent="0.25"/>
    <row r="20886" ht="0" hidden="1" customHeight="1" x14ac:dyDescent="0.25"/>
    <row r="20887" ht="0" hidden="1" customHeight="1" x14ac:dyDescent="0.25"/>
    <row r="20888" ht="0" hidden="1" customHeight="1" x14ac:dyDescent="0.25"/>
    <row r="20889" ht="0" hidden="1" customHeight="1" x14ac:dyDescent="0.25"/>
    <row r="20890" ht="0" hidden="1" customHeight="1" x14ac:dyDescent="0.25"/>
    <row r="20891" ht="0" hidden="1" customHeight="1" x14ac:dyDescent="0.25"/>
    <row r="20892" ht="0" hidden="1" customHeight="1" x14ac:dyDescent="0.25"/>
    <row r="20893" ht="0" hidden="1" customHeight="1" x14ac:dyDescent="0.25"/>
    <row r="20894" ht="0" hidden="1" customHeight="1" x14ac:dyDescent="0.25"/>
    <row r="20895" ht="0" hidden="1" customHeight="1" x14ac:dyDescent="0.25"/>
    <row r="20896" ht="0" hidden="1" customHeight="1" x14ac:dyDescent="0.25"/>
    <row r="20897" ht="0" hidden="1" customHeight="1" x14ac:dyDescent="0.25"/>
    <row r="20898" ht="0" hidden="1" customHeight="1" x14ac:dyDescent="0.25"/>
    <row r="20899" ht="0" hidden="1" customHeight="1" x14ac:dyDescent="0.25"/>
    <row r="20900" ht="0" hidden="1" customHeight="1" x14ac:dyDescent="0.25"/>
    <row r="20901" ht="0" hidden="1" customHeight="1" x14ac:dyDescent="0.25"/>
    <row r="20902" ht="0" hidden="1" customHeight="1" x14ac:dyDescent="0.25"/>
    <row r="20903" ht="0" hidden="1" customHeight="1" x14ac:dyDescent="0.25"/>
    <row r="20904" ht="0" hidden="1" customHeight="1" x14ac:dyDescent="0.25"/>
    <row r="20905" ht="0" hidden="1" customHeight="1" x14ac:dyDescent="0.25"/>
    <row r="20906" ht="0" hidden="1" customHeight="1" x14ac:dyDescent="0.25"/>
    <row r="20907" ht="0" hidden="1" customHeight="1" x14ac:dyDescent="0.25"/>
    <row r="20908" ht="0" hidden="1" customHeight="1" x14ac:dyDescent="0.25"/>
    <row r="20909" ht="0" hidden="1" customHeight="1" x14ac:dyDescent="0.25"/>
    <row r="20910" ht="0" hidden="1" customHeight="1" x14ac:dyDescent="0.25"/>
    <row r="20911" ht="0" hidden="1" customHeight="1" x14ac:dyDescent="0.25"/>
    <row r="20912" ht="0" hidden="1" customHeight="1" x14ac:dyDescent="0.25"/>
    <row r="20913" ht="0" hidden="1" customHeight="1" x14ac:dyDescent="0.25"/>
    <row r="20914" ht="0" hidden="1" customHeight="1" x14ac:dyDescent="0.25"/>
    <row r="20915" ht="0" hidden="1" customHeight="1" x14ac:dyDescent="0.25"/>
    <row r="20916" ht="0" hidden="1" customHeight="1" x14ac:dyDescent="0.25"/>
    <row r="20917" ht="0" hidden="1" customHeight="1" x14ac:dyDescent="0.25"/>
    <row r="20918" ht="0" hidden="1" customHeight="1" x14ac:dyDescent="0.25"/>
    <row r="20919" ht="0" hidden="1" customHeight="1" x14ac:dyDescent="0.25"/>
    <row r="20920" ht="0" hidden="1" customHeight="1" x14ac:dyDescent="0.25"/>
    <row r="20921" ht="0" hidden="1" customHeight="1" x14ac:dyDescent="0.25"/>
    <row r="20922" ht="0" hidden="1" customHeight="1" x14ac:dyDescent="0.25"/>
    <row r="20923" ht="0" hidden="1" customHeight="1" x14ac:dyDescent="0.25"/>
    <row r="20924" ht="0" hidden="1" customHeight="1" x14ac:dyDescent="0.25"/>
    <row r="20925" ht="0" hidden="1" customHeight="1" x14ac:dyDescent="0.25"/>
    <row r="20926" ht="0" hidden="1" customHeight="1" x14ac:dyDescent="0.25"/>
    <row r="20927" ht="0" hidden="1" customHeight="1" x14ac:dyDescent="0.25"/>
    <row r="20928" ht="0" hidden="1" customHeight="1" x14ac:dyDescent="0.25"/>
    <row r="20929" ht="0" hidden="1" customHeight="1" x14ac:dyDescent="0.25"/>
    <row r="20930" ht="0" hidden="1" customHeight="1" x14ac:dyDescent="0.25"/>
    <row r="20931" ht="0" hidden="1" customHeight="1" x14ac:dyDescent="0.25"/>
    <row r="20932" ht="0" hidden="1" customHeight="1" x14ac:dyDescent="0.25"/>
    <row r="20933" ht="0" hidden="1" customHeight="1" x14ac:dyDescent="0.25"/>
    <row r="20934" ht="0" hidden="1" customHeight="1" x14ac:dyDescent="0.25"/>
    <row r="20935" ht="0" hidden="1" customHeight="1" x14ac:dyDescent="0.25"/>
    <row r="20936" ht="0" hidden="1" customHeight="1" x14ac:dyDescent="0.25"/>
    <row r="20937" ht="0" hidden="1" customHeight="1" x14ac:dyDescent="0.25"/>
    <row r="20938" ht="0" hidden="1" customHeight="1" x14ac:dyDescent="0.25"/>
    <row r="20939" ht="0" hidden="1" customHeight="1" x14ac:dyDescent="0.25"/>
    <row r="20940" ht="0" hidden="1" customHeight="1" x14ac:dyDescent="0.25"/>
    <row r="20941" ht="0" hidden="1" customHeight="1" x14ac:dyDescent="0.25"/>
    <row r="20942" ht="0" hidden="1" customHeight="1" x14ac:dyDescent="0.25"/>
    <row r="20943" ht="0" hidden="1" customHeight="1" x14ac:dyDescent="0.25"/>
    <row r="20944" ht="0" hidden="1" customHeight="1" x14ac:dyDescent="0.25"/>
    <row r="20945" ht="0" hidden="1" customHeight="1" x14ac:dyDescent="0.25"/>
    <row r="20946" ht="0" hidden="1" customHeight="1" x14ac:dyDescent="0.25"/>
    <row r="20947" ht="0" hidden="1" customHeight="1" x14ac:dyDescent="0.25"/>
    <row r="20948" ht="0" hidden="1" customHeight="1" x14ac:dyDescent="0.25"/>
    <row r="20949" ht="0" hidden="1" customHeight="1" x14ac:dyDescent="0.25"/>
    <row r="20950" ht="0" hidden="1" customHeight="1" x14ac:dyDescent="0.25"/>
    <row r="20951" ht="0" hidden="1" customHeight="1" x14ac:dyDescent="0.25"/>
    <row r="20952" ht="0" hidden="1" customHeight="1" x14ac:dyDescent="0.25"/>
    <row r="20953" ht="0" hidden="1" customHeight="1" x14ac:dyDescent="0.25"/>
    <row r="20954" ht="0" hidden="1" customHeight="1" x14ac:dyDescent="0.25"/>
    <row r="20955" ht="0" hidden="1" customHeight="1" x14ac:dyDescent="0.25"/>
    <row r="20956" ht="0" hidden="1" customHeight="1" x14ac:dyDescent="0.25"/>
    <row r="20957" ht="0" hidden="1" customHeight="1" x14ac:dyDescent="0.25"/>
    <row r="20958" ht="0" hidden="1" customHeight="1" x14ac:dyDescent="0.25"/>
    <row r="20959" ht="0" hidden="1" customHeight="1" x14ac:dyDescent="0.25"/>
    <row r="20960" ht="0" hidden="1" customHeight="1" x14ac:dyDescent="0.25"/>
    <row r="20961" ht="0" hidden="1" customHeight="1" x14ac:dyDescent="0.25"/>
    <row r="20962" ht="0" hidden="1" customHeight="1" x14ac:dyDescent="0.25"/>
    <row r="20963" ht="0" hidden="1" customHeight="1" x14ac:dyDescent="0.25"/>
    <row r="20964" ht="0" hidden="1" customHeight="1" x14ac:dyDescent="0.25"/>
    <row r="20965" ht="0" hidden="1" customHeight="1" x14ac:dyDescent="0.25"/>
    <row r="20966" ht="0" hidden="1" customHeight="1" x14ac:dyDescent="0.25"/>
    <row r="20967" ht="0" hidden="1" customHeight="1" x14ac:dyDescent="0.25"/>
    <row r="20968" ht="0" hidden="1" customHeight="1" x14ac:dyDescent="0.25"/>
    <row r="20969" ht="0" hidden="1" customHeight="1" x14ac:dyDescent="0.25"/>
    <row r="20970" ht="0" hidden="1" customHeight="1" x14ac:dyDescent="0.25"/>
    <row r="20971" ht="0" hidden="1" customHeight="1" x14ac:dyDescent="0.25"/>
    <row r="20972" ht="0" hidden="1" customHeight="1" x14ac:dyDescent="0.25"/>
    <row r="20973" ht="0" hidden="1" customHeight="1" x14ac:dyDescent="0.25"/>
    <row r="20974" ht="0" hidden="1" customHeight="1" x14ac:dyDescent="0.25"/>
    <row r="20975" ht="0" hidden="1" customHeight="1" x14ac:dyDescent="0.25"/>
    <row r="20976" ht="0" hidden="1" customHeight="1" x14ac:dyDescent="0.25"/>
    <row r="20977" ht="0" hidden="1" customHeight="1" x14ac:dyDescent="0.25"/>
    <row r="20978" ht="0" hidden="1" customHeight="1" x14ac:dyDescent="0.25"/>
    <row r="20979" ht="0" hidden="1" customHeight="1" x14ac:dyDescent="0.25"/>
    <row r="20980" ht="0" hidden="1" customHeight="1" x14ac:dyDescent="0.25"/>
    <row r="20981" ht="0" hidden="1" customHeight="1" x14ac:dyDescent="0.25"/>
    <row r="20982" ht="0" hidden="1" customHeight="1" x14ac:dyDescent="0.25"/>
    <row r="20983" ht="0" hidden="1" customHeight="1" x14ac:dyDescent="0.25"/>
    <row r="20984" ht="0" hidden="1" customHeight="1" x14ac:dyDescent="0.25"/>
    <row r="20985" ht="0" hidden="1" customHeight="1" x14ac:dyDescent="0.25"/>
    <row r="20986" ht="0" hidden="1" customHeight="1" x14ac:dyDescent="0.25"/>
    <row r="20987" ht="0" hidden="1" customHeight="1" x14ac:dyDescent="0.25"/>
    <row r="20988" ht="0" hidden="1" customHeight="1" x14ac:dyDescent="0.25"/>
    <row r="20989" ht="0" hidden="1" customHeight="1" x14ac:dyDescent="0.25"/>
    <row r="20990" ht="0" hidden="1" customHeight="1" x14ac:dyDescent="0.25"/>
    <row r="20991" ht="0" hidden="1" customHeight="1" x14ac:dyDescent="0.25"/>
    <row r="20992" ht="0" hidden="1" customHeight="1" x14ac:dyDescent="0.25"/>
    <row r="20993" ht="0" hidden="1" customHeight="1" x14ac:dyDescent="0.25"/>
    <row r="20994" ht="0" hidden="1" customHeight="1" x14ac:dyDescent="0.25"/>
    <row r="20995" ht="0" hidden="1" customHeight="1" x14ac:dyDescent="0.25"/>
    <row r="20996" ht="0" hidden="1" customHeight="1" x14ac:dyDescent="0.25"/>
    <row r="20997" ht="0" hidden="1" customHeight="1" x14ac:dyDescent="0.25"/>
    <row r="20998" ht="0" hidden="1" customHeight="1" x14ac:dyDescent="0.25"/>
    <row r="20999" ht="0" hidden="1" customHeight="1" x14ac:dyDescent="0.25"/>
    <row r="21000" ht="0" hidden="1" customHeight="1" x14ac:dyDescent="0.25"/>
    <row r="21001" ht="0" hidden="1" customHeight="1" x14ac:dyDescent="0.25"/>
    <row r="21002" ht="0" hidden="1" customHeight="1" x14ac:dyDescent="0.25"/>
    <row r="21003" ht="0" hidden="1" customHeight="1" x14ac:dyDescent="0.25"/>
    <row r="21004" ht="0" hidden="1" customHeight="1" x14ac:dyDescent="0.25"/>
    <row r="21005" ht="0" hidden="1" customHeight="1" x14ac:dyDescent="0.25"/>
    <row r="21006" ht="0" hidden="1" customHeight="1" x14ac:dyDescent="0.25"/>
    <row r="21007" ht="0" hidden="1" customHeight="1" x14ac:dyDescent="0.25"/>
    <row r="21008" ht="0" hidden="1" customHeight="1" x14ac:dyDescent="0.25"/>
    <row r="21009" ht="0" hidden="1" customHeight="1" x14ac:dyDescent="0.25"/>
    <row r="21010" ht="0" hidden="1" customHeight="1" x14ac:dyDescent="0.25"/>
    <row r="21011" ht="0" hidden="1" customHeight="1" x14ac:dyDescent="0.25"/>
    <row r="21012" ht="0" hidden="1" customHeight="1" x14ac:dyDescent="0.25"/>
    <row r="21013" ht="0" hidden="1" customHeight="1" x14ac:dyDescent="0.25"/>
    <row r="21014" ht="0" hidden="1" customHeight="1" x14ac:dyDescent="0.25"/>
    <row r="21015" ht="0" hidden="1" customHeight="1" x14ac:dyDescent="0.25"/>
    <row r="21016" ht="0" hidden="1" customHeight="1" x14ac:dyDescent="0.25"/>
    <row r="21017" ht="0" hidden="1" customHeight="1" x14ac:dyDescent="0.25"/>
    <row r="21018" ht="0" hidden="1" customHeight="1" x14ac:dyDescent="0.25"/>
    <row r="21019" ht="0" hidden="1" customHeight="1" x14ac:dyDescent="0.25"/>
    <row r="21020" ht="0" hidden="1" customHeight="1" x14ac:dyDescent="0.25"/>
    <row r="21021" ht="0" hidden="1" customHeight="1" x14ac:dyDescent="0.25"/>
    <row r="21022" ht="0" hidden="1" customHeight="1" x14ac:dyDescent="0.25"/>
    <row r="21023" ht="0" hidden="1" customHeight="1" x14ac:dyDescent="0.25"/>
    <row r="21024" ht="0" hidden="1" customHeight="1" x14ac:dyDescent="0.25"/>
    <row r="21025" ht="0" hidden="1" customHeight="1" x14ac:dyDescent="0.25"/>
    <row r="21026" ht="0" hidden="1" customHeight="1" x14ac:dyDescent="0.25"/>
    <row r="21027" ht="0" hidden="1" customHeight="1" x14ac:dyDescent="0.25"/>
    <row r="21028" ht="0" hidden="1" customHeight="1" x14ac:dyDescent="0.25"/>
    <row r="21029" ht="0" hidden="1" customHeight="1" x14ac:dyDescent="0.25"/>
    <row r="21030" ht="0" hidden="1" customHeight="1" x14ac:dyDescent="0.25"/>
    <row r="21031" ht="0" hidden="1" customHeight="1" x14ac:dyDescent="0.25"/>
    <row r="21032" ht="0" hidden="1" customHeight="1" x14ac:dyDescent="0.25"/>
    <row r="21033" ht="0" hidden="1" customHeight="1" x14ac:dyDescent="0.25"/>
    <row r="21034" ht="0" hidden="1" customHeight="1" x14ac:dyDescent="0.25"/>
    <row r="21035" ht="0" hidden="1" customHeight="1" x14ac:dyDescent="0.25"/>
    <row r="21036" ht="0" hidden="1" customHeight="1" x14ac:dyDescent="0.25"/>
    <row r="21037" ht="0" hidden="1" customHeight="1" x14ac:dyDescent="0.25"/>
    <row r="21038" ht="0" hidden="1" customHeight="1" x14ac:dyDescent="0.25"/>
    <row r="21039" ht="0" hidden="1" customHeight="1" x14ac:dyDescent="0.25"/>
    <row r="21040" ht="0" hidden="1" customHeight="1" x14ac:dyDescent="0.25"/>
    <row r="21041" ht="0" hidden="1" customHeight="1" x14ac:dyDescent="0.25"/>
    <row r="21042" ht="0" hidden="1" customHeight="1" x14ac:dyDescent="0.25"/>
    <row r="21043" ht="0" hidden="1" customHeight="1" x14ac:dyDescent="0.25"/>
    <row r="21044" ht="0" hidden="1" customHeight="1" x14ac:dyDescent="0.25"/>
    <row r="21045" ht="0" hidden="1" customHeight="1" x14ac:dyDescent="0.25"/>
    <row r="21046" ht="0" hidden="1" customHeight="1" x14ac:dyDescent="0.25"/>
    <row r="21047" ht="0" hidden="1" customHeight="1" x14ac:dyDescent="0.25"/>
    <row r="21048" ht="0" hidden="1" customHeight="1" x14ac:dyDescent="0.25"/>
    <row r="21049" ht="0" hidden="1" customHeight="1" x14ac:dyDescent="0.25"/>
    <row r="21050" ht="0" hidden="1" customHeight="1" x14ac:dyDescent="0.25"/>
    <row r="21051" ht="0" hidden="1" customHeight="1" x14ac:dyDescent="0.25"/>
    <row r="21052" ht="0" hidden="1" customHeight="1" x14ac:dyDescent="0.25"/>
    <row r="21053" ht="0" hidden="1" customHeight="1" x14ac:dyDescent="0.25"/>
    <row r="21054" ht="0" hidden="1" customHeight="1" x14ac:dyDescent="0.25"/>
    <row r="21055" ht="0" hidden="1" customHeight="1" x14ac:dyDescent="0.25"/>
    <row r="21056" ht="0" hidden="1" customHeight="1" x14ac:dyDescent="0.25"/>
    <row r="21057" ht="0" hidden="1" customHeight="1" x14ac:dyDescent="0.25"/>
    <row r="21058" ht="0" hidden="1" customHeight="1" x14ac:dyDescent="0.25"/>
    <row r="21059" ht="0" hidden="1" customHeight="1" x14ac:dyDescent="0.25"/>
    <row r="21060" ht="0" hidden="1" customHeight="1" x14ac:dyDescent="0.25"/>
    <row r="21061" ht="0" hidden="1" customHeight="1" x14ac:dyDescent="0.25"/>
    <row r="21062" ht="0" hidden="1" customHeight="1" x14ac:dyDescent="0.25"/>
    <row r="21063" ht="0" hidden="1" customHeight="1" x14ac:dyDescent="0.25"/>
    <row r="21064" ht="0" hidden="1" customHeight="1" x14ac:dyDescent="0.25"/>
    <row r="21065" ht="0" hidden="1" customHeight="1" x14ac:dyDescent="0.25"/>
    <row r="21066" ht="0" hidden="1" customHeight="1" x14ac:dyDescent="0.25"/>
    <row r="21067" ht="0" hidden="1" customHeight="1" x14ac:dyDescent="0.25"/>
    <row r="21068" ht="0" hidden="1" customHeight="1" x14ac:dyDescent="0.25"/>
    <row r="21069" ht="0" hidden="1" customHeight="1" x14ac:dyDescent="0.25"/>
    <row r="21070" ht="0" hidden="1" customHeight="1" x14ac:dyDescent="0.25"/>
    <row r="21071" ht="0" hidden="1" customHeight="1" x14ac:dyDescent="0.25"/>
    <row r="21072" ht="0" hidden="1" customHeight="1" x14ac:dyDescent="0.25"/>
    <row r="21073" ht="0" hidden="1" customHeight="1" x14ac:dyDescent="0.25"/>
    <row r="21074" ht="0" hidden="1" customHeight="1" x14ac:dyDescent="0.25"/>
    <row r="21075" ht="0" hidden="1" customHeight="1" x14ac:dyDescent="0.25"/>
    <row r="21076" ht="0" hidden="1" customHeight="1" x14ac:dyDescent="0.25"/>
    <row r="21077" ht="0" hidden="1" customHeight="1" x14ac:dyDescent="0.25"/>
    <row r="21078" ht="0" hidden="1" customHeight="1" x14ac:dyDescent="0.25"/>
    <row r="21079" ht="0" hidden="1" customHeight="1" x14ac:dyDescent="0.25"/>
    <row r="21080" ht="0" hidden="1" customHeight="1" x14ac:dyDescent="0.25"/>
    <row r="21081" ht="0" hidden="1" customHeight="1" x14ac:dyDescent="0.25"/>
    <row r="21082" ht="0" hidden="1" customHeight="1" x14ac:dyDescent="0.25"/>
    <row r="21083" ht="0" hidden="1" customHeight="1" x14ac:dyDescent="0.25"/>
    <row r="21084" ht="0" hidden="1" customHeight="1" x14ac:dyDescent="0.25"/>
    <row r="21085" ht="0" hidden="1" customHeight="1" x14ac:dyDescent="0.25"/>
    <row r="21086" ht="0" hidden="1" customHeight="1" x14ac:dyDescent="0.25"/>
    <row r="21087" ht="0" hidden="1" customHeight="1" x14ac:dyDescent="0.25"/>
    <row r="21088" ht="0" hidden="1" customHeight="1" x14ac:dyDescent="0.25"/>
    <row r="21089" ht="0" hidden="1" customHeight="1" x14ac:dyDescent="0.25"/>
    <row r="21090" ht="0" hidden="1" customHeight="1" x14ac:dyDescent="0.25"/>
    <row r="21091" ht="0" hidden="1" customHeight="1" x14ac:dyDescent="0.25"/>
    <row r="21092" ht="0" hidden="1" customHeight="1" x14ac:dyDescent="0.25"/>
    <row r="21093" ht="0" hidden="1" customHeight="1" x14ac:dyDescent="0.25"/>
    <row r="21094" ht="0" hidden="1" customHeight="1" x14ac:dyDescent="0.25"/>
    <row r="21095" ht="0" hidden="1" customHeight="1" x14ac:dyDescent="0.25"/>
    <row r="21096" ht="0" hidden="1" customHeight="1" x14ac:dyDescent="0.25"/>
    <row r="21097" ht="0" hidden="1" customHeight="1" x14ac:dyDescent="0.25"/>
    <row r="21098" ht="0" hidden="1" customHeight="1" x14ac:dyDescent="0.25"/>
    <row r="21099" ht="0" hidden="1" customHeight="1" x14ac:dyDescent="0.25"/>
    <row r="21100" ht="0" hidden="1" customHeight="1" x14ac:dyDescent="0.25"/>
    <row r="21101" ht="0" hidden="1" customHeight="1" x14ac:dyDescent="0.25"/>
    <row r="21102" ht="0" hidden="1" customHeight="1" x14ac:dyDescent="0.25"/>
    <row r="21103" ht="0" hidden="1" customHeight="1" x14ac:dyDescent="0.25"/>
    <row r="21104" ht="0" hidden="1" customHeight="1" x14ac:dyDescent="0.25"/>
    <row r="21105" ht="0" hidden="1" customHeight="1" x14ac:dyDescent="0.25"/>
    <row r="21106" ht="0" hidden="1" customHeight="1" x14ac:dyDescent="0.25"/>
    <row r="21107" ht="0" hidden="1" customHeight="1" x14ac:dyDescent="0.25"/>
    <row r="21108" ht="0" hidden="1" customHeight="1" x14ac:dyDescent="0.25"/>
    <row r="21109" ht="0" hidden="1" customHeight="1" x14ac:dyDescent="0.25"/>
    <row r="21110" ht="0" hidden="1" customHeight="1" x14ac:dyDescent="0.25"/>
    <row r="21111" ht="0" hidden="1" customHeight="1" x14ac:dyDescent="0.25"/>
    <row r="21112" ht="0" hidden="1" customHeight="1" x14ac:dyDescent="0.25"/>
    <row r="21113" ht="0" hidden="1" customHeight="1" x14ac:dyDescent="0.25"/>
    <row r="21114" ht="0" hidden="1" customHeight="1" x14ac:dyDescent="0.25"/>
    <row r="21115" ht="0" hidden="1" customHeight="1" x14ac:dyDescent="0.25"/>
    <row r="21116" ht="0" hidden="1" customHeight="1" x14ac:dyDescent="0.25"/>
    <row r="21117" ht="0" hidden="1" customHeight="1" x14ac:dyDescent="0.25"/>
    <row r="21118" ht="0" hidden="1" customHeight="1" x14ac:dyDescent="0.25"/>
    <row r="21119" ht="0" hidden="1" customHeight="1" x14ac:dyDescent="0.25"/>
    <row r="21120" ht="0" hidden="1" customHeight="1" x14ac:dyDescent="0.25"/>
    <row r="21121" ht="0" hidden="1" customHeight="1" x14ac:dyDescent="0.25"/>
    <row r="21122" ht="0" hidden="1" customHeight="1" x14ac:dyDescent="0.25"/>
    <row r="21123" ht="0" hidden="1" customHeight="1" x14ac:dyDescent="0.25"/>
    <row r="21124" ht="0" hidden="1" customHeight="1" x14ac:dyDescent="0.25"/>
    <row r="21125" ht="0" hidden="1" customHeight="1" x14ac:dyDescent="0.25"/>
    <row r="21126" ht="0" hidden="1" customHeight="1" x14ac:dyDescent="0.25"/>
    <row r="21127" ht="0" hidden="1" customHeight="1" x14ac:dyDescent="0.25"/>
    <row r="21128" ht="0" hidden="1" customHeight="1" x14ac:dyDescent="0.25"/>
    <row r="21129" ht="0" hidden="1" customHeight="1" x14ac:dyDescent="0.25"/>
    <row r="21130" ht="0" hidden="1" customHeight="1" x14ac:dyDescent="0.25"/>
    <row r="21131" ht="0" hidden="1" customHeight="1" x14ac:dyDescent="0.25"/>
    <row r="21132" ht="0" hidden="1" customHeight="1" x14ac:dyDescent="0.25"/>
    <row r="21133" ht="0" hidden="1" customHeight="1" x14ac:dyDescent="0.25"/>
    <row r="21134" ht="0" hidden="1" customHeight="1" x14ac:dyDescent="0.25"/>
    <row r="21135" ht="0" hidden="1" customHeight="1" x14ac:dyDescent="0.25"/>
    <row r="21136" ht="0" hidden="1" customHeight="1" x14ac:dyDescent="0.25"/>
    <row r="21137" ht="0" hidden="1" customHeight="1" x14ac:dyDescent="0.25"/>
    <row r="21138" ht="0" hidden="1" customHeight="1" x14ac:dyDescent="0.25"/>
    <row r="21139" ht="0" hidden="1" customHeight="1" x14ac:dyDescent="0.25"/>
    <row r="21140" ht="0" hidden="1" customHeight="1" x14ac:dyDescent="0.25"/>
    <row r="21141" ht="0" hidden="1" customHeight="1" x14ac:dyDescent="0.25"/>
    <row r="21142" ht="0" hidden="1" customHeight="1" x14ac:dyDescent="0.25"/>
    <row r="21143" ht="0" hidden="1" customHeight="1" x14ac:dyDescent="0.25"/>
    <row r="21144" ht="0" hidden="1" customHeight="1" x14ac:dyDescent="0.25"/>
    <row r="21145" ht="0" hidden="1" customHeight="1" x14ac:dyDescent="0.25"/>
    <row r="21146" ht="0" hidden="1" customHeight="1" x14ac:dyDescent="0.25"/>
    <row r="21147" ht="0" hidden="1" customHeight="1" x14ac:dyDescent="0.25"/>
    <row r="21148" ht="0" hidden="1" customHeight="1" x14ac:dyDescent="0.25"/>
    <row r="21149" ht="0" hidden="1" customHeight="1" x14ac:dyDescent="0.25"/>
    <row r="21150" ht="0" hidden="1" customHeight="1" x14ac:dyDescent="0.25"/>
    <row r="21151" ht="0" hidden="1" customHeight="1" x14ac:dyDescent="0.25"/>
    <row r="21152" ht="0" hidden="1" customHeight="1" x14ac:dyDescent="0.25"/>
    <row r="21153" ht="0" hidden="1" customHeight="1" x14ac:dyDescent="0.25"/>
    <row r="21154" ht="0" hidden="1" customHeight="1" x14ac:dyDescent="0.25"/>
    <row r="21155" ht="0" hidden="1" customHeight="1" x14ac:dyDescent="0.25"/>
    <row r="21156" ht="0" hidden="1" customHeight="1" x14ac:dyDescent="0.25"/>
    <row r="21157" ht="0" hidden="1" customHeight="1" x14ac:dyDescent="0.25"/>
    <row r="21158" ht="0" hidden="1" customHeight="1" x14ac:dyDescent="0.25"/>
    <row r="21159" ht="0" hidden="1" customHeight="1" x14ac:dyDescent="0.25"/>
    <row r="21160" ht="0" hidden="1" customHeight="1" x14ac:dyDescent="0.25"/>
    <row r="21161" ht="0" hidden="1" customHeight="1" x14ac:dyDescent="0.25"/>
    <row r="21162" ht="0" hidden="1" customHeight="1" x14ac:dyDescent="0.25"/>
    <row r="21163" ht="0" hidden="1" customHeight="1" x14ac:dyDescent="0.25"/>
    <row r="21164" ht="0" hidden="1" customHeight="1" x14ac:dyDescent="0.25"/>
    <row r="21165" ht="0" hidden="1" customHeight="1" x14ac:dyDescent="0.25"/>
    <row r="21166" ht="0" hidden="1" customHeight="1" x14ac:dyDescent="0.25"/>
    <row r="21167" ht="0" hidden="1" customHeight="1" x14ac:dyDescent="0.25"/>
    <row r="21168" ht="0" hidden="1" customHeight="1" x14ac:dyDescent="0.25"/>
    <row r="21169" ht="0" hidden="1" customHeight="1" x14ac:dyDescent="0.25"/>
    <row r="21170" ht="0" hidden="1" customHeight="1" x14ac:dyDescent="0.25"/>
    <row r="21171" ht="0" hidden="1" customHeight="1" x14ac:dyDescent="0.25"/>
    <row r="21172" ht="0" hidden="1" customHeight="1" x14ac:dyDescent="0.25"/>
    <row r="21173" ht="0" hidden="1" customHeight="1" x14ac:dyDescent="0.25"/>
    <row r="21174" ht="0" hidden="1" customHeight="1" x14ac:dyDescent="0.25"/>
    <row r="21175" ht="0" hidden="1" customHeight="1" x14ac:dyDescent="0.25"/>
    <row r="21176" ht="0" hidden="1" customHeight="1" x14ac:dyDescent="0.25"/>
    <row r="21177" ht="0" hidden="1" customHeight="1" x14ac:dyDescent="0.25"/>
    <row r="21178" ht="0" hidden="1" customHeight="1" x14ac:dyDescent="0.25"/>
    <row r="21179" ht="0" hidden="1" customHeight="1" x14ac:dyDescent="0.25"/>
    <row r="21180" ht="0" hidden="1" customHeight="1" x14ac:dyDescent="0.25"/>
    <row r="21181" ht="0" hidden="1" customHeight="1" x14ac:dyDescent="0.25"/>
    <row r="21182" ht="0" hidden="1" customHeight="1" x14ac:dyDescent="0.25"/>
    <row r="21183" ht="0" hidden="1" customHeight="1" x14ac:dyDescent="0.25"/>
    <row r="21184" ht="0" hidden="1" customHeight="1" x14ac:dyDescent="0.25"/>
    <row r="21185" ht="0" hidden="1" customHeight="1" x14ac:dyDescent="0.25"/>
    <row r="21186" ht="0" hidden="1" customHeight="1" x14ac:dyDescent="0.25"/>
    <row r="21187" ht="0" hidden="1" customHeight="1" x14ac:dyDescent="0.25"/>
    <row r="21188" ht="0" hidden="1" customHeight="1" x14ac:dyDescent="0.25"/>
    <row r="21189" ht="0" hidden="1" customHeight="1" x14ac:dyDescent="0.25"/>
    <row r="21190" ht="0" hidden="1" customHeight="1" x14ac:dyDescent="0.25"/>
    <row r="21191" ht="0" hidden="1" customHeight="1" x14ac:dyDescent="0.25"/>
    <row r="21192" ht="0" hidden="1" customHeight="1" x14ac:dyDescent="0.25"/>
    <row r="21193" ht="0" hidden="1" customHeight="1" x14ac:dyDescent="0.25"/>
    <row r="21194" ht="0" hidden="1" customHeight="1" x14ac:dyDescent="0.25"/>
    <row r="21195" ht="0" hidden="1" customHeight="1" x14ac:dyDescent="0.25"/>
    <row r="21196" ht="0" hidden="1" customHeight="1" x14ac:dyDescent="0.25"/>
    <row r="21197" ht="0" hidden="1" customHeight="1" x14ac:dyDescent="0.25"/>
    <row r="21198" ht="0" hidden="1" customHeight="1" x14ac:dyDescent="0.25"/>
    <row r="21199" ht="0" hidden="1" customHeight="1" x14ac:dyDescent="0.25"/>
    <row r="21200" ht="0" hidden="1" customHeight="1" x14ac:dyDescent="0.25"/>
    <row r="21201" ht="0" hidden="1" customHeight="1" x14ac:dyDescent="0.25"/>
    <row r="21202" ht="0" hidden="1" customHeight="1" x14ac:dyDescent="0.25"/>
    <row r="21203" ht="0" hidden="1" customHeight="1" x14ac:dyDescent="0.25"/>
    <row r="21204" ht="0" hidden="1" customHeight="1" x14ac:dyDescent="0.25"/>
    <row r="21205" ht="0" hidden="1" customHeight="1" x14ac:dyDescent="0.25"/>
    <row r="21206" ht="0" hidden="1" customHeight="1" x14ac:dyDescent="0.25"/>
    <row r="21207" ht="0" hidden="1" customHeight="1" x14ac:dyDescent="0.25"/>
    <row r="21208" ht="0" hidden="1" customHeight="1" x14ac:dyDescent="0.25"/>
    <row r="21209" ht="0" hidden="1" customHeight="1" x14ac:dyDescent="0.25"/>
    <row r="21210" ht="0" hidden="1" customHeight="1" x14ac:dyDescent="0.25"/>
    <row r="21211" ht="0" hidden="1" customHeight="1" x14ac:dyDescent="0.25"/>
    <row r="21212" ht="0" hidden="1" customHeight="1" x14ac:dyDescent="0.25"/>
    <row r="21213" ht="0" hidden="1" customHeight="1" x14ac:dyDescent="0.25"/>
    <row r="21214" ht="0" hidden="1" customHeight="1" x14ac:dyDescent="0.25"/>
    <row r="21215" ht="0" hidden="1" customHeight="1" x14ac:dyDescent="0.25"/>
    <row r="21216" ht="0" hidden="1" customHeight="1" x14ac:dyDescent="0.25"/>
    <row r="21217" ht="0" hidden="1" customHeight="1" x14ac:dyDescent="0.25"/>
    <row r="21218" ht="0" hidden="1" customHeight="1" x14ac:dyDescent="0.25"/>
    <row r="21219" ht="0" hidden="1" customHeight="1" x14ac:dyDescent="0.25"/>
    <row r="21220" ht="0" hidden="1" customHeight="1" x14ac:dyDescent="0.25"/>
    <row r="21221" ht="0" hidden="1" customHeight="1" x14ac:dyDescent="0.25"/>
    <row r="21222" ht="0" hidden="1" customHeight="1" x14ac:dyDescent="0.25"/>
    <row r="21223" ht="0" hidden="1" customHeight="1" x14ac:dyDescent="0.25"/>
    <row r="21224" ht="0" hidden="1" customHeight="1" x14ac:dyDescent="0.25"/>
    <row r="21225" ht="0" hidden="1" customHeight="1" x14ac:dyDescent="0.25"/>
    <row r="21226" ht="0" hidden="1" customHeight="1" x14ac:dyDescent="0.25"/>
    <row r="21227" ht="0" hidden="1" customHeight="1" x14ac:dyDescent="0.25"/>
    <row r="21228" ht="0" hidden="1" customHeight="1" x14ac:dyDescent="0.25"/>
    <row r="21229" ht="0" hidden="1" customHeight="1" x14ac:dyDescent="0.25"/>
    <row r="21230" ht="0" hidden="1" customHeight="1" x14ac:dyDescent="0.25"/>
    <row r="21231" ht="0" hidden="1" customHeight="1" x14ac:dyDescent="0.25"/>
    <row r="21232" ht="0" hidden="1" customHeight="1" x14ac:dyDescent="0.25"/>
    <row r="21233" ht="0" hidden="1" customHeight="1" x14ac:dyDescent="0.25"/>
    <row r="21234" ht="0" hidden="1" customHeight="1" x14ac:dyDescent="0.25"/>
    <row r="21235" ht="0" hidden="1" customHeight="1" x14ac:dyDescent="0.25"/>
    <row r="21236" ht="0" hidden="1" customHeight="1" x14ac:dyDescent="0.25"/>
    <row r="21237" ht="0" hidden="1" customHeight="1" x14ac:dyDescent="0.25"/>
    <row r="21238" ht="0" hidden="1" customHeight="1" x14ac:dyDescent="0.25"/>
    <row r="21239" ht="0" hidden="1" customHeight="1" x14ac:dyDescent="0.25"/>
    <row r="21240" ht="0" hidden="1" customHeight="1" x14ac:dyDescent="0.25"/>
    <row r="21241" ht="0" hidden="1" customHeight="1" x14ac:dyDescent="0.25"/>
    <row r="21242" ht="0" hidden="1" customHeight="1" x14ac:dyDescent="0.25"/>
    <row r="21243" ht="0" hidden="1" customHeight="1" x14ac:dyDescent="0.25"/>
    <row r="21244" ht="0" hidden="1" customHeight="1" x14ac:dyDescent="0.25"/>
    <row r="21245" ht="0" hidden="1" customHeight="1" x14ac:dyDescent="0.25"/>
    <row r="21246" ht="0" hidden="1" customHeight="1" x14ac:dyDescent="0.25"/>
    <row r="21247" ht="0" hidden="1" customHeight="1" x14ac:dyDescent="0.25"/>
    <row r="21248" ht="0" hidden="1" customHeight="1" x14ac:dyDescent="0.25"/>
    <row r="21249" ht="0" hidden="1" customHeight="1" x14ac:dyDescent="0.25"/>
    <row r="21250" ht="0" hidden="1" customHeight="1" x14ac:dyDescent="0.25"/>
    <row r="21251" ht="0" hidden="1" customHeight="1" x14ac:dyDescent="0.25"/>
    <row r="21252" ht="0" hidden="1" customHeight="1" x14ac:dyDescent="0.25"/>
    <row r="21253" ht="0" hidden="1" customHeight="1" x14ac:dyDescent="0.25"/>
    <row r="21254" ht="0" hidden="1" customHeight="1" x14ac:dyDescent="0.25"/>
    <row r="21255" ht="0" hidden="1" customHeight="1" x14ac:dyDescent="0.25"/>
    <row r="21256" ht="0" hidden="1" customHeight="1" x14ac:dyDescent="0.25"/>
    <row r="21257" ht="0" hidden="1" customHeight="1" x14ac:dyDescent="0.25"/>
    <row r="21258" ht="0" hidden="1" customHeight="1" x14ac:dyDescent="0.25"/>
    <row r="21259" ht="0" hidden="1" customHeight="1" x14ac:dyDescent="0.25"/>
    <row r="21260" ht="0" hidden="1" customHeight="1" x14ac:dyDescent="0.25"/>
    <row r="21261" ht="0" hidden="1" customHeight="1" x14ac:dyDescent="0.25"/>
    <row r="21262" ht="0" hidden="1" customHeight="1" x14ac:dyDescent="0.25"/>
    <row r="21263" ht="0" hidden="1" customHeight="1" x14ac:dyDescent="0.25"/>
    <row r="21264" ht="0" hidden="1" customHeight="1" x14ac:dyDescent="0.25"/>
    <row r="21265" ht="0" hidden="1" customHeight="1" x14ac:dyDescent="0.25"/>
    <row r="21266" ht="0" hidden="1" customHeight="1" x14ac:dyDescent="0.25"/>
    <row r="21267" ht="0" hidden="1" customHeight="1" x14ac:dyDescent="0.25"/>
    <row r="21268" ht="0" hidden="1" customHeight="1" x14ac:dyDescent="0.25"/>
    <row r="21269" ht="0" hidden="1" customHeight="1" x14ac:dyDescent="0.25"/>
    <row r="21270" ht="0" hidden="1" customHeight="1" x14ac:dyDescent="0.25"/>
    <row r="21271" ht="0" hidden="1" customHeight="1" x14ac:dyDescent="0.25"/>
    <row r="21272" ht="0" hidden="1" customHeight="1" x14ac:dyDescent="0.25"/>
    <row r="21273" ht="0" hidden="1" customHeight="1" x14ac:dyDescent="0.25"/>
    <row r="21274" ht="0" hidden="1" customHeight="1" x14ac:dyDescent="0.25"/>
    <row r="21275" ht="0" hidden="1" customHeight="1" x14ac:dyDescent="0.25"/>
    <row r="21276" ht="0" hidden="1" customHeight="1" x14ac:dyDescent="0.25"/>
    <row r="21277" ht="0" hidden="1" customHeight="1" x14ac:dyDescent="0.25"/>
    <row r="21278" ht="0" hidden="1" customHeight="1" x14ac:dyDescent="0.25"/>
    <row r="21279" ht="0" hidden="1" customHeight="1" x14ac:dyDescent="0.25"/>
    <row r="21280" ht="0" hidden="1" customHeight="1" x14ac:dyDescent="0.25"/>
    <row r="21281" ht="0" hidden="1" customHeight="1" x14ac:dyDescent="0.25"/>
    <row r="21282" ht="0" hidden="1" customHeight="1" x14ac:dyDescent="0.25"/>
    <row r="21283" ht="0" hidden="1" customHeight="1" x14ac:dyDescent="0.25"/>
    <row r="21284" ht="0" hidden="1" customHeight="1" x14ac:dyDescent="0.25"/>
    <row r="21285" ht="0" hidden="1" customHeight="1" x14ac:dyDescent="0.25"/>
    <row r="21286" ht="0" hidden="1" customHeight="1" x14ac:dyDescent="0.25"/>
    <row r="21287" ht="0" hidden="1" customHeight="1" x14ac:dyDescent="0.25"/>
    <row r="21288" ht="0" hidden="1" customHeight="1" x14ac:dyDescent="0.25"/>
    <row r="21289" ht="0" hidden="1" customHeight="1" x14ac:dyDescent="0.25"/>
    <row r="21290" ht="0" hidden="1" customHeight="1" x14ac:dyDescent="0.25"/>
    <row r="21291" ht="0" hidden="1" customHeight="1" x14ac:dyDescent="0.25"/>
    <row r="21292" ht="0" hidden="1" customHeight="1" x14ac:dyDescent="0.25"/>
    <row r="21293" ht="0" hidden="1" customHeight="1" x14ac:dyDescent="0.25"/>
    <row r="21294" ht="0" hidden="1" customHeight="1" x14ac:dyDescent="0.25"/>
    <row r="21295" ht="0" hidden="1" customHeight="1" x14ac:dyDescent="0.25"/>
    <row r="21296" ht="0" hidden="1" customHeight="1" x14ac:dyDescent="0.25"/>
    <row r="21297" ht="0" hidden="1" customHeight="1" x14ac:dyDescent="0.25"/>
    <row r="21298" ht="0" hidden="1" customHeight="1" x14ac:dyDescent="0.25"/>
    <row r="21299" ht="0" hidden="1" customHeight="1" x14ac:dyDescent="0.25"/>
    <row r="21300" ht="0" hidden="1" customHeight="1" x14ac:dyDescent="0.25"/>
    <row r="21301" ht="0" hidden="1" customHeight="1" x14ac:dyDescent="0.25"/>
    <row r="21302" ht="0" hidden="1" customHeight="1" x14ac:dyDescent="0.25"/>
    <row r="21303" ht="0" hidden="1" customHeight="1" x14ac:dyDescent="0.25"/>
    <row r="21304" ht="0" hidden="1" customHeight="1" x14ac:dyDescent="0.25"/>
    <row r="21305" ht="0" hidden="1" customHeight="1" x14ac:dyDescent="0.25"/>
    <row r="21306" ht="0" hidden="1" customHeight="1" x14ac:dyDescent="0.25"/>
    <row r="21307" ht="0" hidden="1" customHeight="1" x14ac:dyDescent="0.25"/>
    <row r="21308" ht="0" hidden="1" customHeight="1" x14ac:dyDescent="0.25"/>
    <row r="21309" ht="0" hidden="1" customHeight="1" x14ac:dyDescent="0.25"/>
    <row r="21310" ht="0" hidden="1" customHeight="1" x14ac:dyDescent="0.25"/>
    <row r="21311" ht="0" hidden="1" customHeight="1" x14ac:dyDescent="0.25"/>
    <row r="21312" ht="0" hidden="1" customHeight="1" x14ac:dyDescent="0.25"/>
    <row r="21313" ht="0" hidden="1" customHeight="1" x14ac:dyDescent="0.25"/>
    <row r="21314" ht="0" hidden="1" customHeight="1" x14ac:dyDescent="0.25"/>
    <row r="21315" ht="0" hidden="1" customHeight="1" x14ac:dyDescent="0.25"/>
    <row r="21316" ht="0" hidden="1" customHeight="1" x14ac:dyDescent="0.25"/>
    <row r="21317" ht="0" hidden="1" customHeight="1" x14ac:dyDescent="0.25"/>
    <row r="21318" ht="0" hidden="1" customHeight="1" x14ac:dyDescent="0.25"/>
    <row r="21319" ht="0" hidden="1" customHeight="1" x14ac:dyDescent="0.25"/>
    <row r="21320" ht="0" hidden="1" customHeight="1" x14ac:dyDescent="0.25"/>
    <row r="21321" ht="0" hidden="1" customHeight="1" x14ac:dyDescent="0.25"/>
    <row r="21322" ht="0" hidden="1" customHeight="1" x14ac:dyDescent="0.25"/>
    <row r="21323" ht="0" hidden="1" customHeight="1" x14ac:dyDescent="0.25"/>
    <row r="21324" ht="0" hidden="1" customHeight="1" x14ac:dyDescent="0.25"/>
    <row r="21325" ht="0" hidden="1" customHeight="1" x14ac:dyDescent="0.25"/>
    <row r="21326" ht="0" hidden="1" customHeight="1" x14ac:dyDescent="0.25"/>
    <row r="21327" ht="0" hidden="1" customHeight="1" x14ac:dyDescent="0.25"/>
    <row r="21328" ht="0" hidden="1" customHeight="1" x14ac:dyDescent="0.25"/>
    <row r="21329" ht="0" hidden="1" customHeight="1" x14ac:dyDescent="0.25"/>
    <row r="21330" ht="0" hidden="1" customHeight="1" x14ac:dyDescent="0.25"/>
    <row r="21331" ht="0" hidden="1" customHeight="1" x14ac:dyDescent="0.25"/>
    <row r="21332" ht="0" hidden="1" customHeight="1" x14ac:dyDescent="0.25"/>
    <row r="21333" ht="0" hidden="1" customHeight="1" x14ac:dyDescent="0.25"/>
    <row r="21334" ht="0" hidden="1" customHeight="1" x14ac:dyDescent="0.25"/>
    <row r="21335" ht="0" hidden="1" customHeight="1" x14ac:dyDescent="0.25"/>
    <row r="21336" ht="0" hidden="1" customHeight="1" x14ac:dyDescent="0.25"/>
    <row r="21337" ht="0" hidden="1" customHeight="1" x14ac:dyDescent="0.25"/>
    <row r="21338" ht="0" hidden="1" customHeight="1" x14ac:dyDescent="0.25"/>
    <row r="21339" ht="0" hidden="1" customHeight="1" x14ac:dyDescent="0.25"/>
    <row r="21340" ht="0" hidden="1" customHeight="1" x14ac:dyDescent="0.25"/>
    <row r="21341" ht="0" hidden="1" customHeight="1" x14ac:dyDescent="0.25"/>
    <row r="21342" ht="0" hidden="1" customHeight="1" x14ac:dyDescent="0.25"/>
    <row r="21343" ht="0" hidden="1" customHeight="1" x14ac:dyDescent="0.25"/>
    <row r="21344" ht="0" hidden="1" customHeight="1" x14ac:dyDescent="0.25"/>
    <row r="21345" ht="0" hidden="1" customHeight="1" x14ac:dyDescent="0.25"/>
    <row r="21346" ht="0" hidden="1" customHeight="1" x14ac:dyDescent="0.25"/>
    <row r="21347" ht="0" hidden="1" customHeight="1" x14ac:dyDescent="0.25"/>
    <row r="21348" ht="0" hidden="1" customHeight="1" x14ac:dyDescent="0.25"/>
    <row r="21349" ht="0" hidden="1" customHeight="1" x14ac:dyDescent="0.25"/>
    <row r="21350" ht="0" hidden="1" customHeight="1" x14ac:dyDescent="0.25"/>
    <row r="21351" ht="0" hidden="1" customHeight="1" x14ac:dyDescent="0.25"/>
    <row r="21352" ht="0" hidden="1" customHeight="1" x14ac:dyDescent="0.25"/>
    <row r="21353" ht="0" hidden="1" customHeight="1" x14ac:dyDescent="0.25"/>
    <row r="21354" ht="0" hidden="1" customHeight="1" x14ac:dyDescent="0.25"/>
    <row r="21355" ht="0" hidden="1" customHeight="1" x14ac:dyDescent="0.25"/>
    <row r="21356" ht="0" hidden="1" customHeight="1" x14ac:dyDescent="0.25"/>
    <row r="21357" ht="0" hidden="1" customHeight="1" x14ac:dyDescent="0.25"/>
    <row r="21358" ht="0" hidden="1" customHeight="1" x14ac:dyDescent="0.25"/>
    <row r="21359" ht="0" hidden="1" customHeight="1" x14ac:dyDescent="0.25"/>
    <row r="21360" ht="0" hidden="1" customHeight="1" x14ac:dyDescent="0.25"/>
    <row r="21361" ht="0" hidden="1" customHeight="1" x14ac:dyDescent="0.25"/>
    <row r="21362" ht="0" hidden="1" customHeight="1" x14ac:dyDescent="0.25"/>
    <row r="21363" ht="0" hidden="1" customHeight="1" x14ac:dyDescent="0.25"/>
    <row r="21364" ht="0" hidden="1" customHeight="1" x14ac:dyDescent="0.25"/>
    <row r="21365" ht="0" hidden="1" customHeight="1" x14ac:dyDescent="0.25"/>
    <row r="21366" ht="0" hidden="1" customHeight="1" x14ac:dyDescent="0.25"/>
    <row r="21367" ht="0" hidden="1" customHeight="1" x14ac:dyDescent="0.25"/>
    <row r="21368" ht="0" hidden="1" customHeight="1" x14ac:dyDescent="0.25"/>
    <row r="21369" ht="0" hidden="1" customHeight="1" x14ac:dyDescent="0.25"/>
    <row r="21370" ht="0" hidden="1" customHeight="1" x14ac:dyDescent="0.25"/>
    <row r="21371" ht="0" hidden="1" customHeight="1" x14ac:dyDescent="0.25"/>
    <row r="21372" ht="0" hidden="1" customHeight="1" x14ac:dyDescent="0.25"/>
    <row r="21373" ht="0" hidden="1" customHeight="1" x14ac:dyDescent="0.25"/>
    <row r="21374" ht="0" hidden="1" customHeight="1" x14ac:dyDescent="0.25"/>
    <row r="21375" ht="0" hidden="1" customHeight="1" x14ac:dyDescent="0.25"/>
    <row r="21376" ht="0" hidden="1" customHeight="1" x14ac:dyDescent="0.25"/>
    <row r="21377" ht="0" hidden="1" customHeight="1" x14ac:dyDescent="0.25"/>
    <row r="21378" ht="0" hidden="1" customHeight="1" x14ac:dyDescent="0.25"/>
    <row r="21379" ht="0" hidden="1" customHeight="1" x14ac:dyDescent="0.25"/>
    <row r="21380" ht="0" hidden="1" customHeight="1" x14ac:dyDescent="0.25"/>
    <row r="21381" ht="0" hidden="1" customHeight="1" x14ac:dyDescent="0.25"/>
    <row r="21382" ht="0" hidden="1" customHeight="1" x14ac:dyDescent="0.25"/>
    <row r="21383" ht="0" hidden="1" customHeight="1" x14ac:dyDescent="0.25"/>
    <row r="21384" ht="0" hidden="1" customHeight="1" x14ac:dyDescent="0.25"/>
    <row r="21385" ht="0" hidden="1" customHeight="1" x14ac:dyDescent="0.25"/>
    <row r="21386" ht="0" hidden="1" customHeight="1" x14ac:dyDescent="0.25"/>
    <row r="21387" ht="0" hidden="1" customHeight="1" x14ac:dyDescent="0.25"/>
    <row r="21388" ht="0" hidden="1" customHeight="1" x14ac:dyDescent="0.25"/>
    <row r="21389" ht="0" hidden="1" customHeight="1" x14ac:dyDescent="0.25"/>
    <row r="21390" ht="0" hidden="1" customHeight="1" x14ac:dyDescent="0.25"/>
    <row r="21391" ht="0" hidden="1" customHeight="1" x14ac:dyDescent="0.25"/>
    <row r="21392" ht="0" hidden="1" customHeight="1" x14ac:dyDescent="0.25"/>
    <row r="21393" ht="0" hidden="1" customHeight="1" x14ac:dyDescent="0.25"/>
    <row r="21394" ht="0" hidden="1" customHeight="1" x14ac:dyDescent="0.25"/>
    <row r="21395" ht="0" hidden="1" customHeight="1" x14ac:dyDescent="0.25"/>
    <row r="21396" ht="0" hidden="1" customHeight="1" x14ac:dyDescent="0.25"/>
    <row r="21397" ht="0" hidden="1" customHeight="1" x14ac:dyDescent="0.25"/>
    <row r="21398" ht="0" hidden="1" customHeight="1" x14ac:dyDescent="0.25"/>
    <row r="21399" ht="0" hidden="1" customHeight="1" x14ac:dyDescent="0.25"/>
    <row r="21400" ht="0" hidden="1" customHeight="1" x14ac:dyDescent="0.25"/>
    <row r="21401" ht="0" hidden="1" customHeight="1" x14ac:dyDescent="0.25"/>
    <row r="21402" ht="0" hidden="1" customHeight="1" x14ac:dyDescent="0.25"/>
    <row r="21403" ht="0" hidden="1" customHeight="1" x14ac:dyDescent="0.25"/>
    <row r="21404" ht="0" hidden="1" customHeight="1" x14ac:dyDescent="0.25"/>
    <row r="21405" ht="0" hidden="1" customHeight="1" x14ac:dyDescent="0.25"/>
    <row r="21406" ht="0" hidden="1" customHeight="1" x14ac:dyDescent="0.25"/>
    <row r="21407" ht="0" hidden="1" customHeight="1" x14ac:dyDescent="0.25"/>
    <row r="21408" ht="0" hidden="1" customHeight="1" x14ac:dyDescent="0.25"/>
    <row r="21409" ht="0" hidden="1" customHeight="1" x14ac:dyDescent="0.25"/>
    <row r="21410" ht="0" hidden="1" customHeight="1" x14ac:dyDescent="0.25"/>
    <row r="21411" ht="0" hidden="1" customHeight="1" x14ac:dyDescent="0.25"/>
    <row r="21412" ht="0" hidden="1" customHeight="1" x14ac:dyDescent="0.25"/>
    <row r="21413" ht="0" hidden="1" customHeight="1" x14ac:dyDescent="0.25"/>
    <row r="21414" ht="0" hidden="1" customHeight="1" x14ac:dyDescent="0.25"/>
    <row r="21415" ht="0" hidden="1" customHeight="1" x14ac:dyDescent="0.25"/>
    <row r="21416" ht="0" hidden="1" customHeight="1" x14ac:dyDescent="0.25"/>
    <row r="21417" ht="0" hidden="1" customHeight="1" x14ac:dyDescent="0.25"/>
    <row r="21418" ht="0" hidden="1" customHeight="1" x14ac:dyDescent="0.25"/>
    <row r="21419" ht="0" hidden="1" customHeight="1" x14ac:dyDescent="0.25"/>
    <row r="21420" ht="0" hidden="1" customHeight="1" x14ac:dyDescent="0.25"/>
    <row r="21421" ht="0" hidden="1" customHeight="1" x14ac:dyDescent="0.25"/>
    <row r="21422" ht="0" hidden="1" customHeight="1" x14ac:dyDescent="0.25"/>
    <row r="21423" ht="0" hidden="1" customHeight="1" x14ac:dyDescent="0.25"/>
    <row r="21424" ht="0" hidden="1" customHeight="1" x14ac:dyDescent="0.25"/>
    <row r="21425" ht="0" hidden="1" customHeight="1" x14ac:dyDescent="0.25"/>
    <row r="21426" ht="0" hidden="1" customHeight="1" x14ac:dyDescent="0.25"/>
    <row r="21427" ht="0" hidden="1" customHeight="1" x14ac:dyDescent="0.25"/>
    <row r="21428" ht="0" hidden="1" customHeight="1" x14ac:dyDescent="0.25"/>
    <row r="21429" ht="0" hidden="1" customHeight="1" x14ac:dyDescent="0.25"/>
    <row r="21430" ht="0" hidden="1" customHeight="1" x14ac:dyDescent="0.25"/>
    <row r="21431" ht="0" hidden="1" customHeight="1" x14ac:dyDescent="0.25"/>
    <row r="21432" ht="0" hidden="1" customHeight="1" x14ac:dyDescent="0.25"/>
    <row r="21433" ht="0" hidden="1" customHeight="1" x14ac:dyDescent="0.25"/>
    <row r="21434" ht="0" hidden="1" customHeight="1" x14ac:dyDescent="0.25"/>
    <row r="21435" ht="0" hidden="1" customHeight="1" x14ac:dyDescent="0.25"/>
    <row r="21436" ht="0" hidden="1" customHeight="1" x14ac:dyDescent="0.25"/>
    <row r="21437" ht="0" hidden="1" customHeight="1" x14ac:dyDescent="0.25"/>
    <row r="21438" ht="0" hidden="1" customHeight="1" x14ac:dyDescent="0.25"/>
    <row r="21439" ht="0" hidden="1" customHeight="1" x14ac:dyDescent="0.25"/>
    <row r="21440" ht="0" hidden="1" customHeight="1" x14ac:dyDescent="0.25"/>
    <row r="21441" ht="0" hidden="1" customHeight="1" x14ac:dyDescent="0.25"/>
    <row r="21442" ht="0" hidden="1" customHeight="1" x14ac:dyDescent="0.25"/>
    <row r="21443" ht="0" hidden="1" customHeight="1" x14ac:dyDescent="0.25"/>
    <row r="21444" ht="0" hidden="1" customHeight="1" x14ac:dyDescent="0.25"/>
    <row r="21445" ht="0" hidden="1" customHeight="1" x14ac:dyDescent="0.25"/>
    <row r="21446" ht="0" hidden="1" customHeight="1" x14ac:dyDescent="0.25"/>
    <row r="21447" ht="0" hidden="1" customHeight="1" x14ac:dyDescent="0.25"/>
    <row r="21448" ht="0" hidden="1" customHeight="1" x14ac:dyDescent="0.25"/>
    <row r="21449" ht="0" hidden="1" customHeight="1" x14ac:dyDescent="0.25"/>
    <row r="21450" ht="0" hidden="1" customHeight="1" x14ac:dyDescent="0.25"/>
    <row r="21451" ht="0" hidden="1" customHeight="1" x14ac:dyDescent="0.25"/>
    <row r="21452" ht="0" hidden="1" customHeight="1" x14ac:dyDescent="0.25"/>
    <row r="21453" ht="0" hidden="1" customHeight="1" x14ac:dyDescent="0.25"/>
    <row r="21454" ht="0" hidden="1" customHeight="1" x14ac:dyDescent="0.25"/>
    <row r="21455" ht="0" hidden="1" customHeight="1" x14ac:dyDescent="0.25"/>
    <row r="21456" ht="0" hidden="1" customHeight="1" x14ac:dyDescent="0.25"/>
    <row r="21457" ht="0" hidden="1" customHeight="1" x14ac:dyDescent="0.25"/>
    <row r="21458" ht="0" hidden="1" customHeight="1" x14ac:dyDescent="0.25"/>
    <row r="21459" ht="0" hidden="1" customHeight="1" x14ac:dyDescent="0.25"/>
    <row r="21460" ht="0" hidden="1" customHeight="1" x14ac:dyDescent="0.25"/>
    <row r="21461" ht="0" hidden="1" customHeight="1" x14ac:dyDescent="0.25"/>
    <row r="21462" ht="0" hidden="1" customHeight="1" x14ac:dyDescent="0.25"/>
    <row r="21463" ht="0" hidden="1" customHeight="1" x14ac:dyDescent="0.25"/>
    <row r="21464" ht="0" hidden="1" customHeight="1" x14ac:dyDescent="0.25"/>
    <row r="21465" ht="0" hidden="1" customHeight="1" x14ac:dyDescent="0.25"/>
    <row r="21466" ht="0" hidden="1" customHeight="1" x14ac:dyDescent="0.25"/>
    <row r="21467" ht="0" hidden="1" customHeight="1" x14ac:dyDescent="0.25"/>
    <row r="21468" ht="0" hidden="1" customHeight="1" x14ac:dyDescent="0.25"/>
    <row r="21469" ht="0" hidden="1" customHeight="1" x14ac:dyDescent="0.25"/>
    <row r="21470" ht="0" hidden="1" customHeight="1" x14ac:dyDescent="0.25"/>
    <row r="21471" ht="0" hidden="1" customHeight="1" x14ac:dyDescent="0.25"/>
    <row r="21472" ht="0" hidden="1" customHeight="1" x14ac:dyDescent="0.25"/>
    <row r="21473" ht="0" hidden="1" customHeight="1" x14ac:dyDescent="0.25"/>
    <row r="21474" ht="0" hidden="1" customHeight="1" x14ac:dyDescent="0.25"/>
    <row r="21475" ht="0" hidden="1" customHeight="1" x14ac:dyDescent="0.25"/>
    <row r="21476" ht="0" hidden="1" customHeight="1" x14ac:dyDescent="0.25"/>
    <row r="21477" ht="0" hidden="1" customHeight="1" x14ac:dyDescent="0.25"/>
    <row r="21478" ht="0" hidden="1" customHeight="1" x14ac:dyDescent="0.25"/>
    <row r="21479" ht="0" hidden="1" customHeight="1" x14ac:dyDescent="0.25"/>
    <row r="21480" ht="0" hidden="1" customHeight="1" x14ac:dyDescent="0.25"/>
    <row r="21481" ht="0" hidden="1" customHeight="1" x14ac:dyDescent="0.25"/>
    <row r="21482" ht="0" hidden="1" customHeight="1" x14ac:dyDescent="0.25"/>
    <row r="21483" ht="0" hidden="1" customHeight="1" x14ac:dyDescent="0.25"/>
    <row r="21484" ht="0" hidden="1" customHeight="1" x14ac:dyDescent="0.25"/>
    <row r="21485" ht="0" hidden="1" customHeight="1" x14ac:dyDescent="0.25"/>
    <row r="21486" ht="0" hidden="1" customHeight="1" x14ac:dyDescent="0.25"/>
    <row r="21487" ht="0" hidden="1" customHeight="1" x14ac:dyDescent="0.25"/>
    <row r="21488" ht="0" hidden="1" customHeight="1" x14ac:dyDescent="0.25"/>
    <row r="21489" ht="0" hidden="1" customHeight="1" x14ac:dyDescent="0.25"/>
    <row r="21490" ht="0" hidden="1" customHeight="1" x14ac:dyDescent="0.25"/>
    <row r="21491" ht="0" hidden="1" customHeight="1" x14ac:dyDescent="0.25"/>
    <row r="21492" ht="0" hidden="1" customHeight="1" x14ac:dyDescent="0.25"/>
    <row r="21493" ht="0" hidden="1" customHeight="1" x14ac:dyDescent="0.25"/>
    <row r="21494" ht="0" hidden="1" customHeight="1" x14ac:dyDescent="0.25"/>
    <row r="21495" ht="0" hidden="1" customHeight="1" x14ac:dyDescent="0.25"/>
    <row r="21496" ht="0" hidden="1" customHeight="1" x14ac:dyDescent="0.25"/>
    <row r="21497" ht="0" hidden="1" customHeight="1" x14ac:dyDescent="0.25"/>
    <row r="21498" ht="0" hidden="1" customHeight="1" x14ac:dyDescent="0.25"/>
    <row r="21499" ht="0" hidden="1" customHeight="1" x14ac:dyDescent="0.25"/>
    <row r="21500" ht="0" hidden="1" customHeight="1" x14ac:dyDescent="0.25"/>
    <row r="21501" ht="0" hidden="1" customHeight="1" x14ac:dyDescent="0.25"/>
    <row r="21502" ht="0" hidden="1" customHeight="1" x14ac:dyDescent="0.25"/>
    <row r="21503" ht="0" hidden="1" customHeight="1" x14ac:dyDescent="0.25"/>
    <row r="21504" ht="0" hidden="1" customHeight="1" x14ac:dyDescent="0.25"/>
    <row r="21505" ht="0" hidden="1" customHeight="1" x14ac:dyDescent="0.25"/>
    <row r="21506" ht="0" hidden="1" customHeight="1" x14ac:dyDescent="0.25"/>
    <row r="21507" ht="0" hidden="1" customHeight="1" x14ac:dyDescent="0.25"/>
    <row r="21508" ht="0" hidden="1" customHeight="1" x14ac:dyDescent="0.25"/>
    <row r="21509" ht="0" hidden="1" customHeight="1" x14ac:dyDescent="0.25"/>
    <row r="21510" ht="0" hidden="1" customHeight="1" x14ac:dyDescent="0.25"/>
    <row r="21511" ht="0" hidden="1" customHeight="1" x14ac:dyDescent="0.25"/>
    <row r="21512" ht="0" hidden="1" customHeight="1" x14ac:dyDescent="0.25"/>
    <row r="21513" ht="0" hidden="1" customHeight="1" x14ac:dyDescent="0.25"/>
    <row r="21514" ht="0" hidden="1" customHeight="1" x14ac:dyDescent="0.25"/>
    <row r="21515" ht="0" hidden="1" customHeight="1" x14ac:dyDescent="0.25"/>
    <row r="21516" ht="0" hidden="1" customHeight="1" x14ac:dyDescent="0.25"/>
    <row r="21517" ht="0" hidden="1" customHeight="1" x14ac:dyDescent="0.25"/>
    <row r="21518" ht="0" hidden="1" customHeight="1" x14ac:dyDescent="0.25"/>
    <row r="21519" ht="0" hidden="1" customHeight="1" x14ac:dyDescent="0.25"/>
    <row r="21520" ht="0" hidden="1" customHeight="1" x14ac:dyDescent="0.25"/>
    <row r="21521" ht="0" hidden="1" customHeight="1" x14ac:dyDescent="0.25"/>
    <row r="21522" ht="0" hidden="1" customHeight="1" x14ac:dyDescent="0.25"/>
    <row r="21523" ht="0" hidden="1" customHeight="1" x14ac:dyDescent="0.25"/>
    <row r="21524" ht="0" hidden="1" customHeight="1" x14ac:dyDescent="0.25"/>
    <row r="21525" ht="0" hidden="1" customHeight="1" x14ac:dyDescent="0.25"/>
    <row r="21526" ht="0" hidden="1" customHeight="1" x14ac:dyDescent="0.25"/>
    <row r="21527" ht="0" hidden="1" customHeight="1" x14ac:dyDescent="0.25"/>
    <row r="21528" ht="0" hidden="1" customHeight="1" x14ac:dyDescent="0.25"/>
    <row r="21529" ht="0" hidden="1" customHeight="1" x14ac:dyDescent="0.25"/>
    <row r="21530" ht="0" hidden="1" customHeight="1" x14ac:dyDescent="0.25"/>
    <row r="21531" ht="0" hidden="1" customHeight="1" x14ac:dyDescent="0.25"/>
    <row r="21532" ht="0" hidden="1" customHeight="1" x14ac:dyDescent="0.25"/>
    <row r="21533" ht="0" hidden="1" customHeight="1" x14ac:dyDescent="0.25"/>
    <row r="21534" ht="0" hidden="1" customHeight="1" x14ac:dyDescent="0.25"/>
    <row r="21535" ht="0" hidden="1" customHeight="1" x14ac:dyDescent="0.25"/>
    <row r="21536" ht="0" hidden="1" customHeight="1" x14ac:dyDescent="0.25"/>
    <row r="21537" ht="0" hidden="1" customHeight="1" x14ac:dyDescent="0.25"/>
    <row r="21538" ht="0" hidden="1" customHeight="1" x14ac:dyDescent="0.25"/>
    <row r="21539" ht="0" hidden="1" customHeight="1" x14ac:dyDescent="0.25"/>
    <row r="21540" ht="0" hidden="1" customHeight="1" x14ac:dyDescent="0.25"/>
    <row r="21541" ht="0" hidden="1" customHeight="1" x14ac:dyDescent="0.25"/>
    <row r="21542" ht="0" hidden="1" customHeight="1" x14ac:dyDescent="0.25"/>
    <row r="21543" ht="0" hidden="1" customHeight="1" x14ac:dyDescent="0.25"/>
    <row r="21544" ht="0" hidden="1" customHeight="1" x14ac:dyDescent="0.25"/>
    <row r="21545" ht="0" hidden="1" customHeight="1" x14ac:dyDescent="0.25"/>
    <row r="21546" ht="0" hidden="1" customHeight="1" x14ac:dyDescent="0.25"/>
    <row r="21547" ht="0" hidden="1" customHeight="1" x14ac:dyDescent="0.25"/>
    <row r="21548" ht="0" hidden="1" customHeight="1" x14ac:dyDescent="0.25"/>
    <row r="21549" ht="0" hidden="1" customHeight="1" x14ac:dyDescent="0.25"/>
    <row r="21550" ht="0" hidden="1" customHeight="1" x14ac:dyDescent="0.25"/>
    <row r="21551" ht="0" hidden="1" customHeight="1" x14ac:dyDescent="0.25"/>
    <row r="21552" ht="0" hidden="1" customHeight="1" x14ac:dyDescent="0.25"/>
    <row r="21553" ht="0" hidden="1" customHeight="1" x14ac:dyDescent="0.25"/>
    <row r="21554" ht="0" hidden="1" customHeight="1" x14ac:dyDescent="0.25"/>
    <row r="21555" ht="0" hidden="1" customHeight="1" x14ac:dyDescent="0.25"/>
    <row r="21556" ht="0" hidden="1" customHeight="1" x14ac:dyDescent="0.25"/>
    <row r="21557" ht="0" hidden="1" customHeight="1" x14ac:dyDescent="0.25"/>
    <row r="21558" ht="0" hidden="1" customHeight="1" x14ac:dyDescent="0.25"/>
    <row r="21559" ht="0" hidden="1" customHeight="1" x14ac:dyDescent="0.25"/>
    <row r="21560" ht="0" hidden="1" customHeight="1" x14ac:dyDescent="0.25"/>
    <row r="21561" ht="0" hidden="1" customHeight="1" x14ac:dyDescent="0.25"/>
    <row r="21562" ht="0" hidden="1" customHeight="1" x14ac:dyDescent="0.25"/>
    <row r="21563" ht="0" hidden="1" customHeight="1" x14ac:dyDescent="0.25"/>
    <row r="21564" ht="0" hidden="1" customHeight="1" x14ac:dyDescent="0.25"/>
    <row r="21565" ht="0" hidden="1" customHeight="1" x14ac:dyDescent="0.25"/>
    <row r="21566" ht="0" hidden="1" customHeight="1" x14ac:dyDescent="0.25"/>
    <row r="21567" ht="0" hidden="1" customHeight="1" x14ac:dyDescent="0.25"/>
    <row r="21568" ht="0" hidden="1" customHeight="1" x14ac:dyDescent="0.25"/>
    <row r="21569" ht="0" hidden="1" customHeight="1" x14ac:dyDescent="0.25"/>
    <row r="21570" ht="0" hidden="1" customHeight="1" x14ac:dyDescent="0.25"/>
    <row r="21571" ht="0" hidden="1" customHeight="1" x14ac:dyDescent="0.25"/>
    <row r="21572" ht="0" hidden="1" customHeight="1" x14ac:dyDescent="0.25"/>
    <row r="21573" ht="0" hidden="1" customHeight="1" x14ac:dyDescent="0.25"/>
    <row r="21574" ht="0" hidden="1" customHeight="1" x14ac:dyDescent="0.25"/>
    <row r="21575" ht="0" hidden="1" customHeight="1" x14ac:dyDescent="0.25"/>
    <row r="21576" ht="0" hidden="1" customHeight="1" x14ac:dyDescent="0.25"/>
    <row r="21577" ht="0" hidden="1" customHeight="1" x14ac:dyDescent="0.25"/>
    <row r="21578" ht="0" hidden="1" customHeight="1" x14ac:dyDescent="0.25"/>
    <row r="21579" ht="0" hidden="1" customHeight="1" x14ac:dyDescent="0.25"/>
    <row r="21580" ht="0" hidden="1" customHeight="1" x14ac:dyDescent="0.25"/>
    <row r="21581" ht="0" hidden="1" customHeight="1" x14ac:dyDescent="0.25"/>
    <row r="21582" ht="0" hidden="1" customHeight="1" x14ac:dyDescent="0.25"/>
    <row r="21583" ht="0" hidden="1" customHeight="1" x14ac:dyDescent="0.25"/>
    <row r="21584" ht="0" hidden="1" customHeight="1" x14ac:dyDescent="0.25"/>
    <row r="21585" ht="0" hidden="1" customHeight="1" x14ac:dyDescent="0.25"/>
    <row r="21586" ht="0" hidden="1" customHeight="1" x14ac:dyDescent="0.25"/>
    <row r="21587" ht="0" hidden="1" customHeight="1" x14ac:dyDescent="0.25"/>
    <row r="21588" ht="0" hidden="1" customHeight="1" x14ac:dyDescent="0.25"/>
    <row r="21589" ht="0" hidden="1" customHeight="1" x14ac:dyDescent="0.25"/>
    <row r="21590" ht="0" hidden="1" customHeight="1" x14ac:dyDescent="0.25"/>
    <row r="21591" ht="0" hidden="1" customHeight="1" x14ac:dyDescent="0.25"/>
    <row r="21592" ht="0" hidden="1" customHeight="1" x14ac:dyDescent="0.25"/>
    <row r="21593" ht="0" hidden="1" customHeight="1" x14ac:dyDescent="0.25"/>
    <row r="21594" ht="0" hidden="1" customHeight="1" x14ac:dyDescent="0.25"/>
    <row r="21595" ht="0" hidden="1" customHeight="1" x14ac:dyDescent="0.25"/>
    <row r="21596" ht="0" hidden="1" customHeight="1" x14ac:dyDescent="0.25"/>
    <row r="21597" ht="0" hidden="1" customHeight="1" x14ac:dyDescent="0.25"/>
    <row r="21598" ht="0" hidden="1" customHeight="1" x14ac:dyDescent="0.25"/>
    <row r="21599" ht="0" hidden="1" customHeight="1" x14ac:dyDescent="0.25"/>
    <row r="21600" ht="0" hidden="1" customHeight="1" x14ac:dyDescent="0.25"/>
    <row r="21601" ht="0" hidden="1" customHeight="1" x14ac:dyDescent="0.25"/>
    <row r="21602" ht="0" hidden="1" customHeight="1" x14ac:dyDescent="0.25"/>
    <row r="21603" ht="0" hidden="1" customHeight="1" x14ac:dyDescent="0.25"/>
    <row r="21604" ht="0" hidden="1" customHeight="1" x14ac:dyDescent="0.25"/>
    <row r="21605" ht="0" hidden="1" customHeight="1" x14ac:dyDescent="0.25"/>
    <row r="21606" ht="0" hidden="1" customHeight="1" x14ac:dyDescent="0.25"/>
    <row r="21607" ht="0" hidden="1" customHeight="1" x14ac:dyDescent="0.25"/>
    <row r="21608" ht="0" hidden="1" customHeight="1" x14ac:dyDescent="0.25"/>
    <row r="21609" ht="0" hidden="1" customHeight="1" x14ac:dyDescent="0.25"/>
    <row r="21610" ht="0" hidden="1" customHeight="1" x14ac:dyDescent="0.25"/>
    <row r="21611" ht="0" hidden="1" customHeight="1" x14ac:dyDescent="0.25"/>
    <row r="21612" ht="0" hidden="1" customHeight="1" x14ac:dyDescent="0.25"/>
    <row r="21613" ht="0" hidden="1" customHeight="1" x14ac:dyDescent="0.25"/>
    <row r="21614" ht="0" hidden="1" customHeight="1" x14ac:dyDescent="0.25"/>
    <row r="21615" ht="0" hidden="1" customHeight="1" x14ac:dyDescent="0.25"/>
    <row r="21616" ht="0" hidden="1" customHeight="1" x14ac:dyDescent="0.25"/>
    <row r="21617" ht="0" hidden="1" customHeight="1" x14ac:dyDescent="0.25"/>
    <row r="21618" ht="0" hidden="1" customHeight="1" x14ac:dyDescent="0.25"/>
    <row r="21619" ht="0" hidden="1" customHeight="1" x14ac:dyDescent="0.25"/>
    <row r="21620" ht="0" hidden="1" customHeight="1" x14ac:dyDescent="0.25"/>
    <row r="21621" ht="0" hidden="1" customHeight="1" x14ac:dyDescent="0.25"/>
    <row r="21622" ht="0" hidden="1" customHeight="1" x14ac:dyDescent="0.25"/>
    <row r="21623" ht="0" hidden="1" customHeight="1" x14ac:dyDescent="0.25"/>
    <row r="21624" ht="0" hidden="1" customHeight="1" x14ac:dyDescent="0.25"/>
    <row r="21625" ht="0" hidden="1" customHeight="1" x14ac:dyDescent="0.25"/>
    <row r="21626" ht="0" hidden="1" customHeight="1" x14ac:dyDescent="0.25"/>
    <row r="21627" ht="0" hidden="1" customHeight="1" x14ac:dyDescent="0.25"/>
    <row r="21628" ht="0" hidden="1" customHeight="1" x14ac:dyDescent="0.25"/>
    <row r="21629" ht="0" hidden="1" customHeight="1" x14ac:dyDescent="0.25"/>
    <row r="21630" ht="0" hidden="1" customHeight="1" x14ac:dyDescent="0.25"/>
    <row r="21631" ht="0" hidden="1" customHeight="1" x14ac:dyDescent="0.25"/>
    <row r="21632" ht="0" hidden="1" customHeight="1" x14ac:dyDescent="0.25"/>
    <row r="21633" ht="0" hidden="1" customHeight="1" x14ac:dyDescent="0.25"/>
    <row r="21634" ht="0" hidden="1" customHeight="1" x14ac:dyDescent="0.25"/>
    <row r="21635" ht="0" hidden="1" customHeight="1" x14ac:dyDescent="0.25"/>
    <row r="21636" ht="0" hidden="1" customHeight="1" x14ac:dyDescent="0.25"/>
    <row r="21637" ht="0" hidden="1" customHeight="1" x14ac:dyDescent="0.25"/>
    <row r="21638" ht="0" hidden="1" customHeight="1" x14ac:dyDescent="0.25"/>
    <row r="21639" ht="0" hidden="1" customHeight="1" x14ac:dyDescent="0.25"/>
    <row r="21640" ht="0" hidden="1" customHeight="1" x14ac:dyDescent="0.25"/>
    <row r="21641" ht="0" hidden="1" customHeight="1" x14ac:dyDescent="0.25"/>
    <row r="21642" ht="0" hidden="1" customHeight="1" x14ac:dyDescent="0.25"/>
    <row r="21643" ht="0" hidden="1" customHeight="1" x14ac:dyDescent="0.25"/>
    <row r="21644" ht="0" hidden="1" customHeight="1" x14ac:dyDescent="0.25"/>
    <row r="21645" ht="0" hidden="1" customHeight="1" x14ac:dyDescent="0.25"/>
    <row r="21646" ht="0" hidden="1" customHeight="1" x14ac:dyDescent="0.25"/>
    <row r="21647" ht="0" hidden="1" customHeight="1" x14ac:dyDescent="0.25"/>
    <row r="21648" ht="0" hidden="1" customHeight="1" x14ac:dyDescent="0.25"/>
    <row r="21649" ht="0" hidden="1" customHeight="1" x14ac:dyDescent="0.25"/>
    <row r="21650" ht="0" hidden="1" customHeight="1" x14ac:dyDescent="0.25"/>
    <row r="21651" ht="0" hidden="1" customHeight="1" x14ac:dyDescent="0.25"/>
    <row r="21652" ht="0" hidden="1" customHeight="1" x14ac:dyDescent="0.25"/>
    <row r="21653" ht="0" hidden="1" customHeight="1" x14ac:dyDescent="0.25"/>
    <row r="21654" ht="0" hidden="1" customHeight="1" x14ac:dyDescent="0.25"/>
    <row r="21655" ht="0" hidden="1" customHeight="1" x14ac:dyDescent="0.25"/>
    <row r="21656" ht="0" hidden="1" customHeight="1" x14ac:dyDescent="0.25"/>
    <row r="21657" ht="0" hidden="1" customHeight="1" x14ac:dyDescent="0.25"/>
    <row r="21658" ht="0" hidden="1" customHeight="1" x14ac:dyDescent="0.25"/>
    <row r="21659" ht="0" hidden="1" customHeight="1" x14ac:dyDescent="0.25"/>
    <row r="21660" ht="0" hidden="1" customHeight="1" x14ac:dyDescent="0.25"/>
    <row r="21661" ht="0" hidden="1" customHeight="1" x14ac:dyDescent="0.25"/>
    <row r="21662" ht="0" hidden="1" customHeight="1" x14ac:dyDescent="0.25"/>
    <row r="21663" ht="0" hidden="1" customHeight="1" x14ac:dyDescent="0.25"/>
    <row r="21664" ht="0" hidden="1" customHeight="1" x14ac:dyDescent="0.25"/>
    <row r="21665" ht="0" hidden="1" customHeight="1" x14ac:dyDescent="0.25"/>
    <row r="21666" ht="0" hidden="1" customHeight="1" x14ac:dyDescent="0.25"/>
    <row r="21667" ht="0" hidden="1" customHeight="1" x14ac:dyDescent="0.25"/>
    <row r="21668" ht="0" hidden="1" customHeight="1" x14ac:dyDescent="0.25"/>
    <row r="21669" ht="0" hidden="1" customHeight="1" x14ac:dyDescent="0.25"/>
    <row r="21670" ht="0" hidden="1" customHeight="1" x14ac:dyDescent="0.25"/>
    <row r="21671" ht="0" hidden="1" customHeight="1" x14ac:dyDescent="0.25"/>
    <row r="21672" ht="0" hidden="1" customHeight="1" x14ac:dyDescent="0.25"/>
    <row r="21673" ht="0" hidden="1" customHeight="1" x14ac:dyDescent="0.25"/>
    <row r="21674" ht="0" hidden="1" customHeight="1" x14ac:dyDescent="0.25"/>
    <row r="21675" ht="0" hidden="1" customHeight="1" x14ac:dyDescent="0.25"/>
    <row r="21676" ht="0" hidden="1" customHeight="1" x14ac:dyDescent="0.25"/>
    <row r="21677" ht="0" hidden="1" customHeight="1" x14ac:dyDescent="0.25"/>
    <row r="21678" ht="0" hidden="1" customHeight="1" x14ac:dyDescent="0.25"/>
    <row r="21679" ht="0" hidden="1" customHeight="1" x14ac:dyDescent="0.25"/>
    <row r="21680" ht="0" hidden="1" customHeight="1" x14ac:dyDescent="0.25"/>
    <row r="21681" ht="0" hidden="1" customHeight="1" x14ac:dyDescent="0.25"/>
    <row r="21682" ht="0" hidden="1" customHeight="1" x14ac:dyDescent="0.25"/>
    <row r="21683" ht="0" hidden="1" customHeight="1" x14ac:dyDescent="0.25"/>
    <row r="21684" ht="0" hidden="1" customHeight="1" x14ac:dyDescent="0.25"/>
    <row r="21685" ht="0" hidden="1" customHeight="1" x14ac:dyDescent="0.25"/>
    <row r="21686" ht="0" hidden="1" customHeight="1" x14ac:dyDescent="0.25"/>
    <row r="21687" ht="0" hidden="1" customHeight="1" x14ac:dyDescent="0.25"/>
    <row r="21688" ht="0" hidden="1" customHeight="1" x14ac:dyDescent="0.25"/>
    <row r="21689" ht="0" hidden="1" customHeight="1" x14ac:dyDescent="0.25"/>
    <row r="21690" ht="0" hidden="1" customHeight="1" x14ac:dyDescent="0.25"/>
    <row r="21691" ht="0" hidden="1" customHeight="1" x14ac:dyDescent="0.25"/>
    <row r="21692" ht="0" hidden="1" customHeight="1" x14ac:dyDescent="0.25"/>
    <row r="21693" ht="0" hidden="1" customHeight="1" x14ac:dyDescent="0.25"/>
    <row r="21694" ht="0" hidden="1" customHeight="1" x14ac:dyDescent="0.25"/>
    <row r="21695" ht="0" hidden="1" customHeight="1" x14ac:dyDescent="0.25"/>
    <row r="21696" ht="0" hidden="1" customHeight="1" x14ac:dyDescent="0.25"/>
    <row r="21697" ht="0" hidden="1" customHeight="1" x14ac:dyDescent="0.25"/>
    <row r="21698" ht="0" hidden="1" customHeight="1" x14ac:dyDescent="0.25"/>
    <row r="21699" ht="0" hidden="1" customHeight="1" x14ac:dyDescent="0.25"/>
    <row r="21700" ht="0" hidden="1" customHeight="1" x14ac:dyDescent="0.25"/>
    <row r="21701" ht="0" hidden="1" customHeight="1" x14ac:dyDescent="0.25"/>
    <row r="21702" ht="0" hidden="1" customHeight="1" x14ac:dyDescent="0.25"/>
    <row r="21703" ht="0" hidden="1" customHeight="1" x14ac:dyDescent="0.25"/>
    <row r="21704" ht="0" hidden="1" customHeight="1" x14ac:dyDescent="0.25"/>
    <row r="21705" ht="0" hidden="1" customHeight="1" x14ac:dyDescent="0.25"/>
    <row r="21706" ht="0" hidden="1" customHeight="1" x14ac:dyDescent="0.25"/>
    <row r="21707" ht="0" hidden="1" customHeight="1" x14ac:dyDescent="0.25"/>
    <row r="21708" ht="0" hidden="1" customHeight="1" x14ac:dyDescent="0.25"/>
    <row r="21709" ht="0" hidden="1" customHeight="1" x14ac:dyDescent="0.25"/>
    <row r="21710" ht="0" hidden="1" customHeight="1" x14ac:dyDescent="0.25"/>
    <row r="21711" ht="0" hidden="1" customHeight="1" x14ac:dyDescent="0.25"/>
    <row r="21712" ht="0" hidden="1" customHeight="1" x14ac:dyDescent="0.25"/>
    <row r="21713" ht="0" hidden="1" customHeight="1" x14ac:dyDescent="0.25"/>
    <row r="21714" ht="0" hidden="1" customHeight="1" x14ac:dyDescent="0.25"/>
    <row r="21715" ht="0" hidden="1" customHeight="1" x14ac:dyDescent="0.25"/>
    <row r="21716" ht="0" hidden="1" customHeight="1" x14ac:dyDescent="0.25"/>
    <row r="21717" ht="0" hidden="1" customHeight="1" x14ac:dyDescent="0.25"/>
    <row r="21718" ht="0" hidden="1" customHeight="1" x14ac:dyDescent="0.25"/>
    <row r="21719" ht="0" hidden="1" customHeight="1" x14ac:dyDescent="0.25"/>
    <row r="21720" ht="0" hidden="1" customHeight="1" x14ac:dyDescent="0.25"/>
    <row r="21721" ht="0" hidden="1" customHeight="1" x14ac:dyDescent="0.25"/>
    <row r="21722" ht="0" hidden="1" customHeight="1" x14ac:dyDescent="0.25"/>
    <row r="21723" ht="0" hidden="1" customHeight="1" x14ac:dyDescent="0.25"/>
    <row r="21724" ht="0" hidden="1" customHeight="1" x14ac:dyDescent="0.25"/>
    <row r="21725" ht="0" hidden="1" customHeight="1" x14ac:dyDescent="0.25"/>
    <row r="21726" ht="0" hidden="1" customHeight="1" x14ac:dyDescent="0.25"/>
    <row r="21727" ht="0" hidden="1" customHeight="1" x14ac:dyDescent="0.25"/>
    <row r="21728" ht="0" hidden="1" customHeight="1" x14ac:dyDescent="0.25"/>
    <row r="21729" ht="0" hidden="1" customHeight="1" x14ac:dyDescent="0.25"/>
    <row r="21730" ht="0" hidden="1" customHeight="1" x14ac:dyDescent="0.25"/>
    <row r="21731" ht="0" hidden="1" customHeight="1" x14ac:dyDescent="0.25"/>
    <row r="21732" ht="0" hidden="1" customHeight="1" x14ac:dyDescent="0.25"/>
    <row r="21733" ht="0" hidden="1" customHeight="1" x14ac:dyDescent="0.25"/>
    <row r="21734" ht="0" hidden="1" customHeight="1" x14ac:dyDescent="0.25"/>
    <row r="21735" ht="0" hidden="1" customHeight="1" x14ac:dyDescent="0.25"/>
    <row r="21736" ht="0" hidden="1" customHeight="1" x14ac:dyDescent="0.25"/>
    <row r="21737" ht="0" hidden="1" customHeight="1" x14ac:dyDescent="0.25"/>
    <row r="21738" ht="0" hidden="1" customHeight="1" x14ac:dyDescent="0.25"/>
    <row r="21739" ht="0" hidden="1" customHeight="1" x14ac:dyDescent="0.25"/>
    <row r="21740" ht="0" hidden="1" customHeight="1" x14ac:dyDescent="0.25"/>
    <row r="21741" ht="0" hidden="1" customHeight="1" x14ac:dyDescent="0.25"/>
    <row r="21742" ht="0" hidden="1" customHeight="1" x14ac:dyDescent="0.25"/>
    <row r="21743" ht="0" hidden="1" customHeight="1" x14ac:dyDescent="0.25"/>
    <row r="21744" ht="0" hidden="1" customHeight="1" x14ac:dyDescent="0.25"/>
    <row r="21745" ht="0" hidden="1" customHeight="1" x14ac:dyDescent="0.25"/>
    <row r="21746" ht="0" hidden="1" customHeight="1" x14ac:dyDescent="0.25"/>
    <row r="21747" ht="0" hidden="1" customHeight="1" x14ac:dyDescent="0.25"/>
    <row r="21748" ht="0" hidden="1" customHeight="1" x14ac:dyDescent="0.25"/>
    <row r="21749" ht="0" hidden="1" customHeight="1" x14ac:dyDescent="0.25"/>
    <row r="21750" ht="0" hidden="1" customHeight="1" x14ac:dyDescent="0.25"/>
    <row r="21751" ht="0" hidden="1" customHeight="1" x14ac:dyDescent="0.25"/>
    <row r="21752" ht="0" hidden="1" customHeight="1" x14ac:dyDescent="0.25"/>
    <row r="21753" ht="0" hidden="1" customHeight="1" x14ac:dyDescent="0.25"/>
    <row r="21754" ht="0" hidden="1" customHeight="1" x14ac:dyDescent="0.25"/>
    <row r="21755" ht="0" hidden="1" customHeight="1" x14ac:dyDescent="0.25"/>
    <row r="21756" ht="0" hidden="1" customHeight="1" x14ac:dyDescent="0.25"/>
    <row r="21757" ht="0" hidden="1" customHeight="1" x14ac:dyDescent="0.25"/>
    <row r="21758" ht="0" hidden="1" customHeight="1" x14ac:dyDescent="0.25"/>
    <row r="21759" ht="0" hidden="1" customHeight="1" x14ac:dyDescent="0.25"/>
    <row r="21760" ht="0" hidden="1" customHeight="1" x14ac:dyDescent="0.25"/>
    <row r="21761" ht="0" hidden="1" customHeight="1" x14ac:dyDescent="0.25"/>
    <row r="21762" ht="0" hidden="1" customHeight="1" x14ac:dyDescent="0.25"/>
    <row r="21763" ht="0" hidden="1" customHeight="1" x14ac:dyDescent="0.25"/>
    <row r="21764" ht="0" hidden="1" customHeight="1" x14ac:dyDescent="0.25"/>
    <row r="21765" ht="0" hidden="1" customHeight="1" x14ac:dyDescent="0.25"/>
    <row r="21766" ht="0" hidden="1" customHeight="1" x14ac:dyDescent="0.25"/>
    <row r="21767" ht="0" hidden="1" customHeight="1" x14ac:dyDescent="0.25"/>
    <row r="21768" ht="0" hidden="1" customHeight="1" x14ac:dyDescent="0.25"/>
    <row r="21769" ht="0" hidden="1" customHeight="1" x14ac:dyDescent="0.25"/>
    <row r="21770" ht="0" hidden="1" customHeight="1" x14ac:dyDescent="0.25"/>
    <row r="21771" ht="0" hidden="1" customHeight="1" x14ac:dyDescent="0.25"/>
    <row r="21772" ht="0" hidden="1" customHeight="1" x14ac:dyDescent="0.25"/>
    <row r="21773" ht="0" hidden="1" customHeight="1" x14ac:dyDescent="0.25"/>
    <row r="21774" ht="0" hidden="1" customHeight="1" x14ac:dyDescent="0.25"/>
    <row r="21775" ht="0" hidden="1" customHeight="1" x14ac:dyDescent="0.25"/>
    <row r="21776" ht="0" hidden="1" customHeight="1" x14ac:dyDescent="0.25"/>
    <row r="21777" ht="0" hidden="1" customHeight="1" x14ac:dyDescent="0.25"/>
    <row r="21778" ht="0" hidden="1" customHeight="1" x14ac:dyDescent="0.25"/>
    <row r="21779" ht="0" hidden="1" customHeight="1" x14ac:dyDescent="0.25"/>
    <row r="21780" ht="0" hidden="1" customHeight="1" x14ac:dyDescent="0.25"/>
    <row r="21781" ht="0" hidden="1" customHeight="1" x14ac:dyDescent="0.25"/>
    <row r="21782" ht="0" hidden="1" customHeight="1" x14ac:dyDescent="0.25"/>
    <row r="21783" ht="0" hidden="1" customHeight="1" x14ac:dyDescent="0.25"/>
    <row r="21784" ht="0" hidden="1" customHeight="1" x14ac:dyDescent="0.25"/>
    <row r="21785" ht="0" hidden="1" customHeight="1" x14ac:dyDescent="0.25"/>
    <row r="21786" ht="0" hidden="1" customHeight="1" x14ac:dyDescent="0.25"/>
    <row r="21787" ht="0" hidden="1" customHeight="1" x14ac:dyDescent="0.25"/>
    <row r="21788" ht="0" hidden="1" customHeight="1" x14ac:dyDescent="0.25"/>
    <row r="21789" ht="0" hidden="1" customHeight="1" x14ac:dyDescent="0.25"/>
    <row r="21790" ht="0" hidden="1" customHeight="1" x14ac:dyDescent="0.25"/>
    <row r="21791" ht="0" hidden="1" customHeight="1" x14ac:dyDescent="0.25"/>
    <row r="21792" ht="0" hidden="1" customHeight="1" x14ac:dyDescent="0.25"/>
    <row r="21793" ht="0" hidden="1" customHeight="1" x14ac:dyDescent="0.25"/>
    <row r="21794" ht="0" hidden="1" customHeight="1" x14ac:dyDescent="0.25"/>
    <row r="21795" ht="0" hidden="1" customHeight="1" x14ac:dyDescent="0.25"/>
    <row r="21796" ht="0" hidden="1" customHeight="1" x14ac:dyDescent="0.25"/>
    <row r="21797" ht="0" hidden="1" customHeight="1" x14ac:dyDescent="0.25"/>
    <row r="21798" ht="0" hidden="1" customHeight="1" x14ac:dyDescent="0.25"/>
    <row r="21799" ht="0" hidden="1" customHeight="1" x14ac:dyDescent="0.25"/>
    <row r="21800" ht="0" hidden="1" customHeight="1" x14ac:dyDescent="0.25"/>
    <row r="21801" ht="0" hidden="1" customHeight="1" x14ac:dyDescent="0.25"/>
    <row r="21802" ht="0" hidden="1" customHeight="1" x14ac:dyDescent="0.25"/>
    <row r="21803" ht="0" hidden="1" customHeight="1" x14ac:dyDescent="0.25"/>
    <row r="21804" ht="0" hidden="1" customHeight="1" x14ac:dyDescent="0.25"/>
    <row r="21805" ht="0" hidden="1" customHeight="1" x14ac:dyDescent="0.25"/>
    <row r="21806" ht="0" hidden="1" customHeight="1" x14ac:dyDescent="0.25"/>
    <row r="21807" ht="0" hidden="1" customHeight="1" x14ac:dyDescent="0.25"/>
    <row r="21808" ht="0" hidden="1" customHeight="1" x14ac:dyDescent="0.25"/>
    <row r="21809" ht="0" hidden="1" customHeight="1" x14ac:dyDescent="0.25"/>
    <row r="21810" ht="0" hidden="1" customHeight="1" x14ac:dyDescent="0.25"/>
    <row r="21811" ht="0" hidden="1" customHeight="1" x14ac:dyDescent="0.25"/>
    <row r="21812" ht="0" hidden="1" customHeight="1" x14ac:dyDescent="0.25"/>
    <row r="21813" ht="0" hidden="1" customHeight="1" x14ac:dyDescent="0.25"/>
    <row r="21814" ht="0" hidden="1" customHeight="1" x14ac:dyDescent="0.25"/>
    <row r="21815" ht="0" hidden="1" customHeight="1" x14ac:dyDescent="0.25"/>
    <row r="21816" ht="0" hidden="1" customHeight="1" x14ac:dyDescent="0.25"/>
    <row r="21817" ht="0" hidden="1" customHeight="1" x14ac:dyDescent="0.25"/>
    <row r="21818" ht="0" hidden="1" customHeight="1" x14ac:dyDescent="0.25"/>
    <row r="21819" ht="0" hidden="1" customHeight="1" x14ac:dyDescent="0.25"/>
    <row r="21820" ht="0" hidden="1" customHeight="1" x14ac:dyDescent="0.25"/>
    <row r="21821" ht="0" hidden="1" customHeight="1" x14ac:dyDescent="0.25"/>
    <row r="21822" ht="0" hidden="1" customHeight="1" x14ac:dyDescent="0.25"/>
    <row r="21823" ht="0" hidden="1" customHeight="1" x14ac:dyDescent="0.25"/>
    <row r="21824" ht="0" hidden="1" customHeight="1" x14ac:dyDescent="0.25"/>
    <row r="21825" ht="0" hidden="1" customHeight="1" x14ac:dyDescent="0.25"/>
    <row r="21826" ht="0" hidden="1" customHeight="1" x14ac:dyDescent="0.25"/>
    <row r="21827" ht="0" hidden="1" customHeight="1" x14ac:dyDescent="0.25"/>
    <row r="21828" ht="0" hidden="1" customHeight="1" x14ac:dyDescent="0.25"/>
    <row r="21829" ht="0" hidden="1" customHeight="1" x14ac:dyDescent="0.25"/>
    <row r="21830" ht="0" hidden="1" customHeight="1" x14ac:dyDescent="0.25"/>
    <row r="21831" ht="0" hidden="1" customHeight="1" x14ac:dyDescent="0.25"/>
    <row r="21832" ht="0" hidden="1" customHeight="1" x14ac:dyDescent="0.25"/>
    <row r="21833" ht="0" hidden="1" customHeight="1" x14ac:dyDescent="0.25"/>
    <row r="21834" ht="0" hidden="1" customHeight="1" x14ac:dyDescent="0.25"/>
    <row r="21835" ht="0" hidden="1" customHeight="1" x14ac:dyDescent="0.25"/>
    <row r="21836" ht="0" hidden="1" customHeight="1" x14ac:dyDescent="0.25"/>
    <row r="21837" ht="0" hidden="1" customHeight="1" x14ac:dyDescent="0.25"/>
    <row r="21838" ht="0" hidden="1" customHeight="1" x14ac:dyDescent="0.25"/>
    <row r="21839" ht="0" hidden="1" customHeight="1" x14ac:dyDescent="0.25"/>
    <row r="21840" ht="0" hidden="1" customHeight="1" x14ac:dyDescent="0.25"/>
    <row r="21841" ht="0" hidden="1" customHeight="1" x14ac:dyDescent="0.25"/>
    <row r="21842" ht="0" hidden="1" customHeight="1" x14ac:dyDescent="0.25"/>
    <row r="21843" ht="0" hidden="1" customHeight="1" x14ac:dyDescent="0.25"/>
    <row r="21844" ht="0" hidden="1" customHeight="1" x14ac:dyDescent="0.25"/>
    <row r="21845" ht="0" hidden="1" customHeight="1" x14ac:dyDescent="0.25"/>
    <row r="21846" ht="0" hidden="1" customHeight="1" x14ac:dyDescent="0.25"/>
    <row r="21847" ht="0" hidden="1" customHeight="1" x14ac:dyDescent="0.25"/>
    <row r="21848" ht="0" hidden="1" customHeight="1" x14ac:dyDescent="0.25"/>
    <row r="21849" ht="0" hidden="1" customHeight="1" x14ac:dyDescent="0.25"/>
    <row r="21850" ht="0" hidden="1" customHeight="1" x14ac:dyDescent="0.25"/>
    <row r="21851" ht="0" hidden="1" customHeight="1" x14ac:dyDescent="0.25"/>
    <row r="21852" ht="0" hidden="1" customHeight="1" x14ac:dyDescent="0.25"/>
    <row r="21853" ht="0" hidden="1" customHeight="1" x14ac:dyDescent="0.25"/>
    <row r="21854" ht="0" hidden="1" customHeight="1" x14ac:dyDescent="0.25"/>
    <row r="21855" ht="0" hidden="1" customHeight="1" x14ac:dyDescent="0.25"/>
    <row r="21856" ht="0" hidden="1" customHeight="1" x14ac:dyDescent="0.25"/>
    <row r="21857" ht="0" hidden="1" customHeight="1" x14ac:dyDescent="0.25"/>
    <row r="21858" ht="0" hidden="1" customHeight="1" x14ac:dyDescent="0.25"/>
    <row r="21859" ht="0" hidden="1" customHeight="1" x14ac:dyDescent="0.25"/>
    <row r="21860" ht="0" hidden="1" customHeight="1" x14ac:dyDescent="0.25"/>
    <row r="21861" ht="0" hidden="1" customHeight="1" x14ac:dyDescent="0.25"/>
    <row r="21862" ht="0" hidden="1" customHeight="1" x14ac:dyDescent="0.25"/>
    <row r="21863" ht="0" hidden="1" customHeight="1" x14ac:dyDescent="0.25"/>
    <row r="21864" ht="0" hidden="1" customHeight="1" x14ac:dyDescent="0.25"/>
    <row r="21865" ht="0" hidden="1" customHeight="1" x14ac:dyDescent="0.25"/>
    <row r="21866" ht="0" hidden="1" customHeight="1" x14ac:dyDescent="0.25"/>
    <row r="21867" ht="0" hidden="1" customHeight="1" x14ac:dyDescent="0.25"/>
    <row r="21868" ht="0" hidden="1" customHeight="1" x14ac:dyDescent="0.25"/>
    <row r="21869" ht="0" hidden="1" customHeight="1" x14ac:dyDescent="0.25"/>
    <row r="21870" ht="0" hidden="1" customHeight="1" x14ac:dyDescent="0.25"/>
    <row r="21871" ht="0" hidden="1" customHeight="1" x14ac:dyDescent="0.25"/>
    <row r="21872" ht="0" hidden="1" customHeight="1" x14ac:dyDescent="0.25"/>
    <row r="21873" ht="0" hidden="1" customHeight="1" x14ac:dyDescent="0.25"/>
    <row r="21874" ht="0" hidden="1" customHeight="1" x14ac:dyDescent="0.25"/>
    <row r="21875" ht="0" hidden="1" customHeight="1" x14ac:dyDescent="0.25"/>
    <row r="21876" ht="0" hidden="1" customHeight="1" x14ac:dyDescent="0.25"/>
    <row r="21877" ht="0" hidden="1" customHeight="1" x14ac:dyDescent="0.25"/>
    <row r="21878" ht="0" hidden="1" customHeight="1" x14ac:dyDescent="0.25"/>
    <row r="21879" ht="0" hidden="1" customHeight="1" x14ac:dyDescent="0.25"/>
    <row r="21880" ht="0" hidden="1" customHeight="1" x14ac:dyDescent="0.25"/>
    <row r="21881" ht="0" hidden="1" customHeight="1" x14ac:dyDescent="0.25"/>
    <row r="21882" ht="0" hidden="1" customHeight="1" x14ac:dyDescent="0.25"/>
    <row r="21883" ht="0" hidden="1" customHeight="1" x14ac:dyDescent="0.25"/>
    <row r="21884" ht="0" hidden="1" customHeight="1" x14ac:dyDescent="0.25"/>
    <row r="21885" ht="0" hidden="1" customHeight="1" x14ac:dyDescent="0.25"/>
    <row r="21886" ht="0" hidden="1" customHeight="1" x14ac:dyDescent="0.25"/>
    <row r="21887" ht="0" hidden="1" customHeight="1" x14ac:dyDescent="0.25"/>
    <row r="21888" ht="0" hidden="1" customHeight="1" x14ac:dyDescent="0.25"/>
    <row r="21889" ht="0" hidden="1" customHeight="1" x14ac:dyDescent="0.25"/>
    <row r="21890" ht="0" hidden="1" customHeight="1" x14ac:dyDescent="0.25"/>
    <row r="21891" ht="0" hidden="1" customHeight="1" x14ac:dyDescent="0.25"/>
    <row r="21892" ht="0" hidden="1" customHeight="1" x14ac:dyDescent="0.25"/>
    <row r="21893" ht="0" hidden="1" customHeight="1" x14ac:dyDescent="0.25"/>
    <row r="21894" ht="0" hidden="1" customHeight="1" x14ac:dyDescent="0.25"/>
    <row r="21895" ht="0" hidden="1" customHeight="1" x14ac:dyDescent="0.25"/>
    <row r="21896" ht="0" hidden="1" customHeight="1" x14ac:dyDescent="0.25"/>
    <row r="21897" ht="0" hidden="1" customHeight="1" x14ac:dyDescent="0.25"/>
    <row r="21898" ht="0" hidden="1" customHeight="1" x14ac:dyDescent="0.25"/>
    <row r="21899" ht="0" hidden="1" customHeight="1" x14ac:dyDescent="0.25"/>
    <row r="21900" ht="0" hidden="1" customHeight="1" x14ac:dyDescent="0.25"/>
    <row r="21901" ht="0" hidden="1" customHeight="1" x14ac:dyDescent="0.25"/>
    <row r="21902" ht="0" hidden="1" customHeight="1" x14ac:dyDescent="0.25"/>
    <row r="21903" ht="0" hidden="1" customHeight="1" x14ac:dyDescent="0.25"/>
    <row r="21904" ht="0" hidden="1" customHeight="1" x14ac:dyDescent="0.25"/>
    <row r="21905" ht="0" hidden="1" customHeight="1" x14ac:dyDescent="0.25"/>
    <row r="21906" ht="0" hidden="1" customHeight="1" x14ac:dyDescent="0.25"/>
    <row r="21907" ht="0" hidden="1" customHeight="1" x14ac:dyDescent="0.25"/>
    <row r="21908" ht="0" hidden="1" customHeight="1" x14ac:dyDescent="0.25"/>
    <row r="21909" ht="0" hidden="1" customHeight="1" x14ac:dyDescent="0.25"/>
    <row r="21910" ht="0" hidden="1" customHeight="1" x14ac:dyDescent="0.25"/>
    <row r="21911" ht="0" hidden="1" customHeight="1" x14ac:dyDescent="0.25"/>
    <row r="21912" ht="0" hidden="1" customHeight="1" x14ac:dyDescent="0.25"/>
    <row r="21913" ht="0" hidden="1" customHeight="1" x14ac:dyDescent="0.25"/>
    <row r="21914" ht="0" hidden="1" customHeight="1" x14ac:dyDescent="0.25"/>
    <row r="21915" ht="0" hidden="1" customHeight="1" x14ac:dyDescent="0.25"/>
    <row r="21916" ht="0" hidden="1" customHeight="1" x14ac:dyDescent="0.25"/>
    <row r="21917" ht="0" hidden="1" customHeight="1" x14ac:dyDescent="0.25"/>
    <row r="21918" ht="0" hidden="1" customHeight="1" x14ac:dyDescent="0.25"/>
    <row r="21919" ht="0" hidden="1" customHeight="1" x14ac:dyDescent="0.25"/>
    <row r="21920" ht="0" hidden="1" customHeight="1" x14ac:dyDescent="0.25"/>
    <row r="21921" ht="0" hidden="1" customHeight="1" x14ac:dyDescent="0.25"/>
    <row r="21922" ht="0" hidden="1" customHeight="1" x14ac:dyDescent="0.25"/>
    <row r="21923" ht="0" hidden="1" customHeight="1" x14ac:dyDescent="0.25"/>
    <row r="21924" ht="0" hidden="1" customHeight="1" x14ac:dyDescent="0.25"/>
    <row r="21925" ht="0" hidden="1" customHeight="1" x14ac:dyDescent="0.25"/>
    <row r="21926" ht="0" hidden="1" customHeight="1" x14ac:dyDescent="0.25"/>
    <row r="21927" ht="0" hidden="1" customHeight="1" x14ac:dyDescent="0.25"/>
    <row r="21928" ht="0" hidden="1" customHeight="1" x14ac:dyDescent="0.25"/>
    <row r="21929" ht="0" hidden="1" customHeight="1" x14ac:dyDescent="0.25"/>
    <row r="21930" ht="0" hidden="1" customHeight="1" x14ac:dyDescent="0.25"/>
    <row r="21931" ht="0" hidden="1" customHeight="1" x14ac:dyDescent="0.25"/>
    <row r="21932" ht="0" hidden="1" customHeight="1" x14ac:dyDescent="0.25"/>
    <row r="21933" ht="0" hidden="1" customHeight="1" x14ac:dyDescent="0.25"/>
    <row r="21934" ht="0" hidden="1" customHeight="1" x14ac:dyDescent="0.25"/>
    <row r="21935" ht="0" hidden="1" customHeight="1" x14ac:dyDescent="0.25"/>
    <row r="21936" ht="0" hidden="1" customHeight="1" x14ac:dyDescent="0.25"/>
    <row r="21937" ht="0" hidden="1" customHeight="1" x14ac:dyDescent="0.25"/>
    <row r="21938" ht="0" hidden="1" customHeight="1" x14ac:dyDescent="0.25"/>
    <row r="21939" ht="0" hidden="1" customHeight="1" x14ac:dyDescent="0.25"/>
    <row r="21940" ht="0" hidden="1" customHeight="1" x14ac:dyDescent="0.25"/>
    <row r="21941" ht="0" hidden="1" customHeight="1" x14ac:dyDescent="0.25"/>
    <row r="21942" ht="0" hidden="1" customHeight="1" x14ac:dyDescent="0.25"/>
    <row r="21943" ht="0" hidden="1" customHeight="1" x14ac:dyDescent="0.25"/>
    <row r="21944" ht="0" hidden="1" customHeight="1" x14ac:dyDescent="0.25"/>
    <row r="21945" ht="0" hidden="1" customHeight="1" x14ac:dyDescent="0.25"/>
    <row r="21946" ht="0" hidden="1" customHeight="1" x14ac:dyDescent="0.25"/>
    <row r="21947" ht="0" hidden="1" customHeight="1" x14ac:dyDescent="0.25"/>
    <row r="21948" ht="0" hidden="1" customHeight="1" x14ac:dyDescent="0.25"/>
    <row r="21949" ht="0" hidden="1" customHeight="1" x14ac:dyDescent="0.25"/>
    <row r="21950" ht="0" hidden="1" customHeight="1" x14ac:dyDescent="0.25"/>
    <row r="21951" ht="0" hidden="1" customHeight="1" x14ac:dyDescent="0.25"/>
    <row r="21952" ht="0" hidden="1" customHeight="1" x14ac:dyDescent="0.25"/>
    <row r="21953" ht="0" hidden="1" customHeight="1" x14ac:dyDescent="0.25"/>
    <row r="21954" ht="0" hidden="1" customHeight="1" x14ac:dyDescent="0.25"/>
    <row r="21955" ht="0" hidden="1" customHeight="1" x14ac:dyDescent="0.25"/>
    <row r="21956" ht="0" hidden="1" customHeight="1" x14ac:dyDescent="0.25"/>
    <row r="21957" ht="0" hidden="1" customHeight="1" x14ac:dyDescent="0.25"/>
    <row r="21958" ht="0" hidden="1" customHeight="1" x14ac:dyDescent="0.25"/>
    <row r="21959" ht="0" hidden="1" customHeight="1" x14ac:dyDescent="0.25"/>
    <row r="21960" ht="0" hidden="1" customHeight="1" x14ac:dyDescent="0.25"/>
    <row r="21961" ht="0" hidden="1" customHeight="1" x14ac:dyDescent="0.25"/>
    <row r="21962" ht="0" hidden="1" customHeight="1" x14ac:dyDescent="0.25"/>
    <row r="21963" ht="0" hidden="1" customHeight="1" x14ac:dyDescent="0.25"/>
    <row r="21964" ht="0" hidden="1" customHeight="1" x14ac:dyDescent="0.25"/>
    <row r="21965" ht="0" hidden="1" customHeight="1" x14ac:dyDescent="0.25"/>
    <row r="21966" ht="0" hidden="1" customHeight="1" x14ac:dyDescent="0.25"/>
    <row r="21967" ht="0" hidden="1" customHeight="1" x14ac:dyDescent="0.25"/>
    <row r="21968" ht="0" hidden="1" customHeight="1" x14ac:dyDescent="0.25"/>
    <row r="21969" ht="0" hidden="1" customHeight="1" x14ac:dyDescent="0.25"/>
    <row r="21970" ht="0" hidden="1" customHeight="1" x14ac:dyDescent="0.25"/>
    <row r="21971" ht="0" hidden="1" customHeight="1" x14ac:dyDescent="0.25"/>
    <row r="21972" ht="0" hidden="1" customHeight="1" x14ac:dyDescent="0.25"/>
    <row r="21973" ht="0" hidden="1" customHeight="1" x14ac:dyDescent="0.25"/>
    <row r="21974" ht="0" hidden="1" customHeight="1" x14ac:dyDescent="0.25"/>
    <row r="21975" ht="0" hidden="1" customHeight="1" x14ac:dyDescent="0.25"/>
    <row r="21976" ht="0" hidden="1" customHeight="1" x14ac:dyDescent="0.25"/>
    <row r="21977" ht="0" hidden="1" customHeight="1" x14ac:dyDescent="0.25"/>
    <row r="21978" ht="0" hidden="1" customHeight="1" x14ac:dyDescent="0.25"/>
    <row r="21979" ht="0" hidden="1" customHeight="1" x14ac:dyDescent="0.25"/>
    <row r="21980" ht="0" hidden="1" customHeight="1" x14ac:dyDescent="0.25"/>
    <row r="21981" ht="0" hidden="1" customHeight="1" x14ac:dyDescent="0.25"/>
    <row r="21982" ht="0" hidden="1" customHeight="1" x14ac:dyDescent="0.25"/>
    <row r="21983" ht="0" hidden="1" customHeight="1" x14ac:dyDescent="0.25"/>
    <row r="21984" ht="0" hidden="1" customHeight="1" x14ac:dyDescent="0.25"/>
    <row r="21985" ht="0" hidden="1" customHeight="1" x14ac:dyDescent="0.25"/>
    <row r="21986" ht="0" hidden="1" customHeight="1" x14ac:dyDescent="0.25"/>
    <row r="21987" ht="0" hidden="1" customHeight="1" x14ac:dyDescent="0.25"/>
    <row r="21988" ht="0" hidden="1" customHeight="1" x14ac:dyDescent="0.25"/>
    <row r="21989" ht="0" hidden="1" customHeight="1" x14ac:dyDescent="0.25"/>
    <row r="21990" ht="0" hidden="1" customHeight="1" x14ac:dyDescent="0.25"/>
    <row r="21991" ht="0" hidden="1" customHeight="1" x14ac:dyDescent="0.25"/>
    <row r="21992" ht="0" hidden="1" customHeight="1" x14ac:dyDescent="0.25"/>
    <row r="21993" ht="0" hidden="1" customHeight="1" x14ac:dyDescent="0.25"/>
    <row r="21994" ht="0" hidden="1" customHeight="1" x14ac:dyDescent="0.25"/>
    <row r="21995" ht="0" hidden="1" customHeight="1" x14ac:dyDescent="0.25"/>
    <row r="21996" ht="0" hidden="1" customHeight="1" x14ac:dyDescent="0.25"/>
    <row r="21997" ht="0" hidden="1" customHeight="1" x14ac:dyDescent="0.25"/>
    <row r="21998" ht="0" hidden="1" customHeight="1" x14ac:dyDescent="0.25"/>
    <row r="21999" ht="0" hidden="1" customHeight="1" x14ac:dyDescent="0.25"/>
    <row r="22000" ht="0" hidden="1" customHeight="1" x14ac:dyDescent="0.25"/>
    <row r="22001" ht="0" hidden="1" customHeight="1" x14ac:dyDescent="0.25"/>
    <row r="22002" ht="0" hidden="1" customHeight="1" x14ac:dyDescent="0.25"/>
    <row r="22003" ht="0" hidden="1" customHeight="1" x14ac:dyDescent="0.25"/>
    <row r="22004" ht="0" hidden="1" customHeight="1" x14ac:dyDescent="0.25"/>
    <row r="22005" ht="0" hidden="1" customHeight="1" x14ac:dyDescent="0.25"/>
    <row r="22006" ht="0" hidden="1" customHeight="1" x14ac:dyDescent="0.25"/>
    <row r="22007" ht="0" hidden="1" customHeight="1" x14ac:dyDescent="0.25"/>
    <row r="22008" ht="0" hidden="1" customHeight="1" x14ac:dyDescent="0.25"/>
    <row r="22009" ht="0" hidden="1" customHeight="1" x14ac:dyDescent="0.25"/>
    <row r="22010" ht="0" hidden="1" customHeight="1" x14ac:dyDescent="0.25"/>
    <row r="22011" ht="0" hidden="1" customHeight="1" x14ac:dyDescent="0.25"/>
    <row r="22012" ht="0" hidden="1" customHeight="1" x14ac:dyDescent="0.25"/>
    <row r="22013" ht="0" hidden="1" customHeight="1" x14ac:dyDescent="0.25"/>
    <row r="22014" ht="0" hidden="1" customHeight="1" x14ac:dyDescent="0.25"/>
    <row r="22015" ht="0" hidden="1" customHeight="1" x14ac:dyDescent="0.25"/>
    <row r="22016" ht="0" hidden="1" customHeight="1" x14ac:dyDescent="0.25"/>
    <row r="22017" ht="0" hidden="1" customHeight="1" x14ac:dyDescent="0.25"/>
    <row r="22018" ht="0" hidden="1" customHeight="1" x14ac:dyDescent="0.25"/>
    <row r="22019" ht="0" hidden="1" customHeight="1" x14ac:dyDescent="0.25"/>
    <row r="22020" ht="0" hidden="1" customHeight="1" x14ac:dyDescent="0.25"/>
    <row r="22021" ht="0" hidden="1" customHeight="1" x14ac:dyDescent="0.25"/>
    <row r="22022" ht="0" hidden="1" customHeight="1" x14ac:dyDescent="0.25"/>
    <row r="22023" ht="0" hidden="1" customHeight="1" x14ac:dyDescent="0.25"/>
    <row r="22024" ht="0" hidden="1" customHeight="1" x14ac:dyDescent="0.25"/>
    <row r="22025" ht="0" hidden="1" customHeight="1" x14ac:dyDescent="0.25"/>
    <row r="22026" ht="0" hidden="1" customHeight="1" x14ac:dyDescent="0.25"/>
    <row r="22027" ht="0" hidden="1" customHeight="1" x14ac:dyDescent="0.25"/>
    <row r="22028" ht="0" hidden="1" customHeight="1" x14ac:dyDescent="0.25"/>
    <row r="22029" ht="0" hidden="1" customHeight="1" x14ac:dyDescent="0.25"/>
    <row r="22030" ht="0" hidden="1" customHeight="1" x14ac:dyDescent="0.25"/>
    <row r="22031" ht="0" hidden="1" customHeight="1" x14ac:dyDescent="0.25"/>
    <row r="22032" ht="0" hidden="1" customHeight="1" x14ac:dyDescent="0.25"/>
    <row r="22033" ht="0" hidden="1" customHeight="1" x14ac:dyDescent="0.25"/>
    <row r="22034" ht="0" hidden="1" customHeight="1" x14ac:dyDescent="0.25"/>
    <row r="22035" ht="0" hidden="1" customHeight="1" x14ac:dyDescent="0.25"/>
    <row r="22036" ht="0" hidden="1" customHeight="1" x14ac:dyDescent="0.25"/>
    <row r="22037" ht="0" hidden="1" customHeight="1" x14ac:dyDescent="0.25"/>
    <row r="22038" ht="0" hidden="1" customHeight="1" x14ac:dyDescent="0.25"/>
    <row r="22039" ht="0" hidden="1" customHeight="1" x14ac:dyDescent="0.25"/>
    <row r="22040" ht="0" hidden="1" customHeight="1" x14ac:dyDescent="0.25"/>
    <row r="22041" ht="0" hidden="1" customHeight="1" x14ac:dyDescent="0.25"/>
    <row r="22042" ht="0" hidden="1" customHeight="1" x14ac:dyDescent="0.25"/>
    <row r="22043" ht="0" hidden="1" customHeight="1" x14ac:dyDescent="0.25"/>
    <row r="22044" ht="0" hidden="1" customHeight="1" x14ac:dyDescent="0.25"/>
    <row r="22045" ht="0" hidden="1" customHeight="1" x14ac:dyDescent="0.25"/>
    <row r="22046" ht="0" hidden="1" customHeight="1" x14ac:dyDescent="0.25"/>
    <row r="22047" ht="0" hidden="1" customHeight="1" x14ac:dyDescent="0.25"/>
    <row r="22048" ht="0" hidden="1" customHeight="1" x14ac:dyDescent="0.25"/>
    <row r="22049" ht="0" hidden="1" customHeight="1" x14ac:dyDescent="0.25"/>
    <row r="22050" ht="0" hidden="1" customHeight="1" x14ac:dyDescent="0.25"/>
    <row r="22051" ht="0" hidden="1" customHeight="1" x14ac:dyDescent="0.25"/>
    <row r="22052" ht="0" hidden="1" customHeight="1" x14ac:dyDescent="0.25"/>
    <row r="22053" ht="0" hidden="1" customHeight="1" x14ac:dyDescent="0.25"/>
    <row r="22054" ht="0" hidden="1" customHeight="1" x14ac:dyDescent="0.25"/>
    <row r="22055" ht="0" hidden="1" customHeight="1" x14ac:dyDescent="0.25"/>
    <row r="22056" ht="0" hidden="1" customHeight="1" x14ac:dyDescent="0.25"/>
    <row r="22057" ht="0" hidden="1" customHeight="1" x14ac:dyDescent="0.25"/>
    <row r="22058" ht="0" hidden="1" customHeight="1" x14ac:dyDescent="0.25"/>
    <row r="22059" ht="0" hidden="1" customHeight="1" x14ac:dyDescent="0.25"/>
    <row r="22060" ht="0" hidden="1" customHeight="1" x14ac:dyDescent="0.25"/>
    <row r="22061" ht="0" hidden="1" customHeight="1" x14ac:dyDescent="0.25"/>
    <row r="22062" ht="0" hidden="1" customHeight="1" x14ac:dyDescent="0.25"/>
    <row r="22063" ht="0" hidden="1" customHeight="1" x14ac:dyDescent="0.25"/>
    <row r="22064" ht="0" hidden="1" customHeight="1" x14ac:dyDescent="0.25"/>
    <row r="22065" ht="0" hidden="1" customHeight="1" x14ac:dyDescent="0.25"/>
    <row r="22066" ht="0" hidden="1" customHeight="1" x14ac:dyDescent="0.25"/>
    <row r="22067" ht="0" hidden="1" customHeight="1" x14ac:dyDescent="0.25"/>
    <row r="22068" ht="0" hidden="1" customHeight="1" x14ac:dyDescent="0.25"/>
    <row r="22069" ht="0" hidden="1" customHeight="1" x14ac:dyDescent="0.25"/>
    <row r="22070" ht="0" hidden="1" customHeight="1" x14ac:dyDescent="0.25"/>
    <row r="22071" ht="0" hidden="1" customHeight="1" x14ac:dyDescent="0.25"/>
    <row r="22072" ht="0" hidden="1" customHeight="1" x14ac:dyDescent="0.25"/>
    <row r="22073" ht="0" hidden="1" customHeight="1" x14ac:dyDescent="0.25"/>
    <row r="22074" ht="0" hidden="1" customHeight="1" x14ac:dyDescent="0.25"/>
    <row r="22075" ht="0" hidden="1" customHeight="1" x14ac:dyDescent="0.25"/>
    <row r="22076" ht="0" hidden="1" customHeight="1" x14ac:dyDescent="0.25"/>
    <row r="22077" ht="0" hidden="1" customHeight="1" x14ac:dyDescent="0.25"/>
    <row r="22078" ht="0" hidden="1" customHeight="1" x14ac:dyDescent="0.25"/>
    <row r="22079" ht="0" hidden="1" customHeight="1" x14ac:dyDescent="0.25"/>
    <row r="22080" ht="0" hidden="1" customHeight="1" x14ac:dyDescent="0.25"/>
    <row r="22081" ht="0" hidden="1" customHeight="1" x14ac:dyDescent="0.25"/>
    <row r="22082" ht="0" hidden="1" customHeight="1" x14ac:dyDescent="0.25"/>
    <row r="22083" ht="0" hidden="1" customHeight="1" x14ac:dyDescent="0.25"/>
    <row r="22084" ht="0" hidden="1" customHeight="1" x14ac:dyDescent="0.25"/>
    <row r="22085" ht="0" hidden="1" customHeight="1" x14ac:dyDescent="0.25"/>
    <row r="22086" ht="0" hidden="1" customHeight="1" x14ac:dyDescent="0.25"/>
    <row r="22087" ht="0" hidden="1" customHeight="1" x14ac:dyDescent="0.25"/>
    <row r="22088" ht="0" hidden="1" customHeight="1" x14ac:dyDescent="0.25"/>
    <row r="22089" ht="0" hidden="1" customHeight="1" x14ac:dyDescent="0.25"/>
    <row r="22090" ht="0" hidden="1" customHeight="1" x14ac:dyDescent="0.25"/>
    <row r="22091" ht="0" hidden="1" customHeight="1" x14ac:dyDescent="0.25"/>
    <row r="22092" ht="0" hidden="1" customHeight="1" x14ac:dyDescent="0.25"/>
    <row r="22093" ht="0" hidden="1" customHeight="1" x14ac:dyDescent="0.25"/>
    <row r="22094" ht="0" hidden="1" customHeight="1" x14ac:dyDescent="0.25"/>
    <row r="22095" ht="0" hidden="1" customHeight="1" x14ac:dyDescent="0.25"/>
    <row r="22096" ht="0" hidden="1" customHeight="1" x14ac:dyDescent="0.25"/>
    <row r="22097" ht="0" hidden="1" customHeight="1" x14ac:dyDescent="0.25"/>
    <row r="22098" ht="0" hidden="1" customHeight="1" x14ac:dyDescent="0.25"/>
    <row r="22099" ht="0" hidden="1" customHeight="1" x14ac:dyDescent="0.25"/>
    <row r="22100" ht="0" hidden="1" customHeight="1" x14ac:dyDescent="0.25"/>
    <row r="22101" ht="0" hidden="1" customHeight="1" x14ac:dyDescent="0.25"/>
    <row r="22102" ht="0" hidden="1" customHeight="1" x14ac:dyDescent="0.25"/>
    <row r="22103" ht="0" hidden="1" customHeight="1" x14ac:dyDescent="0.25"/>
    <row r="22104" ht="0" hidden="1" customHeight="1" x14ac:dyDescent="0.25"/>
    <row r="22105" ht="0" hidden="1" customHeight="1" x14ac:dyDescent="0.25"/>
    <row r="22106" ht="0" hidden="1" customHeight="1" x14ac:dyDescent="0.25"/>
    <row r="22107" ht="0" hidden="1" customHeight="1" x14ac:dyDescent="0.25"/>
    <row r="22108" ht="0" hidden="1" customHeight="1" x14ac:dyDescent="0.25"/>
    <row r="22109" ht="0" hidden="1" customHeight="1" x14ac:dyDescent="0.25"/>
    <row r="22110" ht="0" hidden="1" customHeight="1" x14ac:dyDescent="0.25"/>
    <row r="22111" ht="0" hidden="1" customHeight="1" x14ac:dyDescent="0.25"/>
    <row r="22112" ht="0" hidden="1" customHeight="1" x14ac:dyDescent="0.25"/>
    <row r="22113" ht="0" hidden="1" customHeight="1" x14ac:dyDescent="0.25"/>
    <row r="22114" ht="0" hidden="1" customHeight="1" x14ac:dyDescent="0.25"/>
    <row r="22115" ht="0" hidden="1" customHeight="1" x14ac:dyDescent="0.25"/>
    <row r="22116" ht="0" hidden="1" customHeight="1" x14ac:dyDescent="0.25"/>
    <row r="22117" ht="0" hidden="1" customHeight="1" x14ac:dyDescent="0.25"/>
    <row r="22118" ht="0" hidden="1" customHeight="1" x14ac:dyDescent="0.25"/>
    <row r="22119" ht="0" hidden="1" customHeight="1" x14ac:dyDescent="0.25"/>
    <row r="22120" ht="0" hidden="1" customHeight="1" x14ac:dyDescent="0.25"/>
    <row r="22121" ht="0" hidden="1" customHeight="1" x14ac:dyDescent="0.25"/>
    <row r="22122" ht="0" hidden="1" customHeight="1" x14ac:dyDescent="0.25"/>
    <row r="22123" ht="0" hidden="1" customHeight="1" x14ac:dyDescent="0.25"/>
    <row r="22124" ht="0" hidden="1" customHeight="1" x14ac:dyDescent="0.25"/>
    <row r="22125" ht="0" hidden="1" customHeight="1" x14ac:dyDescent="0.25"/>
    <row r="22126" ht="0" hidden="1" customHeight="1" x14ac:dyDescent="0.25"/>
    <row r="22127" ht="0" hidden="1" customHeight="1" x14ac:dyDescent="0.25"/>
    <row r="22128" ht="0" hidden="1" customHeight="1" x14ac:dyDescent="0.25"/>
    <row r="22129" ht="0" hidden="1" customHeight="1" x14ac:dyDescent="0.25"/>
    <row r="22130" ht="0" hidden="1" customHeight="1" x14ac:dyDescent="0.25"/>
    <row r="22131" ht="0" hidden="1" customHeight="1" x14ac:dyDescent="0.25"/>
    <row r="22132" ht="0" hidden="1" customHeight="1" x14ac:dyDescent="0.25"/>
    <row r="22133" ht="0" hidden="1" customHeight="1" x14ac:dyDescent="0.25"/>
    <row r="22134" ht="0" hidden="1" customHeight="1" x14ac:dyDescent="0.25"/>
    <row r="22135" ht="0" hidden="1" customHeight="1" x14ac:dyDescent="0.25"/>
    <row r="22136" ht="0" hidden="1" customHeight="1" x14ac:dyDescent="0.25"/>
    <row r="22137" ht="0" hidden="1" customHeight="1" x14ac:dyDescent="0.25"/>
    <row r="22138" ht="0" hidden="1" customHeight="1" x14ac:dyDescent="0.25"/>
    <row r="22139" ht="0" hidden="1" customHeight="1" x14ac:dyDescent="0.25"/>
    <row r="22140" ht="0" hidden="1" customHeight="1" x14ac:dyDescent="0.25"/>
    <row r="22141" ht="0" hidden="1" customHeight="1" x14ac:dyDescent="0.25"/>
    <row r="22142" ht="0" hidden="1" customHeight="1" x14ac:dyDescent="0.25"/>
    <row r="22143" ht="0" hidden="1" customHeight="1" x14ac:dyDescent="0.25"/>
    <row r="22144" ht="0" hidden="1" customHeight="1" x14ac:dyDescent="0.25"/>
    <row r="22145" ht="0" hidden="1" customHeight="1" x14ac:dyDescent="0.25"/>
    <row r="22146" ht="0" hidden="1" customHeight="1" x14ac:dyDescent="0.25"/>
    <row r="22147" ht="0" hidden="1" customHeight="1" x14ac:dyDescent="0.25"/>
    <row r="22148" ht="0" hidden="1" customHeight="1" x14ac:dyDescent="0.25"/>
    <row r="22149" ht="0" hidden="1" customHeight="1" x14ac:dyDescent="0.25"/>
    <row r="22150" ht="0" hidden="1" customHeight="1" x14ac:dyDescent="0.25"/>
    <row r="22151" ht="0" hidden="1" customHeight="1" x14ac:dyDescent="0.25"/>
    <row r="22152" ht="0" hidden="1" customHeight="1" x14ac:dyDescent="0.25"/>
    <row r="22153" ht="0" hidden="1" customHeight="1" x14ac:dyDescent="0.25"/>
    <row r="22154" ht="0" hidden="1" customHeight="1" x14ac:dyDescent="0.25"/>
    <row r="22155" ht="0" hidden="1" customHeight="1" x14ac:dyDescent="0.25"/>
    <row r="22156" ht="0" hidden="1" customHeight="1" x14ac:dyDescent="0.25"/>
    <row r="22157" ht="0" hidden="1" customHeight="1" x14ac:dyDescent="0.25"/>
    <row r="22158" ht="0" hidden="1" customHeight="1" x14ac:dyDescent="0.25"/>
    <row r="22159" ht="0" hidden="1" customHeight="1" x14ac:dyDescent="0.25"/>
    <row r="22160" ht="0" hidden="1" customHeight="1" x14ac:dyDescent="0.25"/>
    <row r="22161" ht="0" hidden="1" customHeight="1" x14ac:dyDescent="0.25"/>
    <row r="22162" ht="0" hidden="1" customHeight="1" x14ac:dyDescent="0.25"/>
    <row r="22163" ht="0" hidden="1" customHeight="1" x14ac:dyDescent="0.25"/>
    <row r="22164" ht="0" hidden="1" customHeight="1" x14ac:dyDescent="0.25"/>
    <row r="22165" ht="0" hidden="1" customHeight="1" x14ac:dyDescent="0.25"/>
    <row r="22166" ht="0" hidden="1" customHeight="1" x14ac:dyDescent="0.25"/>
    <row r="22167" ht="0" hidden="1" customHeight="1" x14ac:dyDescent="0.25"/>
    <row r="22168" ht="0" hidden="1" customHeight="1" x14ac:dyDescent="0.25"/>
    <row r="22169" ht="0" hidden="1" customHeight="1" x14ac:dyDescent="0.25"/>
    <row r="22170" ht="0" hidden="1" customHeight="1" x14ac:dyDescent="0.25"/>
    <row r="22171" ht="0" hidden="1" customHeight="1" x14ac:dyDescent="0.25"/>
    <row r="22172" ht="0" hidden="1" customHeight="1" x14ac:dyDescent="0.25"/>
    <row r="22173" ht="0" hidden="1" customHeight="1" x14ac:dyDescent="0.25"/>
    <row r="22174" ht="0" hidden="1" customHeight="1" x14ac:dyDescent="0.25"/>
    <row r="22175" ht="0" hidden="1" customHeight="1" x14ac:dyDescent="0.25"/>
    <row r="22176" ht="0" hidden="1" customHeight="1" x14ac:dyDescent="0.25"/>
    <row r="22177" ht="0" hidden="1" customHeight="1" x14ac:dyDescent="0.25"/>
    <row r="22178" ht="0" hidden="1" customHeight="1" x14ac:dyDescent="0.25"/>
    <row r="22179" ht="0" hidden="1" customHeight="1" x14ac:dyDescent="0.25"/>
    <row r="22180" ht="0" hidden="1" customHeight="1" x14ac:dyDescent="0.25"/>
    <row r="22181" ht="0" hidden="1" customHeight="1" x14ac:dyDescent="0.25"/>
    <row r="22182" ht="0" hidden="1" customHeight="1" x14ac:dyDescent="0.25"/>
    <row r="22183" ht="0" hidden="1" customHeight="1" x14ac:dyDescent="0.25"/>
    <row r="22184" ht="0" hidden="1" customHeight="1" x14ac:dyDescent="0.25"/>
    <row r="22185" ht="0" hidden="1" customHeight="1" x14ac:dyDescent="0.25"/>
    <row r="22186" ht="0" hidden="1" customHeight="1" x14ac:dyDescent="0.25"/>
    <row r="22187" ht="0" hidden="1" customHeight="1" x14ac:dyDescent="0.25"/>
    <row r="22188" ht="0" hidden="1" customHeight="1" x14ac:dyDescent="0.25"/>
    <row r="22189" ht="0" hidden="1" customHeight="1" x14ac:dyDescent="0.25"/>
    <row r="22190" ht="0" hidden="1" customHeight="1" x14ac:dyDescent="0.25"/>
    <row r="22191" ht="0" hidden="1" customHeight="1" x14ac:dyDescent="0.25"/>
    <row r="22192" ht="0" hidden="1" customHeight="1" x14ac:dyDescent="0.25"/>
    <row r="22193" ht="0" hidden="1" customHeight="1" x14ac:dyDescent="0.25"/>
    <row r="22194" ht="0" hidden="1" customHeight="1" x14ac:dyDescent="0.25"/>
    <row r="22195" ht="0" hidden="1" customHeight="1" x14ac:dyDescent="0.25"/>
    <row r="22196" ht="0" hidden="1" customHeight="1" x14ac:dyDescent="0.25"/>
    <row r="22197" ht="0" hidden="1" customHeight="1" x14ac:dyDescent="0.25"/>
    <row r="22198" ht="0" hidden="1" customHeight="1" x14ac:dyDescent="0.25"/>
    <row r="22199" ht="0" hidden="1" customHeight="1" x14ac:dyDescent="0.25"/>
    <row r="22200" ht="0" hidden="1" customHeight="1" x14ac:dyDescent="0.25"/>
    <row r="22201" ht="0" hidden="1" customHeight="1" x14ac:dyDescent="0.25"/>
    <row r="22202" ht="0" hidden="1" customHeight="1" x14ac:dyDescent="0.25"/>
    <row r="22203" ht="0" hidden="1" customHeight="1" x14ac:dyDescent="0.25"/>
    <row r="22204" ht="0" hidden="1" customHeight="1" x14ac:dyDescent="0.25"/>
    <row r="22205" ht="0" hidden="1" customHeight="1" x14ac:dyDescent="0.25"/>
    <row r="22206" ht="0" hidden="1" customHeight="1" x14ac:dyDescent="0.25"/>
    <row r="22207" ht="0" hidden="1" customHeight="1" x14ac:dyDescent="0.25"/>
    <row r="22208" ht="0" hidden="1" customHeight="1" x14ac:dyDescent="0.25"/>
    <row r="22209" ht="0" hidden="1" customHeight="1" x14ac:dyDescent="0.25"/>
    <row r="22210" ht="0" hidden="1" customHeight="1" x14ac:dyDescent="0.25"/>
    <row r="22211" ht="0" hidden="1" customHeight="1" x14ac:dyDescent="0.25"/>
    <row r="22212" ht="0" hidden="1" customHeight="1" x14ac:dyDescent="0.25"/>
    <row r="22213" ht="0" hidden="1" customHeight="1" x14ac:dyDescent="0.25"/>
    <row r="22214" ht="0" hidden="1" customHeight="1" x14ac:dyDescent="0.25"/>
    <row r="22215" ht="0" hidden="1" customHeight="1" x14ac:dyDescent="0.25"/>
    <row r="22216" ht="0" hidden="1" customHeight="1" x14ac:dyDescent="0.25"/>
    <row r="22217" ht="0" hidden="1" customHeight="1" x14ac:dyDescent="0.25"/>
    <row r="22218" ht="0" hidden="1" customHeight="1" x14ac:dyDescent="0.25"/>
    <row r="22219" ht="0" hidden="1" customHeight="1" x14ac:dyDescent="0.25"/>
    <row r="22220" ht="0" hidden="1" customHeight="1" x14ac:dyDescent="0.25"/>
    <row r="22221" ht="0" hidden="1" customHeight="1" x14ac:dyDescent="0.25"/>
    <row r="22222" ht="0" hidden="1" customHeight="1" x14ac:dyDescent="0.25"/>
    <row r="22223" ht="0" hidden="1" customHeight="1" x14ac:dyDescent="0.25"/>
    <row r="22224" ht="0" hidden="1" customHeight="1" x14ac:dyDescent="0.25"/>
    <row r="22225" ht="0" hidden="1" customHeight="1" x14ac:dyDescent="0.25"/>
    <row r="22226" ht="0" hidden="1" customHeight="1" x14ac:dyDescent="0.25"/>
    <row r="22227" ht="0" hidden="1" customHeight="1" x14ac:dyDescent="0.25"/>
    <row r="22228" ht="0" hidden="1" customHeight="1" x14ac:dyDescent="0.25"/>
    <row r="22229" ht="0" hidden="1" customHeight="1" x14ac:dyDescent="0.25"/>
    <row r="22230" ht="0" hidden="1" customHeight="1" x14ac:dyDescent="0.25"/>
    <row r="22231" ht="0" hidden="1" customHeight="1" x14ac:dyDescent="0.25"/>
    <row r="22232" ht="0" hidden="1" customHeight="1" x14ac:dyDescent="0.25"/>
    <row r="22233" ht="0" hidden="1" customHeight="1" x14ac:dyDescent="0.25"/>
    <row r="22234" ht="0" hidden="1" customHeight="1" x14ac:dyDescent="0.25"/>
    <row r="22235" ht="0" hidden="1" customHeight="1" x14ac:dyDescent="0.25"/>
    <row r="22236" ht="0" hidden="1" customHeight="1" x14ac:dyDescent="0.25"/>
    <row r="22237" ht="0" hidden="1" customHeight="1" x14ac:dyDescent="0.25"/>
    <row r="22238" ht="0" hidden="1" customHeight="1" x14ac:dyDescent="0.25"/>
    <row r="22239" ht="0" hidden="1" customHeight="1" x14ac:dyDescent="0.25"/>
    <row r="22240" ht="0" hidden="1" customHeight="1" x14ac:dyDescent="0.25"/>
    <row r="22241" ht="0" hidden="1" customHeight="1" x14ac:dyDescent="0.25"/>
    <row r="22242" ht="0" hidden="1" customHeight="1" x14ac:dyDescent="0.25"/>
    <row r="22243" ht="0" hidden="1" customHeight="1" x14ac:dyDescent="0.25"/>
    <row r="22244" ht="0" hidden="1" customHeight="1" x14ac:dyDescent="0.25"/>
    <row r="22245" ht="0" hidden="1" customHeight="1" x14ac:dyDescent="0.25"/>
    <row r="22246" ht="0" hidden="1" customHeight="1" x14ac:dyDescent="0.25"/>
    <row r="22247" ht="0" hidden="1" customHeight="1" x14ac:dyDescent="0.25"/>
    <row r="22248" ht="0" hidden="1" customHeight="1" x14ac:dyDescent="0.25"/>
    <row r="22249" ht="0" hidden="1" customHeight="1" x14ac:dyDescent="0.25"/>
    <row r="22250" ht="0" hidden="1" customHeight="1" x14ac:dyDescent="0.25"/>
    <row r="22251" ht="0" hidden="1" customHeight="1" x14ac:dyDescent="0.25"/>
    <row r="22252" ht="0" hidden="1" customHeight="1" x14ac:dyDescent="0.25"/>
    <row r="22253" ht="0" hidden="1" customHeight="1" x14ac:dyDescent="0.25"/>
    <row r="22254" ht="0" hidden="1" customHeight="1" x14ac:dyDescent="0.25"/>
    <row r="22255" ht="0" hidden="1" customHeight="1" x14ac:dyDescent="0.25"/>
    <row r="22256" ht="0" hidden="1" customHeight="1" x14ac:dyDescent="0.25"/>
    <row r="22257" ht="0" hidden="1" customHeight="1" x14ac:dyDescent="0.25"/>
    <row r="22258" ht="0" hidden="1" customHeight="1" x14ac:dyDescent="0.25"/>
    <row r="22259" ht="0" hidden="1" customHeight="1" x14ac:dyDescent="0.25"/>
    <row r="22260" ht="0" hidden="1" customHeight="1" x14ac:dyDescent="0.25"/>
    <row r="22261" ht="0" hidden="1" customHeight="1" x14ac:dyDescent="0.25"/>
    <row r="22262" ht="0" hidden="1" customHeight="1" x14ac:dyDescent="0.25"/>
    <row r="22263" ht="0" hidden="1" customHeight="1" x14ac:dyDescent="0.25"/>
    <row r="22264" ht="0" hidden="1" customHeight="1" x14ac:dyDescent="0.25"/>
    <row r="22265" ht="0" hidden="1" customHeight="1" x14ac:dyDescent="0.25"/>
    <row r="22266" ht="0" hidden="1" customHeight="1" x14ac:dyDescent="0.25"/>
    <row r="22267" ht="0" hidden="1" customHeight="1" x14ac:dyDescent="0.25"/>
    <row r="22268" ht="0" hidden="1" customHeight="1" x14ac:dyDescent="0.25"/>
    <row r="22269" ht="0" hidden="1" customHeight="1" x14ac:dyDescent="0.25"/>
    <row r="22270" ht="0" hidden="1" customHeight="1" x14ac:dyDescent="0.25"/>
    <row r="22271" ht="0" hidden="1" customHeight="1" x14ac:dyDescent="0.25"/>
    <row r="22272" ht="0" hidden="1" customHeight="1" x14ac:dyDescent="0.25"/>
    <row r="22273" ht="0" hidden="1" customHeight="1" x14ac:dyDescent="0.25"/>
    <row r="22274" ht="0" hidden="1" customHeight="1" x14ac:dyDescent="0.25"/>
    <row r="22275" ht="0" hidden="1" customHeight="1" x14ac:dyDescent="0.25"/>
    <row r="22276" ht="0" hidden="1" customHeight="1" x14ac:dyDescent="0.25"/>
    <row r="22277" ht="0" hidden="1" customHeight="1" x14ac:dyDescent="0.25"/>
    <row r="22278" ht="0" hidden="1" customHeight="1" x14ac:dyDescent="0.25"/>
    <row r="22279" ht="0" hidden="1" customHeight="1" x14ac:dyDescent="0.25"/>
    <row r="22280" ht="0" hidden="1" customHeight="1" x14ac:dyDescent="0.25"/>
    <row r="22281" ht="0" hidden="1" customHeight="1" x14ac:dyDescent="0.25"/>
    <row r="22282" ht="0" hidden="1" customHeight="1" x14ac:dyDescent="0.25"/>
    <row r="22283" ht="0" hidden="1" customHeight="1" x14ac:dyDescent="0.25"/>
    <row r="22284" ht="0" hidden="1" customHeight="1" x14ac:dyDescent="0.25"/>
    <row r="22285" ht="0" hidden="1" customHeight="1" x14ac:dyDescent="0.25"/>
    <row r="22286" ht="0" hidden="1" customHeight="1" x14ac:dyDescent="0.25"/>
    <row r="22287" ht="0" hidden="1" customHeight="1" x14ac:dyDescent="0.25"/>
    <row r="22288" ht="0" hidden="1" customHeight="1" x14ac:dyDescent="0.25"/>
    <row r="22289" ht="0" hidden="1" customHeight="1" x14ac:dyDescent="0.25"/>
    <row r="22290" ht="0" hidden="1" customHeight="1" x14ac:dyDescent="0.25"/>
    <row r="22291" ht="0" hidden="1" customHeight="1" x14ac:dyDescent="0.25"/>
    <row r="22292" ht="0" hidden="1" customHeight="1" x14ac:dyDescent="0.25"/>
    <row r="22293" ht="0" hidden="1" customHeight="1" x14ac:dyDescent="0.25"/>
    <row r="22294" ht="0" hidden="1" customHeight="1" x14ac:dyDescent="0.25"/>
    <row r="22295" ht="0" hidden="1" customHeight="1" x14ac:dyDescent="0.25"/>
    <row r="22296" ht="0" hidden="1" customHeight="1" x14ac:dyDescent="0.25"/>
    <row r="22297" ht="0" hidden="1" customHeight="1" x14ac:dyDescent="0.25"/>
    <row r="22298" ht="0" hidden="1" customHeight="1" x14ac:dyDescent="0.25"/>
    <row r="22299" ht="0" hidden="1" customHeight="1" x14ac:dyDescent="0.25"/>
    <row r="22300" ht="0" hidden="1" customHeight="1" x14ac:dyDescent="0.25"/>
    <row r="22301" ht="0" hidden="1" customHeight="1" x14ac:dyDescent="0.25"/>
    <row r="22302" ht="0" hidden="1" customHeight="1" x14ac:dyDescent="0.25"/>
    <row r="22303" ht="0" hidden="1" customHeight="1" x14ac:dyDescent="0.25"/>
    <row r="22304" ht="0" hidden="1" customHeight="1" x14ac:dyDescent="0.25"/>
    <row r="22305" ht="0" hidden="1" customHeight="1" x14ac:dyDescent="0.25"/>
    <row r="22306" ht="0" hidden="1" customHeight="1" x14ac:dyDescent="0.25"/>
    <row r="22307" ht="0" hidden="1" customHeight="1" x14ac:dyDescent="0.25"/>
    <row r="22308" ht="0" hidden="1" customHeight="1" x14ac:dyDescent="0.25"/>
    <row r="22309" ht="0" hidden="1" customHeight="1" x14ac:dyDescent="0.25"/>
    <row r="22310" ht="0" hidden="1" customHeight="1" x14ac:dyDescent="0.25"/>
    <row r="22311" ht="0" hidden="1" customHeight="1" x14ac:dyDescent="0.25"/>
    <row r="22312" ht="0" hidden="1" customHeight="1" x14ac:dyDescent="0.25"/>
    <row r="22313" ht="0" hidden="1" customHeight="1" x14ac:dyDescent="0.25"/>
    <row r="22314" ht="0" hidden="1" customHeight="1" x14ac:dyDescent="0.25"/>
    <row r="22315" ht="0" hidden="1" customHeight="1" x14ac:dyDescent="0.25"/>
    <row r="22316" ht="0" hidden="1" customHeight="1" x14ac:dyDescent="0.25"/>
    <row r="22317" ht="0" hidden="1" customHeight="1" x14ac:dyDescent="0.25"/>
    <row r="22318" ht="0" hidden="1" customHeight="1" x14ac:dyDescent="0.25"/>
    <row r="22319" ht="0" hidden="1" customHeight="1" x14ac:dyDescent="0.25"/>
    <row r="22320" ht="0" hidden="1" customHeight="1" x14ac:dyDescent="0.25"/>
    <row r="22321" ht="0" hidden="1" customHeight="1" x14ac:dyDescent="0.25"/>
    <row r="22322" ht="0" hidden="1" customHeight="1" x14ac:dyDescent="0.25"/>
    <row r="22323" ht="0" hidden="1" customHeight="1" x14ac:dyDescent="0.25"/>
    <row r="22324" ht="0" hidden="1" customHeight="1" x14ac:dyDescent="0.25"/>
    <row r="22325" ht="0" hidden="1" customHeight="1" x14ac:dyDescent="0.25"/>
    <row r="22326" ht="0" hidden="1" customHeight="1" x14ac:dyDescent="0.25"/>
    <row r="22327" ht="0" hidden="1" customHeight="1" x14ac:dyDescent="0.25"/>
    <row r="22328" ht="0" hidden="1" customHeight="1" x14ac:dyDescent="0.25"/>
    <row r="22329" ht="0" hidden="1" customHeight="1" x14ac:dyDescent="0.25"/>
    <row r="22330" ht="0" hidden="1" customHeight="1" x14ac:dyDescent="0.25"/>
    <row r="22331" ht="0" hidden="1" customHeight="1" x14ac:dyDescent="0.25"/>
    <row r="22332" ht="0" hidden="1" customHeight="1" x14ac:dyDescent="0.25"/>
    <row r="22333" ht="0" hidden="1" customHeight="1" x14ac:dyDescent="0.25"/>
    <row r="22334" ht="0" hidden="1" customHeight="1" x14ac:dyDescent="0.25"/>
    <row r="22335" ht="0" hidden="1" customHeight="1" x14ac:dyDescent="0.25"/>
    <row r="22336" ht="0" hidden="1" customHeight="1" x14ac:dyDescent="0.25"/>
    <row r="22337" ht="0" hidden="1" customHeight="1" x14ac:dyDescent="0.25"/>
    <row r="22338" ht="0" hidden="1" customHeight="1" x14ac:dyDescent="0.25"/>
    <row r="22339" ht="0" hidden="1" customHeight="1" x14ac:dyDescent="0.25"/>
    <row r="22340" ht="0" hidden="1" customHeight="1" x14ac:dyDescent="0.25"/>
    <row r="22341" ht="0" hidden="1" customHeight="1" x14ac:dyDescent="0.25"/>
    <row r="22342" ht="0" hidden="1" customHeight="1" x14ac:dyDescent="0.25"/>
    <row r="22343" ht="0" hidden="1" customHeight="1" x14ac:dyDescent="0.25"/>
    <row r="22344" ht="0" hidden="1" customHeight="1" x14ac:dyDescent="0.25"/>
    <row r="22345" ht="0" hidden="1" customHeight="1" x14ac:dyDescent="0.25"/>
    <row r="22346" ht="0" hidden="1" customHeight="1" x14ac:dyDescent="0.25"/>
    <row r="22347" ht="0" hidden="1" customHeight="1" x14ac:dyDescent="0.25"/>
    <row r="22348" ht="0" hidden="1" customHeight="1" x14ac:dyDescent="0.25"/>
    <row r="22349" ht="0" hidden="1" customHeight="1" x14ac:dyDescent="0.25"/>
    <row r="22350" ht="0" hidden="1" customHeight="1" x14ac:dyDescent="0.25"/>
    <row r="22351" ht="0" hidden="1" customHeight="1" x14ac:dyDescent="0.25"/>
    <row r="22352" ht="0" hidden="1" customHeight="1" x14ac:dyDescent="0.25"/>
    <row r="22353" ht="0" hidden="1" customHeight="1" x14ac:dyDescent="0.25"/>
    <row r="22354" ht="0" hidden="1" customHeight="1" x14ac:dyDescent="0.25"/>
    <row r="22355" ht="0" hidden="1" customHeight="1" x14ac:dyDescent="0.25"/>
    <row r="22356" ht="0" hidden="1" customHeight="1" x14ac:dyDescent="0.25"/>
    <row r="22357" ht="0" hidden="1" customHeight="1" x14ac:dyDescent="0.25"/>
    <row r="22358" ht="0" hidden="1" customHeight="1" x14ac:dyDescent="0.25"/>
    <row r="22359" ht="0" hidden="1" customHeight="1" x14ac:dyDescent="0.25"/>
    <row r="22360" ht="0" hidden="1" customHeight="1" x14ac:dyDescent="0.25"/>
    <row r="22361" ht="0" hidden="1" customHeight="1" x14ac:dyDescent="0.25"/>
    <row r="22362" ht="0" hidden="1" customHeight="1" x14ac:dyDescent="0.25"/>
    <row r="22363" ht="0" hidden="1" customHeight="1" x14ac:dyDescent="0.25"/>
    <row r="22364" ht="0" hidden="1" customHeight="1" x14ac:dyDescent="0.25"/>
    <row r="22365" ht="0" hidden="1" customHeight="1" x14ac:dyDescent="0.25"/>
    <row r="22366" ht="0" hidden="1" customHeight="1" x14ac:dyDescent="0.25"/>
    <row r="22367" ht="0" hidden="1" customHeight="1" x14ac:dyDescent="0.25"/>
    <row r="22368" ht="0" hidden="1" customHeight="1" x14ac:dyDescent="0.25"/>
    <row r="22369" ht="0" hidden="1" customHeight="1" x14ac:dyDescent="0.25"/>
    <row r="22370" ht="0" hidden="1" customHeight="1" x14ac:dyDescent="0.25"/>
    <row r="22371" ht="0" hidden="1" customHeight="1" x14ac:dyDescent="0.25"/>
    <row r="22372" ht="0" hidden="1" customHeight="1" x14ac:dyDescent="0.25"/>
    <row r="22373" ht="0" hidden="1" customHeight="1" x14ac:dyDescent="0.25"/>
    <row r="22374" ht="0" hidden="1" customHeight="1" x14ac:dyDescent="0.25"/>
    <row r="22375" ht="0" hidden="1" customHeight="1" x14ac:dyDescent="0.25"/>
    <row r="22376" ht="0" hidden="1" customHeight="1" x14ac:dyDescent="0.25"/>
    <row r="22377" ht="0" hidden="1" customHeight="1" x14ac:dyDescent="0.25"/>
    <row r="22378" ht="0" hidden="1" customHeight="1" x14ac:dyDescent="0.25"/>
    <row r="22379" ht="0" hidden="1" customHeight="1" x14ac:dyDescent="0.25"/>
    <row r="22380" ht="0" hidden="1" customHeight="1" x14ac:dyDescent="0.25"/>
    <row r="22381" ht="0" hidden="1" customHeight="1" x14ac:dyDescent="0.25"/>
    <row r="22382" ht="0" hidden="1" customHeight="1" x14ac:dyDescent="0.25"/>
    <row r="22383" ht="0" hidden="1" customHeight="1" x14ac:dyDescent="0.25"/>
    <row r="22384" ht="0" hidden="1" customHeight="1" x14ac:dyDescent="0.25"/>
    <row r="22385" ht="0" hidden="1" customHeight="1" x14ac:dyDescent="0.25"/>
    <row r="22386" ht="0" hidden="1" customHeight="1" x14ac:dyDescent="0.25"/>
    <row r="22387" ht="0" hidden="1" customHeight="1" x14ac:dyDescent="0.25"/>
    <row r="22388" ht="0" hidden="1" customHeight="1" x14ac:dyDescent="0.25"/>
    <row r="22389" ht="0" hidden="1" customHeight="1" x14ac:dyDescent="0.25"/>
    <row r="22390" ht="0" hidden="1" customHeight="1" x14ac:dyDescent="0.25"/>
    <row r="22391" ht="0" hidden="1" customHeight="1" x14ac:dyDescent="0.25"/>
    <row r="22392" ht="0" hidden="1" customHeight="1" x14ac:dyDescent="0.25"/>
    <row r="22393" ht="0" hidden="1" customHeight="1" x14ac:dyDescent="0.25"/>
    <row r="22394" ht="0" hidden="1" customHeight="1" x14ac:dyDescent="0.25"/>
    <row r="22395" ht="0" hidden="1" customHeight="1" x14ac:dyDescent="0.25"/>
    <row r="22396" ht="0" hidden="1" customHeight="1" x14ac:dyDescent="0.25"/>
    <row r="22397" ht="0" hidden="1" customHeight="1" x14ac:dyDescent="0.25"/>
    <row r="22398" ht="0" hidden="1" customHeight="1" x14ac:dyDescent="0.25"/>
    <row r="22399" ht="0" hidden="1" customHeight="1" x14ac:dyDescent="0.25"/>
    <row r="22400" ht="0" hidden="1" customHeight="1" x14ac:dyDescent="0.25"/>
    <row r="22401" ht="0" hidden="1" customHeight="1" x14ac:dyDescent="0.25"/>
    <row r="22402" ht="0" hidden="1" customHeight="1" x14ac:dyDescent="0.25"/>
    <row r="22403" ht="0" hidden="1" customHeight="1" x14ac:dyDescent="0.25"/>
    <row r="22404" ht="0" hidden="1" customHeight="1" x14ac:dyDescent="0.25"/>
    <row r="22405" ht="0" hidden="1" customHeight="1" x14ac:dyDescent="0.25"/>
    <row r="22406" ht="0" hidden="1" customHeight="1" x14ac:dyDescent="0.25"/>
    <row r="22407" ht="0" hidden="1" customHeight="1" x14ac:dyDescent="0.25"/>
    <row r="22408" ht="0" hidden="1" customHeight="1" x14ac:dyDescent="0.25"/>
    <row r="22409" ht="0" hidden="1" customHeight="1" x14ac:dyDescent="0.25"/>
    <row r="22410" ht="0" hidden="1" customHeight="1" x14ac:dyDescent="0.25"/>
    <row r="22411" ht="0" hidden="1" customHeight="1" x14ac:dyDescent="0.25"/>
    <row r="22412" ht="0" hidden="1" customHeight="1" x14ac:dyDescent="0.25"/>
    <row r="22413" ht="0" hidden="1" customHeight="1" x14ac:dyDescent="0.25"/>
    <row r="22414" ht="0" hidden="1" customHeight="1" x14ac:dyDescent="0.25"/>
    <row r="22415" ht="0" hidden="1" customHeight="1" x14ac:dyDescent="0.25"/>
    <row r="22416" ht="0" hidden="1" customHeight="1" x14ac:dyDescent="0.25"/>
    <row r="22417" ht="0" hidden="1" customHeight="1" x14ac:dyDescent="0.25"/>
    <row r="22418" ht="0" hidden="1" customHeight="1" x14ac:dyDescent="0.25"/>
    <row r="22419" ht="0" hidden="1" customHeight="1" x14ac:dyDescent="0.25"/>
    <row r="22420" ht="0" hidden="1" customHeight="1" x14ac:dyDescent="0.25"/>
    <row r="22421" ht="0" hidden="1" customHeight="1" x14ac:dyDescent="0.25"/>
    <row r="22422" ht="0" hidden="1" customHeight="1" x14ac:dyDescent="0.25"/>
    <row r="22423" ht="0" hidden="1" customHeight="1" x14ac:dyDescent="0.25"/>
    <row r="22424" ht="0" hidden="1" customHeight="1" x14ac:dyDescent="0.25"/>
    <row r="22425" ht="0" hidden="1" customHeight="1" x14ac:dyDescent="0.25"/>
    <row r="22426" ht="0" hidden="1" customHeight="1" x14ac:dyDescent="0.25"/>
    <row r="22427" ht="0" hidden="1" customHeight="1" x14ac:dyDescent="0.25"/>
    <row r="22428" ht="0" hidden="1" customHeight="1" x14ac:dyDescent="0.25"/>
    <row r="22429" ht="0" hidden="1" customHeight="1" x14ac:dyDescent="0.25"/>
    <row r="22430" ht="0" hidden="1" customHeight="1" x14ac:dyDescent="0.25"/>
    <row r="22431" ht="0" hidden="1" customHeight="1" x14ac:dyDescent="0.25"/>
    <row r="22432" ht="0" hidden="1" customHeight="1" x14ac:dyDescent="0.25"/>
    <row r="22433" ht="0" hidden="1" customHeight="1" x14ac:dyDescent="0.25"/>
    <row r="22434" ht="0" hidden="1" customHeight="1" x14ac:dyDescent="0.25"/>
    <row r="22435" ht="0" hidden="1" customHeight="1" x14ac:dyDescent="0.25"/>
    <row r="22436" ht="0" hidden="1" customHeight="1" x14ac:dyDescent="0.25"/>
    <row r="22437" ht="0" hidden="1" customHeight="1" x14ac:dyDescent="0.25"/>
    <row r="22438" ht="0" hidden="1" customHeight="1" x14ac:dyDescent="0.25"/>
    <row r="22439" ht="0" hidden="1" customHeight="1" x14ac:dyDescent="0.25"/>
    <row r="22440" ht="0" hidden="1" customHeight="1" x14ac:dyDescent="0.25"/>
    <row r="22441" ht="0" hidden="1" customHeight="1" x14ac:dyDescent="0.25"/>
    <row r="22442" ht="0" hidden="1" customHeight="1" x14ac:dyDescent="0.25"/>
    <row r="22443" ht="0" hidden="1" customHeight="1" x14ac:dyDescent="0.25"/>
    <row r="22444" ht="0" hidden="1" customHeight="1" x14ac:dyDescent="0.25"/>
    <row r="22445" ht="0" hidden="1" customHeight="1" x14ac:dyDescent="0.25"/>
    <row r="22446" ht="0" hidden="1" customHeight="1" x14ac:dyDescent="0.25"/>
    <row r="22447" ht="0" hidden="1" customHeight="1" x14ac:dyDescent="0.25"/>
    <row r="22448" ht="0" hidden="1" customHeight="1" x14ac:dyDescent="0.25"/>
    <row r="22449" ht="0" hidden="1" customHeight="1" x14ac:dyDescent="0.25"/>
    <row r="22450" ht="0" hidden="1" customHeight="1" x14ac:dyDescent="0.25"/>
    <row r="22451" ht="0" hidden="1" customHeight="1" x14ac:dyDescent="0.25"/>
    <row r="22452" ht="0" hidden="1" customHeight="1" x14ac:dyDescent="0.25"/>
    <row r="22453" ht="0" hidden="1" customHeight="1" x14ac:dyDescent="0.25"/>
    <row r="22454" ht="0" hidden="1" customHeight="1" x14ac:dyDescent="0.25"/>
    <row r="22455" ht="0" hidden="1" customHeight="1" x14ac:dyDescent="0.25"/>
    <row r="22456" ht="0" hidden="1" customHeight="1" x14ac:dyDescent="0.25"/>
    <row r="22457" ht="0" hidden="1" customHeight="1" x14ac:dyDescent="0.25"/>
    <row r="22458" ht="0" hidden="1" customHeight="1" x14ac:dyDescent="0.25"/>
    <row r="22459" ht="0" hidden="1" customHeight="1" x14ac:dyDescent="0.25"/>
    <row r="22460" ht="0" hidden="1" customHeight="1" x14ac:dyDescent="0.25"/>
    <row r="22461" ht="0" hidden="1" customHeight="1" x14ac:dyDescent="0.25"/>
    <row r="22462" ht="0" hidden="1" customHeight="1" x14ac:dyDescent="0.25"/>
    <row r="22463" ht="0" hidden="1" customHeight="1" x14ac:dyDescent="0.25"/>
    <row r="22464" ht="0" hidden="1" customHeight="1" x14ac:dyDescent="0.25"/>
    <row r="22465" ht="0" hidden="1" customHeight="1" x14ac:dyDescent="0.25"/>
    <row r="22466" ht="0" hidden="1" customHeight="1" x14ac:dyDescent="0.25"/>
    <row r="22467" ht="0" hidden="1" customHeight="1" x14ac:dyDescent="0.25"/>
    <row r="22468" ht="0" hidden="1" customHeight="1" x14ac:dyDescent="0.25"/>
    <row r="22469" ht="0" hidden="1" customHeight="1" x14ac:dyDescent="0.25"/>
    <row r="22470" ht="0" hidden="1" customHeight="1" x14ac:dyDescent="0.25"/>
    <row r="22471" ht="0" hidden="1" customHeight="1" x14ac:dyDescent="0.25"/>
    <row r="22472" ht="0" hidden="1" customHeight="1" x14ac:dyDescent="0.25"/>
    <row r="22473" ht="0" hidden="1" customHeight="1" x14ac:dyDescent="0.25"/>
    <row r="22474" ht="0" hidden="1" customHeight="1" x14ac:dyDescent="0.25"/>
    <row r="22475" ht="0" hidden="1" customHeight="1" x14ac:dyDescent="0.25"/>
    <row r="22476" ht="0" hidden="1" customHeight="1" x14ac:dyDescent="0.25"/>
    <row r="22477" ht="0" hidden="1" customHeight="1" x14ac:dyDescent="0.25"/>
    <row r="22478" ht="0" hidden="1" customHeight="1" x14ac:dyDescent="0.25"/>
    <row r="22479" ht="0" hidden="1" customHeight="1" x14ac:dyDescent="0.25"/>
    <row r="22480" ht="0" hidden="1" customHeight="1" x14ac:dyDescent="0.25"/>
    <row r="22481" ht="0" hidden="1" customHeight="1" x14ac:dyDescent="0.25"/>
    <row r="22482" ht="0" hidden="1" customHeight="1" x14ac:dyDescent="0.25"/>
    <row r="22483" ht="0" hidden="1" customHeight="1" x14ac:dyDescent="0.25"/>
    <row r="22484" ht="0" hidden="1" customHeight="1" x14ac:dyDescent="0.25"/>
    <row r="22485" ht="0" hidden="1" customHeight="1" x14ac:dyDescent="0.25"/>
    <row r="22486" ht="0" hidden="1" customHeight="1" x14ac:dyDescent="0.25"/>
    <row r="22487" ht="0" hidden="1" customHeight="1" x14ac:dyDescent="0.25"/>
    <row r="22488" ht="0" hidden="1" customHeight="1" x14ac:dyDescent="0.25"/>
    <row r="22489" ht="0" hidden="1" customHeight="1" x14ac:dyDescent="0.25"/>
    <row r="22490" ht="0" hidden="1" customHeight="1" x14ac:dyDescent="0.25"/>
    <row r="22491" ht="0" hidden="1" customHeight="1" x14ac:dyDescent="0.25"/>
    <row r="22492" ht="0" hidden="1" customHeight="1" x14ac:dyDescent="0.25"/>
    <row r="22493" ht="0" hidden="1" customHeight="1" x14ac:dyDescent="0.25"/>
    <row r="22494" ht="0" hidden="1" customHeight="1" x14ac:dyDescent="0.25"/>
    <row r="22495" ht="0" hidden="1" customHeight="1" x14ac:dyDescent="0.25"/>
    <row r="22496" ht="0" hidden="1" customHeight="1" x14ac:dyDescent="0.25"/>
    <row r="22497" ht="0" hidden="1" customHeight="1" x14ac:dyDescent="0.25"/>
    <row r="22498" ht="0" hidden="1" customHeight="1" x14ac:dyDescent="0.25"/>
    <row r="22499" ht="0" hidden="1" customHeight="1" x14ac:dyDescent="0.25"/>
    <row r="22500" ht="0" hidden="1" customHeight="1" x14ac:dyDescent="0.25"/>
    <row r="22501" ht="0" hidden="1" customHeight="1" x14ac:dyDescent="0.25"/>
    <row r="22502" ht="0" hidden="1" customHeight="1" x14ac:dyDescent="0.25"/>
    <row r="22503" ht="0" hidden="1" customHeight="1" x14ac:dyDescent="0.25"/>
    <row r="22504" ht="0" hidden="1" customHeight="1" x14ac:dyDescent="0.25"/>
    <row r="22505" ht="0" hidden="1" customHeight="1" x14ac:dyDescent="0.25"/>
    <row r="22506" ht="0" hidden="1" customHeight="1" x14ac:dyDescent="0.25"/>
    <row r="22507" ht="0" hidden="1" customHeight="1" x14ac:dyDescent="0.25"/>
    <row r="22508" ht="0" hidden="1" customHeight="1" x14ac:dyDescent="0.25"/>
    <row r="22509" ht="0" hidden="1" customHeight="1" x14ac:dyDescent="0.25"/>
    <row r="22510" ht="0" hidden="1" customHeight="1" x14ac:dyDescent="0.25"/>
    <row r="22511" ht="0" hidden="1" customHeight="1" x14ac:dyDescent="0.25"/>
    <row r="22512" ht="0" hidden="1" customHeight="1" x14ac:dyDescent="0.25"/>
    <row r="22513" ht="0" hidden="1" customHeight="1" x14ac:dyDescent="0.25"/>
    <row r="22514" ht="0" hidden="1" customHeight="1" x14ac:dyDescent="0.25"/>
    <row r="22515" ht="0" hidden="1" customHeight="1" x14ac:dyDescent="0.25"/>
    <row r="22516" ht="0" hidden="1" customHeight="1" x14ac:dyDescent="0.25"/>
    <row r="22517" ht="0" hidden="1" customHeight="1" x14ac:dyDescent="0.25"/>
    <row r="22518" ht="0" hidden="1" customHeight="1" x14ac:dyDescent="0.25"/>
    <row r="22519" ht="0" hidden="1" customHeight="1" x14ac:dyDescent="0.25"/>
    <row r="22520" ht="0" hidden="1" customHeight="1" x14ac:dyDescent="0.25"/>
    <row r="22521" ht="0" hidden="1" customHeight="1" x14ac:dyDescent="0.25"/>
    <row r="22522" ht="0" hidden="1" customHeight="1" x14ac:dyDescent="0.25"/>
    <row r="22523" ht="0" hidden="1" customHeight="1" x14ac:dyDescent="0.25"/>
    <row r="22524" ht="0" hidden="1" customHeight="1" x14ac:dyDescent="0.25"/>
    <row r="22525" ht="0" hidden="1" customHeight="1" x14ac:dyDescent="0.25"/>
    <row r="22526" ht="0" hidden="1" customHeight="1" x14ac:dyDescent="0.25"/>
    <row r="22527" ht="0" hidden="1" customHeight="1" x14ac:dyDescent="0.25"/>
    <row r="22528" ht="0" hidden="1" customHeight="1" x14ac:dyDescent="0.25"/>
    <row r="22529" ht="0" hidden="1" customHeight="1" x14ac:dyDescent="0.25"/>
    <row r="22530" ht="0" hidden="1" customHeight="1" x14ac:dyDescent="0.25"/>
    <row r="22531" ht="0" hidden="1" customHeight="1" x14ac:dyDescent="0.25"/>
    <row r="22532" ht="0" hidden="1" customHeight="1" x14ac:dyDescent="0.25"/>
    <row r="22533" ht="0" hidden="1" customHeight="1" x14ac:dyDescent="0.25"/>
    <row r="22534" ht="0" hidden="1" customHeight="1" x14ac:dyDescent="0.25"/>
    <row r="22535" ht="0" hidden="1" customHeight="1" x14ac:dyDescent="0.25"/>
    <row r="22536" ht="0" hidden="1" customHeight="1" x14ac:dyDescent="0.25"/>
    <row r="22537" ht="0" hidden="1" customHeight="1" x14ac:dyDescent="0.25"/>
    <row r="22538" ht="0" hidden="1" customHeight="1" x14ac:dyDescent="0.25"/>
    <row r="22539" ht="0" hidden="1" customHeight="1" x14ac:dyDescent="0.25"/>
    <row r="22540" ht="0" hidden="1" customHeight="1" x14ac:dyDescent="0.25"/>
    <row r="22541" ht="0" hidden="1" customHeight="1" x14ac:dyDescent="0.25"/>
    <row r="22542" ht="0" hidden="1" customHeight="1" x14ac:dyDescent="0.25"/>
    <row r="22543" ht="0" hidden="1" customHeight="1" x14ac:dyDescent="0.25"/>
    <row r="22544" ht="0" hidden="1" customHeight="1" x14ac:dyDescent="0.25"/>
    <row r="22545" ht="0" hidden="1" customHeight="1" x14ac:dyDescent="0.25"/>
    <row r="22546" ht="0" hidden="1" customHeight="1" x14ac:dyDescent="0.25"/>
    <row r="22547" ht="0" hidden="1" customHeight="1" x14ac:dyDescent="0.25"/>
    <row r="22548" ht="0" hidden="1" customHeight="1" x14ac:dyDescent="0.25"/>
    <row r="22549" ht="0" hidden="1" customHeight="1" x14ac:dyDescent="0.25"/>
    <row r="22550" ht="0" hidden="1" customHeight="1" x14ac:dyDescent="0.25"/>
    <row r="22551" ht="0" hidden="1" customHeight="1" x14ac:dyDescent="0.25"/>
    <row r="22552" ht="0" hidden="1" customHeight="1" x14ac:dyDescent="0.25"/>
    <row r="22553" ht="0" hidden="1" customHeight="1" x14ac:dyDescent="0.25"/>
    <row r="22554" ht="0" hidden="1" customHeight="1" x14ac:dyDescent="0.25"/>
    <row r="22555" ht="0" hidden="1" customHeight="1" x14ac:dyDescent="0.25"/>
    <row r="22556" ht="0" hidden="1" customHeight="1" x14ac:dyDescent="0.25"/>
    <row r="22557" ht="0" hidden="1" customHeight="1" x14ac:dyDescent="0.25"/>
    <row r="22558" ht="0" hidden="1" customHeight="1" x14ac:dyDescent="0.25"/>
    <row r="22559" ht="0" hidden="1" customHeight="1" x14ac:dyDescent="0.25"/>
    <row r="22560" ht="0" hidden="1" customHeight="1" x14ac:dyDescent="0.25"/>
    <row r="22561" ht="0" hidden="1" customHeight="1" x14ac:dyDescent="0.25"/>
    <row r="22562" ht="0" hidden="1" customHeight="1" x14ac:dyDescent="0.25"/>
    <row r="22563" ht="0" hidden="1" customHeight="1" x14ac:dyDescent="0.25"/>
    <row r="22564" ht="0" hidden="1" customHeight="1" x14ac:dyDescent="0.25"/>
    <row r="22565" ht="0" hidden="1" customHeight="1" x14ac:dyDescent="0.25"/>
    <row r="22566" ht="0" hidden="1" customHeight="1" x14ac:dyDescent="0.25"/>
    <row r="22567" ht="0" hidden="1" customHeight="1" x14ac:dyDescent="0.25"/>
    <row r="22568" ht="0" hidden="1" customHeight="1" x14ac:dyDescent="0.25"/>
    <row r="22569" ht="0" hidden="1" customHeight="1" x14ac:dyDescent="0.25"/>
    <row r="22570" ht="0" hidden="1" customHeight="1" x14ac:dyDescent="0.25"/>
    <row r="22571" ht="0" hidden="1" customHeight="1" x14ac:dyDescent="0.25"/>
    <row r="22572" ht="0" hidden="1" customHeight="1" x14ac:dyDescent="0.25"/>
    <row r="22573" ht="0" hidden="1" customHeight="1" x14ac:dyDescent="0.25"/>
    <row r="22574" ht="0" hidden="1" customHeight="1" x14ac:dyDescent="0.25"/>
    <row r="22575" ht="0" hidden="1" customHeight="1" x14ac:dyDescent="0.25"/>
    <row r="22576" ht="0" hidden="1" customHeight="1" x14ac:dyDescent="0.25"/>
    <row r="22577" ht="0" hidden="1" customHeight="1" x14ac:dyDescent="0.25"/>
    <row r="22578" ht="0" hidden="1" customHeight="1" x14ac:dyDescent="0.25"/>
    <row r="22579" ht="0" hidden="1" customHeight="1" x14ac:dyDescent="0.25"/>
    <row r="22580" ht="0" hidden="1" customHeight="1" x14ac:dyDescent="0.25"/>
    <row r="22581" ht="0" hidden="1" customHeight="1" x14ac:dyDescent="0.25"/>
    <row r="22582" ht="0" hidden="1" customHeight="1" x14ac:dyDescent="0.25"/>
    <row r="22583" ht="0" hidden="1" customHeight="1" x14ac:dyDescent="0.25"/>
    <row r="22584" ht="0" hidden="1" customHeight="1" x14ac:dyDescent="0.25"/>
    <row r="22585" ht="0" hidden="1" customHeight="1" x14ac:dyDescent="0.25"/>
    <row r="22586" ht="0" hidden="1" customHeight="1" x14ac:dyDescent="0.25"/>
    <row r="22587" ht="0" hidden="1" customHeight="1" x14ac:dyDescent="0.25"/>
    <row r="22588" ht="0" hidden="1" customHeight="1" x14ac:dyDescent="0.25"/>
    <row r="22589" ht="0" hidden="1" customHeight="1" x14ac:dyDescent="0.25"/>
    <row r="22590" ht="0" hidden="1" customHeight="1" x14ac:dyDescent="0.25"/>
    <row r="22591" ht="0" hidden="1" customHeight="1" x14ac:dyDescent="0.25"/>
    <row r="22592" ht="0" hidden="1" customHeight="1" x14ac:dyDescent="0.25"/>
    <row r="22593" ht="0" hidden="1" customHeight="1" x14ac:dyDescent="0.25"/>
    <row r="22594" ht="0" hidden="1" customHeight="1" x14ac:dyDescent="0.25"/>
    <row r="22595" ht="0" hidden="1" customHeight="1" x14ac:dyDescent="0.25"/>
    <row r="22596" ht="0" hidden="1" customHeight="1" x14ac:dyDescent="0.25"/>
    <row r="22597" ht="0" hidden="1" customHeight="1" x14ac:dyDescent="0.25"/>
    <row r="22598" ht="0" hidden="1" customHeight="1" x14ac:dyDescent="0.25"/>
    <row r="22599" ht="0" hidden="1" customHeight="1" x14ac:dyDescent="0.25"/>
    <row r="22600" ht="0" hidden="1" customHeight="1" x14ac:dyDescent="0.25"/>
    <row r="22601" ht="0" hidden="1" customHeight="1" x14ac:dyDescent="0.25"/>
    <row r="22602" ht="0" hidden="1" customHeight="1" x14ac:dyDescent="0.25"/>
    <row r="22603" ht="0" hidden="1" customHeight="1" x14ac:dyDescent="0.25"/>
    <row r="22604" ht="0" hidden="1" customHeight="1" x14ac:dyDescent="0.25"/>
    <row r="22605" ht="0" hidden="1" customHeight="1" x14ac:dyDescent="0.25"/>
    <row r="22606" ht="0" hidden="1" customHeight="1" x14ac:dyDescent="0.25"/>
    <row r="22607" ht="0" hidden="1" customHeight="1" x14ac:dyDescent="0.25"/>
    <row r="22608" ht="0" hidden="1" customHeight="1" x14ac:dyDescent="0.25"/>
    <row r="22609" ht="0" hidden="1" customHeight="1" x14ac:dyDescent="0.25"/>
    <row r="22610" ht="0" hidden="1" customHeight="1" x14ac:dyDescent="0.25"/>
    <row r="22611" ht="0" hidden="1" customHeight="1" x14ac:dyDescent="0.25"/>
    <row r="22612" ht="0" hidden="1" customHeight="1" x14ac:dyDescent="0.25"/>
    <row r="22613" ht="0" hidden="1" customHeight="1" x14ac:dyDescent="0.25"/>
    <row r="22614" ht="0" hidden="1" customHeight="1" x14ac:dyDescent="0.25"/>
    <row r="22615" ht="0" hidden="1" customHeight="1" x14ac:dyDescent="0.25"/>
    <row r="22616" ht="0" hidden="1" customHeight="1" x14ac:dyDescent="0.25"/>
    <row r="22617" ht="0" hidden="1" customHeight="1" x14ac:dyDescent="0.25"/>
    <row r="22618" ht="0" hidden="1" customHeight="1" x14ac:dyDescent="0.25"/>
    <row r="22619" ht="0" hidden="1" customHeight="1" x14ac:dyDescent="0.25"/>
    <row r="22620" ht="0" hidden="1" customHeight="1" x14ac:dyDescent="0.25"/>
    <row r="22621" ht="0" hidden="1" customHeight="1" x14ac:dyDescent="0.25"/>
    <row r="22622" ht="0" hidden="1" customHeight="1" x14ac:dyDescent="0.25"/>
    <row r="22623" ht="0" hidden="1" customHeight="1" x14ac:dyDescent="0.25"/>
    <row r="22624" ht="0" hidden="1" customHeight="1" x14ac:dyDescent="0.25"/>
    <row r="22625" ht="0" hidden="1" customHeight="1" x14ac:dyDescent="0.25"/>
    <row r="22626" ht="0" hidden="1" customHeight="1" x14ac:dyDescent="0.25"/>
    <row r="22627" ht="0" hidden="1" customHeight="1" x14ac:dyDescent="0.25"/>
    <row r="22628" ht="0" hidden="1" customHeight="1" x14ac:dyDescent="0.25"/>
    <row r="22629" ht="0" hidden="1" customHeight="1" x14ac:dyDescent="0.25"/>
    <row r="22630" ht="0" hidden="1" customHeight="1" x14ac:dyDescent="0.25"/>
    <row r="22631" ht="0" hidden="1" customHeight="1" x14ac:dyDescent="0.25"/>
    <row r="22632" ht="0" hidden="1" customHeight="1" x14ac:dyDescent="0.25"/>
    <row r="22633" ht="0" hidden="1" customHeight="1" x14ac:dyDescent="0.25"/>
    <row r="22634" ht="0" hidden="1" customHeight="1" x14ac:dyDescent="0.25"/>
    <row r="22635" ht="0" hidden="1" customHeight="1" x14ac:dyDescent="0.25"/>
    <row r="22636" ht="0" hidden="1" customHeight="1" x14ac:dyDescent="0.25"/>
    <row r="22637" ht="0" hidden="1" customHeight="1" x14ac:dyDescent="0.25"/>
    <row r="22638" ht="0" hidden="1" customHeight="1" x14ac:dyDescent="0.25"/>
    <row r="22639" ht="0" hidden="1" customHeight="1" x14ac:dyDescent="0.25"/>
    <row r="22640" ht="0" hidden="1" customHeight="1" x14ac:dyDescent="0.25"/>
    <row r="22641" ht="0" hidden="1" customHeight="1" x14ac:dyDescent="0.25"/>
    <row r="22642" ht="0" hidden="1" customHeight="1" x14ac:dyDescent="0.25"/>
    <row r="22643" ht="0" hidden="1" customHeight="1" x14ac:dyDescent="0.25"/>
    <row r="22644" ht="0" hidden="1" customHeight="1" x14ac:dyDescent="0.25"/>
    <row r="22645" ht="0" hidden="1" customHeight="1" x14ac:dyDescent="0.25"/>
    <row r="22646" ht="0" hidden="1" customHeight="1" x14ac:dyDescent="0.25"/>
    <row r="22647" ht="0" hidden="1" customHeight="1" x14ac:dyDescent="0.25"/>
    <row r="22648" ht="0" hidden="1" customHeight="1" x14ac:dyDescent="0.25"/>
    <row r="22649" ht="0" hidden="1" customHeight="1" x14ac:dyDescent="0.25"/>
    <row r="22650" ht="0" hidden="1" customHeight="1" x14ac:dyDescent="0.25"/>
    <row r="22651" ht="0" hidden="1" customHeight="1" x14ac:dyDescent="0.25"/>
    <row r="22652" ht="0" hidden="1" customHeight="1" x14ac:dyDescent="0.25"/>
    <row r="22653" ht="0" hidden="1" customHeight="1" x14ac:dyDescent="0.25"/>
    <row r="22654" ht="0" hidden="1" customHeight="1" x14ac:dyDescent="0.25"/>
    <row r="22655" ht="0" hidden="1" customHeight="1" x14ac:dyDescent="0.25"/>
    <row r="22656" ht="0" hidden="1" customHeight="1" x14ac:dyDescent="0.25"/>
    <row r="22657" ht="0" hidden="1" customHeight="1" x14ac:dyDescent="0.25"/>
    <row r="22658" ht="0" hidden="1" customHeight="1" x14ac:dyDescent="0.25"/>
    <row r="22659" ht="0" hidden="1" customHeight="1" x14ac:dyDescent="0.25"/>
    <row r="22660" ht="0" hidden="1" customHeight="1" x14ac:dyDescent="0.25"/>
    <row r="22661" ht="0" hidden="1" customHeight="1" x14ac:dyDescent="0.25"/>
    <row r="22662" ht="0" hidden="1" customHeight="1" x14ac:dyDescent="0.25"/>
    <row r="22663" ht="0" hidden="1" customHeight="1" x14ac:dyDescent="0.25"/>
    <row r="22664" ht="0" hidden="1" customHeight="1" x14ac:dyDescent="0.25"/>
    <row r="22665" ht="0" hidden="1" customHeight="1" x14ac:dyDescent="0.25"/>
    <row r="22666" ht="0" hidden="1" customHeight="1" x14ac:dyDescent="0.25"/>
    <row r="22667" ht="0" hidden="1" customHeight="1" x14ac:dyDescent="0.25"/>
    <row r="22668" ht="0" hidden="1" customHeight="1" x14ac:dyDescent="0.25"/>
    <row r="22669" ht="0" hidden="1" customHeight="1" x14ac:dyDescent="0.25"/>
    <row r="22670" ht="0" hidden="1" customHeight="1" x14ac:dyDescent="0.25"/>
    <row r="22671" ht="0" hidden="1" customHeight="1" x14ac:dyDescent="0.25"/>
    <row r="22672" ht="0" hidden="1" customHeight="1" x14ac:dyDescent="0.25"/>
    <row r="22673" ht="0" hidden="1" customHeight="1" x14ac:dyDescent="0.25"/>
    <row r="22674" ht="0" hidden="1" customHeight="1" x14ac:dyDescent="0.25"/>
    <row r="22675" ht="0" hidden="1" customHeight="1" x14ac:dyDescent="0.25"/>
    <row r="22676" ht="0" hidden="1" customHeight="1" x14ac:dyDescent="0.25"/>
    <row r="22677" ht="0" hidden="1" customHeight="1" x14ac:dyDescent="0.25"/>
    <row r="22678" ht="0" hidden="1" customHeight="1" x14ac:dyDescent="0.25"/>
    <row r="22679" ht="0" hidden="1" customHeight="1" x14ac:dyDescent="0.25"/>
    <row r="22680" ht="0" hidden="1" customHeight="1" x14ac:dyDescent="0.25"/>
    <row r="22681" ht="0" hidden="1" customHeight="1" x14ac:dyDescent="0.25"/>
    <row r="22682" ht="0" hidden="1" customHeight="1" x14ac:dyDescent="0.25"/>
    <row r="22683" ht="0" hidden="1" customHeight="1" x14ac:dyDescent="0.25"/>
    <row r="22684" ht="0" hidden="1" customHeight="1" x14ac:dyDescent="0.25"/>
    <row r="22685" ht="0" hidden="1" customHeight="1" x14ac:dyDescent="0.25"/>
    <row r="22686" ht="0" hidden="1" customHeight="1" x14ac:dyDescent="0.25"/>
    <row r="22687" ht="0" hidden="1" customHeight="1" x14ac:dyDescent="0.25"/>
    <row r="22688" ht="0" hidden="1" customHeight="1" x14ac:dyDescent="0.25"/>
    <row r="22689" ht="0" hidden="1" customHeight="1" x14ac:dyDescent="0.25"/>
    <row r="22690" ht="0" hidden="1" customHeight="1" x14ac:dyDescent="0.25"/>
    <row r="22691" ht="0" hidden="1" customHeight="1" x14ac:dyDescent="0.25"/>
    <row r="22692" ht="0" hidden="1" customHeight="1" x14ac:dyDescent="0.25"/>
    <row r="22693" ht="0" hidden="1" customHeight="1" x14ac:dyDescent="0.25"/>
    <row r="22694" ht="0" hidden="1" customHeight="1" x14ac:dyDescent="0.25"/>
    <row r="22695" ht="0" hidden="1" customHeight="1" x14ac:dyDescent="0.25"/>
    <row r="22696" ht="0" hidden="1" customHeight="1" x14ac:dyDescent="0.25"/>
    <row r="22697" ht="0" hidden="1" customHeight="1" x14ac:dyDescent="0.25"/>
    <row r="22698" ht="0" hidden="1" customHeight="1" x14ac:dyDescent="0.25"/>
    <row r="22699" ht="0" hidden="1" customHeight="1" x14ac:dyDescent="0.25"/>
    <row r="22700" ht="0" hidden="1" customHeight="1" x14ac:dyDescent="0.25"/>
    <row r="22701" ht="0" hidden="1" customHeight="1" x14ac:dyDescent="0.25"/>
    <row r="22702" ht="0" hidden="1" customHeight="1" x14ac:dyDescent="0.25"/>
    <row r="22703" ht="0" hidden="1" customHeight="1" x14ac:dyDescent="0.25"/>
    <row r="22704" ht="0" hidden="1" customHeight="1" x14ac:dyDescent="0.25"/>
    <row r="22705" ht="0" hidden="1" customHeight="1" x14ac:dyDescent="0.25"/>
    <row r="22706" ht="0" hidden="1" customHeight="1" x14ac:dyDescent="0.25"/>
    <row r="22707" ht="0" hidden="1" customHeight="1" x14ac:dyDescent="0.25"/>
    <row r="22708" ht="0" hidden="1" customHeight="1" x14ac:dyDescent="0.25"/>
    <row r="22709" ht="0" hidden="1" customHeight="1" x14ac:dyDescent="0.25"/>
    <row r="22710" ht="0" hidden="1" customHeight="1" x14ac:dyDescent="0.25"/>
    <row r="22711" ht="0" hidden="1" customHeight="1" x14ac:dyDescent="0.25"/>
    <row r="22712" ht="0" hidden="1" customHeight="1" x14ac:dyDescent="0.25"/>
    <row r="22713" ht="0" hidden="1" customHeight="1" x14ac:dyDescent="0.25"/>
    <row r="22714" ht="0" hidden="1" customHeight="1" x14ac:dyDescent="0.25"/>
    <row r="22715" ht="0" hidden="1" customHeight="1" x14ac:dyDescent="0.25"/>
    <row r="22716" ht="0" hidden="1" customHeight="1" x14ac:dyDescent="0.25"/>
    <row r="22717" ht="0" hidden="1" customHeight="1" x14ac:dyDescent="0.25"/>
    <row r="22718" ht="0" hidden="1" customHeight="1" x14ac:dyDescent="0.25"/>
    <row r="22719" ht="0" hidden="1" customHeight="1" x14ac:dyDescent="0.25"/>
    <row r="22720" ht="0" hidden="1" customHeight="1" x14ac:dyDescent="0.25"/>
    <row r="22721" ht="0" hidden="1" customHeight="1" x14ac:dyDescent="0.25"/>
    <row r="22722" ht="0" hidden="1" customHeight="1" x14ac:dyDescent="0.25"/>
    <row r="22723" ht="0" hidden="1" customHeight="1" x14ac:dyDescent="0.25"/>
    <row r="22724" ht="0" hidden="1" customHeight="1" x14ac:dyDescent="0.25"/>
    <row r="22725" ht="0" hidden="1" customHeight="1" x14ac:dyDescent="0.25"/>
    <row r="22726" ht="0" hidden="1" customHeight="1" x14ac:dyDescent="0.25"/>
    <row r="22727" ht="0" hidden="1" customHeight="1" x14ac:dyDescent="0.25"/>
    <row r="22728" ht="0" hidden="1" customHeight="1" x14ac:dyDescent="0.25"/>
    <row r="22729" ht="0" hidden="1" customHeight="1" x14ac:dyDescent="0.25"/>
    <row r="22730" ht="0" hidden="1" customHeight="1" x14ac:dyDescent="0.25"/>
    <row r="22731" ht="0" hidden="1" customHeight="1" x14ac:dyDescent="0.25"/>
    <row r="22732" ht="0" hidden="1" customHeight="1" x14ac:dyDescent="0.25"/>
    <row r="22733" ht="0" hidden="1" customHeight="1" x14ac:dyDescent="0.25"/>
    <row r="22734" ht="0" hidden="1" customHeight="1" x14ac:dyDescent="0.25"/>
    <row r="22735" ht="0" hidden="1" customHeight="1" x14ac:dyDescent="0.25"/>
    <row r="22736" ht="0" hidden="1" customHeight="1" x14ac:dyDescent="0.25"/>
    <row r="22737" ht="0" hidden="1" customHeight="1" x14ac:dyDescent="0.25"/>
    <row r="22738" ht="0" hidden="1" customHeight="1" x14ac:dyDescent="0.25"/>
    <row r="22739" ht="0" hidden="1" customHeight="1" x14ac:dyDescent="0.25"/>
    <row r="22740" ht="0" hidden="1" customHeight="1" x14ac:dyDescent="0.25"/>
    <row r="22741" ht="0" hidden="1" customHeight="1" x14ac:dyDescent="0.25"/>
    <row r="22742" ht="0" hidden="1" customHeight="1" x14ac:dyDescent="0.25"/>
    <row r="22743" ht="0" hidden="1" customHeight="1" x14ac:dyDescent="0.25"/>
    <row r="22744" ht="0" hidden="1" customHeight="1" x14ac:dyDescent="0.25"/>
    <row r="22745" ht="0" hidden="1" customHeight="1" x14ac:dyDescent="0.25"/>
    <row r="22746" ht="0" hidden="1" customHeight="1" x14ac:dyDescent="0.25"/>
    <row r="22747" ht="0" hidden="1" customHeight="1" x14ac:dyDescent="0.25"/>
    <row r="22748" ht="0" hidden="1" customHeight="1" x14ac:dyDescent="0.25"/>
    <row r="22749" ht="0" hidden="1" customHeight="1" x14ac:dyDescent="0.25"/>
    <row r="22750" ht="0" hidden="1" customHeight="1" x14ac:dyDescent="0.25"/>
    <row r="22751" ht="0" hidden="1" customHeight="1" x14ac:dyDescent="0.25"/>
    <row r="22752" ht="0" hidden="1" customHeight="1" x14ac:dyDescent="0.25"/>
    <row r="22753" ht="0" hidden="1" customHeight="1" x14ac:dyDescent="0.25"/>
    <row r="22754" ht="0" hidden="1" customHeight="1" x14ac:dyDescent="0.25"/>
    <row r="22755" ht="0" hidden="1" customHeight="1" x14ac:dyDescent="0.25"/>
    <row r="22756" ht="0" hidden="1" customHeight="1" x14ac:dyDescent="0.25"/>
    <row r="22757" ht="0" hidden="1" customHeight="1" x14ac:dyDescent="0.25"/>
    <row r="22758" ht="0" hidden="1" customHeight="1" x14ac:dyDescent="0.25"/>
    <row r="22759" ht="0" hidden="1" customHeight="1" x14ac:dyDescent="0.25"/>
    <row r="22760" ht="0" hidden="1" customHeight="1" x14ac:dyDescent="0.25"/>
    <row r="22761" ht="0" hidden="1" customHeight="1" x14ac:dyDescent="0.25"/>
    <row r="22762" ht="0" hidden="1" customHeight="1" x14ac:dyDescent="0.25"/>
    <row r="22763" ht="0" hidden="1" customHeight="1" x14ac:dyDescent="0.25"/>
    <row r="22764" ht="0" hidden="1" customHeight="1" x14ac:dyDescent="0.25"/>
    <row r="22765" ht="0" hidden="1" customHeight="1" x14ac:dyDescent="0.25"/>
    <row r="22766" ht="0" hidden="1" customHeight="1" x14ac:dyDescent="0.25"/>
    <row r="22767" ht="0" hidden="1" customHeight="1" x14ac:dyDescent="0.25"/>
    <row r="22768" ht="0" hidden="1" customHeight="1" x14ac:dyDescent="0.25"/>
    <row r="22769" ht="0" hidden="1" customHeight="1" x14ac:dyDescent="0.25"/>
    <row r="22770" ht="0" hidden="1" customHeight="1" x14ac:dyDescent="0.25"/>
    <row r="22771" ht="0" hidden="1" customHeight="1" x14ac:dyDescent="0.25"/>
    <row r="22772" ht="0" hidden="1" customHeight="1" x14ac:dyDescent="0.25"/>
    <row r="22773" ht="0" hidden="1" customHeight="1" x14ac:dyDescent="0.25"/>
    <row r="22774" ht="0" hidden="1" customHeight="1" x14ac:dyDescent="0.25"/>
    <row r="22775" ht="0" hidden="1" customHeight="1" x14ac:dyDescent="0.25"/>
    <row r="22776" ht="0" hidden="1" customHeight="1" x14ac:dyDescent="0.25"/>
    <row r="22777" ht="0" hidden="1" customHeight="1" x14ac:dyDescent="0.25"/>
    <row r="22778" ht="0" hidden="1" customHeight="1" x14ac:dyDescent="0.25"/>
    <row r="22779" ht="0" hidden="1" customHeight="1" x14ac:dyDescent="0.25"/>
    <row r="22780" ht="0" hidden="1" customHeight="1" x14ac:dyDescent="0.25"/>
    <row r="22781" ht="0" hidden="1" customHeight="1" x14ac:dyDescent="0.25"/>
    <row r="22782" ht="0" hidden="1" customHeight="1" x14ac:dyDescent="0.25"/>
    <row r="22783" ht="0" hidden="1" customHeight="1" x14ac:dyDescent="0.25"/>
    <row r="22784" ht="0" hidden="1" customHeight="1" x14ac:dyDescent="0.25"/>
    <row r="22785" ht="0" hidden="1" customHeight="1" x14ac:dyDescent="0.25"/>
    <row r="22786" ht="0" hidden="1" customHeight="1" x14ac:dyDescent="0.25"/>
    <row r="22787" ht="0" hidden="1" customHeight="1" x14ac:dyDescent="0.25"/>
    <row r="22788" ht="0" hidden="1" customHeight="1" x14ac:dyDescent="0.25"/>
    <row r="22789" ht="0" hidden="1" customHeight="1" x14ac:dyDescent="0.25"/>
    <row r="22790" ht="0" hidden="1" customHeight="1" x14ac:dyDescent="0.25"/>
    <row r="22791" ht="0" hidden="1" customHeight="1" x14ac:dyDescent="0.25"/>
    <row r="22792" ht="0" hidden="1" customHeight="1" x14ac:dyDescent="0.25"/>
    <row r="22793" ht="0" hidden="1" customHeight="1" x14ac:dyDescent="0.25"/>
    <row r="22794" ht="0" hidden="1" customHeight="1" x14ac:dyDescent="0.25"/>
    <row r="22795" ht="0" hidden="1" customHeight="1" x14ac:dyDescent="0.25"/>
    <row r="22796" ht="0" hidden="1" customHeight="1" x14ac:dyDescent="0.25"/>
    <row r="22797" ht="0" hidden="1" customHeight="1" x14ac:dyDescent="0.25"/>
    <row r="22798" ht="0" hidden="1" customHeight="1" x14ac:dyDescent="0.25"/>
    <row r="22799" ht="0" hidden="1" customHeight="1" x14ac:dyDescent="0.25"/>
    <row r="22800" ht="0" hidden="1" customHeight="1" x14ac:dyDescent="0.25"/>
    <row r="22801" ht="0" hidden="1" customHeight="1" x14ac:dyDescent="0.25"/>
    <row r="22802" ht="0" hidden="1" customHeight="1" x14ac:dyDescent="0.25"/>
    <row r="22803" ht="0" hidden="1" customHeight="1" x14ac:dyDescent="0.25"/>
    <row r="22804" ht="0" hidden="1" customHeight="1" x14ac:dyDescent="0.25"/>
    <row r="22805" ht="0" hidden="1" customHeight="1" x14ac:dyDescent="0.25"/>
    <row r="22806" ht="0" hidden="1" customHeight="1" x14ac:dyDescent="0.25"/>
    <row r="22807" ht="0" hidden="1" customHeight="1" x14ac:dyDescent="0.25"/>
    <row r="22808" ht="0" hidden="1" customHeight="1" x14ac:dyDescent="0.25"/>
    <row r="22809" ht="0" hidden="1" customHeight="1" x14ac:dyDescent="0.25"/>
    <row r="22810" ht="0" hidden="1" customHeight="1" x14ac:dyDescent="0.25"/>
    <row r="22811" ht="0" hidden="1" customHeight="1" x14ac:dyDescent="0.25"/>
    <row r="22812" ht="0" hidden="1" customHeight="1" x14ac:dyDescent="0.25"/>
    <row r="22813" ht="0" hidden="1" customHeight="1" x14ac:dyDescent="0.25"/>
    <row r="22814" ht="0" hidden="1" customHeight="1" x14ac:dyDescent="0.25"/>
    <row r="22815" ht="0" hidden="1" customHeight="1" x14ac:dyDescent="0.25"/>
    <row r="22816" ht="0" hidden="1" customHeight="1" x14ac:dyDescent="0.25"/>
    <row r="22817" ht="0" hidden="1" customHeight="1" x14ac:dyDescent="0.25"/>
    <row r="22818" ht="0" hidden="1" customHeight="1" x14ac:dyDescent="0.25"/>
    <row r="22819" ht="0" hidden="1" customHeight="1" x14ac:dyDescent="0.25"/>
    <row r="22820" ht="0" hidden="1" customHeight="1" x14ac:dyDescent="0.25"/>
    <row r="22821" ht="0" hidden="1" customHeight="1" x14ac:dyDescent="0.25"/>
    <row r="22822" ht="0" hidden="1" customHeight="1" x14ac:dyDescent="0.25"/>
    <row r="22823" ht="0" hidden="1" customHeight="1" x14ac:dyDescent="0.25"/>
    <row r="22824" ht="0" hidden="1" customHeight="1" x14ac:dyDescent="0.25"/>
    <row r="22825" ht="0" hidden="1" customHeight="1" x14ac:dyDescent="0.25"/>
    <row r="22826" ht="0" hidden="1" customHeight="1" x14ac:dyDescent="0.25"/>
    <row r="22827" ht="0" hidden="1" customHeight="1" x14ac:dyDescent="0.25"/>
    <row r="22828" ht="0" hidden="1" customHeight="1" x14ac:dyDescent="0.25"/>
    <row r="22829" ht="0" hidden="1" customHeight="1" x14ac:dyDescent="0.25"/>
    <row r="22830" ht="0" hidden="1" customHeight="1" x14ac:dyDescent="0.25"/>
    <row r="22831" ht="0" hidden="1" customHeight="1" x14ac:dyDescent="0.25"/>
    <row r="22832" ht="0" hidden="1" customHeight="1" x14ac:dyDescent="0.25"/>
    <row r="22833" ht="0" hidden="1" customHeight="1" x14ac:dyDescent="0.25"/>
    <row r="22834" ht="0" hidden="1" customHeight="1" x14ac:dyDescent="0.25"/>
    <row r="22835" ht="0" hidden="1" customHeight="1" x14ac:dyDescent="0.25"/>
    <row r="22836" ht="0" hidden="1" customHeight="1" x14ac:dyDescent="0.25"/>
    <row r="22837" ht="0" hidden="1" customHeight="1" x14ac:dyDescent="0.25"/>
    <row r="22838" ht="0" hidden="1" customHeight="1" x14ac:dyDescent="0.25"/>
    <row r="22839" ht="0" hidden="1" customHeight="1" x14ac:dyDescent="0.25"/>
    <row r="22840" ht="0" hidden="1" customHeight="1" x14ac:dyDescent="0.25"/>
    <row r="22841" ht="0" hidden="1" customHeight="1" x14ac:dyDescent="0.25"/>
    <row r="22842" ht="0" hidden="1" customHeight="1" x14ac:dyDescent="0.25"/>
    <row r="22843" ht="0" hidden="1" customHeight="1" x14ac:dyDescent="0.25"/>
    <row r="22844" ht="0" hidden="1" customHeight="1" x14ac:dyDescent="0.25"/>
    <row r="22845" ht="0" hidden="1" customHeight="1" x14ac:dyDescent="0.25"/>
    <row r="22846" ht="0" hidden="1" customHeight="1" x14ac:dyDescent="0.25"/>
    <row r="22847" ht="0" hidden="1" customHeight="1" x14ac:dyDescent="0.25"/>
    <row r="22848" ht="0" hidden="1" customHeight="1" x14ac:dyDescent="0.25"/>
    <row r="22849" ht="0" hidden="1" customHeight="1" x14ac:dyDescent="0.25"/>
    <row r="22850" ht="0" hidden="1" customHeight="1" x14ac:dyDescent="0.25"/>
    <row r="22851" ht="0" hidden="1" customHeight="1" x14ac:dyDescent="0.25"/>
    <row r="22852" ht="0" hidden="1" customHeight="1" x14ac:dyDescent="0.25"/>
    <row r="22853" ht="0" hidden="1" customHeight="1" x14ac:dyDescent="0.25"/>
    <row r="22854" ht="0" hidden="1" customHeight="1" x14ac:dyDescent="0.25"/>
    <row r="22855" ht="0" hidden="1" customHeight="1" x14ac:dyDescent="0.25"/>
    <row r="22856" ht="0" hidden="1" customHeight="1" x14ac:dyDescent="0.25"/>
    <row r="22857" ht="0" hidden="1" customHeight="1" x14ac:dyDescent="0.25"/>
    <row r="22858" ht="0" hidden="1" customHeight="1" x14ac:dyDescent="0.25"/>
    <row r="22859" ht="0" hidden="1" customHeight="1" x14ac:dyDescent="0.25"/>
    <row r="22860" ht="0" hidden="1" customHeight="1" x14ac:dyDescent="0.25"/>
    <row r="22861" ht="0" hidden="1" customHeight="1" x14ac:dyDescent="0.25"/>
    <row r="22862" ht="0" hidden="1" customHeight="1" x14ac:dyDescent="0.25"/>
    <row r="22863" ht="0" hidden="1" customHeight="1" x14ac:dyDescent="0.25"/>
    <row r="22864" ht="0" hidden="1" customHeight="1" x14ac:dyDescent="0.25"/>
    <row r="22865" ht="0" hidden="1" customHeight="1" x14ac:dyDescent="0.25"/>
    <row r="22866" ht="0" hidden="1" customHeight="1" x14ac:dyDescent="0.25"/>
    <row r="22867" ht="0" hidden="1" customHeight="1" x14ac:dyDescent="0.25"/>
    <row r="22868" ht="0" hidden="1" customHeight="1" x14ac:dyDescent="0.25"/>
    <row r="22869" ht="0" hidden="1" customHeight="1" x14ac:dyDescent="0.25"/>
    <row r="22870" ht="0" hidden="1" customHeight="1" x14ac:dyDescent="0.25"/>
    <row r="22871" ht="0" hidden="1" customHeight="1" x14ac:dyDescent="0.25"/>
    <row r="22872" ht="0" hidden="1" customHeight="1" x14ac:dyDescent="0.25"/>
    <row r="22873" ht="0" hidden="1" customHeight="1" x14ac:dyDescent="0.25"/>
    <row r="22874" ht="0" hidden="1" customHeight="1" x14ac:dyDescent="0.25"/>
    <row r="22875" ht="0" hidden="1" customHeight="1" x14ac:dyDescent="0.25"/>
    <row r="22876" ht="0" hidden="1" customHeight="1" x14ac:dyDescent="0.25"/>
    <row r="22877" ht="0" hidden="1" customHeight="1" x14ac:dyDescent="0.25"/>
    <row r="22878" ht="0" hidden="1" customHeight="1" x14ac:dyDescent="0.25"/>
    <row r="22879" ht="0" hidden="1" customHeight="1" x14ac:dyDescent="0.25"/>
    <row r="22880" ht="0" hidden="1" customHeight="1" x14ac:dyDescent="0.25"/>
    <row r="22881" ht="0" hidden="1" customHeight="1" x14ac:dyDescent="0.25"/>
    <row r="22882" ht="0" hidden="1" customHeight="1" x14ac:dyDescent="0.25"/>
    <row r="22883" ht="0" hidden="1" customHeight="1" x14ac:dyDescent="0.25"/>
    <row r="22884" ht="0" hidden="1" customHeight="1" x14ac:dyDescent="0.25"/>
    <row r="22885" ht="0" hidden="1" customHeight="1" x14ac:dyDescent="0.25"/>
    <row r="22886" ht="0" hidden="1" customHeight="1" x14ac:dyDescent="0.25"/>
    <row r="22887" ht="0" hidden="1" customHeight="1" x14ac:dyDescent="0.25"/>
    <row r="22888" ht="0" hidden="1" customHeight="1" x14ac:dyDescent="0.25"/>
    <row r="22889" ht="0" hidden="1" customHeight="1" x14ac:dyDescent="0.25"/>
    <row r="22890" ht="0" hidden="1" customHeight="1" x14ac:dyDescent="0.25"/>
    <row r="22891" ht="0" hidden="1" customHeight="1" x14ac:dyDescent="0.25"/>
    <row r="22892" ht="0" hidden="1" customHeight="1" x14ac:dyDescent="0.25"/>
    <row r="22893" ht="0" hidden="1" customHeight="1" x14ac:dyDescent="0.25"/>
    <row r="22894" ht="0" hidden="1" customHeight="1" x14ac:dyDescent="0.25"/>
    <row r="22895" ht="0" hidden="1" customHeight="1" x14ac:dyDescent="0.25"/>
    <row r="22896" ht="0" hidden="1" customHeight="1" x14ac:dyDescent="0.25"/>
    <row r="22897" ht="0" hidden="1" customHeight="1" x14ac:dyDescent="0.25"/>
    <row r="22898" ht="0" hidden="1" customHeight="1" x14ac:dyDescent="0.25"/>
    <row r="22899" ht="0" hidden="1" customHeight="1" x14ac:dyDescent="0.25"/>
    <row r="22900" ht="0" hidden="1" customHeight="1" x14ac:dyDescent="0.25"/>
    <row r="22901" ht="0" hidden="1" customHeight="1" x14ac:dyDescent="0.25"/>
    <row r="22902" ht="0" hidden="1" customHeight="1" x14ac:dyDescent="0.25"/>
    <row r="22903" ht="0" hidden="1" customHeight="1" x14ac:dyDescent="0.25"/>
    <row r="22904" ht="0" hidden="1" customHeight="1" x14ac:dyDescent="0.25"/>
    <row r="22905" ht="0" hidden="1" customHeight="1" x14ac:dyDescent="0.25"/>
    <row r="22906" ht="0" hidden="1" customHeight="1" x14ac:dyDescent="0.25"/>
    <row r="22907" ht="0" hidden="1" customHeight="1" x14ac:dyDescent="0.25"/>
    <row r="22908" ht="0" hidden="1" customHeight="1" x14ac:dyDescent="0.25"/>
    <row r="22909" ht="0" hidden="1" customHeight="1" x14ac:dyDescent="0.25"/>
    <row r="22910" ht="0" hidden="1" customHeight="1" x14ac:dyDescent="0.25"/>
    <row r="22911" ht="0" hidden="1" customHeight="1" x14ac:dyDescent="0.25"/>
    <row r="22912" ht="0" hidden="1" customHeight="1" x14ac:dyDescent="0.25"/>
    <row r="22913" ht="0" hidden="1" customHeight="1" x14ac:dyDescent="0.25"/>
    <row r="22914" ht="0" hidden="1" customHeight="1" x14ac:dyDescent="0.25"/>
    <row r="22915" ht="0" hidden="1" customHeight="1" x14ac:dyDescent="0.25"/>
    <row r="22916" ht="0" hidden="1" customHeight="1" x14ac:dyDescent="0.25"/>
    <row r="22917" ht="0" hidden="1" customHeight="1" x14ac:dyDescent="0.25"/>
    <row r="22918" ht="0" hidden="1" customHeight="1" x14ac:dyDescent="0.25"/>
    <row r="22919" ht="0" hidden="1" customHeight="1" x14ac:dyDescent="0.25"/>
    <row r="22920" ht="0" hidden="1" customHeight="1" x14ac:dyDescent="0.25"/>
    <row r="22921" ht="0" hidden="1" customHeight="1" x14ac:dyDescent="0.25"/>
    <row r="22922" ht="0" hidden="1" customHeight="1" x14ac:dyDescent="0.25"/>
    <row r="22923" ht="0" hidden="1" customHeight="1" x14ac:dyDescent="0.25"/>
    <row r="22924" ht="0" hidden="1" customHeight="1" x14ac:dyDescent="0.25"/>
    <row r="22925" ht="0" hidden="1" customHeight="1" x14ac:dyDescent="0.25"/>
    <row r="22926" ht="0" hidden="1" customHeight="1" x14ac:dyDescent="0.25"/>
    <row r="22927" ht="0" hidden="1" customHeight="1" x14ac:dyDescent="0.25"/>
    <row r="22928" ht="0" hidden="1" customHeight="1" x14ac:dyDescent="0.25"/>
    <row r="22929" ht="0" hidden="1" customHeight="1" x14ac:dyDescent="0.25"/>
    <row r="22930" ht="0" hidden="1" customHeight="1" x14ac:dyDescent="0.25"/>
    <row r="22931" ht="0" hidden="1" customHeight="1" x14ac:dyDescent="0.25"/>
    <row r="22932" ht="0" hidden="1" customHeight="1" x14ac:dyDescent="0.25"/>
    <row r="22933" ht="0" hidden="1" customHeight="1" x14ac:dyDescent="0.25"/>
    <row r="22934" ht="0" hidden="1" customHeight="1" x14ac:dyDescent="0.25"/>
    <row r="22935" ht="0" hidden="1" customHeight="1" x14ac:dyDescent="0.25"/>
    <row r="22936" ht="0" hidden="1" customHeight="1" x14ac:dyDescent="0.25"/>
    <row r="22937" ht="0" hidden="1" customHeight="1" x14ac:dyDescent="0.25"/>
    <row r="22938" ht="0" hidden="1" customHeight="1" x14ac:dyDescent="0.25"/>
    <row r="22939" ht="0" hidden="1" customHeight="1" x14ac:dyDescent="0.25"/>
    <row r="22940" ht="0" hidden="1" customHeight="1" x14ac:dyDescent="0.25"/>
    <row r="22941" ht="0" hidden="1" customHeight="1" x14ac:dyDescent="0.25"/>
    <row r="22942" ht="0" hidden="1" customHeight="1" x14ac:dyDescent="0.25"/>
    <row r="22943" ht="0" hidden="1" customHeight="1" x14ac:dyDescent="0.25"/>
    <row r="22944" ht="0" hidden="1" customHeight="1" x14ac:dyDescent="0.25"/>
    <row r="22945" ht="0" hidden="1" customHeight="1" x14ac:dyDescent="0.25"/>
    <row r="22946" ht="0" hidden="1" customHeight="1" x14ac:dyDescent="0.25"/>
    <row r="22947" ht="0" hidden="1" customHeight="1" x14ac:dyDescent="0.25"/>
    <row r="22948" ht="0" hidden="1" customHeight="1" x14ac:dyDescent="0.25"/>
    <row r="22949" ht="0" hidden="1" customHeight="1" x14ac:dyDescent="0.25"/>
    <row r="22950" ht="0" hidden="1" customHeight="1" x14ac:dyDescent="0.25"/>
    <row r="22951" ht="0" hidden="1" customHeight="1" x14ac:dyDescent="0.25"/>
    <row r="22952" ht="0" hidden="1" customHeight="1" x14ac:dyDescent="0.25"/>
    <row r="22953" ht="0" hidden="1" customHeight="1" x14ac:dyDescent="0.25"/>
    <row r="22954" ht="0" hidden="1" customHeight="1" x14ac:dyDescent="0.25"/>
    <row r="22955" ht="0" hidden="1" customHeight="1" x14ac:dyDescent="0.25"/>
    <row r="22956" ht="0" hidden="1" customHeight="1" x14ac:dyDescent="0.25"/>
    <row r="22957" ht="0" hidden="1" customHeight="1" x14ac:dyDescent="0.25"/>
    <row r="22958" ht="0" hidden="1" customHeight="1" x14ac:dyDescent="0.25"/>
    <row r="22959" ht="0" hidden="1" customHeight="1" x14ac:dyDescent="0.25"/>
    <row r="22960" ht="0" hidden="1" customHeight="1" x14ac:dyDescent="0.25"/>
    <row r="22961" ht="0" hidden="1" customHeight="1" x14ac:dyDescent="0.25"/>
    <row r="22962" ht="0" hidden="1" customHeight="1" x14ac:dyDescent="0.25"/>
    <row r="22963" ht="0" hidden="1" customHeight="1" x14ac:dyDescent="0.25"/>
    <row r="22964" ht="0" hidden="1" customHeight="1" x14ac:dyDescent="0.25"/>
    <row r="22965" ht="0" hidden="1" customHeight="1" x14ac:dyDescent="0.25"/>
    <row r="22966" ht="0" hidden="1" customHeight="1" x14ac:dyDescent="0.25"/>
    <row r="22967" ht="0" hidden="1" customHeight="1" x14ac:dyDescent="0.25"/>
    <row r="22968" ht="0" hidden="1" customHeight="1" x14ac:dyDescent="0.25"/>
    <row r="22969" ht="0" hidden="1" customHeight="1" x14ac:dyDescent="0.25"/>
    <row r="22970" ht="0" hidden="1" customHeight="1" x14ac:dyDescent="0.25"/>
    <row r="22971" ht="0" hidden="1" customHeight="1" x14ac:dyDescent="0.25"/>
    <row r="22972" ht="0" hidden="1" customHeight="1" x14ac:dyDescent="0.25"/>
    <row r="22973" ht="0" hidden="1" customHeight="1" x14ac:dyDescent="0.25"/>
    <row r="22974" ht="0" hidden="1" customHeight="1" x14ac:dyDescent="0.25"/>
    <row r="22975" ht="0" hidden="1" customHeight="1" x14ac:dyDescent="0.25"/>
    <row r="22976" ht="0" hidden="1" customHeight="1" x14ac:dyDescent="0.25"/>
    <row r="22977" ht="0" hidden="1" customHeight="1" x14ac:dyDescent="0.25"/>
    <row r="22978" ht="0" hidden="1" customHeight="1" x14ac:dyDescent="0.25"/>
    <row r="22979" ht="0" hidden="1" customHeight="1" x14ac:dyDescent="0.25"/>
    <row r="22980" ht="0" hidden="1" customHeight="1" x14ac:dyDescent="0.25"/>
    <row r="22981" ht="0" hidden="1" customHeight="1" x14ac:dyDescent="0.25"/>
    <row r="22982" ht="0" hidden="1" customHeight="1" x14ac:dyDescent="0.25"/>
    <row r="22983" ht="0" hidden="1" customHeight="1" x14ac:dyDescent="0.25"/>
    <row r="22984" ht="0" hidden="1" customHeight="1" x14ac:dyDescent="0.25"/>
    <row r="22985" ht="0" hidden="1" customHeight="1" x14ac:dyDescent="0.25"/>
    <row r="22986" ht="0" hidden="1" customHeight="1" x14ac:dyDescent="0.25"/>
    <row r="22987" ht="0" hidden="1" customHeight="1" x14ac:dyDescent="0.25"/>
    <row r="22988" ht="0" hidden="1" customHeight="1" x14ac:dyDescent="0.25"/>
    <row r="22989" ht="0" hidden="1" customHeight="1" x14ac:dyDescent="0.25"/>
    <row r="22990" ht="0" hidden="1" customHeight="1" x14ac:dyDescent="0.25"/>
    <row r="22991" ht="0" hidden="1" customHeight="1" x14ac:dyDescent="0.25"/>
    <row r="22992" ht="0" hidden="1" customHeight="1" x14ac:dyDescent="0.25"/>
    <row r="22993" ht="0" hidden="1" customHeight="1" x14ac:dyDescent="0.25"/>
    <row r="22994" ht="0" hidden="1" customHeight="1" x14ac:dyDescent="0.25"/>
    <row r="22995" ht="0" hidden="1" customHeight="1" x14ac:dyDescent="0.25"/>
    <row r="22996" ht="0" hidden="1" customHeight="1" x14ac:dyDescent="0.25"/>
    <row r="22997" ht="0" hidden="1" customHeight="1" x14ac:dyDescent="0.25"/>
    <row r="22998" ht="0" hidden="1" customHeight="1" x14ac:dyDescent="0.25"/>
    <row r="22999" ht="0" hidden="1" customHeight="1" x14ac:dyDescent="0.25"/>
    <row r="23000" ht="0" hidden="1" customHeight="1" x14ac:dyDescent="0.25"/>
    <row r="23001" ht="0" hidden="1" customHeight="1" x14ac:dyDescent="0.25"/>
    <row r="23002" ht="0" hidden="1" customHeight="1" x14ac:dyDescent="0.25"/>
    <row r="23003" ht="0" hidden="1" customHeight="1" x14ac:dyDescent="0.25"/>
    <row r="23004" ht="0" hidden="1" customHeight="1" x14ac:dyDescent="0.25"/>
    <row r="23005" ht="0" hidden="1" customHeight="1" x14ac:dyDescent="0.25"/>
    <row r="23006" ht="0" hidden="1" customHeight="1" x14ac:dyDescent="0.25"/>
    <row r="23007" ht="0" hidden="1" customHeight="1" x14ac:dyDescent="0.25"/>
    <row r="23008" ht="0" hidden="1" customHeight="1" x14ac:dyDescent="0.25"/>
    <row r="23009" ht="0" hidden="1" customHeight="1" x14ac:dyDescent="0.25"/>
    <row r="23010" ht="0" hidden="1" customHeight="1" x14ac:dyDescent="0.25"/>
    <row r="23011" ht="0" hidden="1" customHeight="1" x14ac:dyDescent="0.25"/>
    <row r="23012" ht="0" hidden="1" customHeight="1" x14ac:dyDescent="0.25"/>
    <row r="23013" ht="0" hidden="1" customHeight="1" x14ac:dyDescent="0.25"/>
    <row r="23014" ht="0" hidden="1" customHeight="1" x14ac:dyDescent="0.25"/>
    <row r="23015" ht="0" hidden="1" customHeight="1" x14ac:dyDescent="0.25"/>
    <row r="23016" ht="0" hidden="1" customHeight="1" x14ac:dyDescent="0.25"/>
    <row r="23017" ht="0" hidden="1" customHeight="1" x14ac:dyDescent="0.25"/>
    <row r="23018" ht="0" hidden="1" customHeight="1" x14ac:dyDescent="0.25"/>
    <row r="23019" ht="0" hidden="1" customHeight="1" x14ac:dyDescent="0.25"/>
    <row r="23020" ht="0" hidden="1" customHeight="1" x14ac:dyDescent="0.25"/>
    <row r="23021" ht="0" hidden="1" customHeight="1" x14ac:dyDescent="0.25"/>
    <row r="23022" ht="0" hidden="1" customHeight="1" x14ac:dyDescent="0.25"/>
    <row r="23023" ht="0" hidden="1" customHeight="1" x14ac:dyDescent="0.25"/>
    <row r="23024" ht="0" hidden="1" customHeight="1" x14ac:dyDescent="0.25"/>
    <row r="23025" ht="0" hidden="1" customHeight="1" x14ac:dyDescent="0.25"/>
    <row r="23026" ht="0" hidden="1" customHeight="1" x14ac:dyDescent="0.25"/>
    <row r="23027" ht="0" hidden="1" customHeight="1" x14ac:dyDescent="0.25"/>
    <row r="23028" ht="0" hidden="1" customHeight="1" x14ac:dyDescent="0.25"/>
    <row r="23029" ht="0" hidden="1" customHeight="1" x14ac:dyDescent="0.25"/>
    <row r="23030" ht="0" hidden="1" customHeight="1" x14ac:dyDescent="0.25"/>
    <row r="23031" ht="0" hidden="1" customHeight="1" x14ac:dyDescent="0.25"/>
    <row r="23032" ht="0" hidden="1" customHeight="1" x14ac:dyDescent="0.25"/>
    <row r="23033" ht="0" hidden="1" customHeight="1" x14ac:dyDescent="0.25"/>
    <row r="23034" ht="0" hidden="1" customHeight="1" x14ac:dyDescent="0.25"/>
    <row r="23035" ht="0" hidden="1" customHeight="1" x14ac:dyDescent="0.25"/>
    <row r="23036" ht="0" hidden="1" customHeight="1" x14ac:dyDescent="0.25"/>
    <row r="23037" ht="0" hidden="1" customHeight="1" x14ac:dyDescent="0.25"/>
    <row r="23038" ht="0" hidden="1" customHeight="1" x14ac:dyDescent="0.25"/>
    <row r="23039" ht="0" hidden="1" customHeight="1" x14ac:dyDescent="0.25"/>
    <row r="23040" ht="0" hidden="1" customHeight="1" x14ac:dyDescent="0.25"/>
    <row r="23041" ht="0" hidden="1" customHeight="1" x14ac:dyDescent="0.25"/>
    <row r="23042" ht="0" hidden="1" customHeight="1" x14ac:dyDescent="0.25"/>
    <row r="23043" ht="0" hidden="1" customHeight="1" x14ac:dyDescent="0.25"/>
    <row r="23044" ht="0" hidden="1" customHeight="1" x14ac:dyDescent="0.25"/>
    <row r="23045" ht="0" hidden="1" customHeight="1" x14ac:dyDescent="0.25"/>
    <row r="23046" ht="0" hidden="1" customHeight="1" x14ac:dyDescent="0.25"/>
    <row r="23047" ht="0" hidden="1" customHeight="1" x14ac:dyDescent="0.25"/>
    <row r="23048" ht="0" hidden="1" customHeight="1" x14ac:dyDescent="0.25"/>
    <row r="23049" ht="0" hidden="1" customHeight="1" x14ac:dyDescent="0.25"/>
    <row r="23050" ht="0" hidden="1" customHeight="1" x14ac:dyDescent="0.25"/>
    <row r="23051" ht="0" hidden="1" customHeight="1" x14ac:dyDescent="0.25"/>
    <row r="23052" ht="0" hidden="1" customHeight="1" x14ac:dyDescent="0.25"/>
    <row r="23053" ht="0" hidden="1" customHeight="1" x14ac:dyDescent="0.25"/>
    <row r="23054" ht="0" hidden="1" customHeight="1" x14ac:dyDescent="0.25"/>
    <row r="23055" ht="0" hidden="1" customHeight="1" x14ac:dyDescent="0.25"/>
    <row r="23056" ht="0" hidden="1" customHeight="1" x14ac:dyDescent="0.25"/>
    <row r="23057" ht="0" hidden="1" customHeight="1" x14ac:dyDescent="0.25"/>
    <row r="23058" ht="0" hidden="1" customHeight="1" x14ac:dyDescent="0.25"/>
    <row r="23059" ht="0" hidden="1" customHeight="1" x14ac:dyDescent="0.25"/>
    <row r="23060" ht="0" hidden="1" customHeight="1" x14ac:dyDescent="0.25"/>
    <row r="23061" ht="0" hidden="1" customHeight="1" x14ac:dyDescent="0.25"/>
    <row r="23062" ht="0" hidden="1" customHeight="1" x14ac:dyDescent="0.25"/>
    <row r="23063" ht="0" hidden="1" customHeight="1" x14ac:dyDescent="0.25"/>
    <row r="23064" ht="0" hidden="1" customHeight="1" x14ac:dyDescent="0.25"/>
    <row r="23065" ht="0" hidden="1" customHeight="1" x14ac:dyDescent="0.25"/>
    <row r="23066" ht="0" hidden="1" customHeight="1" x14ac:dyDescent="0.25"/>
    <row r="23067" ht="0" hidden="1" customHeight="1" x14ac:dyDescent="0.25"/>
    <row r="23068" ht="0" hidden="1" customHeight="1" x14ac:dyDescent="0.25"/>
    <row r="23069" ht="0" hidden="1" customHeight="1" x14ac:dyDescent="0.25"/>
    <row r="23070" ht="0" hidden="1" customHeight="1" x14ac:dyDescent="0.25"/>
    <row r="23071" ht="0" hidden="1" customHeight="1" x14ac:dyDescent="0.25"/>
    <row r="23072" ht="0" hidden="1" customHeight="1" x14ac:dyDescent="0.25"/>
    <row r="23073" ht="0" hidden="1" customHeight="1" x14ac:dyDescent="0.25"/>
    <row r="23074" ht="0" hidden="1" customHeight="1" x14ac:dyDescent="0.25"/>
    <row r="23075" ht="0" hidden="1" customHeight="1" x14ac:dyDescent="0.25"/>
    <row r="23076" ht="0" hidden="1" customHeight="1" x14ac:dyDescent="0.25"/>
    <row r="23077" ht="0" hidden="1" customHeight="1" x14ac:dyDescent="0.25"/>
    <row r="23078" ht="0" hidden="1" customHeight="1" x14ac:dyDescent="0.25"/>
    <row r="23079" ht="0" hidden="1" customHeight="1" x14ac:dyDescent="0.25"/>
    <row r="23080" ht="0" hidden="1" customHeight="1" x14ac:dyDescent="0.25"/>
    <row r="23081" ht="0" hidden="1" customHeight="1" x14ac:dyDescent="0.25"/>
    <row r="23082" ht="0" hidden="1" customHeight="1" x14ac:dyDescent="0.25"/>
    <row r="23083" ht="0" hidden="1" customHeight="1" x14ac:dyDescent="0.25"/>
    <row r="23084" ht="0" hidden="1" customHeight="1" x14ac:dyDescent="0.25"/>
    <row r="23085" ht="0" hidden="1" customHeight="1" x14ac:dyDescent="0.25"/>
    <row r="23086" ht="0" hidden="1" customHeight="1" x14ac:dyDescent="0.25"/>
    <row r="23087" ht="0" hidden="1" customHeight="1" x14ac:dyDescent="0.25"/>
    <row r="23088" ht="0" hidden="1" customHeight="1" x14ac:dyDescent="0.25"/>
    <row r="23089" ht="0" hidden="1" customHeight="1" x14ac:dyDescent="0.25"/>
    <row r="23090" ht="0" hidden="1" customHeight="1" x14ac:dyDescent="0.25"/>
    <row r="23091" ht="0" hidden="1" customHeight="1" x14ac:dyDescent="0.25"/>
    <row r="23092" ht="0" hidden="1" customHeight="1" x14ac:dyDescent="0.25"/>
    <row r="23093" ht="0" hidden="1" customHeight="1" x14ac:dyDescent="0.25"/>
    <row r="23094" ht="0" hidden="1" customHeight="1" x14ac:dyDescent="0.25"/>
    <row r="23095" ht="0" hidden="1" customHeight="1" x14ac:dyDescent="0.25"/>
    <row r="23096" ht="0" hidden="1" customHeight="1" x14ac:dyDescent="0.25"/>
    <row r="23097" ht="0" hidden="1" customHeight="1" x14ac:dyDescent="0.25"/>
    <row r="23098" ht="0" hidden="1" customHeight="1" x14ac:dyDescent="0.25"/>
    <row r="23099" ht="0" hidden="1" customHeight="1" x14ac:dyDescent="0.25"/>
    <row r="23100" ht="0" hidden="1" customHeight="1" x14ac:dyDescent="0.25"/>
    <row r="23101" ht="0" hidden="1" customHeight="1" x14ac:dyDescent="0.25"/>
    <row r="23102" ht="0" hidden="1" customHeight="1" x14ac:dyDescent="0.25"/>
    <row r="23103" ht="0" hidden="1" customHeight="1" x14ac:dyDescent="0.25"/>
    <row r="23104" ht="0" hidden="1" customHeight="1" x14ac:dyDescent="0.25"/>
    <row r="23105" ht="0" hidden="1" customHeight="1" x14ac:dyDescent="0.25"/>
    <row r="23106" ht="0" hidden="1" customHeight="1" x14ac:dyDescent="0.25"/>
    <row r="23107" ht="0" hidden="1" customHeight="1" x14ac:dyDescent="0.25"/>
    <row r="23108" ht="0" hidden="1" customHeight="1" x14ac:dyDescent="0.25"/>
    <row r="23109" ht="0" hidden="1" customHeight="1" x14ac:dyDescent="0.25"/>
    <row r="23110" ht="0" hidden="1" customHeight="1" x14ac:dyDescent="0.25"/>
    <row r="23111" ht="0" hidden="1" customHeight="1" x14ac:dyDescent="0.25"/>
    <row r="23112" ht="0" hidden="1" customHeight="1" x14ac:dyDescent="0.25"/>
    <row r="23113" ht="0" hidden="1" customHeight="1" x14ac:dyDescent="0.25"/>
    <row r="23114" ht="0" hidden="1" customHeight="1" x14ac:dyDescent="0.25"/>
    <row r="23115" ht="0" hidden="1" customHeight="1" x14ac:dyDescent="0.25"/>
    <row r="23116" ht="0" hidden="1" customHeight="1" x14ac:dyDescent="0.25"/>
    <row r="23117" ht="0" hidden="1" customHeight="1" x14ac:dyDescent="0.25"/>
    <row r="23118" ht="0" hidden="1" customHeight="1" x14ac:dyDescent="0.25"/>
    <row r="23119" ht="0" hidden="1" customHeight="1" x14ac:dyDescent="0.25"/>
    <row r="23120" ht="0" hidden="1" customHeight="1" x14ac:dyDescent="0.25"/>
    <row r="23121" ht="0" hidden="1" customHeight="1" x14ac:dyDescent="0.25"/>
    <row r="23122" ht="0" hidden="1" customHeight="1" x14ac:dyDescent="0.25"/>
    <row r="23123" ht="0" hidden="1" customHeight="1" x14ac:dyDescent="0.25"/>
    <row r="23124" ht="0" hidden="1" customHeight="1" x14ac:dyDescent="0.25"/>
    <row r="23125" ht="0" hidden="1" customHeight="1" x14ac:dyDescent="0.25"/>
    <row r="23126" ht="0" hidden="1" customHeight="1" x14ac:dyDescent="0.25"/>
    <row r="23127" ht="0" hidden="1" customHeight="1" x14ac:dyDescent="0.25"/>
    <row r="23128" ht="0" hidden="1" customHeight="1" x14ac:dyDescent="0.25"/>
    <row r="23129" ht="0" hidden="1" customHeight="1" x14ac:dyDescent="0.25"/>
    <row r="23130" ht="0" hidden="1" customHeight="1" x14ac:dyDescent="0.25"/>
    <row r="23131" ht="0" hidden="1" customHeight="1" x14ac:dyDescent="0.25"/>
    <row r="23132" ht="0" hidden="1" customHeight="1" x14ac:dyDescent="0.25"/>
    <row r="23133" ht="0" hidden="1" customHeight="1" x14ac:dyDescent="0.25"/>
    <row r="23134" ht="0" hidden="1" customHeight="1" x14ac:dyDescent="0.25"/>
    <row r="23135" ht="0" hidden="1" customHeight="1" x14ac:dyDescent="0.25"/>
    <row r="23136" ht="0" hidden="1" customHeight="1" x14ac:dyDescent="0.25"/>
    <row r="23137" ht="0" hidden="1" customHeight="1" x14ac:dyDescent="0.25"/>
    <row r="23138" ht="0" hidden="1" customHeight="1" x14ac:dyDescent="0.25"/>
    <row r="23139" ht="0" hidden="1" customHeight="1" x14ac:dyDescent="0.25"/>
    <row r="23140" ht="0" hidden="1" customHeight="1" x14ac:dyDescent="0.25"/>
    <row r="23141" ht="0" hidden="1" customHeight="1" x14ac:dyDescent="0.25"/>
    <row r="23142" ht="0" hidden="1" customHeight="1" x14ac:dyDescent="0.25"/>
    <row r="23143" ht="0" hidden="1" customHeight="1" x14ac:dyDescent="0.25"/>
    <row r="23144" ht="0" hidden="1" customHeight="1" x14ac:dyDescent="0.25"/>
    <row r="23145" ht="0" hidden="1" customHeight="1" x14ac:dyDescent="0.25"/>
    <row r="23146" ht="0" hidden="1" customHeight="1" x14ac:dyDescent="0.25"/>
    <row r="23147" ht="0" hidden="1" customHeight="1" x14ac:dyDescent="0.25"/>
    <row r="23148" ht="0" hidden="1" customHeight="1" x14ac:dyDescent="0.25"/>
    <row r="23149" ht="0" hidden="1" customHeight="1" x14ac:dyDescent="0.25"/>
    <row r="23150" ht="0" hidden="1" customHeight="1" x14ac:dyDescent="0.25"/>
    <row r="23151" ht="0" hidden="1" customHeight="1" x14ac:dyDescent="0.25"/>
    <row r="23152" ht="0" hidden="1" customHeight="1" x14ac:dyDescent="0.25"/>
    <row r="23153" ht="0" hidden="1" customHeight="1" x14ac:dyDescent="0.25"/>
    <row r="23154" ht="0" hidden="1" customHeight="1" x14ac:dyDescent="0.25"/>
    <row r="23155" ht="0" hidden="1" customHeight="1" x14ac:dyDescent="0.25"/>
    <row r="23156" ht="0" hidden="1" customHeight="1" x14ac:dyDescent="0.25"/>
    <row r="23157" ht="0" hidden="1" customHeight="1" x14ac:dyDescent="0.25"/>
    <row r="23158" ht="0" hidden="1" customHeight="1" x14ac:dyDescent="0.25"/>
    <row r="23159" ht="0" hidden="1" customHeight="1" x14ac:dyDescent="0.25"/>
    <row r="23160" ht="0" hidden="1" customHeight="1" x14ac:dyDescent="0.25"/>
    <row r="23161" ht="0" hidden="1" customHeight="1" x14ac:dyDescent="0.25"/>
    <row r="23162" ht="0" hidden="1" customHeight="1" x14ac:dyDescent="0.25"/>
    <row r="23163" ht="0" hidden="1" customHeight="1" x14ac:dyDescent="0.25"/>
    <row r="23164" ht="0" hidden="1" customHeight="1" x14ac:dyDescent="0.25"/>
    <row r="23165" ht="0" hidden="1" customHeight="1" x14ac:dyDescent="0.25"/>
    <row r="23166" ht="0" hidden="1" customHeight="1" x14ac:dyDescent="0.25"/>
    <row r="23167" ht="0" hidden="1" customHeight="1" x14ac:dyDescent="0.25"/>
    <row r="23168" ht="0" hidden="1" customHeight="1" x14ac:dyDescent="0.25"/>
    <row r="23169" ht="0" hidden="1" customHeight="1" x14ac:dyDescent="0.25"/>
    <row r="23170" ht="0" hidden="1" customHeight="1" x14ac:dyDescent="0.25"/>
    <row r="23171" ht="0" hidden="1" customHeight="1" x14ac:dyDescent="0.25"/>
    <row r="23172" ht="0" hidden="1" customHeight="1" x14ac:dyDescent="0.25"/>
    <row r="23173" ht="0" hidden="1" customHeight="1" x14ac:dyDescent="0.25"/>
    <row r="23174" ht="0" hidden="1" customHeight="1" x14ac:dyDescent="0.25"/>
    <row r="23175" ht="0" hidden="1" customHeight="1" x14ac:dyDescent="0.25"/>
    <row r="23176" ht="0" hidden="1" customHeight="1" x14ac:dyDescent="0.25"/>
    <row r="23177" ht="0" hidden="1" customHeight="1" x14ac:dyDescent="0.25"/>
    <row r="23178" ht="0" hidden="1" customHeight="1" x14ac:dyDescent="0.25"/>
    <row r="23179" ht="0" hidden="1" customHeight="1" x14ac:dyDescent="0.25"/>
    <row r="23180" ht="0" hidden="1" customHeight="1" x14ac:dyDescent="0.25"/>
    <row r="23181" ht="0" hidden="1" customHeight="1" x14ac:dyDescent="0.25"/>
    <row r="23182" ht="0" hidden="1" customHeight="1" x14ac:dyDescent="0.25"/>
    <row r="23183" ht="0" hidden="1" customHeight="1" x14ac:dyDescent="0.25"/>
    <row r="23184" ht="0" hidden="1" customHeight="1" x14ac:dyDescent="0.25"/>
    <row r="23185" ht="0" hidden="1" customHeight="1" x14ac:dyDescent="0.25"/>
    <row r="23186" ht="0" hidden="1" customHeight="1" x14ac:dyDescent="0.25"/>
    <row r="23187" ht="0" hidden="1" customHeight="1" x14ac:dyDescent="0.25"/>
    <row r="23188" ht="0" hidden="1" customHeight="1" x14ac:dyDescent="0.25"/>
    <row r="23189" ht="0" hidden="1" customHeight="1" x14ac:dyDescent="0.25"/>
    <row r="23190" ht="0" hidden="1" customHeight="1" x14ac:dyDescent="0.25"/>
    <row r="23191" ht="0" hidden="1" customHeight="1" x14ac:dyDescent="0.25"/>
    <row r="23192" ht="0" hidden="1" customHeight="1" x14ac:dyDescent="0.25"/>
    <row r="23193" ht="0" hidden="1" customHeight="1" x14ac:dyDescent="0.25"/>
    <row r="23194" ht="0" hidden="1" customHeight="1" x14ac:dyDescent="0.25"/>
    <row r="23195" ht="0" hidden="1" customHeight="1" x14ac:dyDescent="0.25"/>
    <row r="23196" ht="0" hidden="1" customHeight="1" x14ac:dyDescent="0.25"/>
    <row r="23197" ht="0" hidden="1" customHeight="1" x14ac:dyDescent="0.25"/>
    <row r="23198" ht="0" hidden="1" customHeight="1" x14ac:dyDescent="0.25"/>
    <row r="23199" ht="0" hidden="1" customHeight="1" x14ac:dyDescent="0.25"/>
    <row r="23200" ht="0" hidden="1" customHeight="1" x14ac:dyDescent="0.25"/>
    <row r="23201" ht="0" hidden="1" customHeight="1" x14ac:dyDescent="0.25"/>
    <row r="23202" ht="0" hidden="1" customHeight="1" x14ac:dyDescent="0.25"/>
    <row r="23203" ht="0" hidden="1" customHeight="1" x14ac:dyDescent="0.25"/>
    <row r="23204" ht="0" hidden="1" customHeight="1" x14ac:dyDescent="0.25"/>
    <row r="23205" ht="0" hidden="1" customHeight="1" x14ac:dyDescent="0.25"/>
    <row r="23206" ht="0" hidden="1" customHeight="1" x14ac:dyDescent="0.25"/>
    <row r="23207" ht="0" hidden="1" customHeight="1" x14ac:dyDescent="0.25"/>
    <row r="23208" ht="0" hidden="1" customHeight="1" x14ac:dyDescent="0.25"/>
    <row r="23209" ht="0" hidden="1" customHeight="1" x14ac:dyDescent="0.25"/>
    <row r="23210" ht="0" hidden="1" customHeight="1" x14ac:dyDescent="0.25"/>
    <row r="23211" ht="0" hidden="1" customHeight="1" x14ac:dyDescent="0.25"/>
    <row r="23212" ht="0" hidden="1" customHeight="1" x14ac:dyDescent="0.25"/>
    <row r="23213" ht="0" hidden="1" customHeight="1" x14ac:dyDescent="0.25"/>
    <row r="23214" ht="0" hidden="1" customHeight="1" x14ac:dyDescent="0.25"/>
    <row r="23215" ht="0" hidden="1" customHeight="1" x14ac:dyDescent="0.25"/>
    <row r="23216" ht="0" hidden="1" customHeight="1" x14ac:dyDescent="0.25"/>
    <row r="23217" ht="0" hidden="1" customHeight="1" x14ac:dyDescent="0.25"/>
    <row r="23218" ht="0" hidden="1" customHeight="1" x14ac:dyDescent="0.25"/>
    <row r="23219" ht="0" hidden="1" customHeight="1" x14ac:dyDescent="0.25"/>
    <row r="23220" ht="0" hidden="1" customHeight="1" x14ac:dyDescent="0.25"/>
    <row r="23221" ht="0" hidden="1" customHeight="1" x14ac:dyDescent="0.25"/>
    <row r="23222" ht="0" hidden="1" customHeight="1" x14ac:dyDescent="0.25"/>
    <row r="23223" ht="0" hidden="1" customHeight="1" x14ac:dyDescent="0.25"/>
    <row r="23224" ht="0" hidden="1" customHeight="1" x14ac:dyDescent="0.25"/>
    <row r="23225" ht="0" hidden="1" customHeight="1" x14ac:dyDescent="0.25"/>
    <row r="23226" ht="0" hidden="1" customHeight="1" x14ac:dyDescent="0.25"/>
    <row r="23227" ht="0" hidden="1" customHeight="1" x14ac:dyDescent="0.25"/>
    <row r="23228" ht="0" hidden="1" customHeight="1" x14ac:dyDescent="0.25"/>
    <row r="23229" ht="0" hidden="1" customHeight="1" x14ac:dyDescent="0.25"/>
    <row r="23230" ht="0" hidden="1" customHeight="1" x14ac:dyDescent="0.25"/>
    <row r="23231" ht="0" hidden="1" customHeight="1" x14ac:dyDescent="0.25"/>
    <row r="23232" ht="0" hidden="1" customHeight="1" x14ac:dyDescent="0.25"/>
    <row r="23233" ht="0" hidden="1" customHeight="1" x14ac:dyDescent="0.25"/>
    <row r="23234" ht="0" hidden="1" customHeight="1" x14ac:dyDescent="0.25"/>
    <row r="23235" ht="0" hidden="1" customHeight="1" x14ac:dyDescent="0.25"/>
    <row r="23236" ht="0" hidden="1" customHeight="1" x14ac:dyDescent="0.25"/>
    <row r="23237" ht="0" hidden="1" customHeight="1" x14ac:dyDescent="0.25"/>
    <row r="23238" ht="0" hidden="1" customHeight="1" x14ac:dyDescent="0.25"/>
    <row r="23239" ht="0" hidden="1" customHeight="1" x14ac:dyDescent="0.25"/>
    <row r="23240" ht="0" hidden="1" customHeight="1" x14ac:dyDescent="0.25"/>
    <row r="23241" ht="0" hidden="1" customHeight="1" x14ac:dyDescent="0.25"/>
    <row r="23242" ht="0" hidden="1" customHeight="1" x14ac:dyDescent="0.25"/>
    <row r="23243" ht="0" hidden="1" customHeight="1" x14ac:dyDescent="0.25"/>
    <row r="23244" ht="0" hidden="1" customHeight="1" x14ac:dyDescent="0.25"/>
    <row r="23245" ht="0" hidden="1" customHeight="1" x14ac:dyDescent="0.25"/>
    <row r="23246" ht="0" hidden="1" customHeight="1" x14ac:dyDescent="0.25"/>
    <row r="23247" ht="0" hidden="1" customHeight="1" x14ac:dyDescent="0.25"/>
    <row r="23248" ht="0" hidden="1" customHeight="1" x14ac:dyDescent="0.25"/>
    <row r="23249" ht="0" hidden="1" customHeight="1" x14ac:dyDescent="0.25"/>
    <row r="23250" ht="0" hidden="1" customHeight="1" x14ac:dyDescent="0.25"/>
    <row r="23251" ht="0" hidden="1" customHeight="1" x14ac:dyDescent="0.25"/>
    <row r="23252" ht="0" hidden="1" customHeight="1" x14ac:dyDescent="0.25"/>
    <row r="23253" ht="0" hidden="1" customHeight="1" x14ac:dyDescent="0.25"/>
    <row r="23254" ht="0" hidden="1" customHeight="1" x14ac:dyDescent="0.25"/>
    <row r="23255" ht="0" hidden="1" customHeight="1" x14ac:dyDescent="0.25"/>
    <row r="23256" ht="0" hidden="1" customHeight="1" x14ac:dyDescent="0.25"/>
    <row r="23257" ht="0" hidden="1" customHeight="1" x14ac:dyDescent="0.25"/>
    <row r="23258" ht="0" hidden="1" customHeight="1" x14ac:dyDescent="0.25"/>
    <row r="23259" ht="0" hidden="1" customHeight="1" x14ac:dyDescent="0.25"/>
    <row r="23260" ht="0" hidden="1" customHeight="1" x14ac:dyDescent="0.25"/>
    <row r="23261" ht="0" hidden="1" customHeight="1" x14ac:dyDescent="0.25"/>
    <row r="23262" ht="0" hidden="1" customHeight="1" x14ac:dyDescent="0.25"/>
    <row r="23263" ht="0" hidden="1" customHeight="1" x14ac:dyDescent="0.25"/>
    <row r="23264" ht="0" hidden="1" customHeight="1" x14ac:dyDescent="0.25"/>
    <row r="23265" ht="0" hidden="1" customHeight="1" x14ac:dyDescent="0.25"/>
    <row r="23266" ht="0" hidden="1" customHeight="1" x14ac:dyDescent="0.25"/>
    <row r="23267" ht="0" hidden="1" customHeight="1" x14ac:dyDescent="0.25"/>
    <row r="23268" ht="0" hidden="1" customHeight="1" x14ac:dyDescent="0.25"/>
    <row r="23269" ht="0" hidden="1" customHeight="1" x14ac:dyDescent="0.25"/>
    <row r="23270" ht="0" hidden="1" customHeight="1" x14ac:dyDescent="0.25"/>
    <row r="23271" ht="0" hidden="1" customHeight="1" x14ac:dyDescent="0.25"/>
    <row r="23272" ht="0" hidden="1" customHeight="1" x14ac:dyDescent="0.25"/>
    <row r="23273" ht="0" hidden="1" customHeight="1" x14ac:dyDescent="0.25"/>
    <row r="23274" ht="0" hidden="1" customHeight="1" x14ac:dyDescent="0.25"/>
    <row r="23275" ht="0" hidden="1" customHeight="1" x14ac:dyDescent="0.25"/>
    <row r="23276" ht="0" hidden="1" customHeight="1" x14ac:dyDescent="0.25"/>
    <row r="23277" ht="0" hidden="1" customHeight="1" x14ac:dyDescent="0.25"/>
    <row r="23278" ht="0" hidden="1" customHeight="1" x14ac:dyDescent="0.25"/>
    <row r="23279" ht="0" hidden="1" customHeight="1" x14ac:dyDescent="0.25"/>
    <row r="23280" ht="0" hidden="1" customHeight="1" x14ac:dyDescent="0.25"/>
    <row r="23281" ht="0" hidden="1" customHeight="1" x14ac:dyDescent="0.25"/>
    <row r="23282" ht="0" hidden="1" customHeight="1" x14ac:dyDescent="0.25"/>
    <row r="23283" ht="0" hidden="1" customHeight="1" x14ac:dyDescent="0.25"/>
    <row r="23284" ht="0" hidden="1" customHeight="1" x14ac:dyDescent="0.25"/>
    <row r="23285" ht="0" hidden="1" customHeight="1" x14ac:dyDescent="0.25"/>
    <row r="23286" ht="0" hidden="1" customHeight="1" x14ac:dyDescent="0.25"/>
    <row r="23287" ht="0" hidden="1" customHeight="1" x14ac:dyDescent="0.25"/>
    <row r="23288" ht="0" hidden="1" customHeight="1" x14ac:dyDescent="0.25"/>
    <row r="23289" ht="0" hidden="1" customHeight="1" x14ac:dyDescent="0.25"/>
    <row r="23290" ht="0" hidden="1" customHeight="1" x14ac:dyDescent="0.25"/>
    <row r="23291" ht="0" hidden="1" customHeight="1" x14ac:dyDescent="0.25"/>
    <row r="23292" ht="0" hidden="1" customHeight="1" x14ac:dyDescent="0.25"/>
    <row r="23293" ht="0" hidden="1" customHeight="1" x14ac:dyDescent="0.25"/>
    <row r="23294" ht="0" hidden="1" customHeight="1" x14ac:dyDescent="0.25"/>
    <row r="23295" ht="0" hidden="1" customHeight="1" x14ac:dyDescent="0.25"/>
    <row r="23296" ht="0" hidden="1" customHeight="1" x14ac:dyDescent="0.25"/>
    <row r="23297" ht="0" hidden="1" customHeight="1" x14ac:dyDescent="0.25"/>
    <row r="23298" ht="0" hidden="1" customHeight="1" x14ac:dyDescent="0.25"/>
    <row r="23299" ht="0" hidden="1" customHeight="1" x14ac:dyDescent="0.25"/>
    <row r="23300" ht="0" hidden="1" customHeight="1" x14ac:dyDescent="0.25"/>
    <row r="23301" ht="0" hidden="1" customHeight="1" x14ac:dyDescent="0.25"/>
    <row r="23302" ht="0" hidden="1" customHeight="1" x14ac:dyDescent="0.25"/>
    <row r="23303" ht="0" hidden="1" customHeight="1" x14ac:dyDescent="0.25"/>
    <row r="23304" ht="0" hidden="1" customHeight="1" x14ac:dyDescent="0.25"/>
    <row r="23305" ht="0" hidden="1" customHeight="1" x14ac:dyDescent="0.25"/>
    <row r="23306" ht="0" hidden="1" customHeight="1" x14ac:dyDescent="0.25"/>
    <row r="23307" ht="0" hidden="1" customHeight="1" x14ac:dyDescent="0.25"/>
    <row r="23308" ht="0" hidden="1" customHeight="1" x14ac:dyDescent="0.25"/>
    <row r="23309" ht="0" hidden="1" customHeight="1" x14ac:dyDescent="0.25"/>
    <row r="23310" ht="0" hidden="1" customHeight="1" x14ac:dyDescent="0.25"/>
    <row r="23311" ht="0" hidden="1" customHeight="1" x14ac:dyDescent="0.25"/>
    <row r="23312" ht="0" hidden="1" customHeight="1" x14ac:dyDescent="0.25"/>
    <row r="23313" ht="0" hidden="1" customHeight="1" x14ac:dyDescent="0.25"/>
    <row r="23314" ht="0" hidden="1" customHeight="1" x14ac:dyDescent="0.25"/>
    <row r="23315" ht="0" hidden="1" customHeight="1" x14ac:dyDescent="0.25"/>
    <row r="23316" ht="0" hidden="1" customHeight="1" x14ac:dyDescent="0.25"/>
    <row r="23317" ht="0" hidden="1" customHeight="1" x14ac:dyDescent="0.25"/>
    <row r="23318" ht="0" hidden="1" customHeight="1" x14ac:dyDescent="0.25"/>
    <row r="23319" ht="0" hidden="1" customHeight="1" x14ac:dyDescent="0.25"/>
    <row r="23320" ht="0" hidden="1" customHeight="1" x14ac:dyDescent="0.25"/>
    <row r="23321" ht="0" hidden="1" customHeight="1" x14ac:dyDescent="0.25"/>
    <row r="23322" ht="0" hidden="1" customHeight="1" x14ac:dyDescent="0.25"/>
    <row r="23323" ht="0" hidden="1" customHeight="1" x14ac:dyDescent="0.25"/>
    <row r="23324" ht="0" hidden="1" customHeight="1" x14ac:dyDescent="0.25"/>
    <row r="23325" ht="0" hidden="1" customHeight="1" x14ac:dyDescent="0.25"/>
    <row r="23326" ht="0" hidden="1" customHeight="1" x14ac:dyDescent="0.25"/>
    <row r="23327" ht="0" hidden="1" customHeight="1" x14ac:dyDescent="0.25"/>
    <row r="23328" ht="0" hidden="1" customHeight="1" x14ac:dyDescent="0.25"/>
    <row r="23329" ht="0" hidden="1" customHeight="1" x14ac:dyDescent="0.25"/>
    <row r="23330" ht="0" hidden="1" customHeight="1" x14ac:dyDescent="0.25"/>
    <row r="23331" ht="0" hidden="1" customHeight="1" x14ac:dyDescent="0.25"/>
    <row r="23332" ht="0" hidden="1" customHeight="1" x14ac:dyDescent="0.25"/>
    <row r="23333" ht="0" hidden="1" customHeight="1" x14ac:dyDescent="0.25"/>
    <row r="23334" ht="0" hidden="1" customHeight="1" x14ac:dyDescent="0.25"/>
    <row r="23335" ht="0" hidden="1" customHeight="1" x14ac:dyDescent="0.25"/>
    <row r="23336" ht="0" hidden="1" customHeight="1" x14ac:dyDescent="0.25"/>
    <row r="23337" ht="0" hidden="1" customHeight="1" x14ac:dyDescent="0.25"/>
    <row r="23338" ht="0" hidden="1" customHeight="1" x14ac:dyDescent="0.25"/>
    <row r="23339" ht="0" hidden="1" customHeight="1" x14ac:dyDescent="0.25"/>
    <row r="23340" ht="0" hidden="1" customHeight="1" x14ac:dyDescent="0.25"/>
    <row r="23341" ht="0" hidden="1" customHeight="1" x14ac:dyDescent="0.25"/>
    <row r="23342" ht="0" hidden="1" customHeight="1" x14ac:dyDescent="0.25"/>
    <row r="23343" ht="0" hidden="1" customHeight="1" x14ac:dyDescent="0.25"/>
    <row r="23344" ht="0" hidden="1" customHeight="1" x14ac:dyDescent="0.25"/>
    <row r="23345" ht="0" hidden="1" customHeight="1" x14ac:dyDescent="0.25"/>
    <row r="23346" ht="0" hidden="1" customHeight="1" x14ac:dyDescent="0.25"/>
    <row r="23347" ht="0" hidden="1" customHeight="1" x14ac:dyDescent="0.25"/>
    <row r="23348" ht="0" hidden="1" customHeight="1" x14ac:dyDescent="0.25"/>
    <row r="23349" ht="0" hidden="1" customHeight="1" x14ac:dyDescent="0.25"/>
    <row r="23350" ht="0" hidden="1" customHeight="1" x14ac:dyDescent="0.25"/>
    <row r="23351" ht="0" hidden="1" customHeight="1" x14ac:dyDescent="0.25"/>
    <row r="23352" ht="0" hidden="1" customHeight="1" x14ac:dyDescent="0.25"/>
    <row r="23353" ht="0" hidden="1" customHeight="1" x14ac:dyDescent="0.25"/>
    <row r="23354" ht="0" hidden="1" customHeight="1" x14ac:dyDescent="0.25"/>
    <row r="23355" ht="0" hidden="1" customHeight="1" x14ac:dyDescent="0.25"/>
    <row r="23356" ht="0" hidden="1" customHeight="1" x14ac:dyDescent="0.25"/>
    <row r="23357" ht="0" hidden="1" customHeight="1" x14ac:dyDescent="0.25"/>
    <row r="23358" ht="0" hidden="1" customHeight="1" x14ac:dyDescent="0.25"/>
    <row r="23359" ht="0" hidden="1" customHeight="1" x14ac:dyDescent="0.25"/>
    <row r="23360" ht="0" hidden="1" customHeight="1" x14ac:dyDescent="0.25"/>
    <row r="23361" ht="0" hidden="1" customHeight="1" x14ac:dyDescent="0.25"/>
    <row r="23362" ht="0" hidden="1" customHeight="1" x14ac:dyDescent="0.25"/>
    <row r="23363" ht="0" hidden="1" customHeight="1" x14ac:dyDescent="0.25"/>
    <row r="23364" ht="0" hidden="1" customHeight="1" x14ac:dyDescent="0.25"/>
    <row r="23365" ht="0" hidden="1" customHeight="1" x14ac:dyDescent="0.25"/>
    <row r="23366" ht="0" hidden="1" customHeight="1" x14ac:dyDescent="0.25"/>
    <row r="23367" ht="0" hidden="1" customHeight="1" x14ac:dyDescent="0.25"/>
    <row r="23368" ht="0" hidden="1" customHeight="1" x14ac:dyDescent="0.25"/>
    <row r="23369" ht="0" hidden="1" customHeight="1" x14ac:dyDescent="0.25"/>
    <row r="23370" ht="0" hidden="1" customHeight="1" x14ac:dyDescent="0.25"/>
    <row r="23371" ht="0" hidden="1" customHeight="1" x14ac:dyDescent="0.25"/>
    <row r="23372" ht="0" hidden="1" customHeight="1" x14ac:dyDescent="0.25"/>
    <row r="23373" ht="0" hidden="1" customHeight="1" x14ac:dyDescent="0.25"/>
    <row r="23374" ht="0" hidden="1" customHeight="1" x14ac:dyDescent="0.25"/>
    <row r="23375" ht="0" hidden="1" customHeight="1" x14ac:dyDescent="0.25"/>
    <row r="23376" ht="0" hidden="1" customHeight="1" x14ac:dyDescent="0.25"/>
    <row r="23377" ht="0" hidden="1" customHeight="1" x14ac:dyDescent="0.25"/>
    <row r="23378" ht="0" hidden="1" customHeight="1" x14ac:dyDescent="0.25"/>
    <row r="23379" ht="0" hidden="1" customHeight="1" x14ac:dyDescent="0.25"/>
    <row r="23380" ht="0" hidden="1" customHeight="1" x14ac:dyDescent="0.25"/>
    <row r="23381" ht="0" hidden="1" customHeight="1" x14ac:dyDescent="0.25"/>
    <row r="23382" ht="0" hidden="1" customHeight="1" x14ac:dyDescent="0.25"/>
    <row r="23383" ht="0" hidden="1" customHeight="1" x14ac:dyDescent="0.25"/>
    <row r="23384" ht="0" hidden="1" customHeight="1" x14ac:dyDescent="0.25"/>
    <row r="23385" ht="0" hidden="1" customHeight="1" x14ac:dyDescent="0.25"/>
    <row r="23386" ht="0" hidden="1" customHeight="1" x14ac:dyDescent="0.25"/>
    <row r="23387" ht="0" hidden="1" customHeight="1" x14ac:dyDescent="0.25"/>
    <row r="23388" ht="0" hidden="1" customHeight="1" x14ac:dyDescent="0.25"/>
    <row r="23389" ht="0" hidden="1" customHeight="1" x14ac:dyDescent="0.25"/>
    <row r="23390" ht="0" hidden="1" customHeight="1" x14ac:dyDescent="0.25"/>
    <row r="23391" ht="0" hidden="1" customHeight="1" x14ac:dyDescent="0.25"/>
    <row r="23392" ht="0" hidden="1" customHeight="1" x14ac:dyDescent="0.25"/>
    <row r="23393" ht="0" hidden="1" customHeight="1" x14ac:dyDescent="0.25"/>
    <row r="23394" ht="0" hidden="1" customHeight="1" x14ac:dyDescent="0.25"/>
    <row r="23395" ht="0" hidden="1" customHeight="1" x14ac:dyDescent="0.25"/>
    <row r="23396" ht="0" hidden="1" customHeight="1" x14ac:dyDescent="0.25"/>
    <row r="23397" ht="0" hidden="1" customHeight="1" x14ac:dyDescent="0.25"/>
    <row r="23398" ht="0" hidden="1" customHeight="1" x14ac:dyDescent="0.25"/>
    <row r="23399" ht="0" hidden="1" customHeight="1" x14ac:dyDescent="0.25"/>
    <row r="23400" ht="0" hidden="1" customHeight="1" x14ac:dyDescent="0.25"/>
    <row r="23401" ht="0" hidden="1" customHeight="1" x14ac:dyDescent="0.25"/>
    <row r="23402" ht="0" hidden="1" customHeight="1" x14ac:dyDescent="0.25"/>
    <row r="23403" ht="0" hidden="1" customHeight="1" x14ac:dyDescent="0.25"/>
    <row r="23404" ht="0" hidden="1" customHeight="1" x14ac:dyDescent="0.25"/>
    <row r="23405" ht="0" hidden="1" customHeight="1" x14ac:dyDescent="0.25"/>
    <row r="23406" ht="0" hidden="1" customHeight="1" x14ac:dyDescent="0.25"/>
    <row r="23407" ht="0" hidden="1" customHeight="1" x14ac:dyDescent="0.25"/>
    <row r="23408" ht="0" hidden="1" customHeight="1" x14ac:dyDescent="0.25"/>
    <row r="23409" ht="0" hidden="1" customHeight="1" x14ac:dyDescent="0.25"/>
    <row r="23410" ht="0" hidden="1" customHeight="1" x14ac:dyDescent="0.25"/>
    <row r="23411" ht="0" hidden="1" customHeight="1" x14ac:dyDescent="0.25"/>
    <row r="23412" ht="0" hidden="1" customHeight="1" x14ac:dyDescent="0.25"/>
    <row r="23413" ht="0" hidden="1" customHeight="1" x14ac:dyDescent="0.25"/>
    <row r="23414" ht="0" hidden="1" customHeight="1" x14ac:dyDescent="0.25"/>
    <row r="23415" ht="0" hidden="1" customHeight="1" x14ac:dyDescent="0.25"/>
    <row r="23416" ht="0" hidden="1" customHeight="1" x14ac:dyDescent="0.25"/>
    <row r="23417" ht="0" hidden="1" customHeight="1" x14ac:dyDescent="0.25"/>
    <row r="23418" ht="0" hidden="1" customHeight="1" x14ac:dyDescent="0.25"/>
    <row r="23419" ht="0" hidden="1" customHeight="1" x14ac:dyDescent="0.25"/>
    <row r="23420" ht="0" hidden="1" customHeight="1" x14ac:dyDescent="0.25"/>
    <row r="23421" ht="0" hidden="1" customHeight="1" x14ac:dyDescent="0.25"/>
    <row r="23422" ht="0" hidden="1" customHeight="1" x14ac:dyDescent="0.25"/>
    <row r="23423" ht="0" hidden="1" customHeight="1" x14ac:dyDescent="0.25"/>
    <row r="23424" ht="0" hidden="1" customHeight="1" x14ac:dyDescent="0.25"/>
    <row r="23425" ht="0" hidden="1" customHeight="1" x14ac:dyDescent="0.25"/>
    <row r="23426" ht="0" hidden="1" customHeight="1" x14ac:dyDescent="0.25"/>
    <row r="23427" ht="0" hidden="1" customHeight="1" x14ac:dyDescent="0.25"/>
    <row r="23428" ht="0" hidden="1" customHeight="1" x14ac:dyDescent="0.25"/>
    <row r="23429" ht="0" hidden="1" customHeight="1" x14ac:dyDescent="0.25"/>
    <row r="23430" ht="0" hidden="1" customHeight="1" x14ac:dyDescent="0.25"/>
    <row r="23431" ht="0" hidden="1" customHeight="1" x14ac:dyDescent="0.25"/>
    <row r="23432" ht="0" hidden="1" customHeight="1" x14ac:dyDescent="0.25"/>
    <row r="23433" ht="0" hidden="1" customHeight="1" x14ac:dyDescent="0.25"/>
    <row r="23434" ht="0" hidden="1" customHeight="1" x14ac:dyDescent="0.25"/>
    <row r="23435" ht="0" hidden="1" customHeight="1" x14ac:dyDescent="0.25"/>
    <row r="23436" ht="0" hidden="1" customHeight="1" x14ac:dyDescent="0.25"/>
    <row r="23437" ht="0" hidden="1" customHeight="1" x14ac:dyDescent="0.25"/>
    <row r="23438" ht="0" hidden="1" customHeight="1" x14ac:dyDescent="0.25"/>
    <row r="23439" ht="0" hidden="1" customHeight="1" x14ac:dyDescent="0.25"/>
    <row r="23440" ht="0" hidden="1" customHeight="1" x14ac:dyDescent="0.25"/>
    <row r="23441" ht="0" hidden="1" customHeight="1" x14ac:dyDescent="0.25"/>
    <row r="23442" ht="0" hidden="1" customHeight="1" x14ac:dyDescent="0.25"/>
    <row r="23443" ht="0" hidden="1" customHeight="1" x14ac:dyDescent="0.25"/>
    <row r="23444" ht="0" hidden="1" customHeight="1" x14ac:dyDescent="0.25"/>
    <row r="23445" ht="0" hidden="1" customHeight="1" x14ac:dyDescent="0.25"/>
    <row r="23446" ht="0" hidden="1" customHeight="1" x14ac:dyDescent="0.25"/>
    <row r="23447" ht="0" hidden="1" customHeight="1" x14ac:dyDescent="0.25"/>
    <row r="23448" ht="0" hidden="1" customHeight="1" x14ac:dyDescent="0.25"/>
    <row r="23449" ht="0" hidden="1" customHeight="1" x14ac:dyDescent="0.25"/>
    <row r="23450" ht="0" hidden="1" customHeight="1" x14ac:dyDescent="0.25"/>
    <row r="23451" ht="0" hidden="1" customHeight="1" x14ac:dyDescent="0.25"/>
    <row r="23452" ht="0" hidden="1" customHeight="1" x14ac:dyDescent="0.25"/>
    <row r="23453" ht="0" hidden="1" customHeight="1" x14ac:dyDescent="0.25"/>
    <row r="23454" ht="0" hidden="1" customHeight="1" x14ac:dyDescent="0.25"/>
    <row r="23455" ht="0" hidden="1" customHeight="1" x14ac:dyDescent="0.25"/>
    <row r="23456" ht="0" hidden="1" customHeight="1" x14ac:dyDescent="0.25"/>
    <row r="23457" ht="0" hidden="1" customHeight="1" x14ac:dyDescent="0.25"/>
    <row r="23458" ht="0" hidden="1" customHeight="1" x14ac:dyDescent="0.25"/>
    <row r="23459" ht="0" hidden="1" customHeight="1" x14ac:dyDescent="0.25"/>
    <row r="23460" ht="0" hidden="1" customHeight="1" x14ac:dyDescent="0.25"/>
    <row r="23461" ht="0" hidden="1" customHeight="1" x14ac:dyDescent="0.25"/>
    <row r="23462" ht="0" hidden="1" customHeight="1" x14ac:dyDescent="0.25"/>
    <row r="23463" ht="0" hidden="1" customHeight="1" x14ac:dyDescent="0.25"/>
    <row r="23464" ht="0" hidden="1" customHeight="1" x14ac:dyDescent="0.25"/>
    <row r="23465" ht="0" hidden="1" customHeight="1" x14ac:dyDescent="0.25"/>
    <row r="23466" ht="0" hidden="1" customHeight="1" x14ac:dyDescent="0.25"/>
    <row r="23467" ht="0" hidden="1" customHeight="1" x14ac:dyDescent="0.25"/>
    <row r="23468" ht="0" hidden="1" customHeight="1" x14ac:dyDescent="0.25"/>
    <row r="23469" ht="0" hidden="1" customHeight="1" x14ac:dyDescent="0.25"/>
    <row r="23470" ht="0" hidden="1" customHeight="1" x14ac:dyDescent="0.25"/>
    <row r="23471" ht="0" hidden="1" customHeight="1" x14ac:dyDescent="0.25"/>
    <row r="23472" ht="0" hidden="1" customHeight="1" x14ac:dyDescent="0.25"/>
    <row r="23473" ht="0" hidden="1" customHeight="1" x14ac:dyDescent="0.25"/>
    <row r="23474" ht="0" hidden="1" customHeight="1" x14ac:dyDescent="0.25"/>
    <row r="23475" ht="0" hidden="1" customHeight="1" x14ac:dyDescent="0.25"/>
    <row r="23476" ht="0" hidden="1" customHeight="1" x14ac:dyDescent="0.25"/>
    <row r="23477" ht="0" hidden="1" customHeight="1" x14ac:dyDescent="0.25"/>
    <row r="23478" ht="0" hidden="1" customHeight="1" x14ac:dyDescent="0.25"/>
    <row r="23479" ht="0" hidden="1" customHeight="1" x14ac:dyDescent="0.25"/>
    <row r="23480" ht="0" hidden="1" customHeight="1" x14ac:dyDescent="0.25"/>
    <row r="23481" ht="0" hidden="1" customHeight="1" x14ac:dyDescent="0.25"/>
    <row r="23482" ht="0" hidden="1" customHeight="1" x14ac:dyDescent="0.25"/>
    <row r="23483" ht="0" hidden="1" customHeight="1" x14ac:dyDescent="0.25"/>
    <row r="23484" ht="0" hidden="1" customHeight="1" x14ac:dyDescent="0.25"/>
    <row r="23485" ht="0" hidden="1" customHeight="1" x14ac:dyDescent="0.25"/>
    <row r="23486" ht="0" hidden="1" customHeight="1" x14ac:dyDescent="0.25"/>
    <row r="23487" ht="0" hidden="1" customHeight="1" x14ac:dyDescent="0.25"/>
    <row r="23488" ht="0" hidden="1" customHeight="1" x14ac:dyDescent="0.25"/>
    <row r="23489" ht="0" hidden="1" customHeight="1" x14ac:dyDescent="0.25"/>
    <row r="23490" ht="0" hidden="1" customHeight="1" x14ac:dyDescent="0.25"/>
    <row r="23491" ht="0" hidden="1" customHeight="1" x14ac:dyDescent="0.25"/>
    <row r="23492" ht="0" hidden="1" customHeight="1" x14ac:dyDescent="0.25"/>
    <row r="23493" ht="0" hidden="1" customHeight="1" x14ac:dyDescent="0.25"/>
    <row r="23494" ht="0" hidden="1" customHeight="1" x14ac:dyDescent="0.25"/>
    <row r="23495" ht="0" hidden="1" customHeight="1" x14ac:dyDescent="0.25"/>
    <row r="23496" ht="0" hidden="1" customHeight="1" x14ac:dyDescent="0.25"/>
    <row r="23497" ht="0" hidden="1" customHeight="1" x14ac:dyDescent="0.25"/>
    <row r="23498" ht="0" hidden="1" customHeight="1" x14ac:dyDescent="0.25"/>
    <row r="23499" ht="0" hidden="1" customHeight="1" x14ac:dyDescent="0.25"/>
    <row r="23500" ht="0" hidden="1" customHeight="1" x14ac:dyDescent="0.25"/>
    <row r="23501" ht="0" hidden="1" customHeight="1" x14ac:dyDescent="0.25"/>
    <row r="23502" ht="0" hidden="1" customHeight="1" x14ac:dyDescent="0.25"/>
    <row r="23503" ht="0" hidden="1" customHeight="1" x14ac:dyDescent="0.25"/>
    <row r="23504" ht="0" hidden="1" customHeight="1" x14ac:dyDescent="0.25"/>
    <row r="23505" ht="0" hidden="1" customHeight="1" x14ac:dyDescent="0.25"/>
    <row r="23506" ht="0" hidden="1" customHeight="1" x14ac:dyDescent="0.25"/>
    <row r="23507" ht="0" hidden="1" customHeight="1" x14ac:dyDescent="0.25"/>
    <row r="23508" ht="0" hidden="1" customHeight="1" x14ac:dyDescent="0.25"/>
    <row r="23509" ht="0" hidden="1" customHeight="1" x14ac:dyDescent="0.25"/>
    <row r="23510" ht="0" hidden="1" customHeight="1" x14ac:dyDescent="0.25"/>
    <row r="23511" ht="0" hidden="1" customHeight="1" x14ac:dyDescent="0.25"/>
    <row r="23512" ht="0" hidden="1" customHeight="1" x14ac:dyDescent="0.25"/>
    <row r="23513" ht="0" hidden="1" customHeight="1" x14ac:dyDescent="0.25"/>
    <row r="23514" ht="0" hidden="1" customHeight="1" x14ac:dyDescent="0.25"/>
    <row r="23515" ht="0" hidden="1" customHeight="1" x14ac:dyDescent="0.25"/>
    <row r="23516" ht="0" hidden="1" customHeight="1" x14ac:dyDescent="0.25"/>
    <row r="23517" ht="0" hidden="1" customHeight="1" x14ac:dyDescent="0.25"/>
    <row r="23518" ht="0" hidden="1" customHeight="1" x14ac:dyDescent="0.25"/>
    <row r="23519" ht="0" hidden="1" customHeight="1" x14ac:dyDescent="0.25"/>
    <row r="23520" ht="0" hidden="1" customHeight="1" x14ac:dyDescent="0.25"/>
    <row r="23521" ht="0" hidden="1" customHeight="1" x14ac:dyDescent="0.25"/>
    <row r="23522" ht="0" hidden="1" customHeight="1" x14ac:dyDescent="0.25"/>
    <row r="23523" ht="0" hidden="1" customHeight="1" x14ac:dyDescent="0.25"/>
    <row r="23524" ht="0" hidden="1" customHeight="1" x14ac:dyDescent="0.25"/>
    <row r="23525" ht="0" hidden="1" customHeight="1" x14ac:dyDescent="0.25"/>
    <row r="23526" ht="0" hidden="1" customHeight="1" x14ac:dyDescent="0.25"/>
    <row r="23527" ht="0" hidden="1" customHeight="1" x14ac:dyDescent="0.25"/>
    <row r="23528" ht="0" hidden="1" customHeight="1" x14ac:dyDescent="0.25"/>
    <row r="23529" ht="0" hidden="1" customHeight="1" x14ac:dyDescent="0.25"/>
    <row r="23530" ht="0" hidden="1" customHeight="1" x14ac:dyDescent="0.25"/>
    <row r="23531" ht="0" hidden="1" customHeight="1" x14ac:dyDescent="0.25"/>
    <row r="23532" ht="0" hidden="1" customHeight="1" x14ac:dyDescent="0.25"/>
    <row r="23533" ht="0" hidden="1" customHeight="1" x14ac:dyDescent="0.25"/>
    <row r="23534" ht="0" hidden="1" customHeight="1" x14ac:dyDescent="0.25"/>
    <row r="23535" ht="0" hidden="1" customHeight="1" x14ac:dyDescent="0.25"/>
    <row r="23536" ht="0" hidden="1" customHeight="1" x14ac:dyDescent="0.25"/>
    <row r="23537" ht="0" hidden="1" customHeight="1" x14ac:dyDescent="0.25"/>
    <row r="23538" ht="0" hidden="1" customHeight="1" x14ac:dyDescent="0.25"/>
    <row r="23539" ht="0" hidden="1" customHeight="1" x14ac:dyDescent="0.25"/>
    <row r="23540" ht="0" hidden="1" customHeight="1" x14ac:dyDescent="0.25"/>
    <row r="23541" ht="0" hidden="1" customHeight="1" x14ac:dyDescent="0.25"/>
    <row r="23542" ht="0" hidden="1" customHeight="1" x14ac:dyDescent="0.25"/>
    <row r="23543" ht="0" hidden="1" customHeight="1" x14ac:dyDescent="0.25"/>
    <row r="23544" ht="0" hidden="1" customHeight="1" x14ac:dyDescent="0.25"/>
    <row r="23545" ht="0" hidden="1" customHeight="1" x14ac:dyDescent="0.25"/>
    <row r="23546" ht="0" hidden="1" customHeight="1" x14ac:dyDescent="0.25"/>
    <row r="23547" ht="0" hidden="1" customHeight="1" x14ac:dyDescent="0.25"/>
    <row r="23548" ht="0" hidden="1" customHeight="1" x14ac:dyDescent="0.25"/>
    <row r="23549" ht="0" hidden="1" customHeight="1" x14ac:dyDescent="0.25"/>
    <row r="23550" ht="0" hidden="1" customHeight="1" x14ac:dyDescent="0.25"/>
    <row r="23551" ht="0" hidden="1" customHeight="1" x14ac:dyDescent="0.25"/>
    <row r="23552" ht="0" hidden="1" customHeight="1" x14ac:dyDescent="0.25"/>
    <row r="23553" ht="0" hidden="1" customHeight="1" x14ac:dyDescent="0.25"/>
    <row r="23554" ht="0" hidden="1" customHeight="1" x14ac:dyDescent="0.25"/>
    <row r="23555" ht="0" hidden="1" customHeight="1" x14ac:dyDescent="0.25"/>
    <row r="23556" ht="0" hidden="1" customHeight="1" x14ac:dyDescent="0.25"/>
    <row r="23557" ht="0" hidden="1" customHeight="1" x14ac:dyDescent="0.25"/>
    <row r="23558" ht="0" hidden="1" customHeight="1" x14ac:dyDescent="0.25"/>
    <row r="23559" ht="0" hidden="1" customHeight="1" x14ac:dyDescent="0.25"/>
    <row r="23560" ht="0" hidden="1" customHeight="1" x14ac:dyDescent="0.25"/>
    <row r="23561" ht="0" hidden="1" customHeight="1" x14ac:dyDescent="0.25"/>
    <row r="23562" ht="0" hidden="1" customHeight="1" x14ac:dyDescent="0.25"/>
    <row r="23563" ht="0" hidden="1" customHeight="1" x14ac:dyDescent="0.25"/>
    <row r="23564" ht="0" hidden="1" customHeight="1" x14ac:dyDescent="0.25"/>
    <row r="23565" ht="0" hidden="1" customHeight="1" x14ac:dyDescent="0.25"/>
    <row r="23566" ht="0" hidden="1" customHeight="1" x14ac:dyDescent="0.25"/>
    <row r="23567" ht="0" hidden="1" customHeight="1" x14ac:dyDescent="0.25"/>
    <row r="23568" ht="0" hidden="1" customHeight="1" x14ac:dyDescent="0.25"/>
    <row r="23569" ht="0" hidden="1" customHeight="1" x14ac:dyDescent="0.25"/>
    <row r="23570" ht="0" hidden="1" customHeight="1" x14ac:dyDescent="0.25"/>
    <row r="23571" ht="0" hidden="1" customHeight="1" x14ac:dyDescent="0.25"/>
    <row r="23572" ht="0" hidden="1" customHeight="1" x14ac:dyDescent="0.25"/>
    <row r="23573" ht="0" hidden="1" customHeight="1" x14ac:dyDescent="0.25"/>
    <row r="23574" ht="0" hidden="1" customHeight="1" x14ac:dyDescent="0.25"/>
    <row r="23575" ht="0" hidden="1" customHeight="1" x14ac:dyDescent="0.25"/>
    <row r="23576" ht="0" hidden="1" customHeight="1" x14ac:dyDescent="0.25"/>
    <row r="23577" ht="0" hidden="1" customHeight="1" x14ac:dyDescent="0.25"/>
    <row r="23578" ht="0" hidden="1" customHeight="1" x14ac:dyDescent="0.25"/>
    <row r="23579" ht="0" hidden="1" customHeight="1" x14ac:dyDescent="0.25"/>
    <row r="23580" ht="0" hidden="1" customHeight="1" x14ac:dyDescent="0.25"/>
    <row r="23581" ht="0" hidden="1" customHeight="1" x14ac:dyDescent="0.25"/>
    <row r="23582" ht="0" hidden="1" customHeight="1" x14ac:dyDescent="0.25"/>
    <row r="23583" ht="0" hidden="1" customHeight="1" x14ac:dyDescent="0.25"/>
    <row r="23584" ht="0" hidden="1" customHeight="1" x14ac:dyDescent="0.25"/>
    <row r="23585" ht="0" hidden="1" customHeight="1" x14ac:dyDescent="0.25"/>
    <row r="23586" ht="0" hidden="1" customHeight="1" x14ac:dyDescent="0.25"/>
    <row r="23587" ht="0" hidden="1" customHeight="1" x14ac:dyDescent="0.25"/>
    <row r="23588" ht="0" hidden="1" customHeight="1" x14ac:dyDescent="0.25"/>
    <row r="23589" ht="0" hidden="1" customHeight="1" x14ac:dyDescent="0.25"/>
    <row r="23590" ht="0" hidden="1" customHeight="1" x14ac:dyDescent="0.25"/>
    <row r="23591" ht="0" hidden="1" customHeight="1" x14ac:dyDescent="0.25"/>
    <row r="23592" ht="0" hidden="1" customHeight="1" x14ac:dyDescent="0.25"/>
    <row r="23593" ht="0" hidden="1" customHeight="1" x14ac:dyDescent="0.25"/>
    <row r="23594" ht="0" hidden="1" customHeight="1" x14ac:dyDescent="0.25"/>
    <row r="23595" ht="0" hidden="1" customHeight="1" x14ac:dyDescent="0.25"/>
    <row r="23596" ht="0" hidden="1" customHeight="1" x14ac:dyDescent="0.25"/>
    <row r="23597" ht="0" hidden="1" customHeight="1" x14ac:dyDescent="0.25"/>
    <row r="23598" ht="0" hidden="1" customHeight="1" x14ac:dyDescent="0.25"/>
    <row r="23599" ht="0" hidden="1" customHeight="1" x14ac:dyDescent="0.25"/>
    <row r="23600" ht="0" hidden="1" customHeight="1" x14ac:dyDescent="0.25"/>
    <row r="23601" ht="0" hidden="1" customHeight="1" x14ac:dyDescent="0.25"/>
    <row r="23602" ht="0" hidden="1" customHeight="1" x14ac:dyDescent="0.25"/>
    <row r="23603" ht="0" hidden="1" customHeight="1" x14ac:dyDescent="0.25"/>
    <row r="23604" ht="0" hidden="1" customHeight="1" x14ac:dyDescent="0.25"/>
    <row r="23605" ht="0" hidden="1" customHeight="1" x14ac:dyDescent="0.25"/>
    <row r="23606" ht="0" hidden="1" customHeight="1" x14ac:dyDescent="0.25"/>
    <row r="23607" ht="0" hidden="1" customHeight="1" x14ac:dyDescent="0.25"/>
    <row r="23608" ht="0" hidden="1" customHeight="1" x14ac:dyDescent="0.25"/>
    <row r="23609" ht="0" hidden="1" customHeight="1" x14ac:dyDescent="0.25"/>
    <row r="23610" ht="0" hidden="1" customHeight="1" x14ac:dyDescent="0.25"/>
    <row r="23611" ht="0" hidden="1" customHeight="1" x14ac:dyDescent="0.25"/>
    <row r="23612" ht="0" hidden="1" customHeight="1" x14ac:dyDescent="0.25"/>
    <row r="23613" ht="0" hidden="1" customHeight="1" x14ac:dyDescent="0.25"/>
    <row r="23614" ht="0" hidden="1" customHeight="1" x14ac:dyDescent="0.25"/>
    <row r="23615" ht="0" hidden="1" customHeight="1" x14ac:dyDescent="0.25"/>
    <row r="23616" ht="0" hidden="1" customHeight="1" x14ac:dyDescent="0.25"/>
    <row r="23617" ht="0" hidden="1" customHeight="1" x14ac:dyDescent="0.25"/>
    <row r="23618" ht="0" hidden="1" customHeight="1" x14ac:dyDescent="0.25"/>
    <row r="23619" ht="0" hidden="1" customHeight="1" x14ac:dyDescent="0.25"/>
    <row r="23620" ht="0" hidden="1" customHeight="1" x14ac:dyDescent="0.25"/>
    <row r="23621" ht="0" hidden="1" customHeight="1" x14ac:dyDescent="0.25"/>
    <row r="23622" ht="0" hidden="1" customHeight="1" x14ac:dyDescent="0.25"/>
    <row r="23623" ht="0" hidden="1" customHeight="1" x14ac:dyDescent="0.25"/>
    <row r="23624" ht="0" hidden="1" customHeight="1" x14ac:dyDescent="0.25"/>
    <row r="23625" ht="0" hidden="1" customHeight="1" x14ac:dyDescent="0.25"/>
    <row r="23626" ht="0" hidden="1" customHeight="1" x14ac:dyDescent="0.25"/>
    <row r="23627" ht="0" hidden="1" customHeight="1" x14ac:dyDescent="0.25"/>
    <row r="23628" ht="0" hidden="1" customHeight="1" x14ac:dyDescent="0.25"/>
    <row r="23629" ht="0" hidden="1" customHeight="1" x14ac:dyDescent="0.25"/>
    <row r="23630" ht="0" hidden="1" customHeight="1" x14ac:dyDescent="0.25"/>
    <row r="23631" ht="0" hidden="1" customHeight="1" x14ac:dyDescent="0.25"/>
    <row r="23632" ht="0" hidden="1" customHeight="1" x14ac:dyDescent="0.25"/>
    <row r="23633" ht="0" hidden="1" customHeight="1" x14ac:dyDescent="0.25"/>
    <row r="23634" ht="0" hidden="1" customHeight="1" x14ac:dyDescent="0.25"/>
    <row r="23635" ht="0" hidden="1" customHeight="1" x14ac:dyDescent="0.25"/>
    <row r="23636" ht="0" hidden="1" customHeight="1" x14ac:dyDescent="0.25"/>
    <row r="23637" ht="0" hidden="1" customHeight="1" x14ac:dyDescent="0.25"/>
    <row r="23638" ht="0" hidden="1" customHeight="1" x14ac:dyDescent="0.25"/>
    <row r="23639" ht="0" hidden="1" customHeight="1" x14ac:dyDescent="0.25"/>
    <row r="23640" ht="0" hidden="1" customHeight="1" x14ac:dyDescent="0.25"/>
    <row r="23641" ht="0" hidden="1" customHeight="1" x14ac:dyDescent="0.25"/>
    <row r="23642" ht="0" hidden="1" customHeight="1" x14ac:dyDescent="0.25"/>
    <row r="23643" ht="0" hidden="1" customHeight="1" x14ac:dyDescent="0.25"/>
    <row r="23644" ht="0" hidden="1" customHeight="1" x14ac:dyDescent="0.25"/>
    <row r="23645" ht="0" hidden="1" customHeight="1" x14ac:dyDescent="0.25"/>
    <row r="23646" ht="0" hidden="1" customHeight="1" x14ac:dyDescent="0.25"/>
    <row r="23647" ht="0" hidden="1" customHeight="1" x14ac:dyDescent="0.25"/>
    <row r="23648" ht="0" hidden="1" customHeight="1" x14ac:dyDescent="0.25"/>
    <row r="23649" ht="0" hidden="1" customHeight="1" x14ac:dyDescent="0.25"/>
    <row r="23650" ht="0" hidden="1" customHeight="1" x14ac:dyDescent="0.25"/>
    <row r="23651" ht="0" hidden="1" customHeight="1" x14ac:dyDescent="0.25"/>
    <row r="23652" ht="0" hidden="1" customHeight="1" x14ac:dyDescent="0.25"/>
    <row r="23653" ht="0" hidden="1" customHeight="1" x14ac:dyDescent="0.25"/>
    <row r="23654" ht="0" hidden="1" customHeight="1" x14ac:dyDescent="0.25"/>
    <row r="23655" ht="0" hidden="1" customHeight="1" x14ac:dyDescent="0.25"/>
    <row r="23656" ht="0" hidden="1" customHeight="1" x14ac:dyDescent="0.25"/>
    <row r="23657" ht="0" hidden="1" customHeight="1" x14ac:dyDescent="0.25"/>
    <row r="23658" ht="0" hidden="1" customHeight="1" x14ac:dyDescent="0.25"/>
    <row r="23659" ht="0" hidden="1" customHeight="1" x14ac:dyDescent="0.25"/>
    <row r="23660" ht="0" hidden="1" customHeight="1" x14ac:dyDescent="0.25"/>
    <row r="23661" ht="0" hidden="1" customHeight="1" x14ac:dyDescent="0.25"/>
    <row r="23662" ht="0" hidden="1" customHeight="1" x14ac:dyDescent="0.25"/>
    <row r="23663" ht="0" hidden="1" customHeight="1" x14ac:dyDescent="0.25"/>
    <row r="23664" ht="0" hidden="1" customHeight="1" x14ac:dyDescent="0.25"/>
    <row r="23665" ht="0" hidden="1" customHeight="1" x14ac:dyDescent="0.25"/>
    <row r="23666" ht="0" hidden="1" customHeight="1" x14ac:dyDescent="0.25"/>
    <row r="23667" ht="0" hidden="1" customHeight="1" x14ac:dyDescent="0.25"/>
    <row r="23668" ht="0" hidden="1" customHeight="1" x14ac:dyDescent="0.25"/>
    <row r="23669" ht="0" hidden="1" customHeight="1" x14ac:dyDescent="0.25"/>
    <row r="23670" ht="0" hidden="1" customHeight="1" x14ac:dyDescent="0.25"/>
    <row r="23671" ht="0" hidden="1" customHeight="1" x14ac:dyDescent="0.25"/>
    <row r="23672" ht="0" hidden="1" customHeight="1" x14ac:dyDescent="0.25"/>
    <row r="23673" ht="0" hidden="1" customHeight="1" x14ac:dyDescent="0.25"/>
    <row r="23674" ht="0" hidden="1" customHeight="1" x14ac:dyDescent="0.25"/>
    <row r="23675" ht="0" hidden="1" customHeight="1" x14ac:dyDescent="0.25"/>
    <row r="23676" ht="0" hidden="1" customHeight="1" x14ac:dyDescent="0.25"/>
    <row r="23677" ht="0" hidden="1" customHeight="1" x14ac:dyDescent="0.25"/>
    <row r="23678" ht="0" hidden="1" customHeight="1" x14ac:dyDescent="0.25"/>
    <row r="23679" ht="0" hidden="1" customHeight="1" x14ac:dyDescent="0.25"/>
    <row r="23680" ht="0" hidden="1" customHeight="1" x14ac:dyDescent="0.25"/>
    <row r="23681" ht="0" hidden="1" customHeight="1" x14ac:dyDescent="0.25"/>
    <row r="23682" ht="0" hidden="1" customHeight="1" x14ac:dyDescent="0.25"/>
    <row r="23683" ht="0" hidden="1" customHeight="1" x14ac:dyDescent="0.25"/>
    <row r="23684" ht="0" hidden="1" customHeight="1" x14ac:dyDescent="0.25"/>
    <row r="23685" ht="0" hidden="1" customHeight="1" x14ac:dyDescent="0.25"/>
    <row r="23686" ht="0" hidden="1" customHeight="1" x14ac:dyDescent="0.25"/>
    <row r="23687" ht="0" hidden="1" customHeight="1" x14ac:dyDescent="0.25"/>
    <row r="23688" ht="0" hidden="1" customHeight="1" x14ac:dyDescent="0.25"/>
    <row r="23689" ht="0" hidden="1" customHeight="1" x14ac:dyDescent="0.25"/>
    <row r="23690" ht="0" hidden="1" customHeight="1" x14ac:dyDescent="0.25"/>
    <row r="23691" ht="0" hidden="1" customHeight="1" x14ac:dyDescent="0.25"/>
    <row r="23692" ht="0" hidden="1" customHeight="1" x14ac:dyDescent="0.25"/>
    <row r="23693" ht="0" hidden="1" customHeight="1" x14ac:dyDescent="0.25"/>
    <row r="23694" ht="0" hidden="1" customHeight="1" x14ac:dyDescent="0.25"/>
    <row r="23695" ht="0" hidden="1" customHeight="1" x14ac:dyDescent="0.25"/>
    <row r="23696" ht="0" hidden="1" customHeight="1" x14ac:dyDescent="0.25"/>
    <row r="23697" ht="0" hidden="1" customHeight="1" x14ac:dyDescent="0.25"/>
    <row r="23698" ht="0" hidden="1" customHeight="1" x14ac:dyDescent="0.25"/>
    <row r="23699" ht="0" hidden="1" customHeight="1" x14ac:dyDescent="0.25"/>
    <row r="23700" ht="0" hidden="1" customHeight="1" x14ac:dyDescent="0.25"/>
    <row r="23701" ht="0" hidden="1" customHeight="1" x14ac:dyDescent="0.25"/>
    <row r="23702" ht="0" hidden="1" customHeight="1" x14ac:dyDescent="0.25"/>
    <row r="23703" ht="0" hidden="1" customHeight="1" x14ac:dyDescent="0.25"/>
    <row r="23704" ht="0" hidden="1" customHeight="1" x14ac:dyDescent="0.25"/>
    <row r="23705" ht="0" hidden="1" customHeight="1" x14ac:dyDescent="0.25"/>
    <row r="23706" ht="0" hidden="1" customHeight="1" x14ac:dyDescent="0.25"/>
    <row r="23707" ht="0" hidden="1" customHeight="1" x14ac:dyDescent="0.25"/>
    <row r="23708" ht="0" hidden="1" customHeight="1" x14ac:dyDescent="0.25"/>
    <row r="23709" ht="0" hidden="1" customHeight="1" x14ac:dyDescent="0.25"/>
    <row r="23710" ht="0" hidden="1" customHeight="1" x14ac:dyDescent="0.25"/>
    <row r="23711" ht="0" hidden="1" customHeight="1" x14ac:dyDescent="0.25"/>
    <row r="23712" ht="0" hidden="1" customHeight="1" x14ac:dyDescent="0.25"/>
    <row r="23713" ht="0" hidden="1" customHeight="1" x14ac:dyDescent="0.25"/>
    <row r="23714" ht="0" hidden="1" customHeight="1" x14ac:dyDescent="0.25"/>
    <row r="23715" ht="0" hidden="1" customHeight="1" x14ac:dyDescent="0.25"/>
    <row r="23716" ht="0" hidden="1" customHeight="1" x14ac:dyDescent="0.25"/>
    <row r="23717" ht="0" hidden="1" customHeight="1" x14ac:dyDescent="0.25"/>
    <row r="23718" ht="0" hidden="1" customHeight="1" x14ac:dyDescent="0.25"/>
    <row r="23719" ht="0" hidden="1" customHeight="1" x14ac:dyDescent="0.25"/>
    <row r="23720" ht="0" hidden="1" customHeight="1" x14ac:dyDescent="0.25"/>
    <row r="23721" ht="0" hidden="1" customHeight="1" x14ac:dyDescent="0.25"/>
    <row r="23722" ht="0" hidden="1" customHeight="1" x14ac:dyDescent="0.25"/>
    <row r="23723" ht="0" hidden="1" customHeight="1" x14ac:dyDescent="0.25"/>
    <row r="23724" ht="0" hidden="1" customHeight="1" x14ac:dyDescent="0.25"/>
    <row r="23725" ht="0" hidden="1" customHeight="1" x14ac:dyDescent="0.25"/>
    <row r="23726" ht="0" hidden="1" customHeight="1" x14ac:dyDescent="0.25"/>
    <row r="23727" ht="0" hidden="1" customHeight="1" x14ac:dyDescent="0.25"/>
    <row r="23728" ht="0" hidden="1" customHeight="1" x14ac:dyDescent="0.25"/>
    <row r="23729" ht="0" hidden="1" customHeight="1" x14ac:dyDescent="0.25"/>
    <row r="23730" ht="0" hidden="1" customHeight="1" x14ac:dyDescent="0.25"/>
    <row r="23731" ht="0" hidden="1" customHeight="1" x14ac:dyDescent="0.25"/>
    <row r="23732" ht="0" hidden="1" customHeight="1" x14ac:dyDescent="0.25"/>
    <row r="23733" ht="0" hidden="1" customHeight="1" x14ac:dyDescent="0.25"/>
    <row r="23734" ht="0" hidden="1" customHeight="1" x14ac:dyDescent="0.25"/>
    <row r="23735" ht="0" hidden="1" customHeight="1" x14ac:dyDescent="0.25"/>
    <row r="23736" ht="0" hidden="1" customHeight="1" x14ac:dyDescent="0.25"/>
    <row r="23737" ht="0" hidden="1" customHeight="1" x14ac:dyDescent="0.25"/>
    <row r="23738" ht="0" hidden="1" customHeight="1" x14ac:dyDescent="0.25"/>
    <row r="23739" ht="0" hidden="1" customHeight="1" x14ac:dyDescent="0.25"/>
    <row r="23740" ht="0" hidden="1" customHeight="1" x14ac:dyDescent="0.25"/>
    <row r="23741" ht="0" hidden="1" customHeight="1" x14ac:dyDescent="0.25"/>
    <row r="23742" ht="0" hidden="1" customHeight="1" x14ac:dyDescent="0.25"/>
    <row r="23743" ht="0" hidden="1" customHeight="1" x14ac:dyDescent="0.25"/>
    <row r="23744" ht="0" hidden="1" customHeight="1" x14ac:dyDescent="0.25"/>
    <row r="23745" ht="0" hidden="1" customHeight="1" x14ac:dyDescent="0.25"/>
    <row r="23746" ht="0" hidden="1" customHeight="1" x14ac:dyDescent="0.25"/>
    <row r="23747" ht="0" hidden="1" customHeight="1" x14ac:dyDescent="0.25"/>
    <row r="23748" ht="0" hidden="1" customHeight="1" x14ac:dyDescent="0.25"/>
    <row r="23749" ht="0" hidden="1" customHeight="1" x14ac:dyDescent="0.25"/>
    <row r="23750" ht="0" hidden="1" customHeight="1" x14ac:dyDescent="0.25"/>
    <row r="23751" ht="0" hidden="1" customHeight="1" x14ac:dyDescent="0.25"/>
    <row r="23752" ht="0" hidden="1" customHeight="1" x14ac:dyDescent="0.25"/>
    <row r="23753" ht="0" hidden="1" customHeight="1" x14ac:dyDescent="0.25"/>
    <row r="23754" ht="0" hidden="1" customHeight="1" x14ac:dyDescent="0.25"/>
    <row r="23755" ht="0" hidden="1" customHeight="1" x14ac:dyDescent="0.25"/>
    <row r="23756" ht="0" hidden="1" customHeight="1" x14ac:dyDescent="0.25"/>
    <row r="23757" ht="0" hidden="1" customHeight="1" x14ac:dyDescent="0.25"/>
    <row r="23758" ht="0" hidden="1" customHeight="1" x14ac:dyDescent="0.25"/>
    <row r="23759" ht="0" hidden="1" customHeight="1" x14ac:dyDescent="0.25"/>
    <row r="23760" ht="0" hidden="1" customHeight="1" x14ac:dyDescent="0.25"/>
    <row r="23761" ht="0" hidden="1" customHeight="1" x14ac:dyDescent="0.25"/>
    <row r="23762" ht="0" hidden="1" customHeight="1" x14ac:dyDescent="0.25"/>
    <row r="23763" ht="0" hidden="1" customHeight="1" x14ac:dyDescent="0.25"/>
    <row r="23764" ht="0" hidden="1" customHeight="1" x14ac:dyDescent="0.25"/>
    <row r="23765" ht="0" hidden="1" customHeight="1" x14ac:dyDescent="0.25"/>
    <row r="23766" ht="0" hidden="1" customHeight="1" x14ac:dyDescent="0.25"/>
    <row r="23767" ht="0" hidden="1" customHeight="1" x14ac:dyDescent="0.25"/>
    <row r="23768" ht="0" hidden="1" customHeight="1" x14ac:dyDescent="0.25"/>
    <row r="23769" ht="0" hidden="1" customHeight="1" x14ac:dyDescent="0.25"/>
    <row r="23770" ht="0" hidden="1" customHeight="1" x14ac:dyDescent="0.25"/>
    <row r="23771" ht="0" hidden="1" customHeight="1" x14ac:dyDescent="0.25"/>
    <row r="23772" ht="0" hidden="1" customHeight="1" x14ac:dyDescent="0.25"/>
    <row r="23773" ht="0" hidden="1" customHeight="1" x14ac:dyDescent="0.25"/>
    <row r="23774" ht="0" hidden="1" customHeight="1" x14ac:dyDescent="0.25"/>
    <row r="23775" ht="0" hidden="1" customHeight="1" x14ac:dyDescent="0.25"/>
    <row r="23776" ht="0" hidden="1" customHeight="1" x14ac:dyDescent="0.25"/>
    <row r="23777" ht="0" hidden="1" customHeight="1" x14ac:dyDescent="0.25"/>
    <row r="23778" ht="0" hidden="1" customHeight="1" x14ac:dyDescent="0.25"/>
    <row r="23779" ht="0" hidden="1" customHeight="1" x14ac:dyDescent="0.25"/>
    <row r="23780" ht="0" hidden="1" customHeight="1" x14ac:dyDescent="0.25"/>
    <row r="23781" ht="0" hidden="1" customHeight="1" x14ac:dyDescent="0.25"/>
    <row r="23782" ht="0" hidden="1" customHeight="1" x14ac:dyDescent="0.25"/>
    <row r="23783" ht="0" hidden="1" customHeight="1" x14ac:dyDescent="0.25"/>
    <row r="23784" ht="0" hidden="1" customHeight="1" x14ac:dyDescent="0.25"/>
    <row r="23785" ht="0" hidden="1" customHeight="1" x14ac:dyDescent="0.25"/>
    <row r="23786" ht="0" hidden="1" customHeight="1" x14ac:dyDescent="0.25"/>
    <row r="23787" ht="0" hidden="1" customHeight="1" x14ac:dyDescent="0.25"/>
    <row r="23788" ht="0" hidden="1" customHeight="1" x14ac:dyDescent="0.25"/>
    <row r="23789" ht="0" hidden="1" customHeight="1" x14ac:dyDescent="0.25"/>
    <row r="23790" ht="0" hidden="1" customHeight="1" x14ac:dyDescent="0.25"/>
    <row r="23791" ht="0" hidden="1" customHeight="1" x14ac:dyDescent="0.25"/>
    <row r="23792" ht="0" hidden="1" customHeight="1" x14ac:dyDescent="0.25"/>
    <row r="23793" ht="0" hidden="1" customHeight="1" x14ac:dyDescent="0.25"/>
    <row r="23794" ht="0" hidden="1" customHeight="1" x14ac:dyDescent="0.25"/>
    <row r="23795" ht="0" hidden="1" customHeight="1" x14ac:dyDescent="0.25"/>
    <row r="23796" ht="0" hidden="1" customHeight="1" x14ac:dyDescent="0.25"/>
    <row r="23797" ht="0" hidden="1" customHeight="1" x14ac:dyDescent="0.25"/>
    <row r="23798" ht="0" hidden="1" customHeight="1" x14ac:dyDescent="0.25"/>
    <row r="23799" ht="0" hidden="1" customHeight="1" x14ac:dyDescent="0.25"/>
    <row r="23800" ht="0" hidden="1" customHeight="1" x14ac:dyDescent="0.25"/>
    <row r="23801" ht="0" hidden="1" customHeight="1" x14ac:dyDescent="0.25"/>
    <row r="23802" ht="0" hidden="1" customHeight="1" x14ac:dyDescent="0.25"/>
    <row r="23803" ht="0" hidden="1" customHeight="1" x14ac:dyDescent="0.25"/>
    <row r="23804" ht="0" hidden="1" customHeight="1" x14ac:dyDescent="0.25"/>
    <row r="23805" ht="0" hidden="1" customHeight="1" x14ac:dyDescent="0.25"/>
    <row r="23806" ht="0" hidden="1" customHeight="1" x14ac:dyDescent="0.25"/>
    <row r="23807" ht="0" hidden="1" customHeight="1" x14ac:dyDescent="0.25"/>
    <row r="23808" ht="0" hidden="1" customHeight="1" x14ac:dyDescent="0.25"/>
    <row r="23809" ht="0" hidden="1" customHeight="1" x14ac:dyDescent="0.25"/>
    <row r="23810" ht="0" hidden="1" customHeight="1" x14ac:dyDescent="0.25"/>
    <row r="23811" ht="0" hidden="1" customHeight="1" x14ac:dyDescent="0.25"/>
    <row r="23812" ht="0" hidden="1" customHeight="1" x14ac:dyDescent="0.25"/>
    <row r="23813" ht="0" hidden="1" customHeight="1" x14ac:dyDescent="0.25"/>
    <row r="23814" ht="0" hidden="1" customHeight="1" x14ac:dyDescent="0.25"/>
    <row r="23815" ht="0" hidden="1" customHeight="1" x14ac:dyDescent="0.25"/>
    <row r="23816" ht="0" hidden="1" customHeight="1" x14ac:dyDescent="0.25"/>
    <row r="23817" ht="0" hidden="1" customHeight="1" x14ac:dyDescent="0.25"/>
    <row r="23818" ht="0" hidden="1" customHeight="1" x14ac:dyDescent="0.25"/>
    <row r="23819" ht="0" hidden="1" customHeight="1" x14ac:dyDescent="0.25"/>
    <row r="23820" ht="0" hidden="1" customHeight="1" x14ac:dyDescent="0.25"/>
    <row r="23821" ht="0" hidden="1" customHeight="1" x14ac:dyDescent="0.25"/>
    <row r="23822" ht="0" hidden="1" customHeight="1" x14ac:dyDescent="0.25"/>
    <row r="23823" ht="0" hidden="1" customHeight="1" x14ac:dyDescent="0.25"/>
    <row r="23824" ht="0" hidden="1" customHeight="1" x14ac:dyDescent="0.25"/>
    <row r="23825" ht="0" hidden="1" customHeight="1" x14ac:dyDescent="0.25"/>
    <row r="23826" ht="0" hidden="1" customHeight="1" x14ac:dyDescent="0.25"/>
    <row r="23827" ht="0" hidden="1" customHeight="1" x14ac:dyDescent="0.25"/>
    <row r="23828" ht="0" hidden="1" customHeight="1" x14ac:dyDescent="0.25"/>
    <row r="23829" ht="0" hidden="1" customHeight="1" x14ac:dyDescent="0.25"/>
    <row r="23830" ht="0" hidden="1" customHeight="1" x14ac:dyDescent="0.25"/>
    <row r="23831" ht="0" hidden="1" customHeight="1" x14ac:dyDescent="0.25"/>
    <row r="23832" ht="0" hidden="1" customHeight="1" x14ac:dyDescent="0.25"/>
    <row r="23833" ht="0" hidden="1" customHeight="1" x14ac:dyDescent="0.25"/>
    <row r="23834" ht="0" hidden="1" customHeight="1" x14ac:dyDescent="0.25"/>
    <row r="23835" ht="0" hidden="1" customHeight="1" x14ac:dyDescent="0.25"/>
    <row r="23836" ht="0" hidden="1" customHeight="1" x14ac:dyDescent="0.25"/>
    <row r="23837" ht="0" hidden="1" customHeight="1" x14ac:dyDescent="0.25"/>
    <row r="23838" ht="0" hidden="1" customHeight="1" x14ac:dyDescent="0.25"/>
    <row r="23839" ht="0" hidden="1" customHeight="1" x14ac:dyDescent="0.25"/>
    <row r="23840" ht="0" hidden="1" customHeight="1" x14ac:dyDescent="0.25"/>
    <row r="23841" ht="0" hidden="1" customHeight="1" x14ac:dyDescent="0.25"/>
    <row r="23842" ht="0" hidden="1" customHeight="1" x14ac:dyDescent="0.25"/>
    <row r="23843" ht="0" hidden="1" customHeight="1" x14ac:dyDescent="0.25"/>
    <row r="23844" ht="0" hidden="1" customHeight="1" x14ac:dyDescent="0.25"/>
    <row r="23845" ht="0" hidden="1" customHeight="1" x14ac:dyDescent="0.25"/>
    <row r="23846" ht="0" hidden="1" customHeight="1" x14ac:dyDescent="0.25"/>
    <row r="23847" ht="0" hidden="1" customHeight="1" x14ac:dyDescent="0.25"/>
    <row r="23848" ht="0" hidden="1" customHeight="1" x14ac:dyDescent="0.25"/>
    <row r="23849" ht="0" hidden="1" customHeight="1" x14ac:dyDescent="0.25"/>
    <row r="23850" ht="0" hidden="1" customHeight="1" x14ac:dyDescent="0.25"/>
    <row r="23851" ht="0" hidden="1" customHeight="1" x14ac:dyDescent="0.25"/>
    <row r="23852" ht="0" hidden="1" customHeight="1" x14ac:dyDescent="0.25"/>
    <row r="23853" ht="0" hidden="1" customHeight="1" x14ac:dyDescent="0.25"/>
    <row r="23854" ht="0" hidden="1" customHeight="1" x14ac:dyDescent="0.25"/>
    <row r="23855" ht="0" hidden="1" customHeight="1" x14ac:dyDescent="0.25"/>
    <row r="23856" ht="0" hidden="1" customHeight="1" x14ac:dyDescent="0.25"/>
    <row r="23857" ht="0" hidden="1" customHeight="1" x14ac:dyDescent="0.25"/>
    <row r="23858" ht="0" hidden="1" customHeight="1" x14ac:dyDescent="0.25"/>
    <row r="23859" ht="0" hidden="1" customHeight="1" x14ac:dyDescent="0.25"/>
    <row r="23860" ht="0" hidden="1" customHeight="1" x14ac:dyDescent="0.25"/>
    <row r="23861" ht="0" hidden="1" customHeight="1" x14ac:dyDescent="0.25"/>
    <row r="23862" ht="0" hidden="1" customHeight="1" x14ac:dyDescent="0.25"/>
    <row r="23863" ht="0" hidden="1" customHeight="1" x14ac:dyDescent="0.25"/>
    <row r="23864" ht="0" hidden="1" customHeight="1" x14ac:dyDescent="0.25"/>
    <row r="23865" ht="0" hidden="1" customHeight="1" x14ac:dyDescent="0.25"/>
    <row r="23866" ht="0" hidden="1" customHeight="1" x14ac:dyDescent="0.25"/>
    <row r="23867" ht="0" hidden="1" customHeight="1" x14ac:dyDescent="0.25"/>
    <row r="23868" ht="0" hidden="1" customHeight="1" x14ac:dyDescent="0.25"/>
    <row r="23869" ht="0" hidden="1" customHeight="1" x14ac:dyDescent="0.25"/>
    <row r="23870" ht="0" hidden="1" customHeight="1" x14ac:dyDescent="0.25"/>
    <row r="23871" ht="0" hidden="1" customHeight="1" x14ac:dyDescent="0.25"/>
    <row r="23872" ht="0" hidden="1" customHeight="1" x14ac:dyDescent="0.25"/>
    <row r="23873" ht="0" hidden="1" customHeight="1" x14ac:dyDescent="0.25"/>
    <row r="23874" ht="0" hidden="1" customHeight="1" x14ac:dyDescent="0.25"/>
    <row r="23875" ht="0" hidden="1" customHeight="1" x14ac:dyDescent="0.25"/>
    <row r="23876" ht="0" hidden="1" customHeight="1" x14ac:dyDescent="0.25"/>
    <row r="23877" ht="0" hidden="1" customHeight="1" x14ac:dyDescent="0.25"/>
    <row r="23878" ht="0" hidden="1" customHeight="1" x14ac:dyDescent="0.25"/>
    <row r="23879" ht="0" hidden="1" customHeight="1" x14ac:dyDescent="0.25"/>
    <row r="23880" ht="0" hidden="1" customHeight="1" x14ac:dyDescent="0.25"/>
    <row r="23881" ht="0" hidden="1" customHeight="1" x14ac:dyDescent="0.25"/>
    <row r="23882" ht="0" hidden="1" customHeight="1" x14ac:dyDescent="0.25"/>
    <row r="23883" ht="0" hidden="1" customHeight="1" x14ac:dyDescent="0.25"/>
    <row r="23884" ht="0" hidden="1" customHeight="1" x14ac:dyDescent="0.25"/>
    <row r="23885" ht="0" hidden="1" customHeight="1" x14ac:dyDescent="0.25"/>
    <row r="23886" ht="0" hidden="1" customHeight="1" x14ac:dyDescent="0.25"/>
    <row r="23887" ht="0" hidden="1" customHeight="1" x14ac:dyDescent="0.25"/>
    <row r="23888" ht="0" hidden="1" customHeight="1" x14ac:dyDescent="0.25"/>
    <row r="23889" ht="0" hidden="1" customHeight="1" x14ac:dyDescent="0.25"/>
    <row r="23890" ht="0" hidden="1" customHeight="1" x14ac:dyDescent="0.25"/>
    <row r="23891" ht="0" hidden="1" customHeight="1" x14ac:dyDescent="0.25"/>
    <row r="23892" ht="0" hidden="1" customHeight="1" x14ac:dyDescent="0.25"/>
    <row r="23893" ht="0" hidden="1" customHeight="1" x14ac:dyDescent="0.25"/>
    <row r="23894" ht="0" hidden="1" customHeight="1" x14ac:dyDescent="0.25"/>
    <row r="23895" ht="0" hidden="1" customHeight="1" x14ac:dyDescent="0.25"/>
    <row r="23896" ht="0" hidden="1" customHeight="1" x14ac:dyDescent="0.25"/>
    <row r="23897" ht="0" hidden="1" customHeight="1" x14ac:dyDescent="0.25"/>
    <row r="23898" ht="0" hidden="1" customHeight="1" x14ac:dyDescent="0.25"/>
    <row r="23899" ht="0" hidden="1" customHeight="1" x14ac:dyDescent="0.25"/>
    <row r="23900" ht="0" hidden="1" customHeight="1" x14ac:dyDescent="0.25"/>
    <row r="23901" ht="0" hidden="1" customHeight="1" x14ac:dyDescent="0.25"/>
    <row r="23902" ht="0" hidden="1" customHeight="1" x14ac:dyDescent="0.25"/>
    <row r="23903" ht="0" hidden="1" customHeight="1" x14ac:dyDescent="0.25"/>
    <row r="23904" ht="0" hidden="1" customHeight="1" x14ac:dyDescent="0.25"/>
    <row r="23905" ht="0" hidden="1" customHeight="1" x14ac:dyDescent="0.25"/>
    <row r="23906" ht="0" hidden="1" customHeight="1" x14ac:dyDescent="0.25"/>
    <row r="23907" ht="0" hidden="1" customHeight="1" x14ac:dyDescent="0.25"/>
    <row r="23908" ht="0" hidden="1" customHeight="1" x14ac:dyDescent="0.25"/>
    <row r="23909" ht="0" hidden="1" customHeight="1" x14ac:dyDescent="0.25"/>
    <row r="23910" ht="0" hidden="1" customHeight="1" x14ac:dyDescent="0.25"/>
    <row r="23911" ht="0" hidden="1" customHeight="1" x14ac:dyDescent="0.25"/>
    <row r="23912" ht="0" hidden="1" customHeight="1" x14ac:dyDescent="0.25"/>
    <row r="23913" ht="0" hidden="1" customHeight="1" x14ac:dyDescent="0.25"/>
    <row r="23914" ht="0" hidden="1" customHeight="1" x14ac:dyDescent="0.25"/>
    <row r="23915" ht="0" hidden="1" customHeight="1" x14ac:dyDescent="0.25"/>
    <row r="23916" ht="0" hidden="1" customHeight="1" x14ac:dyDescent="0.25"/>
    <row r="23917" ht="0" hidden="1" customHeight="1" x14ac:dyDescent="0.25"/>
    <row r="23918" ht="0" hidden="1" customHeight="1" x14ac:dyDescent="0.25"/>
    <row r="23919" ht="0" hidden="1" customHeight="1" x14ac:dyDescent="0.25"/>
    <row r="23920" ht="0" hidden="1" customHeight="1" x14ac:dyDescent="0.25"/>
    <row r="23921" ht="0" hidden="1" customHeight="1" x14ac:dyDescent="0.25"/>
    <row r="23922" ht="0" hidden="1" customHeight="1" x14ac:dyDescent="0.25"/>
    <row r="23923" ht="0" hidden="1" customHeight="1" x14ac:dyDescent="0.25"/>
    <row r="23924" ht="0" hidden="1" customHeight="1" x14ac:dyDescent="0.25"/>
    <row r="23925" ht="0" hidden="1" customHeight="1" x14ac:dyDescent="0.25"/>
    <row r="23926" ht="0" hidden="1" customHeight="1" x14ac:dyDescent="0.25"/>
    <row r="23927" ht="0" hidden="1" customHeight="1" x14ac:dyDescent="0.25"/>
    <row r="23928" ht="0" hidden="1" customHeight="1" x14ac:dyDescent="0.25"/>
    <row r="23929" ht="0" hidden="1" customHeight="1" x14ac:dyDescent="0.25"/>
    <row r="23930" ht="0" hidden="1" customHeight="1" x14ac:dyDescent="0.25"/>
    <row r="23931" ht="0" hidden="1" customHeight="1" x14ac:dyDescent="0.25"/>
    <row r="23932" ht="0" hidden="1" customHeight="1" x14ac:dyDescent="0.25"/>
    <row r="23933" ht="0" hidden="1" customHeight="1" x14ac:dyDescent="0.25"/>
    <row r="23934" ht="0" hidden="1" customHeight="1" x14ac:dyDescent="0.25"/>
    <row r="23935" ht="0" hidden="1" customHeight="1" x14ac:dyDescent="0.25"/>
    <row r="23936" ht="0" hidden="1" customHeight="1" x14ac:dyDescent="0.25"/>
    <row r="23937" ht="0" hidden="1" customHeight="1" x14ac:dyDescent="0.25"/>
    <row r="23938" ht="0" hidden="1" customHeight="1" x14ac:dyDescent="0.25"/>
    <row r="23939" ht="0" hidden="1" customHeight="1" x14ac:dyDescent="0.25"/>
    <row r="23940" ht="0" hidden="1" customHeight="1" x14ac:dyDescent="0.25"/>
    <row r="23941" ht="0" hidden="1" customHeight="1" x14ac:dyDescent="0.25"/>
    <row r="23942" ht="0" hidden="1" customHeight="1" x14ac:dyDescent="0.25"/>
    <row r="23943" ht="0" hidden="1" customHeight="1" x14ac:dyDescent="0.25"/>
    <row r="23944" ht="0" hidden="1" customHeight="1" x14ac:dyDescent="0.25"/>
    <row r="23945" ht="0" hidden="1" customHeight="1" x14ac:dyDescent="0.25"/>
    <row r="23946" ht="0" hidden="1" customHeight="1" x14ac:dyDescent="0.25"/>
    <row r="23947" ht="0" hidden="1" customHeight="1" x14ac:dyDescent="0.25"/>
    <row r="23948" ht="0" hidden="1" customHeight="1" x14ac:dyDescent="0.25"/>
    <row r="23949" ht="0" hidden="1" customHeight="1" x14ac:dyDescent="0.25"/>
    <row r="23950" ht="0" hidden="1" customHeight="1" x14ac:dyDescent="0.25"/>
    <row r="23951" ht="0" hidden="1" customHeight="1" x14ac:dyDescent="0.25"/>
    <row r="23952" ht="0" hidden="1" customHeight="1" x14ac:dyDescent="0.25"/>
    <row r="23953" ht="0" hidden="1" customHeight="1" x14ac:dyDescent="0.25"/>
    <row r="23954" ht="0" hidden="1" customHeight="1" x14ac:dyDescent="0.25"/>
    <row r="23955" ht="0" hidden="1" customHeight="1" x14ac:dyDescent="0.25"/>
    <row r="23956" ht="0" hidden="1" customHeight="1" x14ac:dyDescent="0.25"/>
    <row r="23957" ht="0" hidden="1" customHeight="1" x14ac:dyDescent="0.25"/>
    <row r="23958" ht="0" hidden="1" customHeight="1" x14ac:dyDescent="0.25"/>
    <row r="23959" ht="0" hidden="1" customHeight="1" x14ac:dyDescent="0.25"/>
    <row r="23960" ht="0" hidden="1" customHeight="1" x14ac:dyDescent="0.25"/>
    <row r="23961" ht="0" hidden="1" customHeight="1" x14ac:dyDescent="0.25"/>
    <row r="23962" ht="0" hidden="1" customHeight="1" x14ac:dyDescent="0.25"/>
    <row r="23963" ht="0" hidden="1" customHeight="1" x14ac:dyDescent="0.25"/>
    <row r="23964" ht="0" hidden="1" customHeight="1" x14ac:dyDescent="0.25"/>
    <row r="23965" ht="0" hidden="1" customHeight="1" x14ac:dyDescent="0.25"/>
    <row r="23966" ht="0" hidden="1" customHeight="1" x14ac:dyDescent="0.25"/>
    <row r="23967" ht="0" hidden="1" customHeight="1" x14ac:dyDescent="0.25"/>
    <row r="23968" ht="0" hidden="1" customHeight="1" x14ac:dyDescent="0.25"/>
    <row r="23969" ht="0" hidden="1" customHeight="1" x14ac:dyDescent="0.25"/>
    <row r="23970" ht="0" hidden="1" customHeight="1" x14ac:dyDescent="0.25"/>
    <row r="23971" ht="0" hidden="1" customHeight="1" x14ac:dyDescent="0.25"/>
    <row r="23972" ht="0" hidden="1" customHeight="1" x14ac:dyDescent="0.25"/>
    <row r="23973" ht="0" hidden="1" customHeight="1" x14ac:dyDescent="0.25"/>
    <row r="23974" ht="0" hidden="1" customHeight="1" x14ac:dyDescent="0.25"/>
    <row r="23975" ht="0" hidden="1" customHeight="1" x14ac:dyDescent="0.25"/>
    <row r="23976" ht="0" hidden="1" customHeight="1" x14ac:dyDescent="0.25"/>
    <row r="23977" ht="0" hidden="1" customHeight="1" x14ac:dyDescent="0.25"/>
    <row r="23978" ht="0" hidden="1" customHeight="1" x14ac:dyDescent="0.25"/>
    <row r="23979" ht="0" hidden="1" customHeight="1" x14ac:dyDescent="0.25"/>
    <row r="23980" ht="0" hidden="1" customHeight="1" x14ac:dyDescent="0.25"/>
    <row r="23981" ht="0" hidden="1" customHeight="1" x14ac:dyDescent="0.25"/>
    <row r="23982" ht="0" hidden="1" customHeight="1" x14ac:dyDescent="0.25"/>
    <row r="23983" ht="0" hidden="1" customHeight="1" x14ac:dyDescent="0.25"/>
    <row r="23984" ht="0" hidden="1" customHeight="1" x14ac:dyDescent="0.25"/>
    <row r="23985" ht="0" hidden="1" customHeight="1" x14ac:dyDescent="0.25"/>
    <row r="23986" ht="0" hidden="1" customHeight="1" x14ac:dyDescent="0.25"/>
    <row r="23987" ht="0" hidden="1" customHeight="1" x14ac:dyDescent="0.25"/>
    <row r="23988" ht="0" hidden="1" customHeight="1" x14ac:dyDescent="0.25"/>
    <row r="23989" ht="0" hidden="1" customHeight="1" x14ac:dyDescent="0.25"/>
    <row r="23990" ht="0" hidden="1" customHeight="1" x14ac:dyDescent="0.25"/>
    <row r="23991" ht="0" hidden="1" customHeight="1" x14ac:dyDescent="0.25"/>
    <row r="23992" ht="0" hidden="1" customHeight="1" x14ac:dyDescent="0.25"/>
    <row r="23993" ht="0" hidden="1" customHeight="1" x14ac:dyDescent="0.25"/>
    <row r="23994" ht="0" hidden="1" customHeight="1" x14ac:dyDescent="0.25"/>
    <row r="23995" ht="0" hidden="1" customHeight="1" x14ac:dyDescent="0.25"/>
    <row r="23996" ht="0" hidden="1" customHeight="1" x14ac:dyDescent="0.25"/>
    <row r="23997" ht="0" hidden="1" customHeight="1" x14ac:dyDescent="0.25"/>
    <row r="23998" ht="0" hidden="1" customHeight="1" x14ac:dyDescent="0.25"/>
    <row r="23999" ht="0" hidden="1" customHeight="1" x14ac:dyDescent="0.25"/>
    <row r="24000" ht="0" hidden="1" customHeight="1" x14ac:dyDescent="0.25"/>
    <row r="24001" ht="0" hidden="1" customHeight="1" x14ac:dyDescent="0.25"/>
    <row r="24002" ht="0" hidden="1" customHeight="1" x14ac:dyDescent="0.25"/>
    <row r="24003" ht="0" hidden="1" customHeight="1" x14ac:dyDescent="0.25"/>
    <row r="24004" ht="0" hidden="1" customHeight="1" x14ac:dyDescent="0.25"/>
    <row r="24005" ht="0" hidden="1" customHeight="1" x14ac:dyDescent="0.25"/>
    <row r="24006" ht="0" hidden="1" customHeight="1" x14ac:dyDescent="0.25"/>
    <row r="24007" ht="0" hidden="1" customHeight="1" x14ac:dyDescent="0.25"/>
    <row r="24008" ht="0" hidden="1" customHeight="1" x14ac:dyDescent="0.25"/>
    <row r="24009" ht="0" hidden="1" customHeight="1" x14ac:dyDescent="0.25"/>
    <row r="24010" ht="0" hidden="1" customHeight="1" x14ac:dyDescent="0.25"/>
    <row r="24011" ht="0" hidden="1" customHeight="1" x14ac:dyDescent="0.25"/>
    <row r="24012" ht="0" hidden="1" customHeight="1" x14ac:dyDescent="0.25"/>
    <row r="24013" ht="0" hidden="1" customHeight="1" x14ac:dyDescent="0.25"/>
    <row r="24014" ht="0" hidden="1" customHeight="1" x14ac:dyDescent="0.25"/>
    <row r="24015" ht="0" hidden="1" customHeight="1" x14ac:dyDescent="0.25"/>
    <row r="24016" ht="0" hidden="1" customHeight="1" x14ac:dyDescent="0.25"/>
    <row r="24017" ht="0" hidden="1" customHeight="1" x14ac:dyDescent="0.25"/>
    <row r="24018" ht="0" hidden="1" customHeight="1" x14ac:dyDescent="0.25"/>
    <row r="24019" ht="0" hidden="1" customHeight="1" x14ac:dyDescent="0.25"/>
    <row r="24020" ht="0" hidden="1" customHeight="1" x14ac:dyDescent="0.25"/>
    <row r="24021" ht="0" hidden="1" customHeight="1" x14ac:dyDescent="0.25"/>
    <row r="24022" ht="0" hidden="1" customHeight="1" x14ac:dyDescent="0.25"/>
    <row r="24023" ht="0" hidden="1" customHeight="1" x14ac:dyDescent="0.25"/>
    <row r="24024" ht="0" hidden="1" customHeight="1" x14ac:dyDescent="0.25"/>
    <row r="24025" ht="0" hidden="1" customHeight="1" x14ac:dyDescent="0.25"/>
    <row r="24026" ht="0" hidden="1" customHeight="1" x14ac:dyDescent="0.25"/>
    <row r="24027" ht="0" hidden="1" customHeight="1" x14ac:dyDescent="0.25"/>
    <row r="24028" ht="0" hidden="1" customHeight="1" x14ac:dyDescent="0.25"/>
    <row r="24029" ht="0" hidden="1" customHeight="1" x14ac:dyDescent="0.25"/>
    <row r="24030" ht="0" hidden="1" customHeight="1" x14ac:dyDescent="0.25"/>
    <row r="24031" ht="0" hidden="1" customHeight="1" x14ac:dyDescent="0.25"/>
    <row r="24032" ht="0" hidden="1" customHeight="1" x14ac:dyDescent="0.25"/>
    <row r="24033" ht="0" hidden="1" customHeight="1" x14ac:dyDescent="0.25"/>
    <row r="24034" ht="0" hidden="1" customHeight="1" x14ac:dyDescent="0.25"/>
    <row r="24035" ht="0" hidden="1" customHeight="1" x14ac:dyDescent="0.25"/>
    <row r="24036" ht="0" hidden="1" customHeight="1" x14ac:dyDescent="0.25"/>
    <row r="24037" ht="0" hidden="1" customHeight="1" x14ac:dyDescent="0.25"/>
    <row r="24038" ht="0" hidden="1" customHeight="1" x14ac:dyDescent="0.25"/>
    <row r="24039" ht="0" hidden="1" customHeight="1" x14ac:dyDescent="0.25"/>
    <row r="24040" ht="0" hidden="1" customHeight="1" x14ac:dyDescent="0.25"/>
    <row r="24041" ht="0" hidden="1" customHeight="1" x14ac:dyDescent="0.25"/>
    <row r="24042" ht="0" hidden="1" customHeight="1" x14ac:dyDescent="0.25"/>
    <row r="24043" ht="0" hidden="1" customHeight="1" x14ac:dyDescent="0.25"/>
    <row r="24044" ht="0" hidden="1" customHeight="1" x14ac:dyDescent="0.25"/>
    <row r="24045" ht="0" hidden="1" customHeight="1" x14ac:dyDescent="0.25"/>
    <row r="24046" ht="0" hidden="1" customHeight="1" x14ac:dyDescent="0.25"/>
    <row r="24047" ht="0" hidden="1" customHeight="1" x14ac:dyDescent="0.25"/>
    <row r="24048" ht="0" hidden="1" customHeight="1" x14ac:dyDescent="0.25"/>
    <row r="24049" ht="0" hidden="1" customHeight="1" x14ac:dyDescent="0.25"/>
    <row r="24050" ht="0" hidden="1" customHeight="1" x14ac:dyDescent="0.25"/>
    <row r="24051" ht="0" hidden="1" customHeight="1" x14ac:dyDescent="0.25"/>
    <row r="24052" ht="0" hidden="1" customHeight="1" x14ac:dyDescent="0.25"/>
    <row r="24053" ht="0" hidden="1" customHeight="1" x14ac:dyDescent="0.25"/>
    <row r="24054" ht="0" hidden="1" customHeight="1" x14ac:dyDescent="0.25"/>
    <row r="24055" ht="0" hidden="1" customHeight="1" x14ac:dyDescent="0.25"/>
    <row r="24056" ht="0" hidden="1" customHeight="1" x14ac:dyDescent="0.25"/>
    <row r="24057" ht="0" hidden="1" customHeight="1" x14ac:dyDescent="0.25"/>
    <row r="24058" ht="0" hidden="1" customHeight="1" x14ac:dyDescent="0.25"/>
    <row r="24059" ht="0" hidden="1" customHeight="1" x14ac:dyDescent="0.25"/>
    <row r="24060" ht="0" hidden="1" customHeight="1" x14ac:dyDescent="0.25"/>
    <row r="24061" ht="0" hidden="1" customHeight="1" x14ac:dyDescent="0.25"/>
    <row r="24062" ht="0" hidden="1" customHeight="1" x14ac:dyDescent="0.25"/>
    <row r="24063" ht="0" hidden="1" customHeight="1" x14ac:dyDescent="0.25"/>
    <row r="24064" ht="0" hidden="1" customHeight="1" x14ac:dyDescent="0.25"/>
    <row r="24065" ht="0" hidden="1" customHeight="1" x14ac:dyDescent="0.25"/>
    <row r="24066" ht="0" hidden="1" customHeight="1" x14ac:dyDescent="0.25"/>
    <row r="24067" ht="0" hidden="1" customHeight="1" x14ac:dyDescent="0.25"/>
    <row r="24068" ht="0" hidden="1" customHeight="1" x14ac:dyDescent="0.25"/>
    <row r="24069" ht="0" hidden="1" customHeight="1" x14ac:dyDescent="0.25"/>
    <row r="24070" ht="0" hidden="1" customHeight="1" x14ac:dyDescent="0.25"/>
    <row r="24071" ht="0" hidden="1" customHeight="1" x14ac:dyDescent="0.25"/>
    <row r="24072" ht="0" hidden="1" customHeight="1" x14ac:dyDescent="0.25"/>
    <row r="24073" ht="0" hidden="1" customHeight="1" x14ac:dyDescent="0.25"/>
    <row r="24074" ht="0" hidden="1" customHeight="1" x14ac:dyDescent="0.25"/>
    <row r="24075" ht="0" hidden="1" customHeight="1" x14ac:dyDescent="0.25"/>
    <row r="24076" ht="0" hidden="1" customHeight="1" x14ac:dyDescent="0.25"/>
    <row r="24077" ht="0" hidden="1" customHeight="1" x14ac:dyDescent="0.25"/>
    <row r="24078" ht="0" hidden="1" customHeight="1" x14ac:dyDescent="0.25"/>
    <row r="24079" ht="0" hidden="1" customHeight="1" x14ac:dyDescent="0.25"/>
    <row r="24080" ht="0" hidden="1" customHeight="1" x14ac:dyDescent="0.25"/>
    <row r="24081" ht="0" hidden="1" customHeight="1" x14ac:dyDescent="0.25"/>
    <row r="24082" ht="0" hidden="1" customHeight="1" x14ac:dyDescent="0.25"/>
    <row r="24083" ht="0" hidden="1" customHeight="1" x14ac:dyDescent="0.25"/>
    <row r="24084" ht="0" hidden="1" customHeight="1" x14ac:dyDescent="0.25"/>
    <row r="24085" ht="0" hidden="1" customHeight="1" x14ac:dyDescent="0.25"/>
    <row r="24086" ht="0" hidden="1" customHeight="1" x14ac:dyDescent="0.25"/>
    <row r="24087" ht="0" hidden="1" customHeight="1" x14ac:dyDescent="0.25"/>
    <row r="24088" ht="0" hidden="1" customHeight="1" x14ac:dyDescent="0.25"/>
    <row r="24089" ht="0" hidden="1" customHeight="1" x14ac:dyDescent="0.25"/>
    <row r="24090" ht="0" hidden="1" customHeight="1" x14ac:dyDescent="0.25"/>
    <row r="24091" ht="0" hidden="1" customHeight="1" x14ac:dyDescent="0.25"/>
    <row r="24092" ht="0" hidden="1" customHeight="1" x14ac:dyDescent="0.25"/>
    <row r="24093" ht="0" hidden="1" customHeight="1" x14ac:dyDescent="0.25"/>
    <row r="24094" ht="0" hidden="1" customHeight="1" x14ac:dyDescent="0.25"/>
    <row r="24095" ht="0" hidden="1" customHeight="1" x14ac:dyDescent="0.25"/>
    <row r="24096" ht="0" hidden="1" customHeight="1" x14ac:dyDescent="0.25"/>
    <row r="24097" ht="0" hidden="1" customHeight="1" x14ac:dyDescent="0.25"/>
    <row r="24098" ht="0" hidden="1" customHeight="1" x14ac:dyDescent="0.25"/>
    <row r="24099" ht="0" hidden="1" customHeight="1" x14ac:dyDescent="0.25"/>
    <row r="24100" ht="0" hidden="1" customHeight="1" x14ac:dyDescent="0.25"/>
    <row r="24101" ht="0" hidden="1" customHeight="1" x14ac:dyDescent="0.25"/>
    <row r="24102" ht="0" hidden="1" customHeight="1" x14ac:dyDescent="0.25"/>
    <row r="24103" ht="0" hidden="1" customHeight="1" x14ac:dyDescent="0.25"/>
    <row r="24104" ht="0" hidden="1" customHeight="1" x14ac:dyDescent="0.25"/>
    <row r="24105" ht="0" hidden="1" customHeight="1" x14ac:dyDescent="0.25"/>
    <row r="24106" ht="0" hidden="1" customHeight="1" x14ac:dyDescent="0.25"/>
    <row r="24107" ht="0" hidden="1" customHeight="1" x14ac:dyDescent="0.25"/>
    <row r="24108" ht="0" hidden="1" customHeight="1" x14ac:dyDescent="0.25"/>
    <row r="24109" ht="0" hidden="1" customHeight="1" x14ac:dyDescent="0.25"/>
    <row r="24110" ht="0" hidden="1" customHeight="1" x14ac:dyDescent="0.25"/>
    <row r="24111" ht="0" hidden="1" customHeight="1" x14ac:dyDescent="0.25"/>
    <row r="24112" ht="0" hidden="1" customHeight="1" x14ac:dyDescent="0.25"/>
    <row r="24113" ht="0" hidden="1" customHeight="1" x14ac:dyDescent="0.25"/>
    <row r="24114" ht="0" hidden="1" customHeight="1" x14ac:dyDescent="0.25"/>
    <row r="24115" ht="0" hidden="1" customHeight="1" x14ac:dyDescent="0.25"/>
    <row r="24116" ht="0" hidden="1" customHeight="1" x14ac:dyDescent="0.25"/>
    <row r="24117" ht="0" hidden="1" customHeight="1" x14ac:dyDescent="0.25"/>
    <row r="24118" ht="0" hidden="1" customHeight="1" x14ac:dyDescent="0.25"/>
    <row r="24119" ht="0" hidden="1" customHeight="1" x14ac:dyDescent="0.25"/>
    <row r="24120" ht="0" hidden="1" customHeight="1" x14ac:dyDescent="0.25"/>
    <row r="24121" ht="0" hidden="1" customHeight="1" x14ac:dyDescent="0.25"/>
    <row r="24122" ht="0" hidden="1" customHeight="1" x14ac:dyDescent="0.25"/>
    <row r="24123" ht="0" hidden="1" customHeight="1" x14ac:dyDescent="0.25"/>
    <row r="24124" ht="0" hidden="1" customHeight="1" x14ac:dyDescent="0.25"/>
    <row r="24125" ht="0" hidden="1" customHeight="1" x14ac:dyDescent="0.25"/>
    <row r="24126" ht="0" hidden="1" customHeight="1" x14ac:dyDescent="0.25"/>
    <row r="24127" ht="0" hidden="1" customHeight="1" x14ac:dyDescent="0.25"/>
    <row r="24128" ht="0" hidden="1" customHeight="1" x14ac:dyDescent="0.25"/>
    <row r="24129" ht="0" hidden="1" customHeight="1" x14ac:dyDescent="0.25"/>
    <row r="24130" ht="0" hidden="1" customHeight="1" x14ac:dyDescent="0.25"/>
    <row r="24131" ht="0" hidden="1" customHeight="1" x14ac:dyDescent="0.25"/>
    <row r="24132" ht="0" hidden="1" customHeight="1" x14ac:dyDescent="0.25"/>
    <row r="24133" ht="0" hidden="1" customHeight="1" x14ac:dyDescent="0.25"/>
    <row r="24134" ht="0" hidden="1" customHeight="1" x14ac:dyDescent="0.25"/>
    <row r="24135" ht="0" hidden="1" customHeight="1" x14ac:dyDescent="0.25"/>
    <row r="24136" ht="0" hidden="1" customHeight="1" x14ac:dyDescent="0.25"/>
    <row r="24137" ht="0" hidden="1" customHeight="1" x14ac:dyDescent="0.25"/>
    <row r="24138" ht="0" hidden="1" customHeight="1" x14ac:dyDescent="0.25"/>
    <row r="24139" ht="0" hidden="1" customHeight="1" x14ac:dyDescent="0.25"/>
    <row r="24140" ht="0" hidden="1" customHeight="1" x14ac:dyDescent="0.25"/>
    <row r="24141" ht="0" hidden="1" customHeight="1" x14ac:dyDescent="0.25"/>
    <row r="24142" ht="0" hidden="1" customHeight="1" x14ac:dyDescent="0.25"/>
    <row r="24143" ht="0" hidden="1" customHeight="1" x14ac:dyDescent="0.25"/>
    <row r="24144" ht="0" hidden="1" customHeight="1" x14ac:dyDescent="0.25"/>
    <row r="24145" ht="0" hidden="1" customHeight="1" x14ac:dyDescent="0.25"/>
    <row r="24146" ht="0" hidden="1" customHeight="1" x14ac:dyDescent="0.25"/>
    <row r="24147" ht="0" hidden="1" customHeight="1" x14ac:dyDescent="0.25"/>
    <row r="24148" ht="0" hidden="1" customHeight="1" x14ac:dyDescent="0.25"/>
    <row r="24149" ht="0" hidden="1" customHeight="1" x14ac:dyDescent="0.25"/>
    <row r="24150" ht="0" hidden="1" customHeight="1" x14ac:dyDescent="0.25"/>
    <row r="24151" ht="0" hidden="1" customHeight="1" x14ac:dyDescent="0.25"/>
    <row r="24152" ht="0" hidden="1" customHeight="1" x14ac:dyDescent="0.25"/>
    <row r="24153" ht="0" hidden="1" customHeight="1" x14ac:dyDescent="0.25"/>
    <row r="24154" ht="0" hidden="1" customHeight="1" x14ac:dyDescent="0.25"/>
    <row r="24155" ht="0" hidden="1" customHeight="1" x14ac:dyDescent="0.25"/>
    <row r="24156" ht="0" hidden="1" customHeight="1" x14ac:dyDescent="0.25"/>
    <row r="24157" ht="0" hidden="1" customHeight="1" x14ac:dyDescent="0.25"/>
    <row r="24158" ht="0" hidden="1" customHeight="1" x14ac:dyDescent="0.25"/>
    <row r="24159" ht="0" hidden="1" customHeight="1" x14ac:dyDescent="0.25"/>
    <row r="24160" ht="0" hidden="1" customHeight="1" x14ac:dyDescent="0.25"/>
    <row r="24161" ht="0" hidden="1" customHeight="1" x14ac:dyDescent="0.25"/>
    <row r="24162" ht="0" hidden="1" customHeight="1" x14ac:dyDescent="0.25"/>
    <row r="24163" ht="0" hidden="1" customHeight="1" x14ac:dyDescent="0.25"/>
    <row r="24164" ht="0" hidden="1" customHeight="1" x14ac:dyDescent="0.25"/>
    <row r="24165" ht="0" hidden="1" customHeight="1" x14ac:dyDescent="0.25"/>
    <row r="24166" ht="0" hidden="1" customHeight="1" x14ac:dyDescent="0.25"/>
    <row r="24167" ht="0" hidden="1" customHeight="1" x14ac:dyDescent="0.25"/>
    <row r="24168" ht="0" hidden="1" customHeight="1" x14ac:dyDescent="0.25"/>
    <row r="24169" ht="0" hidden="1" customHeight="1" x14ac:dyDescent="0.25"/>
    <row r="24170" ht="0" hidden="1" customHeight="1" x14ac:dyDescent="0.25"/>
    <row r="24171" ht="0" hidden="1" customHeight="1" x14ac:dyDescent="0.25"/>
    <row r="24172" ht="0" hidden="1" customHeight="1" x14ac:dyDescent="0.25"/>
    <row r="24173" ht="0" hidden="1" customHeight="1" x14ac:dyDescent="0.25"/>
    <row r="24174" ht="0" hidden="1" customHeight="1" x14ac:dyDescent="0.25"/>
    <row r="24175" ht="0" hidden="1" customHeight="1" x14ac:dyDescent="0.25"/>
    <row r="24176" ht="0" hidden="1" customHeight="1" x14ac:dyDescent="0.25"/>
    <row r="24177" ht="0" hidden="1" customHeight="1" x14ac:dyDescent="0.25"/>
    <row r="24178" ht="0" hidden="1" customHeight="1" x14ac:dyDescent="0.25"/>
    <row r="24179" ht="0" hidden="1" customHeight="1" x14ac:dyDescent="0.25"/>
    <row r="24180" ht="0" hidden="1" customHeight="1" x14ac:dyDescent="0.25"/>
    <row r="24181" ht="0" hidden="1" customHeight="1" x14ac:dyDescent="0.25"/>
    <row r="24182" ht="0" hidden="1" customHeight="1" x14ac:dyDescent="0.25"/>
    <row r="24183" ht="0" hidden="1" customHeight="1" x14ac:dyDescent="0.25"/>
    <row r="24184" ht="0" hidden="1" customHeight="1" x14ac:dyDescent="0.25"/>
    <row r="24185" ht="0" hidden="1" customHeight="1" x14ac:dyDescent="0.25"/>
    <row r="24186" ht="0" hidden="1" customHeight="1" x14ac:dyDescent="0.25"/>
    <row r="24187" ht="0" hidden="1" customHeight="1" x14ac:dyDescent="0.25"/>
    <row r="24188" ht="0" hidden="1" customHeight="1" x14ac:dyDescent="0.25"/>
    <row r="24189" ht="0" hidden="1" customHeight="1" x14ac:dyDescent="0.25"/>
    <row r="24190" ht="0" hidden="1" customHeight="1" x14ac:dyDescent="0.25"/>
    <row r="24191" ht="0" hidden="1" customHeight="1" x14ac:dyDescent="0.25"/>
    <row r="24192" ht="0" hidden="1" customHeight="1" x14ac:dyDescent="0.25"/>
    <row r="24193" ht="0" hidden="1" customHeight="1" x14ac:dyDescent="0.25"/>
    <row r="24194" ht="0" hidden="1" customHeight="1" x14ac:dyDescent="0.25"/>
    <row r="24195" ht="0" hidden="1" customHeight="1" x14ac:dyDescent="0.25"/>
    <row r="24196" ht="0" hidden="1" customHeight="1" x14ac:dyDescent="0.25"/>
    <row r="24197" ht="0" hidden="1" customHeight="1" x14ac:dyDescent="0.25"/>
    <row r="24198" ht="0" hidden="1" customHeight="1" x14ac:dyDescent="0.25"/>
    <row r="24199" ht="0" hidden="1" customHeight="1" x14ac:dyDescent="0.25"/>
    <row r="24200" ht="0" hidden="1" customHeight="1" x14ac:dyDescent="0.25"/>
    <row r="24201" ht="0" hidden="1" customHeight="1" x14ac:dyDescent="0.25"/>
    <row r="24202" ht="0" hidden="1" customHeight="1" x14ac:dyDescent="0.25"/>
    <row r="24203" ht="0" hidden="1" customHeight="1" x14ac:dyDescent="0.25"/>
    <row r="24204" ht="0" hidden="1" customHeight="1" x14ac:dyDescent="0.25"/>
    <row r="24205" ht="0" hidden="1" customHeight="1" x14ac:dyDescent="0.25"/>
    <row r="24206" ht="0" hidden="1" customHeight="1" x14ac:dyDescent="0.25"/>
    <row r="24207" ht="0" hidden="1" customHeight="1" x14ac:dyDescent="0.25"/>
    <row r="24208" ht="0" hidden="1" customHeight="1" x14ac:dyDescent="0.25"/>
    <row r="24209" ht="0" hidden="1" customHeight="1" x14ac:dyDescent="0.25"/>
    <row r="24210" ht="0" hidden="1" customHeight="1" x14ac:dyDescent="0.25"/>
    <row r="24211" ht="0" hidden="1" customHeight="1" x14ac:dyDescent="0.25"/>
    <row r="24212" ht="0" hidden="1" customHeight="1" x14ac:dyDescent="0.25"/>
    <row r="24213" ht="0" hidden="1" customHeight="1" x14ac:dyDescent="0.25"/>
    <row r="24214" ht="0" hidden="1" customHeight="1" x14ac:dyDescent="0.25"/>
    <row r="24215" ht="0" hidden="1" customHeight="1" x14ac:dyDescent="0.25"/>
    <row r="24216" ht="0" hidden="1" customHeight="1" x14ac:dyDescent="0.25"/>
    <row r="24217" ht="0" hidden="1" customHeight="1" x14ac:dyDescent="0.25"/>
    <row r="24218" ht="0" hidden="1" customHeight="1" x14ac:dyDescent="0.25"/>
    <row r="24219" ht="0" hidden="1" customHeight="1" x14ac:dyDescent="0.25"/>
    <row r="24220" ht="0" hidden="1" customHeight="1" x14ac:dyDescent="0.25"/>
    <row r="24221" ht="0" hidden="1" customHeight="1" x14ac:dyDescent="0.25"/>
    <row r="24222" ht="0" hidden="1" customHeight="1" x14ac:dyDescent="0.25"/>
    <row r="24223" ht="0" hidden="1" customHeight="1" x14ac:dyDescent="0.25"/>
    <row r="24224" ht="0" hidden="1" customHeight="1" x14ac:dyDescent="0.25"/>
    <row r="24225" ht="0" hidden="1" customHeight="1" x14ac:dyDescent="0.25"/>
    <row r="24226" ht="0" hidden="1" customHeight="1" x14ac:dyDescent="0.25"/>
    <row r="24227" ht="0" hidden="1" customHeight="1" x14ac:dyDescent="0.25"/>
    <row r="24228" ht="0" hidden="1" customHeight="1" x14ac:dyDescent="0.25"/>
    <row r="24229" ht="0" hidden="1" customHeight="1" x14ac:dyDescent="0.25"/>
    <row r="24230" ht="0" hidden="1" customHeight="1" x14ac:dyDescent="0.25"/>
    <row r="24231" ht="0" hidden="1" customHeight="1" x14ac:dyDescent="0.25"/>
    <row r="24232" ht="0" hidden="1" customHeight="1" x14ac:dyDescent="0.25"/>
    <row r="24233" ht="0" hidden="1" customHeight="1" x14ac:dyDescent="0.25"/>
    <row r="24234" ht="0" hidden="1" customHeight="1" x14ac:dyDescent="0.25"/>
    <row r="24235" ht="0" hidden="1" customHeight="1" x14ac:dyDescent="0.25"/>
    <row r="24236" ht="0" hidden="1" customHeight="1" x14ac:dyDescent="0.25"/>
    <row r="24237" ht="0" hidden="1" customHeight="1" x14ac:dyDescent="0.25"/>
    <row r="24238" ht="0" hidden="1" customHeight="1" x14ac:dyDescent="0.25"/>
    <row r="24239" ht="0" hidden="1" customHeight="1" x14ac:dyDescent="0.25"/>
    <row r="24240" ht="0" hidden="1" customHeight="1" x14ac:dyDescent="0.25"/>
    <row r="24241" ht="0" hidden="1" customHeight="1" x14ac:dyDescent="0.25"/>
    <row r="24242" ht="0" hidden="1" customHeight="1" x14ac:dyDescent="0.25"/>
    <row r="24243" ht="0" hidden="1" customHeight="1" x14ac:dyDescent="0.25"/>
    <row r="24244" ht="0" hidden="1" customHeight="1" x14ac:dyDescent="0.25"/>
    <row r="24245" ht="0" hidden="1" customHeight="1" x14ac:dyDescent="0.25"/>
    <row r="24246" ht="0" hidden="1" customHeight="1" x14ac:dyDescent="0.25"/>
    <row r="24247" ht="0" hidden="1" customHeight="1" x14ac:dyDescent="0.25"/>
    <row r="24248" ht="0" hidden="1" customHeight="1" x14ac:dyDescent="0.25"/>
    <row r="24249" ht="0" hidden="1" customHeight="1" x14ac:dyDescent="0.25"/>
    <row r="24250" ht="0" hidden="1" customHeight="1" x14ac:dyDescent="0.25"/>
    <row r="24251" ht="0" hidden="1" customHeight="1" x14ac:dyDescent="0.25"/>
    <row r="24252" ht="0" hidden="1" customHeight="1" x14ac:dyDescent="0.25"/>
    <row r="24253" ht="0" hidden="1" customHeight="1" x14ac:dyDescent="0.25"/>
    <row r="24254" ht="0" hidden="1" customHeight="1" x14ac:dyDescent="0.25"/>
    <row r="24255" ht="0" hidden="1" customHeight="1" x14ac:dyDescent="0.25"/>
    <row r="24256" ht="0" hidden="1" customHeight="1" x14ac:dyDescent="0.25"/>
    <row r="24257" ht="0" hidden="1" customHeight="1" x14ac:dyDescent="0.25"/>
    <row r="24258" ht="0" hidden="1" customHeight="1" x14ac:dyDescent="0.25"/>
    <row r="24259" ht="0" hidden="1" customHeight="1" x14ac:dyDescent="0.25"/>
    <row r="24260" ht="0" hidden="1" customHeight="1" x14ac:dyDescent="0.25"/>
    <row r="24261" ht="0" hidden="1" customHeight="1" x14ac:dyDescent="0.25"/>
    <row r="24262" ht="0" hidden="1" customHeight="1" x14ac:dyDescent="0.25"/>
    <row r="24263" ht="0" hidden="1" customHeight="1" x14ac:dyDescent="0.25"/>
    <row r="24264" ht="0" hidden="1" customHeight="1" x14ac:dyDescent="0.25"/>
    <row r="24265" ht="0" hidden="1" customHeight="1" x14ac:dyDescent="0.25"/>
    <row r="24266" ht="0" hidden="1" customHeight="1" x14ac:dyDescent="0.25"/>
    <row r="24267" ht="0" hidden="1" customHeight="1" x14ac:dyDescent="0.25"/>
    <row r="24268" ht="0" hidden="1" customHeight="1" x14ac:dyDescent="0.25"/>
    <row r="24269" ht="0" hidden="1" customHeight="1" x14ac:dyDescent="0.25"/>
    <row r="24270" ht="0" hidden="1" customHeight="1" x14ac:dyDescent="0.25"/>
    <row r="24271" ht="0" hidden="1" customHeight="1" x14ac:dyDescent="0.25"/>
    <row r="24272" ht="0" hidden="1" customHeight="1" x14ac:dyDescent="0.25"/>
    <row r="24273" ht="0" hidden="1" customHeight="1" x14ac:dyDescent="0.25"/>
    <row r="24274" ht="0" hidden="1" customHeight="1" x14ac:dyDescent="0.25"/>
    <row r="24275" ht="0" hidden="1" customHeight="1" x14ac:dyDescent="0.25"/>
    <row r="24276" ht="0" hidden="1" customHeight="1" x14ac:dyDescent="0.25"/>
    <row r="24277" ht="0" hidden="1" customHeight="1" x14ac:dyDescent="0.25"/>
    <row r="24278" ht="0" hidden="1" customHeight="1" x14ac:dyDescent="0.25"/>
    <row r="24279" ht="0" hidden="1" customHeight="1" x14ac:dyDescent="0.25"/>
    <row r="24280" ht="0" hidden="1" customHeight="1" x14ac:dyDescent="0.25"/>
    <row r="24281" ht="0" hidden="1" customHeight="1" x14ac:dyDescent="0.25"/>
    <row r="24282" ht="0" hidden="1" customHeight="1" x14ac:dyDescent="0.25"/>
    <row r="24283" ht="0" hidden="1" customHeight="1" x14ac:dyDescent="0.25"/>
    <row r="24284" ht="0" hidden="1" customHeight="1" x14ac:dyDescent="0.25"/>
    <row r="24285" ht="0" hidden="1" customHeight="1" x14ac:dyDescent="0.25"/>
    <row r="24286" ht="0" hidden="1" customHeight="1" x14ac:dyDescent="0.25"/>
    <row r="24287" ht="0" hidden="1" customHeight="1" x14ac:dyDescent="0.25"/>
    <row r="24288" ht="0" hidden="1" customHeight="1" x14ac:dyDescent="0.25"/>
    <row r="24289" ht="0" hidden="1" customHeight="1" x14ac:dyDescent="0.25"/>
    <row r="24290" ht="0" hidden="1" customHeight="1" x14ac:dyDescent="0.25"/>
    <row r="24291" ht="0" hidden="1" customHeight="1" x14ac:dyDescent="0.25"/>
    <row r="24292" ht="0" hidden="1" customHeight="1" x14ac:dyDescent="0.25"/>
    <row r="24293" ht="0" hidden="1" customHeight="1" x14ac:dyDescent="0.25"/>
    <row r="24294" ht="0" hidden="1" customHeight="1" x14ac:dyDescent="0.25"/>
    <row r="24295" ht="0" hidden="1" customHeight="1" x14ac:dyDescent="0.25"/>
    <row r="24296" ht="0" hidden="1" customHeight="1" x14ac:dyDescent="0.25"/>
    <row r="24297" ht="0" hidden="1" customHeight="1" x14ac:dyDescent="0.25"/>
    <row r="24298" ht="0" hidden="1" customHeight="1" x14ac:dyDescent="0.25"/>
    <row r="24299" ht="0" hidden="1" customHeight="1" x14ac:dyDescent="0.25"/>
    <row r="24300" ht="0" hidden="1" customHeight="1" x14ac:dyDescent="0.25"/>
    <row r="24301" ht="0" hidden="1" customHeight="1" x14ac:dyDescent="0.25"/>
    <row r="24302" ht="0" hidden="1" customHeight="1" x14ac:dyDescent="0.25"/>
    <row r="24303" ht="0" hidden="1" customHeight="1" x14ac:dyDescent="0.25"/>
    <row r="24304" ht="0" hidden="1" customHeight="1" x14ac:dyDescent="0.25"/>
    <row r="24305" ht="0" hidden="1" customHeight="1" x14ac:dyDescent="0.25"/>
    <row r="24306" ht="0" hidden="1" customHeight="1" x14ac:dyDescent="0.25"/>
    <row r="24307" ht="0" hidden="1" customHeight="1" x14ac:dyDescent="0.25"/>
    <row r="24308" ht="0" hidden="1" customHeight="1" x14ac:dyDescent="0.25"/>
    <row r="24309" ht="0" hidden="1" customHeight="1" x14ac:dyDescent="0.25"/>
    <row r="24310" ht="0" hidden="1" customHeight="1" x14ac:dyDescent="0.25"/>
    <row r="24311" ht="0" hidden="1" customHeight="1" x14ac:dyDescent="0.25"/>
    <row r="24312" ht="0" hidden="1" customHeight="1" x14ac:dyDescent="0.25"/>
    <row r="24313" ht="0" hidden="1" customHeight="1" x14ac:dyDescent="0.25"/>
    <row r="24314" ht="0" hidden="1" customHeight="1" x14ac:dyDescent="0.25"/>
    <row r="24315" ht="0" hidden="1" customHeight="1" x14ac:dyDescent="0.25"/>
    <row r="24316" ht="0" hidden="1" customHeight="1" x14ac:dyDescent="0.25"/>
    <row r="24317" ht="0" hidden="1" customHeight="1" x14ac:dyDescent="0.25"/>
    <row r="24318" ht="0" hidden="1" customHeight="1" x14ac:dyDescent="0.25"/>
    <row r="24319" ht="0" hidden="1" customHeight="1" x14ac:dyDescent="0.25"/>
    <row r="24320" ht="0" hidden="1" customHeight="1" x14ac:dyDescent="0.25"/>
    <row r="24321" ht="0" hidden="1" customHeight="1" x14ac:dyDescent="0.25"/>
    <row r="24322" ht="0" hidden="1" customHeight="1" x14ac:dyDescent="0.25"/>
    <row r="24323" ht="0" hidden="1" customHeight="1" x14ac:dyDescent="0.25"/>
    <row r="24324" ht="0" hidden="1" customHeight="1" x14ac:dyDescent="0.25"/>
    <row r="24325" ht="0" hidden="1" customHeight="1" x14ac:dyDescent="0.25"/>
    <row r="24326" ht="0" hidden="1" customHeight="1" x14ac:dyDescent="0.25"/>
    <row r="24327" ht="0" hidden="1" customHeight="1" x14ac:dyDescent="0.25"/>
    <row r="24328" ht="0" hidden="1" customHeight="1" x14ac:dyDescent="0.25"/>
    <row r="24329" ht="0" hidden="1" customHeight="1" x14ac:dyDescent="0.25"/>
    <row r="24330" ht="0" hidden="1" customHeight="1" x14ac:dyDescent="0.25"/>
    <row r="24331" ht="0" hidden="1" customHeight="1" x14ac:dyDescent="0.25"/>
    <row r="24332" ht="0" hidden="1" customHeight="1" x14ac:dyDescent="0.25"/>
    <row r="24333" ht="0" hidden="1" customHeight="1" x14ac:dyDescent="0.25"/>
    <row r="24334" ht="0" hidden="1" customHeight="1" x14ac:dyDescent="0.25"/>
    <row r="24335" ht="0" hidden="1" customHeight="1" x14ac:dyDescent="0.25"/>
    <row r="24336" ht="0" hidden="1" customHeight="1" x14ac:dyDescent="0.25"/>
    <row r="24337" ht="0" hidden="1" customHeight="1" x14ac:dyDescent="0.25"/>
    <row r="24338" ht="0" hidden="1" customHeight="1" x14ac:dyDescent="0.25"/>
    <row r="24339" ht="0" hidden="1" customHeight="1" x14ac:dyDescent="0.25"/>
    <row r="24340" ht="0" hidden="1" customHeight="1" x14ac:dyDescent="0.25"/>
    <row r="24341" ht="0" hidden="1" customHeight="1" x14ac:dyDescent="0.25"/>
    <row r="24342" ht="0" hidden="1" customHeight="1" x14ac:dyDescent="0.25"/>
    <row r="24343" ht="0" hidden="1" customHeight="1" x14ac:dyDescent="0.25"/>
    <row r="24344" ht="0" hidden="1" customHeight="1" x14ac:dyDescent="0.25"/>
    <row r="24345" ht="0" hidden="1" customHeight="1" x14ac:dyDescent="0.25"/>
    <row r="24346" ht="0" hidden="1" customHeight="1" x14ac:dyDescent="0.25"/>
    <row r="24347" ht="0" hidden="1" customHeight="1" x14ac:dyDescent="0.25"/>
    <row r="24348" ht="0" hidden="1" customHeight="1" x14ac:dyDescent="0.25"/>
    <row r="24349" ht="0" hidden="1" customHeight="1" x14ac:dyDescent="0.25"/>
    <row r="24350" ht="0" hidden="1" customHeight="1" x14ac:dyDescent="0.25"/>
    <row r="24351" ht="0" hidden="1" customHeight="1" x14ac:dyDescent="0.25"/>
    <row r="24352" ht="0" hidden="1" customHeight="1" x14ac:dyDescent="0.25"/>
    <row r="24353" ht="0" hidden="1" customHeight="1" x14ac:dyDescent="0.25"/>
    <row r="24354" ht="0" hidden="1" customHeight="1" x14ac:dyDescent="0.25"/>
    <row r="24355" ht="0" hidden="1" customHeight="1" x14ac:dyDescent="0.25"/>
    <row r="24356" ht="0" hidden="1" customHeight="1" x14ac:dyDescent="0.25"/>
    <row r="24357" ht="0" hidden="1" customHeight="1" x14ac:dyDescent="0.25"/>
    <row r="24358" ht="0" hidden="1" customHeight="1" x14ac:dyDescent="0.25"/>
    <row r="24359" ht="0" hidden="1" customHeight="1" x14ac:dyDescent="0.25"/>
    <row r="24360" ht="0" hidden="1" customHeight="1" x14ac:dyDescent="0.25"/>
    <row r="24361" ht="0" hidden="1" customHeight="1" x14ac:dyDescent="0.25"/>
    <row r="24362" ht="0" hidden="1" customHeight="1" x14ac:dyDescent="0.25"/>
    <row r="24363" ht="0" hidden="1" customHeight="1" x14ac:dyDescent="0.25"/>
    <row r="24364" ht="0" hidden="1" customHeight="1" x14ac:dyDescent="0.25"/>
    <row r="24365" ht="0" hidden="1" customHeight="1" x14ac:dyDescent="0.25"/>
    <row r="24366" ht="0" hidden="1" customHeight="1" x14ac:dyDescent="0.25"/>
    <row r="24367" ht="0" hidden="1" customHeight="1" x14ac:dyDescent="0.25"/>
    <row r="24368" ht="0" hidden="1" customHeight="1" x14ac:dyDescent="0.25"/>
    <row r="24369" ht="0" hidden="1" customHeight="1" x14ac:dyDescent="0.25"/>
    <row r="24370" ht="0" hidden="1" customHeight="1" x14ac:dyDescent="0.25"/>
    <row r="24371" ht="0" hidden="1" customHeight="1" x14ac:dyDescent="0.25"/>
    <row r="24372" ht="0" hidden="1" customHeight="1" x14ac:dyDescent="0.25"/>
    <row r="24373" ht="0" hidden="1" customHeight="1" x14ac:dyDescent="0.25"/>
    <row r="24374" ht="0" hidden="1" customHeight="1" x14ac:dyDescent="0.25"/>
    <row r="24375" ht="0" hidden="1" customHeight="1" x14ac:dyDescent="0.25"/>
    <row r="24376" ht="0" hidden="1" customHeight="1" x14ac:dyDescent="0.25"/>
    <row r="24377" ht="0" hidden="1" customHeight="1" x14ac:dyDescent="0.25"/>
    <row r="24378" ht="0" hidden="1" customHeight="1" x14ac:dyDescent="0.25"/>
    <row r="24379" ht="0" hidden="1" customHeight="1" x14ac:dyDescent="0.25"/>
    <row r="24380" ht="0" hidden="1" customHeight="1" x14ac:dyDescent="0.25"/>
    <row r="24381" ht="0" hidden="1" customHeight="1" x14ac:dyDescent="0.25"/>
    <row r="24382" ht="0" hidden="1" customHeight="1" x14ac:dyDescent="0.25"/>
    <row r="24383" ht="0" hidden="1" customHeight="1" x14ac:dyDescent="0.25"/>
    <row r="24384" ht="0" hidden="1" customHeight="1" x14ac:dyDescent="0.25"/>
    <row r="24385" ht="0" hidden="1" customHeight="1" x14ac:dyDescent="0.25"/>
    <row r="24386" ht="0" hidden="1" customHeight="1" x14ac:dyDescent="0.25"/>
    <row r="24387" ht="0" hidden="1" customHeight="1" x14ac:dyDescent="0.25"/>
    <row r="24388" ht="0" hidden="1" customHeight="1" x14ac:dyDescent="0.25"/>
    <row r="24389" ht="0" hidden="1" customHeight="1" x14ac:dyDescent="0.25"/>
    <row r="24390" ht="0" hidden="1" customHeight="1" x14ac:dyDescent="0.25"/>
    <row r="24391" ht="0" hidden="1" customHeight="1" x14ac:dyDescent="0.25"/>
    <row r="24392" ht="0" hidden="1" customHeight="1" x14ac:dyDescent="0.25"/>
    <row r="24393" ht="0" hidden="1" customHeight="1" x14ac:dyDescent="0.25"/>
    <row r="24394" ht="0" hidden="1" customHeight="1" x14ac:dyDescent="0.25"/>
    <row r="24395" ht="0" hidden="1" customHeight="1" x14ac:dyDescent="0.25"/>
    <row r="24396" ht="0" hidden="1" customHeight="1" x14ac:dyDescent="0.25"/>
    <row r="24397" ht="0" hidden="1" customHeight="1" x14ac:dyDescent="0.25"/>
    <row r="24398" ht="0" hidden="1" customHeight="1" x14ac:dyDescent="0.25"/>
    <row r="24399" ht="0" hidden="1" customHeight="1" x14ac:dyDescent="0.25"/>
    <row r="24400" ht="0" hidden="1" customHeight="1" x14ac:dyDescent="0.25"/>
    <row r="24401" ht="0" hidden="1" customHeight="1" x14ac:dyDescent="0.25"/>
    <row r="24402" ht="0" hidden="1" customHeight="1" x14ac:dyDescent="0.25"/>
    <row r="24403" ht="0" hidden="1" customHeight="1" x14ac:dyDescent="0.25"/>
    <row r="24404" ht="0" hidden="1" customHeight="1" x14ac:dyDescent="0.25"/>
    <row r="24405" ht="0" hidden="1" customHeight="1" x14ac:dyDescent="0.25"/>
    <row r="24406" ht="0" hidden="1" customHeight="1" x14ac:dyDescent="0.25"/>
    <row r="24407" ht="0" hidden="1" customHeight="1" x14ac:dyDescent="0.25"/>
    <row r="24408" ht="0" hidden="1" customHeight="1" x14ac:dyDescent="0.25"/>
    <row r="24409" ht="0" hidden="1" customHeight="1" x14ac:dyDescent="0.25"/>
    <row r="24410" ht="0" hidden="1" customHeight="1" x14ac:dyDescent="0.25"/>
    <row r="24411" ht="0" hidden="1" customHeight="1" x14ac:dyDescent="0.25"/>
    <row r="24412" ht="0" hidden="1" customHeight="1" x14ac:dyDescent="0.25"/>
    <row r="24413" ht="0" hidden="1" customHeight="1" x14ac:dyDescent="0.25"/>
    <row r="24414" ht="0" hidden="1" customHeight="1" x14ac:dyDescent="0.25"/>
    <row r="24415" ht="0" hidden="1" customHeight="1" x14ac:dyDescent="0.25"/>
    <row r="24416" ht="0" hidden="1" customHeight="1" x14ac:dyDescent="0.25"/>
    <row r="24417" ht="0" hidden="1" customHeight="1" x14ac:dyDescent="0.25"/>
    <row r="24418" ht="0" hidden="1" customHeight="1" x14ac:dyDescent="0.25"/>
    <row r="24419" ht="0" hidden="1" customHeight="1" x14ac:dyDescent="0.25"/>
    <row r="24420" ht="0" hidden="1" customHeight="1" x14ac:dyDescent="0.25"/>
    <row r="24421" ht="0" hidden="1" customHeight="1" x14ac:dyDescent="0.25"/>
    <row r="24422" ht="0" hidden="1" customHeight="1" x14ac:dyDescent="0.25"/>
    <row r="24423" ht="0" hidden="1" customHeight="1" x14ac:dyDescent="0.25"/>
    <row r="24424" ht="0" hidden="1" customHeight="1" x14ac:dyDescent="0.25"/>
    <row r="24425" ht="0" hidden="1" customHeight="1" x14ac:dyDescent="0.25"/>
    <row r="24426" ht="0" hidden="1" customHeight="1" x14ac:dyDescent="0.25"/>
    <row r="24427" ht="0" hidden="1" customHeight="1" x14ac:dyDescent="0.25"/>
    <row r="24428" ht="0" hidden="1" customHeight="1" x14ac:dyDescent="0.25"/>
    <row r="24429" ht="0" hidden="1" customHeight="1" x14ac:dyDescent="0.25"/>
    <row r="24430" ht="0" hidden="1" customHeight="1" x14ac:dyDescent="0.25"/>
    <row r="24431" ht="0" hidden="1" customHeight="1" x14ac:dyDescent="0.25"/>
    <row r="24432" ht="0" hidden="1" customHeight="1" x14ac:dyDescent="0.25"/>
    <row r="24433" ht="0" hidden="1" customHeight="1" x14ac:dyDescent="0.25"/>
    <row r="24434" ht="0" hidden="1" customHeight="1" x14ac:dyDescent="0.25"/>
    <row r="24435" ht="0" hidden="1" customHeight="1" x14ac:dyDescent="0.25"/>
    <row r="24436" ht="0" hidden="1" customHeight="1" x14ac:dyDescent="0.25"/>
    <row r="24437" ht="0" hidden="1" customHeight="1" x14ac:dyDescent="0.25"/>
    <row r="24438" ht="0" hidden="1" customHeight="1" x14ac:dyDescent="0.25"/>
    <row r="24439" ht="0" hidden="1" customHeight="1" x14ac:dyDescent="0.25"/>
    <row r="24440" ht="0" hidden="1" customHeight="1" x14ac:dyDescent="0.25"/>
    <row r="24441" ht="0" hidden="1" customHeight="1" x14ac:dyDescent="0.25"/>
    <row r="24442" ht="0" hidden="1" customHeight="1" x14ac:dyDescent="0.25"/>
    <row r="24443" ht="0" hidden="1" customHeight="1" x14ac:dyDescent="0.25"/>
    <row r="24444" ht="0" hidden="1" customHeight="1" x14ac:dyDescent="0.25"/>
    <row r="24445" ht="0" hidden="1" customHeight="1" x14ac:dyDescent="0.25"/>
    <row r="24446" ht="0" hidden="1" customHeight="1" x14ac:dyDescent="0.25"/>
    <row r="24447" ht="0" hidden="1" customHeight="1" x14ac:dyDescent="0.25"/>
    <row r="24448" ht="0" hidden="1" customHeight="1" x14ac:dyDescent="0.25"/>
    <row r="24449" ht="0" hidden="1" customHeight="1" x14ac:dyDescent="0.25"/>
    <row r="24450" ht="0" hidden="1" customHeight="1" x14ac:dyDescent="0.25"/>
    <row r="24451" ht="0" hidden="1" customHeight="1" x14ac:dyDescent="0.25"/>
    <row r="24452" ht="0" hidden="1" customHeight="1" x14ac:dyDescent="0.25"/>
    <row r="24453" ht="0" hidden="1" customHeight="1" x14ac:dyDescent="0.25"/>
    <row r="24454" ht="0" hidden="1" customHeight="1" x14ac:dyDescent="0.25"/>
    <row r="24455" ht="0" hidden="1" customHeight="1" x14ac:dyDescent="0.25"/>
    <row r="24456" ht="0" hidden="1" customHeight="1" x14ac:dyDescent="0.25"/>
    <row r="24457" ht="0" hidden="1" customHeight="1" x14ac:dyDescent="0.25"/>
    <row r="24458" ht="0" hidden="1" customHeight="1" x14ac:dyDescent="0.25"/>
    <row r="24459" ht="0" hidden="1" customHeight="1" x14ac:dyDescent="0.25"/>
    <row r="24460" ht="0" hidden="1" customHeight="1" x14ac:dyDescent="0.25"/>
    <row r="24461" ht="0" hidden="1" customHeight="1" x14ac:dyDescent="0.25"/>
    <row r="24462" ht="0" hidden="1" customHeight="1" x14ac:dyDescent="0.25"/>
    <row r="24463" ht="0" hidden="1" customHeight="1" x14ac:dyDescent="0.25"/>
    <row r="24464" ht="0" hidden="1" customHeight="1" x14ac:dyDescent="0.25"/>
    <row r="24465" ht="0" hidden="1" customHeight="1" x14ac:dyDescent="0.25"/>
    <row r="24466" ht="0" hidden="1" customHeight="1" x14ac:dyDescent="0.25"/>
    <row r="24467" ht="0" hidden="1" customHeight="1" x14ac:dyDescent="0.25"/>
    <row r="24468" ht="0" hidden="1" customHeight="1" x14ac:dyDescent="0.25"/>
    <row r="24469" ht="0" hidden="1" customHeight="1" x14ac:dyDescent="0.25"/>
    <row r="24470" ht="0" hidden="1" customHeight="1" x14ac:dyDescent="0.25"/>
    <row r="24471" ht="0" hidden="1" customHeight="1" x14ac:dyDescent="0.25"/>
    <row r="24472" ht="0" hidden="1" customHeight="1" x14ac:dyDescent="0.25"/>
    <row r="24473" ht="0" hidden="1" customHeight="1" x14ac:dyDescent="0.25"/>
    <row r="24474" ht="0" hidden="1" customHeight="1" x14ac:dyDescent="0.25"/>
    <row r="24475" ht="0" hidden="1" customHeight="1" x14ac:dyDescent="0.25"/>
    <row r="24476" ht="0" hidden="1" customHeight="1" x14ac:dyDescent="0.25"/>
    <row r="24477" ht="0" hidden="1" customHeight="1" x14ac:dyDescent="0.25"/>
    <row r="24478" ht="0" hidden="1" customHeight="1" x14ac:dyDescent="0.25"/>
    <row r="24479" ht="0" hidden="1" customHeight="1" x14ac:dyDescent="0.25"/>
    <row r="24480" ht="0" hidden="1" customHeight="1" x14ac:dyDescent="0.25"/>
    <row r="24481" ht="0" hidden="1" customHeight="1" x14ac:dyDescent="0.25"/>
    <row r="24482" ht="0" hidden="1" customHeight="1" x14ac:dyDescent="0.25"/>
    <row r="24483" ht="0" hidden="1" customHeight="1" x14ac:dyDescent="0.25"/>
    <row r="24484" ht="0" hidden="1" customHeight="1" x14ac:dyDescent="0.25"/>
    <row r="24485" ht="0" hidden="1" customHeight="1" x14ac:dyDescent="0.25"/>
    <row r="24486" ht="0" hidden="1" customHeight="1" x14ac:dyDescent="0.25"/>
    <row r="24487" ht="0" hidden="1" customHeight="1" x14ac:dyDescent="0.25"/>
    <row r="24488" ht="0" hidden="1" customHeight="1" x14ac:dyDescent="0.25"/>
    <row r="24489" ht="0" hidden="1" customHeight="1" x14ac:dyDescent="0.25"/>
    <row r="24490" ht="0" hidden="1" customHeight="1" x14ac:dyDescent="0.25"/>
    <row r="24491" ht="0" hidden="1" customHeight="1" x14ac:dyDescent="0.25"/>
    <row r="24492" ht="0" hidden="1" customHeight="1" x14ac:dyDescent="0.25"/>
    <row r="24493" ht="0" hidden="1" customHeight="1" x14ac:dyDescent="0.25"/>
    <row r="24494" ht="0" hidden="1" customHeight="1" x14ac:dyDescent="0.25"/>
    <row r="24495" ht="0" hidden="1" customHeight="1" x14ac:dyDescent="0.25"/>
    <row r="24496" ht="0" hidden="1" customHeight="1" x14ac:dyDescent="0.25"/>
    <row r="24497" ht="0" hidden="1" customHeight="1" x14ac:dyDescent="0.25"/>
    <row r="24498" ht="0" hidden="1" customHeight="1" x14ac:dyDescent="0.25"/>
    <row r="24499" ht="0" hidden="1" customHeight="1" x14ac:dyDescent="0.25"/>
    <row r="24500" ht="0" hidden="1" customHeight="1" x14ac:dyDescent="0.25"/>
    <row r="24501" ht="0" hidden="1" customHeight="1" x14ac:dyDescent="0.25"/>
    <row r="24502" ht="0" hidden="1" customHeight="1" x14ac:dyDescent="0.25"/>
    <row r="24503" ht="0" hidden="1" customHeight="1" x14ac:dyDescent="0.25"/>
    <row r="24504" ht="0" hidden="1" customHeight="1" x14ac:dyDescent="0.25"/>
    <row r="24505" ht="0" hidden="1" customHeight="1" x14ac:dyDescent="0.25"/>
    <row r="24506" ht="0" hidden="1" customHeight="1" x14ac:dyDescent="0.25"/>
    <row r="24507" ht="0" hidden="1" customHeight="1" x14ac:dyDescent="0.25"/>
    <row r="24508" ht="0" hidden="1" customHeight="1" x14ac:dyDescent="0.25"/>
    <row r="24509" ht="0" hidden="1" customHeight="1" x14ac:dyDescent="0.25"/>
    <row r="24510" ht="0" hidden="1" customHeight="1" x14ac:dyDescent="0.25"/>
    <row r="24511" ht="0" hidden="1" customHeight="1" x14ac:dyDescent="0.25"/>
    <row r="24512" ht="0" hidden="1" customHeight="1" x14ac:dyDescent="0.25"/>
    <row r="24513" ht="0" hidden="1" customHeight="1" x14ac:dyDescent="0.25"/>
    <row r="24514" ht="0" hidden="1" customHeight="1" x14ac:dyDescent="0.25"/>
    <row r="24515" ht="0" hidden="1" customHeight="1" x14ac:dyDescent="0.25"/>
    <row r="24516" ht="0" hidden="1" customHeight="1" x14ac:dyDescent="0.25"/>
    <row r="24517" ht="0" hidden="1" customHeight="1" x14ac:dyDescent="0.25"/>
    <row r="24518" ht="0" hidden="1" customHeight="1" x14ac:dyDescent="0.25"/>
    <row r="24519" ht="0" hidden="1" customHeight="1" x14ac:dyDescent="0.25"/>
    <row r="24520" ht="0" hidden="1" customHeight="1" x14ac:dyDescent="0.25"/>
    <row r="24521" ht="0" hidden="1" customHeight="1" x14ac:dyDescent="0.25"/>
    <row r="24522" ht="0" hidden="1" customHeight="1" x14ac:dyDescent="0.25"/>
    <row r="24523" ht="0" hidden="1" customHeight="1" x14ac:dyDescent="0.25"/>
    <row r="24524" ht="0" hidden="1" customHeight="1" x14ac:dyDescent="0.25"/>
    <row r="24525" ht="0" hidden="1" customHeight="1" x14ac:dyDescent="0.25"/>
    <row r="24526" ht="0" hidden="1" customHeight="1" x14ac:dyDescent="0.25"/>
    <row r="24527" ht="0" hidden="1" customHeight="1" x14ac:dyDescent="0.25"/>
    <row r="24528" ht="0" hidden="1" customHeight="1" x14ac:dyDescent="0.25"/>
    <row r="24529" ht="0" hidden="1" customHeight="1" x14ac:dyDescent="0.25"/>
    <row r="24530" ht="0" hidden="1" customHeight="1" x14ac:dyDescent="0.25"/>
    <row r="24531" ht="0" hidden="1" customHeight="1" x14ac:dyDescent="0.25"/>
    <row r="24532" ht="0" hidden="1" customHeight="1" x14ac:dyDescent="0.25"/>
    <row r="24533" ht="0" hidden="1" customHeight="1" x14ac:dyDescent="0.25"/>
    <row r="24534" ht="0" hidden="1" customHeight="1" x14ac:dyDescent="0.25"/>
    <row r="24535" ht="0" hidden="1" customHeight="1" x14ac:dyDescent="0.25"/>
    <row r="24536" ht="0" hidden="1" customHeight="1" x14ac:dyDescent="0.25"/>
    <row r="24537" ht="0" hidden="1" customHeight="1" x14ac:dyDescent="0.25"/>
    <row r="24538" ht="0" hidden="1" customHeight="1" x14ac:dyDescent="0.25"/>
    <row r="24539" ht="0" hidden="1" customHeight="1" x14ac:dyDescent="0.25"/>
    <row r="24540" ht="0" hidden="1" customHeight="1" x14ac:dyDescent="0.25"/>
    <row r="24541" ht="0" hidden="1" customHeight="1" x14ac:dyDescent="0.25"/>
    <row r="24542" ht="0" hidden="1" customHeight="1" x14ac:dyDescent="0.25"/>
    <row r="24543" ht="0" hidden="1" customHeight="1" x14ac:dyDescent="0.25"/>
    <row r="24544" ht="0" hidden="1" customHeight="1" x14ac:dyDescent="0.25"/>
    <row r="24545" ht="0" hidden="1" customHeight="1" x14ac:dyDescent="0.25"/>
    <row r="24546" ht="0" hidden="1" customHeight="1" x14ac:dyDescent="0.25"/>
    <row r="24547" ht="0" hidden="1" customHeight="1" x14ac:dyDescent="0.25"/>
    <row r="24548" ht="0" hidden="1" customHeight="1" x14ac:dyDescent="0.25"/>
    <row r="24549" ht="0" hidden="1" customHeight="1" x14ac:dyDescent="0.25"/>
    <row r="24550" ht="0" hidden="1" customHeight="1" x14ac:dyDescent="0.25"/>
    <row r="24551" ht="0" hidden="1" customHeight="1" x14ac:dyDescent="0.25"/>
    <row r="24552" ht="0" hidden="1" customHeight="1" x14ac:dyDescent="0.25"/>
    <row r="24553" ht="0" hidden="1" customHeight="1" x14ac:dyDescent="0.25"/>
    <row r="24554" ht="0" hidden="1" customHeight="1" x14ac:dyDescent="0.25"/>
    <row r="24555" ht="0" hidden="1" customHeight="1" x14ac:dyDescent="0.25"/>
    <row r="24556" ht="0" hidden="1" customHeight="1" x14ac:dyDescent="0.25"/>
    <row r="24557" ht="0" hidden="1" customHeight="1" x14ac:dyDescent="0.25"/>
    <row r="24558" ht="0" hidden="1" customHeight="1" x14ac:dyDescent="0.25"/>
    <row r="24559" ht="0" hidden="1" customHeight="1" x14ac:dyDescent="0.25"/>
    <row r="24560" ht="0" hidden="1" customHeight="1" x14ac:dyDescent="0.25"/>
    <row r="24561" ht="0" hidden="1" customHeight="1" x14ac:dyDescent="0.25"/>
    <row r="24562" ht="0" hidden="1" customHeight="1" x14ac:dyDescent="0.25"/>
    <row r="24563" ht="0" hidden="1" customHeight="1" x14ac:dyDescent="0.25"/>
    <row r="24564" ht="0" hidden="1" customHeight="1" x14ac:dyDescent="0.25"/>
    <row r="24565" ht="0" hidden="1" customHeight="1" x14ac:dyDescent="0.25"/>
    <row r="24566" ht="0" hidden="1" customHeight="1" x14ac:dyDescent="0.25"/>
    <row r="24567" ht="0" hidden="1" customHeight="1" x14ac:dyDescent="0.25"/>
    <row r="24568" ht="0" hidden="1" customHeight="1" x14ac:dyDescent="0.25"/>
    <row r="24569" ht="0" hidden="1" customHeight="1" x14ac:dyDescent="0.25"/>
    <row r="24570" ht="0" hidden="1" customHeight="1" x14ac:dyDescent="0.25"/>
    <row r="24571" ht="0" hidden="1" customHeight="1" x14ac:dyDescent="0.25"/>
    <row r="24572" ht="0" hidden="1" customHeight="1" x14ac:dyDescent="0.25"/>
    <row r="24573" ht="0" hidden="1" customHeight="1" x14ac:dyDescent="0.25"/>
    <row r="24574" ht="0" hidden="1" customHeight="1" x14ac:dyDescent="0.25"/>
    <row r="24575" ht="0" hidden="1" customHeight="1" x14ac:dyDescent="0.25"/>
    <row r="24576" ht="0" hidden="1" customHeight="1" x14ac:dyDescent="0.25"/>
    <row r="24577" ht="0" hidden="1" customHeight="1" x14ac:dyDescent="0.25"/>
    <row r="24578" ht="0" hidden="1" customHeight="1" x14ac:dyDescent="0.25"/>
    <row r="24579" ht="0" hidden="1" customHeight="1" x14ac:dyDescent="0.25"/>
    <row r="24580" ht="0" hidden="1" customHeight="1" x14ac:dyDescent="0.25"/>
    <row r="24581" ht="0" hidden="1" customHeight="1" x14ac:dyDescent="0.25"/>
    <row r="24582" ht="0" hidden="1" customHeight="1" x14ac:dyDescent="0.25"/>
    <row r="24583" ht="0" hidden="1" customHeight="1" x14ac:dyDescent="0.25"/>
    <row r="24584" ht="0" hidden="1" customHeight="1" x14ac:dyDescent="0.25"/>
    <row r="24585" ht="0" hidden="1" customHeight="1" x14ac:dyDescent="0.25"/>
    <row r="24586" ht="0" hidden="1" customHeight="1" x14ac:dyDescent="0.25"/>
    <row r="24587" ht="0" hidden="1" customHeight="1" x14ac:dyDescent="0.25"/>
    <row r="24588" ht="0" hidden="1" customHeight="1" x14ac:dyDescent="0.25"/>
    <row r="24589" ht="0" hidden="1" customHeight="1" x14ac:dyDescent="0.25"/>
    <row r="24590" ht="0" hidden="1" customHeight="1" x14ac:dyDescent="0.25"/>
    <row r="24591" ht="0" hidden="1" customHeight="1" x14ac:dyDescent="0.25"/>
    <row r="24592" ht="0" hidden="1" customHeight="1" x14ac:dyDescent="0.25"/>
    <row r="24593" ht="0" hidden="1" customHeight="1" x14ac:dyDescent="0.25"/>
    <row r="24594" ht="0" hidden="1" customHeight="1" x14ac:dyDescent="0.25"/>
    <row r="24595" ht="0" hidden="1" customHeight="1" x14ac:dyDescent="0.25"/>
    <row r="24596" ht="0" hidden="1" customHeight="1" x14ac:dyDescent="0.25"/>
    <row r="24597" ht="0" hidden="1" customHeight="1" x14ac:dyDescent="0.25"/>
    <row r="24598" ht="0" hidden="1" customHeight="1" x14ac:dyDescent="0.25"/>
    <row r="24599" ht="0" hidden="1" customHeight="1" x14ac:dyDescent="0.25"/>
    <row r="24600" ht="0" hidden="1" customHeight="1" x14ac:dyDescent="0.25"/>
    <row r="24601" ht="0" hidden="1" customHeight="1" x14ac:dyDescent="0.25"/>
    <row r="24602" ht="0" hidden="1" customHeight="1" x14ac:dyDescent="0.25"/>
    <row r="24603" ht="0" hidden="1" customHeight="1" x14ac:dyDescent="0.25"/>
    <row r="24604" ht="0" hidden="1" customHeight="1" x14ac:dyDescent="0.25"/>
    <row r="24605" ht="0" hidden="1" customHeight="1" x14ac:dyDescent="0.25"/>
    <row r="24606" ht="0" hidden="1" customHeight="1" x14ac:dyDescent="0.25"/>
    <row r="24607" ht="0" hidden="1" customHeight="1" x14ac:dyDescent="0.25"/>
    <row r="24608" ht="0" hidden="1" customHeight="1" x14ac:dyDescent="0.25"/>
    <row r="24609" ht="0" hidden="1" customHeight="1" x14ac:dyDescent="0.25"/>
    <row r="24610" ht="0" hidden="1" customHeight="1" x14ac:dyDescent="0.25"/>
    <row r="24611" ht="0" hidden="1" customHeight="1" x14ac:dyDescent="0.25"/>
    <row r="24612" ht="0" hidden="1" customHeight="1" x14ac:dyDescent="0.25"/>
    <row r="24613" ht="0" hidden="1" customHeight="1" x14ac:dyDescent="0.25"/>
    <row r="24614" ht="0" hidden="1" customHeight="1" x14ac:dyDescent="0.25"/>
    <row r="24615" ht="0" hidden="1" customHeight="1" x14ac:dyDescent="0.25"/>
    <row r="24616" ht="0" hidden="1" customHeight="1" x14ac:dyDescent="0.25"/>
    <row r="24617" ht="0" hidden="1" customHeight="1" x14ac:dyDescent="0.25"/>
    <row r="24618" ht="0" hidden="1" customHeight="1" x14ac:dyDescent="0.25"/>
    <row r="24619" ht="0" hidden="1" customHeight="1" x14ac:dyDescent="0.25"/>
    <row r="24620" ht="0" hidden="1" customHeight="1" x14ac:dyDescent="0.25"/>
    <row r="24621" ht="0" hidden="1" customHeight="1" x14ac:dyDescent="0.25"/>
    <row r="24622" ht="0" hidden="1" customHeight="1" x14ac:dyDescent="0.25"/>
    <row r="24623" ht="0" hidden="1" customHeight="1" x14ac:dyDescent="0.25"/>
    <row r="24624" ht="0" hidden="1" customHeight="1" x14ac:dyDescent="0.25"/>
    <row r="24625" ht="0" hidden="1" customHeight="1" x14ac:dyDescent="0.25"/>
    <row r="24626" ht="0" hidden="1" customHeight="1" x14ac:dyDescent="0.25"/>
    <row r="24627" ht="0" hidden="1" customHeight="1" x14ac:dyDescent="0.25"/>
    <row r="24628" ht="0" hidden="1" customHeight="1" x14ac:dyDescent="0.25"/>
    <row r="24629" ht="0" hidden="1" customHeight="1" x14ac:dyDescent="0.25"/>
    <row r="24630" ht="0" hidden="1" customHeight="1" x14ac:dyDescent="0.25"/>
    <row r="24631" ht="0" hidden="1" customHeight="1" x14ac:dyDescent="0.25"/>
    <row r="24632" ht="0" hidden="1" customHeight="1" x14ac:dyDescent="0.25"/>
    <row r="24633" ht="0" hidden="1" customHeight="1" x14ac:dyDescent="0.25"/>
    <row r="24634" ht="0" hidden="1" customHeight="1" x14ac:dyDescent="0.25"/>
    <row r="24635" ht="0" hidden="1" customHeight="1" x14ac:dyDescent="0.25"/>
    <row r="24636" ht="0" hidden="1" customHeight="1" x14ac:dyDescent="0.25"/>
    <row r="24637" ht="0" hidden="1" customHeight="1" x14ac:dyDescent="0.25"/>
    <row r="24638" ht="0" hidden="1" customHeight="1" x14ac:dyDescent="0.25"/>
    <row r="24639" ht="0" hidden="1" customHeight="1" x14ac:dyDescent="0.25"/>
    <row r="24640" ht="0" hidden="1" customHeight="1" x14ac:dyDescent="0.25"/>
    <row r="24641" ht="0" hidden="1" customHeight="1" x14ac:dyDescent="0.25"/>
    <row r="24642" ht="0" hidden="1" customHeight="1" x14ac:dyDescent="0.25"/>
    <row r="24643" ht="0" hidden="1" customHeight="1" x14ac:dyDescent="0.25"/>
    <row r="24644" ht="0" hidden="1" customHeight="1" x14ac:dyDescent="0.25"/>
    <row r="24645" ht="0" hidden="1" customHeight="1" x14ac:dyDescent="0.25"/>
    <row r="24646" ht="0" hidden="1" customHeight="1" x14ac:dyDescent="0.25"/>
    <row r="24647" ht="0" hidden="1" customHeight="1" x14ac:dyDescent="0.25"/>
    <row r="24648" ht="0" hidden="1" customHeight="1" x14ac:dyDescent="0.25"/>
    <row r="24649" ht="0" hidden="1" customHeight="1" x14ac:dyDescent="0.25"/>
    <row r="24650" ht="0" hidden="1" customHeight="1" x14ac:dyDescent="0.25"/>
    <row r="24651" ht="0" hidden="1" customHeight="1" x14ac:dyDescent="0.25"/>
    <row r="24652" ht="0" hidden="1" customHeight="1" x14ac:dyDescent="0.25"/>
    <row r="24653" ht="0" hidden="1" customHeight="1" x14ac:dyDescent="0.25"/>
    <row r="24654" ht="0" hidden="1" customHeight="1" x14ac:dyDescent="0.25"/>
    <row r="24655" ht="0" hidden="1" customHeight="1" x14ac:dyDescent="0.25"/>
    <row r="24656" ht="0" hidden="1" customHeight="1" x14ac:dyDescent="0.25"/>
    <row r="24657" ht="0" hidden="1" customHeight="1" x14ac:dyDescent="0.25"/>
    <row r="24658" ht="0" hidden="1" customHeight="1" x14ac:dyDescent="0.25"/>
    <row r="24659" ht="0" hidden="1" customHeight="1" x14ac:dyDescent="0.25"/>
    <row r="24660" ht="0" hidden="1" customHeight="1" x14ac:dyDescent="0.25"/>
    <row r="24661" ht="0" hidden="1" customHeight="1" x14ac:dyDescent="0.25"/>
    <row r="24662" ht="0" hidden="1" customHeight="1" x14ac:dyDescent="0.25"/>
    <row r="24663" ht="0" hidden="1" customHeight="1" x14ac:dyDescent="0.25"/>
    <row r="24664" ht="0" hidden="1" customHeight="1" x14ac:dyDescent="0.25"/>
    <row r="24665" ht="0" hidden="1" customHeight="1" x14ac:dyDescent="0.25"/>
    <row r="24666" ht="0" hidden="1" customHeight="1" x14ac:dyDescent="0.25"/>
    <row r="24667" ht="0" hidden="1" customHeight="1" x14ac:dyDescent="0.25"/>
    <row r="24668" ht="0" hidden="1" customHeight="1" x14ac:dyDescent="0.25"/>
    <row r="24669" ht="0" hidden="1" customHeight="1" x14ac:dyDescent="0.25"/>
    <row r="24670" ht="0" hidden="1" customHeight="1" x14ac:dyDescent="0.25"/>
    <row r="24671" ht="0" hidden="1" customHeight="1" x14ac:dyDescent="0.25"/>
    <row r="24672" ht="0" hidden="1" customHeight="1" x14ac:dyDescent="0.25"/>
    <row r="24673" ht="0" hidden="1" customHeight="1" x14ac:dyDescent="0.25"/>
    <row r="24674" ht="0" hidden="1" customHeight="1" x14ac:dyDescent="0.25"/>
    <row r="24675" ht="0" hidden="1" customHeight="1" x14ac:dyDescent="0.25"/>
    <row r="24676" ht="0" hidden="1" customHeight="1" x14ac:dyDescent="0.25"/>
    <row r="24677" ht="0" hidden="1" customHeight="1" x14ac:dyDescent="0.25"/>
    <row r="24678" ht="0" hidden="1" customHeight="1" x14ac:dyDescent="0.25"/>
    <row r="24679" ht="0" hidden="1" customHeight="1" x14ac:dyDescent="0.25"/>
    <row r="24680" ht="0" hidden="1" customHeight="1" x14ac:dyDescent="0.25"/>
    <row r="24681" ht="0" hidden="1" customHeight="1" x14ac:dyDescent="0.25"/>
    <row r="24682" ht="0" hidden="1" customHeight="1" x14ac:dyDescent="0.25"/>
    <row r="24683" ht="0" hidden="1" customHeight="1" x14ac:dyDescent="0.25"/>
    <row r="24684" ht="0" hidden="1" customHeight="1" x14ac:dyDescent="0.25"/>
    <row r="24685" ht="0" hidden="1" customHeight="1" x14ac:dyDescent="0.25"/>
    <row r="24686" ht="0" hidden="1" customHeight="1" x14ac:dyDescent="0.25"/>
    <row r="24687" ht="0" hidden="1" customHeight="1" x14ac:dyDescent="0.25"/>
    <row r="24688" ht="0" hidden="1" customHeight="1" x14ac:dyDescent="0.25"/>
    <row r="24689" ht="0" hidden="1" customHeight="1" x14ac:dyDescent="0.25"/>
    <row r="24690" ht="0" hidden="1" customHeight="1" x14ac:dyDescent="0.25"/>
    <row r="24691" ht="0" hidden="1" customHeight="1" x14ac:dyDescent="0.25"/>
    <row r="24692" ht="0" hidden="1" customHeight="1" x14ac:dyDescent="0.25"/>
    <row r="24693" ht="0" hidden="1" customHeight="1" x14ac:dyDescent="0.25"/>
    <row r="24694" ht="0" hidden="1" customHeight="1" x14ac:dyDescent="0.25"/>
    <row r="24695" ht="0" hidden="1" customHeight="1" x14ac:dyDescent="0.25"/>
    <row r="24696" ht="0" hidden="1" customHeight="1" x14ac:dyDescent="0.25"/>
    <row r="24697" ht="0" hidden="1" customHeight="1" x14ac:dyDescent="0.25"/>
    <row r="24698" ht="0" hidden="1" customHeight="1" x14ac:dyDescent="0.25"/>
    <row r="24699" ht="0" hidden="1" customHeight="1" x14ac:dyDescent="0.25"/>
    <row r="24700" ht="0" hidden="1" customHeight="1" x14ac:dyDescent="0.25"/>
    <row r="24701" ht="0" hidden="1" customHeight="1" x14ac:dyDescent="0.25"/>
    <row r="24702" ht="0" hidden="1" customHeight="1" x14ac:dyDescent="0.25"/>
    <row r="24703" ht="0" hidden="1" customHeight="1" x14ac:dyDescent="0.25"/>
    <row r="24704" ht="0" hidden="1" customHeight="1" x14ac:dyDescent="0.25"/>
    <row r="24705" ht="0" hidden="1" customHeight="1" x14ac:dyDescent="0.25"/>
    <row r="24706" ht="0" hidden="1" customHeight="1" x14ac:dyDescent="0.25"/>
    <row r="24707" ht="0" hidden="1" customHeight="1" x14ac:dyDescent="0.25"/>
    <row r="24708" ht="0" hidden="1" customHeight="1" x14ac:dyDescent="0.25"/>
    <row r="24709" ht="0" hidden="1" customHeight="1" x14ac:dyDescent="0.25"/>
    <row r="24710" ht="0" hidden="1" customHeight="1" x14ac:dyDescent="0.25"/>
    <row r="24711" ht="0" hidden="1" customHeight="1" x14ac:dyDescent="0.25"/>
    <row r="24712" ht="0" hidden="1" customHeight="1" x14ac:dyDescent="0.25"/>
    <row r="24713" ht="0" hidden="1" customHeight="1" x14ac:dyDescent="0.25"/>
    <row r="24714" ht="0" hidden="1" customHeight="1" x14ac:dyDescent="0.25"/>
    <row r="24715" ht="0" hidden="1" customHeight="1" x14ac:dyDescent="0.25"/>
    <row r="24716" ht="0" hidden="1" customHeight="1" x14ac:dyDescent="0.25"/>
    <row r="24717" ht="0" hidden="1" customHeight="1" x14ac:dyDescent="0.25"/>
    <row r="24718" ht="0" hidden="1" customHeight="1" x14ac:dyDescent="0.25"/>
    <row r="24719" ht="0" hidden="1" customHeight="1" x14ac:dyDescent="0.25"/>
    <row r="24720" ht="0" hidden="1" customHeight="1" x14ac:dyDescent="0.25"/>
    <row r="24721" ht="0" hidden="1" customHeight="1" x14ac:dyDescent="0.25"/>
    <row r="24722" ht="0" hidden="1" customHeight="1" x14ac:dyDescent="0.25"/>
    <row r="24723" ht="0" hidden="1" customHeight="1" x14ac:dyDescent="0.25"/>
    <row r="24724" ht="0" hidden="1" customHeight="1" x14ac:dyDescent="0.25"/>
    <row r="24725" ht="0" hidden="1" customHeight="1" x14ac:dyDescent="0.25"/>
    <row r="24726" ht="0" hidden="1" customHeight="1" x14ac:dyDescent="0.25"/>
    <row r="24727" ht="0" hidden="1" customHeight="1" x14ac:dyDescent="0.25"/>
    <row r="24728" ht="0" hidden="1" customHeight="1" x14ac:dyDescent="0.25"/>
    <row r="24729" ht="0" hidden="1" customHeight="1" x14ac:dyDescent="0.25"/>
    <row r="24730" ht="0" hidden="1" customHeight="1" x14ac:dyDescent="0.25"/>
    <row r="24731" ht="0" hidden="1" customHeight="1" x14ac:dyDescent="0.25"/>
    <row r="24732" ht="0" hidden="1" customHeight="1" x14ac:dyDescent="0.25"/>
    <row r="24733" ht="0" hidden="1" customHeight="1" x14ac:dyDescent="0.25"/>
    <row r="24734" ht="0" hidden="1" customHeight="1" x14ac:dyDescent="0.25"/>
    <row r="24735" ht="0" hidden="1" customHeight="1" x14ac:dyDescent="0.25"/>
    <row r="24736" ht="0" hidden="1" customHeight="1" x14ac:dyDescent="0.25"/>
    <row r="24737" ht="0" hidden="1" customHeight="1" x14ac:dyDescent="0.25"/>
    <row r="24738" ht="0" hidden="1" customHeight="1" x14ac:dyDescent="0.25"/>
    <row r="24739" ht="0" hidden="1" customHeight="1" x14ac:dyDescent="0.25"/>
    <row r="24740" ht="0" hidden="1" customHeight="1" x14ac:dyDescent="0.25"/>
    <row r="24741" ht="0" hidden="1" customHeight="1" x14ac:dyDescent="0.25"/>
    <row r="24742" ht="0" hidden="1" customHeight="1" x14ac:dyDescent="0.25"/>
    <row r="24743" ht="0" hidden="1" customHeight="1" x14ac:dyDescent="0.25"/>
    <row r="24744" ht="0" hidden="1" customHeight="1" x14ac:dyDescent="0.25"/>
    <row r="24745" ht="0" hidden="1" customHeight="1" x14ac:dyDescent="0.25"/>
    <row r="24746" ht="0" hidden="1" customHeight="1" x14ac:dyDescent="0.25"/>
    <row r="24747" ht="0" hidden="1" customHeight="1" x14ac:dyDescent="0.25"/>
    <row r="24748" ht="0" hidden="1" customHeight="1" x14ac:dyDescent="0.25"/>
    <row r="24749" ht="0" hidden="1" customHeight="1" x14ac:dyDescent="0.25"/>
    <row r="24750" ht="0" hidden="1" customHeight="1" x14ac:dyDescent="0.25"/>
    <row r="24751" ht="0" hidden="1" customHeight="1" x14ac:dyDescent="0.25"/>
    <row r="24752" ht="0" hidden="1" customHeight="1" x14ac:dyDescent="0.25"/>
    <row r="24753" ht="0" hidden="1" customHeight="1" x14ac:dyDescent="0.25"/>
    <row r="24754" ht="0" hidden="1" customHeight="1" x14ac:dyDescent="0.25"/>
    <row r="24755" ht="0" hidden="1" customHeight="1" x14ac:dyDescent="0.25"/>
    <row r="24756" ht="0" hidden="1" customHeight="1" x14ac:dyDescent="0.25"/>
    <row r="24757" ht="0" hidden="1" customHeight="1" x14ac:dyDescent="0.25"/>
    <row r="24758" ht="0" hidden="1" customHeight="1" x14ac:dyDescent="0.25"/>
    <row r="24759" ht="0" hidden="1" customHeight="1" x14ac:dyDescent="0.25"/>
    <row r="24760" ht="0" hidden="1" customHeight="1" x14ac:dyDescent="0.25"/>
    <row r="24761" ht="0" hidden="1" customHeight="1" x14ac:dyDescent="0.25"/>
    <row r="24762" ht="0" hidden="1" customHeight="1" x14ac:dyDescent="0.25"/>
    <row r="24763" ht="0" hidden="1" customHeight="1" x14ac:dyDescent="0.25"/>
    <row r="24764" ht="0" hidden="1" customHeight="1" x14ac:dyDescent="0.25"/>
    <row r="24765" ht="0" hidden="1" customHeight="1" x14ac:dyDescent="0.25"/>
    <row r="24766" ht="0" hidden="1" customHeight="1" x14ac:dyDescent="0.25"/>
    <row r="24767" ht="0" hidden="1" customHeight="1" x14ac:dyDescent="0.25"/>
    <row r="24768" ht="0" hidden="1" customHeight="1" x14ac:dyDescent="0.25"/>
    <row r="24769" ht="0" hidden="1" customHeight="1" x14ac:dyDescent="0.25"/>
    <row r="24770" ht="0" hidden="1" customHeight="1" x14ac:dyDescent="0.25"/>
    <row r="24771" ht="0" hidden="1" customHeight="1" x14ac:dyDescent="0.25"/>
    <row r="24772" ht="0" hidden="1" customHeight="1" x14ac:dyDescent="0.25"/>
    <row r="24773" ht="0" hidden="1" customHeight="1" x14ac:dyDescent="0.25"/>
    <row r="24774" ht="0" hidden="1" customHeight="1" x14ac:dyDescent="0.25"/>
    <row r="24775" ht="0" hidden="1" customHeight="1" x14ac:dyDescent="0.25"/>
    <row r="24776" ht="0" hidden="1" customHeight="1" x14ac:dyDescent="0.25"/>
    <row r="24777" ht="0" hidden="1" customHeight="1" x14ac:dyDescent="0.25"/>
    <row r="24778" ht="0" hidden="1" customHeight="1" x14ac:dyDescent="0.25"/>
    <row r="24779" ht="0" hidden="1" customHeight="1" x14ac:dyDescent="0.25"/>
    <row r="24780" ht="0" hidden="1" customHeight="1" x14ac:dyDescent="0.25"/>
    <row r="24781" ht="0" hidden="1" customHeight="1" x14ac:dyDescent="0.25"/>
    <row r="24782" ht="0" hidden="1" customHeight="1" x14ac:dyDescent="0.25"/>
    <row r="24783" ht="0" hidden="1" customHeight="1" x14ac:dyDescent="0.25"/>
    <row r="24784" ht="0" hidden="1" customHeight="1" x14ac:dyDescent="0.25"/>
    <row r="24785" ht="0" hidden="1" customHeight="1" x14ac:dyDescent="0.25"/>
    <row r="24786" ht="0" hidden="1" customHeight="1" x14ac:dyDescent="0.25"/>
    <row r="24787" ht="0" hidden="1" customHeight="1" x14ac:dyDescent="0.25"/>
    <row r="24788" ht="0" hidden="1" customHeight="1" x14ac:dyDescent="0.25"/>
    <row r="24789" ht="0" hidden="1" customHeight="1" x14ac:dyDescent="0.25"/>
    <row r="24790" ht="0" hidden="1" customHeight="1" x14ac:dyDescent="0.25"/>
    <row r="24791" ht="0" hidden="1" customHeight="1" x14ac:dyDescent="0.25"/>
    <row r="24792" ht="0" hidden="1" customHeight="1" x14ac:dyDescent="0.25"/>
    <row r="24793" ht="0" hidden="1" customHeight="1" x14ac:dyDescent="0.25"/>
    <row r="24794" ht="0" hidden="1" customHeight="1" x14ac:dyDescent="0.25"/>
    <row r="24795" ht="0" hidden="1" customHeight="1" x14ac:dyDescent="0.25"/>
    <row r="24796" ht="0" hidden="1" customHeight="1" x14ac:dyDescent="0.25"/>
    <row r="24797" ht="0" hidden="1" customHeight="1" x14ac:dyDescent="0.25"/>
    <row r="24798" ht="0" hidden="1" customHeight="1" x14ac:dyDescent="0.25"/>
    <row r="24799" ht="0" hidden="1" customHeight="1" x14ac:dyDescent="0.25"/>
    <row r="24800" ht="0" hidden="1" customHeight="1" x14ac:dyDescent="0.25"/>
    <row r="24801" ht="0" hidden="1" customHeight="1" x14ac:dyDescent="0.25"/>
    <row r="24802" ht="0" hidden="1" customHeight="1" x14ac:dyDescent="0.25"/>
    <row r="24803" ht="0" hidden="1" customHeight="1" x14ac:dyDescent="0.25"/>
    <row r="24804" ht="0" hidden="1" customHeight="1" x14ac:dyDescent="0.25"/>
    <row r="24805" ht="0" hidden="1" customHeight="1" x14ac:dyDescent="0.25"/>
    <row r="24806" ht="0" hidden="1" customHeight="1" x14ac:dyDescent="0.25"/>
    <row r="24807" ht="0" hidden="1" customHeight="1" x14ac:dyDescent="0.25"/>
    <row r="24808" ht="0" hidden="1" customHeight="1" x14ac:dyDescent="0.25"/>
    <row r="24809" ht="0" hidden="1" customHeight="1" x14ac:dyDescent="0.25"/>
    <row r="24810" ht="0" hidden="1" customHeight="1" x14ac:dyDescent="0.25"/>
    <row r="24811" ht="0" hidden="1" customHeight="1" x14ac:dyDescent="0.25"/>
    <row r="24812" ht="0" hidden="1" customHeight="1" x14ac:dyDescent="0.25"/>
    <row r="24813" ht="0" hidden="1" customHeight="1" x14ac:dyDescent="0.25"/>
    <row r="24814" ht="0" hidden="1" customHeight="1" x14ac:dyDescent="0.25"/>
    <row r="24815" ht="0" hidden="1" customHeight="1" x14ac:dyDescent="0.25"/>
    <row r="24816" ht="0" hidden="1" customHeight="1" x14ac:dyDescent="0.25"/>
    <row r="24817" ht="0" hidden="1" customHeight="1" x14ac:dyDescent="0.25"/>
    <row r="24818" ht="0" hidden="1" customHeight="1" x14ac:dyDescent="0.25"/>
    <row r="24819" ht="0" hidden="1" customHeight="1" x14ac:dyDescent="0.25"/>
    <row r="24820" ht="0" hidden="1" customHeight="1" x14ac:dyDescent="0.25"/>
    <row r="24821" ht="0" hidden="1" customHeight="1" x14ac:dyDescent="0.25"/>
    <row r="24822" ht="0" hidden="1" customHeight="1" x14ac:dyDescent="0.25"/>
    <row r="24823" ht="0" hidden="1" customHeight="1" x14ac:dyDescent="0.25"/>
    <row r="24824" ht="0" hidden="1" customHeight="1" x14ac:dyDescent="0.25"/>
    <row r="24825" ht="0" hidden="1" customHeight="1" x14ac:dyDescent="0.25"/>
    <row r="24826" ht="0" hidden="1" customHeight="1" x14ac:dyDescent="0.25"/>
    <row r="24827" ht="0" hidden="1" customHeight="1" x14ac:dyDescent="0.25"/>
    <row r="24828" ht="0" hidden="1" customHeight="1" x14ac:dyDescent="0.25"/>
    <row r="24829" ht="0" hidden="1" customHeight="1" x14ac:dyDescent="0.25"/>
    <row r="24830" ht="0" hidden="1" customHeight="1" x14ac:dyDescent="0.25"/>
    <row r="24831" ht="0" hidden="1" customHeight="1" x14ac:dyDescent="0.25"/>
    <row r="24832" ht="0" hidden="1" customHeight="1" x14ac:dyDescent="0.25"/>
    <row r="24833" ht="0" hidden="1" customHeight="1" x14ac:dyDescent="0.25"/>
    <row r="24834" ht="0" hidden="1" customHeight="1" x14ac:dyDescent="0.25"/>
    <row r="24835" ht="0" hidden="1" customHeight="1" x14ac:dyDescent="0.25"/>
    <row r="24836" ht="0" hidden="1" customHeight="1" x14ac:dyDescent="0.25"/>
    <row r="24837" ht="0" hidden="1" customHeight="1" x14ac:dyDescent="0.25"/>
    <row r="24838" ht="0" hidden="1" customHeight="1" x14ac:dyDescent="0.25"/>
    <row r="24839" ht="0" hidden="1" customHeight="1" x14ac:dyDescent="0.25"/>
    <row r="24840" ht="0" hidden="1" customHeight="1" x14ac:dyDescent="0.25"/>
    <row r="24841" ht="0" hidden="1" customHeight="1" x14ac:dyDescent="0.25"/>
    <row r="24842" ht="0" hidden="1" customHeight="1" x14ac:dyDescent="0.25"/>
    <row r="24843" ht="0" hidden="1" customHeight="1" x14ac:dyDescent="0.25"/>
    <row r="24844" ht="0" hidden="1" customHeight="1" x14ac:dyDescent="0.25"/>
    <row r="24845" ht="0" hidden="1" customHeight="1" x14ac:dyDescent="0.25"/>
    <row r="24846" ht="0" hidden="1" customHeight="1" x14ac:dyDescent="0.25"/>
    <row r="24847" ht="0" hidden="1" customHeight="1" x14ac:dyDescent="0.25"/>
    <row r="24848" ht="0" hidden="1" customHeight="1" x14ac:dyDescent="0.25"/>
    <row r="24849" ht="0" hidden="1" customHeight="1" x14ac:dyDescent="0.25"/>
    <row r="24850" ht="0" hidden="1" customHeight="1" x14ac:dyDescent="0.25"/>
    <row r="24851" ht="0" hidden="1" customHeight="1" x14ac:dyDescent="0.25"/>
    <row r="24852" ht="0" hidden="1" customHeight="1" x14ac:dyDescent="0.25"/>
    <row r="24853" ht="0" hidden="1" customHeight="1" x14ac:dyDescent="0.25"/>
    <row r="24854" ht="0" hidden="1" customHeight="1" x14ac:dyDescent="0.25"/>
    <row r="24855" ht="0" hidden="1" customHeight="1" x14ac:dyDescent="0.25"/>
    <row r="24856" ht="0" hidden="1" customHeight="1" x14ac:dyDescent="0.25"/>
    <row r="24857" ht="0" hidden="1" customHeight="1" x14ac:dyDescent="0.25"/>
    <row r="24858" ht="0" hidden="1" customHeight="1" x14ac:dyDescent="0.25"/>
    <row r="24859" ht="0" hidden="1" customHeight="1" x14ac:dyDescent="0.25"/>
    <row r="24860" ht="0" hidden="1" customHeight="1" x14ac:dyDescent="0.25"/>
    <row r="24861" ht="0" hidden="1" customHeight="1" x14ac:dyDescent="0.25"/>
    <row r="24862" ht="0" hidden="1" customHeight="1" x14ac:dyDescent="0.25"/>
    <row r="24863" ht="0" hidden="1" customHeight="1" x14ac:dyDescent="0.25"/>
    <row r="24864" ht="0" hidden="1" customHeight="1" x14ac:dyDescent="0.25"/>
    <row r="24865" ht="0" hidden="1" customHeight="1" x14ac:dyDescent="0.25"/>
    <row r="24866" ht="0" hidden="1" customHeight="1" x14ac:dyDescent="0.25"/>
    <row r="24867" ht="0" hidden="1" customHeight="1" x14ac:dyDescent="0.25"/>
    <row r="24868" ht="0" hidden="1" customHeight="1" x14ac:dyDescent="0.25"/>
    <row r="24869" ht="0" hidden="1" customHeight="1" x14ac:dyDescent="0.25"/>
    <row r="24870" ht="0" hidden="1" customHeight="1" x14ac:dyDescent="0.25"/>
    <row r="24871" ht="0" hidden="1" customHeight="1" x14ac:dyDescent="0.25"/>
    <row r="24872" ht="0" hidden="1" customHeight="1" x14ac:dyDescent="0.25"/>
    <row r="24873" ht="0" hidden="1" customHeight="1" x14ac:dyDescent="0.25"/>
    <row r="24874" ht="0" hidden="1" customHeight="1" x14ac:dyDescent="0.25"/>
    <row r="24875" ht="0" hidden="1" customHeight="1" x14ac:dyDescent="0.25"/>
    <row r="24876" ht="0" hidden="1" customHeight="1" x14ac:dyDescent="0.25"/>
    <row r="24877" ht="0" hidden="1" customHeight="1" x14ac:dyDescent="0.25"/>
    <row r="24878" ht="0" hidden="1" customHeight="1" x14ac:dyDescent="0.25"/>
    <row r="24879" ht="0" hidden="1" customHeight="1" x14ac:dyDescent="0.25"/>
    <row r="24880" ht="0" hidden="1" customHeight="1" x14ac:dyDescent="0.25"/>
    <row r="24881" ht="0" hidden="1" customHeight="1" x14ac:dyDescent="0.25"/>
    <row r="24882" ht="0" hidden="1" customHeight="1" x14ac:dyDescent="0.25"/>
    <row r="24883" ht="0" hidden="1" customHeight="1" x14ac:dyDescent="0.25"/>
    <row r="24884" ht="0" hidden="1" customHeight="1" x14ac:dyDescent="0.25"/>
    <row r="24885" ht="0" hidden="1" customHeight="1" x14ac:dyDescent="0.25"/>
    <row r="24886" ht="0" hidden="1" customHeight="1" x14ac:dyDescent="0.25"/>
    <row r="24887" ht="0" hidden="1" customHeight="1" x14ac:dyDescent="0.25"/>
    <row r="24888" ht="0" hidden="1" customHeight="1" x14ac:dyDescent="0.25"/>
    <row r="24889" ht="0" hidden="1" customHeight="1" x14ac:dyDescent="0.25"/>
    <row r="24890" ht="0" hidden="1" customHeight="1" x14ac:dyDescent="0.25"/>
    <row r="24891" ht="0" hidden="1" customHeight="1" x14ac:dyDescent="0.25"/>
    <row r="24892" ht="0" hidden="1" customHeight="1" x14ac:dyDescent="0.25"/>
    <row r="24893" ht="0" hidden="1" customHeight="1" x14ac:dyDescent="0.25"/>
    <row r="24894" ht="0" hidden="1" customHeight="1" x14ac:dyDescent="0.25"/>
    <row r="24895" ht="0" hidden="1" customHeight="1" x14ac:dyDescent="0.25"/>
    <row r="24896" ht="0" hidden="1" customHeight="1" x14ac:dyDescent="0.25"/>
    <row r="24897" ht="0" hidden="1" customHeight="1" x14ac:dyDescent="0.25"/>
    <row r="24898" ht="0" hidden="1" customHeight="1" x14ac:dyDescent="0.25"/>
    <row r="24899" ht="0" hidden="1" customHeight="1" x14ac:dyDescent="0.25"/>
    <row r="24900" ht="0" hidden="1" customHeight="1" x14ac:dyDescent="0.25"/>
    <row r="24901" ht="0" hidden="1" customHeight="1" x14ac:dyDescent="0.25"/>
    <row r="24902" ht="0" hidden="1" customHeight="1" x14ac:dyDescent="0.25"/>
    <row r="24903" ht="0" hidden="1" customHeight="1" x14ac:dyDescent="0.25"/>
    <row r="24904" ht="0" hidden="1" customHeight="1" x14ac:dyDescent="0.25"/>
    <row r="24905" ht="0" hidden="1" customHeight="1" x14ac:dyDescent="0.25"/>
    <row r="24906" ht="0" hidden="1" customHeight="1" x14ac:dyDescent="0.25"/>
    <row r="24907" ht="0" hidden="1" customHeight="1" x14ac:dyDescent="0.25"/>
    <row r="24908" ht="0" hidden="1" customHeight="1" x14ac:dyDescent="0.25"/>
    <row r="24909" ht="0" hidden="1" customHeight="1" x14ac:dyDescent="0.25"/>
    <row r="24910" ht="0" hidden="1" customHeight="1" x14ac:dyDescent="0.25"/>
    <row r="24911" ht="0" hidden="1" customHeight="1" x14ac:dyDescent="0.25"/>
    <row r="24912" ht="0" hidden="1" customHeight="1" x14ac:dyDescent="0.25"/>
    <row r="24913" ht="0" hidden="1" customHeight="1" x14ac:dyDescent="0.25"/>
    <row r="24914" ht="0" hidden="1" customHeight="1" x14ac:dyDescent="0.25"/>
    <row r="24915" ht="0" hidden="1" customHeight="1" x14ac:dyDescent="0.25"/>
    <row r="24916" ht="0" hidden="1" customHeight="1" x14ac:dyDescent="0.25"/>
    <row r="24917" ht="0" hidden="1" customHeight="1" x14ac:dyDescent="0.25"/>
    <row r="24918" ht="0" hidden="1" customHeight="1" x14ac:dyDescent="0.25"/>
    <row r="24919" ht="0" hidden="1" customHeight="1" x14ac:dyDescent="0.25"/>
    <row r="24920" ht="0" hidden="1" customHeight="1" x14ac:dyDescent="0.25"/>
    <row r="24921" ht="0" hidden="1" customHeight="1" x14ac:dyDescent="0.25"/>
    <row r="24922" ht="0" hidden="1" customHeight="1" x14ac:dyDescent="0.25"/>
    <row r="24923" ht="0" hidden="1" customHeight="1" x14ac:dyDescent="0.25"/>
    <row r="24924" ht="0" hidden="1" customHeight="1" x14ac:dyDescent="0.25"/>
    <row r="24925" ht="0" hidden="1" customHeight="1" x14ac:dyDescent="0.25"/>
    <row r="24926" ht="0" hidden="1" customHeight="1" x14ac:dyDescent="0.25"/>
    <row r="24927" ht="0" hidden="1" customHeight="1" x14ac:dyDescent="0.25"/>
    <row r="24928" ht="0" hidden="1" customHeight="1" x14ac:dyDescent="0.25"/>
    <row r="24929" ht="0" hidden="1" customHeight="1" x14ac:dyDescent="0.25"/>
    <row r="24930" ht="0" hidden="1" customHeight="1" x14ac:dyDescent="0.25"/>
    <row r="24931" ht="0" hidden="1" customHeight="1" x14ac:dyDescent="0.25"/>
    <row r="24932" ht="0" hidden="1" customHeight="1" x14ac:dyDescent="0.25"/>
    <row r="24933" ht="0" hidden="1" customHeight="1" x14ac:dyDescent="0.25"/>
    <row r="24934" ht="0" hidden="1" customHeight="1" x14ac:dyDescent="0.25"/>
    <row r="24935" ht="0" hidden="1" customHeight="1" x14ac:dyDescent="0.25"/>
    <row r="24936" ht="0" hidden="1" customHeight="1" x14ac:dyDescent="0.25"/>
    <row r="24937" ht="0" hidden="1" customHeight="1" x14ac:dyDescent="0.25"/>
    <row r="24938" ht="0" hidden="1" customHeight="1" x14ac:dyDescent="0.25"/>
    <row r="24939" ht="0" hidden="1" customHeight="1" x14ac:dyDescent="0.25"/>
    <row r="24940" ht="0" hidden="1" customHeight="1" x14ac:dyDescent="0.25"/>
    <row r="24941" ht="0" hidden="1" customHeight="1" x14ac:dyDescent="0.25"/>
    <row r="24942" ht="0" hidden="1" customHeight="1" x14ac:dyDescent="0.25"/>
    <row r="24943" ht="0" hidden="1" customHeight="1" x14ac:dyDescent="0.25"/>
    <row r="24944" ht="0" hidden="1" customHeight="1" x14ac:dyDescent="0.25"/>
    <row r="24945" ht="0" hidden="1" customHeight="1" x14ac:dyDescent="0.25"/>
    <row r="24946" ht="0" hidden="1" customHeight="1" x14ac:dyDescent="0.25"/>
    <row r="24947" ht="0" hidden="1" customHeight="1" x14ac:dyDescent="0.25"/>
    <row r="24948" ht="0" hidden="1" customHeight="1" x14ac:dyDescent="0.25"/>
    <row r="24949" ht="0" hidden="1" customHeight="1" x14ac:dyDescent="0.25"/>
    <row r="24950" ht="0" hidden="1" customHeight="1" x14ac:dyDescent="0.25"/>
    <row r="24951" ht="0" hidden="1" customHeight="1" x14ac:dyDescent="0.25"/>
    <row r="24952" ht="0" hidden="1" customHeight="1" x14ac:dyDescent="0.25"/>
    <row r="24953" ht="0" hidden="1" customHeight="1" x14ac:dyDescent="0.25"/>
    <row r="24954" ht="0" hidden="1" customHeight="1" x14ac:dyDescent="0.25"/>
    <row r="24955" ht="0" hidden="1" customHeight="1" x14ac:dyDescent="0.25"/>
    <row r="24956" ht="0" hidden="1" customHeight="1" x14ac:dyDescent="0.25"/>
    <row r="24957" ht="0" hidden="1" customHeight="1" x14ac:dyDescent="0.25"/>
    <row r="24958" ht="0" hidden="1" customHeight="1" x14ac:dyDescent="0.25"/>
    <row r="24959" ht="0" hidden="1" customHeight="1" x14ac:dyDescent="0.25"/>
    <row r="24960" ht="0" hidden="1" customHeight="1" x14ac:dyDescent="0.25"/>
    <row r="24961" ht="0" hidden="1" customHeight="1" x14ac:dyDescent="0.25"/>
    <row r="24962" ht="0" hidden="1" customHeight="1" x14ac:dyDescent="0.25"/>
    <row r="24963" ht="0" hidden="1" customHeight="1" x14ac:dyDescent="0.25"/>
    <row r="24964" ht="0" hidden="1" customHeight="1" x14ac:dyDescent="0.25"/>
    <row r="24965" ht="0" hidden="1" customHeight="1" x14ac:dyDescent="0.25"/>
    <row r="24966" ht="0" hidden="1" customHeight="1" x14ac:dyDescent="0.25"/>
    <row r="24967" ht="0" hidden="1" customHeight="1" x14ac:dyDescent="0.25"/>
    <row r="24968" ht="0" hidden="1" customHeight="1" x14ac:dyDescent="0.25"/>
    <row r="24969" ht="0" hidden="1" customHeight="1" x14ac:dyDescent="0.25"/>
    <row r="24970" ht="0" hidden="1" customHeight="1" x14ac:dyDescent="0.25"/>
    <row r="24971" ht="0" hidden="1" customHeight="1" x14ac:dyDescent="0.25"/>
    <row r="24972" ht="0" hidden="1" customHeight="1" x14ac:dyDescent="0.25"/>
    <row r="24973" ht="0" hidden="1" customHeight="1" x14ac:dyDescent="0.25"/>
    <row r="24974" ht="0" hidden="1" customHeight="1" x14ac:dyDescent="0.25"/>
    <row r="24975" ht="0" hidden="1" customHeight="1" x14ac:dyDescent="0.25"/>
    <row r="24976" ht="0" hidden="1" customHeight="1" x14ac:dyDescent="0.25"/>
    <row r="24977" ht="0" hidden="1" customHeight="1" x14ac:dyDescent="0.25"/>
    <row r="24978" ht="0" hidden="1" customHeight="1" x14ac:dyDescent="0.25"/>
    <row r="24979" ht="0" hidden="1" customHeight="1" x14ac:dyDescent="0.25"/>
    <row r="24980" ht="0" hidden="1" customHeight="1" x14ac:dyDescent="0.25"/>
    <row r="24981" ht="0" hidden="1" customHeight="1" x14ac:dyDescent="0.25"/>
    <row r="24982" ht="0" hidden="1" customHeight="1" x14ac:dyDescent="0.25"/>
    <row r="24983" ht="0" hidden="1" customHeight="1" x14ac:dyDescent="0.25"/>
    <row r="24984" ht="0" hidden="1" customHeight="1" x14ac:dyDescent="0.25"/>
    <row r="24985" ht="0" hidden="1" customHeight="1" x14ac:dyDescent="0.25"/>
    <row r="24986" ht="0" hidden="1" customHeight="1" x14ac:dyDescent="0.25"/>
    <row r="24987" ht="0" hidden="1" customHeight="1" x14ac:dyDescent="0.25"/>
    <row r="24988" ht="0" hidden="1" customHeight="1" x14ac:dyDescent="0.25"/>
    <row r="24989" ht="0" hidden="1" customHeight="1" x14ac:dyDescent="0.25"/>
    <row r="24990" ht="0" hidden="1" customHeight="1" x14ac:dyDescent="0.25"/>
    <row r="24991" ht="0" hidden="1" customHeight="1" x14ac:dyDescent="0.25"/>
    <row r="24992" ht="0" hidden="1" customHeight="1" x14ac:dyDescent="0.25"/>
    <row r="24993" ht="0" hidden="1" customHeight="1" x14ac:dyDescent="0.25"/>
    <row r="24994" ht="0" hidden="1" customHeight="1" x14ac:dyDescent="0.25"/>
    <row r="24995" ht="0" hidden="1" customHeight="1" x14ac:dyDescent="0.25"/>
    <row r="24996" ht="0" hidden="1" customHeight="1" x14ac:dyDescent="0.25"/>
    <row r="24997" ht="0" hidden="1" customHeight="1" x14ac:dyDescent="0.25"/>
    <row r="24998" ht="0" hidden="1" customHeight="1" x14ac:dyDescent="0.25"/>
    <row r="24999" ht="0" hidden="1" customHeight="1" x14ac:dyDescent="0.25"/>
    <row r="25000" ht="0" hidden="1" customHeight="1" x14ac:dyDescent="0.25"/>
    <row r="25001" ht="0" hidden="1" customHeight="1" x14ac:dyDescent="0.25"/>
    <row r="25002" ht="0" hidden="1" customHeight="1" x14ac:dyDescent="0.25"/>
    <row r="25003" ht="0" hidden="1" customHeight="1" x14ac:dyDescent="0.25"/>
    <row r="25004" ht="0" hidden="1" customHeight="1" x14ac:dyDescent="0.25"/>
    <row r="25005" ht="0" hidden="1" customHeight="1" x14ac:dyDescent="0.25"/>
    <row r="25006" ht="0" hidden="1" customHeight="1" x14ac:dyDescent="0.25"/>
    <row r="25007" ht="0" hidden="1" customHeight="1" x14ac:dyDescent="0.25"/>
    <row r="25008" ht="0" hidden="1" customHeight="1" x14ac:dyDescent="0.25"/>
    <row r="25009" ht="0" hidden="1" customHeight="1" x14ac:dyDescent="0.25"/>
    <row r="25010" ht="0" hidden="1" customHeight="1" x14ac:dyDescent="0.25"/>
    <row r="25011" ht="0" hidden="1" customHeight="1" x14ac:dyDescent="0.25"/>
    <row r="25012" ht="0" hidden="1" customHeight="1" x14ac:dyDescent="0.25"/>
    <row r="25013" ht="0" hidden="1" customHeight="1" x14ac:dyDescent="0.25"/>
    <row r="25014" ht="0" hidden="1" customHeight="1" x14ac:dyDescent="0.25"/>
    <row r="25015" ht="0" hidden="1" customHeight="1" x14ac:dyDescent="0.25"/>
    <row r="25016" ht="0" hidden="1" customHeight="1" x14ac:dyDescent="0.25"/>
    <row r="25017" ht="0" hidden="1" customHeight="1" x14ac:dyDescent="0.25"/>
    <row r="25018" ht="0" hidden="1" customHeight="1" x14ac:dyDescent="0.25"/>
    <row r="25019" ht="0" hidden="1" customHeight="1" x14ac:dyDescent="0.25"/>
    <row r="25020" ht="0" hidden="1" customHeight="1" x14ac:dyDescent="0.25"/>
    <row r="25021" ht="0" hidden="1" customHeight="1" x14ac:dyDescent="0.25"/>
    <row r="25022" ht="0" hidden="1" customHeight="1" x14ac:dyDescent="0.25"/>
    <row r="25023" ht="0" hidden="1" customHeight="1" x14ac:dyDescent="0.25"/>
    <row r="25024" ht="0" hidden="1" customHeight="1" x14ac:dyDescent="0.25"/>
    <row r="25025" ht="0" hidden="1" customHeight="1" x14ac:dyDescent="0.25"/>
    <row r="25026" ht="0" hidden="1" customHeight="1" x14ac:dyDescent="0.25"/>
    <row r="25027" ht="0" hidden="1" customHeight="1" x14ac:dyDescent="0.25"/>
    <row r="25028" ht="0" hidden="1" customHeight="1" x14ac:dyDescent="0.25"/>
    <row r="25029" ht="0" hidden="1" customHeight="1" x14ac:dyDescent="0.25"/>
    <row r="25030" ht="0" hidden="1" customHeight="1" x14ac:dyDescent="0.25"/>
    <row r="25031" ht="0" hidden="1" customHeight="1" x14ac:dyDescent="0.25"/>
    <row r="25032" ht="0" hidden="1" customHeight="1" x14ac:dyDescent="0.25"/>
    <row r="25033" ht="0" hidden="1" customHeight="1" x14ac:dyDescent="0.25"/>
    <row r="25034" ht="0" hidden="1" customHeight="1" x14ac:dyDescent="0.25"/>
    <row r="25035" ht="0" hidden="1" customHeight="1" x14ac:dyDescent="0.25"/>
    <row r="25036" ht="0" hidden="1" customHeight="1" x14ac:dyDescent="0.25"/>
    <row r="25037" ht="0" hidden="1" customHeight="1" x14ac:dyDescent="0.25"/>
    <row r="25038" ht="0" hidden="1" customHeight="1" x14ac:dyDescent="0.25"/>
    <row r="25039" ht="0" hidden="1" customHeight="1" x14ac:dyDescent="0.25"/>
    <row r="25040" ht="0" hidden="1" customHeight="1" x14ac:dyDescent="0.25"/>
    <row r="25041" ht="0" hidden="1" customHeight="1" x14ac:dyDescent="0.25"/>
    <row r="25042" ht="0" hidden="1" customHeight="1" x14ac:dyDescent="0.25"/>
    <row r="25043" ht="0" hidden="1" customHeight="1" x14ac:dyDescent="0.25"/>
    <row r="25044" ht="0" hidden="1" customHeight="1" x14ac:dyDescent="0.25"/>
    <row r="25045" ht="0" hidden="1" customHeight="1" x14ac:dyDescent="0.25"/>
    <row r="25046" ht="0" hidden="1" customHeight="1" x14ac:dyDescent="0.25"/>
    <row r="25047" ht="0" hidden="1" customHeight="1" x14ac:dyDescent="0.25"/>
    <row r="25048" ht="0" hidden="1" customHeight="1" x14ac:dyDescent="0.25"/>
    <row r="25049" ht="0" hidden="1" customHeight="1" x14ac:dyDescent="0.25"/>
    <row r="25050" ht="0" hidden="1" customHeight="1" x14ac:dyDescent="0.25"/>
    <row r="25051" ht="0" hidden="1" customHeight="1" x14ac:dyDescent="0.25"/>
    <row r="25052" ht="0" hidden="1" customHeight="1" x14ac:dyDescent="0.25"/>
    <row r="25053" ht="0" hidden="1" customHeight="1" x14ac:dyDescent="0.25"/>
    <row r="25054" ht="0" hidden="1" customHeight="1" x14ac:dyDescent="0.25"/>
    <row r="25055" ht="0" hidden="1" customHeight="1" x14ac:dyDescent="0.25"/>
    <row r="25056" ht="0" hidden="1" customHeight="1" x14ac:dyDescent="0.25"/>
    <row r="25057" ht="0" hidden="1" customHeight="1" x14ac:dyDescent="0.25"/>
    <row r="25058" ht="0" hidden="1" customHeight="1" x14ac:dyDescent="0.25"/>
    <row r="25059" ht="0" hidden="1" customHeight="1" x14ac:dyDescent="0.25"/>
    <row r="25060" ht="0" hidden="1" customHeight="1" x14ac:dyDescent="0.25"/>
    <row r="25061" ht="0" hidden="1" customHeight="1" x14ac:dyDescent="0.25"/>
    <row r="25062" ht="0" hidden="1" customHeight="1" x14ac:dyDescent="0.25"/>
    <row r="25063" ht="0" hidden="1" customHeight="1" x14ac:dyDescent="0.25"/>
    <row r="25064" ht="0" hidden="1" customHeight="1" x14ac:dyDescent="0.25"/>
    <row r="25065" ht="0" hidden="1" customHeight="1" x14ac:dyDescent="0.25"/>
    <row r="25066" ht="0" hidden="1" customHeight="1" x14ac:dyDescent="0.25"/>
    <row r="25067" ht="0" hidden="1" customHeight="1" x14ac:dyDescent="0.25"/>
    <row r="25068" ht="0" hidden="1" customHeight="1" x14ac:dyDescent="0.25"/>
    <row r="25069" ht="0" hidden="1" customHeight="1" x14ac:dyDescent="0.25"/>
    <row r="25070" ht="0" hidden="1" customHeight="1" x14ac:dyDescent="0.25"/>
    <row r="25071" ht="0" hidden="1" customHeight="1" x14ac:dyDescent="0.25"/>
    <row r="25072" ht="0" hidden="1" customHeight="1" x14ac:dyDescent="0.25"/>
    <row r="25073" ht="0" hidden="1" customHeight="1" x14ac:dyDescent="0.25"/>
    <row r="25074" ht="0" hidden="1" customHeight="1" x14ac:dyDescent="0.25"/>
    <row r="25075" ht="0" hidden="1" customHeight="1" x14ac:dyDescent="0.25"/>
    <row r="25076" ht="0" hidden="1" customHeight="1" x14ac:dyDescent="0.25"/>
    <row r="25077" ht="0" hidden="1" customHeight="1" x14ac:dyDescent="0.25"/>
    <row r="25078" ht="0" hidden="1" customHeight="1" x14ac:dyDescent="0.25"/>
    <row r="25079" ht="0" hidden="1" customHeight="1" x14ac:dyDescent="0.25"/>
    <row r="25080" ht="0" hidden="1" customHeight="1" x14ac:dyDescent="0.25"/>
    <row r="25081" ht="0" hidden="1" customHeight="1" x14ac:dyDescent="0.25"/>
    <row r="25082" ht="0" hidden="1" customHeight="1" x14ac:dyDescent="0.25"/>
    <row r="25083" ht="0" hidden="1" customHeight="1" x14ac:dyDescent="0.25"/>
    <row r="25084" ht="0" hidden="1" customHeight="1" x14ac:dyDescent="0.25"/>
    <row r="25085" ht="0" hidden="1" customHeight="1" x14ac:dyDescent="0.25"/>
    <row r="25086" ht="0" hidden="1" customHeight="1" x14ac:dyDescent="0.25"/>
    <row r="25087" ht="0" hidden="1" customHeight="1" x14ac:dyDescent="0.25"/>
    <row r="25088" ht="0" hidden="1" customHeight="1" x14ac:dyDescent="0.25"/>
    <row r="25089" ht="0" hidden="1" customHeight="1" x14ac:dyDescent="0.25"/>
    <row r="25090" ht="0" hidden="1" customHeight="1" x14ac:dyDescent="0.25"/>
    <row r="25091" ht="0" hidden="1" customHeight="1" x14ac:dyDescent="0.25"/>
    <row r="25092" ht="0" hidden="1" customHeight="1" x14ac:dyDescent="0.25"/>
    <row r="25093" ht="0" hidden="1" customHeight="1" x14ac:dyDescent="0.25"/>
    <row r="25094" ht="0" hidden="1" customHeight="1" x14ac:dyDescent="0.25"/>
    <row r="25095" ht="0" hidden="1" customHeight="1" x14ac:dyDescent="0.25"/>
    <row r="25096" ht="0" hidden="1" customHeight="1" x14ac:dyDescent="0.25"/>
    <row r="25097" ht="0" hidden="1" customHeight="1" x14ac:dyDescent="0.25"/>
    <row r="25098" ht="0" hidden="1" customHeight="1" x14ac:dyDescent="0.25"/>
    <row r="25099" ht="0" hidden="1" customHeight="1" x14ac:dyDescent="0.25"/>
    <row r="25100" ht="0" hidden="1" customHeight="1" x14ac:dyDescent="0.25"/>
    <row r="25101" ht="0" hidden="1" customHeight="1" x14ac:dyDescent="0.25"/>
    <row r="25102" ht="0" hidden="1" customHeight="1" x14ac:dyDescent="0.25"/>
    <row r="25103" ht="0" hidden="1" customHeight="1" x14ac:dyDescent="0.25"/>
    <row r="25104" ht="0" hidden="1" customHeight="1" x14ac:dyDescent="0.25"/>
    <row r="25105" ht="0" hidden="1" customHeight="1" x14ac:dyDescent="0.25"/>
    <row r="25106" ht="0" hidden="1" customHeight="1" x14ac:dyDescent="0.25"/>
    <row r="25107" ht="0" hidden="1" customHeight="1" x14ac:dyDescent="0.25"/>
    <row r="25108" ht="0" hidden="1" customHeight="1" x14ac:dyDescent="0.25"/>
    <row r="25109" ht="0" hidden="1" customHeight="1" x14ac:dyDescent="0.25"/>
    <row r="25110" ht="0" hidden="1" customHeight="1" x14ac:dyDescent="0.25"/>
    <row r="25111" ht="0" hidden="1" customHeight="1" x14ac:dyDescent="0.25"/>
    <row r="25112" ht="0" hidden="1" customHeight="1" x14ac:dyDescent="0.25"/>
    <row r="25113" ht="0" hidden="1" customHeight="1" x14ac:dyDescent="0.25"/>
    <row r="25114" ht="0" hidden="1" customHeight="1" x14ac:dyDescent="0.25"/>
    <row r="25115" ht="0" hidden="1" customHeight="1" x14ac:dyDescent="0.25"/>
    <row r="25116" ht="0" hidden="1" customHeight="1" x14ac:dyDescent="0.25"/>
    <row r="25117" ht="0" hidden="1" customHeight="1" x14ac:dyDescent="0.25"/>
    <row r="25118" ht="0" hidden="1" customHeight="1" x14ac:dyDescent="0.25"/>
    <row r="25119" ht="0" hidden="1" customHeight="1" x14ac:dyDescent="0.25"/>
    <row r="25120" ht="0" hidden="1" customHeight="1" x14ac:dyDescent="0.25"/>
    <row r="25121" ht="0" hidden="1" customHeight="1" x14ac:dyDescent="0.25"/>
    <row r="25122" ht="0" hidden="1" customHeight="1" x14ac:dyDescent="0.25"/>
    <row r="25123" ht="0" hidden="1" customHeight="1" x14ac:dyDescent="0.25"/>
    <row r="25124" ht="0" hidden="1" customHeight="1" x14ac:dyDescent="0.25"/>
    <row r="25125" ht="0" hidden="1" customHeight="1" x14ac:dyDescent="0.25"/>
    <row r="25126" ht="0" hidden="1" customHeight="1" x14ac:dyDescent="0.25"/>
    <row r="25127" ht="0" hidden="1" customHeight="1" x14ac:dyDescent="0.25"/>
    <row r="25128" ht="0" hidden="1" customHeight="1" x14ac:dyDescent="0.25"/>
    <row r="25129" ht="0" hidden="1" customHeight="1" x14ac:dyDescent="0.25"/>
    <row r="25130" ht="0" hidden="1" customHeight="1" x14ac:dyDescent="0.25"/>
    <row r="25131" ht="0" hidden="1" customHeight="1" x14ac:dyDescent="0.25"/>
    <row r="25132" ht="0" hidden="1" customHeight="1" x14ac:dyDescent="0.25"/>
    <row r="25133" ht="0" hidden="1" customHeight="1" x14ac:dyDescent="0.25"/>
    <row r="25134" ht="0" hidden="1" customHeight="1" x14ac:dyDescent="0.25"/>
    <row r="25135" ht="0" hidden="1" customHeight="1" x14ac:dyDescent="0.25"/>
    <row r="25136" ht="0" hidden="1" customHeight="1" x14ac:dyDescent="0.25"/>
    <row r="25137" ht="0" hidden="1" customHeight="1" x14ac:dyDescent="0.25"/>
    <row r="25138" ht="0" hidden="1" customHeight="1" x14ac:dyDescent="0.25"/>
    <row r="25139" ht="0" hidden="1" customHeight="1" x14ac:dyDescent="0.25"/>
    <row r="25140" ht="0" hidden="1" customHeight="1" x14ac:dyDescent="0.25"/>
    <row r="25141" ht="0" hidden="1" customHeight="1" x14ac:dyDescent="0.25"/>
    <row r="25142" ht="0" hidden="1" customHeight="1" x14ac:dyDescent="0.25"/>
    <row r="25143" ht="0" hidden="1" customHeight="1" x14ac:dyDescent="0.25"/>
    <row r="25144" ht="0" hidden="1" customHeight="1" x14ac:dyDescent="0.25"/>
    <row r="25145" ht="0" hidden="1" customHeight="1" x14ac:dyDescent="0.25"/>
    <row r="25146" ht="0" hidden="1" customHeight="1" x14ac:dyDescent="0.25"/>
    <row r="25147" ht="0" hidden="1" customHeight="1" x14ac:dyDescent="0.25"/>
    <row r="25148" ht="0" hidden="1" customHeight="1" x14ac:dyDescent="0.25"/>
    <row r="25149" ht="0" hidden="1" customHeight="1" x14ac:dyDescent="0.25"/>
    <row r="25150" ht="0" hidden="1" customHeight="1" x14ac:dyDescent="0.25"/>
    <row r="25151" ht="0" hidden="1" customHeight="1" x14ac:dyDescent="0.25"/>
    <row r="25152" ht="0" hidden="1" customHeight="1" x14ac:dyDescent="0.25"/>
    <row r="25153" ht="0" hidden="1" customHeight="1" x14ac:dyDescent="0.25"/>
    <row r="25154" ht="0" hidden="1" customHeight="1" x14ac:dyDescent="0.25"/>
    <row r="25155" ht="0" hidden="1" customHeight="1" x14ac:dyDescent="0.25"/>
    <row r="25156" ht="0" hidden="1" customHeight="1" x14ac:dyDescent="0.25"/>
    <row r="25157" ht="0" hidden="1" customHeight="1" x14ac:dyDescent="0.25"/>
    <row r="25158" ht="0" hidden="1" customHeight="1" x14ac:dyDescent="0.25"/>
    <row r="25159" ht="0" hidden="1" customHeight="1" x14ac:dyDescent="0.25"/>
    <row r="25160" ht="0" hidden="1" customHeight="1" x14ac:dyDescent="0.25"/>
    <row r="25161" ht="0" hidden="1" customHeight="1" x14ac:dyDescent="0.25"/>
    <row r="25162" ht="0" hidden="1" customHeight="1" x14ac:dyDescent="0.25"/>
    <row r="25163" ht="0" hidden="1" customHeight="1" x14ac:dyDescent="0.25"/>
    <row r="25164" ht="0" hidden="1" customHeight="1" x14ac:dyDescent="0.25"/>
    <row r="25165" ht="0" hidden="1" customHeight="1" x14ac:dyDescent="0.25"/>
    <row r="25166" ht="0" hidden="1" customHeight="1" x14ac:dyDescent="0.25"/>
    <row r="25167" ht="0" hidden="1" customHeight="1" x14ac:dyDescent="0.25"/>
    <row r="25168" ht="0" hidden="1" customHeight="1" x14ac:dyDescent="0.25"/>
    <row r="25169" ht="0" hidden="1" customHeight="1" x14ac:dyDescent="0.25"/>
    <row r="25170" ht="0" hidden="1" customHeight="1" x14ac:dyDescent="0.25"/>
    <row r="25171" ht="0" hidden="1" customHeight="1" x14ac:dyDescent="0.25"/>
    <row r="25172" ht="0" hidden="1" customHeight="1" x14ac:dyDescent="0.25"/>
    <row r="25173" ht="0" hidden="1" customHeight="1" x14ac:dyDescent="0.25"/>
    <row r="25174" ht="0" hidden="1" customHeight="1" x14ac:dyDescent="0.25"/>
    <row r="25175" ht="0" hidden="1" customHeight="1" x14ac:dyDescent="0.25"/>
    <row r="25176" ht="0" hidden="1" customHeight="1" x14ac:dyDescent="0.25"/>
    <row r="25177" ht="0" hidden="1" customHeight="1" x14ac:dyDescent="0.25"/>
    <row r="25178" ht="0" hidden="1" customHeight="1" x14ac:dyDescent="0.25"/>
    <row r="25179" ht="0" hidden="1" customHeight="1" x14ac:dyDescent="0.25"/>
    <row r="25180" ht="0" hidden="1" customHeight="1" x14ac:dyDescent="0.25"/>
    <row r="25181" ht="0" hidden="1" customHeight="1" x14ac:dyDescent="0.25"/>
    <row r="25182" ht="0" hidden="1" customHeight="1" x14ac:dyDescent="0.25"/>
    <row r="25183" ht="0" hidden="1" customHeight="1" x14ac:dyDescent="0.25"/>
    <row r="25184" ht="0" hidden="1" customHeight="1" x14ac:dyDescent="0.25"/>
    <row r="25185" ht="0" hidden="1" customHeight="1" x14ac:dyDescent="0.25"/>
    <row r="25186" ht="0" hidden="1" customHeight="1" x14ac:dyDescent="0.25"/>
    <row r="25187" ht="0" hidden="1" customHeight="1" x14ac:dyDescent="0.25"/>
    <row r="25188" ht="0" hidden="1" customHeight="1" x14ac:dyDescent="0.25"/>
    <row r="25189" ht="0" hidden="1" customHeight="1" x14ac:dyDescent="0.25"/>
    <row r="25190" ht="0" hidden="1" customHeight="1" x14ac:dyDescent="0.25"/>
    <row r="25191" ht="0" hidden="1" customHeight="1" x14ac:dyDescent="0.25"/>
    <row r="25192" ht="0" hidden="1" customHeight="1" x14ac:dyDescent="0.25"/>
    <row r="25193" ht="0" hidden="1" customHeight="1" x14ac:dyDescent="0.25"/>
    <row r="25194" ht="0" hidden="1" customHeight="1" x14ac:dyDescent="0.25"/>
    <row r="25195" ht="0" hidden="1" customHeight="1" x14ac:dyDescent="0.25"/>
    <row r="25196" ht="0" hidden="1" customHeight="1" x14ac:dyDescent="0.25"/>
    <row r="25197" ht="0" hidden="1" customHeight="1" x14ac:dyDescent="0.25"/>
    <row r="25198" ht="0" hidden="1" customHeight="1" x14ac:dyDescent="0.25"/>
    <row r="25199" ht="0" hidden="1" customHeight="1" x14ac:dyDescent="0.25"/>
    <row r="25200" ht="0" hidden="1" customHeight="1" x14ac:dyDescent="0.25"/>
    <row r="25201" ht="0" hidden="1" customHeight="1" x14ac:dyDescent="0.25"/>
    <row r="25202" ht="0" hidden="1" customHeight="1" x14ac:dyDescent="0.25"/>
    <row r="25203" ht="0" hidden="1" customHeight="1" x14ac:dyDescent="0.25"/>
    <row r="25204" ht="0" hidden="1" customHeight="1" x14ac:dyDescent="0.25"/>
    <row r="25205" ht="0" hidden="1" customHeight="1" x14ac:dyDescent="0.25"/>
    <row r="25206" ht="0" hidden="1" customHeight="1" x14ac:dyDescent="0.25"/>
    <row r="25207" ht="0" hidden="1" customHeight="1" x14ac:dyDescent="0.25"/>
    <row r="25208" ht="0" hidden="1" customHeight="1" x14ac:dyDescent="0.25"/>
    <row r="25209" ht="0" hidden="1" customHeight="1" x14ac:dyDescent="0.25"/>
    <row r="25210" ht="0" hidden="1" customHeight="1" x14ac:dyDescent="0.25"/>
    <row r="25211" ht="0" hidden="1" customHeight="1" x14ac:dyDescent="0.25"/>
    <row r="25212" ht="0" hidden="1" customHeight="1" x14ac:dyDescent="0.25"/>
    <row r="25213" ht="0" hidden="1" customHeight="1" x14ac:dyDescent="0.25"/>
    <row r="25214" ht="0" hidden="1" customHeight="1" x14ac:dyDescent="0.25"/>
    <row r="25215" ht="0" hidden="1" customHeight="1" x14ac:dyDescent="0.25"/>
    <row r="25216" ht="0" hidden="1" customHeight="1" x14ac:dyDescent="0.25"/>
    <row r="25217" ht="0" hidden="1" customHeight="1" x14ac:dyDescent="0.25"/>
    <row r="25218" ht="0" hidden="1" customHeight="1" x14ac:dyDescent="0.25"/>
    <row r="25219" ht="0" hidden="1" customHeight="1" x14ac:dyDescent="0.25"/>
    <row r="25220" ht="0" hidden="1" customHeight="1" x14ac:dyDescent="0.25"/>
    <row r="25221" ht="0" hidden="1" customHeight="1" x14ac:dyDescent="0.25"/>
    <row r="25222" ht="0" hidden="1" customHeight="1" x14ac:dyDescent="0.25"/>
    <row r="25223" ht="0" hidden="1" customHeight="1" x14ac:dyDescent="0.25"/>
    <row r="25224" ht="0" hidden="1" customHeight="1" x14ac:dyDescent="0.25"/>
    <row r="25225" ht="0" hidden="1" customHeight="1" x14ac:dyDescent="0.25"/>
    <row r="25226" ht="0" hidden="1" customHeight="1" x14ac:dyDescent="0.25"/>
    <row r="25227" ht="0" hidden="1" customHeight="1" x14ac:dyDescent="0.25"/>
    <row r="25228" ht="0" hidden="1" customHeight="1" x14ac:dyDescent="0.25"/>
    <row r="25229" ht="0" hidden="1" customHeight="1" x14ac:dyDescent="0.25"/>
    <row r="25230" ht="0" hidden="1" customHeight="1" x14ac:dyDescent="0.25"/>
    <row r="25231" ht="0" hidden="1" customHeight="1" x14ac:dyDescent="0.25"/>
    <row r="25232" ht="0" hidden="1" customHeight="1" x14ac:dyDescent="0.25"/>
    <row r="25233" ht="0" hidden="1" customHeight="1" x14ac:dyDescent="0.25"/>
    <row r="25234" ht="0" hidden="1" customHeight="1" x14ac:dyDescent="0.25"/>
    <row r="25235" ht="0" hidden="1" customHeight="1" x14ac:dyDescent="0.25"/>
    <row r="25236" ht="0" hidden="1" customHeight="1" x14ac:dyDescent="0.25"/>
    <row r="25237" ht="0" hidden="1" customHeight="1" x14ac:dyDescent="0.25"/>
    <row r="25238" ht="0" hidden="1" customHeight="1" x14ac:dyDescent="0.25"/>
    <row r="25239" ht="0" hidden="1" customHeight="1" x14ac:dyDescent="0.25"/>
    <row r="25240" ht="0" hidden="1" customHeight="1" x14ac:dyDescent="0.25"/>
    <row r="25241" ht="0" hidden="1" customHeight="1" x14ac:dyDescent="0.25"/>
    <row r="25242" ht="0" hidden="1" customHeight="1" x14ac:dyDescent="0.25"/>
    <row r="25243" ht="0" hidden="1" customHeight="1" x14ac:dyDescent="0.25"/>
    <row r="25244" ht="0" hidden="1" customHeight="1" x14ac:dyDescent="0.25"/>
    <row r="25245" ht="0" hidden="1" customHeight="1" x14ac:dyDescent="0.25"/>
    <row r="25246" ht="0" hidden="1" customHeight="1" x14ac:dyDescent="0.25"/>
    <row r="25247" ht="0" hidden="1" customHeight="1" x14ac:dyDescent="0.25"/>
    <row r="25248" ht="0" hidden="1" customHeight="1" x14ac:dyDescent="0.25"/>
    <row r="25249" ht="0" hidden="1" customHeight="1" x14ac:dyDescent="0.25"/>
    <row r="25250" ht="0" hidden="1" customHeight="1" x14ac:dyDescent="0.25"/>
    <row r="25251" ht="0" hidden="1" customHeight="1" x14ac:dyDescent="0.25"/>
    <row r="25252" ht="0" hidden="1" customHeight="1" x14ac:dyDescent="0.25"/>
    <row r="25253" ht="0" hidden="1" customHeight="1" x14ac:dyDescent="0.25"/>
    <row r="25254" ht="0" hidden="1" customHeight="1" x14ac:dyDescent="0.25"/>
    <row r="25255" ht="0" hidden="1" customHeight="1" x14ac:dyDescent="0.25"/>
    <row r="25256" ht="0" hidden="1" customHeight="1" x14ac:dyDescent="0.25"/>
    <row r="25257" ht="0" hidden="1" customHeight="1" x14ac:dyDescent="0.25"/>
    <row r="25258" ht="0" hidden="1" customHeight="1" x14ac:dyDescent="0.25"/>
    <row r="25259" ht="0" hidden="1" customHeight="1" x14ac:dyDescent="0.25"/>
    <row r="25260" ht="0" hidden="1" customHeight="1" x14ac:dyDescent="0.25"/>
    <row r="25261" ht="0" hidden="1" customHeight="1" x14ac:dyDescent="0.25"/>
    <row r="25262" ht="0" hidden="1" customHeight="1" x14ac:dyDescent="0.25"/>
    <row r="25263" ht="0" hidden="1" customHeight="1" x14ac:dyDescent="0.25"/>
    <row r="25264" ht="0" hidden="1" customHeight="1" x14ac:dyDescent="0.25"/>
    <row r="25265" ht="0" hidden="1" customHeight="1" x14ac:dyDescent="0.25"/>
    <row r="25266" ht="0" hidden="1" customHeight="1" x14ac:dyDescent="0.25"/>
    <row r="25267" ht="0" hidden="1" customHeight="1" x14ac:dyDescent="0.25"/>
    <row r="25268" ht="0" hidden="1" customHeight="1" x14ac:dyDescent="0.25"/>
    <row r="25269" ht="0" hidden="1" customHeight="1" x14ac:dyDescent="0.25"/>
    <row r="25270" ht="0" hidden="1" customHeight="1" x14ac:dyDescent="0.25"/>
    <row r="25271" ht="0" hidden="1" customHeight="1" x14ac:dyDescent="0.25"/>
    <row r="25272" ht="0" hidden="1" customHeight="1" x14ac:dyDescent="0.25"/>
    <row r="25273" ht="0" hidden="1" customHeight="1" x14ac:dyDescent="0.25"/>
    <row r="25274" ht="0" hidden="1" customHeight="1" x14ac:dyDescent="0.25"/>
    <row r="25275" ht="0" hidden="1" customHeight="1" x14ac:dyDescent="0.25"/>
    <row r="25276" ht="0" hidden="1" customHeight="1" x14ac:dyDescent="0.25"/>
    <row r="25277" ht="0" hidden="1" customHeight="1" x14ac:dyDescent="0.25"/>
    <row r="25278" ht="0" hidden="1" customHeight="1" x14ac:dyDescent="0.25"/>
    <row r="25279" ht="0" hidden="1" customHeight="1" x14ac:dyDescent="0.25"/>
    <row r="25280" ht="0" hidden="1" customHeight="1" x14ac:dyDescent="0.25"/>
    <row r="25281" ht="0" hidden="1" customHeight="1" x14ac:dyDescent="0.25"/>
    <row r="25282" ht="0" hidden="1" customHeight="1" x14ac:dyDescent="0.25"/>
    <row r="25283" ht="0" hidden="1" customHeight="1" x14ac:dyDescent="0.25"/>
    <row r="25284" ht="0" hidden="1" customHeight="1" x14ac:dyDescent="0.25"/>
    <row r="25285" ht="0" hidden="1" customHeight="1" x14ac:dyDescent="0.25"/>
    <row r="25286" ht="0" hidden="1" customHeight="1" x14ac:dyDescent="0.25"/>
    <row r="25287" ht="0" hidden="1" customHeight="1" x14ac:dyDescent="0.25"/>
    <row r="25288" ht="0" hidden="1" customHeight="1" x14ac:dyDescent="0.25"/>
    <row r="25289" ht="0" hidden="1" customHeight="1" x14ac:dyDescent="0.25"/>
    <row r="25290" ht="0" hidden="1" customHeight="1" x14ac:dyDescent="0.25"/>
    <row r="25291" ht="0" hidden="1" customHeight="1" x14ac:dyDescent="0.25"/>
    <row r="25292" ht="0" hidden="1" customHeight="1" x14ac:dyDescent="0.25"/>
    <row r="25293" ht="0" hidden="1" customHeight="1" x14ac:dyDescent="0.25"/>
    <row r="25294" ht="0" hidden="1" customHeight="1" x14ac:dyDescent="0.25"/>
    <row r="25295" ht="0" hidden="1" customHeight="1" x14ac:dyDescent="0.25"/>
    <row r="25296" ht="0" hidden="1" customHeight="1" x14ac:dyDescent="0.25"/>
    <row r="25297" ht="0" hidden="1" customHeight="1" x14ac:dyDescent="0.25"/>
    <row r="25298" ht="0" hidden="1" customHeight="1" x14ac:dyDescent="0.25"/>
    <row r="25299" ht="0" hidden="1" customHeight="1" x14ac:dyDescent="0.25"/>
    <row r="25300" ht="0" hidden="1" customHeight="1" x14ac:dyDescent="0.25"/>
    <row r="25301" ht="0" hidden="1" customHeight="1" x14ac:dyDescent="0.25"/>
    <row r="25302" ht="0" hidden="1" customHeight="1" x14ac:dyDescent="0.25"/>
    <row r="25303" ht="0" hidden="1" customHeight="1" x14ac:dyDescent="0.25"/>
    <row r="25304" ht="0" hidden="1" customHeight="1" x14ac:dyDescent="0.25"/>
    <row r="25305" ht="0" hidden="1" customHeight="1" x14ac:dyDescent="0.25"/>
    <row r="25306" ht="0" hidden="1" customHeight="1" x14ac:dyDescent="0.25"/>
    <row r="25307" ht="0" hidden="1" customHeight="1" x14ac:dyDescent="0.25"/>
    <row r="25308" ht="0" hidden="1" customHeight="1" x14ac:dyDescent="0.25"/>
    <row r="25309" ht="0" hidden="1" customHeight="1" x14ac:dyDescent="0.25"/>
    <row r="25310" ht="0" hidden="1" customHeight="1" x14ac:dyDescent="0.25"/>
    <row r="25311" ht="0" hidden="1" customHeight="1" x14ac:dyDescent="0.25"/>
    <row r="25312" ht="0" hidden="1" customHeight="1" x14ac:dyDescent="0.25"/>
    <row r="25313" ht="0" hidden="1" customHeight="1" x14ac:dyDescent="0.25"/>
    <row r="25314" ht="0" hidden="1" customHeight="1" x14ac:dyDescent="0.25"/>
    <row r="25315" ht="0" hidden="1" customHeight="1" x14ac:dyDescent="0.25"/>
    <row r="25316" ht="0" hidden="1" customHeight="1" x14ac:dyDescent="0.25"/>
    <row r="25317" ht="0" hidden="1" customHeight="1" x14ac:dyDescent="0.25"/>
    <row r="25318" ht="0" hidden="1" customHeight="1" x14ac:dyDescent="0.25"/>
    <row r="25319" ht="0" hidden="1" customHeight="1" x14ac:dyDescent="0.25"/>
    <row r="25320" ht="0" hidden="1" customHeight="1" x14ac:dyDescent="0.25"/>
    <row r="25321" ht="0" hidden="1" customHeight="1" x14ac:dyDescent="0.25"/>
    <row r="25322" ht="0" hidden="1" customHeight="1" x14ac:dyDescent="0.25"/>
    <row r="25323" ht="0" hidden="1" customHeight="1" x14ac:dyDescent="0.25"/>
    <row r="25324" ht="0" hidden="1" customHeight="1" x14ac:dyDescent="0.25"/>
    <row r="25325" ht="0" hidden="1" customHeight="1" x14ac:dyDescent="0.25"/>
    <row r="25326" ht="0" hidden="1" customHeight="1" x14ac:dyDescent="0.25"/>
    <row r="25327" ht="0" hidden="1" customHeight="1" x14ac:dyDescent="0.25"/>
    <row r="25328" ht="0" hidden="1" customHeight="1" x14ac:dyDescent="0.25"/>
    <row r="25329" ht="0" hidden="1" customHeight="1" x14ac:dyDescent="0.25"/>
    <row r="25330" ht="0" hidden="1" customHeight="1" x14ac:dyDescent="0.25"/>
    <row r="25331" ht="0" hidden="1" customHeight="1" x14ac:dyDescent="0.25"/>
    <row r="25332" ht="0" hidden="1" customHeight="1" x14ac:dyDescent="0.25"/>
    <row r="25333" ht="0" hidden="1" customHeight="1" x14ac:dyDescent="0.25"/>
    <row r="25334" ht="0" hidden="1" customHeight="1" x14ac:dyDescent="0.25"/>
    <row r="25335" ht="0" hidden="1" customHeight="1" x14ac:dyDescent="0.25"/>
    <row r="25336" ht="0" hidden="1" customHeight="1" x14ac:dyDescent="0.25"/>
    <row r="25337" ht="0" hidden="1" customHeight="1" x14ac:dyDescent="0.25"/>
    <row r="25338" ht="0" hidden="1" customHeight="1" x14ac:dyDescent="0.25"/>
    <row r="25339" ht="0" hidden="1" customHeight="1" x14ac:dyDescent="0.25"/>
    <row r="25340" ht="0" hidden="1" customHeight="1" x14ac:dyDescent="0.25"/>
    <row r="25341" ht="0" hidden="1" customHeight="1" x14ac:dyDescent="0.25"/>
    <row r="25342" ht="0" hidden="1" customHeight="1" x14ac:dyDescent="0.25"/>
    <row r="25343" ht="0" hidden="1" customHeight="1" x14ac:dyDescent="0.25"/>
    <row r="25344" ht="0" hidden="1" customHeight="1" x14ac:dyDescent="0.25"/>
    <row r="25345" ht="0" hidden="1" customHeight="1" x14ac:dyDescent="0.25"/>
    <row r="25346" ht="0" hidden="1" customHeight="1" x14ac:dyDescent="0.25"/>
    <row r="25347" ht="0" hidden="1" customHeight="1" x14ac:dyDescent="0.25"/>
    <row r="25348" ht="0" hidden="1" customHeight="1" x14ac:dyDescent="0.25"/>
    <row r="25349" ht="0" hidden="1" customHeight="1" x14ac:dyDescent="0.25"/>
    <row r="25350" ht="0" hidden="1" customHeight="1" x14ac:dyDescent="0.25"/>
    <row r="25351" ht="0" hidden="1" customHeight="1" x14ac:dyDescent="0.25"/>
    <row r="25352" ht="0" hidden="1" customHeight="1" x14ac:dyDescent="0.25"/>
    <row r="25353" ht="0" hidden="1" customHeight="1" x14ac:dyDescent="0.25"/>
    <row r="25354" ht="0" hidden="1" customHeight="1" x14ac:dyDescent="0.25"/>
    <row r="25355" ht="0" hidden="1" customHeight="1" x14ac:dyDescent="0.25"/>
    <row r="25356" ht="0" hidden="1" customHeight="1" x14ac:dyDescent="0.25"/>
    <row r="25357" ht="0" hidden="1" customHeight="1" x14ac:dyDescent="0.25"/>
    <row r="25358" ht="0" hidden="1" customHeight="1" x14ac:dyDescent="0.25"/>
    <row r="25359" ht="0" hidden="1" customHeight="1" x14ac:dyDescent="0.25"/>
    <row r="25360" ht="0" hidden="1" customHeight="1" x14ac:dyDescent="0.25"/>
    <row r="25361" ht="0" hidden="1" customHeight="1" x14ac:dyDescent="0.25"/>
    <row r="25362" ht="0" hidden="1" customHeight="1" x14ac:dyDescent="0.25"/>
    <row r="25363" ht="0" hidden="1" customHeight="1" x14ac:dyDescent="0.25"/>
    <row r="25364" ht="0" hidden="1" customHeight="1" x14ac:dyDescent="0.25"/>
    <row r="25365" ht="0" hidden="1" customHeight="1" x14ac:dyDescent="0.25"/>
    <row r="25366" ht="0" hidden="1" customHeight="1" x14ac:dyDescent="0.25"/>
    <row r="25367" ht="0" hidden="1" customHeight="1" x14ac:dyDescent="0.25"/>
    <row r="25368" ht="0" hidden="1" customHeight="1" x14ac:dyDescent="0.25"/>
    <row r="25369" ht="0" hidden="1" customHeight="1" x14ac:dyDescent="0.25"/>
    <row r="25370" ht="0" hidden="1" customHeight="1" x14ac:dyDescent="0.25"/>
    <row r="25371" ht="0" hidden="1" customHeight="1" x14ac:dyDescent="0.25"/>
    <row r="25372" ht="0" hidden="1" customHeight="1" x14ac:dyDescent="0.25"/>
    <row r="25373" ht="0" hidden="1" customHeight="1" x14ac:dyDescent="0.25"/>
    <row r="25374" ht="0" hidden="1" customHeight="1" x14ac:dyDescent="0.25"/>
    <row r="25375" ht="0" hidden="1" customHeight="1" x14ac:dyDescent="0.25"/>
    <row r="25376" ht="0" hidden="1" customHeight="1" x14ac:dyDescent="0.25"/>
    <row r="25377" ht="0" hidden="1" customHeight="1" x14ac:dyDescent="0.25"/>
    <row r="25378" ht="0" hidden="1" customHeight="1" x14ac:dyDescent="0.25"/>
    <row r="25379" ht="0" hidden="1" customHeight="1" x14ac:dyDescent="0.25"/>
    <row r="25380" ht="0" hidden="1" customHeight="1" x14ac:dyDescent="0.25"/>
    <row r="25381" ht="0" hidden="1" customHeight="1" x14ac:dyDescent="0.25"/>
    <row r="25382" ht="0" hidden="1" customHeight="1" x14ac:dyDescent="0.25"/>
    <row r="25383" ht="0" hidden="1" customHeight="1" x14ac:dyDescent="0.25"/>
    <row r="25384" ht="0" hidden="1" customHeight="1" x14ac:dyDescent="0.25"/>
    <row r="25385" ht="0" hidden="1" customHeight="1" x14ac:dyDescent="0.25"/>
    <row r="25386" ht="0" hidden="1" customHeight="1" x14ac:dyDescent="0.25"/>
    <row r="25387" ht="0" hidden="1" customHeight="1" x14ac:dyDescent="0.25"/>
    <row r="25388" ht="0" hidden="1" customHeight="1" x14ac:dyDescent="0.25"/>
    <row r="25389" ht="0" hidden="1" customHeight="1" x14ac:dyDescent="0.25"/>
    <row r="25390" ht="0" hidden="1" customHeight="1" x14ac:dyDescent="0.25"/>
    <row r="25391" ht="0" hidden="1" customHeight="1" x14ac:dyDescent="0.25"/>
    <row r="25392" ht="0" hidden="1" customHeight="1" x14ac:dyDescent="0.25"/>
    <row r="25393" ht="0" hidden="1" customHeight="1" x14ac:dyDescent="0.25"/>
    <row r="25394" ht="0" hidden="1" customHeight="1" x14ac:dyDescent="0.25"/>
    <row r="25395" ht="0" hidden="1" customHeight="1" x14ac:dyDescent="0.25"/>
    <row r="25396" ht="0" hidden="1" customHeight="1" x14ac:dyDescent="0.25"/>
    <row r="25397" ht="0" hidden="1" customHeight="1" x14ac:dyDescent="0.25"/>
    <row r="25398" ht="0" hidden="1" customHeight="1" x14ac:dyDescent="0.25"/>
    <row r="25399" ht="0" hidden="1" customHeight="1" x14ac:dyDescent="0.25"/>
    <row r="25400" ht="0" hidden="1" customHeight="1" x14ac:dyDescent="0.25"/>
    <row r="25401" ht="0" hidden="1" customHeight="1" x14ac:dyDescent="0.25"/>
    <row r="25402" ht="0" hidden="1" customHeight="1" x14ac:dyDescent="0.25"/>
    <row r="25403" ht="0" hidden="1" customHeight="1" x14ac:dyDescent="0.25"/>
    <row r="25404" ht="0" hidden="1" customHeight="1" x14ac:dyDescent="0.25"/>
    <row r="25405" ht="0" hidden="1" customHeight="1" x14ac:dyDescent="0.25"/>
    <row r="25406" ht="0" hidden="1" customHeight="1" x14ac:dyDescent="0.25"/>
    <row r="25407" ht="0" hidden="1" customHeight="1" x14ac:dyDescent="0.25"/>
    <row r="25408" ht="0" hidden="1" customHeight="1" x14ac:dyDescent="0.25"/>
    <row r="25409" ht="0" hidden="1" customHeight="1" x14ac:dyDescent="0.25"/>
    <row r="25410" ht="0" hidden="1" customHeight="1" x14ac:dyDescent="0.25"/>
    <row r="25411" ht="0" hidden="1" customHeight="1" x14ac:dyDescent="0.25"/>
    <row r="25412" ht="0" hidden="1" customHeight="1" x14ac:dyDescent="0.25"/>
    <row r="25413" ht="0" hidden="1" customHeight="1" x14ac:dyDescent="0.25"/>
    <row r="25414" ht="0" hidden="1" customHeight="1" x14ac:dyDescent="0.25"/>
    <row r="25415" ht="0" hidden="1" customHeight="1" x14ac:dyDescent="0.25"/>
    <row r="25416" ht="0" hidden="1" customHeight="1" x14ac:dyDescent="0.25"/>
    <row r="25417" ht="0" hidden="1" customHeight="1" x14ac:dyDescent="0.25"/>
    <row r="25418" ht="0" hidden="1" customHeight="1" x14ac:dyDescent="0.25"/>
    <row r="25419" ht="0" hidden="1" customHeight="1" x14ac:dyDescent="0.25"/>
    <row r="25420" ht="0" hidden="1" customHeight="1" x14ac:dyDescent="0.25"/>
    <row r="25421" ht="0" hidden="1" customHeight="1" x14ac:dyDescent="0.25"/>
    <row r="25422" ht="0" hidden="1" customHeight="1" x14ac:dyDescent="0.25"/>
    <row r="25423" ht="0" hidden="1" customHeight="1" x14ac:dyDescent="0.25"/>
    <row r="25424" ht="0" hidden="1" customHeight="1" x14ac:dyDescent="0.25"/>
    <row r="25425" ht="0" hidden="1" customHeight="1" x14ac:dyDescent="0.25"/>
    <row r="25426" ht="0" hidden="1" customHeight="1" x14ac:dyDescent="0.25"/>
    <row r="25427" ht="0" hidden="1" customHeight="1" x14ac:dyDescent="0.25"/>
    <row r="25428" ht="0" hidden="1" customHeight="1" x14ac:dyDescent="0.25"/>
    <row r="25429" ht="0" hidden="1" customHeight="1" x14ac:dyDescent="0.25"/>
    <row r="25430" ht="0" hidden="1" customHeight="1" x14ac:dyDescent="0.25"/>
    <row r="25431" ht="0" hidden="1" customHeight="1" x14ac:dyDescent="0.25"/>
    <row r="25432" ht="0" hidden="1" customHeight="1" x14ac:dyDescent="0.25"/>
    <row r="25433" ht="0" hidden="1" customHeight="1" x14ac:dyDescent="0.25"/>
    <row r="25434" ht="0" hidden="1" customHeight="1" x14ac:dyDescent="0.25"/>
    <row r="25435" ht="0" hidden="1" customHeight="1" x14ac:dyDescent="0.25"/>
    <row r="25436" ht="0" hidden="1" customHeight="1" x14ac:dyDescent="0.25"/>
    <row r="25437" ht="0" hidden="1" customHeight="1" x14ac:dyDescent="0.25"/>
    <row r="25438" ht="0" hidden="1" customHeight="1" x14ac:dyDescent="0.25"/>
    <row r="25439" ht="0" hidden="1" customHeight="1" x14ac:dyDescent="0.25"/>
    <row r="25440" ht="0" hidden="1" customHeight="1" x14ac:dyDescent="0.25"/>
    <row r="25441" ht="0" hidden="1" customHeight="1" x14ac:dyDescent="0.25"/>
    <row r="25442" ht="0" hidden="1" customHeight="1" x14ac:dyDescent="0.25"/>
    <row r="25443" ht="0" hidden="1" customHeight="1" x14ac:dyDescent="0.25"/>
    <row r="25444" ht="0" hidden="1" customHeight="1" x14ac:dyDescent="0.25"/>
    <row r="25445" ht="0" hidden="1" customHeight="1" x14ac:dyDescent="0.25"/>
    <row r="25446" ht="0" hidden="1" customHeight="1" x14ac:dyDescent="0.25"/>
    <row r="25447" ht="0" hidden="1" customHeight="1" x14ac:dyDescent="0.25"/>
    <row r="25448" ht="0" hidden="1" customHeight="1" x14ac:dyDescent="0.25"/>
    <row r="25449" ht="0" hidden="1" customHeight="1" x14ac:dyDescent="0.25"/>
    <row r="25450" ht="0" hidden="1" customHeight="1" x14ac:dyDescent="0.25"/>
    <row r="25451" ht="0" hidden="1" customHeight="1" x14ac:dyDescent="0.25"/>
    <row r="25452" ht="0" hidden="1" customHeight="1" x14ac:dyDescent="0.25"/>
    <row r="25453" ht="0" hidden="1" customHeight="1" x14ac:dyDescent="0.25"/>
    <row r="25454" ht="0" hidden="1" customHeight="1" x14ac:dyDescent="0.25"/>
    <row r="25455" ht="0" hidden="1" customHeight="1" x14ac:dyDescent="0.25"/>
    <row r="25456" ht="0" hidden="1" customHeight="1" x14ac:dyDescent="0.25"/>
    <row r="25457" ht="0" hidden="1" customHeight="1" x14ac:dyDescent="0.25"/>
    <row r="25458" ht="0" hidden="1" customHeight="1" x14ac:dyDescent="0.25"/>
    <row r="25459" ht="0" hidden="1" customHeight="1" x14ac:dyDescent="0.25"/>
    <row r="25460" ht="0" hidden="1" customHeight="1" x14ac:dyDescent="0.25"/>
    <row r="25461" ht="0" hidden="1" customHeight="1" x14ac:dyDescent="0.25"/>
    <row r="25462" ht="0" hidden="1" customHeight="1" x14ac:dyDescent="0.25"/>
    <row r="25463" ht="0" hidden="1" customHeight="1" x14ac:dyDescent="0.25"/>
    <row r="25464" ht="0" hidden="1" customHeight="1" x14ac:dyDescent="0.25"/>
    <row r="25465" ht="0" hidden="1" customHeight="1" x14ac:dyDescent="0.25"/>
    <row r="25466" ht="0" hidden="1" customHeight="1" x14ac:dyDescent="0.25"/>
    <row r="25467" ht="0" hidden="1" customHeight="1" x14ac:dyDescent="0.25"/>
    <row r="25468" ht="0" hidden="1" customHeight="1" x14ac:dyDescent="0.25"/>
    <row r="25469" ht="0" hidden="1" customHeight="1" x14ac:dyDescent="0.25"/>
    <row r="25470" ht="0" hidden="1" customHeight="1" x14ac:dyDescent="0.25"/>
    <row r="25471" ht="0" hidden="1" customHeight="1" x14ac:dyDescent="0.25"/>
    <row r="25472" ht="0" hidden="1" customHeight="1" x14ac:dyDescent="0.25"/>
    <row r="25473" ht="0" hidden="1" customHeight="1" x14ac:dyDescent="0.25"/>
    <row r="25474" ht="0" hidden="1" customHeight="1" x14ac:dyDescent="0.25"/>
    <row r="25475" ht="0" hidden="1" customHeight="1" x14ac:dyDescent="0.25"/>
    <row r="25476" ht="0" hidden="1" customHeight="1" x14ac:dyDescent="0.25"/>
    <row r="25477" ht="0" hidden="1" customHeight="1" x14ac:dyDescent="0.25"/>
    <row r="25478" ht="0" hidden="1" customHeight="1" x14ac:dyDescent="0.25"/>
    <row r="25479" ht="0" hidden="1" customHeight="1" x14ac:dyDescent="0.25"/>
    <row r="25480" ht="0" hidden="1" customHeight="1" x14ac:dyDescent="0.25"/>
    <row r="25481" ht="0" hidden="1" customHeight="1" x14ac:dyDescent="0.25"/>
    <row r="25482" ht="0" hidden="1" customHeight="1" x14ac:dyDescent="0.25"/>
    <row r="25483" ht="0" hidden="1" customHeight="1" x14ac:dyDescent="0.25"/>
    <row r="25484" ht="0" hidden="1" customHeight="1" x14ac:dyDescent="0.25"/>
    <row r="25485" ht="0" hidden="1" customHeight="1" x14ac:dyDescent="0.25"/>
    <row r="25486" ht="0" hidden="1" customHeight="1" x14ac:dyDescent="0.25"/>
    <row r="25487" ht="0" hidden="1" customHeight="1" x14ac:dyDescent="0.25"/>
    <row r="25488" ht="0" hidden="1" customHeight="1" x14ac:dyDescent="0.25"/>
    <row r="25489" ht="0" hidden="1" customHeight="1" x14ac:dyDescent="0.25"/>
    <row r="25490" ht="0" hidden="1" customHeight="1" x14ac:dyDescent="0.25"/>
    <row r="25491" ht="0" hidden="1" customHeight="1" x14ac:dyDescent="0.25"/>
    <row r="25492" ht="0" hidden="1" customHeight="1" x14ac:dyDescent="0.25"/>
    <row r="25493" ht="0" hidden="1" customHeight="1" x14ac:dyDescent="0.25"/>
    <row r="25494" ht="0" hidden="1" customHeight="1" x14ac:dyDescent="0.25"/>
    <row r="25495" ht="0" hidden="1" customHeight="1" x14ac:dyDescent="0.25"/>
    <row r="25496" ht="0" hidden="1" customHeight="1" x14ac:dyDescent="0.25"/>
    <row r="25497" ht="0" hidden="1" customHeight="1" x14ac:dyDescent="0.25"/>
    <row r="25498" ht="0" hidden="1" customHeight="1" x14ac:dyDescent="0.25"/>
    <row r="25499" ht="0" hidden="1" customHeight="1" x14ac:dyDescent="0.25"/>
    <row r="25500" ht="0" hidden="1" customHeight="1" x14ac:dyDescent="0.25"/>
    <row r="25501" ht="0" hidden="1" customHeight="1" x14ac:dyDescent="0.25"/>
    <row r="25502" ht="0" hidden="1" customHeight="1" x14ac:dyDescent="0.25"/>
    <row r="25503" ht="0" hidden="1" customHeight="1" x14ac:dyDescent="0.25"/>
    <row r="25504" ht="0" hidden="1" customHeight="1" x14ac:dyDescent="0.25"/>
    <row r="25505" ht="0" hidden="1" customHeight="1" x14ac:dyDescent="0.25"/>
    <row r="25506" ht="0" hidden="1" customHeight="1" x14ac:dyDescent="0.25"/>
    <row r="25507" ht="0" hidden="1" customHeight="1" x14ac:dyDescent="0.25"/>
    <row r="25508" ht="0" hidden="1" customHeight="1" x14ac:dyDescent="0.25"/>
    <row r="25509" ht="0" hidden="1" customHeight="1" x14ac:dyDescent="0.25"/>
    <row r="25510" ht="0" hidden="1" customHeight="1" x14ac:dyDescent="0.25"/>
    <row r="25511" ht="0" hidden="1" customHeight="1" x14ac:dyDescent="0.25"/>
    <row r="25512" ht="0" hidden="1" customHeight="1" x14ac:dyDescent="0.25"/>
    <row r="25513" ht="0" hidden="1" customHeight="1" x14ac:dyDescent="0.25"/>
    <row r="25514" ht="0" hidden="1" customHeight="1" x14ac:dyDescent="0.25"/>
    <row r="25515" ht="0" hidden="1" customHeight="1" x14ac:dyDescent="0.25"/>
    <row r="25516" ht="0" hidden="1" customHeight="1" x14ac:dyDescent="0.25"/>
    <row r="25517" ht="0" hidden="1" customHeight="1" x14ac:dyDescent="0.25"/>
    <row r="25518" ht="0" hidden="1" customHeight="1" x14ac:dyDescent="0.25"/>
    <row r="25519" ht="0" hidden="1" customHeight="1" x14ac:dyDescent="0.25"/>
    <row r="25520" ht="0" hidden="1" customHeight="1" x14ac:dyDescent="0.25"/>
    <row r="25521" ht="0" hidden="1" customHeight="1" x14ac:dyDescent="0.25"/>
    <row r="25522" ht="0" hidden="1" customHeight="1" x14ac:dyDescent="0.25"/>
    <row r="25523" ht="0" hidden="1" customHeight="1" x14ac:dyDescent="0.25"/>
    <row r="25524" ht="0" hidden="1" customHeight="1" x14ac:dyDescent="0.25"/>
    <row r="25525" ht="0" hidden="1" customHeight="1" x14ac:dyDescent="0.25"/>
    <row r="25526" ht="0" hidden="1" customHeight="1" x14ac:dyDescent="0.25"/>
    <row r="25527" ht="0" hidden="1" customHeight="1" x14ac:dyDescent="0.25"/>
    <row r="25528" ht="0" hidden="1" customHeight="1" x14ac:dyDescent="0.25"/>
    <row r="25529" ht="0" hidden="1" customHeight="1" x14ac:dyDescent="0.25"/>
    <row r="25530" ht="0" hidden="1" customHeight="1" x14ac:dyDescent="0.25"/>
    <row r="25531" ht="0" hidden="1" customHeight="1" x14ac:dyDescent="0.25"/>
    <row r="25532" ht="0" hidden="1" customHeight="1" x14ac:dyDescent="0.25"/>
    <row r="25533" ht="0" hidden="1" customHeight="1" x14ac:dyDescent="0.25"/>
    <row r="25534" ht="0" hidden="1" customHeight="1" x14ac:dyDescent="0.25"/>
    <row r="25535" ht="0" hidden="1" customHeight="1" x14ac:dyDescent="0.25"/>
    <row r="25536" ht="0" hidden="1" customHeight="1" x14ac:dyDescent="0.25"/>
    <row r="25537" ht="0" hidden="1" customHeight="1" x14ac:dyDescent="0.25"/>
    <row r="25538" ht="0" hidden="1" customHeight="1" x14ac:dyDescent="0.25"/>
    <row r="25539" ht="0" hidden="1" customHeight="1" x14ac:dyDescent="0.25"/>
    <row r="25540" ht="0" hidden="1" customHeight="1" x14ac:dyDescent="0.25"/>
    <row r="25541" ht="0" hidden="1" customHeight="1" x14ac:dyDescent="0.25"/>
    <row r="25542" ht="0" hidden="1" customHeight="1" x14ac:dyDescent="0.25"/>
    <row r="25543" ht="0" hidden="1" customHeight="1" x14ac:dyDescent="0.25"/>
    <row r="25544" ht="0" hidden="1" customHeight="1" x14ac:dyDescent="0.25"/>
    <row r="25545" ht="0" hidden="1" customHeight="1" x14ac:dyDescent="0.25"/>
    <row r="25546" ht="0" hidden="1" customHeight="1" x14ac:dyDescent="0.25"/>
    <row r="25547" ht="0" hidden="1" customHeight="1" x14ac:dyDescent="0.25"/>
    <row r="25548" ht="0" hidden="1" customHeight="1" x14ac:dyDescent="0.25"/>
    <row r="25549" ht="0" hidden="1" customHeight="1" x14ac:dyDescent="0.25"/>
    <row r="25550" ht="0" hidden="1" customHeight="1" x14ac:dyDescent="0.25"/>
    <row r="25551" ht="0" hidden="1" customHeight="1" x14ac:dyDescent="0.25"/>
    <row r="25552" ht="0" hidden="1" customHeight="1" x14ac:dyDescent="0.25"/>
    <row r="25553" ht="0" hidden="1" customHeight="1" x14ac:dyDescent="0.25"/>
    <row r="25554" ht="0" hidden="1" customHeight="1" x14ac:dyDescent="0.25"/>
    <row r="25555" ht="0" hidden="1" customHeight="1" x14ac:dyDescent="0.25"/>
    <row r="25556" ht="0" hidden="1" customHeight="1" x14ac:dyDescent="0.25"/>
    <row r="25557" ht="0" hidden="1" customHeight="1" x14ac:dyDescent="0.25"/>
    <row r="25558" ht="0" hidden="1" customHeight="1" x14ac:dyDescent="0.25"/>
    <row r="25559" ht="0" hidden="1" customHeight="1" x14ac:dyDescent="0.25"/>
    <row r="25560" ht="0" hidden="1" customHeight="1" x14ac:dyDescent="0.25"/>
    <row r="25561" ht="0" hidden="1" customHeight="1" x14ac:dyDescent="0.25"/>
    <row r="25562" ht="0" hidden="1" customHeight="1" x14ac:dyDescent="0.25"/>
    <row r="25563" ht="0" hidden="1" customHeight="1" x14ac:dyDescent="0.25"/>
    <row r="25564" ht="0" hidden="1" customHeight="1" x14ac:dyDescent="0.25"/>
    <row r="25565" ht="0" hidden="1" customHeight="1" x14ac:dyDescent="0.25"/>
    <row r="25566" ht="0" hidden="1" customHeight="1" x14ac:dyDescent="0.25"/>
    <row r="25567" ht="0" hidden="1" customHeight="1" x14ac:dyDescent="0.25"/>
    <row r="25568" ht="0" hidden="1" customHeight="1" x14ac:dyDescent="0.25"/>
    <row r="25569" ht="0" hidden="1" customHeight="1" x14ac:dyDescent="0.25"/>
    <row r="25570" ht="0" hidden="1" customHeight="1" x14ac:dyDescent="0.25"/>
    <row r="25571" ht="0" hidden="1" customHeight="1" x14ac:dyDescent="0.25"/>
    <row r="25572" ht="0" hidden="1" customHeight="1" x14ac:dyDescent="0.25"/>
    <row r="25573" ht="0" hidden="1" customHeight="1" x14ac:dyDescent="0.25"/>
    <row r="25574" ht="0" hidden="1" customHeight="1" x14ac:dyDescent="0.25"/>
    <row r="25575" ht="0" hidden="1" customHeight="1" x14ac:dyDescent="0.25"/>
    <row r="25576" ht="0" hidden="1" customHeight="1" x14ac:dyDescent="0.25"/>
    <row r="25577" ht="0" hidden="1" customHeight="1" x14ac:dyDescent="0.25"/>
    <row r="25578" ht="0" hidden="1" customHeight="1" x14ac:dyDescent="0.25"/>
    <row r="25579" ht="0" hidden="1" customHeight="1" x14ac:dyDescent="0.25"/>
    <row r="25580" ht="0" hidden="1" customHeight="1" x14ac:dyDescent="0.25"/>
    <row r="25581" ht="0" hidden="1" customHeight="1" x14ac:dyDescent="0.25"/>
    <row r="25582" ht="0" hidden="1" customHeight="1" x14ac:dyDescent="0.25"/>
    <row r="25583" ht="0" hidden="1" customHeight="1" x14ac:dyDescent="0.25"/>
    <row r="25584" ht="0" hidden="1" customHeight="1" x14ac:dyDescent="0.25"/>
    <row r="25585" ht="0" hidden="1" customHeight="1" x14ac:dyDescent="0.25"/>
    <row r="25586" ht="0" hidden="1" customHeight="1" x14ac:dyDescent="0.25"/>
    <row r="25587" ht="0" hidden="1" customHeight="1" x14ac:dyDescent="0.25"/>
    <row r="25588" ht="0" hidden="1" customHeight="1" x14ac:dyDescent="0.25"/>
    <row r="25589" ht="0" hidden="1" customHeight="1" x14ac:dyDescent="0.25"/>
    <row r="25590" ht="0" hidden="1" customHeight="1" x14ac:dyDescent="0.25"/>
    <row r="25591" ht="0" hidden="1" customHeight="1" x14ac:dyDescent="0.25"/>
    <row r="25592" ht="0" hidden="1" customHeight="1" x14ac:dyDescent="0.25"/>
    <row r="25593" ht="0" hidden="1" customHeight="1" x14ac:dyDescent="0.25"/>
    <row r="25594" ht="0" hidden="1" customHeight="1" x14ac:dyDescent="0.25"/>
    <row r="25595" ht="0" hidden="1" customHeight="1" x14ac:dyDescent="0.25"/>
    <row r="25596" ht="0" hidden="1" customHeight="1" x14ac:dyDescent="0.25"/>
    <row r="25597" ht="0" hidden="1" customHeight="1" x14ac:dyDescent="0.25"/>
    <row r="25598" ht="0" hidden="1" customHeight="1" x14ac:dyDescent="0.25"/>
    <row r="25599" ht="0" hidden="1" customHeight="1" x14ac:dyDescent="0.25"/>
    <row r="25600" ht="0" hidden="1" customHeight="1" x14ac:dyDescent="0.25"/>
    <row r="25601" ht="0" hidden="1" customHeight="1" x14ac:dyDescent="0.25"/>
    <row r="25602" ht="0" hidden="1" customHeight="1" x14ac:dyDescent="0.25"/>
    <row r="25603" ht="0" hidden="1" customHeight="1" x14ac:dyDescent="0.25"/>
    <row r="25604" ht="0" hidden="1" customHeight="1" x14ac:dyDescent="0.25"/>
    <row r="25605" ht="0" hidden="1" customHeight="1" x14ac:dyDescent="0.25"/>
    <row r="25606" ht="0" hidden="1" customHeight="1" x14ac:dyDescent="0.25"/>
    <row r="25607" ht="0" hidden="1" customHeight="1" x14ac:dyDescent="0.25"/>
    <row r="25608" ht="0" hidden="1" customHeight="1" x14ac:dyDescent="0.25"/>
    <row r="25609" ht="0" hidden="1" customHeight="1" x14ac:dyDescent="0.25"/>
    <row r="25610" ht="0" hidden="1" customHeight="1" x14ac:dyDescent="0.25"/>
    <row r="25611" ht="0" hidden="1" customHeight="1" x14ac:dyDescent="0.25"/>
    <row r="25612" ht="0" hidden="1" customHeight="1" x14ac:dyDescent="0.25"/>
    <row r="25613" ht="0" hidden="1" customHeight="1" x14ac:dyDescent="0.25"/>
    <row r="25614" ht="0" hidden="1" customHeight="1" x14ac:dyDescent="0.25"/>
    <row r="25615" ht="0" hidden="1" customHeight="1" x14ac:dyDescent="0.25"/>
    <row r="25616" ht="0" hidden="1" customHeight="1" x14ac:dyDescent="0.25"/>
    <row r="25617" ht="0" hidden="1" customHeight="1" x14ac:dyDescent="0.25"/>
    <row r="25618" ht="0" hidden="1" customHeight="1" x14ac:dyDescent="0.25"/>
    <row r="25619" ht="0" hidden="1" customHeight="1" x14ac:dyDescent="0.25"/>
    <row r="25620" ht="0" hidden="1" customHeight="1" x14ac:dyDescent="0.25"/>
    <row r="25621" ht="0" hidden="1" customHeight="1" x14ac:dyDescent="0.25"/>
    <row r="25622" ht="0" hidden="1" customHeight="1" x14ac:dyDescent="0.25"/>
    <row r="25623" ht="0" hidden="1" customHeight="1" x14ac:dyDescent="0.25"/>
    <row r="25624" ht="0" hidden="1" customHeight="1" x14ac:dyDescent="0.25"/>
    <row r="25625" ht="0" hidden="1" customHeight="1" x14ac:dyDescent="0.25"/>
    <row r="25626" ht="0" hidden="1" customHeight="1" x14ac:dyDescent="0.25"/>
    <row r="25627" ht="0" hidden="1" customHeight="1" x14ac:dyDescent="0.25"/>
    <row r="25628" ht="0" hidden="1" customHeight="1" x14ac:dyDescent="0.25"/>
    <row r="25629" ht="0" hidden="1" customHeight="1" x14ac:dyDescent="0.25"/>
    <row r="25630" ht="0" hidden="1" customHeight="1" x14ac:dyDescent="0.25"/>
    <row r="25631" ht="0" hidden="1" customHeight="1" x14ac:dyDescent="0.25"/>
    <row r="25632" ht="0" hidden="1" customHeight="1" x14ac:dyDescent="0.25"/>
    <row r="25633" ht="0" hidden="1" customHeight="1" x14ac:dyDescent="0.25"/>
    <row r="25634" ht="0" hidden="1" customHeight="1" x14ac:dyDescent="0.25"/>
    <row r="25635" ht="0" hidden="1" customHeight="1" x14ac:dyDescent="0.25"/>
    <row r="25636" ht="0" hidden="1" customHeight="1" x14ac:dyDescent="0.25"/>
    <row r="25637" ht="0" hidden="1" customHeight="1" x14ac:dyDescent="0.25"/>
    <row r="25638" ht="0" hidden="1" customHeight="1" x14ac:dyDescent="0.25"/>
    <row r="25639" ht="0" hidden="1" customHeight="1" x14ac:dyDescent="0.25"/>
    <row r="25640" ht="0" hidden="1" customHeight="1" x14ac:dyDescent="0.25"/>
    <row r="25641" ht="0" hidden="1" customHeight="1" x14ac:dyDescent="0.25"/>
    <row r="25642" ht="0" hidden="1" customHeight="1" x14ac:dyDescent="0.25"/>
    <row r="25643" ht="0" hidden="1" customHeight="1" x14ac:dyDescent="0.25"/>
    <row r="25644" ht="0" hidden="1" customHeight="1" x14ac:dyDescent="0.25"/>
    <row r="25645" ht="0" hidden="1" customHeight="1" x14ac:dyDescent="0.25"/>
    <row r="25646" ht="0" hidden="1" customHeight="1" x14ac:dyDescent="0.25"/>
    <row r="25647" ht="0" hidden="1" customHeight="1" x14ac:dyDescent="0.25"/>
    <row r="25648" ht="0" hidden="1" customHeight="1" x14ac:dyDescent="0.25"/>
    <row r="25649" ht="0" hidden="1" customHeight="1" x14ac:dyDescent="0.25"/>
    <row r="25650" ht="0" hidden="1" customHeight="1" x14ac:dyDescent="0.25"/>
    <row r="25651" ht="0" hidden="1" customHeight="1" x14ac:dyDescent="0.25"/>
    <row r="25652" ht="0" hidden="1" customHeight="1" x14ac:dyDescent="0.25"/>
    <row r="25653" ht="0" hidden="1" customHeight="1" x14ac:dyDescent="0.25"/>
    <row r="25654" ht="0" hidden="1" customHeight="1" x14ac:dyDescent="0.25"/>
    <row r="25655" ht="0" hidden="1" customHeight="1" x14ac:dyDescent="0.25"/>
    <row r="25656" ht="0" hidden="1" customHeight="1" x14ac:dyDescent="0.25"/>
    <row r="25657" ht="0" hidden="1" customHeight="1" x14ac:dyDescent="0.25"/>
    <row r="25658" ht="0" hidden="1" customHeight="1" x14ac:dyDescent="0.25"/>
    <row r="25659" ht="0" hidden="1" customHeight="1" x14ac:dyDescent="0.25"/>
    <row r="25660" ht="0" hidden="1" customHeight="1" x14ac:dyDescent="0.25"/>
    <row r="25661" ht="0" hidden="1" customHeight="1" x14ac:dyDescent="0.25"/>
    <row r="25662" ht="0" hidden="1" customHeight="1" x14ac:dyDescent="0.25"/>
    <row r="25663" ht="0" hidden="1" customHeight="1" x14ac:dyDescent="0.25"/>
    <row r="25664" ht="0" hidden="1" customHeight="1" x14ac:dyDescent="0.25"/>
    <row r="25665" ht="0" hidden="1" customHeight="1" x14ac:dyDescent="0.25"/>
    <row r="25666" ht="0" hidden="1" customHeight="1" x14ac:dyDescent="0.25"/>
    <row r="25667" ht="0" hidden="1" customHeight="1" x14ac:dyDescent="0.25"/>
    <row r="25668" ht="0" hidden="1" customHeight="1" x14ac:dyDescent="0.25"/>
    <row r="25669" ht="0" hidden="1" customHeight="1" x14ac:dyDescent="0.25"/>
    <row r="25670" ht="0" hidden="1" customHeight="1" x14ac:dyDescent="0.25"/>
    <row r="25671" ht="0" hidden="1" customHeight="1" x14ac:dyDescent="0.25"/>
    <row r="25672" ht="0" hidden="1" customHeight="1" x14ac:dyDescent="0.25"/>
    <row r="25673" ht="0" hidden="1" customHeight="1" x14ac:dyDescent="0.25"/>
    <row r="25674" ht="0" hidden="1" customHeight="1" x14ac:dyDescent="0.25"/>
    <row r="25675" ht="0" hidden="1" customHeight="1" x14ac:dyDescent="0.25"/>
    <row r="25676" ht="0" hidden="1" customHeight="1" x14ac:dyDescent="0.25"/>
    <row r="25677" ht="0" hidden="1" customHeight="1" x14ac:dyDescent="0.25"/>
    <row r="25678" ht="0" hidden="1" customHeight="1" x14ac:dyDescent="0.25"/>
    <row r="25679" ht="0" hidden="1" customHeight="1" x14ac:dyDescent="0.25"/>
    <row r="25680" ht="0" hidden="1" customHeight="1" x14ac:dyDescent="0.25"/>
    <row r="25681" ht="0" hidden="1" customHeight="1" x14ac:dyDescent="0.25"/>
    <row r="25682" ht="0" hidden="1" customHeight="1" x14ac:dyDescent="0.25"/>
    <row r="25683" ht="0" hidden="1" customHeight="1" x14ac:dyDescent="0.25"/>
    <row r="25684" ht="0" hidden="1" customHeight="1" x14ac:dyDescent="0.25"/>
    <row r="25685" ht="0" hidden="1" customHeight="1" x14ac:dyDescent="0.25"/>
    <row r="25686" ht="0" hidden="1" customHeight="1" x14ac:dyDescent="0.25"/>
    <row r="25687" ht="0" hidden="1" customHeight="1" x14ac:dyDescent="0.25"/>
    <row r="25688" ht="0" hidden="1" customHeight="1" x14ac:dyDescent="0.25"/>
    <row r="25689" ht="0" hidden="1" customHeight="1" x14ac:dyDescent="0.25"/>
    <row r="25690" ht="0" hidden="1" customHeight="1" x14ac:dyDescent="0.25"/>
    <row r="25691" ht="0" hidden="1" customHeight="1" x14ac:dyDescent="0.25"/>
    <row r="25692" ht="0" hidden="1" customHeight="1" x14ac:dyDescent="0.25"/>
    <row r="25693" ht="0" hidden="1" customHeight="1" x14ac:dyDescent="0.25"/>
    <row r="25694" ht="0" hidden="1" customHeight="1" x14ac:dyDescent="0.25"/>
    <row r="25695" ht="0" hidden="1" customHeight="1" x14ac:dyDescent="0.25"/>
    <row r="25696" ht="0" hidden="1" customHeight="1" x14ac:dyDescent="0.25"/>
    <row r="25697" ht="0" hidden="1" customHeight="1" x14ac:dyDescent="0.25"/>
    <row r="25698" ht="0" hidden="1" customHeight="1" x14ac:dyDescent="0.25"/>
    <row r="25699" ht="0" hidden="1" customHeight="1" x14ac:dyDescent="0.25"/>
    <row r="25700" ht="0" hidden="1" customHeight="1" x14ac:dyDescent="0.25"/>
    <row r="25701" ht="0" hidden="1" customHeight="1" x14ac:dyDescent="0.25"/>
    <row r="25702" ht="0" hidden="1" customHeight="1" x14ac:dyDescent="0.25"/>
    <row r="25703" ht="0" hidden="1" customHeight="1" x14ac:dyDescent="0.25"/>
    <row r="25704" ht="0" hidden="1" customHeight="1" x14ac:dyDescent="0.25"/>
    <row r="25705" ht="0" hidden="1" customHeight="1" x14ac:dyDescent="0.25"/>
    <row r="25706" ht="0" hidden="1" customHeight="1" x14ac:dyDescent="0.25"/>
    <row r="25707" ht="0" hidden="1" customHeight="1" x14ac:dyDescent="0.25"/>
    <row r="25708" ht="0" hidden="1" customHeight="1" x14ac:dyDescent="0.25"/>
    <row r="25709" ht="0" hidden="1" customHeight="1" x14ac:dyDescent="0.25"/>
    <row r="25710" ht="0" hidden="1" customHeight="1" x14ac:dyDescent="0.25"/>
    <row r="25711" ht="0" hidden="1" customHeight="1" x14ac:dyDescent="0.25"/>
    <row r="25712" ht="0" hidden="1" customHeight="1" x14ac:dyDescent="0.25"/>
    <row r="25713" ht="0" hidden="1" customHeight="1" x14ac:dyDescent="0.25"/>
    <row r="25714" ht="0" hidden="1" customHeight="1" x14ac:dyDescent="0.25"/>
    <row r="25715" ht="0" hidden="1" customHeight="1" x14ac:dyDescent="0.25"/>
    <row r="25716" ht="0" hidden="1" customHeight="1" x14ac:dyDescent="0.25"/>
    <row r="25717" ht="0" hidden="1" customHeight="1" x14ac:dyDescent="0.25"/>
    <row r="25718" ht="0" hidden="1" customHeight="1" x14ac:dyDescent="0.25"/>
    <row r="25719" ht="0" hidden="1" customHeight="1" x14ac:dyDescent="0.25"/>
    <row r="25720" ht="0" hidden="1" customHeight="1" x14ac:dyDescent="0.25"/>
    <row r="25721" ht="0" hidden="1" customHeight="1" x14ac:dyDescent="0.25"/>
    <row r="25722" ht="0" hidden="1" customHeight="1" x14ac:dyDescent="0.25"/>
    <row r="25723" ht="0" hidden="1" customHeight="1" x14ac:dyDescent="0.25"/>
    <row r="25724" ht="0" hidden="1" customHeight="1" x14ac:dyDescent="0.25"/>
    <row r="25725" ht="0" hidden="1" customHeight="1" x14ac:dyDescent="0.25"/>
    <row r="25726" ht="0" hidden="1" customHeight="1" x14ac:dyDescent="0.25"/>
    <row r="25727" ht="0" hidden="1" customHeight="1" x14ac:dyDescent="0.25"/>
    <row r="25728" ht="0" hidden="1" customHeight="1" x14ac:dyDescent="0.25"/>
    <row r="25729" ht="0" hidden="1" customHeight="1" x14ac:dyDescent="0.25"/>
    <row r="25730" ht="0" hidden="1" customHeight="1" x14ac:dyDescent="0.25"/>
    <row r="25731" ht="0" hidden="1" customHeight="1" x14ac:dyDescent="0.25"/>
    <row r="25732" ht="0" hidden="1" customHeight="1" x14ac:dyDescent="0.25"/>
    <row r="25733" ht="0" hidden="1" customHeight="1" x14ac:dyDescent="0.25"/>
    <row r="25734" ht="0" hidden="1" customHeight="1" x14ac:dyDescent="0.25"/>
    <row r="25735" ht="0" hidden="1" customHeight="1" x14ac:dyDescent="0.25"/>
    <row r="25736" ht="0" hidden="1" customHeight="1" x14ac:dyDescent="0.25"/>
    <row r="25737" ht="0" hidden="1" customHeight="1" x14ac:dyDescent="0.25"/>
    <row r="25738" ht="0" hidden="1" customHeight="1" x14ac:dyDescent="0.25"/>
    <row r="25739" ht="0" hidden="1" customHeight="1" x14ac:dyDescent="0.25"/>
    <row r="25740" ht="0" hidden="1" customHeight="1" x14ac:dyDescent="0.25"/>
    <row r="25741" ht="0" hidden="1" customHeight="1" x14ac:dyDescent="0.25"/>
    <row r="25742" ht="0" hidden="1" customHeight="1" x14ac:dyDescent="0.25"/>
    <row r="25743" ht="0" hidden="1" customHeight="1" x14ac:dyDescent="0.25"/>
    <row r="25744" ht="0" hidden="1" customHeight="1" x14ac:dyDescent="0.25"/>
    <row r="25745" ht="0" hidden="1" customHeight="1" x14ac:dyDescent="0.25"/>
    <row r="25746" ht="0" hidden="1" customHeight="1" x14ac:dyDescent="0.25"/>
    <row r="25747" ht="0" hidden="1" customHeight="1" x14ac:dyDescent="0.25"/>
    <row r="25748" ht="0" hidden="1" customHeight="1" x14ac:dyDescent="0.25"/>
    <row r="25749" ht="0" hidden="1" customHeight="1" x14ac:dyDescent="0.25"/>
    <row r="25750" ht="0" hidden="1" customHeight="1" x14ac:dyDescent="0.25"/>
    <row r="25751" ht="0" hidden="1" customHeight="1" x14ac:dyDescent="0.25"/>
    <row r="25752" ht="0" hidden="1" customHeight="1" x14ac:dyDescent="0.25"/>
    <row r="25753" ht="0" hidden="1" customHeight="1" x14ac:dyDescent="0.25"/>
    <row r="25754" ht="0" hidden="1" customHeight="1" x14ac:dyDescent="0.25"/>
    <row r="25755" ht="0" hidden="1" customHeight="1" x14ac:dyDescent="0.25"/>
    <row r="25756" ht="0" hidden="1" customHeight="1" x14ac:dyDescent="0.25"/>
    <row r="25757" ht="0" hidden="1" customHeight="1" x14ac:dyDescent="0.25"/>
    <row r="25758" ht="0" hidden="1" customHeight="1" x14ac:dyDescent="0.25"/>
    <row r="25759" ht="0" hidden="1" customHeight="1" x14ac:dyDescent="0.25"/>
    <row r="25760" ht="0" hidden="1" customHeight="1" x14ac:dyDescent="0.25"/>
    <row r="25761" ht="0" hidden="1" customHeight="1" x14ac:dyDescent="0.25"/>
    <row r="25762" ht="0" hidden="1" customHeight="1" x14ac:dyDescent="0.25"/>
    <row r="25763" ht="0" hidden="1" customHeight="1" x14ac:dyDescent="0.25"/>
    <row r="25764" ht="0" hidden="1" customHeight="1" x14ac:dyDescent="0.25"/>
    <row r="25765" ht="0" hidden="1" customHeight="1" x14ac:dyDescent="0.25"/>
    <row r="25766" ht="0" hidden="1" customHeight="1" x14ac:dyDescent="0.25"/>
    <row r="25767" ht="0" hidden="1" customHeight="1" x14ac:dyDescent="0.25"/>
    <row r="25768" ht="0" hidden="1" customHeight="1" x14ac:dyDescent="0.25"/>
    <row r="25769" ht="0" hidden="1" customHeight="1" x14ac:dyDescent="0.25"/>
    <row r="25770" ht="0" hidden="1" customHeight="1" x14ac:dyDescent="0.25"/>
    <row r="25771" ht="0" hidden="1" customHeight="1" x14ac:dyDescent="0.25"/>
    <row r="25772" ht="0" hidden="1" customHeight="1" x14ac:dyDescent="0.25"/>
    <row r="25773" ht="0" hidden="1" customHeight="1" x14ac:dyDescent="0.25"/>
    <row r="25774" ht="0" hidden="1" customHeight="1" x14ac:dyDescent="0.25"/>
    <row r="25775" ht="0" hidden="1" customHeight="1" x14ac:dyDescent="0.25"/>
    <row r="25776" ht="0" hidden="1" customHeight="1" x14ac:dyDescent="0.25"/>
    <row r="25777" ht="0" hidden="1" customHeight="1" x14ac:dyDescent="0.25"/>
    <row r="25778" ht="0" hidden="1" customHeight="1" x14ac:dyDescent="0.25"/>
    <row r="25779" ht="0" hidden="1" customHeight="1" x14ac:dyDescent="0.25"/>
    <row r="25780" ht="0" hidden="1" customHeight="1" x14ac:dyDescent="0.25"/>
    <row r="25781" ht="0" hidden="1" customHeight="1" x14ac:dyDescent="0.25"/>
    <row r="25782" ht="0" hidden="1" customHeight="1" x14ac:dyDescent="0.25"/>
    <row r="25783" ht="0" hidden="1" customHeight="1" x14ac:dyDescent="0.25"/>
    <row r="25784" ht="0" hidden="1" customHeight="1" x14ac:dyDescent="0.25"/>
    <row r="25785" ht="0" hidden="1" customHeight="1" x14ac:dyDescent="0.25"/>
    <row r="25786" ht="0" hidden="1" customHeight="1" x14ac:dyDescent="0.25"/>
    <row r="25787" ht="0" hidden="1" customHeight="1" x14ac:dyDescent="0.25"/>
    <row r="25788" ht="0" hidden="1" customHeight="1" x14ac:dyDescent="0.25"/>
    <row r="25789" ht="0" hidden="1" customHeight="1" x14ac:dyDescent="0.25"/>
    <row r="25790" ht="0" hidden="1" customHeight="1" x14ac:dyDescent="0.25"/>
    <row r="25791" ht="0" hidden="1" customHeight="1" x14ac:dyDescent="0.25"/>
    <row r="25792" ht="0" hidden="1" customHeight="1" x14ac:dyDescent="0.25"/>
    <row r="25793" ht="0" hidden="1" customHeight="1" x14ac:dyDescent="0.25"/>
    <row r="25794" ht="0" hidden="1" customHeight="1" x14ac:dyDescent="0.25"/>
    <row r="25795" ht="0" hidden="1" customHeight="1" x14ac:dyDescent="0.25"/>
    <row r="25796" ht="0" hidden="1" customHeight="1" x14ac:dyDescent="0.25"/>
    <row r="25797" ht="0" hidden="1" customHeight="1" x14ac:dyDescent="0.25"/>
    <row r="25798" ht="0" hidden="1" customHeight="1" x14ac:dyDescent="0.25"/>
    <row r="25799" ht="0" hidden="1" customHeight="1" x14ac:dyDescent="0.25"/>
    <row r="25800" ht="0" hidden="1" customHeight="1" x14ac:dyDescent="0.25"/>
    <row r="25801" ht="0" hidden="1" customHeight="1" x14ac:dyDescent="0.25"/>
    <row r="25802" ht="0" hidden="1" customHeight="1" x14ac:dyDescent="0.25"/>
    <row r="25803" ht="0" hidden="1" customHeight="1" x14ac:dyDescent="0.25"/>
    <row r="25804" ht="0" hidden="1" customHeight="1" x14ac:dyDescent="0.25"/>
    <row r="25805" ht="0" hidden="1" customHeight="1" x14ac:dyDescent="0.25"/>
    <row r="25806" ht="0" hidden="1" customHeight="1" x14ac:dyDescent="0.25"/>
    <row r="25807" ht="0" hidden="1" customHeight="1" x14ac:dyDescent="0.25"/>
    <row r="25808" ht="0" hidden="1" customHeight="1" x14ac:dyDescent="0.25"/>
    <row r="25809" ht="0" hidden="1" customHeight="1" x14ac:dyDescent="0.25"/>
    <row r="25810" ht="0" hidden="1" customHeight="1" x14ac:dyDescent="0.25"/>
    <row r="25811" ht="0" hidden="1" customHeight="1" x14ac:dyDescent="0.25"/>
    <row r="25812" ht="0" hidden="1" customHeight="1" x14ac:dyDescent="0.25"/>
    <row r="25813" ht="0" hidden="1" customHeight="1" x14ac:dyDescent="0.25"/>
    <row r="25814" ht="0" hidden="1" customHeight="1" x14ac:dyDescent="0.25"/>
    <row r="25815" ht="0" hidden="1" customHeight="1" x14ac:dyDescent="0.25"/>
    <row r="25816" ht="0" hidden="1" customHeight="1" x14ac:dyDescent="0.25"/>
    <row r="25817" ht="0" hidden="1" customHeight="1" x14ac:dyDescent="0.25"/>
    <row r="25818" ht="0" hidden="1" customHeight="1" x14ac:dyDescent="0.25"/>
    <row r="25819" ht="0" hidden="1" customHeight="1" x14ac:dyDescent="0.25"/>
    <row r="25820" ht="0" hidden="1" customHeight="1" x14ac:dyDescent="0.25"/>
    <row r="25821" ht="0" hidden="1" customHeight="1" x14ac:dyDescent="0.25"/>
    <row r="25822" ht="0" hidden="1" customHeight="1" x14ac:dyDescent="0.25"/>
    <row r="25823" ht="0" hidden="1" customHeight="1" x14ac:dyDescent="0.25"/>
    <row r="25824" ht="0" hidden="1" customHeight="1" x14ac:dyDescent="0.25"/>
    <row r="25825" ht="0" hidden="1" customHeight="1" x14ac:dyDescent="0.25"/>
    <row r="25826" ht="0" hidden="1" customHeight="1" x14ac:dyDescent="0.25"/>
    <row r="25827" ht="0" hidden="1" customHeight="1" x14ac:dyDescent="0.25"/>
    <row r="25828" ht="0" hidden="1" customHeight="1" x14ac:dyDescent="0.25"/>
    <row r="25829" ht="0" hidden="1" customHeight="1" x14ac:dyDescent="0.25"/>
    <row r="25830" ht="0" hidden="1" customHeight="1" x14ac:dyDescent="0.25"/>
    <row r="25831" ht="0" hidden="1" customHeight="1" x14ac:dyDescent="0.25"/>
    <row r="25832" ht="0" hidden="1" customHeight="1" x14ac:dyDescent="0.25"/>
    <row r="25833" ht="0" hidden="1" customHeight="1" x14ac:dyDescent="0.25"/>
    <row r="25834" ht="0" hidden="1" customHeight="1" x14ac:dyDescent="0.25"/>
    <row r="25835" ht="0" hidden="1" customHeight="1" x14ac:dyDescent="0.25"/>
    <row r="25836" ht="0" hidden="1" customHeight="1" x14ac:dyDescent="0.25"/>
    <row r="25837" ht="0" hidden="1" customHeight="1" x14ac:dyDescent="0.25"/>
    <row r="25838" ht="0" hidden="1" customHeight="1" x14ac:dyDescent="0.25"/>
    <row r="25839" ht="0" hidden="1" customHeight="1" x14ac:dyDescent="0.25"/>
    <row r="25840" ht="0" hidden="1" customHeight="1" x14ac:dyDescent="0.25"/>
    <row r="25841" ht="0" hidden="1" customHeight="1" x14ac:dyDescent="0.25"/>
    <row r="25842" ht="0" hidden="1" customHeight="1" x14ac:dyDescent="0.25"/>
    <row r="25843" ht="0" hidden="1" customHeight="1" x14ac:dyDescent="0.25"/>
    <row r="25844" ht="0" hidden="1" customHeight="1" x14ac:dyDescent="0.25"/>
    <row r="25845" ht="0" hidden="1" customHeight="1" x14ac:dyDescent="0.25"/>
    <row r="25846" ht="0" hidden="1" customHeight="1" x14ac:dyDescent="0.25"/>
    <row r="25847" ht="0" hidden="1" customHeight="1" x14ac:dyDescent="0.25"/>
    <row r="25848" ht="0" hidden="1" customHeight="1" x14ac:dyDescent="0.25"/>
    <row r="25849" ht="0" hidden="1" customHeight="1" x14ac:dyDescent="0.25"/>
    <row r="25850" ht="0" hidden="1" customHeight="1" x14ac:dyDescent="0.25"/>
    <row r="25851" ht="0" hidden="1" customHeight="1" x14ac:dyDescent="0.25"/>
    <row r="25852" ht="0" hidden="1" customHeight="1" x14ac:dyDescent="0.25"/>
    <row r="25853" ht="0" hidden="1" customHeight="1" x14ac:dyDescent="0.25"/>
    <row r="25854" ht="0" hidden="1" customHeight="1" x14ac:dyDescent="0.25"/>
    <row r="25855" ht="0" hidden="1" customHeight="1" x14ac:dyDescent="0.25"/>
    <row r="25856" ht="0" hidden="1" customHeight="1" x14ac:dyDescent="0.25"/>
    <row r="25857" ht="0" hidden="1" customHeight="1" x14ac:dyDescent="0.25"/>
    <row r="25858" ht="0" hidden="1" customHeight="1" x14ac:dyDescent="0.25"/>
    <row r="25859" ht="0" hidden="1" customHeight="1" x14ac:dyDescent="0.25"/>
    <row r="25860" ht="0" hidden="1" customHeight="1" x14ac:dyDescent="0.25"/>
    <row r="25861" ht="0" hidden="1" customHeight="1" x14ac:dyDescent="0.25"/>
    <row r="25862" ht="0" hidden="1" customHeight="1" x14ac:dyDescent="0.25"/>
    <row r="25863" ht="0" hidden="1" customHeight="1" x14ac:dyDescent="0.25"/>
    <row r="25864" ht="0" hidden="1" customHeight="1" x14ac:dyDescent="0.25"/>
    <row r="25865" ht="0" hidden="1" customHeight="1" x14ac:dyDescent="0.25"/>
    <row r="25866" ht="0" hidden="1" customHeight="1" x14ac:dyDescent="0.25"/>
    <row r="25867" ht="0" hidden="1" customHeight="1" x14ac:dyDescent="0.25"/>
    <row r="25868" ht="0" hidden="1" customHeight="1" x14ac:dyDescent="0.25"/>
    <row r="25869" ht="0" hidden="1" customHeight="1" x14ac:dyDescent="0.25"/>
    <row r="25870" ht="0" hidden="1" customHeight="1" x14ac:dyDescent="0.25"/>
    <row r="25871" ht="0" hidden="1" customHeight="1" x14ac:dyDescent="0.25"/>
    <row r="25872" ht="0" hidden="1" customHeight="1" x14ac:dyDescent="0.25"/>
    <row r="25873" ht="0" hidden="1" customHeight="1" x14ac:dyDescent="0.25"/>
    <row r="25874" ht="0" hidden="1" customHeight="1" x14ac:dyDescent="0.25"/>
    <row r="25875" ht="0" hidden="1" customHeight="1" x14ac:dyDescent="0.25"/>
    <row r="25876" ht="0" hidden="1" customHeight="1" x14ac:dyDescent="0.25"/>
    <row r="25877" ht="0" hidden="1" customHeight="1" x14ac:dyDescent="0.25"/>
    <row r="25878" ht="0" hidden="1" customHeight="1" x14ac:dyDescent="0.25"/>
    <row r="25879" ht="0" hidden="1" customHeight="1" x14ac:dyDescent="0.25"/>
    <row r="25880" ht="0" hidden="1" customHeight="1" x14ac:dyDescent="0.25"/>
    <row r="25881" ht="0" hidden="1" customHeight="1" x14ac:dyDescent="0.25"/>
    <row r="25882" ht="0" hidden="1" customHeight="1" x14ac:dyDescent="0.25"/>
    <row r="25883" ht="0" hidden="1" customHeight="1" x14ac:dyDescent="0.25"/>
    <row r="25884" ht="0" hidden="1" customHeight="1" x14ac:dyDescent="0.25"/>
    <row r="25885" ht="0" hidden="1" customHeight="1" x14ac:dyDescent="0.25"/>
    <row r="25886" ht="0" hidden="1" customHeight="1" x14ac:dyDescent="0.25"/>
    <row r="25887" ht="0" hidden="1" customHeight="1" x14ac:dyDescent="0.25"/>
    <row r="25888" ht="0" hidden="1" customHeight="1" x14ac:dyDescent="0.25"/>
    <row r="25889" ht="0" hidden="1" customHeight="1" x14ac:dyDescent="0.25"/>
    <row r="25890" ht="0" hidden="1" customHeight="1" x14ac:dyDescent="0.25"/>
    <row r="25891" ht="0" hidden="1" customHeight="1" x14ac:dyDescent="0.25"/>
    <row r="25892" ht="0" hidden="1" customHeight="1" x14ac:dyDescent="0.25"/>
    <row r="25893" ht="0" hidden="1" customHeight="1" x14ac:dyDescent="0.25"/>
    <row r="25894" ht="0" hidden="1" customHeight="1" x14ac:dyDescent="0.25"/>
    <row r="25895" ht="0" hidden="1" customHeight="1" x14ac:dyDescent="0.25"/>
    <row r="25896" ht="0" hidden="1" customHeight="1" x14ac:dyDescent="0.25"/>
    <row r="25897" ht="0" hidden="1" customHeight="1" x14ac:dyDescent="0.25"/>
    <row r="25898" ht="0" hidden="1" customHeight="1" x14ac:dyDescent="0.25"/>
    <row r="25899" ht="0" hidden="1" customHeight="1" x14ac:dyDescent="0.25"/>
    <row r="25900" ht="0" hidden="1" customHeight="1" x14ac:dyDescent="0.25"/>
    <row r="25901" ht="0" hidden="1" customHeight="1" x14ac:dyDescent="0.25"/>
    <row r="25902" ht="0" hidden="1" customHeight="1" x14ac:dyDescent="0.25"/>
    <row r="25903" ht="0" hidden="1" customHeight="1" x14ac:dyDescent="0.25"/>
    <row r="25904" ht="0" hidden="1" customHeight="1" x14ac:dyDescent="0.25"/>
    <row r="25905" ht="0" hidden="1" customHeight="1" x14ac:dyDescent="0.25"/>
    <row r="25906" ht="0" hidden="1" customHeight="1" x14ac:dyDescent="0.25"/>
    <row r="25907" ht="0" hidden="1" customHeight="1" x14ac:dyDescent="0.25"/>
    <row r="25908" ht="0" hidden="1" customHeight="1" x14ac:dyDescent="0.25"/>
    <row r="25909" ht="0" hidden="1" customHeight="1" x14ac:dyDescent="0.25"/>
    <row r="25910" ht="0" hidden="1" customHeight="1" x14ac:dyDescent="0.25"/>
    <row r="25911" ht="0" hidden="1" customHeight="1" x14ac:dyDescent="0.25"/>
    <row r="25912" ht="0" hidden="1" customHeight="1" x14ac:dyDescent="0.25"/>
    <row r="25913" ht="0" hidden="1" customHeight="1" x14ac:dyDescent="0.25"/>
    <row r="25914" ht="0" hidden="1" customHeight="1" x14ac:dyDescent="0.25"/>
    <row r="25915" ht="0" hidden="1" customHeight="1" x14ac:dyDescent="0.25"/>
    <row r="25916" ht="0" hidden="1" customHeight="1" x14ac:dyDescent="0.25"/>
    <row r="25917" ht="0" hidden="1" customHeight="1" x14ac:dyDescent="0.25"/>
    <row r="25918" ht="0" hidden="1" customHeight="1" x14ac:dyDescent="0.25"/>
    <row r="25919" ht="0" hidden="1" customHeight="1" x14ac:dyDescent="0.25"/>
    <row r="25920" ht="0" hidden="1" customHeight="1" x14ac:dyDescent="0.25"/>
    <row r="25921" ht="0" hidden="1" customHeight="1" x14ac:dyDescent="0.25"/>
    <row r="25922" ht="0" hidden="1" customHeight="1" x14ac:dyDescent="0.25"/>
    <row r="25923" ht="0" hidden="1" customHeight="1" x14ac:dyDescent="0.25"/>
    <row r="25924" ht="0" hidden="1" customHeight="1" x14ac:dyDescent="0.25"/>
    <row r="25925" ht="0" hidden="1" customHeight="1" x14ac:dyDescent="0.25"/>
    <row r="25926" ht="0" hidden="1" customHeight="1" x14ac:dyDescent="0.25"/>
    <row r="25927" ht="0" hidden="1" customHeight="1" x14ac:dyDescent="0.25"/>
    <row r="25928" ht="0" hidden="1" customHeight="1" x14ac:dyDescent="0.25"/>
    <row r="25929" ht="0" hidden="1" customHeight="1" x14ac:dyDescent="0.25"/>
    <row r="25930" ht="0" hidden="1" customHeight="1" x14ac:dyDescent="0.25"/>
    <row r="25931" ht="0" hidden="1" customHeight="1" x14ac:dyDescent="0.25"/>
    <row r="25932" ht="0" hidden="1" customHeight="1" x14ac:dyDescent="0.25"/>
    <row r="25933" ht="0" hidden="1" customHeight="1" x14ac:dyDescent="0.25"/>
    <row r="25934" ht="0" hidden="1" customHeight="1" x14ac:dyDescent="0.25"/>
    <row r="25935" ht="0" hidden="1" customHeight="1" x14ac:dyDescent="0.25"/>
    <row r="25936" ht="0" hidden="1" customHeight="1" x14ac:dyDescent="0.25"/>
    <row r="25937" ht="0" hidden="1" customHeight="1" x14ac:dyDescent="0.25"/>
    <row r="25938" ht="0" hidden="1" customHeight="1" x14ac:dyDescent="0.25"/>
    <row r="25939" ht="0" hidden="1" customHeight="1" x14ac:dyDescent="0.25"/>
    <row r="25940" ht="0" hidden="1" customHeight="1" x14ac:dyDescent="0.25"/>
    <row r="25941" ht="0" hidden="1" customHeight="1" x14ac:dyDescent="0.25"/>
    <row r="25942" ht="0" hidden="1" customHeight="1" x14ac:dyDescent="0.25"/>
    <row r="25943" ht="0" hidden="1" customHeight="1" x14ac:dyDescent="0.25"/>
    <row r="25944" ht="0" hidden="1" customHeight="1" x14ac:dyDescent="0.25"/>
    <row r="25945" ht="0" hidden="1" customHeight="1" x14ac:dyDescent="0.25"/>
    <row r="25946" ht="0" hidden="1" customHeight="1" x14ac:dyDescent="0.25"/>
    <row r="25947" ht="0" hidden="1" customHeight="1" x14ac:dyDescent="0.25"/>
    <row r="25948" ht="0" hidden="1" customHeight="1" x14ac:dyDescent="0.25"/>
    <row r="25949" ht="0" hidden="1" customHeight="1" x14ac:dyDescent="0.25"/>
    <row r="25950" ht="0" hidden="1" customHeight="1" x14ac:dyDescent="0.25"/>
    <row r="25951" ht="0" hidden="1" customHeight="1" x14ac:dyDescent="0.25"/>
    <row r="25952" ht="0" hidden="1" customHeight="1" x14ac:dyDescent="0.25"/>
    <row r="25953" ht="0" hidden="1" customHeight="1" x14ac:dyDescent="0.25"/>
    <row r="25954" ht="0" hidden="1" customHeight="1" x14ac:dyDescent="0.25"/>
    <row r="25955" ht="0" hidden="1" customHeight="1" x14ac:dyDescent="0.25"/>
    <row r="25956" ht="0" hidden="1" customHeight="1" x14ac:dyDescent="0.25"/>
    <row r="25957" ht="0" hidden="1" customHeight="1" x14ac:dyDescent="0.25"/>
    <row r="25958" ht="0" hidden="1" customHeight="1" x14ac:dyDescent="0.25"/>
    <row r="25959" ht="0" hidden="1" customHeight="1" x14ac:dyDescent="0.25"/>
    <row r="25960" ht="0" hidden="1" customHeight="1" x14ac:dyDescent="0.25"/>
    <row r="25961" ht="0" hidden="1" customHeight="1" x14ac:dyDescent="0.25"/>
    <row r="25962" ht="0" hidden="1" customHeight="1" x14ac:dyDescent="0.25"/>
    <row r="25963" ht="0" hidden="1" customHeight="1" x14ac:dyDescent="0.25"/>
    <row r="25964" ht="0" hidden="1" customHeight="1" x14ac:dyDescent="0.25"/>
    <row r="25965" ht="0" hidden="1" customHeight="1" x14ac:dyDescent="0.25"/>
    <row r="25966" ht="0" hidden="1" customHeight="1" x14ac:dyDescent="0.25"/>
    <row r="25967" ht="0" hidden="1" customHeight="1" x14ac:dyDescent="0.25"/>
    <row r="25968" ht="0" hidden="1" customHeight="1" x14ac:dyDescent="0.25"/>
    <row r="25969" ht="0" hidden="1" customHeight="1" x14ac:dyDescent="0.25"/>
    <row r="25970" ht="0" hidden="1" customHeight="1" x14ac:dyDescent="0.25"/>
    <row r="25971" ht="0" hidden="1" customHeight="1" x14ac:dyDescent="0.25"/>
    <row r="25972" ht="0" hidden="1" customHeight="1" x14ac:dyDescent="0.25"/>
    <row r="25973" ht="0" hidden="1" customHeight="1" x14ac:dyDescent="0.25"/>
    <row r="25974" ht="0" hidden="1" customHeight="1" x14ac:dyDescent="0.25"/>
    <row r="25975" ht="0" hidden="1" customHeight="1" x14ac:dyDescent="0.25"/>
    <row r="25976" ht="0" hidden="1" customHeight="1" x14ac:dyDescent="0.25"/>
    <row r="25977" ht="0" hidden="1" customHeight="1" x14ac:dyDescent="0.25"/>
    <row r="25978" ht="0" hidden="1" customHeight="1" x14ac:dyDescent="0.25"/>
    <row r="25979" ht="0" hidden="1" customHeight="1" x14ac:dyDescent="0.25"/>
    <row r="25980" ht="0" hidden="1" customHeight="1" x14ac:dyDescent="0.25"/>
    <row r="25981" ht="0" hidden="1" customHeight="1" x14ac:dyDescent="0.25"/>
    <row r="25982" ht="0" hidden="1" customHeight="1" x14ac:dyDescent="0.25"/>
    <row r="25983" ht="0" hidden="1" customHeight="1" x14ac:dyDescent="0.25"/>
    <row r="25984" ht="0" hidden="1" customHeight="1" x14ac:dyDescent="0.25"/>
    <row r="25985" ht="0" hidden="1" customHeight="1" x14ac:dyDescent="0.25"/>
    <row r="25986" ht="0" hidden="1" customHeight="1" x14ac:dyDescent="0.25"/>
    <row r="25987" ht="0" hidden="1" customHeight="1" x14ac:dyDescent="0.25"/>
    <row r="25988" ht="0" hidden="1" customHeight="1" x14ac:dyDescent="0.25"/>
    <row r="25989" ht="0" hidden="1" customHeight="1" x14ac:dyDescent="0.25"/>
    <row r="25990" ht="0" hidden="1" customHeight="1" x14ac:dyDescent="0.25"/>
    <row r="25991" ht="0" hidden="1" customHeight="1" x14ac:dyDescent="0.25"/>
    <row r="25992" ht="0" hidden="1" customHeight="1" x14ac:dyDescent="0.25"/>
    <row r="25993" ht="0" hidden="1" customHeight="1" x14ac:dyDescent="0.25"/>
    <row r="25994" ht="0" hidden="1" customHeight="1" x14ac:dyDescent="0.25"/>
    <row r="25995" ht="0" hidden="1" customHeight="1" x14ac:dyDescent="0.25"/>
    <row r="25996" ht="0" hidden="1" customHeight="1" x14ac:dyDescent="0.25"/>
    <row r="25997" ht="0" hidden="1" customHeight="1" x14ac:dyDescent="0.25"/>
    <row r="25998" ht="0" hidden="1" customHeight="1" x14ac:dyDescent="0.25"/>
    <row r="25999" ht="0" hidden="1" customHeight="1" x14ac:dyDescent="0.25"/>
    <row r="26000" ht="0" hidden="1" customHeight="1" x14ac:dyDescent="0.25"/>
    <row r="26001" ht="0" hidden="1" customHeight="1" x14ac:dyDescent="0.25"/>
    <row r="26002" ht="0" hidden="1" customHeight="1" x14ac:dyDescent="0.25"/>
    <row r="26003" ht="0" hidden="1" customHeight="1" x14ac:dyDescent="0.25"/>
    <row r="26004" ht="0" hidden="1" customHeight="1" x14ac:dyDescent="0.25"/>
    <row r="26005" ht="0" hidden="1" customHeight="1" x14ac:dyDescent="0.25"/>
    <row r="26006" ht="0" hidden="1" customHeight="1" x14ac:dyDescent="0.25"/>
    <row r="26007" ht="0" hidden="1" customHeight="1" x14ac:dyDescent="0.25"/>
    <row r="26008" ht="0" hidden="1" customHeight="1" x14ac:dyDescent="0.25"/>
    <row r="26009" ht="0" hidden="1" customHeight="1" x14ac:dyDescent="0.25"/>
    <row r="26010" ht="0" hidden="1" customHeight="1" x14ac:dyDescent="0.25"/>
    <row r="26011" ht="0" hidden="1" customHeight="1" x14ac:dyDescent="0.25"/>
    <row r="26012" ht="0" hidden="1" customHeight="1" x14ac:dyDescent="0.25"/>
    <row r="26013" ht="0" hidden="1" customHeight="1" x14ac:dyDescent="0.25"/>
    <row r="26014" ht="0" hidden="1" customHeight="1" x14ac:dyDescent="0.25"/>
    <row r="26015" ht="0" hidden="1" customHeight="1" x14ac:dyDescent="0.25"/>
    <row r="26016" ht="0" hidden="1" customHeight="1" x14ac:dyDescent="0.25"/>
    <row r="26017" ht="0" hidden="1" customHeight="1" x14ac:dyDescent="0.25"/>
    <row r="26018" ht="0" hidden="1" customHeight="1" x14ac:dyDescent="0.25"/>
    <row r="26019" ht="0" hidden="1" customHeight="1" x14ac:dyDescent="0.25"/>
    <row r="26020" ht="0" hidden="1" customHeight="1" x14ac:dyDescent="0.25"/>
    <row r="26021" ht="0" hidden="1" customHeight="1" x14ac:dyDescent="0.25"/>
    <row r="26022" ht="0" hidden="1" customHeight="1" x14ac:dyDescent="0.25"/>
    <row r="26023" ht="0" hidden="1" customHeight="1" x14ac:dyDescent="0.25"/>
    <row r="26024" ht="0" hidden="1" customHeight="1" x14ac:dyDescent="0.25"/>
    <row r="26025" ht="0" hidden="1" customHeight="1" x14ac:dyDescent="0.25"/>
    <row r="26026" ht="0" hidden="1" customHeight="1" x14ac:dyDescent="0.25"/>
    <row r="26027" ht="0" hidden="1" customHeight="1" x14ac:dyDescent="0.25"/>
    <row r="26028" ht="0" hidden="1" customHeight="1" x14ac:dyDescent="0.25"/>
    <row r="26029" ht="0" hidden="1" customHeight="1" x14ac:dyDescent="0.25"/>
    <row r="26030" ht="0" hidden="1" customHeight="1" x14ac:dyDescent="0.25"/>
    <row r="26031" ht="0" hidden="1" customHeight="1" x14ac:dyDescent="0.25"/>
    <row r="26032" ht="0" hidden="1" customHeight="1" x14ac:dyDescent="0.25"/>
    <row r="26033" ht="0" hidden="1" customHeight="1" x14ac:dyDescent="0.25"/>
    <row r="26034" ht="0" hidden="1" customHeight="1" x14ac:dyDescent="0.25"/>
    <row r="26035" ht="0" hidden="1" customHeight="1" x14ac:dyDescent="0.25"/>
    <row r="26036" ht="0" hidden="1" customHeight="1" x14ac:dyDescent="0.25"/>
    <row r="26037" ht="0" hidden="1" customHeight="1" x14ac:dyDescent="0.25"/>
    <row r="26038" ht="0" hidden="1" customHeight="1" x14ac:dyDescent="0.25"/>
    <row r="26039" ht="0" hidden="1" customHeight="1" x14ac:dyDescent="0.25"/>
    <row r="26040" ht="0" hidden="1" customHeight="1" x14ac:dyDescent="0.25"/>
    <row r="26041" ht="0" hidden="1" customHeight="1" x14ac:dyDescent="0.25"/>
    <row r="26042" ht="0" hidden="1" customHeight="1" x14ac:dyDescent="0.25"/>
    <row r="26043" ht="0" hidden="1" customHeight="1" x14ac:dyDescent="0.25"/>
    <row r="26044" ht="0" hidden="1" customHeight="1" x14ac:dyDescent="0.25"/>
    <row r="26045" ht="0" hidden="1" customHeight="1" x14ac:dyDescent="0.25"/>
    <row r="26046" ht="0" hidden="1" customHeight="1" x14ac:dyDescent="0.25"/>
    <row r="26047" ht="0" hidden="1" customHeight="1" x14ac:dyDescent="0.25"/>
    <row r="26048" ht="0" hidden="1" customHeight="1" x14ac:dyDescent="0.25"/>
    <row r="26049" ht="0" hidden="1" customHeight="1" x14ac:dyDescent="0.25"/>
    <row r="26050" ht="0" hidden="1" customHeight="1" x14ac:dyDescent="0.25"/>
    <row r="26051" ht="0" hidden="1" customHeight="1" x14ac:dyDescent="0.25"/>
    <row r="26052" ht="0" hidden="1" customHeight="1" x14ac:dyDescent="0.25"/>
    <row r="26053" ht="0" hidden="1" customHeight="1" x14ac:dyDescent="0.25"/>
    <row r="26054" ht="0" hidden="1" customHeight="1" x14ac:dyDescent="0.25"/>
    <row r="26055" ht="0" hidden="1" customHeight="1" x14ac:dyDescent="0.25"/>
    <row r="26056" ht="0" hidden="1" customHeight="1" x14ac:dyDescent="0.25"/>
    <row r="26057" ht="0" hidden="1" customHeight="1" x14ac:dyDescent="0.25"/>
    <row r="26058" ht="0" hidden="1" customHeight="1" x14ac:dyDescent="0.25"/>
    <row r="26059" ht="0" hidden="1" customHeight="1" x14ac:dyDescent="0.25"/>
    <row r="26060" ht="0" hidden="1" customHeight="1" x14ac:dyDescent="0.25"/>
    <row r="26061" ht="0" hidden="1" customHeight="1" x14ac:dyDescent="0.25"/>
    <row r="26062" ht="0" hidden="1" customHeight="1" x14ac:dyDescent="0.25"/>
    <row r="26063" ht="0" hidden="1" customHeight="1" x14ac:dyDescent="0.25"/>
    <row r="26064" ht="0" hidden="1" customHeight="1" x14ac:dyDescent="0.25"/>
    <row r="26065" ht="0" hidden="1" customHeight="1" x14ac:dyDescent="0.25"/>
    <row r="26066" ht="0" hidden="1" customHeight="1" x14ac:dyDescent="0.25"/>
    <row r="26067" ht="0" hidden="1" customHeight="1" x14ac:dyDescent="0.25"/>
    <row r="26068" ht="0" hidden="1" customHeight="1" x14ac:dyDescent="0.25"/>
    <row r="26069" ht="0" hidden="1" customHeight="1" x14ac:dyDescent="0.25"/>
    <row r="26070" ht="0" hidden="1" customHeight="1" x14ac:dyDescent="0.25"/>
    <row r="26071" ht="0" hidden="1" customHeight="1" x14ac:dyDescent="0.25"/>
    <row r="26072" ht="0" hidden="1" customHeight="1" x14ac:dyDescent="0.25"/>
    <row r="26073" ht="0" hidden="1" customHeight="1" x14ac:dyDescent="0.25"/>
    <row r="26074" ht="0" hidden="1" customHeight="1" x14ac:dyDescent="0.25"/>
    <row r="26075" ht="0" hidden="1" customHeight="1" x14ac:dyDescent="0.25"/>
    <row r="26076" ht="0" hidden="1" customHeight="1" x14ac:dyDescent="0.25"/>
    <row r="26077" ht="0" hidden="1" customHeight="1" x14ac:dyDescent="0.25"/>
    <row r="26078" ht="0" hidden="1" customHeight="1" x14ac:dyDescent="0.25"/>
    <row r="26079" ht="0" hidden="1" customHeight="1" x14ac:dyDescent="0.25"/>
    <row r="26080" ht="0" hidden="1" customHeight="1" x14ac:dyDescent="0.25"/>
    <row r="26081" ht="0" hidden="1" customHeight="1" x14ac:dyDescent="0.25"/>
    <row r="26082" ht="0" hidden="1" customHeight="1" x14ac:dyDescent="0.25"/>
    <row r="26083" ht="0" hidden="1" customHeight="1" x14ac:dyDescent="0.25"/>
    <row r="26084" ht="0" hidden="1" customHeight="1" x14ac:dyDescent="0.25"/>
    <row r="26085" ht="0" hidden="1" customHeight="1" x14ac:dyDescent="0.25"/>
    <row r="26086" ht="0" hidden="1" customHeight="1" x14ac:dyDescent="0.25"/>
    <row r="26087" ht="0" hidden="1" customHeight="1" x14ac:dyDescent="0.25"/>
    <row r="26088" ht="0" hidden="1" customHeight="1" x14ac:dyDescent="0.25"/>
    <row r="26089" ht="0" hidden="1" customHeight="1" x14ac:dyDescent="0.25"/>
    <row r="26090" ht="0" hidden="1" customHeight="1" x14ac:dyDescent="0.25"/>
    <row r="26091" ht="0" hidden="1" customHeight="1" x14ac:dyDescent="0.25"/>
    <row r="26092" ht="0" hidden="1" customHeight="1" x14ac:dyDescent="0.25"/>
    <row r="26093" ht="0" hidden="1" customHeight="1" x14ac:dyDescent="0.25"/>
    <row r="26094" ht="0" hidden="1" customHeight="1" x14ac:dyDescent="0.25"/>
    <row r="26095" ht="0" hidden="1" customHeight="1" x14ac:dyDescent="0.25"/>
    <row r="26096" ht="0" hidden="1" customHeight="1" x14ac:dyDescent="0.25"/>
    <row r="26097" ht="0" hidden="1" customHeight="1" x14ac:dyDescent="0.25"/>
    <row r="26098" ht="0" hidden="1" customHeight="1" x14ac:dyDescent="0.25"/>
    <row r="26099" ht="0" hidden="1" customHeight="1" x14ac:dyDescent="0.25"/>
    <row r="26100" ht="0" hidden="1" customHeight="1" x14ac:dyDescent="0.25"/>
    <row r="26101" ht="0" hidden="1" customHeight="1" x14ac:dyDescent="0.25"/>
    <row r="26102" ht="0" hidden="1" customHeight="1" x14ac:dyDescent="0.25"/>
    <row r="26103" ht="0" hidden="1" customHeight="1" x14ac:dyDescent="0.25"/>
    <row r="26104" ht="0" hidden="1" customHeight="1" x14ac:dyDescent="0.25"/>
    <row r="26105" ht="0" hidden="1" customHeight="1" x14ac:dyDescent="0.25"/>
    <row r="26106" ht="0" hidden="1" customHeight="1" x14ac:dyDescent="0.25"/>
    <row r="26107" ht="0" hidden="1" customHeight="1" x14ac:dyDescent="0.25"/>
    <row r="26108" ht="0" hidden="1" customHeight="1" x14ac:dyDescent="0.25"/>
    <row r="26109" ht="0" hidden="1" customHeight="1" x14ac:dyDescent="0.25"/>
    <row r="26110" ht="0" hidden="1" customHeight="1" x14ac:dyDescent="0.25"/>
    <row r="26111" ht="0" hidden="1" customHeight="1" x14ac:dyDescent="0.25"/>
    <row r="26112" ht="0" hidden="1" customHeight="1" x14ac:dyDescent="0.25"/>
    <row r="26113" ht="0" hidden="1" customHeight="1" x14ac:dyDescent="0.25"/>
    <row r="26114" ht="0" hidden="1" customHeight="1" x14ac:dyDescent="0.25"/>
    <row r="26115" ht="0" hidden="1" customHeight="1" x14ac:dyDescent="0.25"/>
    <row r="26116" ht="0" hidden="1" customHeight="1" x14ac:dyDescent="0.25"/>
    <row r="26117" ht="0" hidden="1" customHeight="1" x14ac:dyDescent="0.25"/>
    <row r="26118" ht="0" hidden="1" customHeight="1" x14ac:dyDescent="0.25"/>
    <row r="26119" ht="0" hidden="1" customHeight="1" x14ac:dyDescent="0.25"/>
    <row r="26120" ht="0" hidden="1" customHeight="1" x14ac:dyDescent="0.25"/>
    <row r="26121" ht="0" hidden="1" customHeight="1" x14ac:dyDescent="0.25"/>
    <row r="26122" ht="0" hidden="1" customHeight="1" x14ac:dyDescent="0.25"/>
    <row r="26123" ht="0" hidden="1" customHeight="1" x14ac:dyDescent="0.25"/>
    <row r="26124" ht="0" hidden="1" customHeight="1" x14ac:dyDescent="0.25"/>
    <row r="26125" ht="0" hidden="1" customHeight="1" x14ac:dyDescent="0.25"/>
    <row r="26126" ht="0" hidden="1" customHeight="1" x14ac:dyDescent="0.25"/>
    <row r="26127" ht="0" hidden="1" customHeight="1" x14ac:dyDescent="0.25"/>
    <row r="26128" ht="0" hidden="1" customHeight="1" x14ac:dyDescent="0.25"/>
    <row r="26129" ht="0" hidden="1" customHeight="1" x14ac:dyDescent="0.25"/>
    <row r="26130" ht="0" hidden="1" customHeight="1" x14ac:dyDescent="0.25"/>
    <row r="26131" ht="0" hidden="1" customHeight="1" x14ac:dyDescent="0.25"/>
    <row r="26132" ht="0" hidden="1" customHeight="1" x14ac:dyDescent="0.25"/>
    <row r="26133" ht="0" hidden="1" customHeight="1" x14ac:dyDescent="0.25"/>
    <row r="26134" ht="0" hidden="1" customHeight="1" x14ac:dyDescent="0.25"/>
    <row r="26135" ht="0" hidden="1" customHeight="1" x14ac:dyDescent="0.25"/>
    <row r="26136" ht="0" hidden="1" customHeight="1" x14ac:dyDescent="0.25"/>
    <row r="26137" ht="0" hidden="1" customHeight="1" x14ac:dyDescent="0.25"/>
    <row r="26138" ht="0" hidden="1" customHeight="1" x14ac:dyDescent="0.25"/>
    <row r="26139" ht="0" hidden="1" customHeight="1" x14ac:dyDescent="0.25"/>
    <row r="26140" ht="0" hidden="1" customHeight="1" x14ac:dyDescent="0.25"/>
    <row r="26141" ht="0" hidden="1" customHeight="1" x14ac:dyDescent="0.25"/>
    <row r="26142" ht="0" hidden="1" customHeight="1" x14ac:dyDescent="0.25"/>
    <row r="26143" ht="0" hidden="1" customHeight="1" x14ac:dyDescent="0.25"/>
    <row r="26144" ht="0" hidden="1" customHeight="1" x14ac:dyDescent="0.25"/>
    <row r="26145" ht="0" hidden="1" customHeight="1" x14ac:dyDescent="0.25"/>
    <row r="26146" ht="0" hidden="1" customHeight="1" x14ac:dyDescent="0.25"/>
    <row r="26147" ht="0" hidden="1" customHeight="1" x14ac:dyDescent="0.25"/>
    <row r="26148" ht="0" hidden="1" customHeight="1" x14ac:dyDescent="0.25"/>
    <row r="26149" ht="0" hidden="1" customHeight="1" x14ac:dyDescent="0.25"/>
    <row r="26150" ht="0" hidden="1" customHeight="1" x14ac:dyDescent="0.25"/>
    <row r="26151" ht="0" hidden="1" customHeight="1" x14ac:dyDescent="0.25"/>
    <row r="26152" ht="0" hidden="1" customHeight="1" x14ac:dyDescent="0.25"/>
    <row r="26153" ht="0" hidden="1" customHeight="1" x14ac:dyDescent="0.25"/>
    <row r="26154" ht="0" hidden="1" customHeight="1" x14ac:dyDescent="0.25"/>
    <row r="26155" ht="0" hidden="1" customHeight="1" x14ac:dyDescent="0.25"/>
    <row r="26156" ht="0" hidden="1" customHeight="1" x14ac:dyDescent="0.25"/>
    <row r="26157" ht="0" hidden="1" customHeight="1" x14ac:dyDescent="0.25"/>
    <row r="26158" ht="0" hidden="1" customHeight="1" x14ac:dyDescent="0.25"/>
    <row r="26159" ht="0" hidden="1" customHeight="1" x14ac:dyDescent="0.25"/>
    <row r="26160" ht="0" hidden="1" customHeight="1" x14ac:dyDescent="0.25"/>
    <row r="26161" ht="0" hidden="1" customHeight="1" x14ac:dyDescent="0.25"/>
    <row r="26162" ht="0" hidden="1" customHeight="1" x14ac:dyDescent="0.25"/>
    <row r="26163" ht="0" hidden="1" customHeight="1" x14ac:dyDescent="0.25"/>
    <row r="26164" ht="0" hidden="1" customHeight="1" x14ac:dyDescent="0.25"/>
    <row r="26165" ht="0" hidden="1" customHeight="1" x14ac:dyDescent="0.25"/>
    <row r="26166" ht="0" hidden="1" customHeight="1" x14ac:dyDescent="0.25"/>
    <row r="26167" ht="0" hidden="1" customHeight="1" x14ac:dyDescent="0.25"/>
    <row r="26168" ht="0" hidden="1" customHeight="1" x14ac:dyDescent="0.25"/>
    <row r="26169" ht="0" hidden="1" customHeight="1" x14ac:dyDescent="0.25"/>
    <row r="26170" ht="0" hidden="1" customHeight="1" x14ac:dyDescent="0.25"/>
    <row r="26171" ht="0" hidden="1" customHeight="1" x14ac:dyDescent="0.25"/>
    <row r="26172" ht="0" hidden="1" customHeight="1" x14ac:dyDescent="0.25"/>
    <row r="26173" ht="0" hidden="1" customHeight="1" x14ac:dyDescent="0.25"/>
    <row r="26174" ht="0" hidden="1" customHeight="1" x14ac:dyDescent="0.25"/>
    <row r="26175" ht="0" hidden="1" customHeight="1" x14ac:dyDescent="0.25"/>
    <row r="26176" ht="0" hidden="1" customHeight="1" x14ac:dyDescent="0.25"/>
    <row r="26177" ht="0" hidden="1" customHeight="1" x14ac:dyDescent="0.25"/>
    <row r="26178" ht="0" hidden="1" customHeight="1" x14ac:dyDescent="0.25"/>
    <row r="26179" ht="0" hidden="1" customHeight="1" x14ac:dyDescent="0.25"/>
    <row r="26180" ht="0" hidden="1" customHeight="1" x14ac:dyDescent="0.25"/>
    <row r="26181" ht="0" hidden="1" customHeight="1" x14ac:dyDescent="0.25"/>
    <row r="26182" ht="0" hidden="1" customHeight="1" x14ac:dyDescent="0.25"/>
    <row r="26183" ht="0" hidden="1" customHeight="1" x14ac:dyDescent="0.25"/>
    <row r="26184" ht="0" hidden="1" customHeight="1" x14ac:dyDescent="0.25"/>
    <row r="26185" ht="0" hidden="1" customHeight="1" x14ac:dyDescent="0.25"/>
    <row r="26186" ht="0" hidden="1" customHeight="1" x14ac:dyDescent="0.25"/>
    <row r="26187" ht="0" hidden="1" customHeight="1" x14ac:dyDescent="0.25"/>
    <row r="26188" ht="0" hidden="1" customHeight="1" x14ac:dyDescent="0.25"/>
    <row r="26189" ht="0" hidden="1" customHeight="1" x14ac:dyDescent="0.25"/>
    <row r="26190" ht="0" hidden="1" customHeight="1" x14ac:dyDescent="0.25"/>
    <row r="26191" ht="0" hidden="1" customHeight="1" x14ac:dyDescent="0.25"/>
    <row r="26192" ht="0" hidden="1" customHeight="1" x14ac:dyDescent="0.25"/>
    <row r="26193" ht="0" hidden="1" customHeight="1" x14ac:dyDescent="0.25"/>
    <row r="26194" ht="0" hidden="1" customHeight="1" x14ac:dyDescent="0.25"/>
    <row r="26195" ht="0" hidden="1" customHeight="1" x14ac:dyDescent="0.25"/>
    <row r="26196" ht="0" hidden="1" customHeight="1" x14ac:dyDescent="0.25"/>
    <row r="26197" ht="0" hidden="1" customHeight="1" x14ac:dyDescent="0.25"/>
    <row r="26198" ht="0" hidden="1" customHeight="1" x14ac:dyDescent="0.25"/>
    <row r="26199" ht="0" hidden="1" customHeight="1" x14ac:dyDescent="0.25"/>
    <row r="26200" ht="0" hidden="1" customHeight="1" x14ac:dyDescent="0.25"/>
    <row r="26201" ht="0" hidden="1" customHeight="1" x14ac:dyDescent="0.25"/>
    <row r="26202" ht="0" hidden="1" customHeight="1" x14ac:dyDescent="0.25"/>
    <row r="26203" ht="0" hidden="1" customHeight="1" x14ac:dyDescent="0.25"/>
    <row r="26204" ht="0" hidden="1" customHeight="1" x14ac:dyDescent="0.25"/>
    <row r="26205" ht="0" hidden="1" customHeight="1" x14ac:dyDescent="0.25"/>
    <row r="26206" ht="0" hidden="1" customHeight="1" x14ac:dyDescent="0.25"/>
    <row r="26207" ht="0" hidden="1" customHeight="1" x14ac:dyDescent="0.25"/>
    <row r="26208" ht="0" hidden="1" customHeight="1" x14ac:dyDescent="0.25"/>
    <row r="26209" ht="0" hidden="1" customHeight="1" x14ac:dyDescent="0.25"/>
    <row r="26210" ht="0" hidden="1" customHeight="1" x14ac:dyDescent="0.25"/>
    <row r="26211" ht="0" hidden="1" customHeight="1" x14ac:dyDescent="0.25"/>
    <row r="26212" ht="0" hidden="1" customHeight="1" x14ac:dyDescent="0.25"/>
    <row r="26213" ht="0" hidden="1" customHeight="1" x14ac:dyDescent="0.25"/>
    <row r="26214" ht="0" hidden="1" customHeight="1" x14ac:dyDescent="0.25"/>
    <row r="26215" ht="0" hidden="1" customHeight="1" x14ac:dyDescent="0.25"/>
    <row r="26216" ht="0" hidden="1" customHeight="1" x14ac:dyDescent="0.25"/>
    <row r="26217" ht="0" hidden="1" customHeight="1" x14ac:dyDescent="0.25"/>
    <row r="26218" ht="0" hidden="1" customHeight="1" x14ac:dyDescent="0.25"/>
    <row r="26219" ht="0" hidden="1" customHeight="1" x14ac:dyDescent="0.25"/>
    <row r="26220" ht="0" hidden="1" customHeight="1" x14ac:dyDescent="0.25"/>
    <row r="26221" ht="0" hidden="1" customHeight="1" x14ac:dyDescent="0.25"/>
    <row r="26222" ht="0" hidden="1" customHeight="1" x14ac:dyDescent="0.25"/>
    <row r="26223" ht="0" hidden="1" customHeight="1" x14ac:dyDescent="0.25"/>
    <row r="26224" ht="0" hidden="1" customHeight="1" x14ac:dyDescent="0.25"/>
    <row r="26225" ht="0" hidden="1" customHeight="1" x14ac:dyDescent="0.25"/>
    <row r="26226" ht="0" hidden="1" customHeight="1" x14ac:dyDescent="0.25"/>
    <row r="26227" ht="0" hidden="1" customHeight="1" x14ac:dyDescent="0.25"/>
    <row r="26228" ht="0" hidden="1" customHeight="1" x14ac:dyDescent="0.25"/>
    <row r="26229" ht="0" hidden="1" customHeight="1" x14ac:dyDescent="0.25"/>
    <row r="26230" ht="0" hidden="1" customHeight="1" x14ac:dyDescent="0.25"/>
    <row r="26231" ht="0" hidden="1" customHeight="1" x14ac:dyDescent="0.25"/>
    <row r="26232" ht="0" hidden="1" customHeight="1" x14ac:dyDescent="0.25"/>
    <row r="26233" ht="0" hidden="1" customHeight="1" x14ac:dyDescent="0.25"/>
    <row r="26234" ht="0" hidden="1" customHeight="1" x14ac:dyDescent="0.25"/>
    <row r="26235" ht="0" hidden="1" customHeight="1" x14ac:dyDescent="0.25"/>
    <row r="26236" ht="0" hidden="1" customHeight="1" x14ac:dyDescent="0.25"/>
    <row r="26237" ht="0" hidden="1" customHeight="1" x14ac:dyDescent="0.25"/>
    <row r="26238" ht="0" hidden="1" customHeight="1" x14ac:dyDescent="0.25"/>
    <row r="26239" ht="0" hidden="1" customHeight="1" x14ac:dyDescent="0.25"/>
    <row r="26240" ht="0" hidden="1" customHeight="1" x14ac:dyDescent="0.25"/>
    <row r="26241" ht="0" hidden="1" customHeight="1" x14ac:dyDescent="0.25"/>
    <row r="26242" ht="0" hidden="1" customHeight="1" x14ac:dyDescent="0.25"/>
    <row r="26243" ht="0" hidden="1" customHeight="1" x14ac:dyDescent="0.25"/>
    <row r="26244" ht="0" hidden="1" customHeight="1" x14ac:dyDescent="0.25"/>
    <row r="26245" ht="0" hidden="1" customHeight="1" x14ac:dyDescent="0.25"/>
    <row r="26246" ht="0" hidden="1" customHeight="1" x14ac:dyDescent="0.25"/>
    <row r="26247" ht="0" hidden="1" customHeight="1" x14ac:dyDescent="0.25"/>
    <row r="26248" ht="0" hidden="1" customHeight="1" x14ac:dyDescent="0.25"/>
    <row r="26249" ht="0" hidden="1" customHeight="1" x14ac:dyDescent="0.25"/>
    <row r="26250" ht="0" hidden="1" customHeight="1" x14ac:dyDescent="0.25"/>
    <row r="26251" ht="0" hidden="1" customHeight="1" x14ac:dyDescent="0.25"/>
    <row r="26252" ht="0" hidden="1" customHeight="1" x14ac:dyDescent="0.25"/>
    <row r="26253" ht="0" hidden="1" customHeight="1" x14ac:dyDescent="0.25"/>
    <row r="26254" ht="0" hidden="1" customHeight="1" x14ac:dyDescent="0.25"/>
    <row r="26255" ht="0" hidden="1" customHeight="1" x14ac:dyDescent="0.25"/>
    <row r="26256" ht="0" hidden="1" customHeight="1" x14ac:dyDescent="0.25"/>
    <row r="26257" ht="0" hidden="1" customHeight="1" x14ac:dyDescent="0.25"/>
    <row r="26258" ht="0" hidden="1" customHeight="1" x14ac:dyDescent="0.25"/>
    <row r="26259" ht="0" hidden="1" customHeight="1" x14ac:dyDescent="0.25"/>
    <row r="26260" ht="0" hidden="1" customHeight="1" x14ac:dyDescent="0.25"/>
    <row r="26261" ht="0" hidden="1" customHeight="1" x14ac:dyDescent="0.25"/>
    <row r="26262" ht="0" hidden="1" customHeight="1" x14ac:dyDescent="0.25"/>
    <row r="26263" ht="0" hidden="1" customHeight="1" x14ac:dyDescent="0.25"/>
    <row r="26264" ht="0" hidden="1" customHeight="1" x14ac:dyDescent="0.25"/>
    <row r="26265" ht="0" hidden="1" customHeight="1" x14ac:dyDescent="0.25"/>
    <row r="26266" ht="0" hidden="1" customHeight="1" x14ac:dyDescent="0.25"/>
    <row r="26267" ht="0" hidden="1" customHeight="1" x14ac:dyDescent="0.25"/>
    <row r="26268" ht="0" hidden="1" customHeight="1" x14ac:dyDescent="0.25"/>
    <row r="26269" ht="0" hidden="1" customHeight="1" x14ac:dyDescent="0.25"/>
    <row r="26270" ht="0" hidden="1" customHeight="1" x14ac:dyDescent="0.25"/>
    <row r="26271" ht="0" hidden="1" customHeight="1" x14ac:dyDescent="0.25"/>
    <row r="26272" ht="0" hidden="1" customHeight="1" x14ac:dyDescent="0.25"/>
    <row r="26273" ht="0" hidden="1" customHeight="1" x14ac:dyDescent="0.25"/>
    <row r="26274" ht="0" hidden="1" customHeight="1" x14ac:dyDescent="0.25"/>
    <row r="26275" ht="0" hidden="1" customHeight="1" x14ac:dyDescent="0.25"/>
    <row r="26276" ht="0" hidden="1" customHeight="1" x14ac:dyDescent="0.25"/>
    <row r="26277" ht="0" hidden="1" customHeight="1" x14ac:dyDescent="0.25"/>
    <row r="26278" ht="0" hidden="1" customHeight="1" x14ac:dyDescent="0.25"/>
    <row r="26279" ht="0" hidden="1" customHeight="1" x14ac:dyDescent="0.25"/>
    <row r="26280" ht="0" hidden="1" customHeight="1" x14ac:dyDescent="0.25"/>
    <row r="26281" ht="0" hidden="1" customHeight="1" x14ac:dyDescent="0.25"/>
    <row r="26282" ht="0" hidden="1" customHeight="1" x14ac:dyDescent="0.25"/>
    <row r="26283" ht="0" hidden="1" customHeight="1" x14ac:dyDescent="0.25"/>
    <row r="26284" ht="0" hidden="1" customHeight="1" x14ac:dyDescent="0.25"/>
    <row r="26285" ht="0" hidden="1" customHeight="1" x14ac:dyDescent="0.25"/>
    <row r="26286" ht="0" hidden="1" customHeight="1" x14ac:dyDescent="0.25"/>
    <row r="26287" ht="0" hidden="1" customHeight="1" x14ac:dyDescent="0.25"/>
    <row r="26288" ht="0" hidden="1" customHeight="1" x14ac:dyDescent="0.25"/>
    <row r="26289" ht="0" hidden="1" customHeight="1" x14ac:dyDescent="0.25"/>
    <row r="26290" ht="0" hidden="1" customHeight="1" x14ac:dyDescent="0.25"/>
    <row r="26291" ht="0" hidden="1" customHeight="1" x14ac:dyDescent="0.25"/>
    <row r="26292" ht="0" hidden="1" customHeight="1" x14ac:dyDescent="0.25"/>
    <row r="26293" ht="0" hidden="1" customHeight="1" x14ac:dyDescent="0.25"/>
    <row r="26294" ht="0" hidden="1" customHeight="1" x14ac:dyDescent="0.25"/>
    <row r="26295" ht="0" hidden="1" customHeight="1" x14ac:dyDescent="0.25"/>
    <row r="26296" ht="0" hidden="1" customHeight="1" x14ac:dyDescent="0.25"/>
    <row r="26297" ht="0" hidden="1" customHeight="1" x14ac:dyDescent="0.25"/>
    <row r="26298" ht="0" hidden="1" customHeight="1" x14ac:dyDescent="0.25"/>
    <row r="26299" ht="0" hidden="1" customHeight="1" x14ac:dyDescent="0.25"/>
    <row r="26300" ht="0" hidden="1" customHeight="1" x14ac:dyDescent="0.25"/>
    <row r="26301" ht="0" hidden="1" customHeight="1" x14ac:dyDescent="0.25"/>
    <row r="26302" ht="0" hidden="1" customHeight="1" x14ac:dyDescent="0.25"/>
    <row r="26303" ht="0" hidden="1" customHeight="1" x14ac:dyDescent="0.25"/>
    <row r="26304" ht="0" hidden="1" customHeight="1" x14ac:dyDescent="0.25"/>
    <row r="26305" ht="0" hidden="1" customHeight="1" x14ac:dyDescent="0.25"/>
    <row r="26306" ht="0" hidden="1" customHeight="1" x14ac:dyDescent="0.25"/>
    <row r="26307" ht="0" hidden="1" customHeight="1" x14ac:dyDescent="0.25"/>
    <row r="26308" ht="0" hidden="1" customHeight="1" x14ac:dyDescent="0.25"/>
    <row r="26309" ht="0" hidden="1" customHeight="1" x14ac:dyDescent="0.25"/>
    <row r="26310" ht="0" hidden="1" customHeight="1" x14ac:dyDescent="0.25"/>
    <row r="26311" ht="0" hidden="1" customHeight="1" x14ac:dyDescent="0.25"/>
    <row r="26312" ht="0" hidden="1" customHeight="1" x14ac:dyDescent="0.25"/>
    <row r="26313" ht="0" hidden="1" customHeight="1" x14ac:dyDescent="0.25"/>
    <row r="26314" ht="0" hidden="1" customHeight="1" x14ac:dyDescent="0.25"/>
    <row r="26315" ht="0" hidden="1" customHeight="1" x14ac:dyDescent="0.25"/>
    <row r="26316" ht="0" hidden="1" customHeight="1" x14ac:dyDescent="0.25"/>
    <row r="26317" ht="0" hidden="1" customHeight="1" x14ac:dyDescent="0.25"/>
    <row r="26318" ht="0" hidden="1" customHeight="1" x14ac:dyDescent="0.25"/>
    <row r="26319" ht="0" hidden="1" customHeight="1" x14ac:dyDescent="0.25"/>
    <row r="26320" ht="0" hidden="1" customHeight="1" x14ac:dyDescent="0.25"/>
    <row r="26321" ht="0" hidden="1" customHeight="1" x14ac:dyDescent="0.25"/>
    <row r="26322" ht="0" hidden="1" customHeight="1" x14ac:dyDescent="0.25"/>
    <row r="26323" ht="0" hidden="1" customHeight="1" x14ac:dyDescent="0.25"/>
    <row r="26324" ht="0" hidden="1" customHeight="1" x14ac:dyDescent="0.25"/>
    <row r="26325" ht="0" hidden="1" customHeight="1" x14ac:dyDescent="0.25"/>
    <row r="26326" ht="0" hidden="1" customHeight="1" x14ac:dyDescent="0.25"/>
    <row r="26327" ht="0" hidden="1" customHeight="1" x14ac:dyDescent="0.25"/>
    <row r="26328" ht="0" hidden="1" customHeight="1" x14ac:dyDescent="0.25"/>
    <row r="26329" ht="0" hidden="1" customHeight="1" x14ac:dyDescent="0.25"/>
    <row r="26330" ht="0" hidden="1" customHeight="1" x14ac:dyDescent="0.25"/>
    <row r="26331" ht="0" hidden="1" customHeight="1" x14ac:dyDescent="0.25"/>
    <row r="26332" ht="0" hidden="1" customHeight="1" x14ac:dyDescent="0.25"/>
    <row r="26333" ht="0" hidden="1" customHeight="1" x14ac:dyDescent="0.25"/>
    <row r="26334" ht="0" hidden="1" customHeight="1" x14ac:dyDescent="0.25"/>
    <row r="26335" ht="0" hidden="1" customHeight="1" x14ac:dyDescent="0.25"/>
    <row r="26336" ht="0" hidden="1" customHeight="1" x14ac:dyDescent="0.25"/>
    <row r="26337" ht="0" hidden="1" customHeight="1" x14ac:dyDescent="0.25"/>
    <row r="26338" ht="0" hidden="1" customHeight="1" x14ac:dyDescent="0.25"/>
    <row r="26339" ht="0" hidden="1" customHeight="1" x14ac:dyDescent="0.25"/>
    <row r="26340" ht="0" hidden="1" customHeight="1" x14ac:dyDescent="0.25"/>
    <row r="26341" ht="0" hidden="1" customHeight="1" x14ac:dyDescent="0.25"/>
    <row r="26342" ht="0" hidden="1" customHeight="1" x14ac:dyDescent="0.25"/>
    <row r="26343" ht="0" hidden="1" customHeight="1" x14ac:dyDescent="0.25"/>
    <row r="26344" ht="0" hidden="1" customHeight="1" x14ac:dyDescent="0.25"/>
    <row r="26345" ht="0" hidden="1" customHeight="1" x14ac:dyDescent="0.25"/>
    <row r="26346" ht="0" hidden="1" customHeight="1" x14ac:dyDescent="0.25"/>
    <row r="26347" ht="0" hidden="1" customHeight="1" x14ac:dyDescent="0.25"/>
    <row r="26348" ht="0" hidden="1" customHeight="1" x14ac:dyDescent="0.25"/>
    <row r="26349" ht="0" hidden="1" customHeight="1" x14ac:dyDescent="0.25"/>
    <row r="26350" ht="0" hidden="1" customHeight="1" x14ac:dyDescent="0.25"/>
    <row r="26351" ht="0" hidden="1" customHeight="1" x14ac:dyDescent="0.25"/>
    <row r="26352" ht="0" hidden="1" customHeight="1" x14ac:dyDescent="0.25"/>
    <row r="26353" ht="0" hidden="1" customHeight="1" x14ac:dyDescent="0.25"/>
    <row r="26354" ht="0" hidden="1" customHeight="1" x14ac:dyDescent="0.25"/>
    <row r="26355" ht="0" hidden="1" customHeight="1" x14ac:dyDescent="0.25"/>
    <row r="26356" ht="0" hidden="1" customHeight="1" x14ac:dyDescent="0.25"/>
    <row r="26357" ht="0" hidden="1" customHeight="1" x14ac:dyDescent="0.25"/>
    <row r="26358" ht="0" hidden="1" customHeight="1" x14ac:dyDescent="0.25"/>
    <row r="26359" ht="0" hidden="1" customHeight="1" x14ac:dyDescent="0.25"/>
    <row r="26360" ht="0" hidden="1" customHeight="1" x14ac:dyDescent="0.25"/>
    <row r="26361" ht="0" hidden="1" customHeight="1" x14ac:dyDescent="0.25"/>
    <row r="26362" ht="0" hidden="1" customHeight="1" x14ac:dyDescent="0.25"/>
    <row r="26363" ht="0" hidden="1" customHeight="1" x14ac:dyDescent="0.25"/>
    <row r="26364" ht="0" hidden="1" customHeight="1" x14ac:dyDescent="0.25"/>
    <row r="26365" ht="0" hidden="1" customHeight="1" x14ac:dyDescent="0.25"/>
    <row r="26366" ht="0" hidden="1" customHeight="1" x14ac:dyDescent="0.25"/>
    <row r="26367" ht="0" hidden="1" customHeight="1" x14ac:dyDescent="0.25"/>
    <row r="26368" ht="0" hidden="1" customHeight="1" x14ac:dyDescent="0.25"/>
    <row r="26369" ht="0" hidden="1" customHeight="1" x14ac:dyDescent="0.25"/>
    <row r="26370" ht="0" hidden="1" customHeight="1" x14ac:dyDescent="0.25"/>
    <row r="26371" ht="0" hidden="1" customHeight="1" x14ac:dyDescent="0.25"/>
    <row r="26372" ht="0" hidden="1" customHeight="1" x14ac:dyDescent="0.25"/>
    <row r="26373" ht="0" hidden="1" customHeight="1" x14ac:dyDescent="0.25"/>
    <row r="26374" ht="0" hidden="1" customHeight="1" x14ac:dyDescent="0.25"/>
    <row r="26375" ht="0" hidden="1" customHeight="1" x14ac:dyDescent="0.25"/>
    <row r="26376" ht="0" hidden="1" customHeight="1" x14ac:dyDescent="0.25"/>
    <row r="26377" ht="0" hidden="1" customHeight="1" x14ac:dyDescent="0.25"/>
    <row r="26378" ht="0" hidden="1" customHeight="1" x14ac:dyDescent="0.25"/>
    <row r="26379" ht="0" hidden="1" customHeight="1" x14ac:dyDescent="0.25"/>
    <row r="26380" ht="0" hidden="1" customHeight="1" x14ac:dyDescent="0.25"/>
    <row r="26381" ht="0" hidden="1" customHeight="1" x14ac:dyDescent="0.25"/>
    <row r="26382" ht="0" hidden="1" customHeight="1" x14ac:dyDescent="0.25"/>
    <row r="26383" ht="0" hidden="1" customHeight="1" x14ac:dyDescent="0.25"/>
    <row r="26384" ht="0" hidden="1" customHeight="1" x14ac:dyDescent="0.25"/>
    <row r="26385" ht="0" hidden="1" customHeight="1" x14ac:dyDescent="0.25"/>
    <row r="26386" ht="0" hidden="1" customHeight="1" x14ac:dyDescent="0.25"/>
    <row r="26387" ht="0" hidden="1" customHeight="1" x14ac:dyDescent="0.25"/>
    <row r="26388" ht="0" hidden="1" customHeight="1" x14ac:dyDescent="0.25"/>
    <row r="26389" ht="0" hidden="1" customHeight="1" x14ac:dyDescent="0.25"/>
    <row r="26390" ht="0" hidden="1" customHeight="1" x14ac:dyDescent="0.25"/>
    <row r="26391" ht="0" hidden="1" customHeight="1" x14ac:dyDescent="0.25"/>
    <row r="26392" ht="0" hidden="1" customHeight="1" x14ac:dyDescent="0.25"/>
    <row r="26393" ht="0" hidden="1" customHeight="1" x14ac:dyDescent="0.25"/>
    <row r="26394" ht="0" hidden="1" customHeight="1" x14ac:dyDescent="0.25"/>
    <row r="26395" ht="0" hidden="1" customHeight="1" x14ac:dyDescent="0.25"/>
    <row r="26396" ht="0" hidden="1" customHeight="1" x14ac:dyDescent="0.25"/>
    <row r="26397" ht="0" hidden="1" customHeight="1" x14ac:dyDescent="0.25"/>
    <row r="26398" ht="0" hidden="1" customHeight="1" x14ac:dyDescent="0.25"/>
    <row r="26399" ht="0" hidden="1" customHeight="1" x14ac:dyDescent="0.25"/>
    <row r="26400" ht="0" hidden="1" customHeight="1" x14ac:dyDescent="0.25"/>
    <row r="26401" ht="0" hidden="1" customHeight="1" x14ac:dyDescent="0.25"/>
    <row r="26402" ht="0" hidden="1" customHeight="1" x14ac:dyDescent="0.25"/>
    <row r="26403" ht="0" hidden="1" customHeight="1" x14ac:dyDescent="0.25"/>
    <row r="26404" ht="0" hidden="1" customHeight="1" x14ac:dyDescent="0.25"/>
    <row r="26405" ht="0" hidden="1" customHeight="1" x14ac:dyDescent="0.25"/>
    <row r="26406" ht="0" hidden="1" customHeight="1" x14ac:dyDescent="0.25"/>
    <row r="26407" ht="0" hidden="1" customHeight="1" x14ac:dyDescent="0.25"/>
    <row r="26408" ht="0" hidden="1" customHeight="1" x14ac:dyDescent="0.25"/>
    <row r="26409" ht="0" hidden="1" customHeight="1" x14ac:dyDescent="0.25"/>
    <row r="26410" ht="0" hidden="1" customHeight="1" x14ac:dyDescent="0.25"/>
    <row r="26411" ht="0" hidden="1" customHeight="1" x14ac:dyDescent="0.25"/>
    <row r="26412" ht="0" hidden="1" customHeight="1" x14ac:dyDescent="0.25"/>
    <row r="26413" ht="0" hidden="1" customHeight="1" x14ac:dyDescent="0.25"/>
    <row r="26414" ht="0" hidden="1" customHeight="1" x14ac:dyDescent="0.25"/>
    <row r="26415" ht="0" hidden="1" customHeight="1" x14ac:dyDescent="0.25"/>
    <row r="26416" ht="0" hidden="1" customHeight="1" x14ac:dyDescent="0.25"/>
    <row r="26417" ht="0" hidden="1" customHeight="1" x14ac:dyDescent="0.25"/>
    <row r="26418" ht="0" hidden="1" customHeight="1" x14ac:dyDescent="0.25"/>
    <row r="26419" ht="0" hidden="1" customHeight="1" x14ac:dyDescent="0.25"/>
    <row r="26420" ht="0" hidden="1" customHeight="1" x14ac:dyDescent="0.25"/>
    <row r="26421" ht="0" hidden="1" customHeight="1" x14ac:dyDescent="0.25"/>
    <row r="26422" ht="0" hidden="1" customHeight="1" x14ac:dyDescent="0.25"/>
    <row r="26423" ht="0" hidden="1" customHeight="1" x14ac:dyDescent="0.25"/>
    <row r="26424" ht="0" hidden="1" customHeight="1" x14ac:dyDescent="0.25"/>
    <row r="26425" ht="0" hidden="1" customHeight="1" x14ac:dyDescent="0.25"/>
    <row r="26426" ht="0" hidden="1" customHeight="1" x14ac:dyDescent="0.25"/>
    <row r="26427" ht="0" hidden="1" customHeight="1" x14ac:dyDescent="0.25"/>
    <row r="26428" ht="0" hidden="1" customHeight="1" x14ac:dyDescent="0.25"/>
    <row r="26429" ht="0" hidden="1" customHeight="1" x14ac:dyDescent="0.25"/>
    <row r="26430" ht="0" hidden="1" customHeight="1" x14ac:dyDescent="0.25"/>
    <row r="26431" ht="0" hidden="1" customHeight="1" x14ac:dyDescent="0.25"/>
    <row r="26432" ht="0" hidden="1" customHeight="1" x14ac:dyDescent="0.25"/>
    <row r="26433" ht="0" hidden="1" customHeight="1" x14ac:dyDescent="0.25"/>
    <row r="26434" ht="0" hidden="1" customHeight="1" x14ac:dyDescent="0.25"/>
    <row r="26435" ht="0" hidden="1" customHeight="1" x14ac:dyDescent="0.25"/>
    <row r="26436" ht="0" hidden="1" customHeight="1" x14ac:dyDescent="0.25"/>
    <row r="26437" ht="0" hidden="1" customHeight="1" x14ac:dyDescent="0.25"/>
    <row r="26438" ht="0" hidden="1" customHeight="1" x14ac:dyDescent="0.25"/>
    <row r="26439" ht="0" hidden="1" customHeight="1" x14ac:dyDescent="0.25"/>
    <row r="26440" ht="0" hidden="1" customHeight="1" x14ac:dyDescent="0.25"/>
    <row r="26441" ht="0" hidden="1" customHeight="1" x14ac:dyDescent="0.25"/>
    <row r="26442" ht="0" hidden="1" customHeight="1" x14ac:dyDescent="0.25"/>
    <row r="26443" ht="0" hidden="1" customHeight="1" x14ac:dyDescent="0.25"/>
    <row r="26444" ht="0" hidden="1" customHeight="1" x14ac:dyDescent="0.25"/>
    <row r="26445" ht="0" hidden="1" customHeight="1" x14ac:dyDescent="0.25"/>
    <row r="26446" ht="0" hidden="1" customHeight="1" x14ac:dyDescent="0.25"/>
    <row r="26447" ht="0" hidden="1" customHeight="1" x14ac:dyDescent="0.25"/>
    <row r="26448" ht="0" hidden="1" customHeight="1" x14ac:dyDescent="0.25"/>
    <row r="26449" ht="0" hidden="1" customHeight="1" x14ac:dyDescent="0.25"/>
    <row r="26450" ht="0" hidden="1" customHeight="1" x14ac:dyDescent="0.25"/>
    <row r="26451" ht="0" hidden="1" customHeight="1" x14ac:dyDescent="0.25"/>
    <row r="26452" ht="0" hidden="1" customHeight="1" x14ac:dyDescent="0.25"/>
    <row r="26453" ht="0" hidden="1" customHeight="1" x14ac:dyDescent="0.25"/>
    <row r="26454" ht="0" hidden="1" customHeight="1" x14ac:dyDescent="0.25"/>
    <row r="26455" ht="0" hidden="1" customHeight="1" x14ac:dyDescent="0.25"/>
    <row r="26456" ht="0" hidden="1" customHeight="1" x14ac:dyDescent="0.25"/>
    <row r="26457" ht="0" hidden="1" customHeight="1" x14ac:dyDescent="0.25"/>
    <row r="26458" ht="0" hidden="1" customHeight="1" x14ac:dyDescent="0.25"/>
    <row r="26459" ht="0" hidden="1" customHeight="1" x14ac:dyDescent="0.25"/>
    <row r="26460" ht="0" hidden="1" customHeight="1" x14ac:dyDescent="0.25"/>
    <row r="26461" ht="0" hidden="1" customHeight="1" x14ac:dyDescent="0.25"/>
    <row r="26462" ht="0" hidden="1" customHeight="1" x14ac:dyDescent="0.25"/>
    <row r="26463" ht="0" hidden="1" customHeight="1" x14ac:dyDescent="0.25"/>
    <row r="26464" ht="0" hidden="1" customHeight="1" x14ac:dyDescent="0.25"/>
    <row r="26465" ht="0" hidden="1" customHeight="1" x14ac:dyDescent="0.25"/>
    <row r="26466" ht="0" hidden="1" customHeight="1" x14ac:dyDescent="0.25"/>
    <row r="26467" ht="0" hidden="1" customHeight="1" x14ac:dyDescent="0.25"/>
    <row r="26468" ht="0" hidden="1" customHeight="1" x14ac:dyDescent="0.25"/>
    <row r="26469" ht="0" hidden="1" customHeight="1" x14ac:dyDescent="0.25"/>
    <row r="26470" ht="0" hidden="1" customHeight="1" x14ac:dyDescent="0.25"/>
    <row r="26471" ht="0" hidden="1" customHeight="1" x14ac:dyDescent="0.25"/>
    <row r="26472" ht="0" hidden="1" customHeight="1" x14ac:dyDescent="0.25"/>
    <row r="26473" ht="0" hidden="1" customHeight="1" x14ac:dyDescent="0.25"/>
    <row r="26474" ht="0" hidden="1" customHeight="1" x14ac:dyDescent="0.25"/>
    <row r="26475" ht="0" hidden="1" customHeight="1" x14ac:dyDescent="0.25"/>
    <row r="26476" ht="0" hidden="1" customHeight="1" x14ac:dyDescent="0.25"/>
    <row r="26477" ht="0" hidden="1" customHeight="1" x14ac:dyDescent="0.25"/>
    <row r="26478" ht="0" hidden="1" customHeight="1" x14ac:dyDescent="0.25"/>
    <row r="26479" ht="0" hidden="1" customHeight="1" x14ac:dyDescent="0.25"/>
    <row r="26480" ht="0" hidden="1" customHeight="1" x14ac:dyDescent="0.25"/>
    <row r="26481" ht="0" hidden="1" customHeight="1" x14ac:dyDescent="0.25"/>
    <row r="26482" ht="0" hidden="1" customHeight="1" x14ac:dyDescent="0.25"/>
    <row r="26483" ht="0" hidden="1" customHeight="1" x14ac:dyDescent="0.25"/>
    <row r="26484" ht="0" hidden="1" customHeight="1" x14ac:dyDescent="0.25"/>
    <row r="26485" ht="0" hidden="1" customHeight="1" x14ac:dyDescent="0.25"/>
    <row r="26486" ht="0" hidden="1" customHeight="1" x14ac:dyDescent="0.25"/>
    <row r="26487" ht="0" hidden="1" customHeight="1" x14ac:dyDescent="0.25"/>
    <row r="26488" ht="0" hidden="1" customHeight="1" x14ac:dyDescent="0.25"/>
    <row r="26489" ht="0" hidden="1" customHeight="1" x14ac:dyDescent="0.25"/>
    <row r="26490" ht="0" hidden="1" customHeight="1" x14ac:dyDescent="0.25"/>
    <row r="26491" ht="0" hidden="1" customHeight="1" x14ac:dyDescent="0.25"/>
    <row r="26492" ht="0" hidden="1" customHeight="1" x14ac:dyDescent="0.25"/>
    <row r="26493" ht="0" hidden="1" customHeight="1" x14ac:dyDescent="0.25"/>
    <row r="26494" ht="0" hidden="1" customHeight="1" x14ac:dyDescent="0.25"/>
    <row r="26495" ht="0" hidden="1" customHeight="1" x14ac:dyDescent="0.25"/>
    <row r="26496" ht="0" hidden="1" customHeight="1" x14ac:dyDescent="0.25"/>
    <row r="26497" ht="0" hidden="1" customHeight="1" x14ac:dyDescent="0.25"/>
    <row r="26498" ht="0" hidden="1" customHeight="1" x14ac:dyDescent="0.25"/>
    <row r="26499" ht="0" hidden="1" customHeight="1" x14ac:dyDescent="0.25"/>
    <row r="26500" ht="0" hidden="1" customHeight="1" x14ac:dyDescent="0.25"/>
    <row r="26501" ht="0" hidden="1" customHeight="1" x14ac:dyDescent="0.25"/>
    <row r="26502" ht="0" hidden="1" customHeight="1" x14ac:dyDescent="0.25"/>
    <row r="26503" ht="0" hidden="1" customHeight="1" x14ac:dyDescent="0.25"/>
    <row r="26504" ht="0" hidden="1" customHeight="1" x14ac:dyDescent="0.25"/>
    <row r="26505" ht="0" hidden="1" customHeight="1" x14ac:dyDescent="0.25"/>
    <row r="26506" ht="0" hidden="1" customHeight="1" x14ac:dyDescent="0.25"/>
    <row r="26507" ht="0" hidden="1" customHeight="1" x14ac:dyDescent="0.25"/>
    <row r="26508" ht="0" hidden="1" customHeight="1" x14ac:dyDescent="0.25"/>
    <row r="26509" ht="0" hidden="1" customHeight="1" x14ac:dyDescent="0.25"/>
    <row r="26510" ht="0" hidden="1" customHeight="1" x14ac:dyDescent="0.25"/>
    <row r="26511" ht="0" hidden="1" customHeight="1" x14ac:dyDescent="0.25"/>
    <row r="26512" ht="0" hidden="1" customHeight="1" x14ac:dyDescent="0.25"/>
    <row r="26513" ht="0" hidden="1" customHeight="1" x14ac:dyDescent="0.25"/>
    <row r="26514" ht="0" hidden="1" customHeight="1" x14ac:dyDescent="0.25"/>
    <row r="26515" ht="0" hidden="1" customHeight="1" x14ac:dyDescent="0.25"/>
    <row r="26516" ht="0" hidden="1" customHeight="1" x14ac:dyDescent="0.25"/>
    <row r="26517" ht="0" hidden="1" customHeight="1" x14ac:dyDescent="0.25"/>
    <row r="26518" ht="0" hidden="1" customHeight="1" x14ac:dyDescent="0.25"/>
    <row r="26519" ht="0" hidden="1" customHeight="1" x14ac:dyDescent="0.25"/>
    <row r="26520" ht="0" hidden="1" customHeight="1" x14ac:dyDescent="0.25"/>
    <row r="26521" ht="0" hidden="1" customHeight="1" x14ac:dyDescent="0.25"/>
    <row r="26522" ht="0" hidden="1" customHeight="1" x14ac:dyDescent="0.25"/>
    <row r="26523" ht="0" hidden="1" customHeight="1" x14ac:dyDescent="0.25"/>
    <row r="26524" ht="0" hidden="1" customHeight="1" x14ac:dyDescent="0.25"/>
    <row r="26525" ht="0" hidden="1" customHeight="1" x14ac:dyDescent="0.25"/>
    <row r="26526" ht="0" hidden="1" customHeight="1" x14ac:dyDescent="0.25"/>
    <row r="26527" ht="0" hidden="1" customHeight="1" x14ac:dyDescent="0.25"/>
    <row r="26528" ht="0" hidden="1" customHeight="1" x14ac:dyDescent="0.25"/>
    <row r="26529" ht="0" hidden="1" customHeight="1" x14ac:dyDescent="0.25"/>
    <row r="26530" ht="0" hidden="1" customHeight="1" x14ac:dyDescent="0.25"/>
    <row r="26531" ht="0" hidden="1" customHeight="1" x14ac:dyDescent="0.25"/>
    <row r="26532" ht="0" hidden="1" customHeight="1" x14ac:dyDescent="0.25"/>
    <row r="26533" ht="0" hidden="1" customHeight="1" x14ac:dyDescent="0.25"/>
    <row r="26534" ht="0" hidden="1" customHeight="1" x14ac:dyDescent="0.25"/>
    <row r="26535" ht="0" hidden="1" customHeight="1" x14ac:dyDescent="0.25"/>
    <row r="26536" ht="0" hidden="1" customHeight="1" x14ac:dyDescent="0.25"/>
    <row r="26537" ht="0" hidden="1" customHeight="1" x14ac:dyDescent="0.25"/>
    <row r="26538" ht="0" hidden="1" customHeight="1" x14ac:dyDescent="0.25"/>
    <row r="26539" ht="0" hidden="1" customHeight="1" x14ac:dyDescent="0.25"/>
    <row r="26540" ht="0" hidden="1" customHeight="1" x14ac:dyDescent="0.25"/>
    <row r="26541" ht="0" hidden="1" customHeight="1" x14ac:dyDescent="0.25"/>
    <row r="26542" ht="0" hidden="1" customHeight="1" x14ac:dyDescent="0.25"/>
    <row r="26543" ht="0" hidden="1" customHeight="1" x14ac:dyDescent="0.25"/>
    <row r="26544" ht="0" hidden="1" customHeight="1" x14ac:dyDescent="0.25"/>
    <row r="26545" ht="0" hidden="1" customHeight="1" x14ac:dyDescent="0.25"/>
    <row r="26546" ht="0" hidden="1" customHeight="1" x14ac:dyDescent="0.25"/>
    <row r="26547" ht="0" hidden="1" customHeight="1" x14ac:dyDescent="0.25"/>
    <row r="26548" ht="0" hidden="1" customHeight="1" x14ac:dyDescent="0.25"/>
    <row r="26549" ht="0" hidden="1" customHeight="1" x14ac:dyDescent="0.25"/>
    <row r="26550" ht="0" hidden="1" customHeight="1" x14ac:dyDescent="0.25"/>
    <row r="26551" ht="0" hidden="1" customHeight="1" x14ac:dyDescent="0.25"/>
    <row r="26552" ht="0" hidden="1" customHeight="1" x14ac:dyDescent="0.25"/>
    <row r="26553" ht="0" hidden="1" customHeight="1" x14ac:dyDescent="0.25"/>
    <row r="26554" ht="0" hidden="1" customHeight="1" x14ac:dyDescent="0.25"/>
    <row r="26555" ht="0" hidden="1" customHeight="1" x14ac:dyDescent="0.25"/>
    <row r="26556" ht="0" hidden="1" customHeight="1" x14ac:dyDescent="0.25"/>
    <row r="26557" ht="0" hidden="1" customHeight="1" x14ac:dyDescent="0.25"/>
    <row r="26558" ht="0" hidden="1" customHeight="1" x14ac:dyDescent="0.25"/>
    <row r="26559" ht="0" hidden="1" customHeight="1" x14ac:dyDescent="0.25"/>
    <row r="26560" ht="0" hidden="1" customHeight="1" x14ac:dyDescent="0.25"/>
    <row r="26561" ht="0" hidden="1" customHeight="1" x14ac:dyDescent="0.25"/>
    <row r="26562" ht="0" hidden="1" customHeight="1" x14ac:dyDescent="0.25"/>
    <row r="26563" ht="0" hidden="1" customHeight="1" x14ac:dyDescent="0.25"/>
    <row r="26564" ht="0" hidden="1" customHeight="1" x14ac:dyDescent="0.25"/>
    <row r="26565" ht="0" hidden="1" customHeight="1" x14ac:dyDescent="0.25"/>
    <row r="26566" ht="0" hidden="1" customHeight="1" x14ac:dyDescent="0.25"/>
    <row r="26567" ht="0" hidden="1" customHeight="1" x14ac:dyDescent="0.25"/>
    <row r="26568" ht="0" hidden="1" customHeight="1" x14ac:dyDescent="0.25"/>
    <row r="26569" ht="0" hidden="1" customHeight="1" x14ac:dyDescent="0.25"/>
    <row r="26570" ht="0" hidden="1" customHeight="1" x14ac:dyDescent="0.25"/>
    <row r="26571" ht="0" hidden="1" customHeight="1" x14ac:dyDescent="0.25"/>
    <row r="26572" ht="0" hidden="1" customHeight="1" x14ac:dyDescent="0.25"/>
    <row r="26573" ht="0" hidden="1" customHeight="1" x14ac:dyDescent="0.25"/>
    <row r="26574" ht="0" hidden="1" customHeight="1" x14ac:dyDescent="0.25"/>
    <row r="26575" ht="0" hidden="1" customHeight="1" x14ac:dyDescent="0.25"/>
    <row r="26576" ht="0" hidden="1" customHeight="1" x14ac:dyDescent="0.25"/>
    <row r="26577" ht="0" hidden="1" customHeight="1" x14ac:dyDescent="0.25"/>
    <row r="26578" ht="0" hidden="1" customHeight="1" x14ac:dyDescent="0.25"/>
    <row r="26579" ht="0" hidden="1" customHeight="1" x14ac:dyDescent="0.25"/>
    <row r="26580" ht="0" hidden="1" customHeight="1" x14ac:dyDescent="0.25"/>
    <row r="26581" ht="0" hidden="1" customHeight="1" x14ac:dyDescent="0.25"/>
    <row r="26582" ht="0" hidden="1" customHeight="1" x14ac:dyDescent="0.25"/>
    <row r="26583" ht="0" hidden="1" customHeight="1" x14ac:dyDescent="0.25"/>
    <row r="26584" ht="0" hidden="1" customHeight="1" x14ac:dyDescent="0.25"/>
    <row r="26585" ht="0" hidden="1" customHeight="1" x14ac:dyDescent="0.25"/>
    <row r="26586" ht="0" hidden="1" customHeight="1" x14ac:dyDescent="0.25"/>
    <row r="26587" ht="0" hidden="1" customHeight="1" x14ac:dyDescent="0.25"/>
    <row r="26588" ht="0" hidden="1" customHeight="1" x14ac:dyDescent="0.25"/>
    <row r="26589" ht="0" hidden="1" customHeight="1" x14ac:dyDescent="0.25"/>
    <row r="26590" ht="0" hidden="1" customHeight="1" x14ac:dyDescent="0.25"/>
    <row r="26591" ht="0" hidden="1" customHeight="1" x14ac:dyDescent="0.25"/>
    <row r="26592" ht="0" hidden="1" customHeight="1" x14ac:dyDescent="0.25"/>
    <row r="26593" ht="0" hidden="1" customHeight="1" x14ac:dyDescent="0.25"/>
    <row r="26594" ht="0" hidden="1" customHeight="1" x14ac:dyDescent="0.25"/>
    <row r="26595" ht="0" hidden="1" customHeight="1" x14ac:dyDescent="0.25"/>
    <row r="26596" ht="0" hidden="1" customHeight="1" x14ac:dyDescent="0.25"/>
    <row r="26597" ht="0" hidden="1" customHeight="1" x14ac:dyDescent="0.25"/>
    <row r="26598" ht="0" hidden="1" customHeight="1" x14ac:dyDescent="0.25"/>
    <row r="26599" ht="0" hidden="1" customHeight="1" x14ac:dyDescent="0.25"/>
    <row r="26600" ht="0" hidden="1" customHeight="1" x14ac:dyDescent="0.25"/>
    <row r="26601" ht="0" hidden="1" customHeight="1" x14ac:dyDescent="0.25"/>
    <row r="26602" ht="0" hidden="1" customHeight="1" x14ac:dyDescent="0.25"/>
    <row r="26603" ht="0" hidden="1" customHeight="1" x14ac:dyDescent="0.25"/>
    <row r="26604" ht="0" hidden="1" customHeight="1" x14ac:dyDescent="0.25"/>
    <row r="26605" ht="0" hidden="1" customHeight="1" x14ac:dyDescent="0.25"/>
    <row r="26606" ht="0" hidden="1" customHeight="1" x14ac:dyDescent="0.25"/>
    <row r="26607" ht="0" hidden="1" customHeight="1" x14ac:dyDescent="0.25"/>
    <row r="26608" ht="0" hidden="1" customHeight="1" x14ac:dyDescent="0.25"/>
    <row r="26609" ht="0" hidden="1" customHeight="1" x14ac:dyDescent="0.25"/>
    <row r="26610" ht="0" hidden="1" customHeight="1" x14ac:dyDescent="0.25"/>
    <row r="26611" ht="0" hidden="1" customHeight="1" x14ac:dyDescent="0.25"/>
    <row r="26612" ht="0" hidden="1" customHeight="1" x14ac:dyDescent="0.25"/>
    <row r="26613" ht="0" hidden="1" customHeight="1" x14ac:dyDescent="0.25"/>
    <row r="26614" ht="0" hidden="1" customHeight="1" x14ac:dyDescent="0.25"/>
    <row r="26615" ht="0" hidden="1" customHeight="1" x14ac:dyDescent="0.25"/>
    <row r="26616" ht="0" hidden="1" customHeight="1" x14ac:dyDescent="0.25"/>
    <row r="26617" ht="0" hidden="1" customHeight="1" x14ac:dyDescent="0.25"/>
    <row r="26618" ht="0" hidden="1" customHeight="1" x14ac:dyDescent="0.25"/>
    <row r="26619" ht="0" hidden="1" customHeight="1" x14ac:dyDescent="0.25"/>
    <row r="26620" ht="0" hidden="1" customHeight="1" x14ac:dyDescent="0.25"/>
    <row r="26621" ht="0" hidden="1" customHeight="1" x14ac:dyDescent="0.25"/>
    <row r="26622" ht="0" hidden="1" customHeight="1" x14ac:dyDescent="0.25"/>
    <row r="26623" ht="0" hidden="1" customHeight="1" x14ac:dyDescent="0.25"/>
    <row r="26624" ht="0" hidden="1" customHeight="1" x14ac:dyDescent="0.25"/>
    <row r="26625" ht="0" hidden="1" customHeight="1" x14ac:dyDescent="0.25"/>
    <row r="26626" ht="0" hidden="1" customHeight="1" x14ac:dyDescent="0.25"/>
    <row r="26627" ht="0" hidden="1" customHeight="1" x14ac:dyDescent="0.25"/>
    <row r="26628" ht="0" hidden="1" customHeight="1" x14ac:dyDescent="0.25"/>
    <row r="26629" ht="0" hidden="1" customHeight="1" x14ac:dyDescent="0.25"/>
    <row r="26630" ht="0" hidden="1" customHeight="1" x14ac:dyDescent="0.25"/>
    <row r="26631" ht="0" hidden="1" customHeight="1" x14ac:dyDescent="0.25"/>
    <row r="26632" ht="0" hidden="1" customHeight="1" x14ac:dyDescent="0.25"/>
    <row r="26633" ht="0" hidden="1" customHeight="1" x14ac:dyDescent="0.25"/>
    <row r="26634" ht="0" hidden="1" customHeight="1" x14ac:dyDescent="0.25"/>
    <row r="26635" ht="0" hidden="1" customHeight="1" x14ac:dyDescent="0.25"/>
    <row r="26636" ht="0" hidden="1" customHeight="1" x14ac:dyDescent="0.25"/>
    <row r="26637" ht="0" hidden="1" customHeight="1" x14ac:dyDescent="0.25"/>
    <row r="26638" ht="0" hidden="1" customHeight="1" x14ac:dyDescent="0.25"/>
    <row r="26639" ht="0" hidden="1" customHeight="1" x14ac:dyDescent="0.25"/>
    <row r="26640" ht="0" hidden="1" customHeight="1" x14ac:dyDescent="0.25"/>
    <row r="26641" ht="0" hidden="1" customHeight="1" x14ac:dyDescent="0.25"/>
    <row r="26642" ht="0" hidden="1" customHeight="1" x14ac:dyDescent="0.25"/>
    <row r="26643" ht="0" hidden="1" customHeight="1" x14ac:dyDescent="0.25"/>
    <row r="26644" ht="0" hidden="1" customHeight="1" x14ac:dyDescent="0.25"/>
    <row r="26645" ht="0" hidden="1" customHeight="1" x14ac:dyDescent="0.25"/>
    <row r="26646" ht="0" hidden="1" customHeight="1" x14ac:dyDescent="0.25"/>
    <row r="26647" ht="0" hidden="1" customHeight="1" x14ac:dyDescent="0.25"/>
    <row r="26648" ht="0" hidden="1" customHeight="1" x14ac:dyDescent="0.25"/>
    <row r="26649" ht="0" hidden="1" customHeight="1" x14ac:dyDescent="0.25"/>
    <row r="26650" ht="0" hidden="1" customHeight="1" x14ac:dyDescent="0.25"/>
    <row r="26651" ht="0" hidden="1" customHeight="1" x14ac:dyDescent="0.25"/>
    <row r="26652" ht="0" hidden="1" customHeight="1" x14ac:dyDescent="0.25"/>
    <row r="26653" ht="0" hidden="1" customHeight="1" x14ac:dyDescent="0.25"/>
    <row r="26654" ht="0" hidden="1" customHeight="1" x14ac:dyDescent="0.25"/>
    <row r="26655" ht="0" hidden="1" customHeight="1" x14ac:dyDescent="0.25"/>
    <row r="26656" ht="0" hidden="1" customHeight="1" x14ac:dyDescent="0.25"/>
    <row r="26657" ht="0" hidden="1" customHeight="1" x14ac:dyDescent="0.25"/>
    <row r="26658" ht="0" hidden="1" customHeight="1" x14ac:dyDescent="0.25"/>
    <row r="26659" ht="0" hidden="1" customHeight="1" x14ac:dyDescent="0.25"/>
    <row r="26660" ht="0" hidden="1" customHeight="1" x14ac:dyDescent="0.25"/>
    <row r="26661" ht="0" hidden="1" customHeight="1" x14ac:dyDescent="0.25"/>
    <row r="26662" ht="0" hidden="1" customHeight="1" x14ac:dyDescent="0.25"/>
    <row r="26663" ht="0" hidden="1" customHeight="1" x14ac:dyDescent="0.25"/>
    <row r="26664" ht="0" hidden="1" customHeight="1" x14ac:dyDescent="0.25"/>
    <row r="26665" ht="0" hidden="1" customHeight="1" x14ac:dyDescent="0.25"/>
    <row r="26666" ht="0" hidden="1" customHeight="1" x14ac:dyDescent="0.25"/>
    <row r="26667" ht="0" hidden="1" customHeight="1" x14ac:dyDescent="0.25"/>
    <row r="26668" ht="0" hidden="1" customHeight="1" x14ac:dyDescent="0.25"/>
    <row r="26669" ht="0" hidden="1" customHeight="1" x14ac:dyDescent="0.25"/>
    <row r="26670" ht="0" hidden="1" customHeight="1" x14ac:dyDescent="0.25"/>
    <row r="26671" ht="0" hidden="1" customHeight="1" x14ac:dyDescent="0.25"/>
    <row r="26672" ht="0" hidden="1" customHeight="1" x14ac:dyDescent="0.25"/>
    <row r="26673" ht="0" hidden="1" customHeight="1" x14ac:dyDescent="0.25"/>
    <row r="26674" ht="0" hidden="1" customHeight="1" x14ac:dyDescent="0.25"/>
    <row r="26675" ht="0" hidden="1" customHeight="1" x14ac:dyDescent="0.25"/>
    <row r="26676" ht="0" hidden="1" customHeight="1" x14ac:dyDescent="0.25"/>
    <row r="26677" ht="0" hidden="1" customHeight="1" x14ac:dyDescent="0.25"/>
    <row r="26678" ht="0" hidden="1" customHeight="1" x14ac:dyDescent="0.25"/>
    <row r="26679" ht="0" hidden="1" customHeight="1" x14ac:dyDescent="0.25"/>
    <row r="26680" ht="0" hidden="1" customHeight="1" x14ac:dyDescent="0.25"/>
    <row r="26681" ht="0" hidden="1" customHeight="1" x14ac:dyDescent="0.25"/>
    <row r="26682" ht="0" hidden="1" customHeight="1" x14ac:dyDescent="0.25"/>
    <row r="26683" ht="0" hidden="1" customHeight="1" x14ac:dyDescent="0.25"/>
    <row r="26684" ht="0" hidden="1" customHeight="1" x14ac:dyDescent="0.25"/>
    <row r="26685" ht="0" hidden="1" customHeight="1" x14ac:dyDescent="0.25"/>
    <row r="26686" ht="0" hidden="1" customHeight="1" x14ac:dyDescent="0.25"/>
    <row r="26687" ht="0" hidden="1" customHeight="1" x14ac:dyDescent="0.25"/>
    <row r="26688" ht="0" hidden="1" customHeight="1" x14ac:dyDescent="0.25"/>
    <row r="26689" ht="0" hidden="1" customHeight="1" x14ac:dyDescent="0.25"/>
    <row r="26690" ht="0" hidden="1" customHeight="1" x14ac:dyDescent="0.25"/>
    <row r="26691" ht="0" hidden="1" customHeight="1" x14ac:dyDescent="0.25"/>
    <row r="26692" ht="0" hidden="1" customHeight="1" x14ac:dyDescent="0.25"/>
    <row r="26693" ht="0" hidden="1" customHeight="1" x14ac:dyDescent="0.25"/>
    <row r="26694" ht="0" hidden="1" customHeight="1" x14ac:dyDescent="0.25"/>
    <row r="26695" ht="0" hidden="1" customHeight="1" x14ac:dyDescent="0.25"/>
    <row r="26696" ht="0" hidden="1" customHeight="1" x14ac:dyDescent="0.25"/>
    <row r="26697" ht="0" hidden="1" customHeight="1" x14ac:dyDescent="0.25"/>
    <row r="26698" ht="0" hidden="1" customHeight="1" x14ac:dyDescent="0.25"/>
    <row r="26699" ht="0" hidden="1" customHeight="1" x14ac:dyDescent="0.25"/>
    <row r="26700" ht="0" hidden="1" customHeight="1" x14ac:dyDescent="0.25"/>
    <row r="26701" ht="0" hidden="1" customHeight="1" x14ac:dyDescent="0.25"/>
    <row r="26702" ht="0" hidden="1" customHeight="1" x14ac:dyDescent="0.25"/>
    <row r="26703" ht="0" hidden="1" customHeight="1" x14ac:dyDescent="0.25"/>
    <row r="26704" ht="0" hidden="1" customHeight="1" x14ac:dyDescent="0.25"/>
    <row r="26705" ht="0" hidden="1" customHeight="1" x14ac:dyDescent="0.25"/>
    <row r="26706" ht="0" hidden="1" customHeight="1" x14ac:dyDescent="0.25"/>
    <row r="26707" ht="0" hidden="1" customHeight="1" x14ac:dyDescent="0.25"/>
    <row r="26708" ht="0" hidden="1" customHeight="1" x14ac:dyDescent="0.25"/>
    <row r="26709" ht="0" hidden="1" customHeight="1" x14ac:dyDescent="0.25"/>
    <row r="26710" ht="0" hidden="1" customHeight="1" x14ac:dyDescent="0.25"/>
    <row r="26711" ht="0" hidden="1" customHeight="1" x14ac:dyDescent="0.25"/>
    <row r="26712" ht="0" hidden="1" customHeight="1" x14ac:dyDescent="0.25"/>
    <row r="26713" ht="0" hidden="1" customHeight="1" x14ac:dyDescent="0.25"/>
    <row r="26714" ht="0" hidden="1" customHeight="1" x14ac:dyDescent="0.25"/>
    <row r="26715" ht="0" hidden="1" customHeight="1" x14ac:dyDescent="0.25"/>
    <row r="26716" ht="0" hidden="1" customHeight="1" x14ac:dyDescent="0.25"/>
    <row r="26717" ht="0" hidden="1" customHeight="1" x14ac:dyDescent="0.25"/>
    <row r="26718" ht="0" hidden="1" customHeight="1" x14ac:dyDescent="0.25"/>
    <row r="26719" ht="0" hidden="1" customHeight="1" x14ac:dyDescent="0.25"/>
    <row r="26720" ht="0" hidden="1" customHeight="1" x14ac:dyDescent="0.25"/>
    <row r="26721" ht="0" hidden="1" customHeight="1" x14ac:dyDescent="0.25"/>
    <row r="26722" ht="0" hidden="1" customHeight="1" x14ac:dyDescent="0.25"/>
    <row r="26723" ht="0" hidden="1" customHeight="1" x14ac:dyDescent="0.25"/>
    <row r="26724" ht="0" hidden="1" customHeight="1" x14ac:dyDescent="0.25"/>
    <row r="26725" ht="0" hidden="1" customHeight="1" x14ac:dyDescent="0.25"/>
    <row r="26726" ht="0" hidden="1" customHeight="1" x14ac:dyDescent="0.25"/>
    <row r="26727" ht="0" hidden="1" customHeight="1" x14ac:dyDescent="0.25"/>
    <row r="26728" ht="0" hidden="1" customHeight="1" x14ac:dyDescent="0.25"/>
    <row r="26729" ht="0" hidden="1" customHeight="1" x14ac:dyDescent="0.25"/>
    <row r="26730" ht="0" hidden="1" customHeight="1" x14ac:dyDescent="0.25"/>
    <row r="26731" ht="0" hidden="1" customHeight="1" x14ac:dyDescent="0.25"/>
    <row r="26732" ht="0" hidden="1" customHeight="1" x14ac:dyDescent="0.25"/>
    <row r="26733" ht="0" hidden="1" customHeight="1" x14ac:dyDescent="0.25"/>
    <row r="26734" ht="0" hidden="1" customHeight="1" x14ac:dyDescent="0.25"/>
    <row r="26735" ht="0" hidden="1" customHeight="1" x14ac:dyDescent="0.25"/>
    <row r="26736" ht="0" hidden="1" customHeight="1" x14ac:dyDescent="0.25"/>
    <row r="26737" ht="0" hidden="1" customHeight="1" x14ac:dyDescent="0.25"/>
    <row r="26738" ht="0" hidden="1" customHeight="1" x14ac:dyDescent="0.25"/>
    <row r="26739" ht="0" hidden="1" customHeight="1" x14ac:dyDescent="0.25"/>
    <row r="26740" ht="0" hidden="1" customHeight="1" x14ac:dyDescent="0.25"/>
    <row r="26741" ht="0" hidden="1" customHeight="1" x14ac:dyDescent="0.25"/>
    <row r="26742" ht="0" hidden="1" customHeight="1" x14ac:dyDescent="0.25"/>
    <row r="26743" ht="0" hidden="1" customHeight="1" x14ac:dyDescent="0.25"/>
    <row r="26744" ht="0" hidden="1" customHeight="1" x14ac:dyDescent="0.25"/>
    <row r="26745" ht="0" hidden="1" customHeight="1" x14ac:dyDescent="0.25"/>
    <row r="26746" ht="0" hidden="1" customHeight="1" x14ac:dyDescent="0.25"/>
    <row r="26747" ht="0" hidden="1" customHeight="1" x14ac:dyDescent="0.25"/>
    <row r="26748" ht="0" hidden="1" customHeight="1" x14ac:dyDescent="0.25"/>
    <row r="26749" ht="0" hidden="1" customHeight="1" x14ac:dyDescent="0.25"/>
    <row r="26750" ht="0" hidden="1" customHeight="1" x14ac:dyDescent="0.25"/>
    <row r="26751" ht="0" hidden="1" customHeight="1" x14ac:dyDescent="0.25"/>
    <row r="26752" ht="0" hidden="1" customHeight="1" x14ac:dyDescent="0.25"/>
    <row r="26753" ht="0" hidden="1" customHeight="1" x14ac:dyDescent="0.25"/>
    <row r="26754" ht="0" hidden="1" customHeight="1" x14ac:dyDescent="0.25"/>
    <row r="26755" ht="0" hidden="1" customHeight="1" x14ac:dyDescent="0.25"/>
    <row r="26756" ht="0" hidden="1" customHeight="1" x14ac:dyDescent="0.25"/>
    <row r="26757" ht="0" hidden="1" customHeight="1" x14ac:dyDescent="0.25"/>
    <row r="26758" ht="0" hidden="1" customHeight="1" x14ac:dyDescent="0.25"/>
    <row r="26759" ht="0" hidden="1" customHeight="1" x14ac:dyDescent="0.25"/>
    <row r="26760" ht="0" hidden="1" customHeight="1" x14ac:dyDescent="0.25"/>
    <row r="26761" ht="0" hidden="1" customHeight="1" x14ac:dyDescent="0.25"/>
    <row r="26762" ht="0" hidden="1" customHeight="1" x14ac:dyDescent="0.25"/>
    <row r="26763" ht="0" hidden="1" customHeight="1" x14ac:dyDescent="0.25"/>
    <row r="26764" ht="0" hidden="1" customHeight="1" x14ac:dyDescent="0.25"/>
    <row r="26765" ht="0" hidden="1" customHeight="1" x14ac:dyDescent="0.25"/>
    <row r="26766" ht="0" hidden="1" customHeight="1" x14ac:dyDescent="0.25"/>
    <row r="26767" ht="0" hidden="1" customHeight="1" x14ac:dyDescent="0.25"/>
    <row r="26768" ht="0" hidden="1" customHeight="1" x14ac:dyDescent="0.25"/>
    <row r="26769" ht="0" hidden="1" customHeight="1" x14ac:dyDescent="0.25"/>
    <row r="26770" ht="0" hidden="1" customHeight="1" x14ac:dyDescent="0.25"/>
    <row r="26771" ht="0" hidden="1" customHeight="1" x14ac:dyDescent="0.25"/>
    <row r="26772" ht="0" hidden="1" customHeight="1" x14ac:dyDescent="0.25"/>
    <row r="26773" ht="0" hidden="1" customHeight="1" x14ac:dyDescent="0.25"/>
    <row r="26774" ht="0" hidden="1" customHeight="1" x14ac:dyDescent="0.25"/>
    <row r="26775" ht="0" hidden="1" customHeight="1" x14ac:dyDescent="0.25"/>
    <row r="26776" ht="0" hidden="1" customHeight="1" x14ac:dyDescent="0.25"/>
    <row r="26777" ht="0" hidden="1" customHeight="1" x14ac:dyDescent="0.25"/>
    <row r="26778" ht="0" hidden="1" customHeight="1" x14ac:dyDescent="0.25"/>
    <row r="26779" ht="0" hidden="1" customHeight="1" x14ac:dyDescent="0.25"/>
    <row r="26780" ht="0" hidden="1" customHeight="1" x14ac:dyDescent="0.25"/>
    <row r="26781" ht="0" hidden="1" customHeight="1" x14ac:dyDescent="0.25"/>
    <row r="26782" ht="0" hidden="1" customHeight="1" x14ac:dyDescent="0.25"/>
    <row r="26783" ht="0" hidden="1" customHeight="1" x14ac:dyDescent="0.25"/>
    <row r="26784" ht="0" hidden="1" customHeight="1" x14ac:dyDescent="0.25"/>
    <row r="26785" ht="0" hidden="1" customHeight="1" x14ac:dyDescent="0.25"/>
    <row r="26786" ht="0" hidden="1" customHeight="1" x14ac:dyDescent="0.25"/>
    <row r="26787" ht="0" hidden="1" customHeight="1" x14ac:dyDescent="0.25"/>
    <row r="26788" ht="0" hidden="1" customHeight="1" x14ac:dyDescent="0.25"/>
    <row r="26789" ht="0" hidden="1" customHeight="1" x14ac:dyDescent="0.25"/>
    <row r="26790" ht="0" hidden="1" customHeight="1" x14ac:dyDescent="0.25"/>
    <row r="26791" ht="0" hidden="1" customHeight="1" x14ac:dyDescent="0.25"/>
    <row r="26792" ht="0" hidden="1" customHeight="1" x14ac:dyDescent="0.25"/>
    <row r="26793" ht="0" hidden="1" customHeight="1" x14ac:dyDescent="0.25"/>
    <row r="26794" ht="0" hidden="1" customHeight="1" x14ac:dyDescent="0.25"/>
    <row r="26795" ht="0" hidden="1" customHeight="1" x14ac:dyDescent="0.25"/>
    <row r="26796" ht="0" hidden="1" customHeight="1" x14ac:dyDescent="0.25"/>
    <row r="26797" ht="0" hidden="1" customHeight="1" x14ac:dyDescent="0.25"/>
    <row r="26798" ht="0" hidden="1" customHeight="1" x14ac:dyDescent="0.25"/>
    <row r="26799" ht="0" hidden="1" customHeight="1" x14ac:dyDescent="0.25"/>
    <row r="26800" ht="0" hidden="1" customHeight="1" x14ac:dyDescent="0.25"/>
    <row r="26801" ht="0" hidden="1" customHeight="1" x14ac:dyDescent="0.25"/>
    <row r="26802" ht="0" hidden="1" customHeight="1" x14ac:dyDescent="0.25"/>
    <row r="26803" ht="0" hidden="1" customHeight="1" x14ac:dyDescent="0.25"/>
    <row r="26804" ht="0" hidden="1" customHeight="1" x14ac:dyDescent="0.25"/>
    <row r="26805" ht="0" hidden="1" customHeight="1" x14ac:dyDescent="0.25"/>
    <row r="26806" ht="0" hidden="1" customHeight="1" x14ac:dyDescent="0.25"/>
    <row r="26807" ht="0" hidden="1" customHeight="1" x14ac:dyDescent="0.25"/>
    <row r="26808" ht="0" hidden="1" customHeight="1" x14ac:dyDescent="0.25"/>
    <row r="26809" ht="0" hidden="1" customHeight="1" x14ac:dyDescent="0.25"/>
    <row r="26810" ht="0" hidden="1" customHeight="1" x14ac:dyDescent="0.25"/>
    <row r="26811" ht="0" hidden="1" customHeight="1" x14ac:dyDescent="0.25"/>
    <row r="26812" ht="0" hidden="1" customHeight="1" x14ac:dyDescent="0.25"/>
    <row r="26813" ht="0" hidden="1" customHeight="1" x14ac:dyDescent="0.25"/>
    <row r="26814" ht="0" hidden="1" customHeight="1" x14ac:dyDescent="0.25"/>
    <row r="26815" ht="0" hidden="1" customHeight="1" x14ac:dyDescent="0.25"/>
    <row r="26816" ht="0" hidden="1" customHeight="1" x14ac:dyDescent="0.25"/>
    <row r="26817" ht="0" hidden="1" customHeight="1" x14ac:dyDescent="0.25"/>
    <row r="26818" ht="0" hidden="1" customHeight="1" x14ac:dyDescent="0.25"/>
    <row r="26819" ht="0" hidden="1" customHeight="1" x14ac:dyDescent="0.25"/>
    <row r="26820" ht="0" hidden="1" customHeight="1" x14ac:dyDescent="0.25"/>
    <row r="26821" ht="0" hidden="1" customHeight="1" x14ac:dyDescent="0.25"/>
    <row r="26822" ht="0" hidden="1" customHeight="1" x14ac:dyDescent="0.25"/>
    <row r="26823" ht="0" hidden="1" customHeight="1" x14ac:dyDescent="0.25"/>
    <row r="26824" ht="0" hidden="1" customHeight="1" x14ac:dyDescent="0.25"/>
    <row r="26825" ht="0" hidden="1" customHeight="1" x14ac:dyDescent="0.25"/>
    <row r="26826" ht="0" hidden="1" customHeight="1" x14ac:dyDescent="0.25"/>
    <row r="26827" ht="0" hidden="1" customHeight="1" x14ac:dyDescent="0.25"/>
    <row r="26828" ht="0" hidden="1" customHeight="1" x14ac:dyDescent="0.25"/>
    <row r="26829" ht="0" hidden="1" customHeight="1" x14ac:dyDescent="0.25"/>
    <row r="26830" ht="0" hidden="1" customHeight="1" x14ac:dyDescent="0.25"/>
    <row r="26831" ht="0" hidden="1" customHeight="1" x14ac:dyDescent="0.25"/>
    <row r="26832" ht="0" hidden="1" customHeight="1" x14ac:dyDescent="0.25"/>
    <row r="26833" ht="0" hidden="1" customHeight="1" x14ac:dyDescent="0.25"/>
    <row r="26834" ht="0" hidden="1" customHeight="1" x14ac:dyDescent="0.25"/>
    <row r="26835" ht="0" hidden="1" customHeight="1" x14ac:dyDescent="0.25"/>
    <row r="26836" ht="0" hidden="1" customHeight="1" x14ac:dyDescent="0.25"/>
    <row r="26837" ht="0" hidden="1" customHeight="1" x14ac:dyDescent="0.25"/>
    <row r="26838" ht="0" hidden="1" customHeight="1" x14ac:dyDescent="0.25"/>
    <row r="26839" ht="0" hidden="1" customHeight="1" x14ac:dyDescent="0.25"/>
    <row r="26840" ht="0" hidden="1" customHeight="1" x14ac:dyDescent="0.25"/>
    <row r="26841" ht="0" hidden="1" customHeight="1" x14ac:dyDescent="0.25"/>
    <row r="26842" ht="0" hidden="1" customHeight="1" x14ac:dyDescent="0.25"/>
    <row r="26843" ht="0" hidden="1" customHeight="1" x14ac:dyDescent="0.25"/>
    <row r="26844" ht="0" hidden="1" customHeight="1" x14ac:dyDescent="0.25"/>
    <row r="26845" ht="0" hidden="1" customHeight="1" x14ac:dyDescent="0.25"/>
    <row r="26846" ht="0" hidden="1" customHeight="1" x14ac:dyDescent="0.25"/>
    <row r="26847" ht="0" hidden="1" customHeight="1" x14ac:dyDescent="0.25"/>
    <row r="26848" ht="0" hidden="1" customHeight="1" x14ac:dyDescent="0.25"/>
    <row r="26849" ht="0" hidden="1" customHeight="1" x14ac:dyDescent="0.25"/>
    <row r="26850" ht="0" hidden="1" customHeight="1" x14ac:dyDescent="0.25"/>
    <row r="26851" ht="0" hidden="1" customHeight="1" x14ac:dyDescent="0.25"/>
    <row r="26852" ht="0" hidden="1" customHeight="1" x14ac:dyDescent="0.25"/>
    <row r="26853" ht="0" hidden="1" customHeight="1" x14ac:dyDescent="0.25"/>
    <row r="26854" ht="0" hidden="1" customHeight="1" x14ac:dyDescent="0.25"/>
    <row r="26855" ht="0" hidden="1" customHeight="1" x14ac:dyDescent="0.25"/>
    <row r="26856" ht="0" hidden="1" customHeight="1" x14ac:dyDescent="0.25"/>
    <row r="26857" ht="0" hidden="1" customHeight="1" x14ac:dyDescent="0.25"/>
    <row r="26858" ht="0" hidden="1" customHeight="1" x14ac:dyDescent="0.25"/>
    <row r="26859" ht="0" hidden="1" customHeight="1" x14ac:dyDescent="0.25"/>
    <row r="26860" ht="0" hidden="1" customHeight="1" x14ac:dyDescent="0.25"/>
    <row r="26861" ht="0" hidden="1" customHeight="1" x14ac:dyDescent="0.25"/>
    <row r="26862" ht="0" hidden="1" customHeight="1" x14ac:dyDescent="0.25"/>
    <row r="26863" ht="0" hidden="1" customHeight="1" x14ac:dyDescent="0.25"/>
    <row r="26864" ht="0" hidden="1" customHeight="1" x14ac:dyDescent="0.25"/>
    <row r="26865" ht="0" hidden="1" customHeight="1" x14ac:dyDescent="0.25"/>
    <row r="26866" ht="0" hidden="1" customHeight="1" x14ac:dyDescent="0.25"/>
    <row r="26867" ht="0" hidden="1" customHeight="1" x14ac:dyDescent="0.25"/>
    <row r="26868" ht="0" hidden="1" customHeight="1" x14ac:dyDescent="0.25"/>
    <row r="26869" ht="0" hidden="1" customHeight="1" x14ac:dyDescent="0.25"/>
    <row r="26870" ht="0" hidden="1" customHeight="1" x14ac:dyDescent="0.25"/>
    <row r="26871" ht="0" hidden="1" customHeight="1" x14ac:dyDescent="0.25"/>
    <row r="26872" ht="0" hidden="1" customHeight="1" x14ac:dyDescent="0.25"/>
    <row r="26873" ht="0" hidden="1" customHeight="1" x14ac:dyDescent="0.25"/>
    <row r="26874" ht="0" hidden="1" customHeight="1" x14ac:dyDescent="0.25"/>
    <row r="26875" ht="0" hidden="1" customHeight="1" x14ac:dyDescent="0.25"/>
    <row r="26876" ht="0" hidden="1" customHeight="1" x14ac:dyDescent="0.25"/>
    <row r="26877" ht="0" hidden="1" customHeight="1" x14ac:dyDescent="0.25"/>
    <row r="26878" ht="0" hidden="1" customHeight="1" x14ac:dyDescent="0.25"/>
    <row r="26879" ht="0" hidden="1" customHeight="1" x14ac:dyDescent="0.25"/>
    <row r="26880" ht="0" hidden="1" customHeight="1" x14ac:dyDescent="0.25"/>
    <row r="26881" ht="0" hidden="1" customHeight="1" x14ac:dyDescent="0.25"/>
    <row r="26882" ht="0" hidden="1" customHeight="1" x14ac:dyDescent="0.25"/>
    <row r="26883" ht="0" hidden="1" customHeight="1" x14ac:dyDescent="0.25"/>
    <row r="26884" ht="0" hidden="1" customHeight="1" x14ac:dyDescent="0.25"/>
    <row r="26885" ht="0" hidden="1" customHeight="1" x14ac:dyDescent="0.25"/>
    <row r="26886" ht="0" hidden="1" customHeight="1" x14ac:dyDescent="0.25"/>
    <row r="26887" ht="0" hidden="1" customHeight="1" x14ac:dyDescent="0.25"/>
    <row r="26888" ht="0" hidden="1" customHeight="1" x14ac:dyDescent="0.25"/>
    <row r="26889" ht="0" hidden="1" customHeight="1" x14ac:dyDescent="0.25"/>
    <row r="26890" ht="0" hidden="1" customHeight="1" x14ac:dyDescent="0.25"/>
    <row r="26891" ht="0" hidden="1" customHeight="1" x14ac:dyDescent="0.25"/>
    <row r="26892" ht="0" hidden="1" customHeight="1" x14ac:dyDescent="0.25"/>
    <row r="26893" ht="0" hidden="1" customHeight="1" x14ac:dyDescent="0.25"/>
    <row r="26894" ht="0" hidden="1" customHeight="1" x14ac:dyDescent="0.25"/>
    <row r="26895" ht="0" hidden="1" customHeight="1" x14ac:dyDescent="0.25"/>
    <row r="26896" ht="0" hidden="1" customHeight="1" x14ac:dyDescent="0.25"/>
    <row r="26897" ht="0" hidden="1" customHeight="1" x14ac:dyDescent="0.25"/>
    <row r="26898" ht="0" hidden="1" customHeight="1" x14ac:dyDescent="0.25"/>
    <row r="26899" ht="0" hidden="1" customHeight="1" x14ac:dyDescent="0.25"/>
    <row r="26900" ht="0" hidden="1" customHeight="1" x14ac:dyDescent="0.25"/>
    <row r="26901" ht="0" hidden="1" customHeight="1" x14ac:dyDescent="0.25"/>
    <row r="26902" ht="0" hidden="1" customHeight="1" x14ac:dyDescent="0.25"/>
    <row r="26903" ht="0" hidden="1" customHeight="1" x14ac:dyDescent="0.25"/>
    <row r="26904" ht="0" hidden="1" customHeight="1" x14ac:dyDescent="0.25"/>
    <row r="26905" ht="0" hidden="1" customHeight="1" x14ac:dyDescent="0.25"/>
    <row r="26906" ht="0" hidden="1" customHeight="1" x14ac:dyDescent="0.25"/>
    <row r="26907" ht="0" hidden="1" customHeight="1" x14ac:dyDescent="0.25"/>
    <row r="26908" ht="0" hidden="1" customHeight="1" x14ac:dyDescent="0.25"/>
    <row r="26909" ht="0" hidden="1" customHeight="1" x14ac:dyDescent="0.25"/>
    <row r="26910" ht="0" hidden="1" customHeight="1" x14ac:dyDescent="0.25"/>
    <row r="26911" ht="0" hidden="1" customHeight="1" x14ac:dyDescent="0.25"/>
    <row r="26912" ht="0" hidden="1" customHeight="1" x14ac:dyDescent="0.25"/>
    <row r="26913" ht="0" hidden="1" customHeight="1" x14ac:dyDescent="0.25"/>
    <row r="26914" ht="0" hidden="1" customHeight="1" x14ac:dyDescent="0.25"/>
    <row r="26915" ht="0" hidden="1" customHeight="1" x14ac:dyDescent="0.25"/>
    <row r="26916" ht="0" hidden="1" customHeight="1" x14ac:dyDescent="0.25"/>
    <row r="26917" ht="0" hidden="1" customHeight="1" x14ac:dyDescent="0.25"/>
    <row r="26918" ht="0" hidden="1" customHeight="1" x14ac:dyDescent="0.25"/>
    <row r="26919" ht="0" hidden="1" customHeight="1" x14ac:dyDescent="0.25"/>
    <row r="26920" ht="0" hidden="1" customHeight="1" x14ac:dyDescent="0.25"/>
    <row r="26921" ht="0" hidden="1" customHeight="1" x14ac:dyDescent="0.25"/>
    <row r="26922" ht="0" hidden="1" customHeight="1" x14ac:dyDescent="0.25"/>
    <row r="26923" ht="0" hidden="1" customHeight="1" x14ac:dyDescent="0.25"/>
    <row r="26924" ht="0" hidden="1" customHeight="1" x14ac:dyDescent="0.25"/>
    <row r="26925" ht="0" hidden="1" customHeight="1" x14ac:dyDescent="0.25"/>
    <row r="26926" ht="0" hidden="1" customHeight="1" x14ac:dyDescent="0.25"/>
    <row r="26927" ht="0" hidden="1" customHeight="1" x14ac:dyDescent="0.25"/>
    <row r="26928" ht="0" hidden="1" customHeight="1" x14ac:dyDescent="0.25"/>
    <row r="26929" ht="0" hidden="1" customHeight="1" x14ac:dyDescent="0.25"/>
    <row r="26930" ht="0" hidden="1" customHeight="1" x14ac:dyDescent="0.25"/>
    <row r="26931" ht="0" hidden="1" customHeight="1" x14ac:dyDescent="0.25"/>
    <row r="26932" ht="0" hidden="1" customHeight="1" x14ac:dyDescent="0.25"/>
    <row r="26933" ht="0" hidden="1" customHeight="1" x14ac:dyDescent="0.25"/>
    <row r="26934" ht="0" hidden="1" customHeight="1" x14ac:dyDescent="0.25"/>
    <row r="26935" ht="0" hidden="1" customHeight="1" x14ac:dyDescent="0.25"/>
    <row r="26936" ht="0" hidden="1" customHeight="1" x14ac:dyDescent="0.25"/>
    <row r="26937" ht="0" hidden="1" customHeight="1" x14ac:dyDescent="0.25"/>
    <row r="26938" ht="0" hidden="1" customHeight="1" x14ac:dyDescent="0.25"/>
    <row r="26939" ht="0" hidden="1" customHeight="1" x14ac:dyDescent="0.25"/>
    <row r="26940" ht="0" hidden="1" customHeight="1" x14ac:dyDescent="0.25"/>
    <row r="26941" ht="0" hidden="1" customHeight="1" x14ac:dyDescent="0.25"/>
    <row r="26942" ht="0" hidden="1" customHeight="1" x14ac:dyDescent="0.25"/>
    <row r="26943" ht="0" hidden="1" customHeight="1" x14ac:dyDescent="0.25"/>
    <row r="26944" ht="0" hidden="1" customHeight="1" x14ac:dyDescent="0.25"/>
    <row r="26945" ht="0" hidden="1" customHeight="1" x14ac:dyDescent="0.25"/>
    <row r="26946" ht="0" hidden="1" customHeight="1" x14ac:dyDescent="0.25"/>
    <row r="26947" ht="0" hidden="1" customHeight="1" x14ac:dyDescent="0.25"/>
    <row r="26948" ht="0" hidden="1" customHeight="1" x14ac:dyDescent="0.25"/>
    <row r="26949" ht="0" hidden="1" customHeight="1" x14ac:dyDescent="0.25"/>
    <row r="26950" ht="0" hidden="1" customHeight="1" x14ac:dyDescent="0.25"/>
    <row r="26951" ht="0" hidden="1" customHeight="1" x14ac:dyDescent="0.25"/>
    <row r="26952" ht="0" hidden="1" customHeight="1" x14ac:dyDescent="0.25"/>
    <row r="26953" ht="0" hidden="1" customHeight="1" x14ac:dyDescent="0.25"/>
    <row r="26954" ht="0" hidden="1" customHeight="1" x14ac:dyDescent="0.25"/>
    <row r="26955" ht="0" hidden="1" customHeight="1" x14ac:dyDescent="0.25"/>
    <row r="26956" ht="0" hidden="1" customHeight="1" x14ac:dyDescent="0.25"/>
    <row r="26957" ht="0" hidden="1" customHeight="1" x14ac:dyDescent="0.25"/>
    <row r="26958" ht="0" hidden="1" customHeight="1" x14ac:dyDescent="0.25"/>
    <row r="26959" ht="0" hidden="1" customHeight="1" x14ac:dyDescent="0.25"/>
    <row r="26960" ht="0" hidden="1" customHeight="1" x14ac:dyDescent="0.25"/>
    <row r="26961" ht="0" hidden="1" customHeight="1" x14ac:dyDescent="0.25"/>
    <row r="26962" ht="0" hidden="1" customHeight="1" x14ac:dyDescent="0.25"/>
    <row r="26963" ht="0" hidden="1" customHeight="1" x14ac:dyDescent="0.25"/>
    <row r="26964" ht="0" hidden="1" customHeight="1" x14ac:dyDescent="0.25"/>
    <row r="26965" ht="0" hidden="1" customHeight="1" x14ac:dyDescent="0.25"/>
    <row r="26966" ht="0" hidden="1" customHeight="1" x14ac:dyDescent="0.25"/>
    <row r="26967" ht="0" hidden="1" customHeight="1" x14ac:dyDescent="0.25"/>
    <row r="26968" ht="0" hidden="1" customHeight="1" x14ac:dyDescent="0.25"/>
    <row r="26969" ht="0" hidden="1" customHeight="1" x14ac:dyDescent="0.25"/>
    <row r="26970" ht="0" hidden="1" customHeight="1" x14ac:dyDescent="0.25"/>
    <row r="26971" ht="0" hidden="1" customHeight="1" x14ac:dyDescent="0.25"/>
    <row r="26972" ht="0" hidden="1" customHeight="1" x14ac:dyDescent="0.25"/>
    <row r="26973" ht="0" hidden="1" customHeight="1" x14ac:dyDescent="0.25"/>
    <row r="26974" ht="0" hidden="1" customHeight="1" x14ac:dyDescent="0.25"/>
    <row r="26975" ht="0" hidden="1" customHeight="1" x14ac:dyDescent="0.25"/>
    <row r="26976" ht="0" hidden="1" customHeight="1" x14ac:dyDescent="0.25"/>
    <row r="26977" ht="0" hidden="1" customHeight="1" x14ac:dyDescent="0.25"/>
    <row r="26978" ht="0" hidden="1" customHeight="1" x14ac:dyDescent="0.25"/>
    <row r="26979" ht="0" hidden="1" customHeight="1" x14ac:dyDescent="0.25"/>
    <row r="26980" ht="0" hidden="1" customHeight="1" x14ac:dyDescent="0.25"/>
    <row r="26981" ht="0" hidden="1" customHeight="1" x14ac:dyDescent="0.25"/>
    <row r="26982" ht="0" hidden="1" customHeight="1" x14ac:dyDescent="0.25"/>
    <row r="26983" ht="0" hidden="1" customHeight="1" x14ac:dyDescent="0.25"/>
    <row r="26984" ht="0" hidden="1" customHeight="1" x14ac:dyDescent="0.25"/>
    <row r="26985" ht="0" hidden="1" customHeight="1" x14ac:dyDescent="0.25"/>
    <row r="26986" ht="0" hidden="1" customHeight="1" x14ac:dyDescent="0.25"/>
    <row r="26987" ht="0" hidden="1" customHeight="1" x14ac:dyDescent="0.25"/>
    <row r="26988" ht="0" hidden="1" customHeight="1" x14ac:dyDescent="0.25"/>
    <row r="26989" ht="0" hidden="1" customHeight="1" x14ac:dyDescent="0.25"/>
    <row r="26990" ht="0" hidden="1" customHeight="1" x14ac:dyDescent="0.25"/>
    <row r="26991" ht="0" hidden="1" customHeight="1" x14ac:dyDescent="0.25"/>
    <row r="26992" ht="0" hidden="1" customHeight="1" x14ac:dyDescent="0.25"/>
    <row r="26993" ht="0" hidden="1" customHeight="1" x14ac:dyDescent="0.25"/>
    <row r="26994" ht="0" hidden="1" customHeight="1" x14ac:dyDescent="0.25"/>
    <row r="26995" ht="0" hidden="1" customHeight="1" x14ac:dyDescent="0.25"/>
    <row r="26996" ht="0" hidden="1" customHeight="1" x14ac:dyDescent="0.25"/>
    <row r="26997" ht="0" hidden="1" customHeight="1" x14ac:dyDescent="0.25"/>
    <row r="26998" ht="0" hidden="1" customHeight="1" x14ac:dyDescent="0.25"/>
    <row r="26999" ht="0" hidden="1" customHeight="1" x14ac:dyDescent="0.25"/>
    <row r="27000" ht="0" hidden="1" customHeight="1" x14ac:dyDescent="0.25"/>
    <row r="27001" ht="0" hidden="1" customHeight="1" x14ac:dyDescent="0.25"/>
    <row r="27002" ht="0" hidden="1" customHeight="1" x14ac:dyDescent="0.25"/>
    <row r="27003" ht="0" hidden="1" customHeight="1" x14ac:dyDescent="0.25"/>
    <row r="27004" ht="0" hidden="1" customHeight="1" x14ac:dyDescent="0.25"/>
    <row r="27005" ht="0" hidden="1" customHeight="1" x14ac:dyDescent="0.25"/>
    <row r="27006" ht="0" hidden="1" customHeight="1" x14ac:dyDescent="0.25"/>
    <row r="27007" ht="0" hidden="1" customHeight="1" x14ac:dyDescent="0.25"/>
    <row r="27008" ht="0" hidden="1" customHeight="1" x14ac:dyDescent="0.25"/>
    <row r="27009" ht="0" hidden="1" customHeight="1" x14ac:dyDescent="0.25"/>
    <row r="27010" ht="0" hidden="1" customHeight="1" x14ac:dyDescent="0.25"/>
    <row r="27011" ht="0" hidden="1" customHeight="1" x14ac:dyDescent="0.25"/>
    <row r="27012" ht="0" hidden="1" customHeight="1" x14ac:dyDescent="0.25"/>
    <row r="27013" ht="0" hidden="1" customHeight="1" x14ac:dyDescent="0.25"/>
    <row r="27014" ht="0" hidden="1" customHeight="1" x14ac:dyDescent="0.25"/>
    <row r="27015" ht="0" hidden="1" customHeight="1" x14ac:dyDescent="0.25"/>
    <row r="27016" ht="0" hidden="1" customHeight="1" x14ac:dyDescent="0.25"/>
    <row r="27017" ht="0" hidden="1" customHeight="1" x14ac:dyDescent="0.25"/>
    <row r="27018" ht="0" hidden="1" customHeight="1" x14ac:dyDescent="0.25"/>
    <row r="27019" ht="0" hidden="1" customHeight="1" x14ac:dyDescent="0.25"/>
    <row r="27020" ht="0" hidden="1" customHeight="1" x14ac:dyDescent="0.25"/>
    <row r="27021" ht="0" hidden="1" customHeight="1" x14ac:dyDescent="0.25"/>
    <row r="27022" ht="0" hidden="1" customHeight="1" x14ac:dyDescent="0.25"/>
    <row r="27023" ht="0" hidden="1" customHeight="1" x14ac:dyDescent="0.25"/>
    <row r="27024" ht="0" hidden="1" customHeight="1" x14ac:dyDescent="0.25"/>
    <row r="27025" ht="0" hidden="1" customHeight="1" x14ac:dyDescent="0.25"/>
    <row r="27026" ht="0" hidden="1" customHeight="1" x14ac:dyDescent="0.25"/>
    <row r="27027" ht="0" hidden="1" customHeight="1" x14ac:dyDescent="0.25"/>
    <row r="27028" ht="0" hidden="1" customHeight="1" x14ac:dyDescent="0.25"/>
    <row r="27029" ht="0" hidden="1" customHeight="1" x14ac:dyDescent="0.25"/>
    <row r="27030" ht="0" hidden="1" customHeight="1" x14ac:dyDescent="0.25"/>
    <row r="27031" ht="0" hidden="1" customHeight="1" x14ac:dyDescent="0.25"/>
    <row r="27032" ht="0" hidden="1" customHeight="1" x14ac:dyDescent="0.25"/>
    <row r="27033" ht="0" hidden="1" customHeight="1" x14ac:dyDescent="0.25"/>
    <row r="27034" ht="0" hidden="1" customHeight="1" x14ac:dyDescent="0.25"/>
    <row r="27035" ht="0" hidden="1" customHeight="1" x14ac:dyDescent="0.25"/>
    <row r="27036" ht="0" hidden="1" customHeight="1" x14ac:dyDescent="0.25"/>
    <row r="27037" ht="0" hidden="1" customHeight="1" x14ac:dyDescent="0.25"/>
    <row r="27038" ht="0" hidden="1" customHeight="1" x14ac:dyDescent="0.25"/>
    <row r="27039" ht="0" hidden="1" customHeight="1" x14ac:dyDescent="0.25"/>
    <row r="27040" ht="0" hidden="1" customHeight="1" x14ac:dyDescent="0.25"/>
    <row r="27041" ht="0" hidden="1" customHeight="1" x14ac:dyDescent="0.25"/>
    <row r="27042" ht="0" hidden="1" customHeight="1" x14ac:dyDescent="0.25"/>
    <row r="27043" ht="0" hidden="1" customHeight="1" x14ac:dyDescent="0.25"/>
    <row r="27044" ht="0" hidden="1" customHeight="1" x14ac:dyDescent="0.25"/>
    <row r="27045" ht="0" hidden="1" customHeight="1" x14ac:dyDescent="0.25"/>
    <row r="27046" ht="0" hidden="1" customHeight="1" x14ac:dyDescent="0.25"/>
    <row r="27047" ht="0" hidden="1" customHeight="1" x14ac:dyDescent="0.25"/>
    <row r="27048" ht="0" hidden="1" customHeight="1" x14ac:dyDescent="0.25"/>
    <row r="27049" ht="0" hidden="1" customHeight="1" x14ac:dyDescent="0.25"/>
    <row r="27050" ht="0" hidden="1" customHeight="1" x14ac:dyDescent="0.25"/>
    <row r="27051" ht="0" hidden="1" customHeight="1" x14ac:dyDescent="0.25"/>
    <row r="27052" ht="0" hidden="1" customHeight="1" x14ac:dyDescent="0.25"/>
    <row r="27053" ht="0" hidden="1" customHeight="1" x14ac:dyDescent="0.25"/>
    <row r="27054" ht="0" hidden="1" customHeight="1" x14ac:dyDescent="0.25"/>
    <row r="27055" ht="0" hidden="1" customHeight="1" x14ac:dyDescent="0.25"/>
    <row r="27056" ht="0" hidden="1" customHeight="1" x14ac:dyDescent="0.25"/>
    <row r="27057" ht="0" hidden="1" customHeight="1" x14ac:dyDescent="0.25"/>
    <row r="27058" ht="0" hidden="1" customHeight="1" x14ac:dyDescent="0.25"/>
    <row r="27059" ht="0" hidden="1" customHeight="1" x14ac:dyDescent="0.25"/>
    <row r="27060" ht="0" hidden="1" customHeight="1" x14ac:dyDescent="0.25"/>
    <row r="27061" ht="0" hidden="1" customHeight="1" x14ac:dyDescent="0.25"/>
    <row r="27062" ht="0" hidden="1" customHeight="1" x14ac:dyDescent="0.25"/>
    <row r="27063" ht="0" hidden="1" customHeight="1" x14ac:dyDescent="0.25"/>
    <row r="27064" ht="0" hidden="1" customHeight="1" x14ac:dyDescent="0.25"/>
    <row r="27065" ht="0" hidden="1" customHeight="1" x14ac:dyDescent="0.25"/>
    <row r="27066" ht="0" hidden="1" customHeight="1" x14ac:dyDescent="0.25"/>
    <row r="27067" ht="0" hidden="1" customHeight="1" x14ac:dyDescent="0.25"/>
    <row r="27068" ht="0" hidden="1" customHeight="1" x14ac:dyDescent="0.25"/>
    <row r="27069" ht="0" hidden="1" customHeight="1" x14ac:dyDescent="0.25"/>
    <row r="27070" ht="0" hidden="1" customHeight="1" x14ac:dyDescent="0.25"/>
    <row r="27071" ht="0" hidden="1" customHeight="1" x14ac:dyDescent="0.25"/>
    <row r="27072" ht="0" hidden="1" customHeight="1" x14ac:dyDescent="0.25"/>
    <row r="27073" ht="0" hidden="1" customHeight="1" x14ac:dyDescent="0.25"/>
    <row r="27074" ht="0" hidden="1" customHeight="1" x14ac:dyDescent="0.25"/>
    <row r="27075" ht="0" hidden="1" customHeight="1" x14ac:dyDescent="0.25"/>
    <row r="27076" ht="0" hidden="1" customHeight="1" x14ac:dyDescent="0.25"/>
    <row r="27077" ht="0" hidden="1" customHeight="1" x14ac:dyDescent="0.25"/>
    <row r="27078" ht="0" hidden="1" customHeight="1" x14ac:dyDescent="0.25"/>
    <row r="27079" ht="0" hidden="1" customHeight="1" x14ac:dyDescent="0.25"/>
    <row r="27080" ht="0" hidden="1" customHeight="1" x14ac:dyDescent="0.25"/>
    <row r="27081" ht="0" hidden="1" customHeight="1" x14ac:dyDescent="0.25"/>
    <row r="27082" ht="0" hidden="1" customHeight="1" x14ac:dyDescent="0.25"/>
    <row r="27083" ht="0" hidden="1" customHeight="1" x14ac:dyDescent="0.25"/>
    <row r="27084" ht="0" hidden="1" customHeight="1" x14ac:dyDescent="0.25"/>
    <row r="27085" ht="0" hidden="1" customHeight="1" x14ac:dyDescent="0.25"/>
    <row r="27086" ht="0" hidden="1" customHeight="1" x14ac:dyDescent="0.25"/>
    <row r="27087" ht="0" hidden="1" customHeight="1" x14ac:dyDescent="0.25"/>
    <row r="27088" ht="0" hidden="1" customHeight="1" x14ac:dyDescent="0.25"/>
    <row r="27089" ht="0" hidden="1" customHeight="1" x14ac:dyDescent="0.25"/>
    <row r="27090" ht="0" hidden="1" customHeight="1" x14ac:dyDescent="0.25"/>
    <row r="27091" ht="0" hidden="1" customHeight="1" x14ac:dyDescent="0.25"/>
    <row r="27092" ht="0" hidden="1" customHeight="1" x14ac:dyDescent="0.25"/>
    <row r="27093" ht="0" hidden="1" customHeight="1" x14ac:dyDescent="0.25"/>
    <row r="27094" ht="0" hidden="1" customHeight="1" x14ac:dyDescent="0.25"/>
    <row r="27095" ht="0" hidden="1" customHeight="1" x14ac:dyDescent="0.25"/>
    <row r="27096" ht="0" hidden="1" customHeight="1" x14ac:dyDescent="0.25"/>
    <row r="27097" ht="0" hidden="1" customHeight="1" x14ac:dyDescent="0.25"/>
    <row r="27098" ht="0" hidden="1" customHeight="1" x14ac:dyDescent="0.25"/>
    <row r="27099" ht="0" hidden="1" customHeight="1" x14ac:dyDescent="0.25"/>
    <row r="27100" ht="0" hidden="1" customHeight="1" x14ac:dyDescent="0.25"/>
    <row r="27101" ht="0" hidden="1" customHeight="1" x14ac:dyDescent="0.25"/>
    <row r="27102" ht="0" hidden="1" customHeight="1" x14ac:dyDescent="0.25"/>
    <row r="27103" ht="0" hidden="1" customHeight="1" x14ac:dyDescent="0.25"/>
    <row r="27104" ht="0" hidden="1" customHeight="1" x14ac:dyDescent="0.25"/>
    <row r="27105" ht="0" hidden="1" customHeight="1" x14ac:dyDescent="0.25"/>
    <row r="27106" ht="0" hidden="1" customHeight="1" x14ac:dyDescent="0.25"/>
    <row r="27107" ht="0" hidden="1" customHeight="1" x14ac:dyDescent="0.25"/>
    <row r="27108" ht="0" hidden="1" customHeight="1" x14ac:dyDescent="0.25"/>
    <row r="27109" ht="0" hidden="1" customHeight="1" x14ac:dyDescent="0.25"/>
    <row r="27110" ht="0" hidden="1" customHeight="1" x14ac:dyDescent="0.25"/>
    <row r="27111" ht="0" hidden="1" customHeight="1" x14ac:dyDescent="0.25"/>
    <row r="27112" ht="0" hidden="1" customHeight="1" x14ac:dyDescent="0.25"/>
    <row r="27113" ht="0" hidden="1" customHeight="1" x14ac:dyDescent="0.25"/>
    <row r="27114" ht="0" hidden="1" customHeight="1" x14ac:dyDescent="0.25"/>
    <row r="27115" ht="0" hidden="1" customHeight="1" x14ac:dyDescent="0.25"/>
    <row r="27116" ht="0" hidden="1" customHeight="1" x14ac:dyDescent="0.25"/>
    <row r="27117" ht="0" hidden="1" customHeight="1" x14ac:dyDescent="0.25"/>
    <row r="27118" ht="0" hidden="1" customHeight="1" x14ac:dyDescent="0.25"/>
    <row r="27119" ht="0" hidden="1" customHeight="1" x14ac:dyDescent="0.25"/>
    <row r="27120" ht="0" hidden="1" customHeight="1" x14ac:dyDescent="0.25"/>
    <row r="27121" ht="0" hidden="1" customHeight="1" x14ac:dyDescent="0.25"/>
    <row r="27122" ht="0" hidden="1" customHeight="1" x14ac:dyDescent="0.25"/>
    <row r="27123" ht="0" hidden="1" customHeight="1" x14ac:dyDescent="0.25"/>
    <row r="27124" ht="0" hidden="1" customHeight="1" x14ac:dyDescent="0.25"/>
    <row r="27125" ht="0" hidden="1" customHeight="1" x14ac:dyDescent="0.25"/>
    <row r="27126" ht="0" hidden="1" customHeight="1" x14ac:dyDescent="0.25"/>
    <row r="27127" ht="0" hidden="1" customHeight="1" x14ac:dyDescent="0.25"/>
    <row r="27128" ht="0" hidden="1" customHeight="1" x14ac:dyDescent="0.25"/>
    <row r="27129" ht="0" hidden="1" customHeight="1" x14ac:dyDescent="0.25"/>
    <row r="27130" ht="0" hidden="1" customHeight="1" x14ac:dyDescent="0.25"/>
    <row r="27131" ht="0" hidden="1" customHeight="1" x14ac:dyDescent="0.25"/>
    <row r="27132" ht="0" hidden="1" customHeight="1" x14ac:dyDescent="0.25"/>
    <row r="27133" ht="0" hidden="1" customHeight="1" x14ac:dyDescent="0.25"/>
    <row r="27134" ht="0" hidden="1" customHeight="1" x14ac:dyDescent="0.25"/>
    <row r="27135" ht="0" hidden="1" customHeight="1" x14ac:dyDescent="0.25"/>
    <row r="27136" ht="0" hidden="1" customHeight="1" x14ac:dyDescent="0.25"/>
    <row r="27137" ht="0" hidden="1" customHeight="1" x14ac:dyDescent="0.25"/>
    <row r="27138" ht="0" hidden="1" customHeight="1" x14ac:dyDescent="0.25"/>
    <row r="27139" ht="0" hidden="1" customHeight="1" x14ac:dyDescent="0.25"/>
    <row r="27140" ht="0" hidden="1" customHeight="1" x14ac:dyDescent="0.25"/>
    <row r="27141" ht="0" hidden="1" customHeight="1" x14ac:dyDescent="0.25"/>
    <row r="27142" ht="0" hidden="1" customHeight="1" x14ac:dyDescent="0.25"/>
    <row r="27143" ht="0" hidden="1" customHeight="1" x14ac:dyDescent="0.25"/>
    <row r="27144" ht="0" hidden="1" customHeight="1" x14ac:dyDescent="0.25"/>
    <row r="27145" ht="0" hidden="1" customHeight="1" x14ac:dyDescent="0.25"/>
    <row r="27146" ht="0" hidden="1" customHeight="1" x14ac:dyDescent="0.25"/>
    <row r="27147" ht="0" hidden="1" customHeight="1" x14ac:dyDescent="0.25"/>
    <row r="27148" ht="0" hidden="1" customHeight="1" x14ac:dyDescent="0.25"/>
    <row r="27149" ht="0" hidden="1" customHeight="1" x14ac:dyDescent="0.25"/>
    <row r="27150" ht="0" hidden="1" customHeight="1" x14ac:dyDescent="0.25"/>
    <row r="27151" ht="0" hidden="1" customHeight="1" x14ac:dyDescent="0.25"/>
    <row r="27152" ht="0" hidden="1" customHeight="1" x14ac:dyDescent="0.25"/>
    <row r="27153" ht="0" hidden="1" customHeight="1" x14ac:dyDescent="0.25"/>
    <row r="27154" ht="0" hidden="1" customHeight="1" x14ac:dyDescent="0.25"/>
    <row r="27155" ht="0" hidden="1" customHeight="1" x14ac:dyDescent="0.25"/>
    <row r="27156" ht="0" hidden="1" customHeight="1" x14ac:dyDescent="0.25"/>
    <row r="27157" ht="0" hidden="1" customHeight="1" x14ac:dyDescent="0.25"/>
    <row r="27158" ht="0" hidden="1" customHeight="1" x14ac:dyDescent="0.25"/>
    <row r="27159" ht="0" hidden="1" customHeight="1" x14ac:dyDescent="0.25"/>
    <row r="27160" ht="0" hidden="1" customHeight="1" x14ac:dyDescent="0.25"/>
    <row r="27161" ht="0" hidden="1" customHeight="1" x14ac:dyDescent="0.25"/>
    <row r="27162" ht="0" hidden="1" customHeight="1" x14ac:dyDescent="0.25"/>
    <row r="27163" ht="0" hidden="1" customHeight="1" x14ac:dyDescent="0.25"/>
    <row r="27164" ht="0" hidden="1" customHeight="1" x14ac:dyDescent="0.25"/>
    <row r="27165" ht="0" hidden="1" customHeight="1" x14ac:dyDescent="0.25"/>
    <row r="27166" ht="0" hidden="1" customHeight="1" x14ac:dyDescent="0.25"/>
    <row r="27167" ht="0" hidden="1" customHeight="1" x14ac:dyDescent="0.25"/>
    <row r="27168" ht="0" hidden="1" customHeight="1" x14ac:dyDescent="0.25"/>
    <row r="27169" ht="0" hidden="1" customHeight="1" x14ac:dyDescent="0.25"/>
    <row r="27170" ht="0" hidden="1" customHeight="1" x14ac:dyDescent="0.25"/>
    <row r="27171" ht="0" hidden="1" customHeight="1" x14ac:dyDescent="0.25"/>
    <row r="27172" ht="0" hidden="1" customHeight="1" x14ac:dyDescent="0.25"/>
    <row r="27173" ht="0" hidden="1" customHeight="1" x14ac:dyDescent="0.25"/>
    <row r="27174" ht="0" hidden="1" customHeight="1" x14ac:dyDescent="0.25"/>
    <row r="27175" ht="0" hidden="1" customHeight="1" x14ac:dyDescent="0.25"/>
    <row r="27176" ht="0" hidden="1" customHeight="1" x14ac:dyDescent="0.25"/>
    <row r="27177" ht="0" hidden="1" customHeight="1" x14ac:dyDescent="0.25"/>
    <row r="27178" ht="0" hidden="1" customHeight="1" x14ac:dyDescent="0.25"/>
    <row r="27179" ht="0" hidden="1" customHeight="1" x14ac:dyDescent="0.25"/>
    <row r="27180" ht="0" hidden="1" customHeight="1" x14ac:dyDescent="0.25"/>
    <row r="27181" ht="0" hidden="1" customHeight="1" x14ac:dyDescent="0.25"/>
    <row r="27182" ht="0" hidden="1" customHeight="1" x14ac:dyDescent="0.25"/>
    <row r="27183" ht="0" hidden="1" customHeight="1" x14ac:dyDescent="0.25"/>
    <row r="27184" ht="0" hidden="1" customHeight="1" x14ac:dyDescent="0.25"/>
    <row r="27185" ht="0" hidden="1" customHeight="1" x14ac:dyDescent="0.25"/>
    <row r="27186" ht="0" hidden="1" customHeight="1" x14ac:dyDescent="0.25"/>
    <row r="27187" ht="0" hidden="1" customHeight="1" x14ac:dyDescent="0.25"/>
    <row r="27188" ht="0" hidden="1" customHeight="1" x14ac:dyDescent="0.25"/>
    <row r="27189" ht="0" hidden="1" customHeight="1" x14ac:dyDescent="0.25"/>
    <row r="27190" ht="0" hidden="1" customHeight="1" x14ac:dyDescent="0.25"/>
    <row r="27191" ht="0" hidden="1" customHeight="1" x14ac:dyDescent="0.25"/>
    <row r="27192" ht="0" hidden="1" customHeight="1" x14ac:dyDescent="0.25"/>
    <row r="27193" ht="0" hidden="1" customHeight="1" x14ac:dyDescent="0.25"/>
    <row r="27194" ht="0" hidden="1" customHeight="1" x14ac:dyDescent="0.25"/>
    <row r="27195" ht="0" hidden="1" customHeight="1" x14ac:dyDescent="0.25"/>
    <row r="27196" ht="0" hidden="1" customHeight="1" x14ac:dyDescent="0.25"/>
    <row r="27197" ht="0" hidden="1" customHeight="1" x14ac:dyDescent="0.25"/>
    <row r="27198" ht="0" hidden="1" customHeight="1" x14ac:dyDescent="0.25"/>
    <row r="27199" ht="0" hidden="1" customHeight="1" x14ac:dyDescent="0.25"/>
    <row r="27200" ht="0" hidden="1" customHeight="1" x14ac:dyDescent="0.25"/>
    <row r="27201" ht="0" hidden="1" customHeight="1" x14ac:dyDescent="0.25"/>
    <row r="27202" ht="0" hidden="1" customHeight="1" x14ac:dyDescent="0.25"/>
    <row r="27203" ht="0" hidden="1" customHeight="1" x14ac:dyDescent="0.25"/>
    <row r="27204" ht="0" hidden="1" customHeight="1" x14ac:dyDescent="0.25"/>
    <row r="27205" ht="0" hidden="1" customHeight="1" x14ac:dyDescent="0.25"/>
    <row r="27206" ht="0" hidden="1" customHeight="1" x14ac:dyDescent="0.25"/>
    <row r="27207" ht="0" hidden="1" customHeight="1" x14ac:dyDescent="0.25"/>
    <row r="27208" ht="0" hidden="1" customHeight="1" x14ac:dyDescent="0.25"/>
    <row r="27209" ht="0" hidden="1" customHeight="1" x14ac:dyDescent="0.25"/>
    <row r="27210" ht="0" hidden="1" customHeight="1" x14ac:dyDescent="0.25"/>
    <row r="27211" ht="0" hidden="1" customHeight="1" x14ac:dyDescent="0.25"/>
    <row r="27212" ht="0" hidden="1" customHeight="1" x14ac:dyDescent="0.25"/>
    <row r="27213" ht="0" hidden="1" customHeight="1" x14ac:dyDescent="0.25"/>
    <row r="27214" ht="0" hidden="1" customHeight="1" x14ac:dyDescent="0.25"/>
    <row r="27215" ht="0" hidden="1" customHeight="1" x14ac:dyDescent="0.25"/>
    <row r="27216" ht="0" hidden="1" customHeight="1" x14ac:dyDescent="0.25"/>
    <row r="27217" ht="0" hidden="1" customHeight="1" x14ac:dyDescent="0.25"/>
    <row r="27218" ht="0" hidden="1" customHeight="1" x14ac:dyDescent="0.25"/>
    <row r="27219" ht="0" hidden="1" customHeight="1" x14ac:dyDescent="0.25"/>
    <row r="27220" ht="0" hidden="1" customHeight="1" x14ac:dyDescent="0.25"/>
    <row r="27221" ht="0" hidden="1" customHeight="1" x14ac:dyDescent="0.25"/>
    <row r="27222" ht="0" hidden="1" customHeight="1" x14ac:dyDescent="0.25"/>
    <row r="27223" ht="0" hidden="1" customHeight="1" x14ac:dyDescent="0.25"/>
    <row r="27224" ht="0" hidden="1" customHeight="1" x14ac:dyDescent="0.25"/>
    <row r="27225" ht="0" hidden="1" customHeight="1" x14ac:dyDescent="0.25"/>
    <row r="27226" ht="0" hidden="1" customHeight="1" x14ac:dyDescent="0.25"/>
    <row r="27227" ht="0" hidden="1" customHeight="1" x14ac:dyDescent="0.25"/>
    <row r="27228" ht="0" hidden="1" customHeight="1" x14ac:dyDescent="0.25"/>
    <row r="27229" ht="0" hidden="1" customHeight="1" x14ac:dyDescent="0.25"/>
    <row r="27230" ht="0" hidden="1" customHeight="1" x14ac:dyDescent="0.25"/>
    <row r="27231" ht="0" hidden="1" customHeight="1" x14ac:dyDescent="0.25"/>
    <row r="27232" ht="0" hidden="1" customHeight="1" x14ac:dyDescent="0.25"/>
    <row r="27233" ht="0" hidden="1" customHeight="1" x14ac:dyDescent="0.25"/>
    <row r="27234" ht="0" hidden="1" customHeight="1" x14ac:dyDescent="0.25"/>
    <row r="27235" ht="0" hidden="1" customHeight="1" x14ac:dyDescent="0.25"/>
    <row r="27236" ht="0" hidden="1" customHeight="1" x14ac:dyDescent="0.25"/>
    <row r="27237" ht="0" hidden="1" customHeight="1" x14ac:dyDescent="0.25"/>
    <row r="27238" ht="0" hidden="1" customHeight="1" x14ac:dyDescent="0.25"/>
    <row r="27239" ht="0" hidden="1" customHeight="1" x14ac:dyDescent="0.25"/>
    <row r="27240" ht="0" hidden="1" customHeight="1" x14ac:dyDescent="0.25"/>
    <row r="27241" ht="0" hidden="1" customHeight="1" x14ac:dyDescent="0.25"/>
    <row r="27242" ht="0" hidden="1" customHeight="1" x14ac:dyDescent="0.25"/>
    <row r="27243" ht="0" hidden="1" customHeight="1" x14ac:dyDescent="0.25"/>
    <row r="27244" ht="0" hidden="1" customHeight="1" x14ac:dyDescent="0.25"/>
    <row r="27245" ht="0" hidden="1" customHeight="1" x14ac:dyDescent="0.25"/>
    <row r="27246" ht="0" hidden="1" customHeight="1" x14ac:dyDescent="0.25"/>
    <row r="27247" ht="0" hidden="1" customHeight="1" x14ac:dyDescent="0.25"/>
    <row r="27248" ht="0" hidden="1" customHeight="1" x14ac:dyDescent="0.25"/>
    <row r="27249" ht="0" hidden="1" customHeight="1" x14ac:dyDescent="0.25"/>
    <row r="27250" ht="0" hidden="1" customHeight="1" x14ac:dyDescent="0.25"/>
    <row r="27251" ht="0" hidden="1" customHeight="1" x14ac:dyDescent="0.25"/>
    <row r="27252" ht="0" hidden="1" customHeight="1" x14ac:dyDescent="0.25"/>
    <row r="27253" ht="0" hidden="1" customHeight="1" x14ac:dyDescent="0.25"/>
    <row r="27254" ht="0" hidden="1" customHeight="1" x14ac:dyDescent="0.25"/>
    <row r="27255" ht="0" hidden="1" customHeight="1" x14ac:dyDescent="0.25"/>
    <row r="27256" ht="0" hidden="1" customHeight="1" x14ac:dyDescent="0.25"/>
    <row r="27257" ht="0" hidden="1" customHeight="1" x14ac:dyDescent="0.25"/>
    <row r="27258" ht="0" hidden="1" customHeight="1" x14ac:dyDescent="0.25"/>
    <row r="27259" ht="0" hidden="1" customHeight="1" x14ac:dyDescent="0.25"/>
    <row r="27260" ht="0" hidden="1" customHeight="1" x14ac:dyDescent="0.25"/>
    <row r="27261" ht="0" hidden="1" customHeight="1" x14ac:dyDescent="0.25"/>
    <row r="27262" ht="0" hidden="1" customHeight="1" x14ac:dyDescent="0.25"/>
    <row r="27263" ht="0" hidden="1" customHeight="1" x14ac:dyDescent="0.25"/>
    <row r="27264" ht="0" hidden="1" customHeight="1" x14ac:dyDescent="0.25"/>
    <row r="27265" ht="0" hidden="1" customHeight="1" x14ac:dyDescent="0.25"/>
    <row r="27266" ht="0" hidden="1" customHeight="1" x14ac:dyDescent="0.25"/>
    <row r="27267" ht="0" hidden="1" customHeight="1" x14ac:dyDescent="0.25"/>
    <row r="27268" ht="0" hidden="1" customHeight="1" x14ac:dyDescent="0.25"/>
    <row r="27269" ht="0" hidden="1" customHeight="1" x14ac:dyDescent="0.25"/>
    <row r="27270" ht="0" hidden="1" customHeight="1" x14ac:dyDescent="0.25"/>
    <row r="27271" ht="0" hidden="1" customHeight="1" x14ac:dyDescent="0.25"/>
    <row r="27272" ht="0" hidden="1" customHeight="1" x14ac:dyDescent="0.25"/>
    <row r="27273" ht="0" hidden="1" customHeight="1" x14ac:dyDescent="0.25"/>
    <row r="27274" ht="0" hidden="1" customHeight="1" x14ac:dyDescent="0.25"/>
    <row r="27275" ht="0" hidden="1" customHeight="1" x14ac:dyDescent="0.25"/>
    <row r="27276" ht="0" hidden="1" customHeight="1" x14ac:dyDescent="0.25"/>
    <row r="27277" ht="0" hidden="1" customHeight="1" x14ac:dyDescent="0.25"/>
    <row r="27278" ht="0" hidden="1" customHeight="1" x14ac:dyDescent="0.25"/>
    <row r="27279" ht="0" hidden="1" customHeight="1" x14ac:dyDescent="0.25"/>
    <row r="27280" ht="0" hidden="1" customHeight="1" x14ac:dyDescent="0.25"/>
    <row r="27281" ht="0" hidden="1" customHeight="1" x14ac:dyDescent="0.25"/>
    <row r="27282" ht="0" hidden="1" customHeight="1" x14ac:dyDescent="0.25"/>
    <row r="27283" ht="0" hidden="1" customHeight="1" x14ac:dyDescent="0.25"/>
    <row r="27284" ht="0" hidden="1" customHeight="1" x14ac:dyDescent="0.25"/>
    <row r="27285" ht="0" hidden="1" customHeight="1" x14ac:dyDescent="0.25"/>
    <row r="27286" ht="0" hidden="1" customHeight="1" x14ac:dyDescent="0.25"/>
    <row r="27287" ht="0" hidden="1" customHeight="1" x14ac:dyDescent="0.25"/>
    <row r="27288" ht="0" hidden="1" customHeight="1" x14ac:dyDescent="0.25"/>
    <row r="27289" ht="0" hidden="1" customHeight="1" x14ac:dyDescent="0.25"/>
    <row r="27290" ht="0" hidden="1" customHeight="1" x14ac:dyDescent="0.25"/>
    <row r="27291" ht="0" hidden="1" customHeight="1" x14ac:dyDescent="0.25"/>
    <row r="27292" ht="0" hidden="1" customHeight="1" x14ac:dyDescent="0.25"/>
    <row r="27293" ht="0" hidden="1" customHeight="1" x14ac:dyDescent="0.25"/>
    <row r="27294" ht="0" hidden="1" customHeight="1" x14ac:dyDescent="0.25"/>
    <row r="27295" ht="0" hidden="1" customHeight="1" x14ac:dyDescent="0.25"/>
    <row r="27296" ht="0" hidden="1" customHeight="1" x14ac:dyDescent="0.25"/>
    <row r="27297" ht="0" hidden="1" customHeight="1" x14ac:dyDescent="0.25"/>
    <row r="27298" ht="0" hidden="1" customHeight="1" x14ac:dyDescent="0.25"/>
    <row r="27299" ht="0" hidden="1" customHeight="1" x14ac:dyDescent="0.25"/>
    <row r="27300" ht="0" hidden="1" customHeight="1" x14ac:dyDescent="0.25"/>
    <row r="27301" ht="0" hidden="1" customHeight="1" x14ac:dyDescent="0.25"/>
    <row r="27302" ht="0" hidden="1" customHeight="1" x14ac:dyDescent="0.25"/>
    <row r="27303" ht="0" hidden="1" customHeight="1" x14ac:dyDescent="0.25"/>
    <row r="27304" ht="0" hidden="1" customHeight="1" x14ac:dyDescent="0.25"/>
    <row r="27305" ht="0" hidden="1" customHeight="1" x14ac:dyDescent="0.25"/>
    <row r="27306" ht="0" hidden="1" customHeight="1" x14ac:dyDescent="0.25"/>
    <row r="27307" ht="0" hidden="1" customHeight="1" x14ac:dyDescent="0.25"/>
    <row r="27308" ht="0" hidden="1" customHeight="1" x14ac:dyDescent="0.25"/>
    <row r="27309" ht="0" hidden="1" customHeight="1" x14ac:dyDescent="0.25"/>
    <row r="27310" ht="0" hidden="1" customHeight="1" x14ac:dyDescent="0.25"/>
    <row r="27311" ht="0" hidden="1" customHeight="1" x14ac:dyDescent="0.25"/>
    <row r="27312" ht="0" hidden="1" customHeight="1" x14ac:dyDescent="0.25"/>
    <row r="27313" ht="0" hidden="1" customHeight="1" x14ac:dyDescent="0.25"/>
    <row r="27314" ht="0" hidden="1" customHeight="1" x14ac:dyDescent="0.25"/>
    <row r="27315" ht="0" hidden="1" customHeight="1" x14ac:dyDescent="0.25"/>
    <row r="27316" ht="0" hidden="1" customHeight="1" x14ac:dyDescent="0.25"/>
    <row r="27317" ht="0" hidden="1" customHeight="1" x14ac:dyDescent="0.25"/>
    <row r="27318" ht="0" hidden="1" customHeight="1" x14ac:dyDescent="0.25"/>
    <row r="27319" ht="0" hidden="1" customHeight="1" x14ac:dyDescent="0.25"/>
    <row r="27320" ht="0" hidden="1" customHeight="1" x14ac:dyDescent="0.25"/>
    <row r="27321" ht="0" hidden="1" customHeight="1" x14ac:dyDescent="0.25"/>
    <row r="27322" ht="0" hidden="1" customHeight="1" x14ac:dyDescent="0.25"/>
    <row r="27323" ht="0" hidden="1" customHeight="1" x14ac:dyDescent="0.25"/>
    <row r="27324" ht="0" hidden="1" customHeight="1" x14ac:dyDescent="0.25"/>
    <row r="27325" ht="0" hidden="1" customHeight="1" x14ac:dyDescent="0.25"/>
    <row r="27326" ht="0" hidden="1" customHeight="1" x14ac:dyDescent="0.25"/>
    <row r="27327" ht="0" hidden="1" customHeight="1" x14ac:dyDescent="0.25"/>
    <row r="27328" ht="0" hidden="1" customHeight="1" x14ac:dyDescent="0.25"/>
    <row r="27329" ht="0" hidden="1" customHeight="1" x14ac:dyDescent="0.25"/>
    <row r="27330" ht="0" hidden="1" customHeight="1" x14ac:dyDescent="0.25"/>
    <row r="27331" ht="0" hidden="1" customHeight="1" x14ac:dyDescent="0.25"/>
    <row r="27332" ht="0" hidden="1" customHeight="1" x14ac:dyDescent="0.25"/>
    <row r="27333" ht="0" hidden="1" customHeight="1" x14ac:dyDescent="0.25"/>
    <row r="27334" ht="0" hidden="1" customHeight="1" x14ac:dyDescent="0.25"/>
    <row r="27335" ht="0" hidden="1" customHeight="1" x14ac:dyDescent="0.25"/>
    <row r="27336" ht="0" hidden="1" customHeight="1" x14ac:dyDescent="0.25"/>
    <row r="27337" ht="0" hidden="1" customHeight="1" x14ac:dyDescent="0.25"/>
    <row r="27338" ht="0" hidden="1" customHeight="1" x14ac:dyDescent="0.25"/>
    <row r="27339" ht="0" hidden="1" customHeight="1" x14ac:dyDescent="0.25"/>
    <row r="27340" ht="0" hidden="1" customHeight="1" x14ac:dyDescent="0.25"/>
    <row r="27341" ht="0" hidden="1" customHeight="1" x14ac:dyDescent="0.25"/>
    <row r="27342" ht="0" hidden="1" customHeight="1" x14ac:dyDescent="0.25"/>
    <row r="27343" ht="0" hidden="1" customHeight="1" x14ac:dyDescent="0.25"/>
    <row r="27344" ht="0" hidden="1" customHeight="1" x14ac:dyDescent="0.25"/>
    <row r="27345" ht="0" hidden="1" customHeight="1" x14ac:dyDescent="0.25"/>
    <row r="27346" ht="0" hidden="1" customHeight="1" x14ac:dyDescent="0.25"/>
    <row r="27347" ht="0" hidden="1" customHeight="1" x14ac:dyDescent="0.25"/>
    <row r="27348" ht="0" hidden="1" customHeight="1" x14ac:dyDescent="0.25"/>
    <row r="27349" ht="0" hidden="1" customHeight="1" x14ac:dyDescent="0.25"/>
    <row r="27350" ht="0" hidden="1" customHeight="1" x14ac:dyDescent="0.25"/>
    <row r="27351" ht="0" hidden="1" customHeight="1" x14ac:dyDescent="0.25"/>
    <row r="27352" ht="0" hidden="1" customHeight="1" x14ac:dyDescent="0.25"/>
    <row r="27353" ht="0" hidden="1" customHeight="1" x14ac:dyDescent="0.25"/>
    <row r="27354" ht="0" hidden="1" customHeight="1" x14ac:dyDescent="0.25"/>
    <row r="27355" ht="0" hidden="1" customHeight="1" x14ac:dyDescent="0.25"/>
    <row r="27356" ht="0" hidden="1" customHeight="1" x14ac:dyDescent="0.25"/>
    <row r="27357" ht="0" hidden="1" customHeight="1" x14ac:dyDescent="0.25"/>
    <row r="27358" ht="0" hidden="1" customHeight="1" x14ac:dyDescent="0.25"/>
    <row r="27359" ht="0" hidden="1" customHeight="1" x14ac:dyDescent="0.25"/>
    <row r="27360" ht="0" hidden="1" customHeight="1" x14ac:dyDescent="0.25"/>
    <row r="27361" ht="0" hidden="1" customHeight="1" x14ac:dyDescent="0.25"/>
    <row r="27362" ht="0" hidden="1" customHeight="1" x14ac:dyDescent="0.25"/>
    <row r="27363" ht="0" hidden="1" customHeight="1" x14ac:dyDescent="0.25"/>
    <row r="27364" ht="0" hidden="1" customHeight="1" x14ac:dyDescent="0.25"/>
    <row r="27365" ht="0" hidden="1" customHeight="1" x14ac:dyDescent="0.25"/>
    <row r="27366" ht="0" hidden="1" customHeight="1" x14ac:dyDescent="0.25"/>
    <row r="27367" ht="0" hidden="1" customHeight="1" x14ac:dyDescent="0.25"/>
    <row r="27368" ht="0" hidden="1" customHeight="1" x14ac:dyDescent="0.25"/>
    <row r="27369" ht="0" hidden="1" customHeight="1" x14ac:dyDescent="0.25"/>
    <row r="27370" ht="0" hidden="1" customHeight="1" x14ac:dyDescent="0.25"/>
    <row r="27371" ht="0" hidden="1" customHeight="1" x14ac:dyDescent="0.25"/>
    <row r="27372" ht="0" hidden="1" customHeight="1" x14ac:dyDescent="0.25"/>
    <row r="27373" ht="0" hidden="1" customHeight="1" x14ac:dyDescent="0.25"/>
    <row r="27374" ht="0" hidden="1" customHeight="1" x14ac:dyDescent="0.25"/>
    <row r="27375" ht="0" hidden="1" customHeight="1" x14ac:dyDescent="0.25"/>
    <row r="27376" ht="0" hidden="1" customHeight="1" x14ac:dyDescent="0.25"/>
    <row r="27377" ht="0" hidden="1" customHeight="1" x14ac:dyDescent="0.25"/>
    <row r="27378" ht="0" hidden="1" customHeight="1" x14ac:dyDescent="0.25"/>
    <row r="27379" ht="0" hidden="1" customHeight="1" x14ac:dyDescent="0.25"/>
    <row r="27380" ht="0" hidden="1" customHeight="1" x14ac:dyDescent="0.25"/>
    <row r="27381" ht="0" hidden="1" customHeight="1" x14ac:dyDescent="0.25"/>
    <row r="27382" ht="0" hidden="1" customHeight="1" x14ac:dyDescent="0.25"/>
    <row r="27383" ht="0" hidden="1" customHeight="1" x14ac:dyDescent="0.25"/>
    <row r="27384" ht="0" hidden="1" customHeight="1" x14ac:dyDescent="0.25"/>
    <row r="27385" ht="0" hidden="1" customHeight="1" x14ac:dyDescent="0.25"/>
    <row r="27386" ht="0" hidden="1" customHeight="1" x14ac:dyDescent="0.25"/>
    <row r="27387" ht="0" hidden="1" customHeight="1" x14ac:dyDescent="0.25"/>
    <row r="27388" ht="0" hidden="1" customHeight="1" x14ac:dyDescent="0.25"/>
    <row r="27389" ht="0" hidden="1" customHeight="1" x14ac:dyDescent="0.25"/>
    <row r="27390" ht="0" hidden="1" customHeight="1" x14ac:dyDescent="0.25"/>
    <row r="27391" ht="0" hidden="1" customHeight="1" x14ac:dyDescent="0.25"/>
    <row r="27392" ht="0" hidden="1" customHeight="1" x14ac:dyDescent="0.25"/>
    <row r="27393" ht="0" hidden="1" customHeight="1" x14ac:dyDescent="0.25"/>
    <row r="27394" ht="0" hidden="1" customHeight="1" x14ac:dyDescent="0.25"/>
    <row r="27395" ht="0" hidden="1" customHeight="1" x14ac:dyDescent="0.25"/>
    <row r="27396" ht="0" hidden="1" customHeight="1" x14ac:dyDescent="0.25"/>
    <row r="27397" ht="0" hidden="1" customHeight="1" x14ac:dyDescent="0.25"/>
    <row r="27398" ht="0" hidden="1" customHeight="1" x14ac:dyDescent="0.25"/>
    <row r="27399" ht="0" hidden="1" customHeight="1" x14ac:dyDescent="0.25"/>
    <row r="27400" ht="0" hidden="1" customHeight="1" x14ac:dyDescent="0.25"/>
    <row r="27401" ht="0" hidden="1" customHeight="1" x14ac:dyDescent="0.25"/>
    <row r="27402" ht="0" hidden="1" customHeight="1" x14ac:dyDescent="0.25"/>
    <row r="27403" ht="0" hidden="1" customHeight="1" x14ac:dyDescent="0.25"/>
    <row r="27404" ht="0" hidden="1" customHeight="1" x14ac:dyDescent="0.25"/>
    <row r="27405" ht="0" hidden="1" customHeight="1" x14ac:dyDescent="0.25"/>
    <row r="27406" ht="0" hidden="1" customHeight="1" x14ac:dyDescent="0.25"/>
    <row r="27407" ht="0" hidden="1" customHeight="1" x14ac:dyDescent="0.25"/>
    <row r="27408" ht="0" hidden="1" customHeight="1" x14ac:dyDescent="0.25"/>
    <row r="27409" ht="0" hidden="1" customHeight="1" x14ac:dyDescent="0.25"/>
    <row r="27410" ht="0" hidden="1" customHeight="1" x14ac:dyDescent="0.25"/>
    <row r="27411" ht="0" hidden="1" customHeight="1" x14ac:dyDescent="0.25"/>
    <row r="27412" ht="0" hidden="1" customHeight="1" x14ac:dyDescent="0.25"/>
    <row r="27413" ht="0" hidden="1" customHeight="1" x14ac:dyDescent="0.25"/>
    <row r="27414" ht="0" hidden="1" customHeight="1" x14ac:dyDescent="0.25"/>
    <row r="27415" ht="0" hidden="1" customHeight="1" x14ac:dyDescent="0.25"/>
    <row r="27416" ht="0" hidden="1" customHeight="1" x14ac:dyDescent="0.25"/>
    <row r="27417" ht="0" hidden="1" customHeight="1" x14ac:dyDescent="0.25"/>
    <row r="27418" ht="0" hidden="1" customHeight="1" x14ac:dyDescent="0.25"/>
    <row r="27419" ht="0" hidden="1" customHeight="1" x14ac:dyDescent="0.25"/>
    <row r="27420" ht="0" hidden="1" customHeight="1" x14ac:dyDescent="0.25"/>
    <row r="27421" ht="0" hidden="1" customHeight="1" x14ac:dyDescent="0.25"/>
    <row r="27422" ht="0" hidden="1" customHeight="1" x14ac:dyDescent="0.25"/>
    <row r="27423" ht="0" hidden="1" customHeight="1" x14ac:dyDescent="0.25"/>
    <row r="27424" ht="0" hidden="1" customHeight="1" x14ac:dyDescent="0.25"/>
    <row r="27425" ht="0" hidden="1" customHeight="1" x14ac:dyDescent="0.25"/>
    <row r="27426" ht="0" hidden="1" customHeight="1" x14ac:dyDescent="0.25"/>
    <row r="27427" ht="0" hidden="1" customHeight="1" x14ac:dyDescent="0.25"/>
    <row r="27428" ht="0" hidden="1" customHeight="1" x14ac:dyDescent="0.25"/>
    <row r="27429" ht="0" hidden="1" customHeight="1" x14ac:dyDescent="0.25"/>
    <row r="27430" ht="0" hidden="1" customHeight="1" x14ac:dyDescent="0.25"/>
    <row r="27431" ht="0" hidden="1" customHeight="1" x14ac:dyDescent="0.25"/>
    <row r="27432" ht="0" hidden="1" customHeight="1" x14ac:dyDescent="0.25"/>
    <row r="27433" ht="0" hidden="1" customHeight="1" x14ac:dyDescent="0.25"/>
    <row r="27434" ht="0" hidden="1" customHeight="1" x14ac:dyDescent="0.25"/>
    <row r="27435" ht="0" hidden="1" customHeight="1" x14ac:dyDescent="0.25"/>
    <row r="27436" ht="0" hidden="1" customHeight="1" x14ac:dyDescent="0.25"/>
    <row r="27437" ht="0" hidden="1" customHeight="1" x14ac:dyDescent="0.25"/>
    <row r="27438" ht="0" hidden="1" customHeight="1" x14ac:dyDescent="0.25"/>
    <row r="27439" ht="0" hidden="1" customHeight="1" x14ac:dyDescent="0.25"/>
    <row r="27440" ht="0" hidden="1" customHeight="1" x14ac:dyDescent="0.25"/>
    <row r="27441" ht="0" hidden="1" customHeight="1" x14ac:dyDescent="0.25"/>
    <row r="27442" ht="0" hidden="1" customHeight="1" x14ac:dyDescent="0.25"/>
    <row r="27443" ht="0" hidden="1" customHeight="1" x14ac:dyDescent="0.25"/>
    <row r="27444" ht="0" hidden="1" customHeight="1" x14ac:dyDescent="0.25"/>
    <row r="27445" ht="0" hidden="1" customHeight="1" x14ac:dyDescent="0.25"/>
    <row r="27446" ht="0" hidden="1" customHeight="1" x14ac:dyDescent="0.25"/>
    <row r="27447" ht="0" hidden="1" customHeight="1" x14ac:dyDescent="0.25"/>
    <row r="27448" ht="0" hidden="1" customHeight="1" x14ac:dyDescent="0.25"/>
    <row r="27449" ht="0" hidden="1" customHeight="1" x14ac:dyDescent="0.25"/>
    <row r="27450" ht="0" hidden="1" customHeight="1" x14ac:dyDescent="0.25"/>
    <row r="27451" ht="0" hidden="1" customHeight="1" x14ac:dyDescent="0.25"/>
    <row r="27452" ht="0" hidden="1" customHeight="1" x14ac:dyDescent="0.25"/>
    <row r="27453" ht="0" hidden="1" customHeight="1" x14ac:dyDescent="0.25"/>
    <row r="27454" ht="0" hidden="1" customHeight="1" x14ac:dyDescent="0.25"/>
    <row r="27455" ht="0" hidden="1" customHeight="1" x14ac:dyDescent="0.25"/>
    <row r="27456" ht="0" hidden="1" customHeight="1" x14ac:dyDescent="0.25"/>
    <row r="27457" ht="0" hidden="1" customHeight="1" x14ac:dyDescent="0.25"/>
    <row r="27458" ht="0" hidden="1" customHeight="1" x14ac:dyDescent="0.25"/>
    <row r="27459" ht="0" hidden="1" customHeight="1" x14ac:dyDescent="0.25"/>
    <row r="27460" ht="0" hidden="1" customHeight="1" x14ac:dyDescent="0.25"/>
    <row r="27461" ht="0" hidden="1" customHeight="1" x14ac:dyDescent="0.25"/>
    <row r="27462" ht="0" hidden="1" customHeight="1" x14ac:dyDescent="0.25"/>
    <row r="27463" ht="0" hidden="1" customHeight="1" x14ac:dyDescent="0.25"/>
    <row r="27464" ht="0" hidden="1" customHeight="1" x14ac:dyDescent="0.25"/>
    <row r="27465" ht="0" hidden="1" customHeight="1" x14ac:dyDescent="0.25"/>
    <row r="27466" ht="0" hidden="1" customHeight="1" x14ac:dyDescent="0.25"/>
    <row r="27467" ht="0" hidden="1" customHeight="1" x14ac:dyDescent="0.25"/>
    <row r="27468" ht="0" hidden="1" customHeight="1" x14ac:dyDescent="0.25"/>
    <row r="27469" ht="0" hidden="1" customHeight="1" x14ac:dyDescent="0.25"/>
    <row r="27470" ht="0" hidden="1" customHeight="1" x14ac:dyDescent="0.25"/>
    <row r="27471" ht="0" hidden="1" customHeight="1" x14ac:dyDescent="0.25"/>
    <row r="27472" ht="0" hidden="1" customHeight="1" x14ac:dyDescent="0.25"/>
    <row r="27473" ht="0" hidden="1" customHeight="1" x14ac:dyDescent="0.25"/>
    <row r="27474" ht="0" hidden="1" customHeight="1" x14ac:dyDescent="0.25"/>
    <row r="27475" ht="0" hidden="1" customHeight="1" x14ac:dyDescent="0.25"/>
    <row r="27476" ht="0" hidden="1" customHeight="1" x14ac:dyDescent="0.25"/>
    <row r="27477" ht="0" hidden="1" customHeight="1" x14ac:dyDescent="0.25"/>
    <row r="27478" ht="0" hidden="1" customHeight="1" x14ac:dyDescent="0.25"/>
    <row r="27479" ht="0" hidden="1" customHeight="1" x14ac:dyDescent="0.25"/>
    <row r="27480" ht="0" hidden="1" customHeight="1" x14ac:dyDescent="0.25"/>
    <row r="27481" ht="0" hidden="1" customHeight="1" x14ac:dyDescent="0.25"/>
    <row r="27482" ht="0" hidden="1" customHeight="1" x14ac:dyDescent="0.25"/>
    <row r="27483" ht="0" hidden="1" customHeight="1" x14ac:dyDescent="0.25"/>
    <row r="27484" ht="0" hidden="1" customHeight="1" x14ac:dyDescent="0.25"/>
    <row r="27485" ht="0" hidden="1" customHeight="1" x14ac:dyDescent="0.25"/>
    <row r="27486" ht="0" hidden="1" customHeight="1" x14ac:dyDescent="0.25"/>
    <row r="27487" ht="0" hidden="1" customHeight="1" x14ac:dyDescent="0.25"/>
    <row r="27488" ht="0" hidden="1" customHeight="1" x14ac:dyDescent="0.25"/>
    <row r="27489" ht="0" hidden="1" customHeight="1" x14ac:dyDescent="0.25"/>
    <row r="27490" ht="0" hidden="1" customHeight="1" x14ac:dyDescent="0.25"/>
    <row r="27491" ht="0" hidden="1" customHeight="1" x14ac:dyDescent="0.25"/>
    <row r="27492" ht="0" hidden="1" customHeight="1" x14ac:dyDescent="0.25"/>
    <row r="27493" ht="0" hidden="1" customHeight="1" x14ac:dyDescent="0.25"/>
    <row r="27494" ht="0" hidden="1" customHeight="1" x14ac:dyDescent="0.25"/>
    <row r="27495" ht="0" hidden="1" customHeight="1" x14ac:dyDescent="0.25"/>
    <row r="27496" ht="0" hidden="1" customHeight="1" x14ac:dyDescent="0.25"/>
    <row r="27497" ht="0" hidden="1" customHeight="1" x14ac:dyDescent="0.25"/>
    <row r="27498" ht="0" hidden="1" customHeight="1" x14ac:dyDescent="0.25"/>
    <row r="27499" ht="0" hidden="1" customHeight="1" x14ac:dyDescent="0.25"/>
    <row r="27500" ht="0" hidden="1" customHeight="1" x14ac:dyDescent="0.25"/>
    <row r="27501" ht="0" hidden="1" customHeight="1" x14ac:dyDescent="0.25"/>
    <row r="27502" ht="0" hidden="1" customHeight="1" x14ac:dyDescent="0.25"/>
    <row r="27503" ht="0" hidden="1" customHeight="1" x14ac:dyDescent="0.25"/>
    <row r="27504" ht="0" hidden="1" customHeight="1" x14ac:dyDescent="0.25"/>
    <row r="27505" ht="0" hidden="1" customHeight="1" x14ac:dyDescent="0.25"/>
    <row r="27506" ht="0" hidden="1" customHeight="1" x14ac:dyDescent="0.25"/>
    <row r="27507" ht="0" hidden="1" customHeight="1" x14ac:dyDescent="0.25"/>
    <row r="27508" ht="0" hidden="1" customHeight="1" x14ac:dyDescent="0.25"/>
    <row r="27509" ht="0" hidden="1" customHeight="1" x14ac:dyDescent="0.25"/>
    <row r="27510" ht="0" hidden="1" customHeight="1" x14ac:dyDescent="0.25"/>
    <row r="27511" ht="0" hidden="1" customHeight="1" x14ac:dyDescent="0.25"/>
    <row r="27512" ht="0" hidden="1" customHeight="1" x14ac:dyDescent="0.25"/>
    <row r="27513" ht="0" hidden="1" customHeight="1" x14ac:dyDescent="0.25"/>
    <row r="27514" ht="0" hidden="1" customHeight="1" x14ac:dyDescent="0.25"/>
    <row r="27515" ht="0" hidden="1" customHeight="1" x14ac:dyDescent="0.25"/>
    <row r="27516" ht="0" hidden="1" customHeight="1" x14ac:dyDescent="0.25"/>
    <row r="27517" ht="0" hidden="1" customHeight="1" x14ac:dyDescent="0.25"/>
    <row r="27518" ht="0" hidden="1" customHeight="1" x14ac:dyDescent="0.25"/>
    <row r="27519" ht="0" hidden="1" customHeight="1" x14ac:dyDescent="0.25"/>
    <row r="27520" ht="0" hidden="1" customHeight="1" x14ac:dyDescent="0.25"/>
    <row r="27521" ht="0" hidden="1" customHeight="1" x14ac:dyDescent="0.25"/>
    <row r="27522" ht="0" hidden="1" customHeight="1" x14ac:dyDescent="0.25"/>
    <row r="27523" ht="0" hidden="1" customHeight="1" x14ac:dyDescent="0.25"/>
    <row r="27524" ht="0" hidden="1" customHeight="1" x14ac:dyDescent="0.25"/>
    <row r="27525" ht="0" hidden="1" customHeight="1" x14ac:dyDescent="0.25"/>
    <row r="27526" ht="0" hidden="1" customHeight="1" x14ac:dyDescent="0.25"/>
    <row r="27527" ht="0" hidden="1" customHeight="1" x14ac:dyDescent="0.25"/>
    <row r="27528" ht="0" hidden="1" customHeight="1" x14ac:dyDescent="0.25"/>
    <row r="27529" ht="0" hidden="1" customHeight="1" x14ac:dyDescent="0.25"/>
    <row r="27530" ht="0" hidden="1" customHeight="1" x14ac:dyDescent="0.25"/>
    <row r="27531" ht="0" hidden="1" customHeight="1" x14ac:dyDescent="0.25"/>
    <row r="27532" ht="0" hidden="1" customHeight="1" x14ac:dyDescent="0.25"/>
    <row r="27533" ht="0" hidden="1" customHeight="1" x14ac:dyDescent="0.25"/>
    <row r="27534" ht="0" hidden="1" customHeight="1" x14ac:dyDescent="0.25"/>
    <row r="27535" ht="0" hidden="1" customHeight="1" x14ac:dyDescent="0.25"/>
    <row r="27536" ht="0" hidden="1" customHeight="1" x14ac:dyDescent="0.25"/>
    <row r="27537" ht="0" hidden="1" customHeight="1" x14ac:dyDescent="0.25"/>
    <row r="27538" ht="0" hidden="1" customHeight="1" x14ac:dyDescent="0.25"/>
    <row r="27539" ht="0" hidden="1" customHeight="1" x14ac:dyDescent="0.25"/>
    <row r="27540" ht="0" hidden="1" customHeight="1" x14ac:dyDescent="0.25"/>
    <row r="27541" ht="0" hidden="1" customHeight="1" x14ac:dyDescent="0.25"/>
    <row r="27542" ht="0" hidden="1" customHeight="1" x14ac:dyDescent="0.25"/>
    <row r="27543" ht="0" hidden="1" customHeight="1" x14ac:dyDescent="0.25"/>
    <row r="27544" ht="0" hidden="1" customHeight="1" x14ac:dyDescent="0.25"/>
    <row r="27545" ht="0" hidden="1" customHeight="1" x14ac:dyDescent="0.25"/>
    <row r="27546" ht="0" hidden="1" customHeight="1" x14ac:dyDescent="0.25"/>
    <row r="27547" ht="0" hidden="1" customHeight="1" x14ac:dyDescent="0.25"/>
    <row r="27548" ht="0" hidden="1" customHeight="1" x14ac:dyDescent="0.25"/>
    <row r="27549" ht="0" hidden="1" customHeight="1" x14ac:dyDescent="0.25"/>
    <row r="27550" ht="0" hidden="1" customHeight="1" x14ac:dyDescent="0.25"/>
    <row r="27551" ht="0" hidden="1" customHeight="1" x14ac:dyDescent="0.25"/>
    <row r="27552" ht="0" hidden="1" customHeight="1" x14ac:dyDescent="0.25"/>
    <row r="27553" ht="0" hidden="1" customHeight="1" x14ac:dyDescent="0.25"/>
    <row r="27554" ht="0" hidden="1" customHeight="1" x14ac:dyDescent="0.25"/>
    <row r="27555" ht="0" hidden="1" customHeight="1" x14ac:dyDescent="0.25"/>
    <row r="27556" ht="0" hidden="1" customHeight="1" x14ac:dyDescent="0.25"/>
    <row r="27557" ht="0" hidden="1" customHeight="1" x14ac:dyDescent="0.25"/>
    <row r="27558" ht="0" hidden="1" customHeight="1" x14ac:dyDescent="0.25"/>
    <row r="27559" ht="0" hidden="1" customHeight="1" x14ac:dyDescent="0.25"/>
    <row r="27560" ht="0" hidden="1" customHeight="1" x14ac:dyDescent="0.25"/>
    <row r="27561" ht="0" hidden="1" customHeight="1" x14ac:dyDescent="0.25"/>
    <row r="27562" ht="0" hidden="1" customHeight="1" x14ac:dyDescent="0.25"/>
    <row r="27563" ht="0" hidden="1" customHeight="1" x14ac:dyDescent="0.25"/>
    <row r="27564" ht="0" hidden="1" customHeight="1" x14ac:dyDescent="0.25"/>
    <row r="27565" ht="0" hidden="1" customHeight="1" x14ac:dyDescent="0.25"/>
    <row r="27566" ht="0" hidden="1" customHeight="1" x14ac:dyDescent="0.25"/>
    <row r="27567" ht="0" hidden="1" customHeight="1" x14ac:dyDescent="0.25"/>
    <row r="27568" ht="0" hidden="1" customHeight="1" x14ac:dyDescent="0.25"/>
    <row r="27569" ht="0" hidden="1" customHeight="1" x14ac:dyDescent="0.25"/>
    <row r="27570" ht="0" hidden="1" customHeight="1" x14ac:dyDescent="0.25"/>
    <row r="27571" ht="0" hidden="1" customHeight="1" x14ac:dyDescent="0.25"/>
    <row r="27572" ht="0" hidden="1" customHeight="1" x14ac:dyDescent="0.25"/>
    <row r="27573" ht="0" hidden="1" customHeight="1" x14ac:dyDescent="0.25"/>
    <row r="27574" ht="0" hidden="1" customHeight="1" x14ac:dyDescent="0.25"/>
    <row r="27575" ht="0" hidden="1" customHeight="1" x14ac:dyDescent="0.25"/>
    <row r="27576" ht="0" hidden="1" customHeight="1" x14ac:dyDescent="0.25"/>
    <row r="27577" ht="0" hidden="1" customHeight="1" x14ac:dyDescent="0.25"/>
    <row r="27578" ht="0" hidden="1" customHeight="1" x14ac:dyDescent="0.25"/>
    <row r="27579" ht="0" hidden="1" customHeight="1" x14ac:dyDescent="0.25"/>
    <row r="27580" ht="0" hidden="1" customHeight="1" x14ac:dyDescent="0.25"/>
    <row r="27581" ht="0" hidden="1" customHeight="1" x14ac:dyDescent="0.25"/>
    <row r="27582" ht="0" hidden="1" customHeight="1" x14ac:dyDescent="0.25"/>
    <row r="27583" ht="0" hidden="1" customHeight="1" x14ac:dyDescent="0.25"/>
    <row r="27584" ht="0" hidden="1" customHeight="1" x14ac:dyDescent="0.25"/>
    <row r="27585" ht="0" hidden="1" customHeight="1" x14ac:dyDescent="0.25"/>
    <row r="27586" ht="0" hidden="1" customHeight="1" x14ac:dyDescent="0.25"/>
    <row r="27587" ht="0" hidden="1" customHeight="1" x14ac:dyDescent="0.25"/>
    <row r="27588" ht="0" hidden="1" customHeight="1" x14ac:dyDescent="0.25"/>
    <row r="27589" ht="0" hidden="1" customHeight="1" x14ac:dyDescent="0.25"/>
    <row r="27590" ht="0" hidden="1" customHeight="1" x14ac:dyDescent="0.25"/>
    <row r="27591" ht="0" hidden="1" customHeight="1" x14ac:dyDescent="0.25"/>
    <row r="27592" ht="0" hidden="1" customHeight="1" x14ac:dyDescent="0.25"/>
    <row r="27593" ht="0" hidden="1" customHeight="1" x14ac:dyDescent="0.25"/>
    <row r="27594" ht="0" hidden="1" customHeight="1" x14ac:dyDescent="0.25"/>
    <row r="27595" ht="0" hidden="1" customHeight="1" x14ac:dyDescent="0.25"/>
    <row r="27596" ht="0" hidden="1" customHeight="1" x14ac:dyDescent="0.25"/>
    <row r="27597" ht="0" hidden="1" customHeight="1" x14ac:dyDescent="0.25"/>
    <row r="27598" ht="0" hidden="1" customHeight="1" x14ac:dyDescent="0.25"/>
    <row r="27599" ht="0" hidden="1" customHeight="1" x14ac:dyDescent="0.25"/>
    <row r="27600" ht="0" hidden="1" customHeight="1" x14ac:dyDescent="0.25"/>
    <row r="27601" ht="0" hidden="1" customHeight="1" x14ac:dyDescent="0.25"/>
    <row r="27602" ht="0" hidden="1" customHeight="1" x14ac:dyDescent="0.25"/>
    <row r="27603" ht="0" hidden="1" customHeight="1" x14ac:dyDescent="0.25"/>
    <row r="27604" ht="0" hidden="1" customHeight="1" x14ac:dyDescent="0.25"/>
    <row r="27605" ht="0" hidden="1" customHeight="1" x14ac:dyDescent="0.25"/>
    <row r="27606" ht="0" hidden="1" customHeight="1" x14ac:dyDescent="0.25"/>
    <row r="27607" ht="0" hidden="1" customHeight="1" x14ac:dyDescent="0.25"/>
    <row r="27608" ht="0" hidden="1" customHeight="1" x14ac:dyDescent="0.25"/>
    <row r="27609" ht="0" hidden="1" customHeight="1" x14ac:dyDescent="0.25"/>
    <row r="27610" ht="0" hidden="1" customHeight="1" x14ac:dyDescent="0.25"/>
    <row r="27611" ht="0" hidden="1" customHeight="1" x14ac:dyDescent="0.25"/>
    <row r="27612" ht="0" hidden="1" customHeight="1" x14ac:dyDescent="0.25"/>
    <row r="27613" ht="0" hidden="1" customHeight="1" x14ac:dyDescent="0.25"/>
    <row r="27614" ht="0" hidden="1" customHeight="1" x14ac:dyDescent="0.25"/>
    <row r="27615" ht="0" hidden="1" customHeight="1" x14ac:dyDescent="0.25"/>
    <row r="27616" ht="0" hidden="1" customHeight="1" x14ac:dyDescent="0.25"/>
    <row r="27617" ht="0" hidden="1" customHeight="1" x14ac:dyDescent="0.25"/>
    <row r="27618" ht="0" hidden="1" customHeight="1" x14ac:dyDescent="0.25"/>
    <row r="27619" ht="0" hidden="1" customHeight="1" x14ac:dyDescent="0.25"/>
    <row r="27620" ht="0" hidden="1" customHeight="1" x14ac:dyDescent="0.25"/>
    <row r="27621" ht="0" hidden="1" customHeight="1" x14ac:dyDescent="0.25"/>
    <row r="27622" ht="0" hidden="1" customHeight="1" x14ac:dyDescent="0.25"/>
    <row r="27623" ht="0" hidden="1" customHeight="1" x14ac:dyDescent="0.25"/>
    <row r="27624" ht="0" hidden="1" customHeight="1" x14ac:dyDescent="0.25"/>
    <row r="27625" ht="0" hidden="1" customHeight="1" x14ac:dyDescent="0.25"/>
    <row r="27626" ht="0" hidden="1" customHeight="1" x14ac:dyDescent="0.25"/>
    <row r="27627" ht="0" hidden="1" customHeight="1" x14ac:dyDescent="0.25"/>
    <row r="27628" ht="0" hidden="1" customHeight="1" x14ac:dyDescent="0.25"/>
    <row r="27629" ht="0" hidden="1" customHeight="1" x14ac:dyDescent="0.25"/>
    <row r="27630" ht="0" hidden="1" customHeight="1" x14ac:dyDescent="0.25"/>
    <row r="27631" ht="0" hidden="1" customHeight="1" x14ac:dyDescent="0.25"/>
    <row r="27632" ht="0" hidden="1" customHeight="1" x14ac:dyDescent="0.25"/>
    <row r="27633" ht="0" hidden="1" customHeight="1" x14ac:dyDescent="0.25"/>
    <row r="27634" ht="0" hidden="1" customHeight="1" x14ac:dyDescent="0.25"/>
    <row r="27635" ht="0" hidden="1" customHeight="1" x14ac:dyDescent="0.25"/>
    <row r="27636" ht="0" hidden="1" customHeight="1" x14ac:dyDescent="0.25"/>
    <row r="27637" ht="0" hidden="1" customHeight="1" x14ac:dyDescent="0.25"/>
    <row r="27638" ht="0" hidden="1" customHeight="1" x14ac:dyDescent="0.25"/>
    <row r="27639" ht="0" hidden="1" customHeight="1" x14ac:dyDescent="0.25"/>
    <row r="27640" ht="0" hidden="1" customHeight="1" x14ac:dyDescent="0.25"/>
    <row r="27641" ht="0" hidden="1" customHeight="1" x14ac:dyDescent="0.25"/>
    <row r="27642" ht="0" hidden="1" customHeight="1" x14ac:dyDescent="0.25"/>
    <row r="27643" ht="0" hidden="1" customHeight="1" x14ac:dyDescent="0.25"/>
    <row r="27644" ht="0" hidden="1" customHeight="1" x14ac:dyDescent="0.25"/>
    <row r="27645" ht="0" hidden="1" customHeight="1" x14ac:dyDescent="0.25"/>
    <row r="27646" ht="0" hidden="1" customHeight="1" x14ac:dyDescent="0.25"/>
    <row r="27647" ht="0" hidden="1" customHeight="1" x14ac:dyDescent="0.25"/>
    <row r="27648" ht="0" hidden="1" customHeight="1" x14ac:dyDescent="0.25"/>
    <row r="27649" ht="0" hidden="1" customHeight="1" x14ac:dyDescent="0.25"/>
    <row r="27650" ht="0" hidden="1" customHeight="1" x14ac:dyDescent="0.25"/>
    <row r="27651" ht="0" hidden="1" customHeight="1" x14ac:dyDescent="0.25"/>
    <row r="27652" ht="0" hidden="1" customHeight="1" x14ac:dyDescent="0.25"/>
    <row r="27653" ht="0" hidden="1" customHeight="1" x14ac:dyDescent="0.25"/>
    <row r="27654" ht="0" hidden="1" customHeight="1" x14ac:dyDescent="0.25"/>
    <row r="27655" ht="0" hidden="1" customHeight="1" x14ac:dyDescent="0.25"/>
    <row r="27656" ht="0" hidden="1" customHeight="1" x14ac:dyDescent="0.25"/>
    <row r="27657" ht="0" hidden="1" customHeight="1" x14ac:dyDescent="0.25"/>
    <row r="27658" ht="0" hidden="1" customHeight="1" x14ac:dyDescent="0.25"/>
    <row r="27659" ht="0" hidden="1" customHeight="1" x14ac:dyDescent="0.25"/>
    <row r="27660" ht="0" hidden="1" customHeight="1" x14ac:dyDescent="0.25"/>
    <row r="27661" ht="0" hidden="1" customHeight="1" x14ac:dyDescent="0.25"/>
    <row r="27662" ht="0" hidden="1" customHeight="1" x14ac:dyDescent="0.25"/>
    <row r="27663" ht="0" hidden="1" customHeight="1" x14ac:dyDescent="0.25"/>
    <row r="27664" ht="0" hidden="1" customHeight="1" x14ac:dyDescent="0.25"/>
    <row r="27665" ht="0" hidden="1" customHeight="1" x14ac:dyDescent="0.25"/>
    <row r="27666" ht="0" hidden="1" customHeight="1" x14ac:dyDescent="0.25"/>
    <row r="27667" ht="0" hidden="1" customHeight="1" x14ac:dyDescent="0.25"/>
    <row r="27668" ht="0" hidden="1" customHeight="1" x14ac:dyDescent="0.25"/>
    <row r="27669" ht="0" hidden="1" customHeight="1" x14ac:dyDescent="0.25"/>
    <row r="27670" ht="0" hidden="1" customHeight="1" x14ac:dyDescent="0.25"/>
    <row r="27671" ht="0" hidden="1" customHeight="1" x14ac:dyDescent="0.25"/>
    <row r="27672" ht="0" hidden="1" customHeight="1" x14ac:dyDescent="0.25"/>
    <row r="27673" ht="0" hidden="1" customHeight="1" x14ac:dyDescent="0.25"/>
    <row r="27674" ht="0" hidden="1" customHeight="1" x14ac:dyDescent="0.25"/>
    <row r="27675" ht="0" hidden="1" customHeight="1" x14ac:dyDescent="0.25"/>
    <row r="27676" ht="0" hidden="1" customHeight="1" x14ac:dyDescent="0.25"/>
    <row r="27677" ht="0" hidden="1" customHeight="1" x14ac:dyDescent="0.25"/>
    <row r="27678" ht="0" hidden="1" customHeight="1" x14ac:dyDescent="0.25"/>
    <row r="27679" ht="0" hidden="1" customHeight="1" x14ac:dyDescent="0.25"/>
    <row r="27680" ht="0" hidden="1" customHeight="1" x14ac:dyDescent="0.25"/>
    <row r="27681" ht="0" hidden="1" customHeight="1" x14ac:dyDescent="0.25"/>
    <row r="27682" ht="0" hidden="1" customHeight="1" x14ac:dyDescent="0.25"/>
    <row r="27683" ht="0" hidden="1" customHeight="1" x14ac:dyDescent="0.25"/>
    <row r="27684" ht="0" hidden="1" customHeight="1" x14ac:dyDescent="0.25"/>
    <row r="27685" ht="0" hidden="1" customHeight="1" x14ac:dyDescent="0.25"/>
    <row r="27686" ht="0" hidden="1" customHeight="1" x14ac:dyDescent="0.25"/>
    <row r="27687" ht="0" hidden="1" customHeight="1" x14ac:dyDescent="0.25"/>
    <row r="27688" ht="0" hidden="1" customHeight="1" x14ac:dyDescent="0.25"/>
    <row r="27689" ht="0" hidden="1" customHeight="1" x14ac:dyDescent="0.25"/>
    <row r="27690" ht="0" hidden="1" customHeight="1" x14ac:dyDescent="0.25"/>
    <row r="27691" ht="0" hidden="1" customHeight="1" x14ac:dyDescent="0.25"/>
    <row r="27692" ht="0" hidden="1" customHeight="1" x14ac:dyDescent="0.25"/>
    <row r="27693" ht="0" hidden="1" customHeight="1" x14ac:dyDescent="0.25"/>
    <row r="27694" ht="0" hidden="1" customHeight="1" x14ac:dyDescent="0.25"/>
    <row r="27695" ht="0" hidden="1" customHeight="1" x14ac:dyDescent="0.25"/>
    <row r="27696" ht="0" hidden="1" customHeight="1" x14ac:dyDescent="0.25"/>
    <row r="27697" ht="0" hidden="1" customHeight="1" x14ac:dyDescent="0.25"/>
    <row r="27698" ht="0" hidden="1" customHeight="1" x14ac:dyDescent="0.25"/>
    <row r="27699" ht="0" hidden="1" customHeight="1" x14ac:dyDescent="0.25"/>
    <row r="27700" ht="0" hidden="1" customHeight="1" x14ac:dyDescent="0.25"/>
    <row r="27701" ht="0" hidden="1" customHeight="1" x14ac:dyDescent="0.25"/>
    <row r="27702" ht="0" hidden="1" customHeight="1" x14ac:dyDescent="0.25"/>
    <row r="27703" ht="0" hidden="1" customHeight="1" x14ac:dyDescent="0.25"/>
    <row r="27704" ht="0" hidden="1" customHeight="1" x14ac:dyDescent="0.25"/>
    <row r="27705" ht="0" hidden="1" customHeight="1" x14ac:dyDescent="0.25"/>
    <row r="27706" ht="0" hidden="1" customHeight="1" x14ac:dyDescent="0.25"/>
    <row r="27707" ht="0" hidden="1" customHeight="1" x14ac:dyDescent="0.25"/>
    <row r="27708" ht="0" hidden="1" customHeight="1" x14ac:dyDescent="0.25"/>
    <row r="27709" ht="0" hidden="1" customHeight="1" x14ac:dyDescent="0.25"/>
    <row r="27710" ht="0" hidden="1" customHeight="1" x14ac:dyDescent="0.25"/>
    <row r="27711" ht="0" hidden="1" customHeight="1" x14ac:dyDescent="0.25"/>
    <row r="27712" ht="0" hidden="1" customHeight="1" x14ac:dyDescent="0.25"/>
    <row r="27713" ht="0" hidden="1" customHeight="1" x14ac:dyDescent="0.25"/>
    <row r="27714" ht="0" hidden="1" customHeight="1" x14ac:dyDescent="0.25"/>
    <row r="27715" ht="0" hidden="1" customHeight="1" x14ac:dyDescent="0.25"/>
    <row r="27716" ht="0" hidden="1" customHeight="1" x14ac:dyDescent="0.25"/>
    <row r="27717" ht="0" hidden="1" customHeight="1" x14ac:dyDescent="0.25"/>
    <row r="27718" ht="0" hidden="1" customHeight="1" x14ac:dyDescent="0.25"/>
    <row r="27719" ht="0" hidden="1" customHeight="1" x14ac:dyDescent="0.25"/>
    <row r="27720" ht="0" hidden="1" customHeight="1" x14ac:dyDescent="0.25"/>
    <row r="27721" ht="0" hidden="1" customHeight="1" x14ac:dyDescent="0.25"/>
    <row r="27722" ht="0" hidden="1" customHeight="1" x14ac:dyDescent="0.25"/>
    <row r="27723" ht="0" hidden="1" customHeight="1" x14ac:dyDescent="0.25"/>
    <row r="27724" ht="0" hidden="1" customHeight="1" x14ac:dyDescent="0.25"/>
    <row r="27725" ht="0" hidden="1" customHeight="1" x14ac:dyDescent="0.25"/>
    <row r="27726" ht="0" hidden="1" customHeight="1" x14ac:dyDescent="0.25"/>
    <row r="27727" ht="0" hidden="1" customHeight="1" x14ac:dyDescent="0.25"/>
    <row r="27728" ht="0" hidden="1" customHeight="1" x14ac:dyDescent="0.25"/>
    <row r="27729" ht="0" hidden="1" customHeight="1" x14ac:dyDescent="0.25"/>
    <row r="27730" ht="0" hidden="1" customHeight="1" x14ac:dyDescent="0.25"/>
    <row r="27731" ht="0" hidden="1" customHeight="1" x14ac:dyDescent="0.25"/>
    <row r="27732" ht="0" hidden="1" customHeight="1" x14ac:dyDescent="0.25"/>
    <row r="27733" ht="0" hidden="1" customHeight="1" x14ac:dyDescent="0.25"/>
    <row r="27734" ht="0" hidden="1" customHeight="1" x14ac:dyDescent="0.25"/>
    <row r="27735" ht="0" hidden="1" customHeight="1" x14ac:dyDescent="0.25"/>
    <row r="27736" ht="0" hidden="1" customHeight="1" x14ac:dyDescent="0.25"/>
    <row r="27737" ht="0" hidden="1" customHeight="1" x14ac:dyDescent="0.25"/>
    <row r="27738" ht="0" hidden="1" customHeight="1" x14ac:dyDescent="0.25"/>
    <row r="27739" ht="0" hidden="1" customHeight="1" x14ac:dyDescent="0.25"/>
    <row r="27740" ht="0" hidden="1" customHeight="1" x14ac:dyDescent="0.25"/>
    <row r="27741" ht="0" hidden="1" customHeight="1" x14ac:dyDescent="0.25"/>
    <row r="27742" ht="0" hidden="1" customHeight="1" x14ac:dyDescent="0.25"/>
    <row r="27743" ht="0" hidden="1" customHeight="1" x14ac:dyDescent="0.25"/>
    <row r="27744" ht="0" hidden="1" customHeight="1" x14ac:dyDescent="0.25"/>
    <row r="27745" ht="0" hidden="1" customHeight="1" x14ac:dyDescent="0.25"/>
    <row r="27746" ht="0" hidden="1" customHeight="1" x14ac:dyDescent="0.25"/>
    <row r="27747" ht="0" hidden="1" customHeight="1" x14ac:dyDescent="0.25"/>
    <row r="27748" ht="0" hidden="1" customHeight="1" x14ac:dyDescent="0.25"/>
    <row r="27749" ht="0" hidden="1" customHeight="1" x14ac:dyDescent="0.25"/>
    <row r="27750" ht="0" hidden="1" customHeight="1" x14ac:dyDescent="0.25"/>
    <row r="27751" ht="0" hidden="1" customHeight="1" x14ac:dyDescent="0.25"/>
    <row r="27752" ht="0" hidden="1" customHeight="1" x14ac:dyDescent="0.25"/>
    <row r="27753" ht="0" hidden="1" customHeight="1" x14ac:dyDescent="0.25"/>
    <row r="27754" ht="0" hidden="1" customHeight="1" x14ac:dyDescent="0.25"/>
    <row r="27755" ht="0" hidden="1" customHeight="1" x14ac:dyDescent="0.25"/>
    <row r="27756" ht="0" hidden="1" customHeight="1" x14ac:dyDescent="0.25"/>
    <row r="27757" ht="0" hidden="1" customHeight="1" x14ac:dyDescent="0.25"/>
    <row r="27758" ht="0" hidden="1" customHeight="1" x14ac:dyDescent="0.25"/>
    <row r="27759" ht="0" hidden="1" customHeight="1" x14ac:dyDescent="0.25"/>
    <row r="27760" ht="0" hidden="1" customHeight="1" x14ac:dyDescent="0.25"/>
    <row r="27761" ht="0" hidden="1" customHeight="1" x14ac:dyDescent="0.25"/>
    <row r="27762" ht="0" hidden="1" customHeight="1" x14ac:dyDescent="0.25"/>
    <row r="27763" ht="0" hidden="1" customHeight="1" x14ac:dyDescent="0.25"/>
    <row r="27764" ht="0" hidden="1" customHeight="1" x14ac:dyDescent="0.25"/>
    <row r="27765" ht="0" hidden="1" customHeight="1" x14ac:dyDescent="0.25"/>
    <row r="27766" ht="0" hidden="1" customHeight="1" x14ac:dyDescent="0.25"/>
    <row r="27767" ht="0" hidden="1" customHeight="1" x14ac:dyDescent="0.25"/>
    <row r="27768" ht="0" hidden="1" customHeight="1" x14ac:dyDescent="0.25"/>
    <row r="27769" ht="0" hidden="1" customHeight="1" x14ac:dyDescent="0.25"/>
    <row r="27770" ht="0" hidden="1" customHeight="1" x14ac:dyDescent="0.25"/>
    <row r="27771" ht="0" hidden="1" customHeight="1" x14ac:dyDescent="0.25"/>
    <row r="27772" ht="0" hidden="1" customHeight="1" x14ac:dyDescent="0.25"/>
    <row r="27773" ht="0" hidden="1" customHeight="1" x14ac:dyDescent="0.25"/>
    <row r="27774" ht="0" hidden="1" customHeight="1" x14ac:dyDescent="0.25"/>
    <row r="27775" ht="0" hidden="1" customHeight="1" x14ac:dyDescent="0.25"/>
    <row r="27776" ht="0" hidden="1" customHeight="1" x14ac:dyDescent="0.25"/>
    <row r="27777" ht="0" hidden="1" customHeight="1" x14ac:dyDescent="0.25"/>
    <row r="27778" ht="0" hidden="1" customHeight="1" x14ac:dyDescent="0.25"/>
    <row r="27779" ht="0" hidden="1" customHeight="1" x14ac:dyDescent="0.25"/>
    <row r="27780" ht="0" hidden="1" customHeight="1" x14ac:dyDescent="0.25"/>
    <row r="27781" ht="0" hidden="1" customHeight="1" x14ac:dyDescent="0.25"/>
    <row r="27782" ht="0" hidden="1" customHeight="1" x14ac:dyDescent="0.25"/>
    <row r="27783" ht="0" hidden="1" customHeight="1" x14ac:dyDescent="0.25"/>
    <row r="27784" ht="0" hidden="1" customHeight="1" x14ac:dyDescent="0.25"/>
    <row r="27785" ht="0" hidden="1" customHeight="1" x14ac:dyDescent="0.25"/>
    <row r="27786" ht="0" hidden="1" customHeight="1" x14ac:dyDescent="0.25"/>
    <row r="27787" ht="0" hidden="1" customHeight="1" x14ac:dyDescent="0.25"/>
    <row r="27788" ht="0" hidden="1" customHeight="1" x14ac:dyDescent="0.25"/>
    <row r="27789" ht="0" hidden="1" customHeight="1" x14ac:dyDescent="0.25"/>
    <row r="27790" ht="0" hidden="1" customHeight="1" x14ac:dyDescent="0.25"/>
    <row r="27791" ht="0" hidden="1" customHeight="1" x14ac:dyDescent="0.25"/>
    <row r="27792" ht="0" hidden="1" customHeight="1" x14ac:dyDescent="0.25"/>
    <row r="27793" ht="0" hidden="1" customHeight="1" x14ac:dyDescent="0.25"/>
    <row r="27794" ht="0" hidden="1" customHeight="1" x14ac:dyDescent="0.25"/>
    <row r="27795" ht="0" hidden="1" customHeight="1" x14ac:dyDescent="0.25"/>
    <row r="27796" ht="0" hidden="1" customHeight="1" x14ac:dyDescent="0.25"/>
    <row r="27797" ht="0" hidden="1" customHeight="1" x14ac:dyDescent="0.25"/>
    <row r="27798" ht="0" hidden="1" customHeight="1" x14ac:dyDescent="0.25"/>
    <row r="27799" ht="0" hidden="1" customHeight="1" x14ac:dyDescent="0.25"/>
    <row r="27800" ht="0" hidden="1" customHeight="1" x14ac:dyDescent="0.25"/>
    <row r="27801" ht="0" hidden="1" customHeight="1" x14ac:dyDescent="0.25"/>
    <row r="27802" ht="0" hidden="1" customHeight="1" x14ac:dyDescent="0.25"/>
    <row r="27803" ht="0" hidden="1" customHeight="1" x14ac:dyDescent="0.25"/>
    <row r="27804" ht="0" hidden="1" customHeight="1" x14ac:dyDescent="0.25"/>
    <row r="27805" ht="0" hidden="1" customHeight="1" x14ac:dyDescent="0.25"/>
    <row r="27806" ht="0" hidden="1" customHeight="1" x14ac:dyDescent="0.25"/>
    <row r="27807" ht="0" hidden="1" customHeight="1" x14ac:dyDescent="0.25"/>
    <row r="27808" ht="0" hidden="1" customHeight="1" x14ac:dyDescent="0.25"/>
    <row r="27809" ht="0" hidden="1" customHeight="1" x14ac:dyDescent="0.25"/>
    <row r="27810" ht="0" hidden="1" customHeight="1" x14ac:dyDescent="0.25"/>
    <row r="27811" ht="0" hidden="1" customHeight="1" x14ac:dyDescent="0.25"/>
    <row r="27812" ht="0" hidden="1" customHeight="1" x14ac:dyDescent="0.25"/>
    <row r="27813" ht="0" hidden="1" customHeight="1" x14ac:dyDescent="0.25"/>
    <row r="27814" ht="0" hidden="1" customHeight="1" x14ac:dyDescent="0.25"/>
    <row r="27815" ht="0" hidden="1" customHeight="1" x14ac:dyDescent="0.25"/>
    <row r="27816" ht="0" hidden="1" customHeight="1" x14ac:dyDescent="0.25"/>
    <row r="27817" ht="0" hidden="1" customHeight="1" x14ac:dyDescent="0.25"/>
    <row r="27818" ht="0" hidden="1" customHeight="1" x14ac:dyDescent="0.25"/>
    <row r="27819" ht="0" hidden="1" customHeight="1" x14ac:dyDescent="0.25"/>
    <row r="27820" ht="0" hidden="1" customHeight="1" x14ac:dyDescent="0.25"/>
    <row r="27821" ht="0" hidden="1" customHeight="1" x14ac:dyDescent="0.25"/>
    <row r="27822" ht="0" hidden="1" customHeight="1" x14ac:dyDescent="0.25"/>
    <row r="27823" ht="0" hidden="1" customHeight="1" x14ac:dyDescent="0.25"/>
    <row r="27824" ht="0" hidden="1" customHeight="1" x14ac:dyDescent="0.25"/>
    <row r="27825" ht="0" hidden="1" customHeight="1" x14ac:dyDescent="0.25"/>
    <row r="27826" ht="0" hidden="1" customHeight="1" x14ac:dyDescent="0.25"/>
    <row r="27827" ht="0" hidden="1" customHeight="1" x14ac:dyDescent="0.25"/>
    <row r="27828" ht="0" hidden="1" customHeight="1" x14ac:dyDescent="0.25"/>
    <row r="27829" ht="0" hidden="1" customHeight="1" x14ac:dyDescent="0.25"/>
    <row r="27830" ht="0" hidden="1" customHeight="1" x14ac:dyDescent="0.25"/>
    <row r="27831" ht="0" hidden="1" customHeight="1" x14ac:dyDescent="0.25"/>
    <row r="27832" ht="0" hidden="1" customHeight="1" x14ac:dyDescent="0.25"/>
    <row r="27833" ht="0" hidden="1" customHeight="1" x14ac:dyDescent="0.25"/>
    <row r="27834" ht="0" hidden="1" customHeight="1" x14ac:dyDescent="0.25"/>
    <row r="27835" ht="0" hidden="1" customHeight="1" x14ac:dyDescent="0.25"/>
    <row r="27836" ht="0" hidden="1" customHeight="1" x14ac:dyDescent="0.25"/>
    <row r="27837" ht="0" hidden="1" customHeight="1" x14ac:dyDescent="0.25"/>
    <row r="27838" ht="0" hidden="1" customHeight="1" x14ac:dyDescent="0.25"/>
    <row r="27839" ht="0" hidden="1" customHeight="1" x14ac:dyDescent="0.25"/>
    <row r="27840" ht="0" hidden="1" customHeight="1" x14ac:dyDescent="0.25"/>
    <row r="27841" ht="0" hidden="1" customHeight="1" x14ac:dyDescent="0.25"/>
    <row r="27842" ht="0" hidden="1" customHeight="1" x14ac:dyDescent="0.25"/>
    <row r="27843" ht="0" hidden="1" customHeight="1" x14ac:dyDescent="0.25"/>
    <row r="27844" ht="0" hidden="1" customHeight="1" x14ac:dyDescent="0.25"/>
    <row r="27845" ht="0" hidden="1" customHeight="1" x14ac:dyDescent="0.25"/>
    <row r="27846" ht="0" hidden="1" customHeight="1" x14ac:dyDescent="0.25"/>
    <row r="27847" ht="0" hidden="1" customHeight="1" x14ac:dyDescent="0.25"/>
    <row r="27848" ht="0" hidden="1" customHeight="1" x14ac:dyDescent="0.25"/>
    <row r="27849" ht="0" hidden="1" customHeight="1" x14ac:dyDescent="0.25"/>
    <row r="27850" ht="0" hidden="1" customHeight="1" x14ac:dyDescent="0.25"/>
    <row r="27851" ht="0" hidden="1" customHeight="1" x14ac:dyDescent="0.25"/>
    <row r="27852" ht="0" hidden="1" customHeight="1" x14ac:dyDescent="0.25"/>
    <row r="27853" ht="0" hidden="1" customHeight="1" x14ac:dyDescent="0.25"/>
    <row r="27854" ht="0" hidden="1" customHeight="1" x14ac:dyDescent="0.25"/>
    <row r="27855" ht="0" hidden="1" customHeight="1" x14ac:dyDescent="0.25"/>
    <row r="27856" ht="0" hidden="1" customHeight="1" x14ac:dyDescent="0.25"/>
    <row r="27857" ht="0" hidden="1" customHeight="1" x14ac:dyDescent="0.25"/>
    <row r="27858" ht="0" hidden="1" customHeight="1" x14ac:dyDescent="0.25"/>
    <row r="27859" ht="0" hidden="1" customHeight="1" x14ac:dyDescent="0.25"/>
    <row r="27860" ht="0" hidden="1" customHeight="1" x14ac:dyDescent="0.25"/>
    <row r="27861" ht="0" hidden="1" customHeight="1" x14ac:dyDescent="0.25"/>
    <row r="27862" ht="0" hidden="1" customHeight="1" x14ac:dyDescent="0.25"/>
    <row r="27863" ht="0" hidden="1" customHeight="1" x14ac:dyDescent="0.25"/>
    <row r="27864" ht="0" hidden="1" customHeight="1" x14ac:dyDescent="0.25"/>
    <row r="27865" ht="0" hidden="1" customHeight="1" x14ac:dyDescent="0.25"/>
    <row r="27866" ht="0" hidden="1" customHeight="1" x14ac:dyDescent="0.25"/>
    <row r="27867" ht="0" hidden="1" customHeight="1" x14ac:dyDescent="0.25"/>
    <row r="27868" ht="0" hidden="1" customHeight="1" x14ac:dyDescent="0.25"/>
    <row r="27869" ht="0" hidden="1" customHeight="1" x14ac:dyDescent="0.25"/>
    <row r="27870" ht="0" hidden="1" customHeight="1" x14ac:dyDescent="0.25"/>
    <row r="27871" ht="0" hidden="1" customHeight="1" x14ac:dyDescent="0.25"/>
    <row r="27872" ht="0" hidden="1" customHeight="1" x14ac:dyDescent="0.25"/>
    <row r="27873" ht="0" hidden="1" customHeight="1" x14ac:dyDescent="0.25"/>
    <row r="27874" ht="0" hidden="1" customHeight="1" x14ac:dyDescent="0.25"/>
    <row r="27875" ht="0" hidden="1" customHeight="1" x14ac:dyDescent="0.25"/>
    <row r="27876" ht="0" hidden="1" customHeight="1" x14ac:dyDescent="0.25"/>
    <row r="27877" ht="0" hidden="1" customHeight="1" x14ac:dyDescent="0.25"/>
    <row r="27878" ht="0" hidden="1" customHeight="1" x14ac:dyDescent="0.25"/>
    <row r="27879" ht="0" hidden="1" customHeight="1" x14ac:dyDescent="0.25"/>
    <row r="27880" ht="0" hidden="1" customHeight="1" x14ac:dyDescent="0.25"/>
    <row r="27881" ht="0" hidden="1" customHeight="1" x14ac:dyDescent="0.25"/>
    <row r="27882" ht="0" hidden="1" customHeight="1" x14ac:dyDescent="0.25"/>
    <row r="27883" ht="0" hidden="1" customHeight="1" x14ac:dyDescent="0.25"/>
    <row r="27884" ht="0" hidden="1" customHeight="1" x14ac:dyDescent="0.25"/>
    <row r="27885" ht="0" hidden="1" customHeight="1" x14ac:dyDescent="0.25"/>
    <row r="27886" ht="0" hidden="1" customHeight="1" x14ac:dyDescent="0.25"/>
    <row r="27887" ht="0" hidden="1" customHeight="1" x14ac:dyDescent="0.25"/>
    <row r="27888" ht="0" hidden="1" customHeight="1" x14ac:dyDescent="0.25"/>
    <row r="27889" ht="0" hidden="1" customHeight="1" x14ac:dyDescent="0.25"/>
    <row r="27890" ht="0" hidden="1" customHeight="1" x14ac:dyDescent="0.25"/>
    <row r="27891" ht="0" hidden="1" customHeight="1" x14ac:dyDescent="0.25"/>
    <row r="27892" ht="0" hidden="1" customHeight="1" x14ac:dyDescent="0.25"/>
    <row r="27893" ht="0" hidden="1" customHeight="1" x14ac:dyDescent="0.25"/>
    <row r="27894" ht="0" hidden="1" customHeight="1" x14ac:dyDescent="0.25"/>
    <row r="27895" ht="0" hidden="1" customHeight="1" x14ac:dyDescent="0.25"/>
    <row r="27896" ht="0" hidden="1" customHeight="1" x14ac:dyDescent="0.25"/>
    <row r="27897" ht="0" hidden="1" customHeight="1" x14ac:dyDescent="0.25"/>
    <row r="27898" ht="0" hidden="1" customHeight="1" x14ac:dyDescent="0.25"/>
    <row r="27899" ht="0" hidden="1" customHeight="1" x14ac:dyDescent="0.25"/>
    <row r="27900" ht="0" hidden="1" customHeight="1" x14ac:dyDescent="0.25"/>
    <row r="27901" ht="0" hidden="1" customHeight="1" x14ac:dyDescent="0.25"/>
    <row r="27902" ht="0" hidden="1" customHeight="1" x14ac:dyDescent="0.25"/>
    <row r="27903" ht="0" hidden="1" customHeight="1" x14ac:dyDescent="0.25"/>
    <row r="27904" ht="0" hidden="1" customHeight="1" x14ac:dyDescent="0.25"/>
    <row r="27905" ht="0" hidden="1" customHeight="1" x14ac:dyDescent="0.25"/>
    <row r="27906" ht="0" hidden="1" customHeight="1" x14ac:dyDescent="0.25"/>
    <row r="27907" ht="0" hidden="1" customHeight="1" x14ac:dyDescent="0.25"/>
    <row r="27908" ht="0" hidden="1" customHeight="1" x14ac:dyDescent="0.25"/>
    <row r="27909" ht="0" hidden="1" customHeight="1" x14ac:dyDescent="0.25"/>
    <row r="27910" ht="0" hidden="1" customHeight="1" x14ac:dyDescent="0.25"/>
    <row r="27911" ht="0" hidden="1" customHeight="1" x14ac:dyDescent="0.25"/>
    <row r="27912" ht="0" hidden="1" customHeight="1" x14ac:dyDescent="0.25"/>
    <row r="27913" ht="0" hidden="1" customHeight="1" x14ac:dyDescent="0.25"/>
    <row r="27914" ht="0" hidden="1" customHeight="1" x14ac:dyDescent="0.25"/>
    <row r="27915" ht="0" hidden="1" customHeight="1" x14ac:dyDescent="0.25"/>
    <row r="27916" ht="0" hidden="1" customHeight="1" x14ac:dyDescent="0.25"/>
    <row r="27917" ht="0" hidden="1" customHeight="1" x14ac:dyDescent="0.25"/>
    <row r="27918" ht="0" hidden="1" customHeight="1" x14ac:dyDescent="0.25"/>
    <row r="27919" ht="0" hidden="1" customHeight="1" x14ac:dyDescent="0.25"/>
    <row r="27920" ht="0" hidden="1" customHeight="1" x14ac:dyDescent="0.25"/>
    <row r="27921" ht="0" hidden="1" customHeight="1" x14ac:dyDescent="0.25"/>
    <row r="27922" ht="0" hidden="1" customHeight="1" x14ac:dyDescent="0.25"/>
    <row r="27923" ht="0" hidden="1" customHeight="1" x14ac:dyDescent="0.25"/>
    <row r="27924" ht="0" hidden="1" customHeight="1" x14ac:dyDescent="0.25"/>
    <row r="27925" ht="0" hidden="1" customHeight="1" x14ac:dyDescent="0.25"/>
    <row r="27926" ht="0" hidden="1" customHeight="1" x14ac:dyDescent="0.25"/>
    <row r="27927" ht="0" hidden="1" customHeight="1" x14ac:dyDescent="0.25"/>
    <row r="27928" ht="0" hidden="1" customHeight="1" x14ac:dyDescent="0.25"/>
    <row r="27929" ht="0" hidden="1" customHeight="1" x14ac:dyDescent="0.25"/>
    <row r="27930" ht="0" hidden="1" customHeight="1" x14ac:dyDescent="0.25"/>
    <row r="27931" ht="0" hidden="1" customHeight="1" x14ac:dyDescent="0.25"/>
    <row r="27932" ht="0" hidden="1" customHeight="1" x14ac:dyDescent="0.25"/>
    <row r="27933" ht="0" hidden="1" customHeight="1" x14ac:dyDescent="0.25"/>
    <row r="27934" ht="0" hidden="1" customHeight="1" x14ac:dyDescent="0.25"/>
    <row r="27935" ht="0" hidden="1" customHeight="1" x14ac:dyDescent="0.25"/>
    <row r="27936" ht="0" hidden="1" customHeight="1" x14ac:dyDescent="0.25"/>
    <row r="27937" ht="0" hidden="1" customHeight="1" x14ac:dyDescent="0.25"/>
    <row r="27938" ht="0" hidden="1" customHeight="1" x14ac:dyDescent="0.25"/>
    <row r="27939" ht="0" hidden="1" customHeight="1" x14ac:dyDescent="0.25"/>
    <row r="27940" ht="0" hidden="1" customHeight="1" x14ac:dyDescent="0.25"/>
    <row r="27941" ht="0" hidden="1" customHeight="1" x14ac:dyDescent="0.25"/>
    <row r="27942" ht="0" hidden="1" customHeight="1" x14ac:dyDescent="0.25"/>
    <row r="27943" ht="0" hidden="1" customHeight="1" x14ac:dyDescent="0.25"/>
    <row r="27944" ht="0" hidden="1" customHeight="1" x14ac:dyDescent="0.25"/>
    <row r="27945" ht="0" hidden="1" customHeight="1" x14ac:dyDescent="0.25"/>
    <row r="27946" ht="0" hidden="1" customHeight="1" x14ac:dyDescent="0.25"/>
    <row r="27947" ht="0" hidden="1" customHeight="1" x14ac:dyDescent="0.25"/>
    <row r="27948" ht="0" hidden="1" customHeight="1" x14ac:dyDescent="0.25"/>
    <row r="27949" ht="0" hidden="1" customHeight="1" x14ac:dyDescent="0.25"/>
    <row r="27950" ht="0" hidden="1" customHeight="1" x14ac:dyDescent="0.25"/>
    <row r="27951" ht="0" hidden="1" customHeight="1" x14ac:dyDescent="0.25"/>
    <row r="27952" ht="0" hidden="1" customHeight="1" x14ac:dyDescent="0.25"/>
    <row r="27953" ht="0" hidden="1" customHeight="1" x14ac:dyDescent="0.25"/>
    <row r="27954" ht="0" hidden="1" customHeight="1" x14ac:dyDescent="0.25"/>
    <row r="27955" ht="0" hidden="1" customHeight="1" x14ac:dyDescent="0.25"/>
    <row r="27956" ht="0" hidden="1" customHeight="1" x14ac:dyDescent="0.25"/>
    <row r="27957" ht="0" hidden="1" customHeight="1" x14ac:dyDescent="0.25"/>
    <row r="27958" ht="0" hidden="1" customHeight="1" x14ac:dyDescent="0.25"/>
    <row r="27959" ht="0" hidden="1" customHeight="1" x14ac:dyDescent="0.25"/>
    <row r="27960" ht="0" hidden="1" customHeight="1" x14ac:dyDescent="0.25"/>
    <row r="27961" ht="0" hidden="1" customHeight="1" x14ac:dyDescent="0.25"/>
    <row r="27962" ht="0" hidden="1" customHeight="1" x14ac:dyDescent="0.25"/>
    <row r="27963" ht="0" hidden="1" customHeight="1" x14ac:dyDescent="0.25"/>
    <row r="27964" ht="0" hidden="1" customHeight="1" x14ac:dyDescent="0.25"/>
    <row r="27965" ht="0" hidden="1" customHeight="1" x14ac:dyDescent="0.25"/>
    <row r="27966" ht="0" hidden="1" customHeight="1" x14ac:dyDescent="0.25"/>
    <row r="27967" ht="0" hidden="1" customHeight="1" x14ac:dyDescent="0.25"/>
    <row r="27968" ht="0" hidden="1" customHeight="1" x14ac:dyDescent="0.25"/>
    <row r="27969" ht="0" hidden="1" customHeight="1" x14ac:dyDescent="0.25"/>
    <row r="27970" ht="0" hidden="1" customHeight="1" x14ac:dyDescent="0.25"/>
    <row r="27971" ht="0" hidden="1" customHeight="1" x14ac:dyDescent="0.25"/>
    <row r="27972" ht="0" hidden="1" customHeight="1" x14ac:dyDescent="0.25"/>
    <row r="27973" ht="0" hidden="1" customHeight="1" x14ac:dyDescent="0.25"/>
    <row r="27974" ht="0" hidden="1" customHeight="1" x14ac:dyDescent="0.25"/>
    <row r="27975" ht="0" hidden="1" customHeight="1" x14ac:dyDescent="0.25"/>
    <row r="27976" ht="0" hidden="1" customHeight="1" x14ac:dyDescent="0.25"/>
    <row r="27977" ht="0" hidden="1" customHeight="1" x14ac:dyDescent="0.25"/>
    <row r="27978" ht="0" hidden="1" customHeight="1" x14ac:dyDescent="0.25"/>
    <row r="27979" ht="0" hidden="1" customHeight="1" x14ac:dyDescent="0.25"/>
    <row r="27980" ht="0" hidden="1" customHeight="1" x14ac:dyDescent="0.25"/>
    <row r="27981" ht="0" hidden="1" customHeight="1" x14ac:dyDescent="0.25"/>
    <row r="27982" ht="0" hidden="1" customHeight="1" x14ac:dyDescent="0.25"/>
    <row r="27983" ht="0" hidden="1" customHeight="1" x14ac:dyDescent="0.25"/>
    <row r="27984" ht="0" hidden="1" customHeight="1" x14ac:dyDescent="0.25"/>
    <row r="27985" ht="0" hidden="1" customHeight="1" x14ac:dyDescent="0.25"/>
    <row r="27986" ht="0" hidden="1" customHeight="1" x14ac:dyDescent="0.25"/>
    <row r="27987" ht="0" hidden="1" customHeight="1" x14ac:dyDescent="0.25"/>
    <row r="27988" ht="0" hidden="1" customHeight="1" x14ac:dyDescent="0.25"/>
    <row r="27989" ht="0" hidden="1" customHeight="1" x14ac:dyDescent="0.25"/>
    <row r="27990" ht="0" hidden="1" customHeight="1" x14ac:dyDescent="0.25"/>
    <row r="27991" ht="0" hidden="1" customHeight="1" x14ac:dyDescent="0.25"/>
    <row r="27992" ht="0" hidden="1" customHeight="1" x14ac:dyDescent="0.25"/>
    <row r="27993" ht="0" hidden="1" customHeight="1" x14ac:dyDescent="0.25"/>
    <row r="27994" ht="0" hidden="1" customHeight="1" x14ac:dyDescent="0.25"/>
    <row r="27995" ht="0" hidden="1" customHeight="1" x14ac:dyDescent="0.25"/>
    <row r="27996" ht="0" hidden="1" customHeight="1" x14ac:dyDescent="0.25"/>
    <row r="27997" ht="0" hidden="1" customHeight="1" x14ac:dyDescent="0.25"/>
    <row r="27998" ht="0" hidden="1" customHeight="1" x14ac:dyDescent="0.25"/>
    <row r="27999" ht="0" hidden="1" customHeight="1" x14ac:dyDescent="0.25"/>
    <row r="28000" ht="0" hidden="1" customHeight="1" x14ac:dyDescent="0.25"/>
    <row r="28001" ht="0" hidden="1" customHeight="1" x14ac:dyDescent="0.25"/>
    <row r="28002" ht="0" hidden="1" customHeight="1" x14ac:dyDescent="0.25"/>
    <row r="28003" ht="0" hidden="1" customHeight="1" x14ac:dyDescent="0.25"/>
    <row r="28004" ht="0" hidden="1" customHeight="1" x14ac:dyDescent="0.25"/>
    <row r="28005" ht="0" hidden="1" customHeight="1" x14ac:dyDescent="0.25"/>
    <row r="28006" ht="0" hidden="1" customHeight="1" x14ac:dyDescent="0.25"/>
    <row r="28007" ht="0" hidden="1" customHeight="1" x14ac:dyDescent="0.25"/>
    <row r="28008" ht="0" hidden="1" customHeight="1" x14ac:dyDescent="0.25"/>
    <row r="28009" ht="0" hidden="1" customHeight="1" x14ac:dyDescent="0.25"/>
    <row r="28010" ht="0" hidden="1" customHeight="1" x14ac:dyDescent="0.25"/>
    <row r="28011" ht="0" hidden="1" customHeight="1" x14ac:dyDescent="0.25"/>
    <row r="28012" ht="0" hidden="1" customHeight="1" x14ac:dyDescent="0.25"/>
    <row r="28013" ht="0" hidden="1" customHeight="1" x14ac:dyDescent="0.25"/>
    <row r="28014" ht="0" hidden="1" customHeight="1" x14ac:dyDescent="0.25"/>
    <row r="28015" ht="0" hidden="1" customHeight="1" x14ac:dyDescent="0.25"/>
    <row r="28016" ht="0" hidden="1" customHeight="1" x14ac:dyDescent="0.25"/>
    <row r="28017" ht="0" hidden="1" customHeight="1" x14ac:dyDescent="0.25"/>
    <row r="28018" ht="0" hidden="1" customHeight="1" x14ac:dyDescent="0.25"/>
    <row r="28019" ht="0" hidden="1" customHeight="1" x14ac:dyDescent="0.25"/>
    <row r="28020" ht="0" hidden="1" customHeight="1" x14ac:dyDescent="0.25"/>
    <row r="28021" ht="0" hidden="1" customHeight="1" x14ac:dyDescent="0.25"/>
    <row r="28022" ht="0" hidden="1" customHeight="1" x14ac:dyDescent="0.25"/>
    <row r="28023" ht="0" hidden="1" customHeight="1" x14ac:dyDescent="0.25"/>
    <row r="28024" ht="0" hidden="1" customHeight="1" x14ac:dyDescent="0.25"/>
    <row r="28025" ht="0" hidden="1" customHeight="1" x14ac:dyDescent="0.25"/>
    <row r="28026" ht="0" hidden="1" customHeight="1" x14ac:dyDescent="0.25"/>
    <row r="28027" ht="0" hidden="1" customHeight="1" x14ac:dyDescent="0.25"/>
    <row r="28028" ht="0" hidden="1" customHeight="1" x14ac:dyDescent="0.25"/>
    <row r="28029" ht="0" hidden="1" customHeight="1" x14ac:dyDescent="0.25"/>
    <row r="28030" ht="0" hidden="1" customHeight="1" x14ac:dyDescent="0.25"/>
    <row r="28031" ht="0" hidden="1" customHeight="1" x14ac:dyDescent="0.25"/>
    <row r="28032" ht="0" hidden="1" customHeight="1" x14ac:dyDescent="0.25"/>
    <row r="28033" ht="0" hidden="1" customHeight="1" x14ac:dyDescent="0.25"/>
    <row r="28034" ht="0" hidden="1" customHeight="1" x14ac:dyDescent="0.25"/>
    <row r="28035" ht="0" hidden="1" customHeight="1" x14ac:dyDescent="0.25"/>
    <row r="28036" ht="0" hidden="1" customHeight="1" x14ac:dyDescent="0.25"/>
    <row r="28037" ht="0" hidden="1" customHeight="1" x14ac:dyDescent="0.25"/>
    <row r="28038" ht="0" hidden="1" customHeight="1" x14ac:dyDescent="0.25"/>
    <row r="28039" ht="0" hidden="1" customHeight="1" x14ac:dyDescent="0.25"/>
    <row r="28040" ht="0" hidden="1" customHeight="1" x14ac:dyDescent="0.25"/>
    <row r="28041" ht="0" hidden="1" customHeight="1" x14ac:dyDescent="0.25"/>
    <row r="28042" ht="0" hidden="1" customHeight="1" x14ac:dyDescent="0.25"/>
    <row r="28043" ht="0" hidden="1" customHeight="1" x14ac:dyDescent="0.25"/>
    <row r="28044" ht="0" hidden="1" customHeight="1" x14ac:dyDescent="0.25"/>
    <row r="28045" ht="0" hidden="1" customHeight="1" x14ac:dyDescent="0.25"/>
    <row r="28046" ht="0" hidden="1" customHeight="1" x14ac:dyDescent="0.25"/>
    <row r="28047" ht="0" hidden="1" customHeight="1" x14ac:dyDescent="0.25"/>
    <row r="28048" ht="0" hidden="1" customHeight="1" x14ac:dyDescent="0.25"/>
    <row r="28049" ht="0" hidden="1" customHeight="1" x14ac:dyDescent="0.25"/>
    <row r="28050" ht="0" hidden="1" customHeight="1" x14ac:dyDescent="0.25"/>
    <row r="28051" ht="0" hidden="1" customHeight="1" x14ac:dyDescent="0.25"/>
    <row r="28052" ht="0" hidden="1" customHeight="1" x14ac:dyDescent="0.25"/>
    <row r="28053" ht="0" hidden="1" customHeight="1" x14ac:dyDescent="0.25"/>
    <row r="28054" ht="0" hidden="1" customHeight="1" x14ac:dyDescent="0.25"/>
    <row r="28055" ht="0" hidden="1" customHeight="1" x14ac:dyDescent="0.25"/>
    <row r="28056" ht="0" hidden="1" customHeight="1" x14ac:dyDescent="0.25"/>
    <row r="28057" ht="0" hidden="1" customHeight="1" x14ac:dyDescent="0.25"/>
    <row r="28058" ht="0" hidden="1" customHeight="1" x14ac:dyDescent="0.25"/>
    <row r="28059" ht="0" hidden="1" customHeight="1" x14ac:dyDescent="0.25"/>
    <row r="28060" ht="0" hidden="1" customHeight="1" x14ac:dyDescent="0.25"/>
    <row r="28061" ht="0" hidden="1" customHeight="1" x14ac:dyDescent="0.25"/>
    <row r="28062" ht="0" hidden="1" customHeight="1" x14ac:dyDescent="0.25"/>
    <row r="28063" ht="0" hidden="1" customHeight="1" x14ac:dyDescent="0.25"/>
    <row r="28064" ht="0" hidden="1" customHeight="1" x14ac:dyDescent="0.25"/>
    <row r="28065" ht="0" hidden="1" customHeight="1" x14ac:dyDescent="0.25"/>
    <row r="28066" ht="0" hidden="1" customHeight="1" x14ac:dyDescent="0.25"/>
    <row r="28067" ht="0" hidden="1" customHeight="1" x14ac:dyDescent="0.25"/>
    <row r="28068" ht="0" hidden="1" customHeight="1" x14ac:dyDescent="0.25"/>
    <row r="28069" ht="0" hidden="1" customHeight="1" x14ac:dyDescent="0.25"/>
    <row r="28070" ht="0" hidden="1" customHeight="1" x14ac:dyDescent="0.25"/>
    <row r="28071" ht="0" hidden="1" customHeight="1" x14ac:dyDescent="0.25"/>
    <row r="28072" ht="0" hidden="1" customHeight="1" x14ac:dyDescent="0.25"/>
    <row r="28073" ht="0" hidden="1" customHeight="1" x14ac:dyDescent="0.25"/>
    <row r="28074" ht="0" hidden="1" customHeight="1" x14ac:dyDescent="0.25"/>
    <row r="28075" ht="0" hidden="1" customHeight="1" x14ac:dyDescent="0.25"/>
    <row r="28076" ht="0" hidden="1" customHeight="1" x14ac:dyDescent="0.25"/>
    <row r="28077" ht="0" hidden="1" customHeight="1" x14ac:dyDescent="0.25"/>
    <row r="28078" ht="0" hidden="1" customHeight="1" x14ac:dyDescent="0.25"/>
    <row r="28079" ht="0" hidden="1" customHeight="1" x14ac:dyDescent="0.25"/>
    <row r="28080" ht="0" hidden="1" customHeight="1" x14ac:dyDescent="0.25"/>
    <row r="28081" ht="0" hidden="1" customHeight="1" x14ac:dyDescent="0.25"/>
    <row r="28082" ht="0" hidden="1" customHeight="1" x14ac:dyDescent="0.25"/>
    <row r="28083" ht="0" hidden="1" customHeight="1" x14ac:dyDescent="0.25"/>
    <row r="28084" ht="0" hidden="1" customHeight="1" x14ac:dyDescent="0.25"/>
    <row r="28085" ht="0" hidden="1" customHeight="1" x14ac:dyDescent="0.25"/>
    <row r="28086" ht="0" hidden="1" customHeight="1" x14ac:dyDescent="0.25"/>
    <row r="28087" ht="0" hidden="1" customHeight="1" x14ac:dyDescent="0.25"/>
    <row r="28088" ht="0" hidden="1" customHeight="1" x14ac:dyDescent="0.25"/>
    <row r="28089" ht="0" hidden="1" customHeight="1" x14ac:dyDescent="0.25"/>
    <row r="28090" ht="0" hidden="1" customHeight="1" x14ac:dyDescent="0.25"/>
    <row r="28091" ht="0" hidden="1" customHeight="1" x14ac:dyDescent="0.25"/>
    <row r="28092" ht="0" hidden="1" customHeight="1" x14ac:dyDescent="0.25"/>
    <row r="28093" ht="0" hidden="1" customHeight="1" x14ac:dyDescent="0.25"/>
    <row r="28094" ht="0" hidden="1" customHeight="1" x14ac:dyDescent="0.25"/>
    <row r="28095" ht="0" hidden="1" customHeight="1" x14ac:dyDescent="0.25"/>
    <row r="28096" ht="0" hidden="1" customHeight="1" x14ac:dyDescent="0.25"/>
    <row r="28097" ht="0" hidden="1" customHeight="1" x14ac:dyDescent="0.25"/>
    <row r="28098" ht="0" hidden="1" customHeight="1" x14ac:dyDescent="0.25"/>
    <row r="28099" ht="0" hidden="1" customHeight="1" x14ac:dyDescent="0.25"/>
    <row r="28100" ht="0" hidden="1" customHeight="1" x14ac:dyDescent="0.25"/>
    <row r="28101" ht="0" hidden="1" customHeight="1" x14ac:dyDescent="0.25"/>
    <row r="28102" ht="0" hidden="1" customHeight="1" x14ac:dyDescent="0.25"/>
    <row r="28103" ht="0" hidden="1" customHeight="1" x14ac:dyDescent="0.25"/>
    <row r="28104" ht="0" hidden="1" customHeight="1" x14ac:dyDescent="0.25"/>
    <row r="28105" ht="0" hidden="1" customHeight="1" x14ac:dyDescent="0.25"/>
    <row r="28106" ht="0" hidden="1" customHeight="1" x14ac:dyDescent="0.25"/>
    <row r="28107" ht="0" hidden="1" customHeight="1" x14ac:dyDescent="0.25"/>
    <row r="28108" ht="0" hidden="1" customHeight="1" x14ac:dyDescent="0.25"/>
    <row r="28109" ht="0" hidden="1" customHeight="1" x14ac:dyDescent="0.25"/>
    <row r="28110" ht="0" hidden="1" customHeight="1" x14ac:dyDescent="0.25"/>
    <row r="28111" ht="0" hidden="1" customHeight="1" x14ac:dyDescent="0.25"/>
    <row r="28112" ht="0" hidden="1" customHeight="1" x14ac:dyDescent="0.25"/>
    <row r="28113" ht="0" hidden="1" customHeight="1" x14ac:dyDescent="0.25"/>
    <row r="28114" ht="0" hidden="1" customHeight="1" x14ac:dyDescent="0.25"/>
    <row r="28115" ht="0" hidden="1" customHeight="1" x14ac:dyDescent="0.25"/>
    <row r="28116" ht="0" hidden="1" customHeight="1" x14ac:dyDescent="0.25"/>
    <row r="28117" ht="0" hidden="1" customHeight="1" x14ac:dyDescent="0.25"/>
    <row r="28118" ht="0" hidden="1" customHeight="1" x14ac:dyDescent="0.25"/>
    <row r="28119" ht="0" hidden="1" customHeight="1" x14ac:dyDescent="0.25"/>
    <row r="28120" ht="0" hidden="1" customHeight="1" x14ac:dyDescent="0.25"/>
    <row r="28121" ht="0" hidden="1" customHeight="1" x14ac:dyDescent="0.25"/>
    <row r="28122" ht="0" hidden="1" customHeight="1" x14ac:dyDescent="0.25"/>
    <row r="28123" ht="0" hidden="1" customHeight="1" x14ac:dyDescent="0.25"/>
    <row r="28124" ht="0" hidden="1" customHeight="1" x14ac:dyDescent="0.25"/>
    <row r="28125" ht="0" hidden="1" customHeight="1" x14ac:dyDescent="0.25"/>
    <row r="28126" ht="0" hidden="1" customHeight="1" x14ac:dyDescent="0.25"/>
    <row r="28127" ht="0" hidden="1" customHeight="1" x14ac:dyDescent="0.25"/>
    <row r="28128" ht="0" hidden="1" customHeight="1" x14ac:dyDescent="0.25"/>
    <row r="28129" ht="0" hidden="1" customHeight="1" x14ac:dyDescent="0.25"/>
    <row r="28130" ht="0" hidden="1" customHeight="1" x14ac:dyDescent="0.25"/>
    <row r="28131" ht="0" hidden="1" customHeight="1" x14ac:dyDescent="0.25"/>
    <row r="28132" ht="0" hidden="1" customHeight="1" x14ac:dyDescent="0.25"/>
    <row r="28133" ht="0" hidden="1" customHeight="1" x14ac:dyDescent="0.25"/>
    <row r="28134" ht="0" hidden="1" customHeight="1" x14ac:dyDescent="0.25"/>
    <row r="28135" ht="0" hidden="1" customHeight="1" x14ac:dyDescent="0.25"/>
    <row r="28136" ht="0" hidden="1" customHeight="1" x14ac:dyDescent="0.25"/>
    <row r="28137" ht="0" hidden="1" customHeight="1" x14ac:dyDescent="0.25"/>
    <row r="28138" ht="0" hidden="1" customHeight="1" x14ac:dyDescent="0.25"/>
    <row r="28139" ht="0" hidden="1" customHeight="1" x14ac:dyDescent="0.25"/>
    <row r="28140" ht="0" hidden="1" customHeight="1" x14ac:dyDescent="0.25"/>
    <row r="28141" ht="0" hidden="1" customHeight="1" x14ac:dyDescent="0.25"/>
    <row r="28142" ht="0" hidden="1" customHeight="1" x14ac:dyDescent="0.25"/>
    <row r="28143" ht="0" hidden="1" customHeight="1" x14ac:dyDescent="0.25"/>
    <row r="28144" ht="0" hidden="1" customHeight="1" x14ac:dyDescent="0.25"/>
    <row r="28145" ht="0" hidden="1" customHeight="1" x14ac:dyDescent="0.25"/>
    <row r="28146" ht="0" hidden="1" customHeight="1" x14ac:dyDescent="0.25"/>
    <row r="28147" ht="0" hidden="1" customHeight="1" x14ac:dyDescent="0.25"/>
    <row r="28148" ht="0" hidden="1" customHeight="1" x14ac:dyDescent="0.25"/>
    <row r="28149" ht="0" hidden="1" customHeight="1" x14ac:dyDescent="0.25"/>
    <row r="28150" ht="0" hidden="1" customHeight="1" x14ac:dyDescent="0.25"/>
    <row r="28151" ht="0" hidden="1" customHeight="1" x14ac:dyDescent="0.25"/>
    <row r="28152" ht="0" hidden="1" customHeight="1" x14ac:dyDescent="0.25"/>
    <row r="28153" ht="0" hidden="1" customHeight="1" x14ac:dyDescent="0.25"/>
    <row r="28154" ht="0" hidden="1" customHeight="1" x14ac:dyDescent="0.25"/>
    <row r="28155" ht="0" hidden="1" customHeight="1" x14ac:dyDescent="0.25"/>
    <row r="28156" ht="0" hidden="1" customHeight="1" x14ac:dyDescent="0.25"/>
    <row r="28157" ht="0" hidden="1" customHeight="1" x14ac:dyDescent="0.25"/>
    <row r="28158" ht="0" hidden="1" customHeight="1" x14ac:dyDescent="0.25"/>
    <row r="28159" ht="0" hidden="1" customHeight="1" x14ac:dyDescent="0.25"/>
    <row r="28160" ht="0" hidden="1" customHeight="1" x14ac:dyDescent="0.25"/>
    <row r="28161" ht="0" hidden="1" customHeight="1" x14ac:dyDescent="0.25"/>
    <row r="28162" ht="0" hidden="1" customHeight="1" x14ac:dyDescent="0.25"/>
    <row r="28163" ht="0" hidden="1" customHeight="1" x14ac:dyDescent="0.25"/>
    <row r="28164" ht="0" hidden="1" customHeight="1" x14ac:dyDescent="0.25"/>
    <row r="28165" ht="0" hidden="1" customHeight="1" x14ac:dyDescent="0.25"/>
    <row r="28166" ht="0" hidden="1" customHeight="1" x14ac:dyDescent="0.25"/>
    <row r="28167" ht="0" hidden="1" customHeight="1" x14ac:dyDescent="0.25"/>
    <row r="28168" ht="0" hidden="1" customHeight="1" x14ac:dyDescent="0.25"/>
    <row r="28169" ht="0" hidden="1" customHeight="1" x14ac:dyDescent="0.25"/>
    <row r="28170" ht="0" hidden="1" customHeight="1" x14ac:dyDescent="0.25"/>
    <row r="28171" ht="0" hidden="1" customHeight="1" x14ac:dyDescent="0.25"/>
    <row r="28172" ht="0" hidden="1" customHeight="1" x14ac:dyDescent="0.25"/>
    <row r="28173" ht="0" hidden="1" customHeight="1" x14ac:dyDescent="0.25"/>
    <row r="28174" ht="0" hidden="1" customHeight="1" x14ac:dyDescent="0.25"/>
    <row r="28175" ht="0" hidden="1" customHeight="1" x14ac:dyDescent="0.25"/>
    <row r="28176" ht="0" hidden="1" customHeight="1" x14ac:dyDescent="0.25"/>
    <row r="28177" ht="0" hidden="1" customHeight="1" x14ac:dyDescent="0.25"/>
    <row r="28178" ht="0" hidden="1" customHeight="1" x14ac:dyDescent="0.25"/>
    <row r="28179" ht="0" hidden="1" customHeight="1" x14ac:dyDescent="0.25"/>
    <row r="28180" ht="0" hidden="1" customHeight="1" x14ac:dyDescent="0.25"/>
    <row r="28181" ht="0" hidden="1" customHeight="1" x14ac:dyDescent="0.25"/>
    <row r="28182" ht="0" hidden="1" customHeight="1" x14ac:dyDescent="0.25"/>
    <row r="28183" ht="0" hidden="1" customHeight="1" x14ac:dyDescent="0.25"/>
    <row r="28184" ht="0" hidden="1" customHeight="1" x14ac:dyDescent="0.25"/>
    <row r="28185" ht="0" hidden="1" customHeight="1" x14ac:dyDescent="0.25"/>
    <row r="28186" ht="0" hidden="1" customHeight="1" x14ac:dyDescent="0.25"/>
    <row r="28187" ht="0" hidden="1" customHeight="1" x14ac:dyDescent="0.25"/>
    <row r="28188" ht="0" hidden="1" customHeight="1" x14ac:dyDescent="0.25"/>
    <row r="28189" ht="0" hidden="1" customHeight="1" x14ac:dyDescent="0.25"/>
    <row r="28190" ht="0" hidden="1" customHeight="1" x14ac:dyDescent="0.25"/>
    <row r="28191" ht="0" hidden="1" customHeight="1" x14ac:dyDescent="0.25"/>
    <row r="28192" ht="0" hidden="1" customHeight="1" x14ac:dyDescent="0.25"/>
    <row r="28193" ht="0" hidden="1" customHeight="1" x14ac:dyDescent="0.25"/>
    <row r="28194" ht="0" hidden="1" customHeight="1" x14ac:dyDescent="0.25"/>
    <row r="28195" ht="0" hidden="1" customHeight="1" x14ac:dyDescent="0.25"/>
    <row r="28196" ht="0" hidden="1" customHeight="1" x14ac:dyDescent="0.25"/>
    <row r="28197" ht="0" hidden="1" customHeight="1" x14ac:dyDescent="0.25"/>
    <row r="28198" ht="0" hidden="1" customHeight="1" x14ac:dyDescent="0.25"/>
    <row r="28199" ht="0" hidden="1" customHeight="1" x14ac:dyDescent="0.25"/>
    <row r="28200" ht="0" hidden="1" customHeight="1" x14ac:dyDescent="0.25"/>
    <row r="28201" ht="0" hidden="1" customHeight="1" x14ac:dyDescent="0.25"/>
    <row r="28202" ht="0" hidden="1" customHeight="1" x14ac:dyDescent="0.25"/>
    <row r="28203" ht="0" hidden="1" customHeight="1" x14ac:dyDescent="0.25"/>
    <row r="28204" ht="0" hidden="1" customHeight="1" x14ac:dyDescent="0.25"/>
    <row r="28205" ht="0" hidden="1" customHeight="1" x14ac:dyDescent="0.25"/>
    <row r="28206" ht="0" hidden="1" customHeight="1" x14ac:dyDescent="0.25"/>
    <row r="28207" ht="0" hidden="1" customHeight="1" x14ac:dyDescent="0.25"/>
    <row r="28208" ht="0" hidden="1" customHeight="1" x14ac:dyDescent="0.25"/>
    <row r="28209" ht="0" hidden="1" customHeight="1" x14ac:dyDescent="0.25"/>
    <row r="28210" ht="0" hidden="1" customHeight="1" x14ac:dyDescent="0.25"/>
    <row r="28211" ht="0" hidden="1" customHeight="1" x14ac:dyDescent="0.25"/>
    <row r="28212" ht="0" hidden="1" customHeight="1" x14ac:dyDescent="0.25"/>
    <row r="28213" ht="0" hidden="1" customHeight="1" x14ac:dyDescent="0.25"/>
    <row r="28214" ht="0" hidden="1" customHeight="1" x14ac:dyDescent="0.25"/>
    <row r="28215" ht="0" hidden="1" customHeight="1" x14ac:dyDescent="0.25"/>
    <row r="28216" ht="0" hidden="1" customHeight="1" x14ac:dyDescent="0.25"/>
    <row r="28217" ht="0" hidden="1" customHeight="1" x14ac:dyDescent="0.25"/>
    <row r="28218" ht="0" hidden="1" customHeight="1" x14ac:dyDescent="0.25"/>
    <row r="28219" ht="0" hidden="1" customHeight="1" x14ac:dyDescent="0.25"/>
    <row r="28220" ht="0" hidden="1" customHeight="1" x14ac:dyDescent="0.25"/>
    <row r="28221" ht="0" hidden="1" customHeight="1" x14ac:dyDescent="0.25"/>
    <row r="28222" ht="0" hidden="1" customHeight="1" x14ac:dyDescent="0.25"/>
    <row r="28223" ht="0" hidden="1" customHeight="1" x14ac:dyDescent="0.25"/>
    <row r="28224" ht="0" hidden="1" customHeight="1" x14ac:dyDescent="0.25"/>
    <row r="28225" ht="0" hidden="1" customHeight="1" x14ac:dyDescent="0.25"/>
    <row r="28226" ht="0" hidden="1" customHeight="1" x14ac:dyDescent="0.25"/>
    <row r="28227" ht="0" hidden="1" customHeight="1" x14ac:dyDescent="0.25"/>
    <row r="28228" ht="0" hidden="1" customHeight="1" x14ac:dyDescent="0.25"/>
    <row r="28229" ht="0" hidden="1" customHeight="1" x14ac:dyDescent="0.25"/>
    <row r="28230" ht="0" hidden="1" customHeight="1" x14ac:dyDescent="0.25"/>
    <row r="28231" ht="0" hidden="1" customHeight="1" x14ac:dyDescent="0.25"/>
    <row r="28232" ht="0" hidden="1" customHeight="1" x14ac:dyDescent="0.25"/>
    <row r="28233" ht="0" hidden="1" customHeight="1" x14ac:dyDescent="0.25"/>
    <row r="28234" ht="0" hidden="1" customHeight="1" x14ac:dyDescent="0.25"/>
    <row r="28235" ht="0" hidden="1" customHeight="1" x14ac:dyDescent="0.25"/>
    <row r="28236" ht="0" hidden="1" customHeight="1" x14ac:dyDescent="0.25"/>
    <row r="28237" ht="0" hidden="1" customHeight="1" x14ac:dyDescent="0.25"/>
    <row r="28238" ht="0" hidden="1" customHeight="1" x14ac:dyDescent="0.25"/>
    <row r="28239" ht="0" hidden="1" customHeight="1" x14ac:dyDescent="0.25"/>
    <row r="28240" ht="0" hidden="1" customHeight="1" x14ac:dyDescent="0.25"/>
    <row r="28241" ht="0" hidden="1" customHeight="1" x14ac:dyDescent="0.25"/>
    <row r="28242" ht="0" hidden="1" customHeight="1" x14ac:dyDescent="0.25"/>
    <row r="28243" ht="0" hidden="1" customHeight="1" x14ac:dyDescent="0.25"/>
    <row r="28244" ht="0" hidden="1" customHeight="1" x14ac:dyDescent="0.25"/>
    <row r="28245" ht="0" hidden="1" customHeight="1" x14ac:dyDescent="0.25"/>
    <row r="28246" ht="0" hidden="1" customHeight="1" x14ac:dyDescent="0.25"/>
    <row r="28247" ht="0" hidden="1" customHeight="1" x14ac:dyDescent="0.25"/>
    <row r="28248" ht="0" hidden="1" customHeight="1" x14ac:dyDescent="0.25"/>
    <row r="28249" ht="0" hidden="1" customHeight="1" x14ac:dyDescent="0.25"/>
    <row r="28250" ht="0" hidden="1" customHeight="1" x14ac:dyDescent="0.25"/>
    <row r="28251" ht="0" hidden="1" customHeight="1" x14ac:dyDescent="0.25"/>
    <row r="28252" ht="0" hidden="1" customHeight="1" x14ac:dyDescent="0.25"/>
    <row r="28253" ht="0" hidden="1" customHeight="1" x14ac:dyDescent="0.25"/>
    <row r="28254" ht="0" hidden="1" customHeight="1" x14ac:dyDescent="0.25"/>
    <row r="28255" ht="0" hidden="1" customHeight="1" x14ac:dyDescent="0.25"/>
    <row r="28256" ht="0" hidden="1" customHeight="1" x14ac:dyDescent="0.25"/>
    <row r="28257" ht="0" hidden="1" customHeight="1" x14ac:dyDescent="0.25"/>
    <row r="28258" ht="0" hidden="1" customHeight="1" x14ac:dyDescent="0.25"/>
    <row r="28259" ht="0" hidden="1" customHeight="1" x14ac:dyDescent="0.25"/>
    <row r="28260" ht="0" hidden="1" customHeight="1" x14ac:dyDescent="0.25"/>
    <row r="28261" ht="0" hidden="1" customHeight="1" x14ac:dyDescent="0.25"/>
    <row r="28262" ht="0" hidden="1" customHeight="1" x14ac:dyDescent="0.25"/>
    <row r="28263" ht="0" hidden="1" customHeight="1" x14ac:dyDescent="0.25"/>
    <row r="28264" ht="0" hidden="1" customHeight="1" x14ac:dyDescent="0.25"/>
    <row r="28265" ht="0" hidden="1" customHeight="1" x14ac:dyDescent="0.25"/>
    <row r="28266" ht="0" hidden="1" customHeight="1" x14ac:dyDescent="0.25"/>
    <row r="28267" ht="0" hidden="1" customHeight="1" x14ac:dyDescent="0.25"/>
    <row r="28268" ht="0" hidden="1" customHeight="1" x14ac:dyDescent="0.25"/>
    <row r="28269" ht="0" hidden="1" customHeight="1" x14ac:dyDescent="0.25"/>
    <row r="28270" ht="0" hidden="1" customHeight="1" x14ac:dyDescent="0.25"/>
    <row r="28271" ht="0" hidden="1" customHeight="1" x14ac:dyDescent="0.25"/>
    <row r="28272" ht="0" hidden="1" customHeight="1" x14ac:dyDescent="0.25"/>
    <row r="28273" ht="0" hidden="1" customHeight="1" x14ac:dyDescent="0.25"/>
    <row r="28274" ht="0" hidden="1" customHeight="1" x14ac:dyDescent="0.25"/>
    <row r="28275" ht="0" hidden="1" customHeight="1" x14ac:dyDescent="0.25"/>
    <row r="28276" ht="0" hidden="1" customHeight="1" x14ac:dyDescent="0.25"/>
    <row r="28277" ht="0" hidden="1" customHeight="1" x14ac:dyDescent="0.25"/>
    <row r="28278" ht="0" hidden="1" customHeight="1" x14ac:dyDescent="0.25"/>
    <row r="28279" ht="0" hidden="1" customHeight="1" x14ac:dyDescent="0.25"/>
    <row r="28280" ht="0" hidden="1" customHeight="1" x14ac:dyDescent="0.25"/>
    <row r="28281" ht="0" hidden="1" customHeight="1" x14ac:dyDescent="0.25"/>
    <row r="28282" ht="0" hidden="1" customHeight="1" x14ac:dyDescent="0.25"/>
    <row r="28283" ht="0" hidden="1" customHeight="1" x14ac:dyDescent="0.25"/>
    <row r="28284" ht="0" hidden="1" customHeight="1" x14ac:dyDescent="0.25"/>
    <row r="28285" ht="0" hidden="1" customHeight="1" x14ac:dyDescent="0.25"/>
    <row r="28286" ht="0" hidden="1" customHeight="1" x14ac:dyDescent="0.25"/>
    <row r="28287" ht="0" hidden="1" customHeight="1" x14ac:dyDescent="0.25"/>
    <row r="28288" ht="0" hidden="1" customHeight="1" x14ac:dyDescent="0.25"/>
    <row r="28289" ht="0" hidden="1" customHeight="1" x14ac:dyDescent="0.25"/>
    <row r="28290" ht="0" hidden="1" customHeight="1" x14ac:dyDescent="0.25"/>
    <row r="28291" ht="0" hidden="1" customHeight="1" x14ac:dyDescent="0.25"/>
    <row r="28292" ht="0" hidden="1" customHeight="1" x14ac:dyDescent="0.25"/>
    <row r="28293" ht="0" hidden="1" customHeight="1" x14ac:dyDescent="0.25"/>
    <row r="28294" ht="0" hidden="1" customHeight="1" x14ac:dyDescent="0.25"/>
    <row r="28295" ht="0" hidden="1" customHeight="1" x14ac:dyDescent="0.25"/>
    <row r="28296" ht="0" hidden="1" customHeight="1" x14ac:dyDescent="0.25"/>
    <row r="28297" ht="0" hidden="1" customHeight="1" x14ac:dyDescent="0.25"/>
    <row r="28298" ht="0" hidden="1" customHeight="1" x14ac:dyDescent="0.25"/>
    <row r="28299" ht="0" hidden="1" customHeight="1" x14ac:dyDescent="0.25"/>
    <row r="28300" ht="0" hidden="1" customHeight="1" x14ac:dyDescent="0.25"/>
    <row r="28301" ht="0" hidden="1" customHeight="1" x14ac:dyDescent="0.25"/>
    <row r="28302" ht="0" hidden="1" customHeight="1" x14ac:dyDescent="0.25"/>
    <row r="28303" ht="0" hidden="1" customHeight="1" x14ac:dyDescent="0.25"/>
    <row r="28304" ht="0" hidden="1" customHeight="1" x14ac:dyDescent="0.25"/>
    <row r="28305" ht="0" hidden="1" customHeight="1" x14ac:dyDescent="0.25"/>
    <row r="28306" ht="0" hidden="1" customHeight="1" x14ac:dyDescent="0.25"/>
    <row r="28307" ht="0" hidden="1" customHeight="1" x14ac:dyDescent="0.25"/>
    <row r="28308" ht="0" hidden="1" customHeight="1" x14ac:dyDescent="0.25"/>
    <row r="28309" ht="0" hidden="1" customHeight="1" x14ac:dyDescent="0.25"/>
    <row r="28310" ht="0" hidden="1" customHeight="1" x14ac:dyDescent="0.25"/>
    <row r="28311" ht="0" hidden="1" customHeight="1" x14ac:dyDescent="0.25"/>
    <row r="28312" ht="0" hidden="1" customHeight="1" x14ac:dyDescent="0.25"/>
    <row r="28313" ht="0" hidden="1" customHeight="1" x14ac:dyDescent="0.25"/>
    <row r="28314" ht="0" hidden="1" customHeight="1" x14ac:dyDescent="0.25"/>
    <row r="28315" ht="0" hidden="1" customHeight="1" x14ac:dyDescent="0.25"/>
    <row r="28316" ht="0" hidden="1" customHeight="1" x14ac:dyDescent="0.25"/>
    <row r="28317" ht="0" hidden="1" customHeight="1" x14ac:dyDescent="0.25"/>
    <row r="28318" ht="0" hidden="1" customHeight="1" x14ac:dyDescent="0.25"/>
    <row r="28319" ht="0" hidden="1" customHeight="1" x14ac:dyDescent="0.25"/>
    <row r="28320" ht="0" hidden="1" customHeight="1" x14ac:dyDescent="0.25"/>
    <row r="28321" ht="0" hidden="1" customHeight="1" x14ac:dyDescent="0.25"/>
    <row r="28322" ht="0" hidden="1" customHeight="1" x14ac:dyDescent="0.25"/>
    <row r="28323" ht="0" hidden="1" customHeight="1" x14ac:dyDescent="0.25"/>
    <row r="28324" ht="0" hidden="1" customHeight="1" x14ac:dyDescent="0.25"/>
    <row r="28325" ht="0" hidden="1" customHeight="1" x14ac:dyDescent="0.25"/>
    <row r="28326" ht="0" hidden="1" customHeight="1" x14ac:dyDescent="0.25"/>
    <row r="28327" ht="0" hidden="1" customHeight="1" x14ac:dyDescent="0.25"/>
    <row r="28328" ht="0" hidden="1" customHeight="1" x14ac:dyDescent="0.25"/>
    <row r="28329" ht="0" hidden="1" customHeight="1" x14ac:dyDescent="0.25"/>
    <row r="28330" ht="0" hidden="1" customHeight="1" x14ac:dyDescent="0.25"/>
    <row r="28331" ht="0" hidden="1" customHeight="1" x14ac:dyDescent="0.25"/>
    <row r="28332" ht="0" hidden="1" customHeight="1" x14ac:dyDescent="0.25"/>
    <row r="28333" ht="0" hidden="1" customHeight="1" x14ac:dyDescent="0.25"/>
    <row r="28334" ht="0" hidden="1" customHeight="1" x14ac:dyDescent="0.25"/>
    <row r="28335" ht="0" hidden="1" customHeight="1" x14ac:dyDescent="0.25"/>
    <row r="28336" ht="0" hidden="1" customHeight="1" x14ac:dyDescent="0.25"/>
    <row r="28337" ht="0" hidden="1" customHeight="1" x14ac:dyDescent="0.25"/>
    <row r="28338" ht="0" hidden="1" customHeight="1" x14ac:dyDescent="0.25"/>
    <row r="28339" ht="0" hidden="1" customHeight="1" x14ac:dyDescent="0.25"/>
    <row r="28340" ht="0" hidden="1" customHeight="1" x14ac:dyDescent="0.25"/>
    <row r="28341" ht="0" hidden="1" customHeight="1" x14ac:dyDescent="0.25"/>
    <row r="28342" ht="0" hidden="1" customHeight="1" x14ac:dyDescent="0.25"/>
    <row r="28343" ht="0" hidden="1" customHeight="1" x14ac:dyDescent="0.25"/>
    <row r="28344" ht="0" hidden="1" customHeight="1" x14ac:dyDescent="0.25"/>
    <row r="28345" ht="0" hidden="1" customHeight="1" x14ac:dyDescent="0.25"/>
    <row r="28346" ht="0" hidden="1" customHeight="1" x14ac:dyDescent="0.25"/>
    <row r="28347" ht="0" hidden="1" customHeight="1" x14ac:dyDescent="0.25"/>
    <row r="28348" ht="0" hidden="1" customHeight="1" x14ac:dyDescent="0.25"/>
    <row r="28349" ht="0" hidden="1" customHeight="1" x14ac:dyDescent="0.25"/>
    <row r="28350" ht="0" hidden="1" customHeight="1" x14ac:dyDescent="0.25"/>
    <row r="28351" ht="0" hidden="1" customHeight="1" x14ac:dyDescent="0.25"/>
    <row r="28352" ht="0" hidden="1" customHeight="1" x14ac:dyDescent="0.25"/>
    <row r="28353" ht="0" hidden="1" customHeight="1" x14ac:dyDescent="0.25"/>
    <row r="28354" ht="0" hidden="1" customHeight="1" x14ac:dyDescent="0.25"/>
    <row r="28355" ht="0" hidden="1" customHeight="1" x14ac:dyDescent="0.25"/>
    <row r="28356" ht="0" hidden="1" customHeight="1" x14ac:dyDescent="0.25"/>
    <row r="28357" ht="0" hidden="1" customHeight="1" x14ac:dyDescent="0.25"/>
    <row r="28358" ht="0" hidden="1" customHeight="1" x14ac:dyDescent="0.25"/>
    <row r="28359" ht="0" hidden="1" customHeight="1" x14ac:dyDescent="0.25"/>
    <row r="28360" ht="0" hidden="1" customHeight="1" x14ac:dyDescent="0.25"/>
    <row r="28361" ht="0" hidden="1" customHeight="1" x14ac:dyDescent="0.25"/>
    <row r="28362" ht="0" hidden="1" customHeight="1" x14ac:dyDescent="0.25"/>
    <row r="28363" ht="0" hidden="1" customHeight="1" x14ac:dyDescent="0.25"/>
    <row r="28364" ht="0" hidden="1" customHeight="1" x14ac:dyDescent="0.25"/>
    <row r="28365" ht="0" hidden="1" customHeight="1" x14ac:dyDescent="0.25"/>
    <row r="28366" ht="0" hidden="1" customHeight="1" x14ac:dyDescent="0.25"/>
    <row r="28367" ht="0" hidden="1" customHeight="1" x14ac:dyDescent="0.25"/>
    <row r="28368" ht="0" hidden="1" customHeight="1" x14ac:dyDescent="0.25"/>
    <row r="28369" ht="0" hidden="1" customHeight="1" x14ac:dyDescent="0.25"/>
    <row r="28370" ht="0" hidden="1" customHeight="1" x14ac:dyDescent="0.25"/>
    <row r="28371" ht="0" hidden="1" customHeight="1" x14ac:dyDescent="0.25"/>
    <row r="28372" ht="0" hidden="1" customHeight="1" x14ac:dyDescent="0.25"/>
    <row r="28373" ht="0" hidden="1" customHeight="1" x14ac:dyDescent="0.25"/>
    <row r="28374" ht="0" hidden="1" customHeight="1" x14ac:dyDescent="0.25"/>
    <row r="28375" ht="0" hidden="1" customHeight="1" x14ac:dyDescent="0.25"/>
    <row r="28376" ht="0" hidden="1" customHeight="1" x14ac:dyDescent="0.25"/>
    <row r="28377" ht="0" hidden="1" customHeight="1" x14ac:dyDescent="0.25"/>
    <row r="28378" ht="0" hidden="1" customHeight="1" x14ac:dyDescent="0.25"/>
    <row r="28379" ht="0" hidden="1" customHeight="1" x14ac:dyDescent="0.25"/>
    <row r="28380" ht="0" hidden="1" customHeight="1" x14ac:dyDescent="0.25"/>
    <row r="28381" ht="0" hidden="1" customHeight="1" x14ac:dyDescent="0.25"/>
    <row r="28382" ht="0" hidden="1" customHeight="1" x14ac:dyDescent="0.25"/>
    <row r="28383" ht="0" hidden="1" customHeight="1" x14ac:dyDescent="0.25"/>
    <row r="28384" ht="0" hidden="1" customHeight="1" x14ac:dyDescent="0.25"/>
    <row r="28385" ht="0" hidden="1" customHeight="1" x14ac:dyDescent="0.25"/>
    <row r="28386" ht="0" hidden="1" customHeight="1" x14ac:dyDescent="0.25"/>
    <row r="28387" ht="0" hidden="1" customHeight="1" x14ac:dyDescent="0.25"/>
    <row r="28388" ht="0" hidden="1" customHeight="1" x14ac:dyDescent="0.25"/>
    <row r="28389" ht="0" hidden="1" customHeight="1" x14ac:dyDescent="0.25"/>
    <row r="28390" ht="0" hidden="1" customHeight="1" x14ac:dyDescent="0.25"/>
    <row r="28391" ht="0" hidden="1" customHeight="1" x14ac:dyDescent="0.25"/>
    <row r="28392" ht="0" hidden="1" customHeight="1" x14ac:dyDescent="0.25"/>
    <row r="28393" ht="0" hidden="1" customHeight="1" x14ac:dyDescent="0.25"/>
    <row r="28394" ht="0" hidden="1" customHeight="1" x14ac:dyDescent="0.25"/>
    <row r="28395" ht="0" hidden="1" customHeight="1" x14ac:dyDescent="0.25"/>
    <row r="28396" ht="0" hidden="1" customHeight="1" x14ac:dyDescent="0.25"/>
    <row r="28397" ht="0" hidden="1" customHeight="1" x14ac:dyDescent="0.25"/>
    <row r="28398" ht="0" hidden="1" customHeight="1" x14ac:dyDescent="0.25"/>
    <row r="28399" ht="0" hidden="1" customHeight="1" x14ac:dyDescent="0.25"/>
    <row r="28400" ht="0" hidden="1" customHeight="1" x14ac:dyDescent="0.25"/>
    <row r="28401" ht="0" hidden="1" customHeight="1" x14ac:dyDescent="0.25"/>
    <row r="28402" ht="0" hidden="1" customHeight="1" x14ac:dyDescent="0.25"/>
    <row r="28403" ht="0" hidden="1" customHeight="1" x14ac:dyDescent="0.25"/>
    <row r="28404" ht="0" hidden="1" customHeight="1" x14ac:dyDescent="0.25"/>
    <row r="28405" ht="0" hidden="1" customHeight="1" x14ac:dyDescent="0.25"/>
    <row r="28406" ht="0" hidden="1" customHeight="1" x14ac:dyDescent="0.25"/>
    <row r="28407" ht="0" hidden="1" customHeight="1" x14ac:dyDescent="0.25"/>
    <row r="28408" ht="0" hidden="1" customHeight="1" x14ac:dyDescent="0.25"/>
    <row r="28409" ht="0" hidden="1" customHeight="1" x14ac:dyDescent="0.25"/>
    <row r="28410" ht="0" hidden="1" customHeight="1" x14ac:dyDescent="0.25"/>
    <row r="28411" ht="0" hidden="1" customHeight="1" x14ac:dyDescent="0.25"/>
    <row r="28412" ht="0" hidden="1" customHeight="1" x14ac:dyDescent="0.25"/>
    <row r="28413" ht="0" hidden="1" customHeight="1" x14ac:dyDescent="0.25"/>
    <row r="28414" ht="0" hidden="1" customHeight="1" x14ac:dyDescent="0.25"/>
    <row r="28415" ht="0" hidden="1" customHeight="1" x14ac:dyDescent="0.25"/>
    <row r="28416" ht="0" hidden="1" customHeight="1" x14ac:dyDescent="0.25"/>
    <row r="28417" ht="0" hidden="1" customHeight="1" x14ac:dyDescent="0.25"/>
    <row r="28418" ht="0" hidden="1" customHeight="1" x14ac:dyDescent="0.25"/>
    <row r="28419" ht="0" hidden="1" customHeight="1" x14ac:dyDescent="0.25"/>
    <row r="28420" ht="0" hidden="1" customHeight="1" x14ac:dyDescent="0.25"/>
    <row r="28421" ht="0" hidden="1" customHeight="1" x14ac:dyDescent="0.25"/>
    <row r="28422" ht="0" hidden="1" customHeight="1" x14ac:dyDescent="0.25"/>
    <row r="28423" ht="0" hidden="1" customHeight="1" x14ac:dyDescent="0.25"/>
    <row r="28424" ht="0" hidden="1" customHeight="1" x14ac:dyDescent="0.25"/>
    <row r="28425" ht="0" hidden="1" customHeight="1" x14ac:dyDescent="0.25"/>
    <row r="28426" ht="0" hidden="1" customHeight="1" x14ac:dyDescent="0.25"/>
    <row r="28427" ht="0" hidden="1" customHeight="1" x14ac:dyDescent="0.25"/>
    <row r="28428" ht="0" hidden="1" customHeight="1" x14ac:dyDescent="0.25"/>
    <row r="28429" ht="0" hidden="1" customHeight="1" x14ac:dyDescent="0.25"/>
    <row r="28430" ht="0" hidden="1" customHeight="1" x14ac:dyDescent="0.25"/>
    <row r="28431" ht="0" hidden="1" customHeight="1" x14ac:dyDescent="0.25"/>
    <row r="28432" ht="0" hidden="1" customHeight="1" x14ac:dyDescent="0.25"/>
    <row r="28433" ht="0" hidden="1" customHeight="1" x14ac:dyDescent="0.25"/>
    <row r="28434" ht="0" hidden="1" customHeight="1" x14ac:dyDescent="0.25"/>
    <row r="28435" ht="0" hidden="1" customHeight="1" x14ac:dyDescent="0.25"/>
    <row r="28436" ht="0" hidden="1" customHeight="1" x14ac:dyDescent="0.25"/>
    <row r="28437" ht="0" hidden="1" customHeight="1" x14ac:dyDescent="0.25"/>
    <row r="28438" ht="0" hidden="1" customHeight="1" x14ac:dyDescent="0.25"/>
    <row r="28439" ht="0" hidden="1" customHeight="1" x14ac:dyDescent="0.25"/>
    <row r="28440" ht="0" hidden="1" customHeight="1" x14ac:dyDescent="0.25"/>
    <row r="28441" ht="0" hidden="1" customHeight="1" x14ac:dyDescent="0.25"/>
    <row r="28442" ht="0" hidden="1" customHeight="1" x14ac:dyDescent="0.25"/>
    <row r="28443" ht="0" hidden="1" customHeight="1" x14ac:dyDescent="0.25"/>
    <row r="28444" ht="0" hidden="1" customHeight="1" x14ac:dyDescent="0.25"/>
    <row r="28445" ht="0" hidden="1" customHeight="1" x14ac:dyDescent="0.25"/>
    <row r="28446" ht="0" hidden="1" customHeight="1" x14ac:dyDescent="0.25"/>
    <row r="28447" ht="0" hidden="1" customHeight="1" x14ac:dyDescent="0.25"/>
    <row r="28448" ht="0" hidden="1" customHeight="1" x14ac:dyDescent="0.25"/>
    <row r="28449" ht="0" hidden="1" customHeight="1" x14ac:dyDescent="0.25"/>
    <row r="28450" ht="0" hidden="1" customHeight="1" x14ac:dyDescent="0.25"/>
    <row r="28451" ht="0" hidden="1" customHeight="1" x14ac:dyDescent="0.25"/>
    <row r="28452" ht="0" hidden="1" customHeight="1" x14ac:dyDescent="0.25"/>
    <row r="28453" ht="0" hidden="1" customHeight="1" x14ac:dyDescent="0.25"/>
    <row r="28454" ht="0" hidden="1" customHeight="1" x14ac:dyDescent="0.25"/>
    <row r="28455" ht="0" hidden="1" customHeight="1" x14ac:dyDescent="0.25"/>
    <row r="28456" ht="0" hidden="1" customHeight="1" x14ac:dyDescent="0.25"/>
    <row r="28457" ht="0" hidden="1" customHeight="1" x14ac:dyDescent="0.25"/>
    <row r="28458" ht="0" hidden="1" customHeight="1" x14ac:dyDescent="0.25"/>
    <row r="28459" ht="0" hidden="1" customHeight="1" x14ac:dyDescent="0.25"/>
    <row r="28460" ht="0" hidden="1" customHeight="1" x14ac:dyDescent="0.25"/>
    <row r="28461" ht="0" hidden="1" customHeight="1" x14ac:dyDescent="0.25"/>
    <row r="28462" ht="0" hidden="1" customHeight="1" x14ac:dyDescent="0.25"/>
    <row r="28463" ht="0" hidden="1" customHeight="1" x14ac:dyDescent="0.25"/>
    <row r="28464" ht="0" hidden="1" customHeight="1" x14ac:dyDescent="0.25"/>
    <row r="28465" ht="0" hidden="1" customHeight="1" x14ac:dyDescent="0.25"/>
    <row r="28466" ht="0" hidden="1" customHeight="1" x14ac:dyDescent="0.25"/>
    <row r="28467" ht="0" hidden="1" customHeight="1" x14ac:dyDescent="0.25"/>
    <row r="28468" ht="0" hidden="1" customHeight="1" x14ac:dyDescent="0.25"/>
    <row r="28469" ht="0" hidden="1" customHeight="1" x14ac:dyDescent="0.25"/>
    <row r="28470" ht="0" hidden="1" customHeight="1" x14ac:dyDescent="0.25"/>
    <row r="28471" ht="0" hidden="1" customHeight="1" x14ac:dyDescent="0.25"/>
    <row r="28472" ht="0" hidden="1" customHeight="1" x14ac:dyDescent="0.25"/>
    <row r="28473" ht="0" hidden="1" customHeight="1" x14ac:dyDescent="0.25"/>
    <row r="28474" ht="0" hidden="1" customHeight="1" x14ac:dyDescent="0.25"/>
    <row r="28475" ht="0" hidden="1" customHeight="1" x14ac:dyDescent="0.25"/>
    <row r="28476" ht="0" hidden="1" customHeight="1" x14ac:dyDescent="0.25"/>
    <row r="28477" ht="0" hidden="1" customHeight="1" x14ac:dyDescent="0.25"/>
    <row r="28478" ht="0" hidden="1" customHeight="1" x14ac:dyDescent="0.25"/>
    <row r="28479" ht="0" hidden="1" customHeight="1" x14ac:dyDescent="0.25"/>
    <row r="28480" ht="0" hidden="1" customHeight="1" x14ac:dyDescent="0.25"/>
    <row r="28481" ht="0" hidden="1" customHeight="1" x14ac:dyDescent="0.25"/>
    <row r="28482" ht="0" hidden="1" customHeight="1" x14ac:dyDescent="0.25"/>
    <row r="28483" ht="0" hidden="1" customHeight="1" x14ac:dyDescent="0.25"/>
    <row r="28484" ht="0" hidden="1" customHeight="1" x14ac:dyDescent="0.25"/>
    <row r="28485" ht="0" hidden="1" customHeight="1" x14ac:dyDescent="0.25"/>
    <row r="28486" ht="0" hidden="1" customHeight="1" x14ac:dyDescent="0.25"/>
    <row r="28487" ht="0" hidden="1" customHeight="1" x14ac:dyDescent="0.25"/>
    <row r="28488" ht="0" hidden="1" customHeight="1" x14ac:dyDescent="0.25"/>
    <row r="28489" ht="0" hidden="1" customHeight="1" x14ac:dyDescent="0.25"/>
    <row r="28490" ht="0" hidden="1" customHeight="1" x14ac:dyDescent="0.25"/>
    <row r="28491" ht="0" hidden="1" customHeight="1" x14ac:dyDescent="0.25"/>
    <row r="28492" ht="0" hidden="1" customHeight="1" x14ac:dyDescent="0.25"/>
    <row r="28493" ht="0" hidden="1" customHeight="1" x14ac:dyDescent="0.25"/>
    <row r="28494" ht="0" hidden="1" customHeight="1" x14ac:dyDescent="0.25"/>
    <row r="28495" ht="0" hidden="1" customHeight="1" x14ac:dyDescent="0.25"/>
    <row r="28496" ht="0" hidden="1" customHeight="1" x14ac:dyDescent="0.25"/>
    <row r="28497" ht="0" hidden="1" customHeight="1" x14ac:dyDescent="0.25"/>
    <row r="28498" ht="0" hidden="1" customHeight="1" x14ac:dyDescent="0.25"/>
    <row r="28499" ht="0" hidden="1" customHeight="1" x14ac:dyDescent="0.25"/>
    <row r="28500" ht="0" hidden="1" customHeight="1" x14ac:dyDescent="0.25"/>
    <row r="28501" ht="0" hidden="1" customHeight="1" x14ac:dyDescent="0.25"/>
    <row r="28502" ht="0" hidden="1" customHeight="1" x14ac:dyDescent="0.25"/>
    <row r="28503" ht="0" hidden="1" customHeight="1" x14ac:dyDescent="0.25"/>
    <row r="28504" ht="0" hidden="1" customHeight="1" x14ac:dyDescent="0.25"/>
    <row r="28505" ht="0" hidden="1" customHeight="1" x14ac:dyDescent="0.25"/>
    <row r="28506" ht="0" hidden="1" customHeight="1" x14ac:dyDescent="0.25"/>
    <row r="28507" ht="0" hidden="1" customHeight="1" x14ac:dyDescent="0.25"/>
    <row r="28508" ht="0" hidden="1" customHeight="1" x14ac:dyDescent="0.25"/>
    <row r="28509" ht="0" hidden="1" customHeight="1" x14ac:dyDescent="0.25"/>
    <row r="28510" ht="0" hidden="1" customHeight="1" x14ac:dyDescent="0.25"/>
    <row r="28511" ht="0" hidden="1" customHeight="1" x14ac:dyDescent="0.25"/>
    <row r="28512" ht="0" hidden="1" customHeight="1" x14ac:dyDescent="0.25"/>
    <row r="28513" ht="0" hidden="1" customHeight="1" x14ac:dyDescent="0.25"/>
    <row r="28514" ht="0" hidden="1" customHeight="1" x14ac:dyDescent="0.25"/>
    <row r="28515" ht="0" hidden="1" customHeight="1" x14ac:dyDescent="0.25"/>
    <row r="28516" ht="0" hidden="1" customHeight="1" x14ac:dyDescent="0.25"/>
    <row r="28517" ht="0" hidden="1" customHeight="1" x14ac:dyDescent="0.25"/>
    <row r="28518" ht="0" hidden="1" customHeight="1" x14ac:dyDescent="0.25"/>
    <row r="28519" ht="0" hidden="1" customHeight="1" x14ac:dyDescent="0.25"/>
    <row r="28520" ht="0" hidden="1" customHeight="1" x14ac:dyDescent="0.25"/>
    <row r="28521" ht="0" hidden="1" customHeight="1" x14ac:dyDescent="0.25"/>
    <row r="28522" ht="0" hidden="1" customHeight="1" x14ac:dyDescent="0.25"/>
    <row r="28523" ht="0" hidden="1" customHeight="1" x14ac:dyDescent="0.25"/>
    <row r="28524" ht="0" hidden="1" customHeight="1" x14ac:dyDescent="0.25"/>
    <row r="28525" ht="0" hidden="1" customHeight="1" x14ac:dyDescent="0.25"/>
    <row r="28526" ht="0" hidden="1" customHeight="1" x14ac:dyDescent="0.25"/>
    <row r="28527" ht="0" hidden="1" customHeight="1" x14ac:dyDescent="0.25"/>
    <row r="28528" ht="0" hidden="1" customHeight="1" x14ac:dyDescent="0.25"/>
    <row r="28529" ht="0" hidden="1" customHeight="1" x14ac:dyDescent="0.25"/>
    <row r="28530" ht="0" hidden="1" customHeight="1" x14ac:dyDescent="0.25"/>
    <row r="28531" ht="0" hidden="1" customHeight="1" x14ac:dyDescent="0.25"/>
    <row r="28532" ht="0" hidden="1" customHeight="1" x14ac:dyDescent="0.25"/>
    <row r="28533" ht="0" hidden="1" customHeight="1" x14ac:dyDescent="0.25"/>
    <row r="28534" ht="0" hidden="1" customHeight="1" x14ac:dyDescent="0.25"/>
    <row r="28535" ht="0" hidden="1" customHeight="1" x14ac:dyDescent="0.25"/>
    <row r="28536" ht="0" hidden="1" customHeight="1" x14ac:dyDescent="0.25"/>
    <row r="28537" ht="0" hidden="1" customHeight="1" x14ac:dyDescent="0.25"/>
    <row r="28538" ht="0" hidden="1" customHeight="1" x14ac:dyDescent="0.25"/>
    <row r="28539" ht="0" hidden="1" customHeight="1" x14ac:dyDescent="0.25"/>
    <row r="28540" ht="0" hidden="1" customHeight="1" x14ac:dyDescent="0.25"/>
    <row r="28541" ht="0" hidden="1" customHeight="1" x14ac:dyDescent="0.25"/>
    <row r="28542" ht="0" hidden="1" customHeight="1" x14ac:dyDescent="0.25"/>
    <row r="28543" ht="0" hidden="1" customHeight="1" x14ac:dyDescent="0.25"/>
    <row r="28544" ht="0" hidden="1" customHeight="1" x14ac:dyDescent="0.25"/>
    <row r="28545" ht="0" hidden="1" customHeight="1" x14ac:dyDescent="0.25"/>
    <row r="28546" ht="0" hidden="1" customHeight="1" x14ac:dyDescent="0.25"/>
    <row r="28547" ht="0" hidden="1" customHeight="1" x14ac:dyDescent="0.25"/>
    <row r="28548" ht="0" hidden="1" customHeight="1" x14ac:dyDescent="0.25"/>
    <row r="28549" ht="0" hidden="1" customHeight="1" x14ac:dyDescent="0.25"/>
    <row r="28550" ht="0" hidden="1" customHeight="1" x14ac:dyDescent="0.25"/>
    <row r="28551" ht="0" hidden="1" customHeight="1" x14ac:dyDescent="0.25"/>
    <row r="28552" ht="0" hidden="1" customHeight="1" x14ac:dyDescent="0.25"/>
    <row r="28553" ht="0" hidden="1" customHeight="1" x14ac:dyDescent="0.25"/>
    <row r="28554" ht="0" hidden="1" customHeight="1" x14ac:dyDescent="0.25"/>
    <row r="28555" ht="0" hidden="1" customHeight="1" x14ac:dyDescent="0.25"/>
    <row r="28556" ht="0" hidden="1" customHeight="1" x14ac:dyDescent="0.25"/>
    <row r="28557" ht="0" hidden="1" customHeight="1" x14ac:dyDescent="0.25"/>
    <row r="28558" ht="0" hidden="1" customHeight="1" x14ac:dyDescent="0.25"/>
    <row r="28559" ht="0" hidden="1" customHeight="1" x14ac:dyDescent="0.25"/>
    <row r="28560" ht="0" hidden="1" customHeight="1" x14ac:dyDescent="0.25"/>
    <row r="28561" ht="0" hidden="1" customHeight="1" x14ac:dyDescent="0.25"/>
    <row r="28562" ht="0" hidden="1" customHeight="1" x14ac:dyDescent="0.25"/>
    <row r="28563" ht="0" hidden="1" customHeight="1" x14ac:dyDescent="0.25"/>
    <row r="28564" ht="0" hidden="1" customHeight="1" x14ac:dyDescent="0.25"/>
    <row r="28565" ht="0" hidden="1" customHeight="1" x14ac:dyDescent="0.25"/>
    <row r="28566" ht="0" hidden="1" customHeight="1" x14ac:dyDescent="0.25"/>
    <row r="28567" ht="0" hidden="1" customHeight="1" x14ac:dyDescent="0.25"/>
    <row r="28568" ht="0" hidden="1" customHeight="1" x14ac:dyDescent="0.25"/>
    <row r="28569" ht="0" hidden="1" customHeight="1" x14ac:dyDescent="0.25"/>
    <row r="28570" ht="0" hidden="1" customHeight="1" x14ac:dyDescent="0.25"/>
    <row r="28571" ht="0" hidden="1" customHeight="1" x14ac:dyDescent="0.25"/>
    <row r="28572" ht="0" hidden="1" customHeight="1" x14ac:dyDescent="0.25"/>
    <row r="28573" ht="0" hidden="1" customHeight="1" x14ac:dyDescent="0.25"/>
    <row r="28574" ht="0" hidden="1" customHeight="1" x14ac:dyDescent="0.25"/>
    <row r="28575" ht="0" hidden="1" customHeight="1" x14ac:dyDescent="0.25"/>
    <row r="28576" ht="0" hidden="1" customHeight="1" x14ac:dyDescent="0.25"/>
    <row r="28577" ht="0" hidden="1" customHeight="1" x14ac:dyDescent="0.25"/>
    <row r="28578" ht="0" hidden="1" customHeight="1" x14ac:dyDescent="0.25"/>
    <row r="28579" ht="0" hidden="1" customHeight="1" x14ac:dyDescent="0.25"/>
    <row r="28580" ht="0" hidden="1" customHeight="1" x14ac:dyDescent="0.25"/>
    <row r="28581" ht="0" hidden="1" customHeight="1" x14ac:dyDescent="0.25"/>
    <row r="28582" ht="0" hidden="1" customHeight="1" x14ac:dyDescent="0.25"/>
    <row r="28583" ht="0" hidden="1" customHeight="1" x14ac:dyDescent="0.25"/>
    <row r="28584" ht="0" hidden="1" customHeight="1" x14ac:dyDescent="0.25"/>
    <row r="28585" ht="0" hidden="1" customHeight="1" x14ac:dyDescent="0.25"/>
    <row r="28586" ht="0" hidden="1" customHeight="1" x14ac:dyDescent="0.25"/>
    <row r="28587" ht="0" hidden="1" customHeight="1" x14ac:dyDescent="0.25"/>
    <row r="28588" ht="0" hidden="1" customHeight="1" x14ac:dyDescent="0.25"/>
    <row r="28589" ht="0" hidden="1" customHeight="1" x14ac:dyDescent="0.25"/>
    <row r="28590" ht="0" hidden="1" customHeight="1" x14ac:dyDescent="0.25"/>
    <row r="28591" ht="0" hidden="1" customHeight="1" x14ac:dyDescent="0.25"/>
    <row r="28592" ht="0" hidden="1" customHeight="1" x14ac:dyDescent="0.25"/>
    <row r="28593" ht="0" hidden="1" customHeight="1" x14ac:dyDescent="0.25"/>
    <row r="28594" ht="0" hidden="1" customHeight="1" x14ac:dyDescent="0.25"/>
    <row r="28595" ht="0" hidden="1" customHeight="1" x14ac:dyDescent="0.25"/>
    <row r="28596" ht="0" hidden="1" customHeight="1" x14ac:dyDescent="0.25"/>
    <row r="28597" ht="0" hidden="1" customHeight="1" x14ac:dyDescent="0.25"/>
    <row r="28598" ht="0" hidden="1" customHeight="1" x14ac:dyDescent="0.25"/>
    <row r="28599" ht="0" hidden="1" customHeight="1" x14ac:dyDescent="0.25"/>
    <row r="28600" ht="0" hidden="1" customHeight="1" x14ac:dyDescent="0.25"/>
    <row r="28601" ht="0" hidden="1" customHeight="1" x14ac:dyDescent="0.25"/>
    <row r="28602" ht="0" hidden="1" customHeight="1" x14ac:dyDescent="0.25"/>
    <row r="28603" ht="0" hidden="1" customHeight="1" x14ac:dyDescent="0.25"/>
    <row r="28604" ht="0" hidden="1" customHeight="1" x14ac:dyDescent="0.25"/>
    <row r="28605" ht="0" hidden="1" customHeight="1" x14ac:dyDescent="0.25"/>
    <row r="28606" ht="0" hidden="1" customHeight="1" x14ac:dyDescent="0.25"/>
    <row r="28607" ht="0" hidden="1" customHeight="1" x14ac:dyDescent="0.25"/>
    <row r="28608" ht="0" hidden="1" customHeight="1" x14ac:dyDescent="0.25"/>
    <row r="28609" ht="0" hidden="1" customHeight="1" x14ac:dyDescent="0.25"/>
    <row r="28610" ht="0" hidden="1" customHeight="1" x14ac:dyDescent="0.25"/>
    <row r="28611" ht="0" hidden="1" customHeight="1" x14ac:dyDescent="0.25"/>
    <row r="28612" ht="0" hidden="1" customHeight="1" x14ac:dyDescent="0.25"/>
    <row r="28613" ht="0" hidden="1" customHeight="1" x14ac:dyDescent="0.25"/>
    <row r="28614" ht="0" hidden="1" customHeight="1" x14ac:dyDescent="0.25"/>
    <row r="28615" ht="0" hidden="1" customHeight="1" x14ac:dyDescent="0.25"/>
    <row r="28616" ht="0" hidden="1" customHeight="1" x14ac:dyDescent="0.25"/>
    <row r="28617" ht="0" hidden="1" customHeight="1" x14ac:dyDescent="0.25"/>
    <row r="28618" ht="0" hidden="1" customHeight="1" x14ac:dyDescent="0.25"/>
    <row r="28619" ht="0" hidden="1" customHeight="1" x14ac:dyDescent="0.25"/>
    <row r="28620" ht="0" hidden="1" customHeight="1" x14ac:dyDescent="0.25"/>
    <row r="28621" ht="0" hidden="1" customHeight="1" x14ac:dyDescent="0.25"/>
    <row r="28622" ht="0" hidden="1" customHeight="1" x14ac:dyDescent="0.25"/>
    <row r="28623" ht="0" hidden="1" customHeight="1" x14ac:dyDescent="0.25"/>
    <row r="28624" ht="0" hidden="1" customHeight="1" x14ac:dyDescent="0.25"/>
    <row r="28625" ht="0" hidden="1" customHeight="1" x14ac:dyDescent="0.25"/>
    <row r="28626" ht="0" hidden="1" customHeight="1" x14ac:dyDescent="0.25"/>
    <row r="28627" ht="0" hidden="1" customHeight="1" x14ac:dyDescent="0.25"/>
    <row r="28628" ht="0" hidden="1" customHeight="1" x14ac:dyDescent="0.25"/>
    <row r="28629" ht="0" hidden="1" customHeight="1" x14ac:dyDescent="0.25"/>
    <row r="28630" ht="0" hidden="1" customHeight="1" x14ac:dyDescent="0.25"/>
    <row r="28631" ht="0" hidden="1" customHeight="1" x14ac:dyDescent="0.25"/>
    <row r="28632" ht="0" hidden="1" customHeight="1" x14ac:dyDescent="0.25"/>
    <row r="28633" ht="0" hidden="1" customHeight="1" x14ac:dyDescent="0.25"/>
    <row r="28634" ht="0" hidden="1" customHeight="1" x14ac:dyDescent="0.25"/>
    <row r="28635" ht="0" hidden="1" customHeight="1" x14ac:dyDescent="0.25"/>
    <row r="28636" ht="0" hidden="1" customHeight="1" x14ac:dyDescent="0.25"/>
    <row r="28637" ht="0" hidden="1" customHeight="1" x14ac:dyDescent="0.25"/>
    <row r="28638" ht="0" hidden="1" customHeight="1" x14ac:dyDescent="0.25"/>
    <row r="28639" ht="0" hidden="1" customHeight="1" x14ac:dyDescent="0.25"/>
    <row r="28640" ht="0" hidden="1" customHeight="1" x14ac:dyDescent="0.25"/>
    <row r="28641" ht="0" hidden="1" customHeight="1" x14ac:dyDescent="0.25"/>
    <row r="28642" ht="0" hidden="1" customHeight="1" x14ac:dyDescent="0.25"/>
    <row r="28643" ht="0" hidden="1" customHeight="1" x14ac:dyDescent="0.25"/>
    <row r="28644" ht="0" hidden="1" customHeight="1" x14ac:dyDescent="0.25"/>
    <row r="28645" ht="0" hidden="1" customHeight="1" x14ac:dyDescent="0.25"/>
    <row r="28646" ht="0" hidden="1" customHeight="1" x14ac:dyDescent="0.25"/>
    <row r="28647" ht="0" hidden="1" customHeight="1" x14ac:dyDescent="0.25"/>
    <row r="28648" ht="0" hidden="1" customHeight="1" x14ac:dyDescent="0.25"/>
    <row r="28649" ht="0" hidden="1" customHeight="1" x14ac:dyDescent="0.25"/>
    <row r="28650" ht="0" hidden="1" customHeight="1" x14ac:dyDescent="0.25"/>
    <row r="28651" ht="0" hidden="1" customHeight="1" x14ac:dyDescent="0.25"/>
    <row r="28652" ht="0" hidden="1" customHeight="1" x14ac:dyDescent="0.25"/>
    <row r="28653" ht="0" hidden="1" customHeight="1" x14ac:dyDescent="0.25"/>
    <row r="28654" ht="0" hidden="1" customHeight="1" x14ac:dyDescent="0.25"/>
    <row r="28655" ht="0" hidden="1" customHeight="1" x14ac:dyDescent="0.25"/>
    <row r="28656" ht="0" hidden="1" customHeight="1" x14ac:dyDescent="0.25"/>
    <row r="28657" ht="0" hidden="1" customHeight="1" x14ac:dyDescent="0.25"/>
    <row r="28658" ht="0" hidden="1" customHeight="1" x14ac:dyDescent="0.25"/>
    <row r="28659" ht="0" hidden="1" customHeight="1" x14ac:dyDescent="0.25"/>
    <row r="28660" ht="0" hidden="1" customHeight="1" x14ac:dyDescent="0.25"/>
    <row r="28661" ht="0" hidden="1" customHeight="1" x14ac:dyDescent="0.25"/>
    <row r="28662" ht="0" hidden="1" customHeight="1" x14ac:dyDescent="0.25"/>
    <row r="28663" ht="0" hidden="1" customHeight="1" x14ac:dyDescent="0.25"/>
    <row r="28664" ht="0" hidden="1" customHeight="1" x14ac:dyDescent="0.25"/>
    <row r="28665" ht="0" hidden="1" customHeight="1" x14ac:dyDescent="0.25"/>
    <row r="28666" ht="0" hidden="1" customHeight="1" x14ac:dyDescent="0.25"/>
    <row r="28667" ht="0" hidden="1" customHeight="1" x14ac:dyDescent="0.25"/>
    <row r="28668" ht="0" hidden="1" customHeight="1" x14ac:dyDescent="0.25"/>
    <row r="28669" ht="0" hidden="1" customHeight="1" x14ac:dyDescent="0.25"/>
    <row r="28670" ht="0" hidden="1" customHeight="1" x14ac:dyDescent="0.25"/>
    <row r="28671" ht="0" hidden="1" customHeight="1" x14ac:dyDescent="0.25"/>
    <row r="28672" ht="0" hidden="1" customHeight="1" x14ac:dyDescent="0.25"/>
    <row r="28673" ht="0" hidden="1" customHeight="1" x14ac:dyDescent="0.25"/>
    <row r="28674" ht="0" hidden="1" customHeight="1" x14ac:dyDescent="0.25"/>
    <row r="28675" ht="0" hidden="1" customHeight="1" x14ac:dyDescent="0.25"/>
    <row r="28676" ht="0" hidden="1" customHeight="1" x14ac:dyDescent="0.25"/>
    <row r="28677" ht="0" hidden="1" customHeight="1" x14ac:dyDescent="0.25"/>
    <row r="28678" ht="0" hidden="1" customHeight="1" x14ac:dyDescent="0.25"/>
    <row r="28679" ht="0" hidden="1" customHeight="1" x14ac:dyDescent="0.25"/>
    <row r="28680" ht="0" hidden="1" customHeight="1" x14ac:dyDescent="0.25"/>
    <row r="28681" ht="0" hidden="1" customHeight="1" x14ac:dyDescent="0.25"/>
    <row r="28682" ht="0" hidden="1" customHeight="1" x14ac:dyDescent="0.25"/>
    <row r="28683" ht="0" hidden="1" customHeight="1" x14ac:dyDescent="0.25"/>
    <row r="28684" ht="0" hidden="1" customHeight="1" x14ac:dyDescent="0.25"/>
    <row r="28685" ht="0" hidden="1" customHeight="1" x14ac:dyDescent="0.25"/>
    <row r="28686" ht="0" hidden="1" customHeight="1" x14ac:dyDescent="0.25"/>
    <row r="28687" ht="0" hidden="1" customHeight="1" x14ac:dyDescent="0.25"/>
    <row r="28688" ht="0" hidden="1" customHeight="1" x14ac:dyDescent="0.25"/>
    <row r="28689" ht="0" hidden="1" customHeight="1" x14ac:dyDescent="0.25"/>
    <row r="28690" ht="0" hidden="1" customHeight="1" x14ac:dyDescent="0.25"/>
    <row r="28691" ht="0" hidden="1" customHeight="1" x14ac:dyDescent="0.25"/>
    <row r="28692" ht="0" hidden="1" customHeight="1" x14ac:dyDescent="0.25"/>
    <row r="28693" ht="0" hidden="1" customHeight="1" x14ac:dyDescent="0.25"/>
    <row r="28694" ht="0" hidden="1" customHeight="1" x14ac:dyDescent="0.25"/>
    <row r="28695" ht="0" hidden="1" customHeight="1" x14ac:dyDescent="0.25"/>
    <row r="28696" ht="0" hidden="1" customHeight="1" x14ac:dyDescent="0.25"/>
    <row r="28697" ht="0" hidden="1" customHeight="1" x14ac:dyDescent="0.25"/>
    <row r="28698" ht="0" hidden="1" customHeight="1" x14ac:dyDescent="0.25"/>
    <row r="28699" ht="0" hidden="1" customHeight="1" x14ac:dyDescent="0.25"/>
    <row r="28700" ht="0" hidden="1" customHeight="1" x14ac:dyDescent="0.25"/>
    <row r="28701" ht="0" hidden="1" customHeight="1" x14ac:dyDescent="0.25"/>
    <row r="28702" ht="0" hidden="1" customHeight="1" x14ac:dyDescent="0.25"/>
    <row r="28703" ht="0" hidden="1" customHeight="1" x14ac:dyDescent="0.25"/>
    <row r="28704" ht="0" hidden="1" customHeight="1" x14ac:dyDescent="0.25"/>
    <row r="28705" ht="0" hidden="1" customHeight="1" x14ac:dyDescent="0.25"/>
    <row r="28706" ht="0" hidden="1" customHeight="1" x14ac:dyDescent="0.25"/>
    <row r="28707" ht="0" hidden="1" customHeight="1" x14ac:dyDescent="0.25"/>
    <row r="28708" ht="0" hidden="1" customHeight="1" x14ac:dyDescent="0.25"/>
    <row r="28709" ht="0" hidden="1" customHeight="1" x14ac:dyDescent="0.25"/>
    <row r="28710" ht="0" hidden="1" customHeight="1" x14ac:dyDescent="0.25"/>
    <row r="28711" ht="0" hidden="1" customHeight="1" x14ac:dyDescent="0.25"/>
    <row r="28712" ht="0" hidden="1" customHeight="1" x14ac:dyDescent="0.25"/>
    <row r="28713" ht="0" hidden="1" customHeight="1" x14ac:dyDescent="0.25"/>
    <row r="28714" ht="0" hidden="1" customHeight="1" x14ac:dyDescent="0.25"/>
    <row r="28715" ht="0" hidden="1" customHeight="1" x14ac:dyDescent="0.25"/>
    <row r="28716" ht="0" hidden="1" customHeight="1" x14ac:dyDescent="0.25"/>
    <row r="28717" ht="0" hidden="1" customHeight="1" x14ac:dyDescent="0.25"/>
    <row r="28718" ht="0" hidden="1" customHeight="1" x14ac:dyDescent="0.25"/>
    <row r="28719" ht="0" hidden="1" customHeight="1" x14ac:dyDescent="0.25"/>
    <row r="28720" ht="0" hidden="1" customHeight="1" x14ac:dyDescent="0.25"/>
    <row r="28721" ht="0" hidden="1" customHeight="1" x14ac:dyDescent="0.25"/>
    <row r="28722" ht="0" hidden="1" customHeight="1" x14ac:dyDescent="0.25"/>
    <row r="28723" ht="0" hidden="1" customHeight="1" x14ac:dyDescent="0.25"/>
    <row r="28724" ht="0" hidden="1" customHeight="1" x14ac:dyDescent="0.25"/>
    <row r="28725" ht="0" hidden="1" customHeight="1" x14ac:dyDescent="0.25"/>
    <row r="28726" ht="0" hidden="1" customHeight="1" x14ac:dyDescent="0.25"/>
    <row r="28727" ht="0" hidden="1" customHeight="1" x14ac:dyDescent="0.25"/>
    <row r="28728" ht="0" hidden="1" customHeight="1" x14ac:dyDescent="0.25"/>
    <row r="28729" ht="0" hidden="1" customHeight="1" x14ac:dyDescent="0.25"/>
    <row r="28730" ht="0" hidden="1" customHeight="1" x14ac:dyDescent="0.25"/>
    <row r="28731" ht="0" hidden="1" customHeight="1" x14ac:dyDescent="0.25"/>
    <row r="28732" ht="0" hidden="1" customHeight="1" x14ac:dyDescent="0.25"/>
    <row r="28733" ht="0" hidden="1" customHeight="1" x14ac:dyDescent="0.25"/>
    <row r="28734" ht="0" hidden="1" customHeight="1" x14ac:dyDescent="0.25"/>
    <row r="28735" ht="0" hidden="1" customHeight="1" x14ac:dyDescent="0.25"/>
    <row r="28736" ht="0" hidden="1" customHeight="1" x14ac:dyDescent="0.25"/>
    <row r="28737" ht="0" hidden="1" customHeight="1" x14ac:dyDescent="0.25"/>
    <row r="28738" ht="0" hidden="1" customHeight="1" x14ac:dyDescent="0.25"/>
    <row r="28739" ht="0" hidden="1" customHeight="1" x14ac:dyDescent="0.25"/>
    <row r="28740" ht="0" hidden="1" customHeight="1" x14ac:dyDescent="0.25"/>
    <row r="28741" ht="0" hidden="1" customHeight="1" x14ac:dyDescent="0.25"/>
    <row r="28742" ht="0" hidden="1" customHeight="1" x14ac:dyDescent="0.25"/>
    <row r="28743" ht="0" hidden="1" customHeight="1" x14ac:dyDescent="0.25"/>
    <row r="28744" ht="0" hidden="1" customHeight="1" x14ac:dyDescent="0.25"/>
    <row r="28745" ht="0" hidden="1" customHeight="1" x14ac:dyDescent="0.25"/>
    <row r="28746" ht="0" hidden="1" customHeight="1" x14ac:dyDescent="0.25"/>
    <row r="28747" ht="0" hidden="1" customHeight="1" x14ac:dyDescent="0.25"/>
    <row r="28748" ht="0" hidden="1" customHeight="1" x14ac:dyDescent="0.25"/>
    <row r="28749" ht="0" hidden="1" customHeight="1" x14ac:dyDescent="0.25"/>
    <row r="28750" ht="0" hidden="1" customHeight="1" x14ac:dyDescent="0.25"/>
    <row r="28751" ht="0" hidden="1" customHeight="1" x14ac:dyDescent="0.25"/>
    <row r="28752" ht="0" hidden="1" customHeight="1" x14ac:dyDescent="0.25"/>
    <row r="28753" ht="0" hidden="1" customHeight="1" x14ac:dyDescent="0.25"/>
    <row r="28754" ht="0" hidden="1" customHeight="1" x14ac:dyDescent="0.25"/>
    <row r="28755" ht="0" hidden="1" customHeight="1" x14ac:dyDescent="0.25"/>
    <row r="28756" ht="0" hidden="1" customHeight="1" x14ac:dyDescent="0.25"/>
    <row r="28757" ht="0" hidden="1" customHeight="1" x14ac:dyDescent="0.25"/>
    <row r="28758" ht="0" hidden="1" customHeight="1" x14ac:dyDescent="0.25"/>
    <row r="28759" ht="0" hidden="1" customHeight="1" x14ac:dyDescent="0.25"/>
    <row r="28760" ht="0" hidden="1" customHeight="1" x14ac:dyDescent="0.25"/>
    <row r="28761" ht="0" hidden="1" customHeight="1" x14ac:dyDescent="0.25"/>
    <row r="28762" ht="0" hidden="1" customHeight="1" x14ac:dyDescent="0.25"/>
    <row r="28763" ht="0" hidden="1" customHeight="1" x14ac:dyDescent="0.25"/>
    <row r="28764" ht="0" hidden="1" customHeight="1" x14ac:dyDescent="0.25"/>
    <row r="28765" ht="0" hidden="1" customHeight="1" x14ac:dyDescent="0.25"/>
    <row r="28766" ht="0" hidden="1" customHeight="1" x14ac:dyDescent="0.25"/>
    <row r="28767" ht="0" hidden="1" customHeight="1" x14ac:dyDescent="0.25"/>
    <row r="28768" ht="0" hidden="1" customHeight="1" x14ac:dyDescent="0.25"/>
    <row r="28769" ht="0" hidden="1" customHeight="1" x14ac:dyDescent="0.25"/>
    <row r="28770" ht="0" hidden="1" customHeight="1" x14ac:dyDescent="0.25"/>
    <row r="28771" ht="0" hidden="1" customHeight="1" x14ac:dyDescent="0.25"/>
    <row r="28772" ht="0" hidden="1" customHeight="1" x14ac:dyDescent="0.25"/>
    <row r="28773" ht="0" hidden="1" customHeight="1" x14ac:dyDescent="0.25"/>
    <row r="28774" ht="0" hidden="1" customHeight="1" x14ac:dyDescent="0.25"/>
    <row r="28775" ht="0" hidden="1" customHeight="1" x14ac:dyDescent="0.25"/>
    <row r="28776" ht="0" hidden="1" customHeight="1" x14ac:dyDescent="0.25"/>
    <row r="28777" ht="0" hidden="1" customHeight="1" x14ac:dyDescent="0.25"/>
    <row r="28778" ht="0" hidden="1" customHeight="1" x14ac:dyDescent="0.25"/>
    <row r="28779" ht="0" hidden="1" customHeight="1" x14ac:dyDescent="0.25"/>
    <row r="28780" ht="0" hidden="1" customHeight="1" x14ac:dyDescent="0.25"/>
    <row r="28781" ht="0" hidden="1" customHeight="1" x14ac:dyDescent="0.25"/>
    <row r="28782" ht="0" hidden="1" customHeight="1" x14ac:dyDescent="0.25"/>
    <row r="28783" ht="0" hidden="1" customHeight="1" x14ac:dyDescent="0.25"/>
    <row r="28784" ht="0" hidden="1" customHeight="1" x14ac:dyDescent="0.25"/>
    <row r="28785" ht="0" hidden="1" customHeight="1" x14ac:dyDescent="0.25"/>
    <row r="28786" ht="0" hidden="1" customHeight="1" x14ac:dyDescent="0.25"/>
    <row r="28787" ht="0" hidden="1" customHeight="1" x14ac:dyDescent="0.25"/>
    <row r="28788" ht="0" hidden="1" customHeight="1" x14ac:dyDescent="0.25"/>
    <row r="28789" ht="0" hidden="1" customHeight="1" x14ac:dyDescent="0.25"/>
    <row r="28790" ht="0" hidden="1" customHeight="1" x14ac:dyDescent="0.25"/>
    <row r="28791" ht="0" hidden="1" customHeight="1" x14ac:dyDescent="0.25"/>
    <row r="28792" ht="0" hidden="1" customHeight="1" x14ac:dyDescent="0.25"/>
    <row r="28793" ht="0" hidden="1" customHeight="1" x14ac:dyDescent="0.25"/>
    <row r="28794" ht="0" hidden="1" customHeight="1" x14ac:dyDescent="0.25"/>
    <row r="28795" ht="0" hidden="1" customHeight="1" x14ac:dyDescent="0.25"/>
    <row r="28796" ht="0" hidden="1" customHeight="1" x14ac:dyDescent="0.25"/>
    <row r="28797" ht="0" hidden="1" customHeight="1" x14ac:dyDescent="0.25"/>
    <row r="28798" ht="0" hidden="1" customHeight="1" x14ac:dyDescent="0.25"/>
    <row r="28799" ht="0" hidden="1" customHeight="1" x14ac:dyDescent="0.25"/>
    <row r="28800" ht="0" hidden="1" customHeight="1" x14ac:dyDescent="0.25"/>
    <row r="28801" ht="0" hidden="1" customHeight="1" x14ac:dyDescent="0.25"/>
    <row r="28802" ht="0" hidden="1" customHeight="1" x14ac:dyDescent="0.25"/>
    <row r="28803" ht="0" hidden="1" customHeight="1" x14ac:dyDescent="0.25"/>
    <row r="28804" ht="0" hidden="1" customHeight="1" x14ac:dyDescent="0.25"/>
    <row r="28805" ht="0" hidden="1" customHeight="1" x14ac:dyDescent="0.25"/>
    <row r="28806" ht="0" hidden="1" customHeight="1" x14ac:dyDescent="0.25"/>
    <row r="28807" ht="0" hidden="1" customHeight="1" x14ac:dyDescent="0.25"/>
    <row r="28808" ht="0" hidden="1" customHeight="1" x14ac:dyDescent="0.25"/>
    <row r="28809" ht="0" hidden="1" customHeight="1" x14ac:dyDescent="0.25"/>
    <row r="28810" ht="0" hidden="1" customHeight="1" x14ac:dyDescent="0.25"/>
    <row r="28811" ht="0" hidden="1" customHeight="1" x14ac:dyDescent="0.25"/>
    <row r="28812" ht="0" hidden="1" customHeight="1" x14ac:dyDescent="0.25"/>
    <row r="28813" ht="0" hidden="1" customHeight="1" x14ac:dyDescent="0.25"/>
    <row r="28814" ht="0" hidden="1" customHeight="1" x14ac:dyDescent="0.25"/>
    <row r="28815" ht="0" hidden="1" customHeight="1" x14ac:dyDescent="0.25"/>
    <row r="28816" ht="0" hidden="1" customHeight="1" x14ac:dyDescent="0.25"/>
    <row r="28817" ht="0" hidden="1" customHeight="1" x14ac:dyDescent="0.25"/>
    <row r="28818" ht="0" hidden="1" customHeight="1" x14ac:dyDescent="0.25"/>
    <row r="28819" ht="0" hidden="1" customHeight="1" x14ac:dyDescent="0.25"/>
    <row r="28820" ht="0" hidden="1" customHeight="1" x14ac:dyDescent="0.25"/>
    <row r="28821" ht="0" hidden="1" customHeight="1" x14ac:dyDescent="0.25"/>
    <row r="28822" ht="0" hidden="1" customHeight="1" x14ac:dyDescent="0.25"/>
    <row r="28823" ht="0" hidden="1" customHeight="1" x14ac:dyDescent="0.25"/>
    <row r="28824" ht="0" hidden="1" customHeight="1" x14ac:dyDescent="0.25"/>
    <row r="28825" ht="0" hidden="1" customHeight="1" x14ac:dyDescent="0.25"/>
    <row r="28826" ht="0" hidden="1" customHeight="1" x14ac:dyDescent="0.25"/>
    <row r="28827" ht="0" hidden="1" customHeight="1" x14ac:dyDescent="0.25"/>
    <row r="28828" ht="0" hidden="1" customHeight="1" x14ac:dyDescent="0.25"/>
    <row r="28829" ht="0" hidden="1" customHeight="1" x14ac:dyDescent="0.25"/>
    <row r="28830" ht="0" hidden="1" customHeight="1" x14ac:dyDescent="0.25"/>
    <row r="28831" ht="0" hidden="1" customHeight="1" x14ac:dyDescent="0.25"/>
    <row r="28832" ht="0" hidden="1" customHeight="1" x14ac:dyDescent="0.25"/>
    <row r="28833" ht="0" hidden="1" customHeight="1" x14ac:dyDescent="0.25"/>
    <row r="28834" ht="0" hidden="1" customHeight="1" x14ac:dyDescent="0.25"/>
    <row r="28835" ht="0" hidden="1" customHeight="1" x14ac:dyDescent="0.25"/>
    <row r="28836" ht="0" hidden="1" customHeight="1" x14ac:dyDescent="0.25"/>
    <row r="28837" ht="0" hidden="1" customHeight="1" x14ac:dyDescent="0.25"/>
    <row r="28838" ht="0" hidden="1" customHeight="1" x14ac:dyDescent="0.25"/>
    <row r="28839" ht="0" hidden="1" customHeight="1" x14ac:dyDescent="0.25"/>
    <row r="28840" ht="0" hidden="1" customHeight="1" x14ac:dyDescent="0.25"/>
    <row r="28841" ht="0" hidden="1" customHeight="1" x14ac:dyDescent="0.25"/>
    <row r="28842" ht="0" hidden="1" customHeight="1" x14ac:dyDescent="0.25"/>
    <row r="28843" ht="0" hidden="1" customHeight="1" x14ac:dyDescent="0.25"/>
    <row r="28844" ht="0" hidden="1" customHeight="1" x14ac:dyDescent="0.25"/>
    <row r="28845" ht="0" hidden="1" customHeight="1" x14ac:dyDescent="0.25"/>
    <row r="28846" ht="0" hidden="1" customHeight="1" x14ac:dyDescent="0.25"/>
    <row r="28847" ht="0" hidden="1" customHeight="1" x14ac:dyDescent="0.25"/>
    <row r="28848" ht="0" hidden="1" customHeight="1" x14ac:dyDescent="0.25"/>
    <row r="28849" ht="0" hidden="1" customHeight="1" x14ac:dyDescent="0.25"/>
    <row r="28850" ht="0" hidden="1" customHeight="1" x14ac:dyDescent="0.25"/>
    <row r="28851" ht="0" hidden="1" customHeight="1" x14ac:dyDescent="0.25"/>
    <row r="28852" ht="0" hidden="1" customHeight="1" x14ac:dyDescent="0.25"/>
    <row r="28853" ht="0" hidden="1" customHeight="1" x14ac:dyDescent="0.25"/>
    <row r="28854" ht="0" hidden="1" customHeight="1" x14ac:dyDescent="0.25"/>
    <row r="28855" ht="0" hidden="1" customHeight="1" x14ac:dyDescent="0.25"/>
    <row r="28856" ht="0" hidden="1" customHeight="1" x14ac:dyDescent="0.25"/>
    <row r="28857" ht="0" hidden="1" customHeight="1" x14ac:dyDescent="0.25"/>
    <row r="28858" ht="0" hidden="1" customHeight="1" x14ac:dyDescent="0.25"/>
    <row r="28859" ht="0" hidden="1" customHeight="1" x14ac:dyDescent="0.25"/>
    <row r="28860" ht="0" hidden="1" customHeight="1" x14ac:dyDescent="0.25"/>
    <row r="28861" ht="0" hidden="1" customHeight="1" x14ac:dyDescent="0.25"/>
    <row r="28862" ht="0" hidden="1" customHeight="1" x14ac:dyDescent="0.25"/>
    <row r="28863" ht="0" hidden="1" customHeight="1" x14ac:dyDescent="0.25"/>
    <row r="28864" ht="0" hidden="1" customHeight="1" x14ac:dyDescent="0.25"/>
    <row r="28865" ht="0" hidden="1" customHeight="1" x14ac:dyDescent="0.25"/>
    <row r="28866" ht="0" hidden="1" customHeight="1" x14ac:dyDescent="0.25"/>
    <row r="28867" ht="0" hidden="1" customHeight="1" x14ac:dyDescent="0.25"/>
    <row r="28868" ht="0" hidden="1" customHeight="1" x14ac:dyDescent="0.25"/>
    <row r="28869" ht="0" hidden="1" customHeight="1" x14ac:dyDescent="0.25"/>
    <row r="28870" ht="0" hidden="1" customHeight="1" x14ac:dyDescent="0.25"/>
    <row r="28871" ht="0" hidden="1" customHeight="1" x14ac:dyDescent="0.25"/>
    <row r="28872" ht="0" hidden="1" customHeight="1" x14ac:dyDescent="0.25"/>
    <row r="28873" ht="0" hidden="1" customHeight="1" x14ac:dyDescent="0.25"/>
    <row r="28874" ht="0" hidden="1" customHeight="1" x14ac:dyDescent="0.25"/>
    <row r="28875" ht="0" hidden="1" customHeight="1" x14ac:dyDescent="0.25"/>
    <row r="28876" ht="0" hidden="1" customHeight="1" x14ac:dyDescent="0.25"/>
    <row r="28877" ht="0" hidden="1" customHeight="1" x14ac:dyDescent="0.25"/>
    <row r="28878" ht="0" hidden="1" customHeight="1" x14ac:dyDescent="0.25"/>
    <row r="28879" ht="0" hidden="1" customHeight="1" x14ac:dyDescent="0.25"/>
    <row r="28880" ht="0" hidden="1" customHeight="1" x14ac:dyDescent="0.25"/>
    <row r="28881" ht="0" hidden="1" customHeight="1" x14ac:dyDescent="0.25"/>
    <row r="28882" ht="0" hidden="1" customHeight="1" x14ac:dyDescent="0.25"/>
    <row r="28883" ht="0" hidden="1" customHeight="1" x14ac:dyDescent="0.25"/>
    <row r="28884" ht="0" hidden="1" customHeight="1" x14ac:dyDescent="0.25"/>
    <row r="28885" ht="0" hidden="1" customHeight="1" x14ac:dyDescent="0.25"/>
    <row r="28886" ht="0" hidden="1" customHeight="1" x14ac:dyDescent="0.25"/>
    <row r="28887" ht="0" hidden="1" customHeight="1" x14ac:dyDescent="0.25"/>
    <row r="28888" ht="0" hidden="1" customHeight="1" x14ac:dyDescent="0.25"/>
    <row r="28889" ht="0" hidden="1" customHeight="1" x14ac:dyDescent="0.25"/>
    <row r="28890" ht="0" hidden="1" customHeight="1" x14ac:dyDescent="0.25"/>
    <row r="28891" ht="0" hidden="1" customHeight="1" x14ac:dyDescent="0.25"/>
    <row r="28892" ht="0" hidden="1" customHeight="1" x14ac:dyDescent="0.25"/>
    <row r="28893" ht="0" hidden="1" customHeight="1" x14ac:dyDescent="0.25"/>
    <row r="28894" ht="0" hidden="1" customHeight="1" x14ac:dyDescent="0.25"/>
    <row r="28895" ht="0" hidden="1" customHeight="1" x14ac:dyDescent="0.25"/>
    <row r="28896" ht="0" hidden="1" customHeight="1" x14ac:dyDescent="0.25"/>
    <row r="28897" ht="0" hidden="1" customHeight="1" x14ac:dyDescent="0.25"/>
    <row r="28898" ht="0" hidden="1" customHeight="1" x14ac:dyDescent="0.25"/>
    <row r="28899" ht="0" hidden="1" customHeight="1" x14ac:dyDescent="0.25"/>
    <row r="28900" ht="0" hidden="1" customHeight="1" x14ac:dyDescent="0.25"/>
    <row r="28901" ht="0" hidden="1" customHeight="1" x14ac:dyDescent="0.25"/>
    <row r="28902" ht="0" hidden="1" customHeight="1" x14ac:dyDescent="0.25"/>
    <row r="28903" ht="0" hidden="1" customHeight="1" x14ac:dyDescent="0.25"/>
    <row r="28904" ht="0" hidden="1" customHeight="1" x14ac:dyDescent="0.25"/>
    <row r="28905" ht="0" hidden="1" customHeight="1" x14ac:dyDescent="0.25"/>
    <row r="28906" ht="0" hidden="1" customHeight="1" x14ac:dyDescent="0.25"/>
    <row r="28907" ht="0" hidden="1" customHeight="1" x14ac:dyDescent="0.25"/>
    <row r="28908" ht="0" hidden="1" customHeight="1" x14ac:dyDescent="0.25"/>
    <row r="28909" ht="0" hidden="1" customHeight="1" x14ac:dyDescent="0.25"/>
    <row r="28910" ht="0" hidden="1" customHeight="1" x14ac:dyDescent="0.25"/>
    <row r="28911" ht="0" hidden="1" customHeight="1" x14ac:dyDescent="0.25"/>
    <row r="28912" ht="0" hidden="1" customHeight="1" x14ac:dyDescent="0.25"/>
    <row r="28913" ht="0" hidden="1" customHeight="1" x14ac:dyDescent="0.25"/>
    <row r="28914" ht="0" hidden="1" customHeight="1" x14ac:dyDescent="0.25"/>
    <row r="28915" ht="0" hidden="1" customHeight="1" x14ac:dyDescent="0.25"/>
    <row r="28916" ht="0" hidden="1" customHeight="1" x14ac:dyDescent="0.25"/>
    <row r="28917" ht="0" hidden="1" customHeight="1" x14ac:dyDescent="0.25"/>
    <row r="28918" ht="0" hidden="1" customHeight="1" x14ac:dyDescent="0.25"/>
    <row r="28919" ht="0" hidden="1" customHeight="1" x14ac:dyDescent="0.25"/>
    <row r="28920" ht="0" hidden="1" customHeight="1" x14ac:dyDescent="0.25"/>
    <row r="28921" ht="0" hidden="1" customHeight="1" x14ac:dyDescent="0.25"/>
    <row r="28922" ht="0" hidden="1" customHeight="1" x14ac:dyDescent="0.25"/>
    <row r="28923" ht="0" hidden="1" customHeight="1" x14ac:dyDescent="0.25"/>
    <row r="28924" ht="0" hidden="1" customHeight="1" x14ac:dyDescent="0.25"/>
    <row r="28925" ht="0" hidden="1" customHeight="1" x14ac:dyDescent="0.25"/>
    <row r="28926" ht="0" hidden="1" customHeight="1" x14ac:dyDescent="0.25"/>
    <row r="28927" ht="0" hidden="1" customHeight="1" x14ac:dyDescent="0.25"/>
    <row r="28928" ht="0" hidden="1" customHeight="1" x14ac:dyDescent="0.25"/>
    <row r="28929" ht="0" hidden="1" customHeight="1" x14ac:dyDescent="0.25"/>
    <row r="28930" ht="0" hidden="1" customHeight="1" x14ac:dyDescent="0.25"/>
    <row r="28931" ht="0" hidden="1" customHeight="1" x14ac:dyDescent="0.25"/>
    <row r="28932" ht="0" hidden="1" customHeight="1" x14ac:dyDescent="0.25"/>
    <row r="28933" ht="0" hidden="1" customHeight="1" x14ac:dyDescent="0.25"/>
    <row r="28934" ht="0" hidden="1" customHeight="1" x14ac:dyDescent="0.25"/>
    <row r="28935" ht="0" hidden="1" customHeight="1" x14ac:dyDescent="0.25"/>
    <row r="28936" ht="0" hidden="1" customHeight="1" x14ac:dyDescent="0.25"/>
    <row r="28937" ht="0" hidden="1" customHeight="1" x14ac:dyDescent="0.25"/>
    <row r="28938" ht="0" hidden="1" customHeight="1" x14ac:dyDescent="0.25"/>
    <row r="28939" ht="0" hidden="1" customHeight="1" x14ac:dyDescent="0.25"/>
    <row r="28940" ht="0" hidden="1" customHeight="1" x14ac:dyDescent="0.25"/>
    <row r="28941" ht="0" hidden="1" customHeight="1" x14ac:dyDescent="0.25"/>
    <row r="28942" ht="0" hidden="1" customHeight="1" x14ac:dyDescent="0.25"/>
    <row r="28943" ht="0" hidden="1" customHeight="1" x14ac:dyDescent="0.25"/>
    <row r="28944" ht="0" hidden="1" customHeight="1" x14ac:dyDescent="0.25"/>
    <row r="28945" ht="0" hidden="1" customHeight="1" x14ac:dyDescent="0.25"/>
    <row r="28946" ht="0" hidden="1" customHeight="1" x14ac:dyDescent="0.25"/>
    <row r="28947" ht="0" hidden="1" customHeight="1" x14ac:dyDescent="0.25"/>
    <row r="28948" ht="0" hidden="1" customHeight="1" x14ac:dyDescent="0.25"/>
    <row r="28949" ht="0" hidden="1" customHeight="1" x14ac:dyDescent="0.25"/>
    <row r="28950" ht="0" hidden="1" customHeight="1" x14ac:dyDescent="0.25"/>
    <row r="28951" ht="0" hidden="1" customHeight="1" x14ac:dyDescent="0.25"/>
    <row r="28952" ht="0" hidden="1" customHeight="1" x14ac:dyDescent="0.25"/>
    <row r="28953" ht="0" hidden="1" customHeight="1" x14ac:dyDescent="0.25"/>
    <row r="28954" ht="0" hidden="1" customHeight="1" x14ac:dyDescent="0.25"/>
    <row r="28955" ht="0" hidden="1" customHeight="1" x14ac:dyDescent="0.25"/>
    <row r="28956" ht="0" hidden="1" customHeight="1" x14ac:dyDescent="0.25"/>
    <row r="28957" ht="0" hidden="1" customHeight="1" x14ac:dyDescent="0.25"/>
    <row r="28958" ht="0" hidden="1" customHeight="1" x14ac:dyDescent="0.25"/>
    <row r="28959" ht="0" hidden="1" customHeight="1" x14ac:dyDescent="0.25"/>
    <row r="28960" ht="0" hidden="1" customHeight="1" x14ac:dyDescent="0.25"/>
    <row r="28961" ht="0" hidden="1" customHeight="1" x14ac:dyDescent="0.25"/>
    <row r="28962" ht="0" hidden="1" customHeight="1" x14ac:dyDescent="0.25"/>
    <row r="28963" ht="0" hidden="1" customHeight="1" x14ac:dyDescent="0.25"/>
    <row r="28964" ht="0" hidden="1" customHeight="1" x14ac:dyDescent="0.25"/>
    <row r="28965" ht="0" hidden="1" customHeight="1" x14ac:dyDescent="0.25"/>
    <row r="28966" ht="0" hidden="1" customHeight="1" x14ac:dyDescent="0.25"/>
    <row r="28967" ht="0" hidden="1" customHeight="1" x14ac:dyDescent="0.25"/>
    <row r="28968" ht="0" hidden="1" customHeight="1" x14ac:dyDescent="0.25"/>
    <row r="28969" ht="0" hidden="1" customHeight="1" x14ac:dyDescent="0.25"/>
    <row r="28970" ht="0" hidden="1" customHeight="1" x14ac:dyDescent="0.25"/>
    <row r="28971" ht="0" hidden="1" customHeight="1" x14ac:dyDescent="0.25"/>
    <row r="28972" ht="0" hidden="1" customHeight="1" x14ac:dyDescent="0.25"/>
    <row r="28973" ht="0" hidden="1" customHeight="1" x14ac:dyDescent="0.25"/>
    <row r="28974" ht="0" hidden="1" customHeight="1" x14ac:dyDescent="0.25"/>
    <row r="28975" ht="0" hidden="1" customHeight="1" x14ac:dyDescent="0.25"/>
    <row r="28976" ht="0" hidden="1" customHeight="1" x14ac:dyDescent="0.25"/>
    <row r="28977" ht="0" hidden="1" customHeight="1" x14ac:dyDescent="0.25"/>
    <row r="28978" ht="0" hidden="1" customHeight="1" x14ac:dyDescent="0.25"/>
    <row r="28979" ht="0" hidden="1" customHeight="1" x14ac:dyDescent="0.25"/>
    <row r="28980" ht="0" hidden="1" customHeight="1" x14ac:dyDescent="0.25"/>
    <row r="28981" ht="0" hidden="1" customHeight="1" x14ac:dyDescent="0.25"/>
    <row r="28982" ht="0" hidden="1" customHeight="1" x14ac:dyDescent="0.25"/>
    <row r="28983" ht="0" hidden="1" customHeight="1" x14ac:dyDescent="0.25"/>
    <row r="28984" ht="0" hidden="1" customHeight="1" x14ac:dyDescent="0.25"/>
    <row r="28985" ht="0" hidden="1" customHeight="1" x14ac:dyDescent="0.25"/>
    <row r="28986" ht="0" hidden="1" customHeight="1" x14ac:dyDescent="0.25"/>
    <row r="28987" ht="0" hidden="1" customHeight="1" x14ac:dyDescent="0.25"/>
    <row r="28988" ht="0" hidden="1" customHeight="1" x14ac:dyDescent="0.25"/>
    <row r="28989" ht="0" hidden="1" customHeight="1" x14ac:dyDescent="0.25"/>
    <row r="28990" ht="0" hidden="1" customHeight="1" x14ac:dyDescent="0.25"/>
    <row r="28991" ht="0" hidden="1" customHeight="1" x14ac:dyDescent="0.25"/>
    <row r="28992" ht="0" hidden="1" customHeight="1" x14ac:dyDescent="0.25"/>
    <row r="28993" ht="0" hidden="1" customHeight="1" x14ac:dyDescent="0.25"/>
    <row r="28994" ht="0" hidden="1" customHeight="1" x14ac:dyDescent="0.25"/>
    <row r="28995" ht="0" hidden="1" customHeight="1" x14ac:dyDescent="0.25"/>
    <row r="28996" ht="0" hidden="1" customHeight="1" x14ac:dyDescent="0.25"/>
    <row r="28997" ht="0" hidden="1" customHeight="1" x14ac:dyDescent="0.25"/>
    <row r="28998" ht="0" hidden="1" customHeight="1" x14ac:dyDescent="0.25"/>
    <row r="28999" ht="0" hidden="1" customHeight="1" x14ac:dyDescent="0.25"/>
    <row r="29000" ht="0" hidden="1" customHeight="1" x14ac:dyDescent="0.25"/>
    <row r="29001" ht="0" hidden="1" customHeight="1" x14ac:dyDescent="0.25"/>
    <row r="29002" ht="0" hidden="1" customHeight="1" x14ac:dyDescent="0.25"/>
    <row r="29003" ht="0" hidden="1" customHeight="1" x14ac:dyDescent="0.25"/>
    <row r="29004" ht="0" hidden="1" customHeight="1" x14ac:dyDescent="0.25"/>
    <row r="29005" ht="0" hidden="1" customHeight="1" x14ac:dyDescent="0.25"/>
    <row r="29006" ht="0" hidden="1" customHeight="1" x14ac:dyDescent="0.25"/>
    <row r="29007" ht="0" hidden="1" customHeight="1" x14ac:dyDescent="0.25"/>
    <row r="29008" ht="0" hidden="1" customHeight="1" x14ac:dyDescent="0.25"/>
    <row r="29009" ht="0" hidden="1" customHeight="1" x14ac:dyDescent="0.25"/>
    <row r="29010" ht="0" hidden="1" customHeight="1" x14ac:dyDescent="0.25"/>
    <row r="29011" ht="0" hidden="1" customHeight="1" x14ac:dyDescent="0.25"/>
    <row r="29012" ht="0" hidden="1" customHeight="1" x14ac:dyDescent="0.25"/>
    <row r="29013" ht="0" hidden="1" customHeight="1" x14ac:dyDescent="0.25"/>
    <row r="29014" ht="0" hidden="1" customHeight="1" x14ac:dyDescent="0.25"/>
    <row r="29015" ht="0" hidden="1" customHeight="1" x14ac:dyDescent="0.25"/>
    <row r="29016" ht="0" hidden="1" customHeight="1" x14ac:dyDescent="0.25"/>
    <row r="29017" ht="0" hidden="1" customHeight="1" x14ac:dyDescent="0.25"/>
    <row r="29018" ht="0" hidden="1" customHeight="1" x14ac:dyDescent="0.25"/>
    <row r="29019" ht="0" hidden="1" customHeight="1" x14ac:dyDescent="0.25"/>
    <row r="29020" ht="0" hidden="1" customHeight="1" x14ac:dyDescent="0.25"/>
    <row r="29021" ht="0" hidden="1" customHeight="1" x14ac:dyDescent="0.25"/>
    <row r="29022" ht="0" hidden="1" customHeight="1" x14ac:dyDescent="0.25"/>
    <row r="29023" ht="0" hidden="1" customHeight="1" x14ac:dyDescent="0.25"/>
    <row r="29024" ht="0" hidden="1" customHeight="1" x14ac:dyDescent="0.25"/>
    <row r="29025" ht="0" hidden="1" customHeight="1" x14ac:dyDescent="0.25"/>
    <row r="29026" ht="0" hidden="1" customHeight="1" x14ac:dyDescent="0.25"/>
    <row r="29027" ht="0" hidden="1" customHeight="1" x14ac:dyDescent="0.25"/>
    <row r="29028" ht="0" hidden="1" customHeight="1" x14ac:dyDescent="0.25"/>
    <row r="29029" ht="0" hidden="1" customHeight="1" x14ac:dyDescent="0.25"/>
    <row r="29030" ht="0" hidden="1" customHeight="1" x14ac:dyDescent="0.25"/>
    <row r="29031" ht="0" hidden="1" customHeight="1" x14ac:dyDescent="0.25"/>
    <row r="29032" ht="0" hidden="1" customHeight="1" x14ac:dyDescent="0.25"/>
    <row r="29033" ht="0" hidden="1" customHeight="1" x14ac:dyDescent="0.25"/>
    <row r="29034" ht="0" hidden="1" customHeight="1" x14ac:dyDescent="0.25"/>
    <row r="29035" ht="0" hidden="1" customHeight="1" x14ac:dyDescent="0.25"/>
    <row r="29036" ht="0" hidden="1" customHeight="1" x14ac:dyDescent="0.25"/>
    <row r="29037" ht="0" hidden="1" customHeight="1" x14ac:dyDescent="0.25"/>
    <row r="29038" ht="0" hidden="1" customHeight="1" x14ac:dyDescent="0.25"/>
    <row r="29039" ht="0" hidden="1" customHeight="1" x14ac:dyDescent="0.25"/>
    <row r="29040" ht="0" hidden="1" customHeight="1" x14ac:dyDescent="0.25"/>
    <row r="29041" ht="0" hidden="1" customHeight="1" x14ac:dyDescent="0.25"/>
    <row r="29042" ht="0" hidden="1" customHeight="1" x14ac:dyDescent="0.25"/>
    <row r="29043" ht="0" hidden="1" customHeight="1" x14ac:dyDescent="0.25"/>
    <row r="29044" ht="0" hidden="1" customHeight="1" x14ac:dyDescent="0.25"/>
    <row r="29045" ht="0" hidden="1" customHeight="1" x14ac:dyDescent="0.25"/>
    <row r="29046" ht="0" hidden="1" customHeight="1" x14ac:dyDescent="0.25"/>
    <row r="29047" ht="0" hidden="1" customHeight="1" x14ac:dyDescent="0.25"/>
    <row r="29048" ht="0" hidden="1" customHeight="1" x14ac:dyDescent="0.25"/>
    <row r="29049" ht="0" hidden="1" customHeight="1" x14ac:dyDescent="0.25"/>
    <row r="29050" ht="0" hidden="1" customHeight="1" x14ac:dyDescent="0.25"/>
    <row r="29051" ht="0" hidden="1" customHeight="1" x14ac:dyDescent="0.25"/>
    <row r="29052" ht="0" hidden="1" customHeight="1" x14ac:dyDescent="0.25"/>
    <row r="29053" ht="0" hidden="1" customHeight="1" x14ac:dyDescent="0.25"/>
    <row r="29054" ht="0" hidden="1" customHeight="1" x14ac:dyDescent="0.25"/>
    <row r="29055" ht="0" hidden="1" customHeight="1" x14ac:dyDescent="0.25"/>
    <row r="29056" ht="0" hidden="1" customHeight="1" x14ac:dyDescent="0.25"/>
    <row r="29057" ht="0" hidden="1" customHeight="1" x14ac:dyDescent="0.25"/>
    <row r="29058" ht="0" hidden="1" customHeight="1" x14ac:dyDescent="0.25"/>
    <row r="29059" ht="0" hidden="1" customHeight="1" x14ac:dyDescent="0.25"/>
    <row r="29060" ht="0" hidden="1" customHeight="1" x14ac:dyDescent="0.25"/>
    <row r="29061" ht="0" hidden="1" customHeight="1" x14ac:dyDescent="0.25"/>
    <row r="29062" ht="0" hidden="1" customHeight="1" x14ac:dyDescent="0.25"/>
    <row r="29063" ht="0" hidden="1" customHeight="1" x14ac:dyDescent="0.25"/>
    <row r="29064" ht="0" hidden="1" customHeight="1" x14ac:dyDescent="0.25"/>
    <row r="29065" ht="0" hidden="1" customHeight="1" x14ac:dyDescent="0.25"/>
    <row r="29066" ht="0" hidden="1" customHeight="1" x14ac:dyDescent="0.25"/>
    <row r="29067" ht="0" hidden="1" customHeight="1" x14ac:dyDescent="0.25"/>
    <row r="29068" ht="0" hidden="1" customHeight="1" x14ac:dyDescent="0.25"/>
    <row r="29069" ht="0" hidden="1" customHeight="1" x14ac:dyDescent="0.25"/>
    <row r="29070" ht="0" hidden="1" customHeight="1" x14ac:dyDescent="0.25"/>
    <row r="29071" ht="0" hidden="1" customHeight="1" x14ac:dyDescent="0.25"/>
    <row r="29072" ht="0" hidden="1" customHeight="1" x14ac:dyDescent="0.25"/>
    <row r="29073" ht="0" hidden="1" customHeight="1" x14ac:dyDescent="0.25"/>
    <row r="29074" ht="0" hidden="1" customHeight="1" x14ac:dyDescent="0.25"/>
    <row r="29075" ht="0" hidden="1" customHeight="1" x14ac:dyDescent="0.25"/>
    <row r="29076" ht="0" hidden="1" customHeight="1" x14ac:dyDescent="0.25"/>
    <row r="29077" ht="0" hidden="1" customHeight="1" x14ac:dyDescent="0.25"/>
    <row r="29078" ht="0" hidden="1" customHeight="1" x14ac:dyDescent="0.25"/>
    <row r="29079" ht="0" hidden="1" customHeight="1" x14ac:dyDescent="0.25"/>
    <row r="29080" ht="0" hidden="1" customHeight="1" x14ac:dyDescent="0.25"/>
    <row r="29081" ht="0" hidden="1" customHeight="1" x14ac:dyDescent="0.25"/>
    <row r="29082" ht="0" hidden="1" customHeight="1" x14ac:dyDescent="0.25"/>
    <row r="29083" ht="0" hidden="1" customHeight="1" x14ac:dyDescent="0.25"/>
    <row r="29084" ht="0" hidden="1" customHeight="1" x14ac:dyDescent="0.25"/>
    <row r="29085" ht="0" hidden="1" customHeight="1" x14ac:dyDescent="0.25"/>
    <row r="29086" ht="0" hidden="1" customHeight="1" x14ac:dyDescent="0.25"/>
    <row r="29087" ht="0" hidden="1" customHeight="1" x14ac:dyDescent="0.25"/>
    <row r="29088" ht="0" hidden="1" customHeight="1" x14ac:dyDescent="0.25"/>
    <row r="29089" ht="0" hidden="1" customHeight="1" x14ac:dyDescent="0.25"/>
    <row r="29090" ht="0" hidden="1" customHeight="1" x14ac:dyDescent="0.25"/>
    <row r="29091" ht="0" hidden="1" customHeight="1" x14ac:dyDescent="0.25"/>
    <row r="29092" ht="0" hidden="1" customHeight="1" x14ac:dyDescent="0.25"/>
    <row r="29093" ht="0" hidden="1" customHeight="1" x14ac:dyDescent="0.25"/>
    <row r="29094" ht="0" hidden="1" customHeight="1" x14ac:dyDescent="0.25"/>
    <row r="29095" ht="0" hidden="1" customHeight="1" x14ac:dyDescent="0.25"/>
    <row r="29096" ht="0" hidden="1" customHeight="1" x14ac:dyDescent="0.25"/>
    <row r="29097" ht="0" hidden="1" customHeight="1" x14ac:dyDescent="0.25"/>
    <row r="29098" ht="0" hidden="1" customHeight="1" x14ac:dyDescent="0.25"/>
    <row r="29099" ht="0" hidden="1" customHeight="1" x14ac:dyDescent="0.25"/>
    <row r="29100" ht="0" hidden="1" customHeight="1" x14ac:dyDescent="0.25"/>
    <row r="29101" ht="0" hidden="1" customHeight="1" x14ac:dyDescent="0.25"/>
    <row r="29102" ht="0" hidden="1" customHeight="1" x14ac:dyDescent="0.25"/>
    <row r="29103" ht="0" hidden="1" customHeight="1" x14ac:dyDescent="0.25"/>
    <row r="29104" ht="0" hidden="1" customHeight="1" x14ac:dyDescent="0.25"/>
    <row r="29105" ht="0" hidden="1" customHeight="1" x14ac:dyDescent="0.25"/>
    <row r="29106" ht="0" hidden="1" customHeight="1" x14ac:dyDescent="0.25"/>
    <row r="29107" ht="0" hidden="1" customHeight="1" x14ac:dyDescent="0.25"/>
    <row r="29108" ht="0" hidden="1" customHeight="1" x14ac:dyDescent="0.25"/>
    <row r="29109" ht="0" hidden="1" customHeight="1" x14ac:dyDescent="0.25"/>
    <row r="29110" ht="0" hidden="1" customHeight="1" x14ac:dyDescent="0.25"/>
    <row r="29111" ht="0" hidden="1" customHeight="1" x14ac:dyDescent="0.25"/>
    <row r="29112" ht="0" hidden="1" customHeight="1" x14ac:dyDescent="0.25"/>
    <row r="29113" ht="0" hidden="1" customHeight="1" x14ac:dyDescent="0.25"/>
    <row r="29114" ht="0" hidden="1" customHeight="1" x14ac:dyDescent="0.25"/>
    <row r="29115" ht="0" hidden="1" customHeight="1" x14ac:dyDescent="0.25"/>
    <row r="29116" ht="0" hidden="1" customHeight="1" x14ac:dyDescent="0.25"/>
    <row r="29117" ht="0" hidden="1" customHeight="1" x14ac:dyDescent="0.25"/>
    <row r="29118" ht="0" hidden="1" customHeight="1" x14ac:dyDescent="0.25"/>
    <row r="29119" ht="0" hidden="1" customHeight="1" x14ac:dyDescent="0.25"/>
    <row r="29120" ht="0" hidden="1" customHeight="1" x14ac:dyDescent="0.25"/>
    <row r="29121" ht="0" hidden="1" customHeight="1" x14ac:dyDescent="0.25"/>
    <row r="29122" ht="0" hidden="1" customHeight="1" x14ac:dyDescent="0.25"/>
    <row r="29123" ht="0" hidden="1" customHeight="1" x14ac:dyDescent="0.25"/>
    <row r="29124" ht="0" hidden="1" customHeight="1" x14ac:dyDescent="0.25"/>
    <row r="29125" ht="0" hidden="1" customHeight="1" x14ac:dyDescent="0.25"/>
    <row r="29126" ht="0" hidden="1" customHeight="1" x14ac:dyDescent="0.25"/>
    <row r="29127" ht="0" hidden="1" customHeight="1" x14ac:dyDescent="0.25"/>
    <row r="29128" ht="0" hidden="1" customHeight="1" x14ac:dyDescent="0.25"/>
    <row r="29129" ht="0" hidden="1" customHeight="1" x14ac:dyDescent="0.25"/>
    <row r="29130" ht="0" hidden="1" customHeight="1" x14ac:dyDescent="0.25"/>
    <row r="29131" ht="0" hidden="1" customHeight="1" x14ac:dyDescent="0.25"/>
    <row r="29132" ht="0" hidden="1" customHeight="1" x14ac:dyDescent="0.25"/>
    <row r="29133" ht="0" hidden="1" customHeight="1" x14ac:dyDescent="0.25"/>
    <row r="29134" ht="0" hidden="1" customHeight="1" x14ac:dyDescent="0.25"/>
    <row r="29135" ht="0" hidden="1" customHeight="1" x14ac:dyDescent="0.25"/>
    <row r="29136" ht="0" hidden="1" customHeight="1" x14ac:dyDescent="0.25"/>
    <row r="29137" ht="0" hidden="1" customHeight="1" x14ac:dyDescent="0.25"/>
    <row r="29138" ht="0" hidden="1" customHeight="1" x14ac:dyDescent="0.25"/>
    <row r="29139" ht="0" hidden="1" customHeight="1" x14ac:dyDescent="0.25"/>
    <row r="29140" ht="0" hidden="1" customHeight="1" x14ac:dyDescent="0.25"/>
    <row r="29141" ht="0" hidden="1" customHeight="1" x14ac:dyDescent="0.25"/>
    <row r="29142" ht="0" hidden="1" customHeight="1" x14ac:dyDescent="0.25"/>
    <row r="29143" ht="0" hidden="1" customHeight="1" x14ac:dyDescent="0.25"/>
    <row r="29144" ht="0" hidden="1" customHeight="1" x14ac:dyDescent="0.25"/>
    <row r="29145" ht="0" hidden="1" customHeight="1" x14ac:dyDescent="0.25"/>
    <row r="29146" ht="0" hidden="1" customHeight="1" x14ac:dyDescent="0.25"/>
    <row r="29147" ht="0" hidden="1" customHeight="1" x14ac:dyDescent="0.25"/>
    <row r="29148" ht="0" hidden="1" customHeight="1" x14ac:dyDescent="0.25"/>
    <row r="29149" ht="0" hidden="1" customHeight="1" x14ac:dyDescent="0.25"/>
    <row r="29150" ht="0" hidden="1" customHeight="1" x14ac:dyDescent="0.25"/>
    <row r="29151" ht="0" hidden="1" customHeight="1" x14ac:dyDescent="0.25"/>
    <row r="29152" ht="0" hidden="1" customHeight="1" x14ac:dyDescent="0.25"/>
    <row r="29153" ht="0" hidden="1" customHeight="1" x14ac:dyDescent="0.25"/>
    <row r="29154" ht="0" hidden="1" customHeight="1" x14ac:dyDescent="0.25"/>
    <row r="29155" ht="0" hidden="1" customHeight="1" x14ac:dyDescent="0.25"/>
    <row r="29156" ht="0" hidden="1" customHeight="1" x14ac:dyDescent="0.25"/>
    <row r="29157" ht="0" hidden="1" customHeight="1" x14ac:dyDescent="0.25"/>
    <row r="29158" ht="0" hidden="1" customHeight="1" x14ac:dyDescent="0.25"/>
    <row r="29159" ht="0" hidden="1" customHeight="1" x14ac:dyDescent="0.25"/>
    <row r="29160" ht="0" hidden="1" customHeight="1" x14ac:dyDescent="0.25"/>
    <row r="29161" ht="0" hidden="1" customHeight="1" x14ac:dyDescent="0.25"/>
    <row r="29162" ht="0" hidden="1" customHeight="1" x14ac:dyDescent="0.25"/>
    <row r="29163" ht="0" hidden="1" customHeight="1" x14ac:dyDescent="0.25"/>
    <row r="29164" ht="0" hidden="1" customHeight="1" x14ac:dyDescent="0.25"/>
    <row r="29165" ht="0" hidden="1" customHeight="1" x14ac:dyDescent="0.25"/>
    <row r="29166" ht="0" hidden="1" customHeight="1" x14ac:dyDescent="0.25"/>
    <row r="29167" ht="0" hidden="1" customHeight="1" x14ac:dyDescent="0.25"/>
    <row r="29168" ht="0" hidden="1" customHeight="1" x14ac:dyDescent="0.25"/>
    <row r="29169" ht="0" hidden="1" customHeight="1" x14ac:dyDescent="0.25"/>
    <row r="29170" ht="0" hidden="1" customHeight="1" x14ac:dyDescent="0.25"/>
    <row r="29171" ht="0" hidden="1" customHeight="1" x14ac:dyDescent="0.25"/>
    <row r="29172" ht="0" hidden="1" customHeight="1" x14ac:dyDescent="0.25"/>
    <row r="29173" ht="0" hidden="1" customHeight="1" x14ac:dyDescent="0.25"/>
    <row r="29174" ht="0" hidden="1" customHeight="1" x14ac:dyDescent="0.25"/>
    <row r="29175" ht="0" hidden="1" customHeight="1" x14ac:dyDescent="0.25"/>
    <row r="29176" ht="0" hidden="1" customHeight="1" x14ac:dyDescent="0.25"/>
    <row r="29177" ht="0" hidden="1" customHeight="1" x14ac:dyDescent="0.25"/>
    <row r="29178" ht="0" hidden="1" customHeight="1" x14ac:dyDescent="0.25"/>
    <row r="29179" ht="0" hidden="1" customHeight="1" x14ac:dyDescent="0.25"/>
    <row r="29180" ht="0" hidden="1" customHeight="1" x14ac:dyDescent="0.25"/>
    <row r="29181" ht="0" hidden="1" customHeight="1" x14ac:dyDescent="0.25"/>
    <row r="29182" ht="0" hidden="1" customHeight="1" x14ac:dyDescent="0.25"/>
    <row r="29183" ht="0" hidden="1" customHeight="1" x14ac:dyDescent="0.25"/>
    <row r="29184" ht="0" hidden="1" customHeight="1" x14ac:dyDescent="0.25"/>
    <row r="29185" ht="0" hidden="1" customHeight="1" x14ac:dyDescent="0.25"/>
    <row r="29186" ht="0" hidden="1" customHeight="1" x14ac:dyDescent="0.25"/>
    <row r="29187" ht="0" hidden="1" customHeight="1" x14ac:dyDescent="0.25"/>
    <row r="29188" ht="0" hidden="1" customHeight="1" x14ac:dyDescent="0.25"/>
    <row r="29189" ht="0" hidden="1" customHeight="1" x14ac:dyDescent="0.25"/>
    <row r="29190" ht="0" hidden="1" customHeight="1" x14ac:dyDescent="0.25"/>
    <row r="29191" ht="0" hidden="1" customHeight="1" x14ac:dyDescent="0.25"/>
    <row r="29192" ht="0" hidden="1" customHeight="1" x14ac:dyDescent="0.25"/>
    <row r="29193" ht="0" hidden="1" customHeight="1" x14ac:dyDescent="0.25"/>
    <row r="29194" ht="0" hidden="1" customHeight="1" x14ac:dyDescent="0.25"/>
    <row r="29195" ht="0" hidden="1" customHeight="1" x14ac:dyDescent="0.25"/>
    <row r="29196" ht="0" hidden="1" customHeight="1" x14ac:dyDescent="0.25"/>
    <row r="29197" ht="0" hidden="1" customHeight="1" x14ac:dyDescent="0.25"/>
    <row r="29198" ht="0" hidden="1" customHeight="1" x14ac:dyDescent="0.25"/>
    <row r="29199" ht="0" hidden="1" customHeight="1" x14ac:dyDescent="0.25"/>
    <row r="29200" ht="0" hidden="1" customHeight="1" x14ac:dyDescent="0.25"/>
    <row r="29201" ht="0" hidden="1" customHeight="1" x14ac:dyDescent="0.25"/>
    <row r="29202" ht="0" hidden="1" customHeight="1" x14ac:dyDescent="0.25"/>
    <row r="29203" ht="0" hidden="1" customHeight="1" x14ac:dyDescent="0.25"/>
    <row r="29204" ht="0" hidden="1" customHeight="1" x14ac:dyDescent="0.25"/>
    <row r="29205" ht="0" hidden="1" customHeight="1" x14ac:dyDescent="0.25"/>
    <row r="29206" ht="0" hidden="1" customHeight="1" x14ac:dyDescent="0.25"/>
    <row r="29207" ht="0" hidden="1" customHeight="1" x14ac:dyDescent="0.25"/>
    <row r="29208" ht="0" hidden="1" customHeight="1" x14ac:dyDescent="0.25"/>
    <row r="29209" ht="0" hidden="1" customHeight="1" x14ac:dyDescent="0.25"/>
    <row r="29210" ht="0" hidden="1" customHeight="1" x14ac:dyDescent="0.25"/>
    <row r="29211" ht="0" hidden="1" customHeight="1" x14ac:dyDescent="0.25"/>
    <row r="29212" ht="0" hidden="1" customHeight="1" x14ac:dyDescent="0.25"/>
    <row r="29213" ht="0" hidden="1" customHeight="1" x14ac:dyDescent="0.25"/>
    <row r="29214" ht="0" hidden="1" customHeight="1" x14ac:dyDescent="0.25"/>
    <row r="29215" ht="0" hidden="1" customHeight="1" x14ac:dyDescent="0.25"/>
    <row r="29216" ht="0" hidden="1" customHeight="1" x14ac:dyDescent="0.25"/>
    <row r="29217" ht="0" hidden="1" customHeight="1" x14ac:dyDescent="0.25"/>
    <row r="29218" ht="0" hidden="1" customHeight="1" x14ac:dyDescent="0.25"/>
    <row r="29219" ht="0" hidden="1" customHeight="1" x14ac:dyDescent="0.25"/>
    <row r="29220" ht="0" hidden="1" customHeight="1" x14ac:dyDescent="0.25"/>
    <row r="29221" ht="0" hidden="1" customHeight="1" x14ac:dyDescent="0.25"/>
    <row r="29222" ht="0" hidden="1" customHeight="1" x14ac:dyDescent="0.25"/>
    <row r="29223" ht="0" hidden="1" customHeight="1" x14ac:dyDescent="0.25"/>
    <row r="29224" ht="0" hidden="1" customHeight="1" x14ac:dyDescent="0.25"/>
    <row r="29225" ht="0" hidden="1" customHeight="1" x14ac:dyDescent="0.25"/>
    <row r="29226" ht="0" hidden="1" customHeight="1" x14ac:dyDescent="0.25"/>
    <row r="29227" ht="0" hidden="1" customHeight="1" x14ac:dyDescent="0.25"/>
    <row r="29228" ht="0" hidden="1" customHeight="1" x14ac:dyDescent="0.25"/>
    <row r="29229" ht="0" hidden="1" customHeight="1" x14ac:dyDescent="0.25"/>
    <row r="29230" ht="0" hidden="1" customHeight="1" x14ac:dyDescent="0.25"/>
    <row r="29231" ht="0" hidden="1" customHeight="1" x14ac:dyDescent="0.25"/>
    <row r="29232" ht="0" hidden="1" customHeight="1" x14ac:dyDescent="0.25"/>
    <row r="29233" ht="0" hidden="1" customHeight="1" x14ac:dyDescent="0.25"/>
    <row r="29234" ht="0" hidden="1" customHeight="1" x14ac:dyDescent="0.25"/>
    <row r="29235" ht="0" hidden="1" customHeight="1" x14ac:dyDescent="0.25"/>
    <row r="29236" ht="0" hidden="1" customHeight="1" x14ac:dyDescent="0.25"/>
    <row r="29237" ht="0" hidden="1" customHeight="1" x14ac:dyDescent="0.25"/>
    <row r="29238" ht="0" hidden="1" customHeight="1" x14ac:dyDescent="0.25"/>
    <row r="29239" ht="0" hidden="1" customHeight="1" x14ac:dyDescent="0.25"/>
    <row r="29240" ht="0" hidden="1" customHeight="1" x14ac:dyDescent="0.25"/>
    <row r="29241" ht="0" hidden="1" customHeight="1" x14ac:dyDescent="0.25"/>
    <row r="29242" ht="0" hidden="1" customHeight="1" x14ac:dyDescent="0.25"/>
    <row r="29243" ht="0" hidden="1" customHeight="1" x14ac:dyDescent="0.25"/>
    <row r="29244" ht="0" hidden="1" customHeight="1" x14ac:dyDescent="0.25"/>
    <row r="29245" ht="0" hidden="1" customHeight="1" x14ac:dyDescent="0.25"/>
    <row r="29246" ht="0" hidden="1" customHeight="1" x14ac:dyDescent="0.25"/>
    <row r="29247" ht="0" hidden="1" customHeight="1" x14ac:dyDescent="0.25"/>
    <row r="29248" ht="0" hidden="1" customHeight="1" x14ac:dyDescent="0.25"/>
    <row r="29249" ht="0" hidden="1" customHeight="1" x14ac:dyDescent="0.25"/>
    <row r="29250" ht="0" hidden="1" customHeight="1" x14ac:dyDescent="0.25"/>
    <row r="29251" ht="0" hidden="1" customHeight="1" x14ac:dyDescent="0.25"/>
    <row r="29252" ht="0" hidden="1" customHeight="1" x14ac:dyDescent="0.25"/>
    <row r="29253" ht="0" hidden="1" customHeight="1" x14ac:dyDescent="0.25"/>
    <row r="29254" ht="0" hidden="1" customHeight="1" x14ac:dyDescent="0.25"/>
    <row r="29255" ht="0" hidden="1" customHeight="1" x14ac:dyDescent="0.25"/>
    <row r="29256" ht="0" hidden="1" customHeight="1" x14ac:dyDescent="0.25"/>
    <row r="29257" ht="0" hidden="1" customHeight="1" x14ac:dyDescent="0.25"/>
    <row r="29258" ht="0" hidden="1" customHeight="1" x14ac:dyDescent="0.25"/>
    <row r="29259" ht="0" hidden="1" customHeight="1" x14ac:dyDescent="0.25"/>
    <row r="29260" ht="0" hidden="1" customHeight="1" x14ac:dyDescent="0.25"/>
    <row r="29261" ht="0" hidden="1" customHeight="1" x14ac:dyDescent="0.25"/>
    <row r="29262" ht="0" hidden="1" customHeight="1" x14ac:dyDescent="0.25"/>
    <row r="29263" ht="0" hidden="1" customHeight="1" x14ac:dyDescent="0.25"/>
    <row r="29264" ht="0" hidden="1" customHeight="1" x14ac:dyDescent="0.25"/>
    <row r="29265" ht="0" hidden="1" customHeight="1" x14ac:dyDescent="0.25"/>
    <row r="29266" ht="0" hidden="1" customHeight="1" x14ac:dyDescent="0.25"/>
    <row r="29267" ht="0" hidden="1" customHeight="1" x14ac:dyDescent="0.25"/>
    <row r="29268" ht="0" hidden="1" customHeight="1" x14ac:dyDescent="0.25"/>
    <row r="29269" ht="0" hidden="1" customHeight="1" x14ac:dyDescent="0.25"/>
    <row r="29270" ht="0" hidden="1" customHeight="1" x14ac:dyDescent="0.25"/>
    <row r="29271" ht="0" hidden="1" customHeight="1" x14ac:dyDescent="0.25"/>
    <row r="29272" ht="0" hidden="1" customHeight="1" x14ac:dyDescent="0.25"/>
    <row r="29273" ht="0" hidden="1" customHeight="1" x14ac:dyDescent="0.25"/>
    <row r="29274" ht="0" hidden="1" customHeight="1" x14ac:dyDescent="0.25"/>
    <row r="29275" ht="0" hidden="1" customHeight="1" x14ac:dyDescent="0.25"/>
    <row r="29276" ht="0" hidden="1" customHeight="1" x14ac:dyDescent="0.25"/>
    <row r="29277" ht="0" hidden="1" customHeight="1" x14ac:dyDescent="0.25"/>
    <row r="29278" ht="0" hidden="1" customHeight="1" x14ac:dyDescent="0.25"/>
    <row r="29279" ht="0" hidden="1" customHeight="1" x14ac:dyDescent="0.25"/>
    <row r="29280" ht="0" hidden="1" customHeight="1" x14ac:dyDescent="0.25"/>
    <row r="29281" ht="0" hidden="1" customHeight="1" x14ac:dyDescent="0.25"/>
    <row r="29282" ht="0" hidden="1" customHeight="1" x14ac:dyDescent="0.25"/>
    <row r="29283" ht="0" hidden="1" customHeight="1" x14ac:dyDescent="0.25"/>
    <row r="29284" ht="0" hidden="1" customHeight="1" x14ac:dyDescent="0.25"/>
    <row r="29285" ht="0" hidden="1" customHeight="1" x14ac:dyDescent="0.25"/>
    <row r="29286" ht="0" hidden="1" customHeight="1" x14ac:dyDescent="0.25"/>
    <row r="29287" ht="0" hidden="1" customHeight="1" x14ac:dyDescent="0.25"/>
    <row r="29288" ht="0" hidden="1" customHeight="1" x14ac:dyDescent="0.25"/>
    <row r="29289" ht="0" hidden="1" customHeight="1" x14ac:dyDescent="0.25"/>
    <row r="29290" ht="0" hidden="1" customHeight="1" x14ac:dyDescent="0.25"/>
    <row r="29291" ht="0" hidden="1" customHeight="1" x14ac:dyDescent="0.25"/>
    <row r="29292" ht="0" hidden="1" customHeight="1" x14ac:dyDescent="0.25"/>
    <row r="29293" ht="0" hidden="1" customHeight="1" x14ac:dyDescent="0.25"/>
    <row r="29294" ht="0" hidden="1" customHeight="1" x14ac:dyDescent="0.25"/>
    <row r="29295" ht="0" hidden="1" customHeight="1" x14ac:dyDescent="0.25"/>
    <row r="29296" ht="0" hidden="1" customHeight="1" x14ac:dyDescent="0.25"/>
    <row r="29297" ht="0" hidden="1" customHeight="1" x14ac:dyDescent="0.25"/>
    <row r="29298" ht="0" hidden="1" customHeight="1" x14ac:dyDescent="0.25"/>
    <row r="29299" ht="0" hidden="1" customHeight="1" x14ac:dyDescent="0.25"/>
    <row r="29300" ht="0" hidden="1" customHeight="1" x14ac:dyDescent="0.25"/>
    <row r="29301" ht="0" hidden="1" customHeight="1" x14ac:dyDescent="0.25"/>
    <row r="29302" ht="0" hidden="1" customHeight="1" x14ac:dyDescent="0.25"/>
    <row r="29303" ht="0" hidden="1" customHeight="1" x14ac:dyDescent="0.25"/>
    <row r="29304" ht="0" hidden="1" customHeight="1" x14ac:dyDescent="0.25"/>
    <row r="29305" ht="0" hidden="1" customHeight="1" x14ac:dyDescent="0.25"/>
    <row r="29306" ht="0" hidden="1" customHeight="1" x14ac:dyDescent="0.25"/>
    <row r="29307" ht="0" hidden="1" customHeight="1" x14ac:dyDescent="0.25"/>
    <row r="29308" ht="0" hidden="1" customHeight="1" x14ac:dyDescent="0.25"/>
    <row r="29309" ht="0" hidden="1" customHeight="1" x14ac:dyDescent="0.25"/>
    <row r="29310" ht="0" hidden="1" customHeight="1" x14ac:dyDescent="0.25"/>
    <row r="29311" ht="0" hidden="1" customHeight="1" x14ac:dyDescent="0.25"/>
    <row r="29312" ht="0" hidden="1" customHeight="1" x14ac:dyDescent="0.25"/>
    <row r="29313" ht="0" hidden="1" customHeight="1" x14ac:dyDescent="0.25"/>
    <row r="29314" ht="0" hidden="1" customHeight="1" x14ac:dyDescent="0.25"/>
    <row r="29315" ht="0" hidden="1" customHeight="1" x14ac:dyDescent="0.25"/>
    <row r="29316" ht="0" hidden="1" customHeight="1" x14ac:dyDescent="0.25"/>
    <row r="29317" ht="0" hidden="1" customHeight="1" x14ac:dyDescent="0.25"/>
    <row r="29318" ht="0" hidden="1" customHeight="1" x14ac:dyDescent="0.25"/>
    <row r="29319" ht="0" hidden="1" customHeight="1" x14ac:dyDescent="0.25"/>
    <row r="29320" ht="0" hidden="1" customHeight="1" x14ac:dyDescent="0.25"/>
    <row r="29321" ht="0" hidden="1" customHeight="1" x14ac:dyDescent="0.25"/>
    <row r="29322" ht="0" hidden="1" customHeight="1" x14ac:dyDescent="0.25"/>
    <row r="29323" ht="0" hidden="1" customHeight="1" x14ac:dyDescent="0.25"/>
    <row r="29324" ht="0" hidden="1" customHeight="1" x14ac:dyDescent="0.25"/>
    <row r="29325" ht="0" hidden="1" customHeight="1" x14ac:dyDescent="0.25"/>
    <row r="29326" ht="0" hidden="1" customHeight="1" x14ac:dyDescent="0.25"/>
    <row r="29327" ht="0" hidden="1" customHeight="1" x14ac:dyDescent="0.25"/>
    <row r="29328" ht="0" hidden="1" customHeight="1" x14ac:dyDescent="0.25"/>
    <row r="29329" ht="0" hidden="1" customHeight="1" x14ac:dyDescent="0.25"/>
    <row r="29330" ht="0" hidden="1" customHeight="1" x14ac:dyDescent="0.25"/>
    <row r="29331" ht="0" hidden="1" customHeight="1" x14ac:dyDescent="0.25"/>
    <row r="29332" ht="0" hidden="1" customHeight="1" x14ac:dyDescent="0.25"/>
    <row r="29333" ht="0" hidden="1" customHeight="1" x14ac:dyDescent="0.25"/>
    <row r="29334" ht="0" hidden="1" customHeight="1" x14ac:dyDescent="0.25"/>
    <row r="29335" ht="0" hidden="1" customHeight="1" x14ac:dyDescent="0.25"/>
    <row r="29336" ht="0" hidden="1" customHeight="1" x14ac:dyDescent="0.25"/>
    <row r="29337" ht="0" hidden="1" customHeight="1" x14ac:dyDescent="0.25"/>
    <row r="29338" ht="0" hidden="1" customHeight="1" x14ac:dyDescent="0.25"/>
    <row r="29339" ht="0" hidden="1" customHeight="1" x14ac:dyDescent="0.25"/>
    <row r="29340" ht="0" hidden="1" customHeight="1" x14ac:dyDescent="0.25"/>
    <row r="29341" ht="0" hidden="1" customHeight="1" x14ac:dyDescent="0.25"/>
    <row r="29342" ht="0" hidden="1" customHeight="1" x14ac:dyDescent="0.25"/>
    <row r="29343" ht="0" hidden="1" customHeight="1" x14ac:dyDescent="0.25"/>
    <row r="29344" ht="0" hidden="1" customHeight="1" x14ac:dyDescent="0.25"/>
    <row r="29345" ht="0" hidden="1" customHeight="1" x14ac:dyDescent="0.25"/>
    <row r="29346" ht="0" hidden="1" customHeight="1" x14ac:dyDescent="0.25"/>
    <row r="29347" ht="0" hidden="1" customHeight="1" x14ac:dyDescent="0.25"/>
    <row r="29348" ht="0" hidden="1" customHeight="1" x14ac:dyDescent="0.25"/>
    <row r="29349" ht="0" hidden="1" customHeight="1" x14ac:dyDescent="0.25"/>
    <row r="29350" ht="0" hidden="1" customHeight="1" x14ac:dyDescent="0.25"/>
    <row r="29351" ht="0" hidden="1" customHeight="1" x14ac:dyDescent="0.25"/>
    <row r="29352" ht="0" hidden="1" customHeight="1" x14ac:dyDescent="0.25"/>
    <row r="29353" ht="0" hidden="1" customHeight="1" x14ac:dyDescent="0.25"/>
    <row r="29354" ht="0" hidden="1" customHeight="1" x14ac:dyDescent="0.25"/>
    <row r="29355" ht="0" hidden="1" customHeight="1" x14ac:dyDescent="0.25"/>
    <row r="29356" ht="0" hidden="1" customHeight="1" x14ac:dyDescent="0.25"/>
    <row r="29357" ht="0" hidden="1" customHeight="1" x14ac:dyDescent="0.25"/>
    <row r="29358" ht="0" hidden="1" customHeight="1" x14ac:dyDescent="0.25"/>
    <row r="29359" ht="0" hidden="1" customHeight="1" x14ac:dyDescent="0.25"/>
    <row r="29360" ht="0" hidden="1" customHeight="1" x14ac:dyDescent="0.25"/>
    <row r="29361" ht="0" hidden="1" customHeight="1" x14ac:dyDescent="0.25"/>
    <row r="29362" ht="0" hidden="1" customHeight="1" x14ac:dyDescent="0.25"/>
    <row r="29363" ht="0" hidden="1" customHeight="1" x14ac:dyDescent="0.25"/>
    <row r="29364" ht="0" hidden="1" customHeight="1" x14ac:dyDescent="0.25"/>
    <row r="29365" ht="0" hidden="1" customHeight="1" x14ac:dyDescent="0.25"/>
    <row r="29366" ht="0" hidden="1" customHeight="1" x14ac:dyDescent="0.25"/>
    <row r="29367" ht="0" hidden="1" customHeight="1" x14ac:dyDescent="0.25"/>
    <row r="29368" ht="0" hidden="1" customHeight="1" x14ac:dyDescent="0.25"/>
    <row r="29369" ht="0" hidden="1" customHeight="1" x14ac:dyDescent="0.25"/>
    <row r="29370" ht="0" hidden="1" customHeight="1" x14ac:dyDescent="0.25"/>
    <row r="29371" ht="0" hidden="1" customHeight="1" x14ac:dyDescent="0.25"/>
    <row r="29372" ht="0" hidden="1" customHeight="1" x14ac:dyDescent="0.25"/>
    <row r="29373" ht="0" hidden="1" customHeight="1" x14ac:dyDescent="0.25"/>
    <row r="29374" ht="0" hidden="1" customHeight="1" x14ac:dyDescent="0.25"/>
    <row r="29375" ht="0" hidden="1" customHeight="1" x14ac:dyDescent="0.25"/>
    <row r="29376" ht="0" hidden="1" customHeight="1" x14ac:dyDescent="0.25"/>
    <row r="29377" ht="0" hidden="1" customHeight="1" x14ac:dyDescent="0.25"/>
    <row r="29378" ht="0" hidden="1" customHeight="1" x14ac:dyDescent="0.25"/>
    <row r="29379" ht="0" hidden="1" customHeight="1" x14ac:dyDescent="0.25"/>
    <row r="29380" ht="0" hidden="1" customHeight="1" x14ac:dyDescent="0.25"/>
    <row r="29381" ht="0" hidden="1" customHeight="1" x14ac:dyDescent="0.25"/>
    <row r="29382" ht="0" hidden="1" customHeight="1" x14ac:dyDescent="0.25"/>
    <row r="29383" ht="0" hidden="1" customHeight="1" x14ac:dyDescent="0.25"/>
    <row r="29384" ht="0" hidden="1" customHeight="1" x14ac:dyDescent="0.25"/>
    <row r="29385" ht="0" hidden="1" customHeight="1" x14ac:dyDescent="0.25"/>
    <row r="29386" ht="0" hidden="1" customHeight="1" x14ac:dyDescent="0.25"/>
    <row r="29387" ht="0" hidden="1" customHeight="1" x14ac:dyDescent="0.25"/>
    <row r="29388" ht="0" hidden="1" customHeight="1" x14ac:dyDescent="0.25"/>
    <row r="29389" ht="0" hidden="1" customHeight="1" x14ac:dyDescent="0.25"/>
    <row r="29390" ht="0" hidden="1" customHeight="1" x14ac:dyDescent="0.25"/>
    <row r="29391" ht="0" hidden="1" customHeight="1" x14ac:dyDescent="0.25"/>
    <row r="29392" ht="0" hidden="1" customHeight="1" x14ac:dyDescent="0.25"/>
    <row r="29393" ht="0" hidden="1" customHeight="1" x14ac:dyDescent="0.25"/>
    <row r="29394" ht="0" hidden="1" customHeight="1" x14ac:dyDescent="0.25"/>
    <row r="29395" ht="0" hidden="1" customHeight="1" x14ac:dyDescent="0.25"/>
    <row r="29396" ht="0" hidden="1" customHeight="1" x14ac:dyDescent="0.25"/>
    <row r="29397" ht="0" hidden="1" customHeight="1" x14ac:dyDescent="0.25"/>
    <row r="29398" ht="0" hidden="1" customHeight="1" x14ac:dyDescent="0.25"/>
    <row r="29399" ht="0" hidden="1" customHeight="1" x14ac:dyDescent="0.25"/>
    <row r="29400" ht="0" hidden="1" customHeight="1" x14ac:dyDescent="0.25"/>
    <row r="29401" ht="0" hidden="1" customHeight="1" x14ac:dyDescent="0.25"/>
    <row r="29402" ht="0" hidden="1" customHeight="1" x14ac:dyDescent="0.25"/>
    <row r="29403" ht="0" hidden="1" customHeight="1" x14ac:dyDescent="0.25"/>
    <row r="29404" ht="0" hidden="1" customHeight="1" x14ac:dyDescent="0.25"/>
    <row r="29405" ht="0" hidden="1" customHeight="1" x14ac:dyDescent="0.25"/>
    <row r="29406" ht="0" hidden="1" customHeight="1" x14ac:dyDescent="0.25"/>
    <row r="29407" ht="0" hidden="1" customHeight="1" x14ac:dyDescent="0.25"/>
    <row r="29408" ht="0" hidden="1" customHeight="1" x14ac:dyDescent="0.25"/>
    <row r="29409" ht="0" hidden="1" customHeight="1" x14ac:dyDescent="0.25"/>
    <row r="29410" ht="0" hidden="1" customHeight="1" x14ac:dyDescent="0.25"/>
    <row r="29411" ht="0" hidden="1" customHeight="1" x14ac:dyDescent="0.25"/>
    <row r="29412" ht="0" hidden="1" customHeight="1" x14ac:dyDescent="0.25"/>
    <row r="29413" ht="0" hidden="1" customHeight="1" x14ac:dyDescent="0.25"/>
    <row r="29414" ht="0" hidden="1" customHeight="1" x14ac:dyDescent="0.25"/>
    <row r="29415" ht="0" hidden="1" customHeight="1" x14ac:dyDescent="0.25"/>
    <row r="29416" ht="0" hidden="1" customHeight="1" x14ac:dyDescent="0.25"/>
    <row r="29417" ht="0" hidden="1" customHeight="1" x14ac:dyDescent="0.25"/>
    <row r="29418" ht="0" hidden="1" customHeight="1" x14ac:dyDescent="0.25"/>
    <row r="29419" ht="0" hidden="1" customHeight="1" x14ac:dyDescent="0.25"/>
    <row r="29420" ht="0" hidden="1" customHeight="1" x14ac:dyDescent="0.25"/>
    <row r="29421" ht="0" hidden="1" customHeight="1" x14ac:dyDescent="0.25"/>
    <row r="29422" ht="0" hidden="1" customHeight="1" x14ac:dyDescent="0.25"/>
    <row r="29423" ht="0" hidden="1" customHeight="1" x14ac:dyDescent="0.25"/>
    <row r="29424" ht="0" hidden="1" customHeight="1" x14ac:dyDescent="0.25"/>
    <row r="29425" ht="0" hidden="1" customHeight="1" x14ac:dyDescent="0.25"/>
    <row r="29426" ht="0" hidden="1" customHeight="1" x14ac:dyDescent="0.25"/>
    <row r="29427" ht="0" hidden="1" customHeight="1" x14ac:dyDescent="0.25"/>
    <row r="29428" ht="0" hidden="1" customHeight="1" x14ac:dyDescent="0.25"/>
    <row r="29429" ht="0" hidden="1" customHeight="1" x14ac:dyDescent="0.25"/>
    <row r="29430" ht="0" hidden="1" customHeight="1" x14ac:dyDescent="0.25"/>
    <row r="29431" ht="0" hidden="1" customHeight="1" x14ac:dyDescent="0.25"/>
    <row r="29432" ht="0" hidden="1" customHeight="1" x14ac:dyDescent="0.25"/>
    <row r="29433" ht="0" hidden="1" customHeight="1" x14ac:dyDescent="0.25"/>
    <row r="29434" ht="0" hidden="1" customHeight="1" x14ac:dyDescent="0.25"/>
    <row r="29435" ht="0" hidden="1" customHeight="1" x14ac:dyDescent="0.25"/>
    <row r="29436" ht="0" hidden="1" customHeight="1" x14ac:dyDescent="0.25"/>
    <row r="29437" ht="0" hidden="1" customHeight="1" x14ac:dyDescent="0.25"/>
    <row r="29438" ht="0" hidden="1" customHeight="1" x14ac:dyDescent="0.25"/>
    <row r="29439" ht="0" hidden="1" customHeight="1" x14ac:dyDescent="0.25"/>
    <row r="29440" ht="0" hidden="1" customHeight="1" x14ac:dyDescent="0.25"/>
    <row r="29441" ht="0" hidden="1" customHeight="1" x14ac:dyDescent="0.25"/>
    <row r="29442" ht="0" hidden="1" customHeight="1" x14ac:dyDescent="0.25"/>
    <row r="29443" ht="0" hidden="1" customHeight="1" x14ac:dyDescent="0.25"/>
    <row r="29444" ht="0" hidden="1" customHeight="1" x14ac:dyDescent="0.25"/>
    <row r="29445" ht="0" hidden="1" customHeight="1" x14ac:dyDescent="0.25"/>
    <row r="29446" ht="0" hidden="1" customHeight="1" x14ac:dyDescent="0.25"/>
    <row r="29447" ht="0" hidden="1" customHeight="1" x14ac:dyDescent="0.25"/>
    <row r="29448" ht="0" hidden="1" customHeight="1" x14ac:dyDescent="0.25"/>
    <row r="29449" ht="0" hidden="1" customHeight="1" x14ac:dyDescent="0.25"/>
    <row r="29450" ht="0" hidden="1" customHeight="1" x14ac:dyDescent="0.25"/>
    <row r="29451" ht="0" hidden="1" customHeight="1" x14ac:dyDescent="0.25"/>
    <row r="29452" ht="0" hidden="1" customHeight="1" x14ac:dyDescent="0.25"/>
    <row r="29453" ht="0" hidden="1" customHeight="1" x14ac:dyDescent="0.25"/>
    <row r="29454" ht="0" hidden="1" customHeight="1" x14ac:dyDescent="0.25"/>
    <row r="29455" ht="0" hidden="1" customHeight="1" x14ac:dyDescent="0.25"/>
    <row r="29456" ht="0" hidden="1" customHeight="1" x14ac:dyDescent="0.25"/>
    <row r="29457" ht="0" hidden="1" customHeight="1" x14ac:dyDescent="0.25"/>
    <row r="29458" ht="0" hidden="1" customHeight="1" x14ac:dyDescent="0.25"/>
    <row r="29459" ht="0" hidden="1" customHeight="1" x14ac:dyDescent="0.25"/>
    <row r="29460" ht="0" hidden="1" customHeight="1" x14ac:dyDescent="0.25"/>
    <row r="29461" ht="0" hidden="1" customHeight="1" x14ac:dyDescent="0.25"/>
    <row r="29462" ht="0" hidden="1" customHeight="1" x14ac:dyDescent="0.25"/>
    <row r="29463" ht="0" hidden="1" customHeight="1" x14ac:dyDescent="0.25"/>
    <row r="29464" ht="0" hidden="1" customHeight="1" x14ac:dyDescent="0.25"/>
    <row r="29465" ht="0" hidden="1" customHeight="1" x14ac:dyDescent="0.25"/>
    <row r="29466" ht="0" hidden="1" customHeight="1" x14ac:dyDescent="0.25"/>
    <row r="29467" ht="0" hidden="1" customHeight="1" x14ac:dyDescent="0.25"/>
    <row r="29468" ht="0" hidden="1" customHeight="1" x14ac:dyDescent="0.25"/>
    <row r="29469" ht="0" hidden="1" customHeight="1" x14ac:dyDescent="0.25"/>
    <row r="29470" ht="0" hidden="1" customHeight="1" x14ac:dyDescent="0.25"/>
    <row r="29471" ht="0" hidden="1" customHeight="1" x14ac:dyDescent="0.25"/>
    <row r="29472" ht="0" hidden="1" customHeight="1" x14ac:dyDescent="0.25"/>
    <row r="29473" ht="0" hidden="1" customHeight="1" x14ac:dyDescent="0.25"/>
    <row r="29474" ht="0" hidden="1" customHeight="1" x14ac:dyDescent="0.25"/>
    <row r="29475" ht="0" hidden="1" customHeight="1" x14ac:dyDescent="0.25"/>
    <row r="29476" ht="0" hidden="1" customHeight="1" x14ac:dyDescent="0.25"/>
    <row r="29477" ht="0" hidden="1" customHeight="1" x14ac:dyDescent="0.25"/>
    <row r="29478" ht="0" hidden="1" customHeight="1" x14ac:dyDescent="0.25"/>
    <row r="29479" ht="0" hidden="1" customHeight="1" x14ac:dyDescent="0.25"/>
    <row r="29480" ht="0" hidden="1" customHeight="1" x14ac:dyDescent="0.25"/>
    <row r="29481" ht="0" hidden="1" customHeight="1" x14ac:dyDescent="0.25"/>
    <row r="29482" ht="0" hidden="1" customHeight="1" x14ac:dyDescent="0.25"/>
    <row r="29483" ht="0" hidden="1" customHeight="1" x14ac:dyDescent="0.25"/>
    <row r="29484" ht="0" hidden="1" customHeight="1" x14ac:dyDescent="0.25"/>
    <row r="29485" ht="0" hidden="1" customHeight="1" x14ac:dyDescent="0.25"/>
    <row r="29486" ht="0" hidden="1" customHeight="1" x14ac:dyDescent="0.25"/>
    <row r="29487" ht="0" hidden="1" customHeight="1" x14ac:dyDescent="0.25"/>
    <row r="29488" ht="0" hidden="1" customHeight="1" x14ac:dyDescent="0.25"/>
    <row r="29489" ht="0" hidden="1" customHeight="1" x14ac:dyDescent="0.25"/>
    <row r="29490" ht="0" hidden="1" customHeight="1" x14ac:dyDescent="0.25"/>
    <row r="29491" ht="0" hidden="1" customHeight="1" x14ac:dyDescent="0.25"/>
    <row r="29492" ht="0" hidden="1" customHeight="1" x14ac:dyDescent="0.25"/>
    <row r="29493" ht="0" hidden="1" customHeight="1" x14ac:dyDescent="0.25"/>
    <row r="29494" ht="0" hidden="1" customHeight="1" x14ac:dyDescent="0.25"/>
    <row r="29495" ht="0" hidden="1" customHeight="1" x14ac:dyDescent="0.25"/>
    <row r="29496" ht="0" hidden="1" customHeight="1" x14ac:dyDescent="0.25"/>
    <row r="29497" ht="0" hidden="1" customHeight="1" x14ac:dyDescent="0.25"/>
    <row r="29498" ht="0" hidden="1" customHeight="1" x14ac:dyDescent="0.25"/>
    <row r="29499" ht="0" hidden="1" customHeight="1" x14ac:dyDescent="0.25"/>
    <row r="29500" ht="0" hidden="1" customHeight="1" x14ac:dyDescent="0.25"/>
    <row r="29501" ht="0" hidden="1" customHeight="1" x14ac:dyDescent="0.25"/>
    <row r="29502" ht="0" hidden="1" customHeight="1" x14ac:dyDescent="0.25"/>
    <row r="29503" ht="0" hidden="1" customHeight="1" x14ac:dyDescent="0.25"/>
    <row r="29504" ht="0" hidden="1" customHeight="1" x14ac:dyDescent="0.25"/>
    <row r="29505" ht="0" hidden="1" customHeight="1" x14ac:dyDescent="0.25"/>
    <row r="29506" ht="0" hidden="1" customHeight="1" x14ac:dyDescent="0.25"/>
    <row r="29507" ht="0" hidden="1" customHeight="1" x14ac:dyDescent="0.25"/>
    <row r="29508" ht="0" hidden="1" customHeight="1" x14ac:dyDescent="0.25"/>
    <row r="29509" ht="0" hidden="1" customHeight="1" x14ac:dyDescent="0.25"/>
    <row r="29510" ht="0" hidden="1" customHeight="1" x14ac:dyDescent="0.25"/>
    <row r="29511" ht="0" hidden="1" customHeight="1" x14ac:dyDescent="0.25"/>
    <row r="29512" ht="0" hidden="1" customHeight="1" x14ac:dyDescent="0.25"/>
    <row r="29513" ht="0" hidden="1" customHeight="1" x14ac:dyDescent="0.25"/>
    <row r="29514" ht="0" hidden="1" customHeight="1" x14ac:dyDescent="0.25"/>
    <row r="29515" ht="0" hidden="1" customHeight="1" x14ac:dyDescent="0.25"/>
    <row r="29516" ht="0" hidden="1" customHeight="1" x14ac:dyDescent="0.25"/>
    <row r="29517" ht="0" hidden="1" customHeight="1" x14ac:dyDescent="0.25"/>
    <row r="29518" ht="0" hidden="1" customHeight="1" x14ac:dyDescent="0.25"/>
    <row r="29519" ht="0" hidden="1" customHeight="1" x14ac:dyDescent="0.25"/>
    <row r="29520" ht="0" hidden="1" customHeight="1" x14ac:dyDescent="0.25"/>
    <row r="29521" ht="0" hidden="1" customHeight="1" x14ac:dyDescent="0.25"/>
    <row r="29522" ht="0" hidden="1" customHeight="1" x14ac:dyDescent="0.25"/>
    <row r="29523" ht="0" hidden="1" customHeight="1" x14ac:dyDescent="0.25"/>
    <row r="29524" ht="0" hidden="1" customHeight="1" x14ac:dyDescent="0.25"/>
    <row r="29525" ht="0" hidden="1" customHeight="1" x14ac:dyDescent="0.25"/>
    <row r="29526" ht="0" hidden="1" customHeight="1" x14ac:dyDescent="0.25"/>
    <row r="29527" ht="0" hidden="1" customHeight="1" x14ac:dyDescent="0.25"/>
    <row r="29528" ht="0" hidden="1" customHeight="1" x14ac:dyDescent="0.25"/>
    <row r="29529" ht="0" hidden="1" customHeight="1" x14ac:dyDescent="0.25"/>
    <row r="29530" ht="0" hidden="1" customHeight="1" x14ac:dyDescent="0.25"/>
    <row r="29531" ht="0" hidden="1" customHeight="1" x14ac:dyDescent="0.25"/>
    <row r="29532" ht="0" hidden="1" customHeight="1" x14ac:dyDescent="0.25"/>
    <row r="29533" ht="0" hidden="1" customHeight="1" x14ac:dyDescent="0.25"/>
    <row r="29534" ht="0" hidden="1" customHeight="1" x14ac:dyDescent="0.25"/>
    <row r="29535" ht="0" hidden="1" customHeight="1" x14ac:dyDescent="0.25"/>
    <row r="29536" ht="0" hidden="1" customHeight="1" x14ac:dyDescent="0.25"/>
    <row r="29537" ht="0" hidden="1" customHeight="1" x14ac:dyDescent="0.25"/>
    <row r="29538" ht="0" hidden="1" customHeight="1" x14ac:dyDescent="0.25"/>
    <row r="29539" ht="0" hidden="1" customHeight="1" x14ac:dyDescent="0.25"/>
    <row r="29540" ht="0" hidden="1" customHeight="1" x14ac:dyDescent="0.25"/>
    <row r="29541" ht="0" hidden="1" customHeight="1" x14ac:dyDescent="0.25"/>
    <row r="29542" ht="0" hidden="1" customHeight="1" x14ac:dyDescent="0.25"/>
    <row r="29543" ht="0" hidden="1" customHeight="1" x14ac:dyDescent="0.25"/>
    <row r="29544" ht="0" hidden="1" customHeight="1" x14ac:dyDescent="0.25"/>
    <row r="29545" ht="0" hidden="1" customHeight="1" x14ac:dyDescent="0.25"/>
    <row r="29546" ht="0" hidden="1" customHeight="1" x14ac:dyDescent="0.25"/>
    <row r="29547" ht="0" hidden="1" customHeight="1" x14ac:dyDescent="0.25"/>
    <row r="29548" ht="0" hidden="1" customHeight="1" x14ac:dyDescent="0.25"/>
    <row r="29549" ht="0" hidden="1" customHeight="1" x14ac:dyDescent="0.25"/>
    <row r="29550" ht="0" hidden="1" customHeight="1" x14ac:dyDescent="0.25"/>
    <row r="29551" ht="0" hidden="1" customHeight="1" x14ac:dyDescent="0.25"/>
    <row r="29552" ht="0" hidden="1" customHeight="1" x14ac:dyDescent="0.25"/>
    <row r="29553" ht="0" hidden="1" customHeight="1" x14ac:dyDescent="0.25"/>
    <row r="29554" ht="0" hidden="1" customHeight="1" x14ac:dyDescent="0.25"/>
    <row r="29555" ht="0" hidden="1" customHeight="1" x14ac:dyDescent="0.25"/>
    <row r="29556" ht="0" hidden="1" customHeight="1" x14ac:dyDescent="0.25"/>
    <row r="29557" ht="0" hidden="1" customHeight="1" x14ac:dyDescent="0.25"/>
    <row r="29558" ht="0" hidden="1" customHeight="1" x14ac:dyDescent="0.25"/>
    <row r="29559" ht="0" hidden="1" customHeight="1" x14ac:dyDescent="0.25"/>
    <row r="29560" ht="0" hidden="1" customHeight="1" x14ac:dyDescent="0.25"/>
    <row r="29561" ht="0" hidden="1" customHeight="1" x14ac:dyDescent="0.25"/>
    <row r="29562" ht="0" hidden="1" customHeight="1" x14ac:dyDescent="0.25"/>
    <row r="29563" ht="0" hidden="1" customHeight="1" x14ac:dyDescent="0.25"/>
    <row r="29564" ht="0" hidden="1" customHeight="1" x14ac:dyDescent="0.25"/>
    <row r="29565" ht="0" hidden="1" customHeight="1" x14ac:dyDescent="0.25"/>
    <row r="29566" ht="0" hidden="1" customHeight="1" x14ac:dyDescent="0.25"/>
    <row r="29567" ht="0" hidden="1" customHeight="1" x14ac:dyDescent="0.25"/>
    <row r="29568" ht="0" hidden="1" customHeight="1" x14ac:dyDescent="0.25"/>
    <row r="29569" ht="0" hidden="1" customHeight="1" x14ac:dyDescent="0.25"/>
    <row r="29570" ht="0" hidden="1" customHeight="1" x14ac:dyDescent="0.25"/>
    <row r="29571" ht="0" hidden="1" customHeight="1" x14ac:dyDescent="0.25"/>
    <row r="29572" ht="0" hidden="1" customHeight="1" x14ac:dyDescent="0.25"/>
    <row r="29573" ht="0" hidden="1" customHeight="1" x14ac:dyDescent="0.25"/>
    <row r="29574" ht="0" hidden="1" customHeight="1" x14ac:dyDescent="0.25"/>
    <row r="29575" ht="0" hidden="1" customHeight="1" x14ac:dyDescent="0.25"/>
    <row r="29576" ht="0" hidden="1" customHeight="1" x14ac:dyDescent="0.25"/>
    <row r="29577" ht="0" hidden="1" customHeight="1" x14ac:dyDescent="0.25"/>
    <row r="29578" ht="0" hidden="1" customHeight="1" x14ac:dyDescent="0.25"/>
    <row r="29579" ht="0" hidden="1" customHeight="1" x14ac:dyDescent="0.25"/>
    <row r="29580" ht="0" hidden="1" customHeight="1" x14ac:dyDescent="0.25"/>
    <row r="29581" ht="0" hidden="1" customHeight="1" x14ac:dyDescent="0.25"/>
    <row r="29582" ht="0" hidden="1" customHeight="1" x14ac:dyDescent="0.25"/>
    <row r="29583" ht="0" hidden="1" customHeight="1" x14ac:dyDescent="0.25"/>
    <row r="29584" ht="0" hidden="1" customHeight="1" x14ac:dyDescent="0.25"/>
    <row r="29585" ht="0" hidden="1" customHeight="1" x14ac:dyDescent="0.25"/>
    <row r="29586" ht="0" hidden="1" customHeight="1" x14ac:dyDescent="0.25"/>
    <row r="29587" ht="0" hidden="1" customHeight="1" x14ac:dyDescent="0.25"/>
    <row r="29588" ht="0" hidden="1" customHeight="1" x14ac:dyDescent="0.25"/>
    <row r="29589" ht="0" hidden="1" customHeight="1" x14ac:dyDescent="0.25"/>
    <row r="29590" ht="0" hidden="1" customHeight="1" x14ac:dyDescent="0.25"/>
    <row r="29591" ht="0" hidden="1" customHeight="1" x14ac:dyDescent="0.25"/>
    <row r="29592" ht="0" hidden="1" customHeight="1" x14ac:dyDescent="0.25"/>
    <row r="29593" ht="0" hidden="1" customHeight="1" x14ac:dyDescent="0.25"/>
    <row r="29594" ht="0" hidden="1" customHeight="1" x14ac:dyDescent="0.25"/>
    <row r="29595" ht="0" hidden="1" customHeight="1" x14ac:dyDescent="0.25"/>
    <row r="29596" ht="0" hidden="1" customHeight="1" x14ac:dyDescent="0.25"/>
    <row r="29597" ht="0" hidden="1" customHeight="1" x14ac:dyDescent="0.25"/>
    <row r="29598" ht="0" hidden="1" customHeight="1" x14ac:dyDescent="0.25"/>
    <row r="29599" ht="0" hidden="1" customHeight="1" x14ac:dyDescent="0.25"/>
    <row r="29600" ht="0" hidden="1" customHeight="1" x14ac:dyDescent="0.25"/>
    <row r="29601" ht="0" hidden="1" customHeight="1" x14ac:dyDescent="0.25"/>
    <row r="29602" ht="0" hidden="1" customHeight="1" x14ac:dyDescent="0.25"/>
    <row r="29603" ht="0" hidden="1" customHeight="1" x14ac:dyDescent="0.25"/>
    <row r="29604" ht="0" hidden="1" customHeight="1" x14ac:dyDescent="0.25"/>
    <row r="29605" ht="0" hidden="1" customHeight="1" x14ac:dyDescent="0.25"/>
    <row r="29606" ht="0" hidden="1" customHeight="1" x14ac:dyDescent="0.25"/>
    <row r="29607" ht="0" hidden="1" customHeight="1" x14ac:dyDescent="0.25"/>
    <row r="29608" ht="0" hidden="1" customHeight="1" x14ac:dyDescent="0.25"/>
    <row r="29609" ht="0" hidden="1" customHeight="1" x14ac:dyDescent="0.25"/>
    <row r="29610" ht="0" hidden="1" customHeight="1" x14ac:dyDescent="0.25"/>
    <row r="29611" ht="0" hidden="1" customHeight="1" x14ac:dyDescent="0.25"/>
    <row r="29612" ht="0" hidden="1" customHeight="1" x14ac:dyDescent="0.25"/>
    <row r="29613" ht="0" hidden="1" customHeight="1" x14ac:dyDescent="0.25"/>
    <row r="29614" ht="0" hidden="1" customHeight="1" x14ac:dyDescent="0.25"/>
    <row r="29615" ht="0" hidden="1" customHeight="1" x14ac:dyDescent="0.25"/>
    <row r="29616" ht="0" hidden="1" customHeight="1" x14ac:dyDescent="0.25"/>
    <row r="29617" ht="0" hidden="1" customHeight="1" x14ac:dyDescent="0.25"/>
    <row r="29618" ht="0" hidden="1" customHeight="1" x14ac:dyDescent="0.25"/>
    <row r="29619" ht="0" hidden="1" customHeight="1" x14ac:dyDescent="0.25"/>
    <row r="29620" ht="0" hidden="1" customHeight="1" x14ac:dyDescent="0.25"/>
    <row r="29621" ht="0" hidden="1" customHeight="1" x14ac:dyDescent="0.25"/>
    <row r="29622" ht="0" hidden="1" customHeight="1" x14ac:dyDescent="0.25"/>
    <row r="29623" ht="0" hidden="1" customHeight="1" x14ac:dyDescent="0.25"/>
    <row r="29624" ht="0" hidden="1" customHeight="1" x14ac:dyDescent="0.25"/>
    <row r="29625" ht="0" hidden="1" customHeight="1" x14ac:dyDescent="0.25"/>
    <row r="29626" ht="0" hidden="1" customHeight="1" x14ac:dyDescent="0.25"/>
    <row r="29627" ht="0" hidden="1" customHeight="1" x14ac:dyDescent="0.25"/>
    <row r="29628" ht="0" hidden="1" customHeight="1" x14ac:dyDescent="0.25"/>
    <row r="29629" ht="0" hidden="1" customHeight="1" x14ac:dyDescent="0.25"/>
    <row r="29630" ht="0" hidden="1" customHeight="1" x14ac:dyDescent="0.25"/>
    <row r="29631" ht="0" hidden="1" customHeight="1" x14ac:dyDescent="0.25"/>
    <row r="29632" ht="0" hidden="1" customHeight="1" x14ac:dyDescent="0.25"/>
    <row r="29633" ht="0" hidden="1" customHeight="1" x14ac:dyDescent="0.25"/>
    <row r="29634" ht="0" hidden="1" customHeight="1" x14ac:dyDescent="0.25"/>
    <row r="29635" ht="0" hidden="1" customHeight="1" x14ac:dyDescent="0.25"/>
    <row r="29636" ht="0" hidden="1" customHeight="1" x14ac:dyDescent="0.25"/>
    <row r="29637" ht="0" hidden="1" customHeight="1" x14ac:dyDescent="0.25"/>
    <row r="29638" ht="0" hidden="1" customHeight="1" x14ac:dyDescent="0.25"/>
    <row r="29639" ht="0" hidden="1" customHeight="1" x14ac:dyDescent="0.25"/>
    <row r="29640" ht="0" hidden="1" customHeight="1" x14ac:dyDescent="0.25"/>
    <row r="29641" ht="0" hidden="1" customHeight="1" x14ac:dyDescent="0.25"/>
    <row r="29642" ht="0" hidden="1" customHeight="1" x14ac:dyDescent="0.25"/>
    <row r="29643" ht="0" hidden="1" customHeight="1" x14ac:dyDescent="0.25"/>
    <row r="29644" ht="0" hidden="1" customHeight="1" x14ac:dyDescent="0.25"/>
    <row r="29645" ht="0" hidden="1" customHeight="1" x14ac:dyDescent="0.25"/>
    <row r="29646" ht="0" hidden="1" customHeight="1" x14ac:dyDescent="0.25"/>
    <row r="29647" ht="0" hidden="1" customHeight="1" x14ac:dyDescent="0.25"/>
    <row r="29648" ht="0" hidden="1" customHeight="1" x14ac:dyDescent="0.25"/>
    <row r="29649" ht="0" hidden="1" customHeight="1" x14ac:dyDescent="0.25"/>
    <row r="29650" ht="0" hidden="1" customHeight="1" x14ac:dyDescent="0.25"/>
    <row r="29651" ht="0" hidden="1" customHeight="1" x14ac:dyDescent="0.25"/>
    <row r="29652" ht="0" hidden="1" customHeight="1" x14ac:dyDescent="0.25"/>
    <row r="29653" ht="0" hidden="1" customHeight="1" x14ac:dyDescent="0.25"/>
    <row r="29654" ht="0" hidden="1" customHeight="1" x14ac:dyDescent="0.25"/>
    <row r="29655" ht="0" hidden="1" customHeight="1" x14ac:dyDescent="0.25"/>
    <row r="29656" ht="0" hidden="1" customHeight="1" x14ac:dyDescent="0.25"/>
    <row r="29657" ht="0" hidden="1" customHeight="1" x14ac:dyDescent="0.25"/>
    <row r="29658" ht="0" hidden="1" customHeight="1" x14ac:dyDescent="0.25"/>
    <row r="29659" ht="0" hidden="1" customHeight="1" x14ac:dyDescent="0.25"/>
    <row r="29660" ht="0" hidden="1" customHeight="1" x14ac:dyDescent="0.25"/>
    <row r="29661" ht="0" hidden="1" customHeight="1" x14ac:dyDescent="0.25"/>
    <row r="29662" ht="0" hidden="1" customHeight="1" x14ac:dyDescent="0.25"/>
    <row r="29663" ht="0" hidden="1" customHeight="1" x14ac:dyDescent="0.25"/>
    <row r="29664" ht="0" hidden="1" customHeight="1" x14ac:dyDescent="0.25"/>
    <row r="29665" ht="0" hidden="1" customHeight="1" x14ac:dyDescent="0.25"/>
    <row r="29666" ht="0" hidden="1" customHeight="1" x14ac:dyDescent="0.25"/>
    <row r="29667" ht="0" hidden="1" customHeight="1" x14ac:dyDescent="0.25"/>
    <row r="29668" ht="0" hidden="1" customHeight="1" x14ac:dyDescent="0.25"/>
    <row r="29669" ht="0" hidden="1" customHeight="1" x14ac:dyDescent="0.25"/>
    <row r="29670" ht="0" hidden="1" customHeight="1" x14ac:dyDescent="0.25"/>
    <row r="29671" ht="0" hidden="1" customHeight="1" x14ac:dyDescent="0.25"/>
    <row r="29672" ht="0" hidden="1" customHeight="1" x14ac:dyDescent="0.25"/>
    <row r="29673" ht="0" hidden="1" customHeight="1" x14ac:dyDescent="0.25"/>
    <row r="29674" ht="0" hidden="1" customHeight="1" x14ac:dyDescent="0.25"/>
    <row r="29675" ht="0" hidden="1" customHeight="1" x14ac:dyDescent="0.25"/>
    <row r="29676" ht="0" hidden="1" customHeight="1" x14ac:dyDescent="0.25"/>
    <row r="29677" ht="0" hidden="1" customHeight="1" x14ac:dyDescent="0.25"/>
    <row r="29678" ht="0" hidden="1" customHeight="1" x14ac:dyDescent="0.25"/>
    <row r="29679" ht="0" hidden="1" customHeight="1" x14ac:dyDescent="0.25"/>
    <row r="29680" ht="0" hidden="1" customHeight="1" x14ac:dyDescent="0.25"/>
    <row r="29681" ht="0" hidden="1" customHeight="1" x14ac:dyDescent="0.25"/>
    <row r="29682" ht="0" hidden="1" customHeight="1" x14ac:dyDescent="0.25"/>
    <row r="29683" ht="0" hidden="1" customHeight="1" x14ac:dyDescent="0.25"/>
    <row r="29684" ht="0" hidden="1" customHeight="1" x14ac:dyDescent="0.25"/>
    <row r="29685" ht="0" hidden="1" customHeight="1" x14ac:dyDescent="0.25"/>
    <row r="29686" ht="0" hidden="1" customHeight="1" x14ac:dyDescent="0.25"/>
    <row r="29687" ht="0" hidden="1" customHeight="1" x14ac:dyDescent="0.25"/>
    <row r="29688" ht="0" hidden="1" customHeight="1" x14ac:dyDescent="0.25"/>
    <row r="29689" ht="0" hidden="1" customHeight="1" x14ac:dyDescent="0.25"/>
    <row r="29690" ht="0" hidden="1" customHeight="1" x14ac:dyDescent="0.25"/>
    <row r="29691" ht="0" hidden="1" customHeight="1" x14ac:dyDescent="0.25"/>
    <row r="29692" ht="0" hidden="1" customHeight="1" x14ac:dyDescent="0.25"/>
    <row r="29693" ht="0" hidden="1" customHeight="1" x14ac:dyDescent="0.25"/>
    <row r="29694" ht="0" hidden="1" customHeight="1" x14ac:dyDescent="0.25"/>
    <row r="29695" ht="0" hidden="1" customHeight="1" x14ac:dyDescent="0.25"/>
    <row r="29696" ht="0" hidden="1" customHeight="1" x14ac:dyDescent="0.25"/>
    <row r="29697" ht="0" hidden="1" customHeight="1" x14ac:dyDescent="0.25"/>
    <row r="29698" ht="0" hidden="1" customHeight="1" x14ac:dyDescent="0.25"/>
    <row r="29699" ht="0" hidden="1" customHeight="1" x14ac:dyDescent="0.25"/>
    <row r="29700" ht="0" hidden="1" customHeight="1" x14ac:dyDescent="0.25"/>
    <row r="29701" ht="0" hidden="1" customHeight="1" x14ac:dyDescent="0.25"/>
    <row r="29702" ht="0" hidden="1" customHeight="1" x14ac:dyDescent="0.25"/>
    <row r="29703" ht="0" hidden="1" customHeight="1" x14ac:dyDescent="0.25"/>
    <row r="29704" ht="0" hidden="1" customHeight="1" x14ac:dyDescent="0.25"/>
    <row r="29705" ht="0" hidden="1" customHeight="1" x14ac:dyDescent="0.25"/>
    <row r="29706" ht="0" hidden="1" customHeight="1" x14ac:dyDescent="0.25"/>
    <row r="29707" ht="0" hidden="1" customHeight="1" x14ac:dyDescent="0.25"/>
    <row r="29708" ht="0" hidden="1" customHeight="1" x14ac:dyDescent="0.25"/>
    <row r="29709" ht="0" hidden="1" customHeight="1" x14ac:dyDescent="0.25"/>
    <row r="29710" ht="0" hidden="1" customHeight="1" x14ac:dyDescent="0.25"/>
    <row r="29711" ht="0" hidden="1" customHeight="1" x14ac:dyDescent="0.25"/>
    <row r="29712" ht="0" hidden="1" customHeight="1" x14ac:dyDescent="0.25"/>
    <row r="29713" ht="0" hidden="1" customHeight="1" x14ac:dyDescent="0.25"/>
    <row r="29714" ht="0" hidden="1" customHeight="1" x14ac:dyDescent="0.25"/>
    <row r="29715" ht="0" hidden="1" customHeight="1" x14ac:dyDescent="0.25"/>
    <row r="29716" ht="0" hidden="1" customHeight="1" x14ac:dyDescent="0.25"/>
    <row r="29717" ht="0" hidden="1" customHeight="1" x14ac:dyDescent="0.25"/>
    <row r="29718" ht="0" hidden="1" customHeight="1" x14ac:dyDescent="0.25"/>
    <row r="29719" ht="0" hidden="1" customHeight="1" x14ac:dyDescent="0.25"/>
    <row r="29720" ht="0" hidden="1" customHeight="1" x14ac:dyDescent="0.25"/>
    <row r="29721" ht="0" hidden="1" customHeight="1" x14ac:dyDescent="0.25"/>
    <row r="29722" ht="0" hidden="1" customHeight="1" x14ac:dyDescent="0.25"/>
    <row r="29723" ht="0" hidden="1" customHeight="1" x14ac:dyDescent="0.25"/>
    <row r="29724" ht="0" hidden="1" customHeight="1" x14ac:dyDescent="0.25"/>
    <row r="29725" ht="0" hidden="1" customHeight="1" x14ac:dyDescent="0.25"/>
    <row r="29726" ht="0" hidden="1" customHeight="1" x14ac:dyDescent="0.25"/>
    <row r="29727" ht="0" hidden="1" customHeight="1" x14ac:dyDescent="0.25"/>
    <row r="29728" ht="0" hidden="1" customHeight="1" x14ac:dyDescent="0.25"/>
    <row r="29729" ht="0" hidden="1" customHeight="1" x14ac:dyDescent="0.25"/>
    <row r="29730" ht="0" hidden="1" customHeight="1" x14ac:dyDescent="0.25"/>
    <row r="29731" ht="0" hidden="1" customHeight="1" x14ac:dyDescent="0.25"/>
    <row r="29732" ht="0" hidden="1" customHeight="1" x14ac:dyDescent="0.25"/>
    <row r="29733" ht="0" hidden="1" customHeight="1" x14ac:dyDescent="0.25"/>
    <row r="29734" ht="0" hidden="1" customHeight="1" x14ac:dyDescent="0.25"/>
    <row r="29735" ht="0" hidden="1" customHeight="1" x14ac:dyDescent="0.25"/>
    <row r="29736" ht="0" hidden="1" customHeight="1" x14ac:dyDescent="0.25"/>
    <row r="29737" ht="0" hidden="1" customHeight="1" x14ac:dyDescent="0.25"/>
    <row r="29738" ht="0" hidden="1" customHeight="1" x14ac:dyDescent="0.25"/>
    <row r="29739" ht="0" hidden="1" customHeight="1" x14ac:dyDescent="0.25"/>
    <row r="29740" ht="0" hidden="1" customHeight="1" x14ac:dyDescent="0.25"/>
    <row r="29741" ht="0" hidden="1" customHeight="1" x14ac:dyDescent="0.25"/>
    <row r="29742" ht="0" hidden="1" customHeight="1" x14ac:dyDescent="0.25"/>
    <row r="29743" ht="0" hidden="1" customHeight="1" x14ac:dyDescent="0.25"/>
    <row r="29744" ht="0" hidden="1" customHeight="1" x14ac:dyDescent="0.25"/>
    <row r="29745" ht="0" hidden="1" customHeight="1" x14ac:dyDescent="0.25"/>
    <row r="29746" ht="0" hidden="1" customHeight="1" x14ac:dyDescent="0.25"/>
    <row r="29747" ht="0" hidden="1" customHeight="1" x14ac:dyDescent="0.25"/>
    <row r="29748" ht="0" hidden="1" customHeight="1" x14ac:dyDescent="0.25"/>
    <row r="29749" ht="0" hidden="1" customHeight="1" x14ac:dyDescent="0.25"/>
    <row r="29750" ht="0" hidden="1" customHeight="1" x14ac:dyDescent="0.25"/>
    <row r="29751" ht="0" hidden="1" customHeight="1" x14ac:dyDescent="0.25"/>
    <row r="29752" ht="0" hidden="1" customHeight="1" x14ac:dyDescent="0.25"/>
    <row r="29753" ht="0" hidden="1" customHeight="1" x14ac:dyDescent="0.25"/>
    <row r="29754" ht="0" hidden="1" customHeight="1" x14ac:dyDescent="0.25"/>
    <row r="29755" ht="0" hidden="1" customHeight="1" x14ac:dyDescent="0.25"/>
    <row r="29756" ht="0" hidden="1" customHeight="1" x14ac:dyDescent="0.25"/>
    <row r="29757" ht="0" hidden="1" customHeight="1" x14ac:dyDescent="0.25"/>
    <row r="29758" ht="0" hidden="1" customHeight="1" x14ac:dyDescent="0.25"/>
    <row r="29759" ht="0" hidden="1" customHeight="1" x14ac:dyDescent="0.25"/>
    <row r="29760" ht="0" hidden="1" customHeight="1" x14ac:dyDescent="0.25"/>
    <row r="29761" ht="0" hidden="1" customHeight="1" x14ac:dyDescent="0.25"/>
    <row r="29762" ht="0" hidden="1" customHeight="1" x14ac:dyDescent="0.25"/>
    <row r="29763" ht="0" hidden="1" customHeight="1" x14ac:dyDescent="0.25"/>
    <row r="29764" ht="0" hidden="1" customHeight="1" x14ac:dyDescent="0.25"/>
    <row r="29765" ht="0" hidden="1" customHeight="1" x14ac:dyDescent="0.25"/>
    <row r="29766" ht="0" hidden="1" customHeight="1" x14ac:dyDescent="0.25"/>
    <row r="29767" ht="0" hidden="1" customHeight="1" x14ac:dyDescent="0.25"/>
    <row r="29768" ht="0" hidden="1" customHeight="1" x14ac:dyDescent="0.25"/>
    <row r="29769" ht="0" hidden="1" customHeight="1" x14ac:dyDescent="0.25"/>
    <row r="29770" ht="0" hidden="1" customHeight="1" x14ac:dyDescent="0.25"/>
    <row r="29771" ht="0" hidden="1" customHeight="1" x14ac:dyDescent="0.25"/>
    <row r="29772" ht="0" hidden="1" customHeight="1" x14ac:dyDescent="0.25"/>
    <row r="29773" ht="0" hidden="1" customHeight="1" x14ac:dyDescent="0.25"/>
    <row r="29774" ht="0" hidden="1" customHeight="1" x14ac:dyDescent="0.25"/>
    <row r="29775" ht="0" hidden="1" customHeight="1" x14ac:dyDescent="0.25"/>
    <row r="29776" ht="0" hidden="1" customHeight="1" x14ac:dyDescent="0.25"/>
    <row r="29777" ht="0" hidden="1" customHeight="1" x14ac:dyDescent="0.25"/>
    <row r="29778" ht="0" hidden="1" customHeight="1" x14ac:dyDescent="0.25"/>
    <row r="29779" ht="0" hidden="1" customHeight="1" x14ac:dyDescent="0.25"/>
    <row r="29780" ht="0" hidden="1" customHeight="1" x14ac:dyDescent="0.25"/>
    <row r="29781" ht="0" hidden="1" customHeight="1" x14ac:dyDescent="0.25"/>
    <row r="29782" ht="0" hidden="1" customHeight="1" x14ac:dyDescent="0.25"/>
    <row r="29783" ht="0" hidden="1" customHeight="1" x14ac:dyDescent="0.25"/>
    <row r="29784" ht="0" hidden="1" customHeight="1" x14ac:dyDescent="0.25"/>
    <row r="29785" ht="0" hidden="1" customHeight="1" x14ac:dyDescent="0.25"/>
    <row r="29786" ht="0" hidden="1" customHeight="1" x14ac:dyDescent="0.25"/>
    <row r="29787" ht="0" hidden="1" customHeight="1" x14ac:dyDescent="0.25"/>
    <row r="29788" ht="0" hidden="1" customHeight="1" x14ac:dyDescent="0.25"/>
    <row r="29789" ht="0" hidden="1" customHeight="1" x14ac:dyDescent="0.25"/>
    <row r="29790" ht="0" hidden="1" customHeight="1" x14ac:dyDescent="0.25"/>
    <row r="29791" ht="0" hidden="1" customHeight="1" x14ac:dyDescent="0.25"/>
    <row r="29792" ht="0" hidden="1" customHeight="1" x14ac:dyDescent="0.25"/>
    <row r="29793" ht="0" hidden="1" customHeight="1" x14ac:dyDescent="0.25"/>
    <row r="29794" ht="0" hidden="1" customHeight="1" x14ac:dyDescent="0.25"/>
    <row r="29795" ht="0" hidden="1" customHeight="1" x14ac:dyDescent="0.25"/>
    <row r="29796" ht="0" hidden="1" customHeight="1" x14ac:dyDescent="0.25"/>
    <row r="29797" ht="0" hidden="1" customHeight="1" x14ac:dyDescent="0.25"/>
    <row r="29798" ht="0" hidden="1" customHeight="1" x14ac:dyDescent="0.25"/>
    <row r="29799" ht="0" hidden="1" customHeight="1" x14ac:dyDescent="0.25"/>
    <row r="29800" ht="0" hidden="1" customHeight="1" x14ac:dyDescent="0.25"/>
    <row r="29801" ht="0" hidden="1" customHeight="1" x14ac:dyDescent="0.25"/>
    <row r="29802" ht="0" hidden="1" customHeight="1" x14ac:dyDescent="0.25"/>
    <row r="29803" ht="0" hidden="1" customHeight="1" x14ac:dyDescent="0.25"/>
    <row r="29804" ht="0" hidden="1" customHeight="1" x14ac:dyDescent="0.25"/>
    <row r="29805" ht="0" hidden="1" customHeight="1" x14ac:dyDescent="0.25"/>
    <row r="29806" ht="0" hidden="1" customHeight="1" x14ac:dyDescent="0.25"/>
    <row r="29807" ht="0" hidden="1" customHeight="1" x14ac:dyDescent="0.25"/>
    <row r="29808" ht="0" hidden="1" customHeight="1" x14ac:dyDescent="0.25"/>
    <row r="29809" ht="0" hidden="1" customHeight="1" x14ac:dyDescent="0.25"/>
    <row r="29810" ht="0" hidden="1" customHeight="1" x14ac:dyDescent="0.25"/>
    <row r="29811" ht="0" hidden="1" customHeight="1" x14ac:dyDescent="0.25"/>
    <row r="29812" ht="0" hidden="1" customHeight="1" x14ac:dyDescent="0.25"/>
    <row r="29813" ht="0" hidden="1" customHeight="1" x14ac:dyDescent="0.25"/>
    <row r="29814" ht="0" hidden="1" customHeight="1" x14ac:dyDescent="0.25"/>
    <row r="29815" ht="0" hidden="1" customHeight="1" x14ac:dyDescent="0.25"/>
    <row r="29816" ht="0" hidden="1" customHeight="1" x14ac:dyDescent="0.25"/>
    <row r="29817" ht="0" hidden="1" customHeight="1" x14ac:dyDescent="0.25"/>
    <row r="29818" ht="0" hidden="1" customHeight="1" x14ac:dyDescent="0.25"/>
    <row r="29819" ht="0" hidden="1" customHeight="1" x14ac:dyDescent="0.25"/>
    <row r="29820" ht="0" hidden="1" customHeight="1" x14ac:dyDescent="0.25"/>
    <row r="29821" ht="0" hidden="1" customHeight="1" x14ac:dyDescent="0.25"/>
    <row r="29822" ht="0" hidden="1" customHeight="1" x14ac:dyDescent="0.25"/>
    <row r="29823" ht="0" hidden="1" customHeight="1" x14ac:dyDescent="0.25"/>
    <row r="29824" ht="0" hidden="1" customHeight="1" x14ac:dyDescent="0.25"/>
    <row r="29825" ht="0" hidden="1" customHeight="1" x14ac:dyDescent="0.25"/>
    <row r="29826" ht="0" hidden="1" customHeight="1" x14ac:dyDescent="0.25"/>
    <row r="29827" ht="0" hidden="1" customHeight="1" x14ac:dyDescent="0.25"/>
    <row r="29828" ht="0" hidden="1" customHeight="1" x14ac:dyDescent="0.25"/>
    <row r="29829" ht="0" hidden="1" customHeight="1" x14ac:dyDescent="0.25"/>
    <row r="29830" ht="0" hidden="1" customHeight="1" x14ac:dyDescent="0.25"/>
    <row r="29831" ht="0" hidden="1" customHeight="1" x14ac:dyDescent="0.25"/>
    <row r="29832" ht="0" hidden="1" customHeight="1" x14ac:dyDescent="0.25"/>
    <row r="29833" ht="0" hidden="1" customHeight="1" x14ac:dyDescent="0.25"/>
    <row r="29834" ht="0" hidden="1" customHeight="1" x14ac:dyDescent="0.25"/>
    <row r="29835" ht="0" hidden="1" customHeight="1" x14ac:dyDescent="0.25"/>
    <row r="29836" ht="0" hidden="1" customHeight="1" x14ac:dyDescent="0.25"/>
    <row r="29837" ht="0" hidden="1" customHeight="1" x14ac:dyDescent="0.25"/>
    <row r="29838" ht="0" hidden="1" customHeight="1" x14ac:dyDescent="0.25"/>
    <row r="29839" ht="0" hidden="1" customHeight="1" x14ac:dyDescent="0.25"/>
    <row r="29840" ht="0" hidden="1" customHeight="1" x14ac:dyDescent="0.25"/>
    <row r="29841" ht="0" hidden="1" customHeight="1" x14ac:dyDescent="0.25"/>
    <row r="29842" ht="0" hidden="1" customHeight="1" x14ac:dyDescent="0.25"/>
    <row r="29843" ht="0" hidden="1" customHeight="1" x14ac:dyDescent="0.25"/>
    <row r="29844" ht="0" hidden="1" customHeight="1" x14ac:dyDescent="0.25"/>
    <row r="29845" ht="0" hidden="1" customHeight="1" x14ac:dyDescent="0.25"/>
    <row r="29846" ht="0" hidden="1" customHeight="1" x14ac:dyDescent="0.25"/>
    <row r="29847" ht="0" hidden="1" customHeight="1" x14ac:dyDescent="0.25"/>
    <row r="29848" ht="0" hidden="1" customHeight="1" x14ac:dyDescent="0.25"/>
    <row r="29849" ht="0" hidden="1" customHeight="1" x14ac:dyDescent="0.25"/>
    <row r="29850" ht="0" hidden="1" customHeight="1" x14ac:dyDescent="0.25"/>
    <row r="29851" ht="0" hidden="1" customHeight="1" x14ac:dyDescent="0.25"/>
    <row r="29852" ht="0" hidden="1" customHeight="1" x14ac:dyDescent="0.25"/>
    <row r="29853" ht="0" hidden="1" customHeight="1" x14ac:dyDescent="0.25"/>
    <row r="29854" ht="0" hidden="1" customHeight="1" x14ac:dyDescent="0.25"/>
    <row r="29855" ht="0" hidden="1" customHeight="1" x14ac:dyDescent="0.25"/>
    <row r="29856" ht="0" hidden="1" customHeight="1" x14ac:dyDescent="0.25"/>
    <row r="29857" ht="0" hidden="1" customHeight="1" x14ac:dyDescent="0.25"/>
    <row r="29858" ht="0" hidden="1" customHeight="1" x14ac:dyDescent="0.25"/>
    <row r="29859" ht="0" hidden="1" customHeight="1" x14ac:dyDescent="0.25"/>
    <row r="29860" ht="0" hidden="1" customHeight="1" x14ac:dyDescent="0.25"/>
    <row r="29861" ht="0" hidden="1" customHeight="1" x14ac:dyDescent="0.25"/>
    <row r="29862" ht="0" hidden="1" customHeight="1" x14ac:dyDescent="0.25"/>
    <row r="29863" ht="0" hidden="1" customHeight="1" x14ac:dyDescent="0.25"/>
    <row r="29864" ht="0" hidden="1" customHeight="1" x14ac:dyDescent="0.25"/>
    <row r="29865" ht="0" hidden="1" customHeight="1" x14ac:dyDescent="0.25"/>
    <row r="29866" ht="0" hidden="1" customHeight="1" x14ac:dyDescent="0.25"/>
    <row r="29867" ht="0" hidden="1" customHeight="1" x14ac:dyDescent="0.25"/>
    <row r="29868" ht="0" hidden="1" customHeight="1" x14ac:dyDescent="0.25"/>
    <row r="29869" ht="0" hidden="1" customHeight="1" x14ac:dyDescent="0.25"/>
    <row r="29870" ht="0" hidden="1" customHeight="1" x14ac:dyDescent="0.25"/>
    <row r="29871" ht="0" hidden="1" customHeight="1" x14ac:dyDescent="0.25"/>
    <row r="29872" ht="0" hidden="1" customHeight="1" x14ac:dyDescent="0.25"/>
    <row r="29873" ht="0" hidden="1" customHeight="1" x14ac:dyDescent="0.25"/>
    <row r="29874" ht="0" hidden="1" customHeight="1" x14ac:dyDescent="0.25"/>
    <row r="29875" ht="0" hidden="1" customHeight="1" x14ac:dyDescent="0.25"/>
    <row r="29876" ht="0" hidden="1" customHeight="1" x14ac:dyDescent="0.25"/>
    <row r="29877" ht="0" hidden="1" customHeight="1" x14ac:dyDescent="0.25"/>
    <row r="29878" ht="0" hidden="1" customHeight="1" x14ac:dyDescent="0.25"/>
    <row r="29879" ht="0" hidden="1" customHeight="1" x14ac:dyDescent="0.25"/>
    <row r="29880" ht="0" hidden="1" customHeight="1" x14ac:dyDescent="0.25"/>
    <row r="29881" ht="0" hidden="1" customHeight="1" x14ac:dyDescent="0.25"/>
    <row r="29882" ht="0" hidden="1" customHeight="1" x14ac:dyDescent="0.25"/>
    <row r="29883" ht="0" hidden="1" customHeight="1" x14ac:dyDescent="0.25"/>
    <row r="29884" ht="0" hidden="1" customHeight="1" x14ac:dyDescent="0.25"/>
    <row r="29885" ht="0" hidden="1" customHeight="1" x14ac:dyDescent="0.25"/>
    <row r="29886" ht="0" hidden="1" customHeight="1" x14ac:dyDescent="0.25"/>
    <row r="29887" ht="0" hidden="1" customHeight="1" x14ac:dyDescent="0.25"/>
    <row r="29888" ht="0" hidden="1" customHeight="1" x14ac:dyDescent="0.25"/>
    <row r="29889" ht="0" hidden="1" customHeight="1" x14ac:dyDescent="0.25"/>
    <row r="29890" ht="0" hidden="1" customHeight="1" x14ac:dyDescent="0.25"/>
    <row r="29891" ht="0" hidden="1" customHeight="1" x14ac:dyDescent="0.25"/>
    <row r="29892" ht="0" hidden="1" customHeight="1" x14ac:dyDescent="0.25"/>
    <row r="29893" ht="0" hidden="1" customHeight="1" x14ac:dyDescent="0.25"/>
    <row r="29894" ht="0" hidden="1" customHeight="1" x14ac:dyDescent="0.25"/>
    <row r="29895" ht="0" hidden="1" customHeight="1" x14ac:dyDescent="0.25"/>
    <row r="29896" ht="0" hidden="1" customHeight="1" x14ac:dyDescent="0.25"/>
    <row r="29897" ht="0" hidden="1" customHeight="1" x14ac:dyDescent="0.25"/>
    <row r="29898" ht="0" hidden="1" customHeight="1" x14ac:dyDescent="0.25"/>
    <row r="29899" ht="0" hidden="1" customHeight="1" x14ac:dyDescent="0.25"/>
    <row r="29900" ht="0" hidden="1" customHeight="1" x14ac:dyDescent="0.25"/>
    <row r="29901" ht="0" hidden="1" customHeight="1" x14ac:dyDescent="0.25"/>
    <row r="29902" ht="0" hidden="1" customHeight="1" x14ac:dyDescent="0.25"/>
    <row r="29903" ht="0" hidden="1" customHeight="1" x14ac:dyDescent="0.25"/>
    <row r="29904" ht="0" hidden="1" customHeight="1" x14ac:dyDescent="0.25"/>
    <row r="29905" ht="0" hidden="1" customHeight="1" x14ac:dyDescent="0.25"/>
    <row r="29906" ht="0" hidden="1" customHeight="1" x14ac:dyDescent="0.25"/>
    <row r="29907" ht="0" hidden="1" customHeight="1" x14ac:dyDescent="0.25"/>
    <row r="29908" ht="0" hidden="1" customHeight="1" x14ac:dyDescent="0.25"/>
    <row r="29909" ht="0" hidden="1" customHeight="1" x14ac:dyDescent="0.25"/>
    <row r="29910" ht="0" hidden="1" customHeight="1" x14ac:dyDescent="0.25"/>
    <row r="29911" ht="0" hidden="1" customHeight="1" x14ac:dyDescent="0.25"/>
    <row r="29912" ht="0" hidden="1" customHeight="1" x14ac:dyDescent="0.25"/>
    <row r="29913" ht="0" hidden="1" customHeight="1" x14ac:dyDescent="0.25"/>
    <row r="29914" ht="0" hidden="1" customHeight="1" x14ac:dyDescent="0.25"/>
    <row r="29915" ht="0" hidden="1" customHeight="1" x14ac:dyDescent="0.25"/>
    <row r="29916" ht="0" hidden="1" customHeight="1" x14ac:dyDescent="0.25"/>
    <row r="29917" ht="0" hidden="1" customHeight="1" x14ac:dyDescent="0.25"/>
    <row r="29918" ht="0" hidden="1" customHeight="1" x14ac:dyDescent="0.25"/>
    <row r="29919" ht="0" hidden="1" customHeight="1" x14ac:dyDescent="0.25"/>
    <row r="29920" ht="0" hidden="1" customHeight="1" x14ac:dyDescent="0.25"/>
    <row r="29921" ht="0" hidden="1" customHeight="1" x14ac:dyDescent="0.25"/>
    <row r="29922" ht="0" hidden="1" customHeight="1" x14ac:dyDescent="0.25"/>
    <row r="29923" ht="0" hidden="1" customHeight="1" x14ac:dyDescent="0.25"/>
    <row r="29924" ht="0" hidden="1" customHeight="1" x14ac:dyDescent="0.25"/>
    <row r="29925" ht="0" hidden="1" customHeight="1" x14ac:dyDescent="0.25"/>
    <row r="29926" ht="0" hidden="1" customHeight="1" x14ac:dyDescent="0.25"/>
    <row r="29927" ht="0" hidden="1" customHeight="1" x14ac:dyDescent="0.25"/>
    <row r="29928" ht="0" hidden="1" customHeight="1" x14ac:dyDescent="0.25"/>
    <row r="29929" ht="0" hidden="1" customHeight="1" x14ac:dyDescent="0.25"/>
    <row r="29930" ht="0" hidden="1" customHeight="1" x14ac:dyDescent="0.25"/>
    <row r="29931" ht="0" hidden="1" customHeight="1" x14ac:dyDescent="0.25"/>
    <row r="29932" ht="0" hidden="1" customHeight="1" x14ac:dyDescent="0.25"/>
    <row r="29933" ht="0" hidden="1" customHeight="1" x14ac:dyDescent="0.25"/>
    <row r="29934" ht="0" hidden="1" customHeight="1" x14ac:dyDescent="0.25"/>
    <row r="29935" ht="0" hidden="1" customHeight="1" x14ac:dyDescent="0.25"/>
    <row r="29936" ht="0" hidden="1" customHeight="1" x14ac:dyDescent="0.25"/>
    <row r="29937" ht="0" hidden="1" customHeight="1" x14ac:dyDescent="0.25"/>
    <row r="29938" ht="0" hidden="1" customHeight="1" x14ac:dyDescent="0.25"/>
    <row r="29939" ht="0" hidden="1" customHeight="1" x14ac:dyDescent="0.25"/>
    <row r="29940" ht="0" hidden="1" customHeight="1" x14ac:dyDescent="0.25"/>
    <row r="29941" ht="0" hidden="1" customHeight="1" x14ac:dyDescent="0.25"/>
    <row r="29942" ht="0" hidden="1" customHeight="1" x14ac:dyDescent="0.25"/>
    <row r="29943" ht="0" hidden="1" customHeight="1" x14ac:dyDescent="0.25"/>
    <row r="29944" ht="0" hidden="1" customHeight="1" x14ac:dyDescent="0.25"/>
    <row r="29945" ht="0" hidden="1" customHeight="1" x14ac:dyDescent="0.25"/>
    <row r="29946" ht="0" hidden="1" customHeight="1" x14ac:dyDescent="0.25"/>
    <row r="29947" ht="0" hidden="1" customHeight="1" x14ac:dyDescent="0.25"/>
    <row r="29948" ht="0" hidden="1" customHeight="1" x14ac:dyDescent="0.25"/>
    <row r="29949" ht="0" hidden="1" customHeight="1" x14ac:dyDescent="0.25"/>
    <row r="29950" ht="0" hidden="1" customHeight="1" x14ac:dyDescent="0.25"/>
    <row r="29951" ht="0" hidden="1" customHeight="1" x14ac:dyDescent="0.25"/>
    <row r="29952" ht="0" hidden="1" customHeight="1" x14ac:dyDescent="0.25"/>
    <row r="29953" ht="0" hidden="1" customHeight="1" x14ac:dyDescent="0.25"/>
    <row r="29954" ht="0" hidden="1" customHeight="1" x14ac:dyDescent="0.25"/>
    <row r="29955" ht="0" hidden="1" customHeight="1" x14ac:dyDescent="0.25"/>
    <row r="29956" ht="0" hidden="1" customHeight="1" x14ac:dyDescent="0.25"/>
    <row r="29957" ht="0" hidden="1" customHeight="1" x14ac:dyDescent="0.25"/>
    <row r="29958" ht="0" hidden="1" customHeight="1" x14ac:dyDescent="0.25"/>
    <row r="29959" ht="0" hidden="1" customHeight="1" x14ac:dyDescent="0.25"/>
    <row r="29960" ht="0" hidden="1" customHeight="1" x14ac:dyDescent="0.25"/>
    <row r="29961" ht="0" hidden="1" customHeight="1" x14ac:dyDescent="0.25"/>
    <row r="29962" ht="0" hidden="1" customHeight="1" x14ac:dyDescent="0.25"/>
    <row r="29963" ht="0" hidden="1" customHeight="1" x14ac:dyDescent="0.25"/>
    <row r="29964" ht="0" hidden="1" customHeight="1" x14ac:dyDescent="0.25"/>
    <row r="29965" ht="0" hidden="1" customHeight="1" x14ac:dyDescent="0.25"/>
    <row r="29966" ht="0" hidden="1" customHeight="1" x14ac:dyDescent="0.25"/>
    <row r="29967" ht="0" hidden="1" customHeight="1" x14ac:dyDescent="0.25"/>
    <row r="29968" ht="0" hidden="1" customHeight="1" x14ac:dyDescent="0.25"/>
    <row r="29969" ht="0" hidden="1" customHeight="1" x14ac:dyDescent="0.25"/>
    <row r="29970" ht="0" hidden="1" customHeight="1" x14ac:dyDescent="0.25"/>
    <row r="29971" ht="0" hidden="1" customHeight="1" x14ac:dyDescent="0.25"/>
    <row r="29972" ht="0" hidden="1" customHeight="1" x14ac:dyDescent="0.25"/>
    <row r="29973" ht="0" hidden="1" customHeight="1" x14ac:dyDescent="0.25"/>
    <row r="29974" ht="0" hidden="1" customHeight="1" x14ac:dyDescent="0.25"/>
    <row r="29975" ht="0" hidden="1" customHeight="1" x14ac:dyDescent="0.25"/>
    <row r="29976" ht="0" hidden="1" customHeight="1" x14ac:dyDescent="0.25"/>
    <row r="29977" ht="0" hidden="1" customHeight="1" x14ac:dyDescent="0.25"/>
    <row r="29978" ht="0" hidden="1" customHeight="1" x14ac:dyDescent="0.25"/>
    <row r="29979" ht="0" hidden="1" customHeight="1" x14ac:dyDescent="0.25"/>
    <row r="29980" ht="0" hidden="1" customHeight="1" x14ac:dyDescent="0.25"/>
    <row r="29981" ht="0" hidden="1" customHeight="1" x14ac:dyDescent="0.25"/>
    <row r="29982" ht="0" hidden="1" customHeight="1" x14ac:dyDescent="0.25"/>
    <row r="29983" ht="0" hidden="1" customHeight="1" x14ac:dyDescent="0.25"/>
    <row r="29984" ht="0" hidden="1" customHeight="1" x14ac:dyDescent="0.25"/>
    <row r="29985" ht="0" hidden="1" customHeight="1" x14ac:dyDescent="0.25"/>
    <row r="29986" ht="0" hidden="1" customHeight="1" x14ac:dyDescent="0.25"/>
    <row r="29987" ht="0" hidden="1" customHeight="1" x14ac:dyDescent="0.25"/>
    <row r="29988" ht="0" hidden="1" customHeight="1" x14ac:dyDescent="0.25"/>
    <row r="29989" ht="0" hidden="1" customHeight="1" x14ac:dyDescent="0.25"/>
    <row r="29990" ht="0" hidden="1" customHeight="1" x14ac:dyDescent="0.25"/>
    <row r="29991" ht="0" hidden="1" customHeight="1" x14ac:dyDescent="0.25"/>
    <row r="29992" ht="0" hidden="1" customHeight="1" x14ac:dyDescent="0.25"/>
    <row r="29993" ht="0" hidden="1" customHeight="1" x14ac:dyDescent="0.25"/>
    <row r="29994" ht="0" hidden="1" customHeight="1" x14ac:dyDescent="0.25"/>
    <row r="29995" ht="0" hidden="1" customHeight="1" x14ac:dyDescent="0.25"/>
    <row r="29996" ht="0" hidden="1" customHeight="1" x14ac:dyDescent="0.25"/>
    <row r="29997" ht="0" hidden="1" customHeight="1" x14ac:dyDescent="0.25"/>
    <row r="29998" ht="0" hidden="1" customHeight="1" x14ac:dyDescent="0.25"/>
    <row r="29999" ht="0" hidden="1" customHeight="1" x14ac:dyDescent="0.25"/>
    <row r="30000" ht="0" hidden="1" customHeight="1" x14ac:dyDescent="0.25"/>
    <row r="30001" ht="0" hidden="1" customHeight="1" x14ac:dyDescent="0.25"/>
    <row r="30002" ht="0" hidden="1" customHeight="1" x14ac:dyDescent="0.25"/>
    <row r="30003" ht="0" hidden="1" customHeight="1" x14ac:dyDescent="0.25"/>
    <row r="30004" ht="0" hidden="1" customHeight="1" x14ac:dyDescent="0.25"/>
    <row r="30005" ht="0" hidden="1" customHeight="1" x14ac:dyDescent="0.25"/>
    <row r="30006" ht="0" hidden="1" customHeight="1" x14ac:dyDescent="0.25"/>
    <row r="30007" ht="0" hidden="1" customHeight="1" x14ac:dyDescent="0.25"/>
    <row r="30008" ht="0" hidden="1" customHeight="1" x14ac:dyDescent="0.25"/>
    <row r="30009" ht="0" hidden="1" customHeight="1" x14ac:dyDescent="0.25"/>
    <row r="30010" ht="0" hidden="1" customHeight="1" x14ac:dyDescent="0.25"/>
    <row r="30011" ht="0" hidden="1" customHeight="1" x14ac:dyDescent="0.25"/>
    <row r="30012" ht="0" hidden="1" customHeight="1" x14ac:dyDescent="0.25"/>
    <row r="30013" ht="0" hidden="1" customHeight="1" x14ac:dyDescent="0.25"/>
    <row r="30014" ht="0" hidden="1" customHeight="1" x14ac:dyDescent="0.25"/>
    <row r="30015" ht="0" hidden="1" customHeight="1" x14ac:dyDescent="0.25"/>
    <row r="30016" ht="0" hidden="1" customHeight="1" x14ac:dyDescent="0.25"/>
    <row r="30017" ht="0" hidden="1" customHeight="1" x14ac:dyDescent="0.25"/>
    <row r="30018" ht="0" hidden="1" customHeight="1" x14ac:dyDescent="0.25"/>
    <row r="30019" ht="0" hidden="1" customHeight="1" x14ac:dyDescent="0.25"/>
    <row r="30020" ht="0" hidden="1" customHeight="1" x14ac:dyDescent="0.25"/>
    <row r="30021" ht="0" hidden="1" customHeight="1" x14ac:dyDescent="0.25"/>
    <row r="30022" ht="0" hidden="1" customHeight="1" x14ac:dyDescent="0.25"/>
    <row r="30023" ht="0" hidden="1" customHeight="1" x14ac:dyDescent="0.25"/>
    <row r="30024" ht="0" hidden="1" customHeight="1" x14ac:dyDescent="0.25"/>
    <row r="30025" ht="0" hidden="1" customHeight="1" x14ac:dyDescent="0.25"/>
    <row r="30026" ht="0" hidden="1" customHeight="1" x14ac:dyDescent="0.25"/>
    <row r="30027" ht="0" hidden="1" customHeight="1" x14ac:dyDescent="0.25"/>
    <row r="30028" ht="0" hidden="1" customHeight="1" x14ac:dyDescent="0.25"/>
    <row r="30029" ht="0" hidden="1" customHeight="1" x14ac:dyDescent="0.25"/>
    <row r="30030" ht="0" hidden="1" customHeight="1" x14ac:dyDescent="0.25"/>
    <row r="30031" ht="0" hidden="1" customHeight="1" x14ac:dyDescent="0.25"/>
    <row r="30032" ht="0" hidden="1" customHeight="1" x14ac:dyDescent="0.25"/>
    <row r="30033" ht="0" hidden="1" customHeight="1" x14ac:dyDescent="0.25"/>
    <row r="30034" ht="0" hidden="1" customHeight="1" x14ac:dyDescent="0.25"/>
    <row r="30035" ht="0" hidden="1" customHeight="1" x14ac:dyDescent="0.25"/>
    <row r="30036" ht="0" hidden="1" customHeight="1" x14ac:dyDescent="0.25"/>
    <row r="30037" ht="0" hidden="1" customHeight="1" x14ac:dyDescent="0.25"/>
    <row r="30038" ht="0" hidden="1" customHeight="1" x14ac:dyDescent="0.25"/>
    <row r="30039" ht="0" hidden="1" customHeight="1" x14ac:dyDescent="0.25"/>
    <row r="30040" ht="0" hidden="1" customHeight="1" x14ac:dyDescent="0.25"/>
    <row r="30041" ht="0" hidden="1" customHeight="1" x14ac:dyDescent="0.25"/>
    <row r="30042" ht="0" hidden="1" customHeight="1" x14ac:dyDescent="0.25"/>
    <row r="30043" ht="0" hidden="1" customHeight="1" x14ac:dyDescent="0.25"/>
    <row r="30044" ht="0" hidden="1" customHeight="1" x14ac:dyDescent="0.25"/>
    <row r="30045" ht="0" hidden="1" customHeight="1" x14ac:dyDescent="0.25"/>
    <row r="30046" ht="0" hidden="1" customHeight="1" x14ac:dyDescent="0.25"/>
    <row r="30047" ht="0" hidden="1" customHeight="1" x14ac:dyDescent="0.25"/>
    <row r="30048" ht="0" hidden="1" customHeight="1" x14ac:dyDescent="0.25"/>
    <row r="30049" ht="0" hidden="1" customHeight="1" x14ac:dyDescent="0.25"/>
    <row r="30050" ht="0" hidden="1" customHeight="1" x14ac:dyDescent="0.25"/>
    <row r="30051" ht="0" hidden="1" customHeight="1" x14ac:dyDescent="0.25"/>
    <row r="30052" ht="0" hidden="1" customHeight="1" x14ac:dyDescent="0.25"/>
    <row r="30053" ht="0" hidden="1" customHeight="1" x14ac:dyDescent="0.25"/>
    <row r="30054" ht="0" hidden="1" customHeight="1" x14ac:dyDescent="0.25"/>
    <row r="30055" ht="0" hidden="1" customHeight="1" x14ac:dyDescent="0.25"/>
    <row r="30056" ht="0" hidden="1" customHeight="1" x14ac:dyDescent="0.25"/>
    <row r="30057" ht="0" hidden="1" customHeight="1" x14ac:dyDescent="0.25"/>
    <row r="30058" ht="0" hidden="1" customHeight="1" x14ac:dyDescent="0.25"/>
    <row r="30059" ht="0" hidden="1" customHeight="1" x14ac:dyDescent="0.25"/>
    <row r="30060" ht="0" hidden="1" customHeight="1" x14ac:dyDescent="0.25"/>
    <row r="30061" ht="0" hidden="1" customHeight="1" x14ac:dyDescent="0.25"/>
    <row r="30062" ht="0" hidden="1" customHeight="1" x14ac:dyDescent="0.25"/>
    <row r="30063" ht="0" hidden="1" customHeight="1" x14ac:dyDescent="0.25"/>
    <row r="30064" ht="0" hidden="1" customHeight="1" x14ac:dyDescent="0.25"/>
    <row r="30065" ht="0" hidden="1" customHeight="1" x14ac:dyDescent="0.25"/>
    <row r="30066" ht="0" hidden="1" customHeight="1" x14ac:dyDescent="0.25"/>
    <row r="30067" ht="0" hidden="1" customHeight="1" x14ac:dyDescent="0.25"/>
    <row r="30068" ht="0" hidden="1" customHeight="1" x14ac:dyDescent="0.25"/>
    <row r="30069" ht="0" hidden="1" customHeight="1" x14ac:dyDescent="0.25"/>
    <row r="30070" ht="0" hidden="1" customHeight="1" x14ac:dyDescent="0.25"/>
    <row r="30071" ht="0" hidden="1" customHeight="1" x14ac:dyDescent="0.25"/>
    <row r="30072" ht="0" hidden="1" customHeight="1" x14ac:dyDescent="0.25"/>
    <row r="30073" ht="0" hidden="1" customHeight="1" x14ac:dyDescent="0.25"/>
    <row r="30074" ht="0" hidden="1" customHeight="1" x14ac:dyDescent="0.25"/>
    <row r="30075" ht="0" hidden="1" customHeight="1" x14ac:dyDescent="0.25"/>
    <row r="30076" ht="0" hidden="1" customHeight="1" x14ac:dyDescent="0.25"/>
    <row r="30077" ht="0" hidden="1" customHeight="1" x14ac:dyDescent="0.25"/>
    <row r="30078" ht="0" hidden="1" customHeight="1" x14ac:dyDescent="0.25"/>
    <row r="30079" ht="0" hidden="1" customHeight="1" x14ac:dyDescent="0.25"/>
    <row r="30080" ht="0" hidden="1" customHeight="1" x14ac:dyDescent="0.25"/>
    <row r="30081" ht="0" hidden="1" customHeight="1" x14ac:dyDescent="0.25"/>
    <row r="30082" ht="0" hidden="1" customHeight="1" x14ac:dyDescent="0.25"/>
    <row r="30083" ht="0" hidden="1" customHeight="1" x14ac:dyDescent="0.25"/>
    <row r="30084" ht="0" hidden="1" customHeight="1" x14ac:dyDescent="0.25"/>
    <row r="30085" ht="0" hidden="1" customHeight="1" x14ac:dyDescent="0.25"/>
    <row r="30086" ht="0" hidden="1" customHeight="1" x14ac:dyDescent="0.25"/>
    <row r="30087" ht="0" hidden="1" customHeight="1" x14ac:dyDescent="0.25"/>
    <row r="30088" ht="0" hidden="1" customHeight="1" x14ac:dyDescent="0.25"/>
    <row r="30089" ht="0" hidden="1" customHeight="1" x14ac:dyDescent="0.25"/>
    <row r="30090" ht="0" hidden="1" customHeight="1" x14ac:dyDescent="0.25"/>
    <row r="30091" ht="0" hidden="1" customHeight="1" x14ac:dyDescent="0.25"/>
    <row r="30092" ht="0" hidden="1" customHeight="1" x14ac:dyDescent="0.25"/>
    <row r="30093" ht="0" hidden="1" customHeight="1" x14ac:dyDescent="0.25"/>
    <row r="30094" ht="0" hidden="1" customHeight="1" x14ac:dyDescent="0.25"/>
    <row r="30095" ht="0" hidden="1" customHeight="1" x14ac:dyDescent="0.25"/>
    <row r="30096" ht="0" hidden="1" customHeight="1" x14ac:dyDescent="0.25"/>
    <row r="30097" ht="0" hidden="1" customHeight="1" x14ac:dyDescent="0.25"/>
    <row r="30098" ht="0" hidden="1" customHeight="1" x14ac:dyDescent="0.25"/>
    <row r="30099" ht="0" hidden="1" customHeight="1" x14ac:dyDescent="0.25"/>
    <row r="30100" ht="0" hidden="1" customHeight="1" x14ac:dyDescent="0.25"/>
    <row r="30101" ht="0" hidden="1" customHeight="1" x14ac:dyDescent="0.25"/>
    <row r="30102" ht="0" hidden="1" customHeight="1" x14ac:dyDescent="0.25"/>
    <row r="30103" ht="0" hidden="1" customHeight="1" x14ac:dyDescent="0.25"/>
    <row r="30104" ht="0" hidden="1" customHeight="1" x14ac:dyDescent="0.25"/>
    <row r="30105" ht="0" hidden="1" customHeight="1" x14ac:dyDescent="0.25"/>
    <row r="30106" ht="0" hidden="1" customHeight="1" x14ac:dyDescent="0.25"/>
    <row r="30107" ht="0" hidden="1" customHeight="1" x14ac:dyDescent="0.25"/>
    <row r="30108" ht="0" hidden="1" customHeight="1" x14ac:dyDescent="0.25"/>
    <row r="30109" ht="0" hidden="1" customHeight="1" x14ac:dyDescent="0.25"/>
    <row r="30110" ht="0" hidden="1" customHeight="1" x14ac:dyDescent="0.25"/>
    <row r="30111" ht="0" hidden="1" customHeight="1" x14ac:dyDescent="0.25"/>
    <row r="30112" ht="0" hidden="1" customHeight="1" x14ac:dyDescent="0.25"/>
    <row r="30113" ht="0" hidden="1" customHeight="1" x14ac:dyDescent="0.25"/>
    <row r="30114" ht="0" hidden="1" customHeight="1" x14ac:dyDescent="0.25"/>
    <row r="30115" ht="0" hidden="1" customHeight="1" x14ac:dyDescent="0.25"/>
    <row r="30116" ht="0" hidden="1" customHeight="1" x14ac:dyDescent="0.25"/>
    <row r="30117" ht="0" hidden="1" customHeight="1" x14ac:dyDescent="0.25"/>
    <row r="30118" ht="0" hidden="1" customHeight="1" x14ac:dyDescent="0.25"/>
    <row r="30119" ht="0" hidden="1" customHeight="1" x14ac:dyDescent="0.25"/>
    <row r="30120" ht="0" hidden="1" customHeight="1" x14ac:dyDescent="0.25"/>
    <row r="30121" ht="0" hidden="1" customHeight="1" x14ac:dyDescent="0.25"/>
    <row r="30122" ht="0" hidden="1" customHeight="1" x14ac:dyDescent="0.25"/>
    <row r="30123" ht="0" hidden="1" customHeight="1" x14ac:dyDescent="0.25"/>
    <row r="30124" ht="0" hidden="1" customHeight="1" x14ac:dyDescent="0.25"/>
    <row r="30125" ht="0" hidden="1" customHeight="1" x14ac:dyDescent="0.25"/>
    <row r="30126" ht="0" hidden="1" customHeight="1" x14ac:dyDescent="0.25"/>
    <row r="30127" ht="0" hidden="1" customHeight="1" x14ac:dyDescent="0.25"/>
    <row r="30128" ht="0" hidden="1" customHeight="1" x14ac:dyDescent="0.25"/>
    <row r="30129" ht="0" hidden="1" customHeight="1" x14ac:dyDescent="0.25"/>
    <row r="30130" ht="0" hidden="1" customHeight="1" x14ac:dyDescent="0.25"/>
    <row r="30131" ht="0" hidden="1" customHeight="1" x14ac:dyDescent="0.25"/>
    <row r="30132" ht="0" hidden="1" customHeight="1" x14ac:dyDescent="0.25"/>
    <row r="30133" ht="0" hidden="1" customHeight="1" x14ac:dyDescent="0.25"/>
    <row r="30134" ht="0" hidden="1" customHeight="1" x14ac:dyDescent="0.25"/>
    <row r="30135" ht="0" hidden="1" customHeight="1" x14ac:dyDescent="0.25"/>
    <row r="30136" ht="0" hidden="1" customHeight="1" x14ac:dyDescent="0.25"/>
    <row r="30137" ht="0" hidden="1" customHeight="1" x14ac:dyDescent="0.25"/>
    <row r="30138" ht="0" hidden="1" customHeight="1" x14ac:dyDescent="0.25"/>
    <row r="30139" ht="0" hidden="1" customHeight="1" x14ac:dyDescent="0.25"/>
    <row r="30140" ht="0" hidden="1" customHeight="1" x14ac:dyDescent="0.25"/>
    <row r="30141" ht="0" hidden="1" customHeight="1" x14ac:dyDescent="0.25"/>
    <row r="30142" ht="0" hidden="1" customHeight="1" x14ac:dyDescent="0.25"/>
    <row r="30143" ht="0" hidden="1" customHeight="1" x14ac:dyDescent="0.25"/>
    <row r="30144" ht="0" hidden="1" customHeight="1" x14ac:dyDescent="0.25"/>
    <row r="30145" ht="0" hidden="1" customHeight="1" x14ac:dyDescent="0.25"/>
    <row r="30146" ht="0" hidden="1" customHeight="1" x14ac:dyDescent="0.25"/>
    <row r="30147" ht="0" hidden="1" customHeight="1" x14ac:dyDescent="0.25"/>
    <row r="30148" ht="0" hidden="1" customHeight="1" x14ac:dyDescent="0.25"/>
    <row r="30149" ht="0" hidden="1" customHeight="1" x14ac:dyDescent="0.25"/>
    <row r="30150" ht="0" hidden="1" customHeight="1" x14ac:dyDescent="0.25"/>
    <row r="30151" ht="0" hidden="1" customHeight="1" x14ac:dyDescent="0.25"/>
    <row r="30152" ht="0" hidden="1" customHeight="1" x14ac:dyDescent="0.25"/>
    <row r="30153" ht="0" hidden="1" customHeight="1" x14ac:dyDescent="0.25"/>
    <row r="30154" ht="0" hidden="1" customHeight="1" x14ac:dyDescent="0.25"/>
    <row r="30155" ht="0" hidden="1" customHeight="1" x14ac:dyDescent="0.25"/>
    <row r="30156" ht="0" hidden="1" customHeight="1" x14ac:dyDescent="0.25"/>
    <row r="30157" ht="0" hidden="1" customHeight="1" x14ac:dyDescent="0.25"/>
    <row r="30158" ht="0" hidden="1" customHeight="1" x14ac:dyDescent="0.25"/>
    <row r="30159" ht="0" hidden="1" customHeight="1" x14ac:dyDescent="0.25"/>
    <row r="30160" ht="0" hidden="1" customHeight="1" x14ac:dyDescent="0.25"/>
    <row r="30161" ht="0" hidden="1" customHeight="1" x14ac:dyDescent="0.25"/>
    <row r="30162" ht="0" hidden="1" customHeight="1" x14ac:dyDescent="0.25"/>
    <row r="30163" ht="0" hidden="1" customHeight="1" x14ac:dyDescent="0.25"/>
    <row r="30164" ht="0" hidden="1" customHeight="1" x14ac:dyDescent="0.25"/>
    <row r="30165" ht="0" hidden="1" customHeight="1" x14ac:dyDescent="0.25"/>
    <row r="30166" ht="0" hidden="1" customHeight="1" x14ac:dyDescent="0.25"/>
    <row r="30167" ht="0" hidden="1" customHeight="1" x14ac:dyDescent="0.25"/>
    <row r="30168" ht="0" hidden="1" customHeight="1" x14ac:dyDescent="0.25"/>
    <row r="30169" ht="0" hidden="1" customHeight="1" x14ac:dyDescent="0.25"/>
    <row r="30170" ht="0" hidden="1" customHeight="1" x14ac:dyDescent="0.25"/>
    <row r="30171" ht="0" hidden="1" customHeight="1" x14ac:dyDescent="0.25"/>
    <row r="30172" ht="0" hidden="1" customHeight="1" x14ac:dyDescent="0.25"/>
    <row r="30173" ht="0" hidden="1" customHeight="1" x14ac:dyDescent="0.25"/>
    <row r="30174" ht="0" hidden="1" customHeight="1" x14ac:dyDescent="0.25"/>
    <row r="30175" ht="0" hidden="1" customHeight="1" x14ac:dyDescent="0.25"/>
    <row r="30176" ht="0" hidden="1" customHeight="1" x14ac:dyDescent="0.25"/>
    <row r="30177" ht="0" hidden="1" customHeight="1" x14ac:dyDescent="0.25"/>
    <row r="30178" ht="0" hidden="1" customHeight="1" x14ac:dyDescent="0.25"/>
    <row r="30179" ht="0" hidden="1" customHeight="1" x14ac:dyDescent="0.25"/>
    <row r="30180" ht="0" hidden="1" customHeight="1" x14ac:dyDescent="0.25"/>
    <row r="30181" ht="0" hidden="1" customHeight="1" x14ac:dyDescent="0.25"/>
    <row r="30182" ht="0" hidden="1" customHeight="1" x14ac:dyDescent="0.25"/>
    <row r="30183" ht="0" hidden="1" customHeight="1" x14ac:dyDescent="0.25"/>
    <row r="30184" ht="0" hidden="1" customHeight="1" x14ac:dyDescent="0.25"/>
    <row r="30185" ht="0" hidden="1" customHeight="1" x14ac:dyDescent="0.25"/>
    <row r="30186" ht="0" hidden="1" customHeight="1" x14ac:dyDescent="0.25"/>
    <row r="30187" ht="0" hidden="1" customHeight="1" x14ac:dyDescent="0.25"/>
    <row r="30188" ht="0" hidden="1" customHeight="1" x14ac:dyDescent="0.25"/>
    <row r="30189" ht="0" hidden="1" customHeight="1" x14ac:dyDescent="0.25"/>
    <row r="30190" ht="0" hidden="1" customHeight="1" x14ac:dyDescent="0.25"/>
    <row r="30191" ht="0" hidden="1" customHeight="1" x14ac:dyDescent="0.25"/>
    <row r="30192" ht="0" hidden="1" customHeight="1" x14ac:dyDescent="0.25"/>
    <row r="30193" ht="0" hidden="1" customHeight="1" x14ac:dyDescent="0.25"/>
    <row r="30194" ht="0" hidden="1" customHeight="1" x14ac:dyDescent="0.25"/>
    <row r="30195" ht="0" hidden="1" customHeight="1" x14ac:dyDescent="0.25"/>
    <row r="30196" ht="0" hidden="1" customHeight="1" x14ac:dyDescent="0.25"/>
    <row r="30197" ht="0" hidden="1" customHeight="1" x14ac:dyDescent="0.25"/>
    <row r="30198" ht="0" hidden="1" customHeight="1" x14ac:dyDescent="0.25"/>
    <row r="30199" ht="0" hidden="1" customHeight="1" x14ac:dyDescent="0.25"/>
    <row r="30200" ht="0" hidden="1" customHeight="1" x14ac:dyDescent="0.25"/>
    <row r="30201" ht="0" hidden="1" customHeight="1" x14ac:dyDescent="0.25"/>
    <row r="30202" ht="0" hidden="1" customHeight="1" x14ac:dyDescent="0.25"/>
    <row r="30203" ht="0" hidden="1" customHeight="1" x14ac:dyDescent="0.25"/>
    <row r="30204" ht="0" hidden="1" customHeight="1" x14ac:dyDescent="0.25"/>
    <row r="30205" ht="0" hidden="1" customHeight="1" x14ac:dyDescent="0.25"/>
    <row r="30206" ht="0" hidden="1" customHeight="1" x14ac:dyDescent="0.25"/>
    <row r="30207" ht="0" hidden="1" customHeight="1" x14ac:dyDescent="0.25"/>
    <row r="30208" ht="0" hidden="1" customHeight="1" x14ac:dyDescent="0.25"/>
    <row r="30209" ht="0" hidden="1" customHeight="1" x14ac:dyDescent="0.25"/>
    <row r="30210" ht="0" hidden="1" customHeight="1" x14ac:dyDescent="0.25"/>
    <row r="30211" ht="0" hidden="1" customHeight="1" x14ac:dyDescent="0.25"/>
    <row r="30212" ht="0" hidden="1" customHeight="1" x14ac:dyDescent="0.25"/>
    <row r="30213" ht="0" hidden="1" customHeight="1" x14ac:dyDescent="0.25"/>
    <row r="30214" ht="0" hidden="1" customHeight="1" x14ac:dyDescent="0.25"/>
    <row r="30215" ht="0" hidden="1" customHeight="1" x14ac:dyDescent="0.25"/>
    <row r="30216" ht="0" hidden="1" customHeight="1" x14ac:dyDescent="0.25"/>
    <row r="30217" ht="0" hidden="1" customHeight="1" x14ac:dyDescent="0.25"/>
    <row r="30218" ht="0" hidden="1" customHeight="1" x14ac:dyDescent="0.25"/>
    <row r="30219" ht="0" hidden="1" customHeight="1" x14ac:dyDescent="0.25"/>
    <row r="30220" ht="0" hidden="1" customHeight="1" x14ac:dyDescent="0.25"/>
    <row r="30221" ht="0" hidden="1" customHeight="1" x14ac:dyDescent="0.25"/>
    <row r="30222" ht="0" hidden="1" customHeight="1" x14ac:dyDescent="0.25"/>
    <row r="30223" ht="0" hidden="1" customHeight="1" x14ac:dyDescent="0.25"/>
    <row r="30224" ht="0" hidden="1" customHeight="1" x14ac:dyDescent="0.25"/>
    <row r="30225" ht="0" hidden="1" customHeight="1" x14ac:dyDescent="0.25"/>
    <row r="30226" ht="0" hidden="1" customHeight="1" x14ac:dyDescent="0.25"/>
    <row r="30227" ht="0" hidden="1" customHeight="1" x14ac:dyDescent="0.25"/>
    <row r="30228" ht="0" hidden="1" customHeight="1" x14ac:dyDescent="0.25"/>
    <row r="30229" ht="0" hidden="1" customHeight="1" x14ac:dyDescent="0.25"/>
    <row r="30230" ht="0" hidden="1" customHeight="1" x14ac:dyDescent="0.25"/>
    <row r="30231" ht="0" hidden="1" customHeight="1" x14ac:dyDescent="0.25"/>
    <row r="30232" ht="0" hidden="1" customHeight="1" x14ac:dyDescent="0.25"/>
    <row r="30233" ht="0" hidden="1" customHeight="1" x14ac:dyDescent="0.25"/>
    <row r="30234" ht="0" hidden="1" customHeight="1" x14ac:dyDescent="0.25"/>
    <row r="30235" ht="0" hidden="1" customHeight="1" x14ac:dyDescent="0.25"/>
    <row r="30236" ht="0" hidden="1" customHeight="1" x14ac:dyDescent="0.25"/>
    <row r="30237" ht="0" hidden="1" customHeight="1" x14ac:dyDescent="0.25"/>
    <row r="30238" ht="0" hidden="1" customHeight="1" x14ac:dyDescent="0.25"/>
    <row r="30239" ht="0" hidden="1" customHeight="1" x14ac:dyDescent="0.25"/>
    <row r="30240" ht="0" hidden="1" customHeight="1" x14ac:dyDescent="0.25"/>
    <row r="30241" ht="0" hidden="1" customHeight="1" x14ac:dyDescent="0.25"/>
    <row r="30242" ht="0" hidden="1" customHeight="1" x14ac:dyDescent="0.25"/>
    <row r="30243" ht="0" hidden="1" customHeight="1" x14ac:dyDescent="0.25"/>
    <row r="30244" ht="0" hidden="1" customHeight="1" x14ac:dyDescent="0.25"/>
    <row r="30245" ht="0" hidden="1" customHeight="1" x14ac:dyDescent="0.25"/>
    <row r="30246" ht="0" hidden="1" customHeight="1" x14ac:dyDescent="0.25"/>
    <row r="30247" ht="0" hidden="1" customHeight="1" x14ac:dyDescent="0.25"/>
    <row r="30248" ht="0" hidden="1" customHeight="1" x14ac:dyDescent="0.25"/>
    <row r="30249" ht="0" hidden="1" customHeight="1" x14ac:dyDescent="0.25"/>
    <row r="30250" ht="0" hidden="1" customHeight="1" x14ac:dyDescent="0.25"/>
    <row r="30251" ht="0" hidden="1" customHeight="1" x14ac:dyDescent="0.25"/>
    <row r="30252" ht="0" hidden="1" customHeight="1" x14ac:dyDescent="0.25"/>
    <row r="30253" ht="0" hidden="1" customHeight="1" x14ac:dyDescent="0.25"/>
    <row r="30254" ht="0" hidden="1" customHeight="1" x14ac:dyDescent="0.25"/>
    <row r="30255" ht="0" hidden="1" customHeight="1" x14ac:dyDescent="0.25"/>
    <row r="30256" ht="0" hidden="1" customHeight="1" x14ac:dyDescent="0.25"/>
    <row r="30257" ht="0" hidden="1" customHeight="1" x14ac:dyDescent="0.25"/>
    <row r="30258" ht="0" hidden="1" customHeight="1" x14ac:dyDescent="0.25"/>
    <row r="30259" ht="0" hidden="1" customHeight="1" x14ac:dyDescent="0.25"/>
    <row r="30260" ht="0" hidden="1" customHeight="1" x14ac:dyDescent="0.25"/>
    <row r="30261" ht="0" hidden="1" customHeight="1" x14ac:dyDescent="0.25"/>
    <row r="30262" ht="0" hidden="1" customHeight="1" x14ac:dyDescent="0.25"/>
    <row r="30263" ht="0" hidden="1" customHeight="1" x14ac:dyDescent="0.25"/>
    <row r="30264" ht="0" hidden="1" customHeight="1" x14ac:dyDescent="0.25"/>
    <row r="30265" ht="0" hidden="1" customHeight="1" x14ac:dyDescent="0.25"/>
    <row r="30266" ht="0" hidden="1" customHeight="1" x14ac:dyDescent="0.25"/>
    <row r="30267" ht="0" hidden="1" customHeight="1" x14ac:dyDescent="0.25"/>
    <row r="30268" ht="0" hidden="1" customHeight="1" x14ac:dyDescent="0.25"/>
    <row r="30269" ht="0" hidden="1" customHeight="1" x14ac:dyDescent="0.25"/>
    <row r="30270" ht="0" hidden="1" customHeight="1" x14ac:dyDescent="0.25"/>
    <row r="30271" ht="0" hidden="1" customHeight="1" x14ac:dyDescent="0.25"/>
    <row r="30272" ht="0" hidden="1" customHeight="1" x14ac:dyDescent="0.25"/>
    <row r="30273" ht="0" hidden="1" customHeight="1" x14ac:dyDescent="0.25"/>
    <row r="30274" ht="0" hidden="1" customHeight="1" x14ac:dyDescent="0.25"/>
    <row r="30275" ht="0" hidden="1" customHeight="1" x14ac:dyDescent="0.25"/>
    <row r="30276" ht="0" hidden="1" customHeight="1" x14ac:dyDescent="0.25"/>
    <row r="30277" ht="0" hidden="1" customHeight="1" x14ac:dyDescent="0.25"/>
    <row r="30278" ht="0" hidden="1" customHeight="1" x14ac:dyDescent="0.25"/>
    <row r="30279" ht="0" hidden="1" customHeight="1" x14ac:dyDescent="0.25"/>
    <row r="30280" ht="0" hidden="1" customHeight="1" x14ac:dyDescent="0.25"/>
    <row r="30281" ht="0" hidden="1" customHeight="1" x14ac:dyDescent="0.25"/>
    <row r="30282" ht="0" hidden="1" customHeight="1" x14ac:dyDescent="0.25"/>
    <row r="30283" ht="0" hidden="1" customHeight="1" x14ac:dyDescent="0.25"/>
    <row r="30284" ht="0" hidden="1" customHeight="1" x14ac:dyDescent="0.25"/>
    <row r="30285" ht="0" hidden="1" customHeight="1" x14ac:dyDescent="0.25"/>
    <row r="30286" ht="0" hidden="1" customHeight="1" x14ac:dyDescent="0.25"/>
    <row r="30287" ht="0" hidden="1" customHeight="1" x14ac:dyDescent="0.25"/>
    <row r="30288" ht="0" hidden="1" customHeight="1" x14ac:dyDescent="0.25"/>
    <row r="30289" ht="0" hidden="1" customHeight="1" x14ac:dyDescent="0.25"/>
    <row r="30290" ht="0" hidden="1" customHeight="1" x14ac:dyDescent="0.25"/>
    <row r="30291" ht="0" hidden="1" customHeight="1" x14ac:dyDescent="0.25"/>
    <row r="30292" ht="0" hidden="1" customHeight="1" x14ac:dyDescent="0.25"/>
    <row r="30293" ht="0" hidden="1" customHeight="1" x14ac:dyDescent="0.25"/>
    <row r="30294" ht="0" hidden="1" customHeight="1" x14ac:dyDescent="0.25"/>
    <row r="30295" ht="0" hidden="1" customHeight="1" x14ac:dyDescent="0.25"/>
    <row r="30296" ht="0" hidden="1" customHeight="1" x14ac:dyDescent="0.25"/>
    <row r="30297" ht="0" hidden="1" customHeight="1" x14ac:dyDescent="0.25"/>
    <row r="30298" ht="0" hidden="1" customHeight="1" x14ac:dyDescent="0.25"/>
    <row r="30299" ht="0" hidden="1" customHeight="1" x14ac:dyDescent="0.25"/>
    <row r="30300" ht="0" hidden="1" customHeight="1" x14ac:dyDescent="0.25"/>
    <row r="30301" ht="0" hidden="1" customHeight="1" x14ac:dyDescent="0.25"/>
    <row r="30302" ht="0" hidden="1" customHeight="1" x14ac:dyDescent="0.25"/>
    <row r="30303" ht="0" hidden="1" customHeight="1" x14ac:dyDescent="0.25"/>
    <row r="30304" ht="0" hidden="1" customHeight="1" x14ac:dyDescent="0.25"/>
    <row r="30305" ht="0" hidden="1" customHeight="1" x14ac:dyDescent="0.25"/>
    <row r="30306" ht="0" hidden="1" customHeight="1" x14ac:dyDescent="0.25"/>
    <row r="30307" ht="0" hidden="1" customHeight="1" x14ac:dyDescent="0.25"/>
    <row r="30308" ht="0" hidden="1" customHeight="1" x14ac:dyDescent="0.25"/>
    <row r="30309" ht="0" hidden="1" customHeight="1" x14ac:dyDescent="0.25"/>
    <row r="30310" ht="0" hidden="1" customHeight="1" x14ac:dyDescent="0.25"/>
    <row r="30311" ht="0" hidden="1" customHeight="1" x14ac:dyDescent="0.25"/>
    <row r="30312" ht="0" hidden="1" customHeight="1" x14ac:dyDescent="0.25"/>
    <row r="30313" ht="0" hidden="1" customHeight="1" x14ac:dyDescent="0.25"/>
    <row r="30314" ht="0" hidden="1" customHeight="1" x14ac:dyDescent="0.25"/>
    <row r="30315" ht="0" hidden="1" customHeight="1" x14ac:dyDescent="0.25"/>
    <row r="30316" ht="0" hidden="1" customHeight="1" x14ac:dyDescent="0.25"/>
    <row r="30317" ht="0" hidden="1" customHeight="1" x14ac:dyDescent="0.25"/>
    <row r="30318" ht="0" hidden="1" customHeight="1" x14ac:dyDescent="0.25"/>
    <row r="30319" ht="0" hidden="1" customHeight="1" x14ac:dyDescent="0.25"/>
    <row r="30320" ht="0" hidden="1" customHeight="1" x14ac:dyDescent="0.25"/>
    <row r="30321" ht="0" hidden="1" customHeight="1" x14ac:dyDescent="0.25"/>
    <row r="30322" ht="0" hidden="1" customHeight="1" x14ac:dyDescent="0.25"/>
    <row r="30323" ht="0" hidden="1" customHeight="1" x14ac:dyDescent="0.25"/>
    <row r="30324" ht="0" hidden="1" customHeight="1" x14ac:dyDescent="0.25"/>
    <row r="30325" ht="0" hidden="1" customHeight="1" x14ac:dyDescent="0.25"/>
    <row r="30326" ht="0" hidden="1" customHeight="1" x14ac:dyDescent="0.25"/>
    <row r="30327" ht="0" hidden="1" customHeight="1" x14ac:dyDescent="0.25"/>
    <row r="30328" ht="0" hidden="1" customHeight="1" x14ac:dyDescent="0.25"/>
    <row r="30329" ht="0" hidden="1" customHeight="1" x14ac:dyDescent="0.25"/>
    <row r="30330" ht="0" hidden="1" customHeight="1" x14ac:dyDescent="0.25"/>
    <row r="30331" ht="0" hidden="1" customHeight="1" x14ac:dyDescent="0.25"/>
    <row r="30332" ht="0" hidden="1" customHeight="1" x14ac:dyDescent="0.25"/>
    <row r="30333" ht="0" hidden="1" customHeight="1" x14ac:dyDescent="0.25"/>
    <row r="30334" ht="0" hidden="1" customHeight="1" x14ac:dyDescent="0.25"/>
    <row r="30335" ht="0" hidden="1" customHeight="1" x14ac:dyDescent="0.25"/>
    <row r="30336" ht="0" hidden="1" customHeight="1" x14ac:dyDescent="0.25"/>
    <row r="30337" ht="0" hidden="1" customHeight="1" x14ac:dyDescent="0.25"/>
    <row r="30338" ht="0" hidden="1" customHeight="1" x14ac:dyDescent="0.25"/>
    <row r="30339" ht="0" hidden="1" customHeight="1" x14ac:dyDescent="0.25"/>
    <row r="30340" ht="0" hidden="1" customHeight="1" x14ac:dyDescent="0.25"/>
    <row r="30341" ht="0" hidden="1" customHeight="1" x14ac:dyDescent="0.25"/>
    <row r="30342" ht="0" hidden="1" customHeight="1" x14ac:dyDescent="0.25"/>
    <row r="30343" ht="0" hidden="1" customHeight="1" x14ac:dyDescent="0.25"/>
    <row r="30344" ht="0" hidden="1" customHeight="1" x14ac:dyDescent="0.25"/>
    <row r="30345" ht="0" hidden="1" customHeight="1" x14ac:dyDescent="0.25"/>
    <row r="30346" ht="0" hidden="1" customHeight="1" x14ac:dyDescent="0.25"/>
    <row r="30347" ht="0" hidden="1" customHeight="1" x14ac:dyDescent="0.25"/>
    <row r="30348" ht="0" hidden="1" customHeight="1" x14ac:dyDescent="0.25"/>
    <row r="30349" ht="0" hidden="1" customHeight="1" x14ac:dyDescent="0.25"/>
    <row r="30350" ht="0" hidden="1" customHeight="1" x14ac:dyDescent="0.25"/>
    <row r="30351" ht="0" hidden="1" customHeight="1" x14ac:dyDescent="0.25"/>
    <row r="30352" ht="0" hidden="1" customHeight="1" x14ac:dyDescent="0.25"/>
    <row r="30353" ht="0" hidden="1" customHeight="1" x14ac:dyDescent="0.25"/>
    <row r="30354" ht="0" hidden="1" customHeight="1" x14ac:dyDescent="0.25"/>
    <row r="30355" ht="0" hidden="1" customHeight="1" x14ac:dyDescent="0.25"/>
    <row r="30356" ht="0" hidden="1" customHeight="1" x14ac:dyDescent="0.25"/>
    <row r="30357" ht="0" hidden="1" customHeight="1" x14ac:dyDescent="0.25"/>
    <row r="30358" ht="0" hidden="1" customHeight="1" x14ac:dyDescent="0.25"/>
    <row r="30359" ht="0" hidden="1" customHeight="1" x14ac:dyDescent="0.25"/>
    <row r="30360" ht="0" hidden="1" customHeight="1" x14ac:dyDescent="0.25"/>
    <row r="30361" ht="0" hidden="1" customHeight="1" x14ac:dyDescent="0.25"/>
    <row r="30362" ht="0" hidden="1" customHeight="1" x14ac:dyDescent="0.25"/>
    <row r="30363" ht="0" hidden="1" customHeight="1" x14ac:dyDescent="0.25"/>
    <row r="30364" ht="0" hidden="1" customHeight="1" x14ac:dyDescent="0.25"/>
    <row r="30365" ht="0" hidden="1" customHeight="1" x14ac:dyDescent="0.25"/>
    <row r="30366" ht="0" hidden="1" customHeight="1" x14ac:dyDescent="0.25"/>
    <row r="30367" ht="0" hidden="1" customHeight="1" x14ac:dyDescent="0.25"/>
    <row r="30368" ht="0" hidden="1" customHeight="1" x14ac:dyDescent="0.25"/>
    <row r="30369" ht="0" hidden="1" customHeight="1" x14ac:dyDescent="0.25"/>
    <row r="30370" ht="0" hidden="1" customHeight="1" x14ac:dyDescent="0.25"/>
    <row r="30371" ht="0" hidden="1" customHeight="1" x14ac:dyDescent="0.25"/>
    <row r="30372" ht="0" hidden="1" customHeight="1" x14ac:dyDescent="0.25"/>
    <row r="30373" ht="0" hidden="1" customHeight="1" x14ac:dyDescent="0.25"/>
    <row r="30374" ht="0" hidden="1" customHeight="1" x14ac:dyDescent="0.25"/>
    <row r="30375" ht="0" hidden="1" customHeight="1" x14ac:dyDescent="0.25"/>
    <row r="30376" ht="0" hidden="1" customHeight="1" x14ac:dyDescent="0.25"/>
    <row r="30377" ht="0" hidden="1" customHeight="1" x14ac:dyDescent="0.25"/>
    <row r="30378" ht="0" hidden="1" customHeight="1" x14ac:dyDescent="0.25"/>
    <row r="30379" ht="0" hidden="1" customHeight="1" x14ac:dyDescent="0.25"/>
    <row r="30380" ht="0" hidden="1" customHeight="1" x14ac:dyDescent="0.25"/>
    <row r="30381" ht="0" hidden="1" customHeight="1" x14ac:dyDescent="0.25"/>
    <row r="30382" ht="0" hidden="1" customHeight="1" x14ac:dyDescent="0.25"/>
    <row r="30383" ht="0" hidden="1" customHeight="1" x14ac:dyDescent="0.25"/>
    <row r="30384" ht="0" hidden="1" customHeight="1" x14ac:dyDescent="0.25"/>
    <row r="30385" ht="0" hidden="1" customHeight="1" x14ac:dyDescent="0.25"/>
    <row r="30386" ht="0" hidden="1" customHeight="1" x14ac:dyDescent="0.25"/>
    <row r="30387" ht="0" hidden="1" customHeight="1" x14ac:dyDescent="0.25"/>
    <row r="30388" ht="0" hidden="1" customHeight="1" x14ac:dyDescent="0.25"/>
    <row r="30389" ht="0" hidden="1" customHeight="1" x14ac:dyDescent="0.25"/>
    <row r="30390" ht="0" hidden="1" customHeight="1" x14ac:dyDescent="0.25"/>
    <row r="30391" ht="0" hidden="1" customHeight="1" x14ac:dyDescent="0.25"/>
    <row r="30392" ht="0" hidden="1" customHeight="1" x14ac:dyDescent="0.25"/>
    <row r="30393" ht="0" hidden="1" customHeight="1" x14ac:dyDescent="0.25"/>
    <row r="30394" ht="0" hidden="1" customHeight="1" x14ac:dyDescent="0.25"/>
    <row r="30395" ht="0" hidden="1" customHeight="1" x14ac:dyDescent="0.25"/>
    <row r="30396" ht="0" hidden="1" customHeight="1" x14ac:dyDescent="0.25"/>
    <row r="30397" ht="0" hidden="1" customHeight="1" x14ac:dyDescent="0.25"/>
    <row r="30398" ht="0" hidden="1" customHeight="1" x14ac:dyDescent="0.25"/>
    <row r="30399" ht="0" hidden="1" customHeight="1" x14ac:dyDescent="0.25"/>
    <row r="30400" ht="0" hidden="1" customHeight="1" x14ac:dyDescent="0.25"/>
    <row r="30401" ht="0" hidden="1" customHeight="1" x14ac:dyDescent="0.25"/>
    <row r="30402" ht="0" hidden="1" customHeight="1" x14ac:dyDescent="0.25"/>
    <row r="30403" ht="0" hidden="1" customHeight="1" x14ac:dyDescent="0.25"/>
    <row r="30404" ht="0" hidden="1" customHeight="1" x14ac:dyDescent="0.25"/>
    <row r="30405" ht="0" hidden="1" customHeight="1" x14ac:dyDescent="0.25"/>
    <row r="30406" ht="0" hidden="1" customHeight="1" x14ac:dyDescent="0.25"/>
    <row r="30407" ht="0" hidden="1" customHeight="1" x14ac:dyDescent="0.25"/>
    <row r="30408" ht="0" hidden="1" customHeight="1" x14ac:dyDescent="0.25"/>
    <row r="30409" ht="0" hidden="1" customHeight="1" x14ac:dyDescent="0.25"/>
    <row r="30410" ht="0" hidden="1" customHeight="1" x14ac:dyDescent="0.25"/>
    <row r="30411" ht="0" hidden="1" customHeight="1" x14ac:dyDescent="0.25"/>
    <row r="30412" ht="0" hidden="1" customHeight="1" x14ac:dyDescent="0.25"/>
    <row r="30413" ht="0" hidden="1" customHeight="1" x14ac:dyDescent="0.25"/>
    <row r="30414" ht="0" hidden="1" customHeight="1" x14ac:dyDescent="0.25"/>
    <row r="30415" ht="0" hidden="1" customHeight="1" x14ac:dyDescent="0.25"/>
    <row r="30416" ht="0" hidden="1" customHeight="1" x14ac:dyDescent="0.25"/>
    <row r="30417" ht="0" hidden="1" customHeight="1" x14ac:dyDescent="0.25"/>
    <row r="30418" ht="0" hidden="1" customHeight="1" x14ac:dyDescent="0.25"/>
    <row r="30419" ht="0" hidden="1" customHeight="1" x14ac:dyDescent="0.25"/>
    <row r="30420" ht="0" hidden="1" customHeight="1" x14ac:dyDescent="0.25"/>
    <row r="30421" ht="0" hidden="1" customHeight="1" x14ac:dyDescent="0.25"/>
    <row r="30422" ht="0" hidden="1" customHeight="1" x14ac:dyDescent="0.25"/>
    <row r="30423" ht="0" hidden="1" customHeight="1" x14ac:dyDescent="0.25"/>
    <row r="30424" ht="0" hidden="1" customHeight="1" x14ac:dyDescent="0.25"/>
    <row r="30425" ht="0" hidden="1" customHeight="1" x14ac:dyDescent="0.25"/>
    <row r="30426" ht="0" hidden="1" customHeight="1" x14ac:dyDescent="0.25"/>
    <row r="30427" ht="0" hidden="1" customHeight="1" x14ac:dyDescent="0.25"/>
    <row r="30428" ht="0" hidden="1" customHeight="1" x14ac:dyDescent="0.25"/>
    <row r="30429" ht="0" hidden="1" customHeight="1" x14ac:dyDescent="0.25"/>
    <row r="30430" ht="0" hidden="1" customHeight="1" x14ac:dyDescent="0.25"/>
    <row r="30431" ht="0" hidden="1" customHeight="1" x14ac:dyDescent="0.25"/>
    <row r="30432" ht="0" hidden="1" customHeight="1" x14ac:dyDescent="0.25"/>
    <row r="30433" ht="0" hidden="1" customHeight="1" x14ac:dyDescent="0.25"/>
    <row r="30434" ht="0" hidden="1" customHeight="1" x14ac:dyDescent="0.25"/>
    <row r="30435" ht="0" hidden="1" customHeight="1" x14ac:dyDescent="0.25"/>
    <row r="30436" ht="0" hidden="1" customHeight="1" x14ac:dyDescent="0.25"/>
    <row r="30437" ht="0" hidden="1" customHeight="1" x14ac:dyDescent="0.25"/>
    <row r="30438" ht="0" hidden="1" customHeight="1" x14ac:dyDescent="0.25"/>
    <row r="30439" ht="0" hidden="1" customHeight="1" x14ac:dyDescent="0.25"/>
    <row r="30440" ht="0" hidden="1" customHeight="1" x14ac:dyDescent="0.25"/>
    <row r="30441" ht="0" hidden="1" customHeight="1" x14ac:dyDescent="0.25"/>
    <row r="30442" ht="0" hidden="1" customHeight="1" x14ac:dyDescent="0.25"/>
    <row r="30443" ht="0" hidden="1" customHeight="1" x14ac:dyDescent="0.25"/>
    <row r="30444" ht="0" hidden="1" customHeight="1" x14ac:dyDescent="0.25"/>
    <row r="30445" ht="0" hidden="1" customHeight="1" x14ac:dyDescent="0.25"/>
    <row r="30446" ht="0" hidden="1" customHeight="1" x14ac:dyDescent="0.25"/>
    <row r="30447" ht="0" hidden="1" customHeight="1" x14ac:dyDescent="0.25"/>
    <row r="30448" ht="0" hidden="1" customHeight="1" x14ac:dyDescent="0.25"/>
    <row r="30449" ht="0" hidden="1" customHeight="1" x14ac:dyDescent="0.25"/>
    <row r="30450" ht="0" hidden="1" customHeight="1" x14ac:dyDescent="0.25"/>
    <row r="30451" ht="0" hidden="1" customHeight="1" x14ac:dyDescent="0.25"/>
    <row r="30452" ht="0" hidden="1" customHeight="1" x14ac:dyDescent="0.25"/>
    <row r="30453" ht="0" hidden="1" customHeight="1" x14ac:dyDescent="0.25"/>
    <row r="30454" ht="0" hidden="1" customHeight="1" x14ac:dyDescent="0.25"/>
    <row r="30455" ht="0" hidden="1" customHeight="1" x14ac:dyDescent="0.25"/>
    <row r="30456" ht="0" hidden="1" customHeight="1" x14ac:dyDescent="0.25"/>
    <row r="30457" ht="0" hidden="1" customHeight="1" x14ac:dyDescent="0.25"/>
    <row r="30458" ht="0" hidden="1" customHeight="1" x14ac:dyDescent="0.25"/>
    <row r="30459" ht="0" hidden="1" customHeight="1" x14ac:dyDescent="0.25"/>
    <row r="30460" ht="0" hidden="1" customHeight="1" x14ac:dyDescent="0.25"/>
    <row r="30461" ht="0" hidden="1" customHeight="1" x14ac:dyDescent="0.25"/>
    <row r="30462" ht="0" hidden="1" customHeight="1" x14ac:dyDescent="0.25"/>
    <row r="30463" ht="0" hidden="1" customHeight="1" x14ac:dyDescent="0.25"/>
    <row r="30464" ht="0" hidden="1" customHeight="1" x14ac:dyDescent="0.25"/>
    <row r="30465" ht="0" hidden="1" customHeight="1" x14ac:dyDescent="0.25"/>
    <row r="30466" ht="0" hidden="1" customHeight="1" x14ac:dyDescent="0.25"/>
    <row r="30467" ht="0" hidden="1" customHeight="1" x14ac:dyDescent="0.25"/>
    <row r="30468" ht="0" hidden="1" customHeight="1" x14ac:dyDescent="0.25"/>
    <row r="30469" ht="0" hidden="1" customHeight="1" x14ac:dyDescent="0.25"/>
    <row r="30470" ht="0" hidden="1" customHeight="1" x14ac:dyDescent="0.25"/>
    <row r="30471" ht="0" hidden="1" customHeight="1" x14ac:dyDescent="0.25"/>
    <row r="30472" ht="0" hidden="1" customHeight="1" x14ac:dyDescent="0.25"/>
    <row r="30473" ht="0" hidden="1" customHeight="1" x14ac:dyDescent="0.25"/>
    <row r="30474" ht="0" hidden="1" customHeight="1" x14ac:dyDescent="0.25"/>
    <row r="30475" ht="0" hidden="1" customHeight="1" x14ac:dyDescent="0.25"/>
    <row r="30476" ht="0" hidden="1" customHeight="1" x14ac:dyDescent="0.25"/>
    <row r="30477" ht="0" hidden="1" customHeight="1" x14ac:dyDescent="0.25"/>
    <row r="30478" ht="0" hidden="1" customHeight="1" x14ac:dyDescent="0.25"/>
    <row r="30479" ht="0" hidden="1" customHeight="1" x14ac:dyDescent="0.25"/>
    <row r="30480" ht="0" hidden="1" customHeight="1" x14ac:dyDescent="0.25"/>
    <row r="30481" ht="0" hidden="1" customHeight="1" x14ac:dyDescent="0.25"/>
    <row r="30482" ht="0" hidden="1" customHeight="1" x14ac:dyDescent="0.25"/>
    <row r="30483" ht="0" hidden="1" customHeight="1" x14ac:dyDescent="0.25"/>
    <row r="30484" ht="0" hidden="1" customHeight="1" x14ac:dyDescent="0.25"/>
    <row r="30485" ht="0" hidden="1" customHeight="1" x14ac:dyDescent="0.25"/>
    <row r="30486" ht="0" hidden="1" customHeight="1" x14ac:dyDescent="0.25"/>
    <row r="30487" ht="0" hidden="1" customHeight="1" x14ac:dyDescent="0.25"/>
    <row r="30488" ht="0" hidden="1" customHeight="1" x14ac:dyDescent="0.25"/>
    <row r="30489" ht="0" hidden="1" customHeight="1" x14ac:dyDescent="0.25"/>
    <row r="30490" ht="0" hidden="1" customHeight="1" x14ac:dyDescent="0.25"/>
    <row r="30491" ht="0" hidden="1" customHeight="1" x14ac:dyDescent="0.25"/>
    <row r="30492" ht="0" hidden="1" customHeight="1" x14ac:dyDescent="0.25"/>
    <row r="30493" ht="0" hidden="1" customHeight="1" x14ac:dyDescent="0.25"/>
    <row r="30494" ht="0" hidden="1" customHeight="1" x14ac:dyDescent="0.25"/>
    <row r="30495" ht="0" hidden="1" customHeight="1" x14ac:dyDescent="0.25"/>
    <row r="30496" ht="0" hidden="1" customHeight="1" x14ac:dyDescent="0.25"/>
    <row r="30497" ht="0" hidden="1" customHeight="1" x14ac:dyDescent="0.25"/>
    <row r="30498" ht="0" hidden="1" customHeight="1" x14ac:dyDescent="0.25"/>
    <row r="30499" ht="0" hidden="1" customHeight="1" x14ac:dyDescent="0.25"/>
    <row r="30500" ht="0" hidden="1" customHeight="1" x14ac:dyDescent="0.25"/>
    <row r="30501" ht="0" hidden="1" customHeight="1" x14ac:dyDescent="0.25"/>
    <row r="30502" ht="0" hidden="1" customHeight="1" x14ac:dyDescent="0.25"/>
    <row r="30503" ht="0" hidden="1" customHeight="1" x14ac:dyDescent="0.25"/>
    <row r="30504" ht="0" hidden="1" customHeight="1" x14ac:dyDescent="0.25"/>
    <row r="30505" ht="0" hidden="1" customHeight="1" x14ac:dyDescent="0.25"/>
    <row r="30506" ht="0" hidden="1" customHeight="1" x14ac:dyDescent="0.25"/>
    <row r="30507" ht="0" hidden="1" customHeight="1" x14ac:dyDescent="0.25"/>
    <row r="30508" ht="0" hidden="1" customHeight="1" x14ac:dyDescent="0.25"/>
    <row r="30509" ht="0" hidden="1" customHeight="1" x14ac:dyDescent="0.25"/>
    <row r="30510" ht="0" hidden="1" customHeight="1" x14ac:dyDescent="0.25"/>
    <row r="30511" ht="0" hidden="1" customHeight="1" x14ac:dyDescent="0.25"/>
    <row r="30512" ht="0" hidden="1" customHeight="1" x14ac:dyDescent="0.25"/>
    <row r="30513" ht="0" hidden="1" customHeight="1" x14ac:dyDescent="0.25"/>
    <row r="30514" ht="0" hidden="1" customHeight="1" x14ac:dyDescent="0.25"/>
    <row r="30515" ht="0" hidden="1" customHeight="1" x14ac:dyDescent="0.25"/>
    <row r="30516" ht="0" hidden="1" customHeight="1" x14ac:dyDescent="0.25"/>
    <row r="30517" ht="0" hidden="1" customHeight="1" x14ac:dyDescent="0.25"/>
    <row r="30518" ht="0" hidden="1" customHeight="1" x14ac:dyDescent="0.25"/>
    <row r="30519" ht="0" hidden="1" customHeight="1" x14ac:dyDescent="0.25"/>
    <row r="30520" ht="0" hidden="1" customHeight="1" x14ac:dyDescent="0.25"/>
    <row r="30521" ht="0" hidden="1" customHeight="1" x14ac:dyDescent="0.25"/>
    <row r="30522" ht="0" hidden="1" customHeight="1" x14ac:dyDescent="0.25"/>
    <row r="30523" ht="0" hidden="1" customHeight="1" x14ac:dyDescent="0.25"/>
    <row r="30524" ht="0" hidden="1" customHeight="1" x14ac:dyDescent="0.25"/>
    <row r="30525" ht="0" hidden="1" customHeight="1" x14ac:dyDescent="0.25"/>
    <row r="30526" ht="0" hidden="1" customHeight="1" x14ac:dyDescent="0.25"/>
    <row r="30527" ht="0" hidden="1" customHeight="1" x14ac:dyDescent="0.25"/>
    <row r="30528" ht="0" hidden="1" customHeight="1" x14ac:dyDescent="0.25"/>
    <row r="30529" ht="0" hidden="1" customHeight="1" x14ac:dyDescent="0.25"/>
    <row r="30530" ht="0" hidden="1" customHeight="1" x14ac:dyDescent="0.25"/>
    <row r="30531" ht="0" hidden="1" customHeight="1" x14ac:dyDescent="0.25"/>
    <row r="30532" ht="0" hidden="1" customHeight="1" x14ac:dyDescent="0.25"/>
    <row r="30533" ht="0" hidden="1" customHeight="1" x14ac:dyDescent="0.25"/>
    <row r="30534" ht="0" hidden="1" customHeight="1" x14ac:dyDescent="0.25"/>
    <row r="30535" ht="0" hidden="1" customHeight="1" x14ac:dyDescent="0.25"/>
    <row r="30536" ht="0" hidden="1" customHeight="1" x14ac:dyDescent="0.25"/>
    <row r="30537" ht="0" hidden="1" customHeight="1" x14ac:dyDescent="0.25"/>
    <row r="30538" ht="0" hidden="1" customHeight="1" x14ac:dyDescent="0.25"/>
    <row r="30539" ht="0" hidden="1" customHeight="1" x14ac:dyDescent="0.25"/>
    <row r="30540" ht="0" hidden="1" customHeight="1" x14ac:dyDescent="0.25"/>
    <row r="30541" ht="0" hidden="1" customHeight="1" x14ac:dyDescent="0.25"/>
    <row r="30542" ht="0" hidden="1" customHeight="1" x14ac:dyDescent="0.25"/>
    <row r="30543" ht="0" hidden="1" customHeight="1" x14ac:dyDescent="0.25"/>
    <row r="30544" ht="0" hidden="1" customHeight="1" x14ac:dyDescent="0.25"/>
    <row r="30545" ht="0" hidden="1" customHeight="1" x14ac:dyDescent="0.25"/>
    <row r="30546" ht="0" hidden="1" customHeight="1" x14ac:dyDescent="0.25"/>
    <row r="30547" ht="0" hidden="1" customHeight="1" x14ac:dyDescent="0.25"/>
    <row r="30548" ht="0" hidden="1" customHeight="1" x14ac:dyDescent="0.25"/>
    <row r="30549" ht="0" hidden="1" customHeight="1" x14ac:dyDescent="0.25"/>
    <row r="30550" ht="0" hidden="1" customHeight="1" x14ac:dyDescent="0.25"/>
    <row r="30551" ht="0" hidden="1" customHeight="1" x14ac:dyDescent="0.25"/>
    <row r="30552" ht="0" hidden="1" customHeight="1" x14ac:dyDescent="0.25"/>
    <row r="30553" ht="0" hidden="1" customHeight="1" x14ac:dyDescent="0.25"/>
    <row r="30554" ht="0" hidden="1" customHeight="1" x14ac:dyDescent="0.25"/>
    <row r="30555" ht="0" hidden="1" customHeight="1" x14ac:dyDescent="0.25"/>
    <row r="30556" ht="0" hidden="1" customHeight="1" x14ac:dyDescent="0.25"/>
    <row r="30557" ht="0" hidden="1" customHeight="1" x14ac:dyDescent="0.25"/>
    <row r="30558" ht="0" hidden="1" customHeight="1" x14ac:dyDescent="0.25"/>
    <row r="30559" ht="0" hidden="1" customHeight="1" x14ac:dyDescent="0.25"/>
    <row r="30560" ht="0" hidden="1" customHeight="1" x14ac:dyDescent="0.25"/>
    <row r="30561" ht="0" hidden="1" customHeight="1" x14ac:dyDescent="0.25"/>
    <row r="30562" ht="0" hidden="1" customHeight="1" x14ac:dyDescent="0.25"/>
    <row r="30563" ht="0" hidden="1" customHeight="1" x14ac:dyDescent="0.25"/>
    <row r="30564" ht="0" hidden="1" customHeight="1" x14ac:dyDescent="0.25"/>
    <row r="30565" ht="0" hidden="1" customHeight="1" x14ac:dyDescent="0.25"/>
    <row r="30566" ht="0" hidden="1" customHeight="1" x14ac:dyDescent="0.25"/>
    <row r="30567" ht="0" hidden="1" customHeight="1" x14ac:dyDescent="0.25"/>
    <row r="30568" ht="0" hidden="1" customHeight="1" x14ac:dyDescent="0.25"/>
    <row r="30569" ht="0" hidden="1" customHeight="1" x14ac:dyDescent="0.25"/>
    <row r="30570" ht="0" hidden="1" customHeight="1" x14ac:dyDescent="0.25"/>
    <row r="30571" ht="0" hidden="1" customHeight="1" x14ac:dyDescent="0.25"/>
    <row r="30572" ht="0" hidden="1" customHeight="1" x14ac:dyDescent="0.25"/>
    <row r="30573" ht="0" hidden="1" customHeight="1" x14ac:dyDescent="0.25"/>
    <row r="30574" ht="0" hidden="1" customHeight="1" x14ac:dyDescent="0.25"/>
    <row r="30575" ht="0" hidden="1" customHeight="1" x14ac:dyDescent="0.25"/>
    <row r="30576" ht="0" hidden="1" customHeight="1" x14ac:dyDescent="0.25"/>
    <row r="30577" ht="0" hidden="1" customHeight="1" x14ac:dyDescent="0.25"/>
    <row r="30578" ht="0" hidden="1" customHeight="1" x14ac:dyDescent="0.25"/>
    <row r="30579" ht="0" hidden="1" customHeight="1" x14ac:dyDescent="0.25"/>
    <row r="30580" ht="0" hidden="1" customHeight="1" x14ac:dyDescent="0.25"/>
    <row r="30581" ht="0" hidden="1" customHeight="1" x14ac:dyDescent="0.25"/>
    <row r="30582" ht="0" hidden="1" customHeight="1" x14ac:dyDescent="0.25"/>
    <row r="30583" ht="0" hidden="1" customHeight="1" x14ac:dyDescent="0.25"/>
    <row r="30584" ht="0" hidden="1" customHeight="1" x14ac:dyDescent="0.25"/>
    <row r="30585" ht="0" hidden="1" customHeight="1" x14ac:dyDescent="0.25"/>
    <row r="30586" ht="0" hidden="1" customHeight="1" x14ac:dyDescent="0.25"/>
    <row r="30587" ht="0" hidden="1" customHeight="1" x14ac:dyDescent="0.25"/>
    <row r="30588" ht="0" hidden="1" customHeight="1" x14ac:dyDescent="0.25"/>
    <row r="30589" ht="0" hidden="1" customHeight="1" x14ac:dyDescent="0.25"/>
    <row r="30590" ht="0" hidden="1" customHeight="1" x14ac:dyDescent="0.25"/>
    <row r="30591" ht="0" hidden="1" customHeight="1" x14ac:dyDescent="0.25"/>
    <row r="30592" ht="0" hidden="1" customHeight="1" x14ac:dyDescent="0.25"/>
    <row r="30593" ht="0" hidden="1" customHeight="1" x14ac:dyDescent="0.25"/>
    <row r="30594" ht="0" hidden="1" customHeight="1" x14ac:dyDescent="0.25"/>
    <row r="30595" ht="0" hidden="1" customHeight="1" x14ac:dyDescent="0.25"/>
    <row r="30596" ht="0" hidden="1" customHeight="1" x14ac:dyDescent="0.25"/>
    <row r="30597" ht="0" hidden="1" customHeight="1" x14ac:dyDescent="0.25"/>
    <row r="30598" ht="0" hidden="1" customHeight="1" x14ac:dyDescent="0.25"/>
    <row r="30599" ht="0" hidden="1" customHeight="1" x14ac:dyDescent="0.25"/>
    <row r="30600" ht="0" hidden="1" customHeight="1" x14ac:dyDescent="0.25"/>
    <row r="30601" ht="0" hidden="1" customHeight="1" x14ac:dyDescent="0.25"/>
    <row r="30602" ht="0" hidden="1" customHeight="1" x14ac:dyDescent="0.25"/>
    <row r="30603" ht="0" hidden="1" customHeight="1" x14ac:dyDescent="0.25"/>
    <row r="30604" ht="0" hidden="1" customHeight="1" x14ac:dyDescent="0.25"/>
    <row r="30605" ht="0" hidden="1" customHeight="1" x14ac:dyDescent="0.25"/>
    <row r="30606" ht="0" hidden="1" customHeight="1" x14ac:dyDescent="0.25"/>
    <row r="30607" ht="0" hidden="1" customHeight="1" x14ac:dyDescent="0.25"/>
    <row r="30608" ht="0" hidden="1" customHeight="1" x14ac:dyDescent="0.25"/>
    <row r="30609" ht="0" hidden="1" customHeight="1" x14ac:dyDescent="0.25"/>
    <row r="30610" ht="0" hidden="1" customHeight="1" x14ac:dyDescent="0.25"/>
    <row r="30611" ht="0" hidden="1" customHeight="1" x14ac:dyDescent="0.25"/>
    <row r="30612" ht="0" hidden="1" customHeight="1" x14ac:dyDescent="0.25"/>
    <row r="30613" ht="0" hidden="1" customHeight="1" x14ac:dyDescent="0.25"/>
    <row r="30614" ht="0" hidden="1" customHeight="1" x14ac:dyDescent="0.25"/>
    <row r="30615" ht="0" hidden="1" customHeight="1" x14ac:dyDescent="0.25"/>
    <row r="30616" ht="0" hidden="1" customHeight="1" x14ac:dyDescent="0.25"/>
    <row r="30617" ht="0" hidden="1" customHeight="1" x14ac:dyDescent="0.25"/>
    <row r="30618" ht="0" hidden="1" customHeight="1" x14ac:dyDescent="0.25"/>
    <row r="30619" ht="0" hidden="1" customHeight="1" x14ac:dyDescent="0.25"/>
    <row r="30620" ht="0" hidden="1" customHeight="1" x14ac:dyDescent="0.25"/>
    <row r="30621" ht="0" hidden="1" customHeight="1" x14ac:dyDescent="0.25"/>
    <row r="30622" ht="0" hidden="1" customHeight="1" x14ac:dyDescent="0.25"/>
    <row r="30623" ht="0" hidden="1" customHeight="1" x14ac:dyDescent="0.25"/>
    <row r="30624" ht="0" hidden="1" customHeight="1" x14ac:dyDescent="0.25"/>
    <row r="30625" ht="0" hidden="1" customHeight="1" x14ac:dyDescent="0.25"/>
    <row r="30626" ht="0" hidden="1" customHeight="1" x14ac:dyDescent="0.25"/>
    <row r="30627" ht="0" hidden="1" customHeight="1" x14ac:dyDescent="0.25"/>
    <row r="30628" ht="0" hidden="1" customHeight="1" x14ac:dyDescent="0.25"/>
    <row r="30629" ht="0" hidden="1" customHeight="1" x14ac:dyDescent="0.25"/>
    <row r="30630" ht="0" hidden="1" customHeight="1" x14ac:dyDescent="0.25"/>
    <row r="30631" ht="0" hidden="1" customHeight="1" x14ac:dyDescent="0.25"/>
    <row r="30632" ht="0" hidden="1" customHeight="1" x14ac:dyDescent="0.25"/>
    <row r="30633" ht="0" hidden="1" customHeight="1" x14ac:dyDescent="0.25"/>
    <row r="30634" ht="0" hidden="1" customHeight="1" x14ac:dyDescent="0.25"/>
    <row r="30635" ht="0" hidden="1" customHeight="1" x14ac:dyDescent="0.25"/>
    <row r="30636" ht="0" hidden="1" customHeight="1" x14ac:dyDescent="0.25"/>
    <row r="30637" ht="0" hidden="1" customHeight="1" x14ac:dyDescent="0.25"/>
    <row r="30638" ht="0" hidden="1" customHeight="1" x14ac:dyDescent="0.25"/>
    <row r="30639" ht="0" hidden="1" customHeight="1" x14ac:dyDescent="0.25"/>
    <row r="30640" ht="0" hidden="1" customHeight="1" x14ac:dyDescent="0.25"/>
    <row r="30641" ht="0" hidden="1" customHeight="1" x14ac:dyDescent="0.25"/>
    <row r="30642" ht="0" hidden="1" customHeight="1" x14ac:dyDescent="0.25"/>
    <row r="30643" ht="0" hidden="1" customHeight="1" x14ac:dyDescent="0.25"/>
    <row r="30644" ht="0" hidden="1" customHeight="1" x14ac:dyDescent="0.25"/>
    <row r="30645" ht="0" hidden="1" customHeight="1" x14ac:dyDescent="0.25"/>
    <row r="30646" ht="0" hidden="1" customHeight="1" x14ac:dyDescent="0.25"/>
    <row r="30647" ht="0" hidden="1" customHeight="1" x14ac:dyDescent="0.25"/>
    <row r="30648" ht="0" hidden="1" customHeight="1" x14ac:dyDescent="0.25"/>
    <row r="30649" ht="0" hidden="1" customHeight="1" x14ac:dyDescent="0.25"/>
    <row r="30650" ht="0" hidden="1" customHeight="1" x14ac:dyDescent="0.25"/>
    <row r="30651" ht="0" hidden="1" customHeight="1" x14ac:dyDescent="0.25"/>
    <row r="30652" ht="0" hidden="1" customHeight="1" x14ac:dyDescent="0.25"/>
    <row r="30653" ht="0" hidden="1" customHeight="1" x14ac:dyDescent="0.25"/>
    <row r="30654" ht="0" hidden="1" customHeight="1" x14ac:dyDescent="0.25"/>
    <row r="30655" ht="0" hidden="1" customHeight="1" x14ac:dyDescent="0.25"/>
    <row r="30656" ht="0" hidden="1" customHeight="1" x14ac:dyDescent="0.25"/>
    <row r="30657" ht="0" hidden="1" customHeight="1" x14ac:dyDescent="0.25"/>
    <row r="30658" ht="0" hidden="1" customHeight="1" x14ac:dyDescent="0.25"/>
    <row r="30659" ht="0" hidden="1" customHeight="1" x14ac:dyDescent="0.25"/>
    <row r="30660" ht="0" hidden="1" customHeight="1" x14ac:dyDescent="0.25"/>
    <row r="30661" ht="0" hidden="1" customHeight="1" x14ac:dyDescent="0.25"/>
    <row r="30662" ht="0" hidden="1" customHeight="1" x14ac:dyDescent="0.25"/>
    <row r="30663" ht="0" hidden="1" customHeight="1" x14ac:dyDescent="0.25"/>
    <row r="30664" ht="0" hidden="1" customHeight="1" x14ac:dyDescent="0.25"/>
    <row r="30665" ht="0" hidden="1" customHeight="1" x14ac:dyDescent="0.25"/>
    <row r="30666" ht="0" hidden="1" customHeight="1" x14ac:dyDescent="0.25"/>
    <row r="30667" ht="0" hidden="1" customHeight="1" x14ac:dyDescent="0.25"/>
    <row r="30668" ht="0" hidden="1" customHeight="1" x14ac:dyDescent="0.25"/>
    <row r="30669" ht="0" hidden="1" customHeight="1" x14ac:dyDescent="0.25"/>
    <row r="30670" ht="0" hidden="1" customHeight="1" x14ac:dyDescent="0.25"/>
    <row r="30671" ht="0" hidden="1" customHeight="1" x14ac:dyDescent="0.25"/>
    <row r="30672" ht="0" hidden="1" customHeight="1" x14ac:dyDescent="0.25"/>
    <row r="30673" ht="0" hidden="1" customHeight="1" x14ac:dyDescent="0.25"/>
    <row r="30674" ht="0" hidden="1" customHeight="1" x14ac:dyDescent="0.25"/>
    <row r="30675" ht="0" hidden="1" customHeight="1" x14ac:dyDescent="0.25"/>
    <row r="30676" ht="0" hidden="1" customHeight="1" x14ac:dyDescent="0.25"/>
    <row r="30677" ht="0" hidden="1" customHeight="1" x14ac:dyDescent="0.25"/>
    <row r="30678" ht="0" hidden="1" customHeight="1" x14ac:dyDescent="0.25"/>
    <row r="30679" ht="0" hidden="1" customHeight="1" x14ac:dyDescent="0.25"/>
    <row r="30680" ht="0" hidden="1" customHeight="1" x14ac:dyDescent="0.25"/>
    <row r="30681" ht="0" hidden="1" customHeight="1" x14ac:dyDescent="0.25"/>
    <row r="30682" ht="0" hidden="1" customHeight="1" x14ac:dyDescent="0.25"/>
    <row r="30683" ht="0" hidden="1" customHeight="1" x14ac:dyDescent="0.25"/>
    <row r="30684" ht="0" hidden="1" customHeight="1" x14ac:dyDescent="0.25"/>
    <row r="30685" ht="0" hidden="1" customHeight="1" x14ac:dyDescent="0.25"/>
    <row r="30686" ht="0" hidden="1" customHeight="1" x14ac:dyDescent="0.25"/>
    <row r="30687" ht="0" hidden="1" customHeight="1" x14ac:dyDescent="0.25"/>
    <row r="30688" ht="0" hidden="1" customHeight="1" x14ac:dyDescent="0.25"/>
    <row r="30689" ht="0" hidden="1" customHeight="1" x14ac:dyDescent="0.25"/>
    <row r="30690" ht="0" hidden="1" customHeight="1" x14ac:dyDescent="0.25"/>
    <row r="30691" ht="0" hidden="1" customHeight="1" x14ac:dyDescent="0.25"/>
    <row r="30692" ht="0" hidden="1" customHeight="1" x14ac:dyDescent="0.25"/>
    <row r="30693" ht="0" hidden="1" customHeight="1" x14ac:dyDescent="0.25"/>
    <row r="30694" ht="0" hidden="1" customHeight="1" x14ac:dyDescent="0.25"/>
    <row r="30695" ht="0" hidden="1" customHeight="1" x14ac:dyDescent="0.25"/>
    <row r="30696" ht="0" hidden="1" customHeight="1" x14ac:dyDescent="0.25"/>
    <row r="30697" ht="0" hidden="1" customHeight="1" x14ac:dyDescent="0.25"/>
    <row r="30698" ht="0" hidden="1" customHeight="1" x14ac:dyDescent="0.25"/>
    <row r="30699" ht="0" hidden="1" customHeight="1" x14ac:dyDescent="0.25"/>
    <row r="30700" ht="0" hidden="1" customHeight="1" x14ac:dyDescent="0.25"/>
    <row r="30701" ht="0" hidden="1" customHeight="1" x14ac:dyDescent="0.25"/>
    <row r="30702" ht="0" hidden="1" customHeight="1" x14ac:dyDescent="0.25"/>
    <row r="30703" ht="0" hidden="1" customHeight="1" x14ac:dyDescent="0.25"/>
    <row r="30704" ht="0" hidden="1" customHeight="1" x14ac:dyDescent="0.25"/>
    <row r="30705" ht="0" hidden="1" customHeight="1" x14ac:dyDescent="0.25"/>
    <row r="30706" ht="0" hidden="1" customHeight="1" x14ac:dyDescent="0.25"/>
    <row r="30707" ht="0" hidden="1" customHeight="1" x14ac:dyDescent="0.25"/>
    <row r="30708" ht="0" hidden="1" customHeight="1" x14ac:dyDescent="0.25"/>
    <row r="30709" ht="0" hidden="1" customHeight="1" x14ac:dyDescent="0.25"/>
    <row r="30710" ht="0" hidden="1" customHeight="1" x14ac:dyDescent="0.25"/>
    <row r="30711" ht="0" hidden="1" customHeight="1" x14ac:dyDescent="0.25"/>
    <row r="30712" ht="0" hidden="1" customHeight="1" x14ac:dyDescent="0.25"/>
    <row r="30713" ht="0" hidden="1" customHeight="1" x14ac:dyDescent="0.25"/>
    <row r="30714" ht="0" hidden="1" customHeight="1" x14ac:dyDescent="0.25"/>
    <row r="30715" ht="0" hidden="1" customHeight="1" x14ac:dyDescent="0.25"/>
    <row r="30716" ht="0" hidden="1" customHeight="1" x14ac:dyDescent="0.25"/>
    <row r="30717" ht="0" hidden="1" customHeight="1" x14ac:dyDescent="0.25"/>
    <row r="30718" ht="0" hidden="1" customHeight="1" x14ac:dyDescent="0.25"/>
    <row r="30719" ht="0" hidden="1" customHeight="1" x14ac:dyDescent="0.25"/>
    <row r="30720" ht="0" hidden="1" customHeight="1" x14ac:dyDescent="0.25"/>
    <row r="30721" ht="0" hidden="1" customHeight="1" x14ac:dyDescent="0.25"/>
    <row r="30722" ht="0" hidden="1" customHeight="1" x14ac:dyDescent="0.25"/>
    <row r="30723" ht="0" hidden="1" customHeight="1" x14ac:dyDescent="0.25"/>
    <row r="30724" ht="0" hidden="1" customHeight="1" x14ac:dyDescent="0.25"/>
    <row r="30725" ht="0" hidden="1" customHeight="1" x14ac:dyDescent="0.25"/>
    <row r="30726" ht="0" hidden="1" customHeight="1" x14ac:dyDescent="0.25"/>
    <row r="30727" ht="0" hidden="1" customHeight="1" x14ac:dyDescent="0.25"/>
    <row r="30728" ht="0" hidden="1" customHeight="1" x14ac:dyDescent="0.25"/>
    <row r="30729" ht="0" hidden="1" customHeight="1" x14ac:dyDescent="0.25"/>
    <row r="30730" ht="0" hidden="1" customHeight="1" x14ac:dyDescent="0.25"/>
    <row r="30731" ht="0" hidden="1" customHeight="1" x14ac:dyDescent="0.25"/>
    <row r="30732" ht="0" hidden="1" customHeight="1" x14ac:dyDescent="0.25"/>
    <row r="30733" ht="0" hidden="1" customHeight="1" x14ac:dyDescent="0.25"/>
    <row r="30734" ht="0" hidden="1" customHeight="1" x14ac:dyDescent="0.25"/>
    <row r="30735" ht="0" hidden="1" customHeight="1" x14ac:dyDescent="0.25"/>
    <row r="30736" ht="0" hidden="1" customHeight="1" x14ac:dyDescent="0.25"/>
    <row r="30737" ht="0" hidden="1" customHeight="1" x14ac:dyDescent="0.25"/>
    <row r="30738" ht="0" hidden="1" customHeight="1" x14ac:dyDescent="0.25"/>
    <row r="30739" ht="0" hidden="1" customHeight="1" x14ac:dyDescent="0.25"/>
    <row r="30740" ht="0" hidden="1" customHeight="1" x14ac:dyDescent="0.25"/>
    <row r="30741" ht="0" hidden="1" customHeight="1" x14ac:dyDescent="0.25"/>
    <row r="30742" ht="0" hidden="1" customHeight="1" x14ac:dyDescent="0.25"/>
    <row r="30743" ht="0" hidden="1" customHeight="1" x14ac:dyDescent="0.25"/>
    <row r="30744" ht="0" hidden="1" customHeight="1" x14ac:dyDescent="0.25"/>
    <row r="30745" ht="0" hidden="1" customHeight="1" x14ac:dyDescent="0.25"/>
    <row r="30746" ht="0" hidden="1" customHeight="1" x14ac:dyDescent="0.25"/>
    <row r="30747" ht="0" hidden="1" customHeight="1" x14ac:dyDescent="0.25"/>
    <row r="30748" ht="0" hidden="1" customHeight="1" x14ac:dyDescent="0.25"/>
    <row r="30749" ht="0" hidden="1" customHeight="1" x14ac:dyDescent="0.25"/>
    <row r="30750" ht="0" hidden="1" customHeight="1" x14ac:dyDescent="0.25"/>
    <row r="30751" ht="0" hidden="1" customHeight="1" x14ac:dyDescent="0.25"/>
    <row r="30752" ht="0" hidden="1" customHeight="1" x14ac:dyDescent="0.25"/>
    <row r="30753" ht="0" hidden="1" customHeight="1" x14ac:dyDescent="0.25"/>
    <row r="30754" ht="0" hidden="1" customHeight="1" x14ac:dyDescent="0.25"/>
    <row r="30755" ht="0" hidden="1" customHeight="1" x14ac:dyDescent="0.25"/>
    <row r="30756" ht="0" hidden="1" customHeight="1" x14ac:dyDescent="0.25"/>
    <row r="30757" ht="0" hidden="1" customHeight="1" x14ac:dyDescent="0.25"/>
    <row r="30758" ht="0" hidden="1" customHeight="1" x14ac:dyDescent="0.25"/>
    <row r="30759" ht="0" hidden="1" customHeight="1" x14ac:dyDescent="0.25"/>
    <row r="30760" ht="0" hidden="1" customHeight="1" x14ac:dyDescent="0.25"/>
    <row r="30761" ht="0" hidden="1" customHeight="1" x14ac:dyDescent="0.25"/>
    <row r="30762" ht="0" hidden="1" customHeight="1" x14ac:dyDescent="0.25"/>
    <row r="30763" ht="0" hidden="1" customHeight="1" x14ac:dyDescent="0.25"/>
    <row r="30764" ht="0" hidden="1" customHeight="1" x14ac:dyDescent="0.25"/>
    <row r="30765" ht="0" hidden="1" customHeight="1" x14ac:dyDescent="0.25"/>
    <row r="30766" ht="0" hidden="1" customHeight="1" x14ac:dyDescent="0.25"/>
    <row r="30767" ht="0" hidden="1" customHeight="1" x14ac:dyDescent="0.25"/>
    <row r="30768" ht="0" hidden="1" customHeight="1" x14ac:dyDescent="0.25"/>
    <row r="30769" ht="0" hidden="1" customHeight="1" x14ac:dyDescent="0.25"/>
    <row r="30770" ht="0" hidden="1" customHeight="1" x14ac:dyDescent="0.25"/>
    <row r="30771" ht="0" hidden="1" customHeight="1" x14ac:dyDescent="0.25"/>
    <row r="30772" ht="0" hidden="1" customHeight="1" x14ac:dyDescent="0.25"/>
    <row r="30773" ht="0" hidden="1" customHeight="1" x14ac:dyDescent="0.25"/>
    <row r="30774" ht="0" hidden="1" customHeight="1" x14ac:dyDescent="0.25"/>
    <row r="30775" ht="0" hidden="1" customHeight="1" x14ac:dyDescent="0.25"/>
    <row r="30776" ht="0" hidden="1" customHeight="1" x14ac:dyDescent="0.25"/>
    <row r="30777" ht="0" hidden="1" customHeight="1" x14ac:dyDescent="0.25"/>
    <row r="30778" ht="0" hidden="1" customHeight="1" x14ac:dyDescent="0.25"/>
    <row r="30779" ht="0" hidden="1" customHeight="1" x14ac:dyDescent="0.25"/>
    <row r="30780" ht="0" hidden="1" customHeight="1" x14ac:dyDescent="0.25"/>
    <row r="30781" ht="0" hidden="1" customHeight="1" x14ac:dyDescent="0.25"/>
    <row r="30782" ht="0" hidden="1" customHeight="1" x14ac:dyDescent="0.25"/>
    <row r="30783" ht="0" hidden="1" customHeight="1" x14ac:dyDescent="0.25"/>
    <row r="30784" ht="0" hidden="1" customHeight="1" x14ac:dyDescent="0.25"/>
    <row r="30785" ht="0" hidden="1" customHeight="1" x14ac:dyDescent="0.25"/>
    <row r="30786" ht="0" hidden="1" customHeight="1" x14ac:dyDescent="0.25"/>
    <row r="30787" ht="0" hidden="1" customHeight="1" x14ac:dyDescent="0.25"/>
    <row r="30788" ht="0" hidden="1" customHeight="1" x14ac:dyDescent="0.25"/>
    <row r="30789" ht="0" hidden="1" customHeight="1" x14ac:dyDescent="0.25"/>
    <row r="30790" ht="0" hidden="1" customHeight="1" x14ac:dyDescent="0.25"/>
    <row r="30791" ht="0" hidden="1" customHeight="1" x14ac:dyDescent="0.25"/>
    <row r="30792" ht="0" hidden="1" customHeight="1" x14ac:dyDescent="0.25"/>
    <row r="30793" ht="0" hidden="1" customHeight="1" x14ac:dyDescent="0.25"/>
    <row r="30794" ht="0" hidden="1" customHeight="1" x14ac:dyDescent="0.25"/>
    <row r="30795" ht="0" hidden="1" customHeight="1" x14ac:dyDescent="0.25"/>
    <row r="30796" ht="0" hidden="1" customHeight="1" x14ac:dyDescent="0.25"/>
    <row r="30797" ht="0" hidden="1" customHeight="1" x14ac:dyDescent="0.25"/>
    <row r="30798" ht="0" hidden="1" customHeight="1" x14ac:dyDescent="0.25"/>
    <row r="30799" ht="0" hidden="1" customHeight="1" x14ac:dyDescent="0.25"/>
    <row r="30800" ht="0" hidden="1" customHeight="1" x14ac:dyDescent="0.25"/>
    <row r="30801" ht="0" hidden="1" customHeight="1" x14ac:dyDescent="0.25"/>
    <row r="30802" ht="0" hidden="1" customHeight="1" x14ac:dyDescent="0.25"/>
    <row r="30803" ht="0" hidden="1" customHeight="1" x14ac:dyDescent="0.25"/>
    <row r="30804" ht="0" hidden="1" customHeight="1" x14ac:dyDescent="0.25"/>
    <row r="30805" ht="0" hidden="1" customHeight="1" x14ac:dyDescent="0.25"/>
    <row r="30806" ht="0" hidden="1" customHeight="1" x14ac:dyDescent="0.25"/>
    <row r="30807" ht="0" hidden="1" customHeight="1" x14ac:dyDescent="0.25"/>
    <row r="30808" ht="0" hidden="1" customHeight="1" x14ac:dyDescent="0.25"/>
    <row r="30809" ht="0" hidden="1" customHeight="1" x14ac:dyDescent="0.25"/>
    <row r="30810" ht="0" hidden="1" customHeight="1" x14ac:dyDescent="0.25"/>
    <row r="30811" ht="0" hidden="1" customHeight="1" x14ac:dyDescent="0.25"/>
    <row r="30812" ht="0" hidden="1" customHeight="1" x14ac:dyDescent="0.25"/>
    <row r="30813" ht="0" hidden="1" customHeight="1" x14ac:dyDescent="0.25"/>
    <row r="30814" ht="0" hidden="1" customHeight="1" x14ac:dyDescent="0.25"/>
    <row r="30815" ht="0" hidden="1" customHeight="1" x14ac:dyDescent="0.25"/>
    <row r="30816" ht="0" hidden="1" customHeight="1" x14ac:dyDescent="0.25"/>
    <row r="30817" ht="0" hidden="1" customHeight="1" x14ac:dyDescent="0.25"/>
    <row r="30818" ht="0" hidden="1" customHeight="1" x14ac:dyDescent="0.25"/>
    <row r="30819" ht="0" hidden="1" customHeight="1" x14ac:dyDescent="0.25"/>
    <row r="30820" ht="0" hidden="1" customHeight="1" x14ac:dyDescent="0.25"/>
    <row r="30821" ht="0" hidden="1" customHeight="1" x14ac:dyDescent="0.25"/>
    <row r="30822" ht="0" hidden="1" customHeight="1" x14ac:dyDescent="0.25"/>
    <row r="30823" ht="0" hidden="1" customHeight="1" x14ac:dyDescent="0.25"/>
    <row r="30824" ht="0" hidden="1" customHeight="1" x14ac:dyDescent="0.25"/>
    <row r="30825" ht="0" hidden="1" customHeight="1" x14ac:dyDescent="0.25"/>
    <row r="30826" ht="0" hidden="1" customHeight="1" x14ac:dyDescent="0.25"/>
    <row r="30827" ht="0" hidden="1" customHeight="1" x14ac:dyDescent="0.25"/>
    <row r="30828" ht="0" hidden="1" customHeight="1" x14ac:dyDescent="0.25"/>
    <row r="30829" ht="0" hidden="1" customHeight="1" x14ac:dyDescent="0.25"/>
    <row r="30830" ht="0" hidden="1" customHeight="1" x14ac:dyDescent="0.25"/>
    <row r="30831" ht="0" hidden="1" customHeight="1" x14ac:dyDescent="0.25"/>
    <row r="30832" ht="0" hidden="1" customHeight="1" x14ac:dyDescent="0.25"/>
    <row r="30833" ht="0" hidden="1" customHeight="1" x14ac:dyDescent="0.25"/>
    <row r="30834" ht="0" hidden="1" customHeight="1" x14ac:dyDescent="0.25"/>
    <row r="30835" ht="0" hidden="1" customHeight="1" x14ac:dyDescent="0.25"/>
    <row r="30836" ht="0" hidden="1" customHeight="1" x14ac:dyDescent="0.25"/>
    <row r="30837" ht="0" hidden="1" customHeight="1" x14ac:dyDescent="0.25"/>
    <row r="30838" ht="0" hidden="1" customHeight="1" x14ac:dyDescent="0.25"/>
    <row r="30839" ht="0" hidden="1" customHeight="1" x14ac:dyDescent="0.25"/>
    <row r="30840" ht="0" hidden="1" customHeight="1" x14ac:dyDescent="0.25"/>
    <row r="30841" ht="0" hidden="1" customHeight="1" x14ac:dyDescent="0.25"/>
    <row r="30842" ht="0" hidden="1" customHeight="1" x14ac:dyDescent="0.25"/>
    <row r="30843" ht="0" hidden="1" customHeight="1" x14ac:dyDescent="0.25"/>
    <row r="30844" ht="0" hidden="1" customHeight="1" x14ac:dyDescent="0.25"/>
    <row r="30845" ht="0" hidden="1" customHeight="1" x14ac:dyDescent="0.25"/>
    <row r="30846" ht="0" hidden="1" customHeight="1" x14ac:dyDescent="0.25"/>
    <row r="30847" ht="0" hidden="1" customHeight="1" x14ac:dyDescent="0.25"/>
    <row r="30848" ht="0" hidden="1" customHeight="1" x14ac:dyDescent="0.25"/>
    <row r="30849" ht="0" hidden="1" customHeight="1" x14ac:dyDescent="0.25"/>
    <row r="30850" ht="0" hidden="1" customHeight="1" x14ac:dyDescent="0.25"/>
    <row r="30851" ht="0" hidden="1" customHeight="1" x14ac:dyDescent="0.25"/>
    <row r="30852" ht="0" hidden="1" customHeight="1" x14ac:dyDescent="0.25"/>
    <row r="30853" ht="0" hidden="1" customHeight="1" x14ac:dyDescent="0.25"/>
    <row r="30854" ht="0" hidden="1" customHeight="1" x14ac:dyDescent="0.25"/>
    <row r="30855" ht="0" hidden="1" customHeight="1" x14ac:dyDescent="0.25"/>
    <row r="30856" ht="0" hidden="1" customHeight="1" x14ac:dyDescent="0.25"/>
    <row r="30857" ht="0" hidden="1" customHeight="1" x14ac:dyDescent="0.25"/>
    <row r="30858" ht="0" hidden="1" customHeight="1" x14ac:dyDescent="0.25"/>
    <row r="30859" ht="0" hidden="1" customHeight="1" x14ac:dyDescent="0.25"/>
    <row r="30860" ht="0" hidden="1" customHeight="1" x14ac:dyDescent="0.25"/>
    <row r="30861" ht="0" hidden="1" customHeight="1" x14ac:dyDescent="0.25"/>
    <row r="30862" ht="0" hidden="1" customHeight="1" x14ac:dyDescent="0.25"/>
    <row r="30863" ht="0" hidden="1" customHeight="1" x14ac:dyDescent="0.25"/>
    <row r="30864" ht="0" hidden="1" customHeight="1" x14ac:dyDescent="0.25"/>
    <row r="30865" ht="0" hidden="1" customHeight="1" x14ac:dyDescent="0.25"/>
    <row r="30866" ht="0" hidden="1" customHeight="1" x14ac:dyDescent="0.25"/>
    <row r="30867" ht="0" hidden="1" customHeight="1" x14ac:dyDescent="0.25"/>
    <row r="30868" ht="0" hidden="1" customHeight="1" x14ac:dyDescent="0.25"/>
    <row r="30869" ht="0" hidden="1" customHeight="1" x14ac:dyDescent="0.25"/>
    <row r="30870" ht="0" hidden="1" customHeight="1" x14ac:dyDescent="0.25"/>
    <row r="30871" ht="0" hidden="1" customHeight="1" x14ac:dyDescent="0.25"/>
    <row r="30872" ht="0" hidden="1" customHeight="1" x14ac:dyDescent="0.25"/>
    <row r="30873" ht="0" hidden="1" customHeight="1" x14ac:dyDescent="0.25"/>
    <row r="30874" ht="0" hidden="1" customHeight="1" x14ac:dyDescent="0.25"/>
    <row r="30875" ht="0" hidden="1" customHeight="1" x14ac:dyDescent="0.25"/>
    <row r="30876" ht="0" hidden="1" customHeight="1" x14ac:dyDescent="0.25"/>
    <row r="30877" ht="0" hidden="1" customHeight="1" x14ac:dyDescent="0.25"/>
    <row r="30878" ht="0" hidden="1" customHeight="1" x14ac:dyDescent="0.25"/>
    <row r="30879" ht="0" hidden="1" customHeight="1" x14ac:dyDescent="0.25"/>
    <row r="30880" ht="0" hidden="1" customHeight="1" x14ac:dyDescent="0.25"/>
    <row r="30881" ht="0" hidden="1" customHeight="1" x14ac:dyDescent="0.25"/>
    <row r="30882" ht="0" hidden="1" customHeight="1" x14ac:dyDescent="0.25"/>
    <row r="30883" ht="0" hidden="1" customHeight="1" x14ac:dyDescent="0.25"/>
    <row r="30884" ht="0" hidden="1" customHeight="1" x14ac:dyDescent="0.25"/>
    <row r="30885" ht="0" hidden="1" customHeight="1" x14ac:dyDescent="0.25"/>
    <row r="30886" ht="0" hidden="1" customHeight="1" x14ac:dyDescent="0.25"/>
    <row r="30887" ht="0" hidden="1" customHeight="1" x14ac:dyDescent="0.25"/>
    <row r="30888" ht="0" hidden="1" customHeight="1" x14ac:dyDescent="0.25"/>
    <row r="30889" ht="0" hidden="1" customHeight="1" x14ac:dyDescent="0.25"/>
    <row r="30890" ht="0" hidden="1" customHeight="1" x14ac:dyDescent="0.25"/>
    <row r="30891" ht="0" hidden="1" customHeight="1" x14ac:dyDescent="0.25"/>
    <row r="30892" ht="0" hidden="1" customHeight="1" x14ac:dyDescent="0.25"/>
    <row r="30893" ht="0" hidden="1" customHeight="1" x14ac:dyDescent="0.25"/>
    <row r="30894" ht="0" hidden="1" customHeight="1" x14ac:dyDescent="0.25"/>
    <row r="30895" ht="0" hidden="1" customHeight="1" x14ac:dyDescent="0.25"/>
    <row r="30896" ht="0" hidden="1" customHeight="1" x14ac:dyDescent="0.25"/>
    <row r="30897" ht="0" hidden="1" customHeight="1" x14ac:dyDescent="0.25"/>
    <row r="30898" ht="0" hidden="1" customHeight="1" x14ac:dyDescent="0.25"/>
    <row r="30899" ht="0" hidden="1" customHeight="1" x14ac:dyDescent="0.25"/>
    <row r="30900" ht="0" hidden="1" customHeight="1" x14ac:dyDescent="0.25"/>
    <row r="30901" ht="0" hidden="1" customHeight="1" x14ac:dyDescent="0.25"/>
    <row r="30902" ht="0" hidden="1" customHeight="1" x14ac:dyDescent="0.25"/>
    <row r="30903" ht="0" hidden="1" customHeight="1" x14ac:dyDescent="0.25"/>
    <row r="30904" ht="0" hidden="1" customHeight="1" x14ac:dyDescent="0.25"/>
    <row r="30905" ht="0" hidden="1" customHeight="1" x14ac:dyDescent="0.25"/>
    <row r="30906" ht="0" hidden="1" customHeight="1" x14ac:dyDescent="0.25"/>
    <row r="30907" ht="0" hidden="1" customHeight="1" x14ac:dyDescent="0.25"/>
    <row r="30908" ht="0" hidden="1" customHeight="1" x14ac:dyDescent="0.25"/>
    <row r="30909" ht="0" hidden="1" customHeight="1" x14ac:dyDescent="0.25"/>
    <row r="30910" ht="0" hidden="1" customHeight="1" x14ac:dyDescent="0.25"/>
    <row r="30911" ht="0" hidden="1" customHeight="1" x14ac:dyDescent="0.25"/>
    <row r="30912" ht="0" hidden="1" customHeight="1" x14ac:dyDescent="0.25"/>
    <row r="30913" ht="0" hidden="1" customHeight="1" x14ac:dyDescent="0.25"/>
    <row r="30914" ht="0" hidden="1" customHeight="1" x14ac:dyDescent="0.25"/>
    <row r="30915" ht="0" hidden="1" customHeight="1" x14ac:dyDescent="0.25"/>
    <row r="30916" ht="0" hidden="1" customHeight="1" x14ac:dyDescent="0.25"/>
    <row r="30917" ht="0" hidden="1" customHeight="1" x14ac:dyDescent="0.25"/>
    <row r="30918" ht="0" hidden="1" customHeight="1" x14ac:dyDescent="0.25"/>
    <row r="30919" ht="0" hidden="1" customHeight="1" x14ac:dyDescent="0.25"/>
    <row r="30920" ht="0" hidden="1" customHeight="1" x14ac:dyDescent="0.25"/>
    <row r="30921" ht="0" hidden="1" customHeight="1" x14ac:dyDescent="0.25"/>
    <row r="30922" ht="0" hidden="1" customHeight="1" x14ac:dyDescent="0.25"/>
    <row r="30923" ht="0" hidden="1" customHeight="1" x14ac:dyDescent="0.25"/>
    <row r="30924" ht="0" hidden="1" customHeight="1" x14ac:dyDescent="0.25"/>
    <row r="30925" ht="0" hidden="1" customHeight="1" x14ac:dyDescent="0.25"/>
    <row r="30926" ht="0" hidden="1" customHeight="1" x14ac:dyDescent="0.25"/>
    <row r="30927" ht="0" hidden="1" customHeight="1" x14ac:dyDescent="0.25"/>
    <row r="30928" ht="0" hidden="1" customHeight="1" x14ac:dyDescent="0.25"/>
    <row r="30929" ht="0" hidden="1" customHeight="1" x14ac:dyDescent="0.25"/>
    <row r="30930" ht="0" hidden="1" customHeight="1" x14ac:dyDescent="0.25"/>
    <row r="30931" ht="0" hidden="1" customHeight="1" x14ac:dyDescent="0.25"/>
    <row r="30932" ht="0" hidden="1" customHeight="1" x14ac:dyDescent="0.25"/>
    <row r="30933" ht="0" hidden="1" customHeight="1" x14ac:dyDescent="0.25"/>
    <row r="30934" ht="0" hidden="1" customHeight="1" x14ac:dyDescent="0.25"/>
    <row r="30935" ht="0" hidden="1" customHeight="1" x14ac:dyDescent="0.25"/>
    <row r="30936" ht="0" hidden="1" customHeight="1" x14ac:dyDescent="0.25"/>
    <row r="30937" ht="0" hidden="1" customHeight="1" x14ac:dyDescent="0.25"/>
    <row r="30938" ht="0" hidden="1" customHeight="1" x14ac:dyDescent="0.25"/>
    <row r="30939" ht="0" hidden="1" customHeight="1" x14ac:dyDescent="0.25"/>
    <row r="30940" ht="0" hidden="1" customHeight="1" x14ac:dyDescent="0.25"/>
    <row r="30941" ht="0" hidden="1" customHeight="1" x14ac:dyDescent="0.25"/>
    <row r="30942" ht="0" hidden="1" customHeight="1" x14ac:dyDescent="0.25"/>
    <row r="30943" ht="0" hidden="1" customHeight="1" x14ac:dyDescent="0.25"/>
    <row r="30944" ht="0" hidden="1" customHeight="1" x14ac:dyDescent="0.25"/>
    <row r="30945" ht="0" hidden="1" customHeight="1" x14ac:dyDescent="0.25"/>
    <row r="30946" ht="0" hidden="1" customHeight="1" x14ac:dyDescent="0.25"/>
    <row r="30947" ht="0" hidden="1" customHeight="1" x14ac:dyDescent="0.25"/>
    <row r="30948" ht="0" hidden="1" customHeight="1" x14ac:dyDescent="0.25"/>
    <row r="30949" ht="0" hidden="1" customHeight="1" x14ac:dyDescent="0.25"/>
    <row r="30950" ht="0" hidden="1" customHeight="1" x14ac:dyDescent="0.25"/>
    <row r="30951" ht="0" hidden="1" customHeight="1" x14ac:dyDescent="0.25"/>
    <row r="30952" ht="0" hidden="1" customHeight="1" x14ac:dyDescent="0.25"/>
    <row r="30953" ht="0" hidden="1" customHeight="1" x14ac:dyDescent="0.25"/>
    <row r="30954" ht="0" hidden="1" customHeight="1" x14ac:dyDescent="0.25"/>
    <row r="30955" ht="0" hidden="1" customHeight="1" x14ac:dyDescent="0.25"/>
    <row r="30956" ht="0" hidden="1" customHeight="1" x14ac:dyDescent="0.25"/>
    <row r="30957" ht="0" hidden="1" customHeight="1" x14ac:dyDescent="0.25"/>
    <row r="30958" ht="0" hidden="1" customHeight="1" x14ac:dyDescent="0.25"/>
    <row r="30959" ht="0" hidden="1" customHeight="1" x14ac:dyDescent="0.25"/>
    <row r="30960" ht="0" hidden="1" customHeight="1" x14ac:dyDescent="0.25"/>
    <row r="30961" ht="0" hidden="1" customHeight="1" x14ac:dyDescent="0.25"/>
    <row r="30962" ht="0" hidden="1" customHeight="1" x14ac:dyDescent="0.25"/>
    <row r="30963" ht="0" hidden="1" customHeight="1" x14ac:dyDescent="0.25"/>
    <row r="30964" ht="0" hidden="1" customHeight="1" x14ac:dyDescent="0.25"/>
    <row r="30965" ht="0" hidden="1" customHeight="1" x14ac:dyDescent="0.25"/>
    <row r="30966" ht="0" hidden="1" customHeight="1" x14ac:dyDescent="0.25"/>
    <row r="30967" ht="0" hidden="1" customHeight="1" x14ac:dyDescent="0.25"/>
    <row r="30968" ht="0" hidden="1" customHeight="1" x14ac:dyDescent="0.25"/>
    <row r="30969" ht="0" hidden="1" customHeight="1" x14ac:dyDescent="0.25"/>
    <row r="30970" ht="0" hidden="1" customHeight="1" x14ac:dyDescent="0.25"/>
    <row r="30971" ht="0" hidden="1" customHeight="1" x14ac:dyDescent="0.25"/>
    <row r="30972" ht="0" hidden="1" customHeight="1" x14ac:dyDescent="0.25"/>
    <row r="30973" ht="0" hidden="1" customHeight="1" x14ac:dyDescent="0.25"/>
    <row r="30974" ht="0" hidden="1" customHeight="1" x14ac:dyDescent="0.25"/>
    <row r="30975" ht="0" hidden="1" customHeight="1" x14ac:dyDescent="0.25"/>
    <row r="30976" ht="0" hidden="1" customHeight="1" x14ac:dyDescent="0.25"/>
    <row r="30977" ht="0" hidden="1" customHeight="1" x14ac:dyDescent="0.25"/>
    <row r="30978" ht="0" hidden="1" customHeight="1" x14ac:dyDescent="0.25"/>
    <row r="30979" ht="0" hidden="1" customHeight="1" x14ac:dyDescent="0.25"/>
    <row r="30980" ht="0" hidden="1" customHeight="1" x14ac:dyDescent="0.25"/>
    <row r="30981" ht="0" hidden="1" customHeight="1" x14ac:dyDescent="0.25"/>
    <row r="30982" ht="0" hidden="1" customHeight="1" x14ac:dyDescent="0.25"/>
    <row r="30983" ht="0" hidden="1" customHeight="1" x14ac:dyDescent="0.25"/>
    <row r="30984" ht="0" hidden="1" customHeight="1" x14ac:dyDescent="0.25"/>
    <row r="30985" ht="0" hidden="1" customHeight="1" x14ac:dyDescent="0.25"/>
    <row r="30986" ht="0" hidden="1" customHeight="1" x14ac:dyDescent="0.25"/>
    <row r="30987" ht="0" hidden="1" customHeight="1" x14ac:dyDescent="0.25"/>
    <row r="30988" ht="0" hidden="1" customHeight="1" x14ac:dyDescent="0.25"/>
    <row r="30989" ht="0" hidden="1" customHeight="1" x14ac:dyDescent="0.25"/>
    <row r="30990" ht="0" hidden="1" customHeight="1" x14ac:dyDescent="0.25"/>
    <row r="30991" ht="0" hidden="1" customHeight="1" x14ac:dyDescent="0.25"/>
    <row r="30992" ht="0" hidden="1" customHeight="1" x14ac:dyDescent="0.25"/>
    <row r="30993" ht="0" hidden="1" customHeight="1" x14ac:dyDescent="0.25"/>
    <row r="30994" ht="0" hidden="1" customHeight="1" x14ac:dyDescent="0.25"/>
    <row r="30995" ht="0" hidden="1" customHeight="1" x14ac:dyDescent="0.25"/>
    <row r="30996" ht="0" hidden="1" customHeight="1" x14ac:dyDescent="0.25"/>
    <row r="30997" ht="0" hidden="1" customHeight="1" x14ac:dyDescent="0.25"/>
    <row r="30998" ht="0" hidden="1" customHeight="1" x14ac:dyDescent="0.25"/>
    <row r="30999" ht="0" hidden="1" customHeight="1" x14ac:dyDescent="0.25"/>
    <row r="31000" ht="0" hidden="1" customHeight="1" x14ac:dyDescent="0.25"/>
    <row r="31001" ht="0" hidden="1" customHeight="1" x14ac:dyDescent="0.25"/>
    <row r="31002" ht="0" hidden="1" customHeight="1" x14ac:dyDescent="0.25"/>
    <row r="31003" ht="0" hidden="1" customHeight="1" x14ac:dyDescent="0.25"/>
    <row r="31004" ht="0" hidden="1" customHeight="1" x14ac:dyDescent="0.25"/>
    <row r="31005" ht="0" hidden="1" customHeight="1" x14ac:dyDescent="0.25"/>
    <row r="31006" ht="0" hidden="1" customHeight="1" x14ac:dyDescent="0.25"/>
    <row r="31007" ht="0" hidden="1" customHeight="1" x14ac:dyDescent="0.25"/>
    <row r="31008" ht="0" hidden="1" customHeight="1" x14ac:dyDescent="0.25"/>
    <row r="31009" ht="0" hidden="1" customHeight="1" x14ac:dyDescent="0.25"/>
    <row r="31010" ht="0" hidden="1" customHeight="1" x14ac:dyDescent="0.25"/>
    <row r="31011" ht="0" hidden="1" customHeight="1" x14ac:dyDescent="0.25"/>
    <row r="31012" ht="0" hidden="1" customHeight="1" x14ac:dyDescent="0.25"/>
    <row r="31013" ht="0" hidden="1" customHeight="1" x14ac:dyDescent="0.25"/>
    <row r="31014" ht="0" hidden="1" customHeight="1" x14ac:dyDescent="0.25"/>
    <row r="31015" ht="0" hidden="1" customHeight="1" x14ac:dyDescent="0.25"/>
    <row r="31016" ht="0" hidden="1" customHeight="1" x14ac:dyDescent="0.25"/>
    <row r="31017" ht="0" hidden="1" customHeight="1" x14ac:dyDescent="0.25"/>
    <row r="31018" ht="0" hidden="1" customHeight="1" x14ac:dyDescent="0.25"/>
    <row r="31019" ht="0" hidden="1" customHeight="1" x14ac:dyDescent="0.25"/>
    <row r="31020" ht="0" hidden="1" customHeight="1" x14ac:dyDescent="0.25"/>
    <row r="31021" ht="0" hidden="1" customHeight="1" x14ac:dyDescent="0.25"/>
    <row r="31022" ht="0" hidden="1" customHeight="1" x14ac:dyDescent="0.25"/>
    <row r="31023" ht="0" hidden="1" customHeight="1" x14ac:dyDescent="0.25"/>
    <row r="31024" ht="0" hidden="1" customHeight="1" x14ac:dyDescent="0.25"/>
    <row r="31025" ht="0" hidden="1" customHeight="1" x14ac:dyDescent="0.25"/>
    <row r="31026" ht="0" hidden="1" customHeight="1" x14ac:dyDescent="0.25"/>
    <row r="31027" ht="0" hidden="1" customHeight="1" x14ac:dyDescent="0.25"/>
    <row r="31028" ht="0" hidden="1" customHeight="1" x14ac:dyDescent="0.25"/>
    <row r="31029" ht="0" hidden="1" customHeight="1" x14ac:dyDescent="0.25"/>
    <row r="31030" ht="0" hidden="1" customHeight="1" x14ac:dyDescent="0.25"/>
    <row r="31031" ht="0" hidden="1" customHeight="1" x14ac:dyDescent="0.25"/>
    <row r="31032" ht="0" hidden="1" customHeight="1" x14ac:dyDescent="0.25"/>
    <row r="31033" ht="0" hidden="1" customHeight="1" x14ac:dyDescent="0.25"/>
    <row r="31034" ht="0" hidden="1" customHeight="1" x14ac:dyDescent="0.25"/>
    <row r="31035" ht="0" hidden="1" customHeight="1" x14ac:dyDescent="0.25"/>
    <row r="31036" ht="0" hidden="1" customHeight="1" x14ac:dyDescent="0.25"/>
    <row r="31037" ht="0" hidden="1" customHeight="1" x14ac:dyDescent="0.25"/>
    <row r="31038" ht="0" hidden="1" customHeight="1" x14ac:dyDescent="0.25"/>
    <row r="31039" ht="0" hidden="1" customHeight="1" x14ac:dyDescent="0.25"/>
    <row r="31040" ht="0" hidden="1" customHeight="1" x14ac:dyDescent="0.25"/>
    <row r="31041" ht="0" hidden="1" customHeight="1" x14ac:dyDescent="0.25"/>
    <row r="31042" ht="0" hidden="1" customHeight="1" x14ac:dyDescent="0.25"/>
    <row r="31043" ht="0" hidden="1" customHeight="1" x14ac:dyDescent="0.25"/>
    <row r="31044" ht="0" hidden="1" customHeight="1" x14ac:dyDescent="0.25"/>
    <row r="31045" ht="0" hidden="1" customHeight="1" x14ac:dyDescent="0.25"/>
    <row r="31046" ht="0" hidden="1" customHeight="1" x14ac:dyDescent="0.25"/>
    <row r="31047" ht="0" hidden="1" customHeight="1" x14ac:dyDescent="0.25"/>
    <row r="31048" ht="0" hidden="1" customHeight="1" x14ac:dyDescent="0.25"/>
    <row r="31049" ht="0" hidden="1" customHeight="1" x14ac:dyDescent="0.25"/>
    <row r="31050" ht="0" hidden="1" customHeight="1" x14ac:dyDescent="0.25"/>
    <row r="31051" ht="0" hidden="1" customHeight="1" x14ac:dyDescent="0.25"/>
    <row r="31052" ht="0" hidden="1" customHeight="1" x14ac:dyDescent="0.25"/>
    <row r="31053" ht="0" hidden="1" customHeight="1" x14ac:dyDescent="0.25"/>
    <row r="31054" ht="0" hidden="1" customHeight="1" x14ac:dyDescent="0.25"/>
    <row r="31055" ht="0" hidden="1" customHeight="1" x14ac:dyDescent="0.25"/>
    <row r="31056" ht="0" hidden="1" customHeight="1" x14ac:dyDescent="0.25"/>
    <row r="31057" ht="0" hidden="1" customHeight="1" x14ac:dyDescent="0.25"/>
    <row r="31058" ht="0" hidden="1" customHeight="1" x14ac:dyDescent="0.25"/>
    <row r="31059" ht="0" hidden="1" customHeight="1" x14ac:dyDescent="0.25"/>
    <row r="31060" ht="0" hidden="1" customHeight="1" x14ac:dyDescent="0.25"/>
    <row r="31061" ht="0" hidden="1" customHeight="1" x14ac:dyDescent="0.25"/>
    <row r="31062" ht="0" hidden="1" customHeight="1" x14ac:dyDescent="0.25"/>
    <row r="31063" ht="0" hidden="1" customHeight="1" x14ac:dyDescent="0.25"/>
    <row r="31064" ht="0" hidden="1" customHeight="1" x14ac:dyDescent="0.25"/>
    <row r="31065" ht="0" hidden="1" customHeight="1" x14ac:dyDescent="0.25"/>
    <row r="31066" ht="0" hidden="1" customHeight="1" x14ac:dyDescent="0.25"/>
    <row r="31067" ht="0" hidden="1" customHeight="1" x14ac:dyDescent="0.25"/>
    <row r="31068" ht="0" hidden="1" customHeight="1" x14ac:dyDescent="0.25"/>
    <row r="31069" ht="0" hidden="1" customHeight="1" x14ac:dyDescent="0.25"/>
    <row r="31070" ht="0" hidden="1" customHeight="1" x14ac:dyDescent="0.25"/>
    <row r="31071" ht="0" hidden="1" customHeight="1" x14ac:dyDescent="0.25"/>
    <row r="31072" ht="0" hidden="1" customHeight="1" x14ac:dyDescent="0.25"/>
    <row r="31073" ht="0" hidden="1" customHeight="1" x14ac:dyDescent="0.25"/>
    <row r="31074" ht="0" hidden="1" customHeight="1" x14ac:dyDescent="0.25"/>
    <row r="31075" ht="0" hidden="1" customHeight="1" x14ac:dyDescent="0.25"/>
    <row r="31076" ht="0" hidden="1" customHeight="1" x14ac:dyDescent="0.25"/>
    <row r="31077" ht="0" hidden="1" customHeight="1" x14ac:dyDescent="0.25"/>
    <row r="31078" ht="0" hidden="1" customHeight="1" x14ac:dyDescent="0.25"/>
    <row r="31079" ht="0" hidden="1" customHeight="1" x14ac:dyDescent="0.25"/>
    <row r="31080" ht="0" hidden="1" customHeight="1" x14ac:dyDescent="0.25"/>
    <row r="31081" ht="0" hidden="1" customHeight="1" x14ac:dyDescent="0.25"/>
    <row r="31082" ht="0" hidden="1" customHeight="1" x14ac:dyDescent="0.25"/>
    <row r="31083" ht="0" hidden="1" customHeight="1" x14ac:dyDescent="0.25"/>
    <row r="31084" ht="0" hidden="1" customHeight="1" x14ac:dyDescent="0.25"/>
    <row r="31085" ht="0" hidden="1" customHeight="1" x14ac:dyDescent="0.25"/>
    <row r="31086" ht="0" hidden="1" customHeight="1" x14ac:dyDescent="0.25"/>
    <row r="31087" ht="0" hidden="1" customHeight="1" x14ac:dyDescent="0.25"/>
    <row r="31088" ht="0" hidden="1" customHeight="1" x14ac:dyDescent="0.25"/>
    <row r="31089" ht="0" hidden="1" customHeight="1" x14ac:dyDescent="0.25"/>
    <row r="31090" ht="0" hidden="1" customHeight="1" x14ac:dyDescent="0.25"/>
    <row r="31091" ht="0" hidden="1" customHeight="1" x14ac:dyDescent="0.25"/>
    <row r="31092" ht="0" hidden="1" customHeight="1" x14ac:dyDescent="0.25"/>
    <row r="31093" ht="0" hidden="1" customHeight="1" x14ac:dyDescent="0.25"/>
    <row r="31094" ht="0" hidden="1" customHeight="1" x14ac:dyDescent="0.25"/>
    <row r="31095" ht="0" hidden="1" customHeight="1" x14ac:dyDescent="0.25"/>
    <row r="31096" ht="0" hidden="1" customHeight="1" x14ac:dyDescent="0.25"/>
    <row r="31097" ht="0" hidden="1" customHeight="1" x14ac:dyDescent="0.25"/>
    <row r="31098" ht="0" hidden="1" customHeight="1" x14ac:dyDescent="0.25"/>
    <row r="31099" ht="0" hidden="1" customHeight="1" x14ac:dyDescent="0.25"/>
    <row r="31100" ht="0" hidden="1" customHeight="1" x14ac:dyDescent="0.25"/>
    <row r="31101" ht="0" hidden="1" customHeight="1" x14ac:dyDescent="0.25"/>
    <row r="31102" ht="0" hidden="1" customHeight="1" x14ac:dyDescent="0.25"/>
    <row r="31103" ht="0" hidden="1" customHeight="1" x14ac:dyDescent="0.25"/>
    <row r="31104" ht="0" hidden="1" customHeight="1" x14ac:dyDescent="0.25"/>
    <row r="31105" ht="0" hidden="1" customHeight="1" x14ac:dyDescent="0.25"/>
    <row r="31106" ht="0" hidden="1" customHeight="1" x14ac:dyDescent="0.25"/>
    <row r="31107" ht="0" hidden="1" customHeight="1" x14ac:dyDescent="0.25"/>
    <row r="31108" ht="0" hidden="1" customHeight="1" x14ac:dyDescent="0.25"/>
    <row r="31109" ht="0" hidden="1" customHeight="1" x14ac:dyDescent="0.25"/>
    <row r="31110" ht="0" hidden="1" customHeight="1" x14ac:dyDescent="0.25"/>
    <row r="31111" ht="0" hidden="1" customHeight="1" x14ac:dyDescent="0.25"/>
    <row r="31112" ht="0" hidden="1" customHeight="1" x14ac:dyDescent="0.25"/>
    <row r="31113" ht="0" hidden="1" customHeight="1" x14ac:dyDescent="0.25"/>
    <row r="31114" ht="0" hidden="1" customHeight="1" x14ac:dyDescent="0.25"/>
    <row r="31115" ht="0" hidden="1" customHeight="1" x14ac:dyDescent="0.25"/>
    <row r="31116" ht="0" hidden="1" customHeight="1" x14ac:dyDescent="0.25"/>
    <row r="31117" ht="0" hidden="1" customHeight="1" x14ac:dyDescent="0.25"/>
    <row r="31118" ht="0" hidden="1" customHeight="1" x14ac:dyDescent="0.25"/>
    <row r="31119" ht="0" hidden="1" customHeight="1" x14ac:dyDescent="0.25"/>
    <row r="31120" ht="0" hidden="1" customHeight="1" x14ac:dyDescent="0.25"/>
    <row r="31121" ht="0" hidden="1" customHeight="1" x14ac:dyDescent="0.25"/>
    <row r="31122" ht="0" hidden="1" customHeight="1" x14ac:dyDescent="0.25"/>
    <row r="31123" ht="0" hidden="1" customHeight="1" x14ac:dyDescent="0.25"/>
    <row r="31124" ht="0" hidden="1" customHeight="1" x14ac:dyDescent="0.25"/>
    <row r="31125" ht="0" hidden="1" customHeight="1" x14ac:dyDescent="0.25"/>
    <row r="31126" ht="0" hidden="1" customHeight="1" x14ac:dyDescent="0.25"/>
    <row r="31127" ht="0" hidden="1" customHeight="1" x14ac:dyDescent="0.25"/>
    <row r="31128" ht="0" hidden="1" customHeight="1" x14ac:dyDescent="0.25"/>
    <row r="31129" ht="0" hidden="1" customHeight="1" x14ac:dyDescent="0.25"/>
    <row r="31130" ht="0" hidden="1" customHeight="1" x14ac:dyDescent="0.25"/>
    <row r="31131" ht="0" hidden="1" customHeight="1" x14ac:dyDescent="0.25"/>
    <row r="31132" ht="0" hidden="1" customHeight="1" x14ac:dyDescent="0.25"/>
    <row r="31133" ht="0" hidden="1" customHeight="1" x14ac:dyDescent="0.25"/>
    <row r="31134" ht="0" hidden="1" customHeight="1" x14ac:dyDescent="0.25"/>
    <row r="31135" ht="0" hidden="1" customHeight="1" x14ac:dyDescent="0.25"/>
    <row r="31136" ht="0" hidden="1" customHeight="1" x14ac:dyDescent="0.25"/>
    <row r="31137" ht="0" hidden="1" customHeight="1" x14ac:dyDescent="0.25"/>
    <row r="31138" ht="0" hidden="1" customHeight="1" x14ac:dyDescent="0.25"/>
    <row r="31139" ht="0" hidden="1" customHeight="1" x14ac:dyDescent="0.25"/>
    <row r="31140" ht="0" hidden="1" customHeight="1" x14ac:dyDescent="0.25"/>
    <row r="31141" ht="0" hidden="1" customHeight="1" x14ac:dyDescent="0.25"/>
    <row r="31142" ht="0" hidden="1" customHeight="1" x14ac:dyDescent="0.25"/>
    <row r="31143" ht="0" hidden="1" customHeight="1" x14ac:dyDescent="0.25"/>
    <row r="31144" ht="0" hidden="1" customHeight="1" x14ac:dyDescent="0.25"/>
    <row r="31145" ht="0" hidden="1" customHeight="1" x14ac:dyDescent="0.25"/>
    <row r="31146" ht="0" hidden="1" customHeight="1" x14ac:dyDescent="0.25"/>
    <row r="31147" ht="0" hidden="1" customHeight="1" x14ac:dyDescent="0.25"/>
    <row r="31148" ht="0" hidden="1" customHeight="1" x14ac:dyDescent="0.25"/>
    <row r="31149" ht="0" hidden="1" customHeight="1" x14ac:dyDescent="0.25"/>
    <row r="31150" ht="0" hidden="1" customHeight="1" x14ac:dyDescent="0.25"/>
    <row r="31151" ht="0" hidden="1" customHeight="1" x14ac:dyDescent="0.25"/>
    <row r="31152" ht="0" hidden="1" customHeight="1" x14ac:dyDescent="0.25"/>
    <row r="31153" ht="0" hidden="1" customHeight="1" x14ac:dyDescent="0.25"/>
    <row r="31154" ht="0" hidden="1" customHeight="1" x14ac:dyDescent="0.25"/>
    <row r="31155" ht="0" hidden="1" customHeight="1" x14ac:dyDescent="0.25"/>
    <row r="31156" ht="0" hidden="1" customHeight="1" x14ac:dyDescent="0.25"/>
    <row r="31157" ht="0" hidden="1" customHeight="1" x14ac:dyDescent="0.25"/>
    <row r="31158" ht="0" hidden="1" customHeight="1" x14ac:dyDescent="0.25"/>
    <row r="31159" ht="0" hidden="1" customHeight="1" x14ac:dyDescent="0.25"/>
    <row r="31160" ht="0" hidden="1" customHeight="1" x14ac:dyDescent="0.25"/>
    <row r="31161" ht="0" hidden="1" customHeight="1" x14ac:dyDescent="0.25"/>
    <row r="31162" ht="0" hidden="1" customHeight="1" x14ac:dyDescent="0.25"/>
    <row r="31163" ht="0" hidden="1" customHeight="1" x14ac:dyDescent="0.25"/>
    <row r="31164" ht="0" hidden="1" customHeight="1" x14ac:dyDescent="0.25"/>
    <row r="31165" ht="0" hidden="1" customHeight="1" x14ac:dyDescent="0.25"/>
    <row r="31166" ht="0" hidden="1" customHeight="1" x14ac:dyDescent="0.25"/>
    <row r="31167" ht="0" hidden="1" customHeight="1" x14ac:dyDescent="0.25"/>
    <row r="31168" ht="0" hidden="1" customHeight="1" x14ac:dyDescent="0.25"/>
    <row r="31169" ht="0" hidden="1" customHeight="1" x14ac:dyDescent="0.25"/>
    <row r="31170" ht="0" hidden="1" customHeight="1" x14ac:dyDescent="0.25"/>
    <row r="31171" ht="0" hidden="1" customHeight="1" x14ac:dyDescent="0.25"/>
    <row r="31172" ht="0" hidden="1" customHeight="1" x14ac:dyDescent="0.25"/>
    <row r="31173" ht="0" hidden="1" customHeight="1" x14ac:dyDescent="0.25"/>
    <row r="31174" ht="0" hidden="1" customHeight="1" x14ac:dyDescent="0.25"/>
    <row r="31175" ht="0" hidden="1" customHeight="1" x14ac:dyDescent="0.25"/>
    <row r="31176" ht="0" hidden="1" customHeight="1" x14ac:dyDescent="0.25"/>
    <row r="31177" ht="0" hidden="1" customHeight="1" x14ac:dyDescent="0.25"/>
    <row r="31178" ht="0" hidden="1" customHeight="1" x14ac:dyDescent="0.25"/>
    <row r="31179" ht="0" hidden="1" customHeight="1" x14ac:dyDescent="0.25"/>
    <row r="31180" ht="0" hidden="1" customHeight="1" x14ac:dyDescent="0.25"/>
    <row r="31181" ht="0" hidden="1" customHeight="1" x14ac:dyDescent="0.25"/>
    <row r="31182" ht="0" hidden="1" customHeight="1" x14ac:dyDescent="0.25"/>
    <row r="31183" ht="0" hidden="1" customHeight="1" x14ac:dyDescent="0.25"/>
    <row r="31184" ht="0" hidden="1" customHeight="1" x14ac:dyDescent="0.25"/>
    <row r="31185" ht="0" hidden="1" customHeight="1" x14ac:dyDescent="0.25"/>
    <row r="31186" ht="0" hidden="1" customHeight="1" x14ac:dyDescent="0.25"/>
    <row r="31187" ht="0" hidden="1" customHeight="1" x14ac:dyDescent="0.25"/>
    <row r="31188" ht="0" hidden="1" customHeight="1" x14ac:dyDescent="0.25"/>
    <row r="31189" ht="0" hidden="1" customHeight="1" x14ac:dyDescent="0.25"/>
    <row r="31190" ht="0" hidden="1" customHeight="1" x14ac:dyDescent="0.25"/>
    <row r="31191" ht="0" hidden="1" customHeight="1" x14ac:dyDescent="0.25"/>
    <row r="31192" ht="0" hidden="1" customHeight="1" x14ac:dyDescent="0.25"/>
    <row r="31193" ht="0" hidden="1" customHeight="1" x14ac:dyDescent="0.25"/>
    <row r="31194" ht="0" hidden="1" customHeight="1" x14ac:dyDescent="0.25"/>
    <row r="31195" ht="0" hidden="1" customHeight="1" x14ac:dyDescent="0.25"/>
    <row r="31196" ht="0" hidden="1" customHeight="1" x14ac:dyDescent="0.25"/>
    <row r="31197" ht="0" hidden="1" customHeight="1" x14ac:dyDescent="0.25"/>
    <row r="31198" ht="0" hidden="1" customHeight="1" x14ac:dyDescent="0.25"/>
    <row r="31199" ht="0" hidden="1" customHeight="1" x14ac:dyDescent="0.25"/>
    <row r="31200" ht="0" hidden="1" customHeight="1" x14ac:dyDescent="0.25"/>
    <row r="31201" ht="0" hidden="1" customHeight="1" x14ac:dyDescent="0.25"/>
    <row r="31202" ht="0" hidden="1" customHeight="1" x14ac:dyDescent="0.25"/>
    <row r="31203" ht="0" hidden="1" customHeight="1" x14ac:dyDescent="0.25"/>
    <row r="31204" ht="0" hidden="1" customHeight="1" x14ac:dyDescent="0.25"/>
    <row r="31205" ht="0" hidden="1" customHeight="1" x14ac:dyDescent="0.25"/>
    <row r="31206" ht="0" hidden="1" customHeight="1" x14ac:dyDescent="0.25"/>
    <row r="31207" ht="0" hidden="1" customHeight="1" x14ac:dyDescent="0.25"/>
    <row r="31208" ht="0" hidden="1" customHeight="1" x14ac:dyDescent="0.25"/>
    <row r="31209" ht="0" hidden="1" customHeight="1" x14ac:dyDescent="0.25"/>
    <row r="31210" ht="0" hidden="1" customHeight="1" x14ac:dyDescent="0.25"/>
    <row r="31211" ht="0" hidden="1" customHeight="1" x14ac:dyDescent="0.25"/>
    <row r="31212" ht="0" hidden="1" customHeight="1" x14ac:dyDescent="0.25"/>
    <row r="31213" ht="0" hidden="1" customHeight="1" x14ac:dyDescent="0.25"/>
    <row r="31214" ht="0" hidden="1" customHeight="1" x14ac:dyDescent="0.25"/>
    <row r="31215" ht="0" hidden="1" customHeight="1" x14ac:dyDescent="0.25"/>
    <row r="31216" ht="0" hidden="1" customHeight="1" x14ac:dyDescent="0.25"/>
    <row r="31217" ht="0" hidden="1" customHeight="1" x14ac:dyDescent="0.25"/>
    <row r="31218" ht="0" hidden="1" customHeight="1" x14ac:dyDescent="0.25"/>
    <row r="31219" ht="0" hidden="1" customHeight="1" x14ac:dyDescent="0.25"/>
    <row r="31220" ht="0" hidden="1" customHeight="1" x14ac:dyDescent="0.25"/>
    <row r="31221" ht="0" hidden="1" customHeight="1" x14ac:dyDescent="0.25"/>
    <row r="31222" ht="0" hidden="1" customHeight="1" x14ac:dyDescent="0.25"/>
    <row r="31223" ht="0" hidden="1" customHeight="1" x14ac:dyDescent="0.25"/>
    <row r="31224" ht="0" hidden="1" customHeight="1" x14ac:dyDescent="0.25"/>
    <row r="31225" ht="0" hidden="1" customHeight="1" x14ac:dyDescent="0.25"/>
    <row r="31226" ht="0" hidden="1" customHeight="1" x14ac:dyDescent="0.25"/>
    <row r="31227" ht="0" hidden="1" customHeight="1" x14ac:dyDescent="0.25"/>
    <row r="31228" ht="0" hidden="1" customHeight="1" x14ac:dyDescent="0.25"/>
    <row r="31229" ht="0" hidden="1" customHeight="1" x14ac:dyDescent="0.25"/>
    <row r="31230" ht="0" hidden="1" customHeight="1" x14ac:dyDescent="0.25"/>
    <row r="31231" ht="0" hidden="1" customHeight="1" x14ac:dyDescent="0.25"/>
    <row r="31232" ht="0" hidden="1" customHeight="1" x14ac:dyDescent="0.25"/>
    <row r="31233" ht="0" hidden="1" customHeight="1" x14ac:dyDescent="0.25"/>
    <row r="31234" ht="0" hidden="1" customHeight="1" x14ac:dyDescent="0.25"/>
    <row r="31235" ht="0" hidden="1" customHeight="1" x14ac:dyDescent="0.25"/>
    <row r="31236" ht="0" hidden="1" customHeight="1" x14ac:dyDescent="0.25"/>
    <row r="31237" ht="0" hidden="1" customHeight="1" x14ac:dyDescent="0.25"/>
    <row r="31238" ht="0" hidden="1" customHeight="1" x14ac:dyDescent="0.25"/>
    <row r="31239" ht="0" hidden="1" customHeight="1" x14ac:dyDescent="0.25"/>
    <row r="31240" ht="0" hidden="1" customHeight="1" x14ac:dyDescent="0.25"/>
    <row r="31241" ht="0" hidden="1" customHeight="1" x14ac:dyDescent="0.25"/>
    <row r="31242" ht="0" hidden="1" customHeight="1" x14ac:dyDescent="0.25"/>
    <row r="31243" ht="0" hidden="1" customHeight="1" x14ac:dyDescent="0.25"/>
    <row r="31244" ht="0" hidden="1" customHeight="1" x14ac:dyDescent="0.25"/>
    <row r="31245" ht="0" hidden="1" customHeight="1" x14ac:dyDescent="0.25"/>
    <row r="31246" ht="0" hidden="1" customHeight="1" x14ac:dyDescent="0.25"/>
    <row r="31247" ht="0" hidden="1" customHeight="1" x14ac:dyDescent="0.25"/>
    <row r="31248" ht="0" hidden="1" customHeight="1" x14ac:dyDescent="0.25"/>
    <row r="31249" ht="0" hidden="1" customHeight="1" x14ac:dyDescent="0.25"/>
    <row r="31250" ht="0" hidden="1" customHeight="1" x14ac:dyDescent="0.25"/>
    <row r="31251" ht="0" hidden="1" customHeight="1" x14ac:dyDescent="0.25"/>
    <row r="31252" ht="0" hidden="1" customHeight="1" x14ac:dyDescent="0.25"/>
    <row r="31253" ht="0" hidden="1" customHeight="1" x14ac:dyDescent="0.25"/>
    <row r="31254" ht="0" hidden="1" customHeight="1" x14ac:dyDescent="0.25"/>
    <row r="31255" ht="0" hidden="1" customHeight="1" x14ac:dyDescent="0.25"/>
    <row r="31256" ht="0" hidden="1" customHeight="1" x14ac:dyDescent="0.25"/>
    <row r="31257" ht="0" hidden="1" customHeight="1" x14ac:dyDescent="0.25"/>
    <row r="31258" ht="0" hidden="1" customHeight="1" x14ac:dyDescent="0.25"/>
    <row r="31259" ht="0" hidden="1" customHeight="1" x14ac:dyDescent="0.25"/>
    <row r="31260" ht="0" hidden="1" customHeight="1" x14ac:dyDescent="0.25"/>
    <row r="31261" ht="0" hidden="1" customHeight="1" x14ac:dyDescent="0.25"/>
    <row r="31262" ht="0" hidden="1" customHeight="1" x14ac:dyDescent="0.25"/>
    <row r="31263" ht="0" hidden="1" customHeight="1" x14ac:dyDescent="0.25"/>
    <row r="31264" ht="0" hidden="1" customHeight="1" x14ac:dyDescent="0.25"/>
    <row r="31265" ht="0" hidden="1" customHeight="1" x14ac:dyDescent="0.25"/>
    <row r="31266" ht="0" hidden="1" customHeight="1" x14ac:dyDescent="0.25"/>
    <row r="31267" ht="0" hidden="1" customHeight="1" x14ac:dyDescent="0.25"/>
    <row r="31268" ht="0" hidden="1" customHeight="1" x14ac:dyDescent="0.25"/>
    <row r="31269" ht="0" hidden="1" customHeight="1" x14ac:dyDescent="0.25"/>
    <row r="31270" ht="0" hidden="1" customHeight="1" x14ac:dyDescent="0.25"/>
    <row r="31271" ht="0" hidden="1" customHeight="1" x14ac:dyDescent="0.25"/>
    <row r="31272" ht="0" hidden="1" customHeight="1" x14ac:dyDescent="0.25"/>
    <row r="31273" ht="0" hidden="1" customHeight="1" x14ac:dyDescent="0.25"/>
    <row r="31274" ht="0" hidden="1" customHeight="1" x14ac:dyDescent="0.25"/>
    <row r="31275" ht="0" hidden="1" customHeight="1" x14ac:dyDescent="0.25"/>
    <row r="31276" ht="0" hidden="1" customHeight="1" x14ac:dyDescent="0.25"/>
    <row r="31277" ht="0" hidden="1" customHeight="1" x14ac:dyDescent="0.25"/>
    <row r="31278" ht="0" hidden="1" customHeight="1" x14ac:dyDescent="0.25"/>
    <row r="31279" ht="0" hidden="1" customHeight="1" x14ac:dyDescent="0.25"/>
    <row r="31280" ht="0" hidden="1" customHeight="1" x14ac:dyDescent="0.25"/>
    <row r="31281" ht="0" hidden="1" customHeight="1" x14ac:dyDescent="0.25"/>
    <row r="31282" ht="0" hidden="1" customHeight="1" x14ac:dyDescent="0.25"/>
    <row r="31283" ht="0" hidden="1" customHeight="1" x14ac:dyDescent="0.25"/>
    <row r="31284" ht="0" hidden="1" customHeight="1" x14ac:dyDescent="0.25"/>
    <row r="31285" ht="0" hidden="1" customHeight="1" x14ac:dyDescent="0.25"/>
    <row r="31286" ht="0" hidden="1" customHeight="1" x14ac:dyDescent="0.25"/>
    <row r="31287" ht="0" hidden="1" customHeight="1" x14ac:dyDescent="0.25"/>
    <row r="31288" ht="0" hidden="1" customHeight="1" x14ac:dyDescent="0.25"/>
    <row r="31289" ht="0" hidden="1" customHeight="1" x14ac:dyDescent="0.25"/>
    <row r="31290" ht="0" hidden="1" customHeight="1" x14ac:dyDescent="0.25"/>
    <row r="31291" ht="0" hidden="1" customHeight="1" x14ac:dyDescent="0.25"/>
    <row r="31292" ht="0" hidden="1" customHeight="1" x14ac:dyDescent="0.25"/>
    <row r="31293" ht="0" hidden="1" customHeight="1" x14ac:dyDescent="0.25"/>
    <row r="31294" ht="0" hidden="1" customHeight="1" x14ac:dyDescent="0.25"/>
    <row r="31295" ht="0" hidden="1" customHeight="1" x14ac:dyDescent="0.25"/>
    <row r="31296" ht="0" hidden="1" customHeight="1" x14ac:dyDescent="0.25"/>
    <row r="31297" ht="0" hidden="1" customHeight="1" x14ac:dyDescent="0.25"/>
    <row r="31298" ht="0" hidden="1" customHeight="1" x14ac:dyDescent="0.25"/>
    <row r="31299" ht="0" hidden="1" customHeight="1" x14ac:dyDescent="0.25"/>
    <row r="31300" ht="0" hidden="1" customHeight="1" x14ac:dyDescent="0.25"/>
    <row r="31301" ht="0" hidden="1" customHeight="1" x14ac:dyDescent="0.25"/>
    <row r="31302" ht="0" hidden="1" customHeight="1" x14ac:dyDescent="0.25"/>
    <row r="31303" ht="0" hidden="1" customHeight="1" x14ac:dyDescent="0.25"/>
    <row r="31304" ht="0" hidden="1" customHeight="1" x14ac:dyDescent="0.25"/>
    <row r="31305" ht="0" hidden="1" customHeight="1" x14ac:dyDescent="0.25"/>
    <row r="31306" ht="0" hidden="1" customHeight="1" x14ac:dyDescent="0.25"/>
    <row r="31307" ht="0" hidden="1" customHeight="1" x14ac:dyDescent="0.25"/>
    <row r="31308" ht="0" hidden="1" customHeight="1" x14ac:dyDescent="0.25"/>
    <row r="31309" ht="0" hidden="1" customHeight="1" x14ac:dyDescent="0.25"/>
    <row r="31310" ht="0" hidden="1" customHeight="1" x14ac:dyDescent="0.25"/>
    <row r="31311" ht="0" hidden="1" customHeight="1" x14ac:dyDescent="0.25"/>
    <row r="31312" ht="0" hidden="1" customHeight="1" x14ac:dyDescent="0.25"/>
    <row r="31313" ht="0" hidden="1" customHeight="1" x14ac:dyDescent="0.25"/>
    <row r="31314" ht="0" hidden="1" customHeight="1" x14ac:dyDescent="0.25"/>
    <row r="31315" ht="0" hidden="1" customHeight="1" x14ac:dyDescent="0.25"/>
    <row r="31316" ht="0" hidden="1" customHeight="1" x14ac:dyDescent="0.25"/>
    <row r="31317" ht="0" hidden="1" customHeight="1" x14ac:dyDescent="0.25"/>
    <row r="31318" ht="0" hidden="1" customHeight="1" x14ac:dyDescent="0.25"/>
    <row r="31319" ht="0" hidden="1" customHeight="1" x14ac:dyDescent="0.25"/>
    <row r="31320" ht="0" hidden="1" customHeight="1" x14ac:dyDescent="0.25"/>
    <row r="31321" ht="0" hidden="1" customHeight="1" x14ac:dyDescent="0.25"/>
    <row r="31322" ht="0" hidden="1" customHeight="1" x14ac:dyDescent="0.25"/>
    <row r="31323" ht="0" hidden="1" customHeight="1" x14ac:dyDescent="0.25"/>
    <row r="31324" ht="0" hidden="1" customHeight="1" x14ac:dyDescent="0.25"/>
    <row r="31325" ht="0" hidden="1" customHeight="1" x14ac:dyDescent="0.25"/>
    <row r="31326" ht="0" hidden="1" customHeight="1" x14ac:dyDescent="0.25"/>
    <row r="31327" ht="0" hidden="1" customHeight="1" x14ac:dyDescent="0.25"/>
    <row r="31328" ht="0" hidden="1" customHeight="1" x14ac:dyDescent="0.25"/>
    <row r="31329" ht="0" hidden="1" customHeight="1" x14ac:dyDescent="0.25"/>
    <row r="31330" ht="0" hidden="1" customHeight="1" x14ac:dyDescent="0.25"/>
    <row r="31331" ht="0" hidden="1" customHeight="1" x14ac:dyDescent="0.25"/>
    <row r="31332" ht="0" hidden="1" customHeight="1" x14ac:dyDescent="0.25"/>
    <row r="31333" ht="0" hidden="1" customHeight="1" x14ac:dyDescent="0.25"/>
    <row r="31334" ht="0" hidden="1" customHeight="1" x14ac:dyDescent="0.25"/>
    <row r="31335" ht="0" hidden="1" customHeight="1" x14ac:dyDescent="0.25"/>
    <row r="31336" ht="0" hidden="1" customHeight="1" x14ac:dyDescent="0.25"/>
    <row r="31337" ht="0" hidden="1" customHeight="1" x14ac:dyDescent="0.25"/>
    <row r="31338" ht="0" hidden="1" customHeight="1" x14ac:dyDescent="0.25"/>
    <row r="31339" ht="0" hidden="1" customHeight="1" x14ac:dyDescent="0.25"/>
    <row r="31340" ht="0" hidden="1" customHeight="1" x14ac:dyDescent="0.25"/>
    <row r="31341" ht="0" hidden="1" customHeight="1" x14ac:dyDescent="0.25"/>
    <row r="31342" ht="0" hidden="1" customHeight="1" x14ac:dyDescent="0.25"/>
    <row r="31343" ht="0" hidden="1" customHeight="1" x14ac:dyDescent="0.25"/>
    <row r="31344" ht="0" hidden="1" customHeight="1" x14ac:dyDescent="0.25"/>
    <row r="31345" ht="0" hidden="1" customHeight="1" x14ac:dyDescent="0.25"/>
    <row r="31346" ht="0" hidden="1" customHeight="1" x14ac:dyDescent="0.25"/>
    <row r="31347" ht="0" hidden="1" customHeight="1" x14ac:dyDescent="0.25"/>
    <row r="31348" ht="0" hidden="1" customHeight="1" x14ac:dyDescent="0.25"/>
    <row r="31349" ht="0" hidden="1" customHeight="1" x14ac:dyDescent="0.25"/>
    <row r="31350" ht="0" hidden="1" customHeight="1" x14ac:dyDescent="0.25"/>
    <row r="31351" ht="0" hidden="1" customHeight="1" x14ac:dyDescent="0.25"/>
    <row r="31352" ht="0" hidden="1" customHeight="1" x14ac:dyDescent="0.25"/>
    <row r="31353" ht="0" hidden="1" customHeight="1" x14ac:dyDescent="0.25"/>
    <row r="31354" ht="0" hidden="1" customHeight="1" x14ac:dyDescent="0.25"/>
    <row r="31355" ht="0" hidden="1" customHeight="1" x14ac:dyDescent="0.25"/>
    <row r="31356" ht="0" hidden="1" customHeight="1" x14ac:dyDescent="0.25"/>
    <row r="31357" ht="0" hidden="1" customHeight="1" x14ac:dyDescent="0.25"/>
    <row r="31358" ht="0" hidden="1" customHeight="1" x14ac:dyDescent="0.25"/>
    <row r="31359" ht="0" hidden="1" customHeight="1" x14ac:dyDescent="0.25"/>
    <row r="31360" ht="0" hidden="1" customHeight="1" x14ac:dyDescent="0.25"/>
    <row r="31361" ht="0" hidden="1" customHeight="1" x14ac:dyDescent="0.25"/>
    <row r="31362" ht="0" hidden="1" customHeight="1" x14ac:dyDescent="0.25"/>
    <row r="31363" ht="0" hidden="1" customHeight="1" x14ac:dyDescent="0.25"/>
    <row r="31364" ht="0" hidden="1" customHeight="1" x14ac:dyDescent="0.25"/>
    <row r="31365" ht="0" hidden="1" customHeight="1" x14ac:dyDescent="0.25"/>
    <row r="31366" ht="0" hidden="1" customHeight="1" x14ac:dyDescent="0.25"/>
    <row r="31367" ht="0" hidden="1" customHeight="1" x14ac:dyDescent="0.25"/>
    <row r="31368" ht="0" hidden="1" customHeight="1" x14ac:dyDescent="0.25"/>
    <row r="31369" ht="0" hidden="1" customHeight="1" x14ac:dyDescent="0.25"/>
    <row r="31370" ht="0" hidden="1" customHeight="1" x14ac:dyDescent="0.25"/>
    <row r="31371" ht="0" hidden="1" customHeight="1" x14ac:dyDescent="0.25"/>
    <row r="31372" ht="0" hidden="1" customHeight="1" x14ac:dyDescent="0.25"/>
    <row r="31373" ht="0" hidden="1" customHeight="1" x14ac:dyDescent="0.25"/>
    <row r="31374" ht="0" hidden="1" customHeight="1" x14ac:dyDescent="0.25"/>
    <row r="31375" ht="0" hidden="1" customHeight="1" x14ac:dyDescent="0.25"/>
    <row r="31376" ht="0" hidden="1" customHeight="1" x14ac:dyDescent="0.25"/>
    <row r="31377" ht="0" hidden="1" customHeight="1" x14ac:dyDescent="0.25"/>
    <row r="31378" ht="0" hidden="1" customHeight="1" x14ac:dyDescent="0.25"/>
    <row r="31379" ht="0" hidden="1" customHeight="1" x14ac:dyDescent="0.25"/>
    <row r="31380" ht="0" hidden="1" customHeight="1" x14ac:dyDescent="0.25"/>
    <row r="31381" ht="0" hidden="1" customHeight="1" x14ac:dyDescent="0.25"/>
    <row r="31382" ht="0" hidden="1" customHeight="1" x14ac:dyDescent="0.25"/>
    <row r="31383" ht="0" hidden="1" customHeight="1" x14ac:dyDescent="0.25"/>
    <row r="31384" ht="0" hidden="1" customHeight="1" x14ac:dyDescent="0.25"/>
    <row r="31385" ht="0" hidden="1" customHeight="1" x14ac:dyDescent="0.25"/>
    <row r="31386" ht="0" hidden="1" customHeight="1" x14ac:dyDescent="0.25"/>
    <row r="31387" ht="0" hidden="1" customHeight="1" x14ac:dyDescent="0.25"/>
    <row r="31388" ht="0" hidden="1" customHeight="1" x14ac:dyDescent="0.25"/>
    <row r="31389" ht="0" hidden="1" customHeight="1" x14ac:dyDescent="0.25"/>
    <row r="31390" ht="0" hidden="1" customHeight="1" x14ac:dyDescent="0.25"/>
    <row r="31391" ht="0" hidden="1" customHeight="1" x14ac:dyDescent="0.25"/>
    <row r="31392" ht="0" hidden="1" customHeight="1" x14ac:dyDescent="0.25"/>
    <row r="31393" ht="0" hidden="1" customHeight="1" x14ac:dyDescent="0.25"/>
    <row r="31394" ht="0" hidden="1" customHeight="1" x14ac:dyDescent="0.25"/>
    <row r="31395" ht="0" hidden="1" customHeight="1" x14ac:dyDescent="0.25"/>
    <row r="31396" ht="0" hidden="1" customHeight="1" x14ac:dyDescent="0.25"/>
    <row r="31397" ht="0" hidden="1" customHeight="1" x14ac:dyDescent="0.25"/>
    <row r="31398" ht="0" hidden="1" customHeight="1" x14ac:dyDescent="0.25"/>
    <row r="31399" ht="0" hidden="1" customHeight="1" x14ac:dyDescent="0.25"/>
    <row r="31400" ht="0" hidden="1" customHeight="1" x14ac:dyDescent="0.25"/>
    <row r="31401" ht="0" hidden="1" customHeight="1" x14ac:dyDescent="0.25"/>
    <row r="31402" ht="0" hidden="1" customHeight="1" x14ac:dyDescent="0.25"/>
    <row r="31403" ht="0" hidden="1" customHeight="1" x14ac:dyDescent="0.25"/>
    <row r="31404" ht="0" hidden="1" customHeight="1" x14ac:dyDescent="0.25"/>
    <row r="31405" ht="0" hidden="1" customHeight="1" x14ac:dyDescent="0.25"/>
    <row r="31406" ht="0" hidden="1" customHeight="1" x14ac:dyDescent="0.25"/>
    <row r="31407" ht="0" hidden="1" customHeight="1" x14ac:dyDescent="0.25"/>
    <row r="31408" ht="0" hidden="1" customHeight="1" x14ac:dyDescent="0.25"/>
    <row r="31409" ht="0" hidden="1" customHeight="1" x14ac:dyDescent="0.25"/>
    <row r="31410" ht="0" hidden="1" customHeight="1" x14ac:dyDescent="0.25"/>
    <row r="31411" ht="0" hidden="1" customHeight="1" x14ac:dyDescent="0.25"/>
    <row r="31412" ht="0" hidden="1" customHeight="1" x14ac:dyDescent="0.25"/>
    <row r="31413" ht="0" hidden="1" customHeight="1" x14ac:dyDescent="0.25"/>
    <row r="31414" ht="0" hidden="1" customHeight="1" x14ac:dyDescent="0.25"/>
    <row r="31415" ht="0" hidden="1" customHeight="1" x14ac:dyDescent="0.25"/>
    <row r="31416" ht="0" hidden="1" customHeight="1" x14ac:dyDescent="0.25"/>
    <row r="31417" ht="0" hidden="1" customHeight="1" x14ac:dyDescent="0.25"/>
    <row r="31418" ht="0" hidden="1" customHeight="1" x14ac:dyDescent="0.25"/>
    <row r="31419" ht="0" hidden="1" customHeight="1" x14ac:dyDescent="0.25"/>
    <row r="31420" ht="0" hidden="1" customHeight="1" x14ac:dyDescent="0.25"/>
    <row r="31421" ht="0" hidden="1" customHeight="1" x14ac:dyDescent="0.25"/>
    <row r="31422" ht="0" hidden="1" customHeight="1" x14ac:dyDescent="0.25"/>
    <row r="31423" ht="0" hidden="1" customHeight="1" x14ac:dyDescent="0.25"/>
    <row r="31424" ht="0" hidden="1" customHeight="1" x14ac:dyDescent="0.25"/>
    <row r="31425" ht="0" hidden="1" customHeight="1" x14ac:dyDescent="0.25"/>
    <row r="31426" ht="0" hidden="1" customHeight="1" x14ac:dyDescent="0.25"/>
    <row r="31427" ht="0" hidden="1" customHeight="1" x14ac:dyDescent="0.25"/>
    <row r="31428" ht="0" hidden="1" customHeight="1" x14ac:dyDescent="0.25"/>
    <row r="31429" ht="0" hidden="1" customHeight="1" x14ac:dyDescent="0.25"/>
    <row r="31430" ht="0" hidden="1" customHeight="1" x14ac:dyDescent="0.25"/>
    <row r="31431" ht="0" hidden="1" customHeight="1" x14ac:dyDescent="0.25"/>
    <row r="31432" ht="0" hidden="1" customHeight="1" x14ac:dyDescent="0.25"/>
    <row r="31433" ht="0" hidden="1" customHeight="1" x14ac:dyDescent="0.25"/>
    <row r="31434" ht="0" hidden="1" customHeight="1" x14ac:dyDescent="0.25"/>
    <row r="31435" ht="0" hidden="1" customHeight="1" x14ac:dyDescent="0.25"/>
    <row r="31436" ht="0" hidden="1" customHeight="1" x14ac:dyDescent="0.25"/>
    <row r="31437" ht="0" hidden="1" customHeight="1" x14ac:dyDescent="0.25"/>
    <row r="31438" ht="0" hidden="1" customHeight="1" x14ac:dyDescent="0.25"/>
    <row r="31439" ht="0" hidden="1" customHeight="1" x14ac:dyDescent="0.25"/>
    <row r="31440" ht="0" hidden="1" customHeight="1" x14ac:dyDescent="0.25"/>
    <row r="31441" ht="0" hidden="1" customHeight="1" x14ac:dyDescent="0.25"/>
    <row r="31442" ht="0" hidden="1" customHeight="1" x14ac:dyDescent="0.25"/>
    <row r="31443" ht="0" hidden="1" customHeight="1" x14ac:dyDescent="0.25"/>
    <row r="31444" ht="0" hidden="1" customHeight="1" x14ac:dyDescent="0.25"/>
    <row r="31445" ht="0" hidden="1" customHeight="1" x14ac:dyDescent="0.25"/>
    <row r="31446" ht="0" hidden="1" customHeight="1" x14ac:dyDescent="0.25"/>
    <row r="31447" ht="0" hidden="1" customHeight="1" x14ac:dyDescent="0.25"/>
    <row r="31448" ht="0" hidden="1" customHeight="1" x14ac:dyDescent="0.25"/>
    <row r="31449" ht="0" hidden="1" customHeight="1" x14ac:dyDescent="0.25"/>
    <row r="31450" ht="0" hidden="1" customHeight="1" x14ac:dyDescent="0.25"/>
    <row r="31451" ht="0" hidden="1" customHeight="1" x14ac:dyDescent="0.25"/>
    <row r="31452" ht="0" hidden="1" customHeight="1" x14ac:dyDescent="0.25"/>
    <row r="31453" ht="0" hidden="1" customHeight="1" x14ac:dyDescent="0.25"/>
    <row r="31454" ht="0" hidden="1" customHeight="1" x14ac:dyDescent="0.25"/>
    <row r="31455" ht="0" hidden="1" customHeight="1" x14ac:dyDescent="0.25"/>
    <row r="31456" ht="0" hidden="1" customHeight="1" x14ac:dyDescent="0.25"/>
    <row r="31457" ht="0" hidden="1" customHeight="1" x14ac:dyDescent="0.25"/>
    <row r="31458" ht="0" hidden="1" customHeight="1" x14ac:dyDescent="0.25"/>
    <row r="31459" ht="0" hidden="1" customHeight="1" x14ac:dyDescent="0.25"/>
    <row r="31460" ht="0" hidden="1" customHeight="1" x14ac:dyDescent="0.25"/>
    <row r="31461" ht="0" hidden="1" customHeight="1" x14ac:dyDescent="0.25"/>
    <row r="31462" ht="0" hidden="1" customHeight="1" x14ac:dyDescent="0.25"/>
    <row r="31463" ht="0" hidden="1" customHeight="1" x14ac:dyDescent="0.25"/>
    <row r="31464" ht="0" hidden="1" customHeight="1" x14ac:dyDescent="0.25"/>
    <row r="31465" ht="0" hidden="1" customHeight="1" x14ac:dyDescent="0.25"/>
    <row r="31466" ht="0" hidden="1" customHeight="1" x14ac:dyDescent="0.25"/>
    <row r="31467" ht="0" hidden="1" customHeight="1" x14ac:dyDescent="0.25"/>
    <row r="31468" ht="0" hidden="1" customHeight="1" x14ac:dyDescent="0.25"/>
    <row r="31469" ht="0" hidden="1" customHeight="1" x14ac:dyDescent="0.25"/>
    <row r="31470" ht="0" hidden="1" customHeight="1" x14ac:dyDescent="0.25"/>
    <row r="31471" ht="0" hidden="1" customHeight="1" x14ac:dyDescent="0.25"/>
    <row r="31472" ht="0" hidden="1" customHeight="1" x14ac:dyDescent="0.25"/>
    <row r="31473" ht="0" hidden="1" customHeight="1" x14ac:dyDescent="0.25"/>
    <row r="31474" ht="0" hidden="1" customHeight="1" x14ac:dyDescent="0.25"/>
    <row r="31475" ht="0" hidden="1" customHeight="1" x14ac:dyDescent="0.25"/>
    <row r="31476" ht="0" hidden="1" customHeight="1" x14ac:dyDescent="0.25"/>
    <row r="31477" ht="0" hidden="1" customHeight="1" x14ac:dyDescent="0.25"/>
    <row r="31478" ht="0" hidden="1" customHeight="1" x14ac:dyDescent="0.25"/>
    <row r="31479" ht="0" hidden="1" customHeight="1" x14ac:dyDescent="0.25"/>
    <row r="31480" ht="0" hidden="1" customHeight="1" x14ac:dyDescent="0.25"/>
    <row r="31481" ht="0" hidden="1" customHeight="1" x14ac:dyDescent="0.25"/>
    <row r="31482" ht="0" hidden="1" customHeight="1" x14ac:dyDescent="0.25"/>
    <row r="31483" ht="0" hidden="1" customHeight="1" x14ac:dyDescent="0.25"/>
    <row r="31484" ht="0" hidden="1" customHeight="1" x14ac:dyDescent="0.25"/>
    <row r="31485" ht="0" hidden="1" customHeight="1" x14ac:dyDescent="0.25"/>
    <row r="31486" ht="0" hidden="1" customHeight="1" x14ac:dyDescent="0.25"/>
    <row r="31487" ht="0" hidden="1" customHeight="1" x14ac:dyDescent="0.25"/>
    <row r="31488" ht="0" hidden="1" customHeight="1" x14ac:dyDescent="0.25"/>
    <row r="31489" ht="0" hidden="1" customHeight="1" x14ac:dyDescent="0.25"/>
    <row r="31490" ht="0" hidden="1" customHeight="1" x14ac:dyDescent="0.25"/>
    <row r="31491" ht="0" hidden="1" customHeight="1" x14ac:dyDescent="0.25"/>
    <row r="31492" ht="0" hidden="1" customHeight="1" x14ac:dyDescent="0.25"/>
    <row r="31493" ht="0" hidden="1" customHeight="1" x14ac:dyDescent="0.25"/>
    <row r="31494" ht="0" hidden="1" customHeight="1" x14ac:dyDescent="0.25"/>
    <row r="31495" ht="0" hidden="1" customHeight="1" x14ac:dyDescent="0.25"/>
    <row r="31496" ht="0" hidden="1" customHeight="1" x14ac:dyDescent="0.25"/>
    <row r="31497" ht="0" hidden="1" customHeight="1" x14ac:dyDescent="0.25"/>
    <row r="31498" ht="0" hidden="1" customHeight="1" x14ac:dyDescent="0.25"/>
    <row r="31499" ht="0" hidden="1" customHeight="1" x14ac:dyDescent="0.25"/>
    <row r="31500" ht="0" hidden="1" customHeight="1" x14ac:dyDescent="0.25"/>
    <row r="31501" ht="0" hidden="1" customHeight="1" x14ac:dyDescent="0.25"/>
    <row r="31502" ht="0" hidden="1" customHeight="1" x14ac:dyDescent="0.25"/>
    <row r="31503" ht="0" hidden="1" customHeight="1" x14ac:dyDescent="0.25"/>
    <row r="31504" ht="0" hidden="1" customHeight="1" x14ac:dyDescent="0.25"/>
    <row r="31505" ht="0" hidden="1" customHeight="1" x14ac:dyDescent="0.25"/>
    <row r="31506" ht="0" hidden="1" customHeight="1" x14ac:dyDescent="0.25"/>
    <row r="31507" ht="0" hidden="1" customHeight="1" x14ac:dyDescent="0.25"/>
    <row r="31508" ht="0" hidden="1" customHeight="1" x14ac:dyDescent="0.25"/>
    <row r="31509" ht="0" hidden="1" customHeight="1" x14ac:dyDescent="0.25"/>
    <row r="31510" ht="0" hidden="1" customHeight="1" x14ac:dyDescent="0.25"/>
    <row r="31511" ht="0" hidden="1" customHeight="1" x14ac:dyDescent="0.25"/>
    <row r="31512" ht="0" hidden="1" customHeight="1" x14ac:dyDescent="0.25"/>
    <row r="31513" ht="0" hidden="1" customHeight="1" x14ac:dyDescent="0.25"/>
    <row r="31514" ht="0" hidden="1" customHeight="1" x14ac:dyDescent="0.25"/>
    <row r="31515" ht="0" hidden="1" customHeight="1" x14ac:dyDescent="0.25"/>
    <row r="31516" ht="0" hidden="1" customHeight="1" x14ac:dyDescent="0.25"/>
    <row r="31517" ht="0" hidden="1" customHeight="1" x14ac:dyDescent="0.25"/>
    <row r="31518" ht="0" hidden="1" customHeight="1" x14ac:dyDescent="0.25"/>
    <row r="31519" ht="0" hidden="1" customHeight="1" x14ac:dyDescent="0.25"/>
    <row r="31520" ht="0" hidden="1" customHeight="1" x14ac:dyDescent="0.25"/>
    <row r="31521" ht="0" hidden="1" customHeight="1" x14ac:dyDescent="0.25"/>
    <row r="31522" ht="0" hidden="1" customHeight="1" x14ac:dyDescent="0.25"/>
    <row r="31523" ht="0" hidden="1" customHeight="1" x14ac:dyDescent="0.25"/>
    <row r="31524" ht="0" hidden="1" customHeight="1" x14ac:dyDescent="0.25"/>
    <row r="31525" ht="0" hidden="1" customHeight="1" x14ac:dyDescent="0.25"/>
    <row r="31526" ht="0" hidden="1" customHeight="1" x14ac:dyDescent="0.25"/>
    <row r="31527" ht="0" hidden="1" customHeight="1" x14ac:dyDescent="0.25"/>
    <row r="31528" ht="0" hidden="1" customHeight="1" x14ac:dyDescent="0.25"/>
    <row r="31529" ht="0" hidden="1" customHeight="1" x14ac:dyDescent="0.25"/>
    <row r="31530" ht="0" hidden="1" customHeight="1" x14ac:dyDescent="0.25"/>
    <row r="31531" ht="0" hidden="1" customHeight="1" x14ac:dyDescent="0.25"/>
    <row r="31532" ht="0" hidden="1" customHeight="1" x14ac:dyDescent="0.25"/>
    <row r="31533" ht="0" hidden="1" customHeight="1" x14ac:dyDescent="0.25"/>
    <row r="31534" ht="0" hidden="1" customHeight="1" x14ac:dyDescent="0.25"/>
    <row r="31535" ht="0" hidden="1" customHeight="1" x14ac:dyDescent="0.25"/>
    <row r="31536" ht="0" hidden="1" customHeight="1" x14ac:dyDescent="0.25"/>
    <row r="31537" ht="0" hidden="1" customHeight="1" x14ac:dyDescent="0.25"/>
    <row r="31538" ht="0" hidden="1" customHeight="1" x14ac:dyDescent="0.25"/>
    <row r="31539" ht="0" hidden="1" customHeight="1" x14ac:dyDescent="0.25"/>
    <row r="31540" ht="0" hidden="1" customHeight="1" x14ac:dyDescent="0.25"/>
    <row r="31541" ht="0" hidden="1" customHeight="1" x14ac:dyDescent="0.25"/>
    <row r="31542" ht="0" hidden="1" customHeight="1" x14ac:dyDescent="0.25"/>
    <row r="31543" ht="0" hidden="1" customHeight="1" x14ac:dyDescent="0.25"/>
    <row r="31544" ht="0" hidden="1" customHeight="1" x14ac:dyDescent="0.25"/>
    <row r="31545" ht="0" hidden="1" customHeight="1" x14ac:dyDescent="0.25"/>
    <row r="31546" ht="0" hidden="1" customHeight="1" x14ac:dyDescent="0.25"/>
    <row r="31547" ht="0" hidden="1" customHeight="1" x14ac:dyDescent="0.25"/>
    <row r="31548" ht="0" hidden="1" customHeight="1" x14ac:dyDescent="0.25"/>
    <row r="31549" ht="0" hidden="1" customHeight="1" x14ac:dyDescent="0.25"/>
    <row r="31550" ht="0" hidden="1" customHeight="1" x14ac:dyDescent="0.25"/>
    <row r="31551" ht="0" hidden="1" customHeight="1" x14ac:dyDescent="0.25"/>
    <row r="31552" ht="0" hidden="1" customHeight="1" x14ac:dyDescent="0.25"/>
    <row r="31553" ht="0" hidden="1" customHeight="1" x14ac:dyDescent="0.25"/>
    <row r="31554" ht="0" hidden="1" customHeight="1" x14ac:dyDescent="0.25"/>
    <row r="31555" ht="0" hidden="1" customHeight="1" x14ac:dyDescent="0.25"/>
    <row r="31556" ht="0" hidden="1" customHeight="1" x14ac:dyDescent="0.25"/>
    <row r="31557" ht="0" hidden="1" customHeight="1" x14ac:dyDescent="0.25"/>
    <row r="31558" ht="0" hidden="1" customHeight="1" x14ac:dyDescent="0.25"/>
    <row r="31559" ht="0" hidden="1" customHeight="1" x14ac:dyDescent="0.25"/>
    <row r="31560" ht="0" hidden="1" customHeight="1" x14ac:dyDescent="0.25"/>
    <row r="31561" ht="0" hidden="1" customHeight="1" x14ac:dyDescent="0.25"/>
    <row r="31562" ht="0" hidden="1" customHeight="1" x14ac:dyDescent="0.25"/>
    <row r="31563" ht="0" hidden="1" customHeight="1" x14ac:dyDescent="0.25"/>
    <row r="31564" ht="0" hidden="1" customHeight="1" x14ac:dyDescent="0.25"/>
    <row r="31565" ht="0" hidden="1" customHeight="1" x14ac:dyDescent="0.25"/>
    <row r="31566" ht="0" hidden="1" customHeight="1" x14ac:dyDescent="0.25"/>
    <row r="31567" ht="0" hidden="1" customHeight="1" x14ac:dyDescent="0.25"/>
    <row r="31568" ht="0" hidden="1" customHeight="1" x14ac:dyDescent="0.25"/>
    <row r="31569" ht="0" hidden="1" customHeight="1" x14ac:dyDescent="0.25"/>
    <row r="31570" ht="0" hidden="1" customHeight="1" x14ac:dyDescent="0.25"/>
    <row r="31571" ht="0" hidden="1" customHeight="1" x14ac:dyDescent="0.25"/>
    <row r="31572" ht="0" hidden="1" customHeight="1" x14ac:dyDescent="0.25"/>
    <row r="31573" ht="0" hidden="1" customHeight="1" x14ac:dyDescent="0.25"/>
    <row r="31574" ht="0" hidden="1" customHeight="1" x14ac:dyDescent="0.25"/>
    <row r="31575" ht="0" hidden="1" customHeight="1" x14ac:dyDescent="0.25"/>
    <row r="31576" ht="0" hidden="1" customHeight="1" x14ac:dyDescent="0.25"/>
    <row r="31577" ht="0" hidden="1" customHeight="1" x14ac:dyDescent="0.25"/>
    <row r="31578" ht="0" hidden="1" customHeight="1" x14ac:dyDescent="0.25"/>
    <row r="31579" ht="0" hidden="1" customHeight="1" x14ac:dyDescent="0.25"/>
    <row r="31580" ht="0" hidden="1" customHeight="1" x14ac:dyDescent="0.25"/>
    <row r="31581" ht="0" hidden="1" customHeight="1" x14ac:dyDescent="0.25"/>
    <row r="31582" ht="0" hidden="1" customHeight="1" x14ac:dyDescent="0.25"/>
    <row r="31583" ht="0" hidden="1" customHeight="1" x14ac:dyDescent="0.25"/>
    <row r="31584" ht="0" hidden="1" customHeight="1" x14ac:dyDescent="0.25"/>
    <row r="31585" ht="0" hidden="1" customHeight="1" x14ac:dyDescent="0.25"/>
    <row r="31586" ht="0" hidden="1" customHeight="1" x14ac:dyDescent="0.25"/>
    <row r="31587" ht="0" hidden="1" customHeight="1" x14ac:dyDescent="0.25"/>
    <row r="31588" ht="0" hidden="1" customHeight="1" x14ac:dyDescent="0.25"/>
    <row r="31589" ht="0" hidden="1" customHeight="1" x14ac:dyDescent="0.25"/>
    <row r="31590" ht="0" hidden="1" customHeight="1" x14ac:dyDescent="0.25"/>
    <row r="31591" ht="0" hidden="1" customHeight="1" x14ac:dyDescent="0.25"/>
    <row r="31592" ht="0" hidden="1" customHeight="1" x14ac:dyDescent="0.25"/>
    <row r="31593" ht="0" hidden="1" customHeight="1" x14ac:dyDescent="0.25"/>
    <row r="31594" ht="0" hidden="1" customHeight="1" x14ac:dyDescent="0.25"/>
    <row r="31595" ht="0" hidden="1" customHeight="1" x14ac:dyDescent="0.25"/>
    <row r="31596" ht="0" hidden="1" customHeight="1" x14ac:dyDescent="0.25"/>
    <row r="31597" ht="0" hidden="1" customHeight="1" x14ac:dyDescent="0.25"/>
    <row r="31598" ht="0" hidden="1" customHeight="1" x14ac:dyDescent="0.25"/>
    <row r="31599" ht="0" hidden="1" customHeight="1" x14ac:dyDescent="0.25"/>
    <row r="31600" ht="0" hidden="1" customHeight="1" x14ac:dyDescent="0.25"/>
    <row r="31601" ht="0" hidden="1" customHeight="1" x14ac:dyDescent="0.25"/>
    <row r="31602" ht="0" hidden="1" customHeight="1" x14ac:dyDescent="0.25"/>
    <row r="31603" ht="0" hidden="1" customHeight="1" x14ac:dyDescent="0.25"/>
    <row r="31604" ht="0" hidden="1" customHeight="1" x14ac:dyDescent="0.25"/>
    <row r="31605" ht="0" hidden="1" customHeight="1" x14ac:dyDescent="0.25"/>
    <row r="31606" ht="0" hidden="1" customHeight="1" x14ac:dyDescent="0.25"/>
    <row r="31607" ht="0" hidden="1" customHeight="1" x14ac:dyDescent="0.25"/>
    <row r="31608" ht="0" hidden="1" customHeight="1" x14ac:dyDescent="0.25"/>
    <row r="31609" ht="0" hidden="1" customHeight="1" x14ac:dyDescent="0.25"/>
    <row r="31610" ht="0" hidden="1" customHeight="1" x14ac:dyDescent="0.25"/>
    <row r="31611" ht="0" hidden="1" customHeight="1" x14ac:dyDescent="0.25"/>
    <row r="31612" ht="0" hidden="1" customHeight="1" x14ac:dyDescent="0.25"/>
    <row r="31613" ht="0" hidden="1" customHeight="1" x14ac:dyDescent="0.25"/>
    <row r="31614" ht="0" hidden="1" customHeight="1" x14ac:dyDescent="0.25"/>
    <row r="31615" ht="0" hidden="1" customHeight="1" x14ac:dyDescent="0.25"/>
    <row r="31616" ht="0" hidden="1" customHeight="1" x14ac:dyDescent="0.25"/>
    <row r="31617" ht="0" hidden="1" customHeight="1" x14ac:dyDescent="0.25"/>
    <row r="31618" ht="0" hidden="1" customHeight="1" x14ac:dyDescent="0.25"/>
    <row r="31619" ht="0" hidden="1" customHeight="1" x14ac:dyDescent="0.25"/>
    <row r="31620" ht="0" hidden="1" customHeight="1" x14ac:dyDescent="0.25"/>
    <row r="31621" ht="0" hidden="1" customHeight="1" x14ac:dyDescent="0.25"/>
    <row r="31622" ht="0" hidden="1" customHeight="1" x14ac:dyDescent="0.25"/>
    <row r="31623" ht="0" hidden="1" customHeight="1" x14ac:dyDescent="0.25"/>
    <row r="31624" ht="0" hidden="1" customHeight="1" x14ac:dyDescent="0.25"/>
    <row r="31625" ht="0" hidden="1" customHeight="1" x14ac:dyDescent="0.25"/>
    <row r="31626" ht="0" hidden="1" customHeight="1" x14ac:dyDescent="0.25"/>
    <row r="31627" ht="0" hidden="1" customHeight="1" x14ac:dyDescent="0.25"/>
    <row r="31628" ht="0" hidden="1" customHeight="1" x14ac:dyDescent="0.25"/>
    <row r="31629" ht="0" hidden="1" customHeight="1" x14ac:dyDescent="0.25"/>
    <row r="31630" ht="0" hidden="1" customHeight="1" x14ac:dyDescent="0.25"/>
    <row r="31631" ht="0" hidden="1" customHeight="1" x14ac:dyDescent="0.25"/>
    <row r="31632" ht="0" hidden="1" customHeight="1" x14ac:dyDescent="0.25"/>
    <row r="31633" ht="0" hidden="1" customHeight="1" x14ac:dyDescent="0.25"/>
    <row r="31634" ht="0" hidden="1" customHeight="1" x14ac:dyDescent="0.25"/>
    <row r="31635" ht="0" hidden="1" customHeight="1" x14ac:dyDescent="0.25"/>
    <row r="31636" ht="0" hidden="1" customHeight="1" x14ac:dyDescent="0.25"/>
    <row r="31637" ht="0" hidden="1" customHeight="1" x14ac:dyDescent="0.25"/>
    <row r="31638" ht="0" hidden="1" customHeight="1" x14ac:dyDescent="0.25"/>
    <row r="31639" ht="0" hidden="1" customHeight="1" x14ac:dyDescent="0.25"/>
    <row r="31640" ht="0" hidden="1" customHeight="1" x14ac:dyDescent="0.25"/>
    <row r="31641" ht="0" hidden="1" customHeight="1" x14ac:dyDescent="0.25"/>
    <row r="31642" ht="0" hidden="1" customHeight="1" x14ac:dyDescent="0.25"/>
    <row r="31643" ht="0" hidden="1" customHeight="1" x14ac:dyDescent="0.25"/>
    <row r="31644" ht="0" hidden="1" customHeight="1" x14ac:dyDescent="0.25"/>
    <row r="31645" ht="0" hidden="1" customHeight="1" x14ac:dyDescent="0.25"/>
    <row r="31646" ht="0" hidden="1" customHeight="1" x14ac:dyDescent="0.25"/>
    <row r="31647" ht="0" hidden="1" customHeight="1" x14ac:dyDescent="0.25"/>
    <row r="31648" ht="0" hidden="1" customHeight="1" x14ac:dyDescent="0.25"/>
    <row r="31649" ht="0" hidden="1" customHeight="1" x14ac:dyDescent="0.25"/>
    <row r="31650" ht="0" hidden="1" customHeight="1" x14ac:dyDescent="0.25"/>
    <row r="31651" ht="0" hidden="1" customHeight="1" x14ac:dyDescent="0.25"/>
    <row r="31652" ht="0" hidden="1" customHeight="1" x14ac:dyDescent="0.25"/>
    <row r="31653" ht="0" hidden="1" customHeight="1" x14ac:dyDescent="0.25"/>
    <row r="31654" ht="0" hidden="1" customHeight="1" x14ac:dyDescent="0.25"/>
    <row r="31655" ht="0" hidden="1" customHeight="1" x14ac:dyDescent="0.25"/>
    <row r="31656" ht="0" hidden="1" customHeight="1" x14ac:dyDescent="0.25"/>
    <row r="31657" ht="0" hidden="1" customHeight="1" x14ac:dyDescent="0.25"/>
    <row r="31658" ht="0" hidden="1" customHeight="1" x14ac:dyDescent="0.25"/>
    <row r="31659" ht="0" hidden="1" customHeight="1" x14ac:dyDescent="0.25"/>
    <row r="31660" ht="0" hidden="1" customHeight="1" x14ac:dyDescent="0.25"/>
    <row r="31661" ht="0" hidden="1" customHeight="1" x14ac:dyDescent="0.25"/>
    <row r="31662" ht="0" hidden="1" customHeight="1" x14ac:dyDescent="0.25"/>
    <row r="31663" ht="0" hidden="1" customHeight="1" x14ac:dyDescent="0.25"/>
    <row r="31664" ht="0" hidden="1" customHeight="1" x14ac:dyDescent="0.25"/>
    <row r="31665" ht="0" hidden="1" customHeight="1" x14ac:dyDescent="0.25"/>
    <row r="31666" ht="0" hidden="1" customHeight="1" x14ac:dyDescent="0.25"/>
    <row r="31667" ht="0" hidden="1" customHeight="1" x14ac:dyDescent="0.25"/>
    <row r="31668" ht="0" hidden="1" customHeight="1" x14ac:dyDescent="0.25"/>
    <row r="31669" ht="0" hidden="1" customHeight="1" x14ac:dyDescent="0.25"/>
    <row r="31670" ht="0" hidden="1" customHeight="1" x14ac:dyDescent="0.25"/>
    <row r="31671" ht="0" hidden="1" customHeight="1" x14ac:dyDescent="0.25"/>
    <row r="31672" ht="0" hidden="1" customHeight="1" x14ac:dyDescent="0.25"/>
    <row r="31673" ht="0" hidden="1" customHeight="1" x14ac:dyDescent="0.25"/>
    <row r="31674" ht="0" hidden="1" customHeight="1" x14ac:dyDescent="0.25"/>
    <row r="31675" ht="0" hidden="1" customHeight="1" x14ac:dyDescent="0.25"/>
    <row r="31676" ht="0" hidden="1" customHeight="1" x14ac:dyDescent="0.25"/>
    <row r="31677" ht="0" hidden="1" customHeight="1" x14ac:dyDescent="0.25"/>
    <row r="31678" ht="0" hidden="1" customHeight="1" x14ac:dyDescent="0.25"/>
    <row r="31679" ht="0" hidden="1" customHeight="1" x14ac:dyDescent="0.25"/>
    <row r="31680" ht="0" hidden="1" customHeight="1" x14ac:dyDescent="0.25"/>
    <row r="31681" ht="0" hidden="1" customHeight="1" x14ac:dyDescent="0.25"/>
    <row r="31682" ht="0" hidden="1" customHeight="1" x14ac:dyDescent="0.25"/>
    <row r="31683" ht="0" hidden="1" customHeight="1" x14ac:dyDescent="0.25"/>
    <row r="31684" ht="0" hidden="1" customHeight="1" x14ac:dyDescent="0.25"/>
    <row r="31685" ht="0" hidden="1" customHeight="1" x14ac:dyDescent="0.25"/>
    <row r="31686" ht="0" hidden="1" customHeight="1" x14ac:dyDescent="0.25"/>
    <row r="31687" ht="0" hidden="1" customHeight="1" x14ac:dyDescent="0.25"/>
    <row r="31688" ht="0" hidden="1" customHeight="1" x14ac:dyDescent="0.25"/>
    <row r="31689" ht="0" hidden="1" customHeight="1" x14ac:dyDescent="0.25"/>
    <row r="31690" ht="0" hidden="1" customHeight="1" x14ac:dyDescent="0.25"/>
    <row r="31691" ht="0" hidden="1" customHeight="1" x14ac:dyDescent="0.25"/>
    <row r="31692" ht="0" hidden="1" customHeight="1" x14ac:dyDescent="0.25"/>
    <row r="31693" ht="0" hidden="1" customHeight="1" x14ac:dyDescent="0.25"/>
    <row r="31694" ht="0" hidden="1" customHeight="1" x14ac:dyDescent="0.25"/>
    <row r="31695" ht="0" hidden="1" customHeight="1" x14ac:dyDescent="0.25"/>
    <row r="31696" ht="0" hidden="1" customHeight="1" x14ac:dyDescent="0.25"/>
    <row r="31697" ht="0" hidden="1" customHeight="1" x14ac:dyDescent="0.25"/>
    <row r="31698" ht="0" hidden="1" customHeight="1" x14ac:dyDescent="0.25"/>
    <row r="31699" ht="0" hidden="1" customHeight="1" x14ac:dyDescent="0.25"/>
    <row r="31700" ht="0" hidden="1" customHeight="1" x14ac:dyDescent="0.25"/>
    <row r="31701" ht="0" hidden="1" customHeight="1" x14ac:dyDescent="0.25"/>
    <row r="31702" ht="0" hidden="1" customHeight="1" x14ac:dyDescent="0.25"/>
    <row r="31703" ht="0" hidden="1" customHeight="1" x14ac:dyDescent="0.25"/>
    <row r="31704" ht="0" hidden="1" customHeight="1" x14ac:dyDescent="0.25"/>
    <row r="31705" ht="0" hidden="1" customHeight="1" x14ac:dyDescent="0.25"/>
    <row r="31706" ht="0" hidden="1" customHeight="1" x14ac:dyDescent="0.25"/>
    <row r="31707" ht="0" hidden="1" customHeight="1" x14ac:dyDescent="0.25"/>
    <row r="31708" ht="0" hidden="1" customHeight="1" x14ac:dyDescent="0.25"/>
    <row r="31709" ht="0" hidden="1" customHeight="1" x14ac:dyDescent="0.25"/>
    <row r="31710" ht="0" hidden="1" customHeight="1" x14ac:dyDescent="0.25"/>
    <row r="31711" ht="0" hidden="1" customHeight="1" x14ac:dyDescent="0.25"/>
    <row r="31712" ht="0" hidden="1" customHeight="1" x14ac:dyDescent="0.25"/>
    <row r="31713" ht="0" hidden="1" customHeight="1" x14ac:dyDescent="0.25"/>
    <row r="31714" ht="0" hidden="1" customHeight="1" x14ac:dyDescent="0.25"/>
    <row r="31715" ht="0" hidden="1" customHeight="1" x14ac:dyDescent="0.25"/>
    <row r="31716" ht="0" hidden="1" customHeight="1" x14ac:dyDescent="0.25"/>
    <row r="31717" ht="0" hidden="1" customHeight="1" x14ac:dyDescent="0.25"/>
    <row r="31718" ht="0" hidden="1" customHeight="1" x14ac:dyDescent="0.25"/>
    <row r="31719" ht="0" hidden="1" customHeight="1" x14ac:dyDescent="0.25"/>
    <row r="31720" ht="0" hidden="1" customHeight="1" x14ac:dyDescent="0.25"/>
    <row r="31721" ht="0" hidden="1" customHeight="1" x14ac:dyDescent="0.25"/>
    <row r="31722" ht="0" hidden="1" customHeight="1" x14ac:dyDescent="0.25"/>
    <row r="31723" ht="0" hidden="1" customHeight="1" x14ac:dyDescent="0.25"/>
    <row r="31724" ht="0" hidden="1" customHeight="1" x14ac:dyDescent="0.25"/>
    <row r="31725" ht="0" hidden="1" customHeight="1" x14ac:dyDescent="0.25"/>
    <row r="31726" ht="0" hidden="1" customHeight="1" x14ac:dyDescent="0.25"/>
    <row r="31727" ht="0" hidden="1" customHeight="1" x14ac:dyDescent="0.25"/>
    <row r="31728" ht="0" hidden="1" customHeight="1" x14ac:dyDescent="0.25"/>
    <row r="31729" ht="0" hidden="1" customHeight="1" x14ac:dyDescent="0.25"/>
    <row r="31730" ht="0" hidden="1" customHeight="1" x14ac:dyDescent="0.25"/>
    <row r="31731" ht="0" hidden="1" customHeight="1" x14ac:dyDescent="0.25"/>
    <row r="31732" ht="0" hidden="1" customHeight="1" x14ac:dyDescent="0.25"/>
    <row r="31733" ht="0" hidden="1" customHeight="1" x14ac:dyDescent="0.25"/>
    <row r="31734" ht="0" hidden="1" customHeight="1" x14ac:dyDescent="0.25"/>
    <row r="31735" ht="0" hidden="1" customHeight="1" x14ac:dyDescent="0.25"/>
    <row r="31736" ht="0" hidden="1" customHeight="1" x14ac:dyDescent="0.25"/>
    <row r="31737" ht="0" hidden="1" customHeight="1" x14ac:dyDescent="0.25"/>
    <row r="31738" ht="0" hidden="1" customHeight="1" x14ac:dyDescent="0.25"/>
    <row r="31739" ht="0" hidden="1" customHeight="1" x14ac:dyDescent="0.25"/>
    <row r="31740" ht="0" hidden="1" customHeight="1" x14ac:dyDescent="0.25"/>
    <row r="31741" ht="0" hidden="1" customHeight="1" x14ac:dyDescent="0.25"/>
    <row r="31742" ht="0" hidden="1" customHeight="1" x14ac:dyDescent="0.25"/>
    <row r="31743" ht="0" hidden="1" customHeight="1" x14ac:dyDescent="0.25"/>
    <row r="31744" ht="0" hidden="1" customHeight="1" x14ac:dyDescent="0.25"/>
    <row r="31745" ht="0" hidden="1" customHeight="1" x14ac:dyDescent="0.25"/>
    <row r="31746" ht="0" hidden="1" customHeight="1" x14ac:dyDescent="0.25"/>
    <row r="31747" ht="0" hidden="1" customHeight="1" x14ac:dyDescent="0.25"/>
    <row r="31748" ht="0" hidden="1" customHeight="1" x14ac:dyDescent="0.25"/>
    <row r="31749" ht="0" hidden="1" customHeight="1" x14ac:dyDescent="0.25"/>
    <row r="31750" ht="0" hidden="1" customHeight="1" x14ac:dyDescent="0.25"/>
    <row r="31751" ht="0" hidden="1" customHeight="1" x14ac:dyDescent="0.25"/>
    <row r="31752" ht="0" hidden="1" customHeight="1" x14ac:dyDescent="0.25"/>
    <row r="31753" ht="0" hidden="1" customHeight="1" x14ac:dyDescent="0.25"/>
    <row r="31754" ht="0" hidden="1" customHeight="1" x14ac:dyDescent="0.25"/>
    <row r="31755" ht="0" hidden="1" customHeight="1" x14ac:dyDescent="0.25"/>
    <row r="31756" ht="0" hidden="1" customHeight="1" x14ac:dyDescent="0.25"/>
    <row r="31757" ht="0" hidden="1" customHeight="1" x14ac:dyDescent="0.25"/>
    <row r="31758" ht="0" hidden="1" customHeight="1" x14ac:dyDescent="0.25"/>
    <row r="31759" ht="0" hidden="1" customHeight="1" x14ac:dyDescent="0.25"/>
    <row r="31760" ht="0" hidden="1" customHeight="1" x14ac:dyDescent="0.25"/>
    <row r="31761" ht="0" hidden="1" customHeight="1" x14ac:dyDescent="0.25"/>
    <row r="31762" ht="0" hidden="1" customHeight="1" x14ac:dyDescent="0.25"/>
    <row r="31763" ht="0" hidden="1" customHeight="1" x14ac:dyDescent="0.25"/>
    <row r="31764" ht="0" hidden="1" customHeight="1" x14ac:dyDescent="0.25"/>
    <row r="31765" ht="0" hidden="1" customHeight="1" x14ac:dyDescent="0.25"/>
    <row r="31766" ht="0" hidden="1" customHeight="1" x14ac:dyDescent="0.25"/>
    <row r="31767" ht="0" hidden="1" customHeight="1" x14ac:dyDescent="0.25"/>
    <row r="31768" ht="0" hidden="1" customHeight="1" x14ac:dyDescent="0.25"/>
    <row r="31769" ht="0" hidden="1" customHeight="1" x14ac:dyDescent="0.25"/>
    <row r="31770" ht="0" hidden="1" customHeight="1" x14ac:dyDescent="0.25"/>
    <row r="31771" ht="0" hidden="1" customHeight="1" x14ac:dyDescent="0.25"/>
    <row r="31772" ht="0" hidden="1" customHeight="1" x14ac:dyDescent="0.25"/>
    <row r="31773" ht="0" hidden="1" customHeight="1" x14ac:dyDescent="0.25"/>
    <row r="31774" ht="0" hidden="1" customHeight="1" x14ac:dyDescent="0.25"/>
    <row r="31775" ht="0" hidden="1" customHeight="1" x14ac:dyDescent="0.25"/>
    <row r="31776" ht="0" hidden="1" customHeight="1" x14ac:dyDescent="0.25"/>
    <row r="31777" ht="0" hidden="1" customHeight="1" x14ac:dyDescent="0.25"/>
    <row r="31778" ht="0" hidden="1" customHeight="1" x14ac:dyDescent="0.25"/>
    <row r="31779" ht="0" hidden="1" customHeight="1" x14ac:dyDescent="0.25"/>
    <row r="31780" ht="0" hidden="1" customHeight="1" x14ac:dyDescent="0.25"/>
    <row r="31781" ht="0" hidden="1" customHeight="1" x14ac:dyDescent="0.25"/>
    <row r="31782" ht="0" hidden="1" customHeight="1" x14ac:dyDescent="0.25"/>
    <row r="31783" ht="0" hidden="1" customHeight="1" x14ac:dyDescent="0.25"/>
    <row r="31784" ht="0" hidden="1" customHeight="1" x14ac:dyDescent="0.25"/>
    <row r="31785" ht="0" hidden="1" customHeight="1" x14ac:dyDescent="0.25"/>
    <row r="31786" ht="0" hidden="1" customHeight="1" x14ac:dyDescent="0.25"/>
    <row r="31787" ht="0" hidden="1" customHeight="1" x14ac:dyDescent="0.25"/>
    <row r="31788" ht="0" hidden="1" customHeight="1" x14ac:dyDescent="0.25"/>
    <row r="31789" ht="0" hidden="1" customHeight="1" x14ac:dyDescent="0.25"/>
    <row r="31790" ht="0" hidden="1" customHeight="1" x14ac:dyDescent="0.25"/>
    <row r="31791" ht="0" hidden="1" customHeight="1" x14ac:dyDescent="0.25"/>
    <row r="31792" ht="0" hidden="1" customHeight="1" x14ac:dyDescent="0.25"/>
    <row r="31793" ht="0" hidden="1" customHeight="1" x14ac:dyDescent="0.25"/>
    <row r="31794" ht="0" hidden="1" customHeight="1" x14ac:dyDescent="0.25"/>
    <row r="31795" ht="0" hidden="1" customHeight="1" x14ac:dyDescent="0.25"/>
    <row r="31796" ht="0" hidden="1" customHeight="1" x14ac:dyDescent="0.25"/>
    <row r="31797" ht="0" hidden="1" customHeight="1" x14ac:dyDescent="0.25"/>
    <row r="31798" ht="0" hidden="1" customHeight="1" x14ac:dyDescent="0.25"/>
    <row r="31799" ht="0" hidden="1" customHeight="1" x14ac:dyDescent="0.25"/>
    <row r="31800" ht="0" hidden="1" customHeight="1" x14ac:dyDescent="0.25"/>
    <row r="31801" ht="0" hidden="1" customHeight="1" x14ac:dyDescent="0.25"/>
    <row r="31802" ht="0" hidden="1" customHeight="1" x14ac:dyDescent="0.25"/>
    <row r="31803" ht="0" hidden="1" customHeight="1" x14ac:dyDescent="0.25"/>
    <row r="31804" ht="0" hidden="1" customHeight="1" x14ac:dyDescent="0.25"/>
    <row r="31805" ht="0" hidden="1" customHeight="1" x14ac:dyDescent="0.25"/>
    <row r="31806" ht="0" hidden="1" customHeight="1" x14ac:dyDescent="0.25"/>
    <row r="31807" ht="0" hidden="1" customHeight="1" x14ac:dyDescent="0.25"/>
    <row r="31808" ht="0" hidden="1" customHeight="1" x14ac:dyDescent="0.25"/>
    <row r="31809" ht="0" hidden="1" customHeight="1" x14ac:dyDescent="0.25"/>
    <row r="31810" ht="0" hidden="1" customHeight="1" x14ac:dyDescent="0.25"/>
    <row r="31811" ht="0" hidden="1" customHeight="1" x14ac:dyDescent="0.25"/>
    <row r="31812" ht="0" hidden="1" customHeight="1" x14ac:dyDescent="0.25"/>
    <row r="31813" ht="0" hidden="1" customHeight="1" x14ac:dyDescent="0.25"/>
    <row r="31814" ht="0" hidden="1" customHeight="1" x14ac:dyDescent="0.25"/>
    <row r="31815" ht="0" hidden="1" customHeight="1" x14ac:dyDescent="0.25"/>
    <row r="31816" ht="0" hidden="1" customHeight="1" x14ac:dyDescent="0.25"/>
    <row r="31817" ht="0" hidden="1" customHeight="1" x14ac:dyDescent="0.25"/>
    <row r="31818" ht="0" hidden="1" customHeight="1" x14ac:dyDescent="0.25"/>
    <row r="31819" ht="0" hidden="1" customHeight="1" x14ac:dyDescent="0.25"/>
    <row r="31820" ht="0" hidden="1" customHeight="1" x14ac:dyDescent="0.25"/>
    <row r="31821" ht="0" hidden="1" customHeight="1" x14ac:dyDescent="0.25"/>
    <row r="31822" ht="0" hidden="1" customHeight="1" x14ac:dyDescent="0.25"/>
    <row r="31823" ht="0" hidden="1" customHeight="1" x14ac:dyDescent="0.25"/>
    <row r="31824" ht="0" hidden="1" customHeight="1" x14ac:dyDescent="0.25"/>
    <row r="31825" ht="0" hidden="1" customHeight="1" x14ac:dyDescent="0.25"/>
    <row r="31826" ht="0" hidden="1" customHeight="1" x14ac:dyDescent="0.25"/>
    <row r="31827" ht="0" hidden="1" customHeight="1" x14ac:dyDescent="0.25"/>
    <row r="31828" ht="0" hidden="1" customHeight="1" x14ac:dyDescent="0.25"/>
    <row r="31829" ht="0" hidden="1" customHeight="1" x14ac:dyDescent="0.25"/>
    <row r="31830" ht="0" hidden="1" customHeight="1" x14ac:dyDescent="0.25"/>
    <row r="31831" ht="0" hidden="1" customHeight="1" x14ac:dyDescent="0.25"/>
    <row r="31832" ht="0" hidden="1" customHeight="1" x14ac:dyDescent="0.25"/>
    <row r="31833" ht="0" hidden="1" customHeight="1" x14ac:dyDescent="0.25"/>
    <row r="31834" ht="0" hidden="1" customHeight="1" x14ac:dyDescent="0.25"/>
    <row r="31835" ht="0" hidden="1" customHeight="1" x14ac:dyDescent="0.25"/>
    <row r="31836" ht="0" hidden="1" customHeight="1" x14ac:dyDescent="0.25"/>
    <row r="31837" ht="0" hidden="1" customHeight="1" x14ac:dyDescent="0.25"/>
    <row r="31838" ht="0" hidden="1" customHeight="1" x14ac:dyDescent="0.25"/>
    <row r="31839" ht="0" hidden="1" customHeight="1" x14ac:dyDescent="0.25"/>
    <row r="31840" ht="0" hidden="1" customHeight="1" x14ac:dyDescent="0.25"/>
    <row r="31841" ht="0" hidden="1" customHeight="1" x14ac:dyDescent="0.25"/>
    <row r="31842" ht="0" hidden="1" customHeight="1" x14ac:dyDescent="0.25"/>
    <row r="31843" ht="0" hidden="1" customHeight="1" x14ac:dyDescent="0.25"/>
    <row r="31844" ht="0" hidden="1" customHeight="1" x14ac:dyDescent="0.25"/>
    <row r="31845" ht="0" hidden="1" customHeight="1" x14ac:dyDescent="0.25"/>
    <row r="31846" ht="0" hidden="1" customHeight="1" x14ac:dyDescent="0.25"/>
    <row r="31847" ht="0" hidden="1" customHeight="1" x14ac:dyDescent="0.25"/>
    <row r="31848" ht="0" hidden="1" customHeight="1" x14ac:dyDescent="0.25"/>
    <row r="31849" ht="0" hidden="1" customHeight="1" x14ac:dyDescent="0.25"/>
    <row r="31850" ht="0" hidden="1" customHeight="1" x14ac:dyDescent="0.25"/>
    <row r="31851" ht="0" hidden="1" customHeight="1" x14ac:dyDescent="0.25"/>
    <row r="31852" ht="0" hidden="1" customHeight="1" x14ac:dyDescent="0.25"/>
    <row r="31853" ht="0" hidden="1" customHeight="1" x14ac:dyDescent="0.25"/>
    <row r="31854" ht="0" hidden="1" customHeight="1" x14ac:dyDescent="0.25"/>
    <row r="31855" ht="0" hidden="1" customHeight="1" x14ac:dyDescent="0.25"/>
    <row r="31856" ht="0" hidden="1" customHeight="1" x14ac:dyDescent="0.25"/>
    <row r="31857" ht="0" hidden="1" customHeight="1" x14ac:dyDescent="0.25"/>
    <row r="31858" ht="0" hidden="1" customHeight="1" x14ac:dyDescent="0.25"/>
    <row r="31859" ht="0" hidden="1" customHeight="1" x14ac:dyDescent="0.25"/>
    <row r="31860" ht="0" hidden="1" customHeight="1" x14ac:dyDescent="0.25"/>
    <row r="31861" ht="0" hidden="1" customHeight="1" x14ac:dyDescent="0.25"/>
    <row r="31862" ht="0" hidden="1" customHeight="1" x14ac:dyDescent="0.25"/>
    <row r="31863" ht="0" hidden="1" customHeight="1" x14ac:dyDescent="0.25"/>
    <row r="31864" ht="0" hidden="1" customHeight="1" x14ac:dyDescent="0.25"/>
    <row r="31865" ht="0" hidden="1" customHeight="1" x14ac:dyDescent="0.25"/>
    <row r="31866" ht="0" hidden="1" customHeight="1" x14ac:dyDescent="0.25"/>
    <row r="31867" ht="0" hidden="1" customHeight="1" x14ac:dyDescent="0.25"/>
    <row r="31868" ht="0" hidden="1" customHeight="1" x14ac:dyDescent="0.25"/>
    <row r="31869" ht="0" hidden="1" customHeight="1" x14ac:dyDescent="0.25"/>
    <row r="31870" ht="0" hidden="1" customHeight="1" x14ac:dyDescent="0.25"/>
    <row r="31871" ht="0" hidden="1" customHeight="1" x14ac:dyDescent="0.25"/>
    <row r="31872" ht="0" hidden="1" customHeight="1" x14ac:dyDescent="0.25"/>
    <row r="31873" ht="0" hidden="1" customHeight="1" x14ac:dyDescent="0.25"/>
    <row r="31874" ht="0" hidden="1" customHeight="1" x14ac:dyDescent="0.25"/>
    <row r="31875" ht="0" hidden="1" customHeight="1" x14ac:dyDescent="0.25"/>
    <row r="31876" ht="0" hidden="1" customHeight="1" x14ac:dyDescent="0.25"/>
    <row r="31877" ht="0" hidden="1" customHeight="1" x14ac:dyDescent="0.25"/>
    <row r="31878" ht="0" hidden="1" customHeight="1" x14ac:dyDescent="0.25"/>
    <row r="31879" ht="0" hidden="1" customHeight="1" x14ac:dyDescent="0.25"/>
    <row r="31880" ht="0" hidden="1" customHeight="1" x14ac:dyDescent="0.25"/>
    <row r="31881" ht="0" hidden="1" customHeight="1" x14ac:dyDescent="0.25"/>
    <row r="31882" ht="0" hidden="1" customHeight="1" x14ac:dyDescent="0.25"/>
    <row r="31883" ht="0" hidden="1" customHeight="1" x14ac:dyDescent="0.25"/>
    <row r="31884" ht="0" hidden="1" customHeight="1" x14ac:dyDescent="0.25"/>
    <row r="31885" ht="0" hidden="1" customHeight="1" x14ac:dyDescent="0.25"/>
    <row r="31886" ht="0" hidden="1" customHeight="1" x14ac:dyDescent="0.25"/>
    <row r="31887" ht="0" hidden="1" customHeight="1" x14ac:dyDescent="0.25"/>
    <row r="31888" ht="0" hidden="1" customHeight="1" x14ac:dyDescent="0.25"/>
    <row r="31889" ht="0" hidden="1" customHeight="1" x14ac:dyDescent="0.25"/>
    <row r="31890" ht="0" hidden="1" customHeight="1" x14ac:dyDescent="0.25"/>
    <row r="31891" ht="0" hidden="1" customHeight="1" x14ac:dyDescent="0.25"/>
    <row r="31892" ht="0" hidden="1" customHeight="1" x14ac:dyDescent="0.25"/>
    <row r="31893" ht="0" hidden="1" customHeight="1" x14ac:dyDescent="0.25"/>
    <row r="31894" ht="0" hidden="1" customHeight="1" x14ac:dyDescent="0.25"/>
    <row r="31895" ht="0" hidden="1" customHeight="1" x14ac:dyDescent="0.25"/>
    <row r="31896" ht="0" hidden="1" customHeight="1" x14ac:dyDescent="0.25"/>
    <row r="31897" ht="0" hidden="1" customHeight="1" x14ac:dyDescent="0.25"/>
    <row r="31898" ht="0" hidden="1" customHeight="1" x14ac:dyDescent="0.25"/>
    <row r="31899" ht="0" hidden="1" customHeight="1" x14ac:dyDescent="0.25"/>
    <row r="31900" ht="0" hidden="1" customHeight="1" x14ac:dyDescent="0.25"/>
    <row r="31901" ht="0" hidden="1" customHeight="1" x14ac:dyDescent="0.25"/>
    <row r="31902" ht="0" hidden="1" customHeight="1" x14ac:dyDescent="0.25"/>
    <row r="31903" ht="0" hidden="1" customHeight="1" x14ac:dyDescent="0.25"/>
    <row r="31904" ht="0" hidden="1" customHeight="1" x14ac:dyDescent="0.25"/>
    <row r="31905" ht="0" hidden="1" customHeight="1" x14ac:dyDescent="0.25"/>
    <row r="31906" ht="0" hidden="1" customHeight="1" x14ac:dyDescent="0.25"/>
    <row r="31907" ht="0" hidden="1" customHeight="1" x14ac:dyDescent="0.25"/>
    <row r="31908" ht="0" hidden="1" customHeight="1" x14ac:dyDescent="0.25"/>
    <row r="31909" ht="0" hidden="1" customHeight="1" x14ac:dyDescent="0.25"/>
    <row r="31910" ht="0" hidden="1" customHeight="1" x14ac:dyDescent="0.25"/>
    <row r="31911" ht="0" hidden="1" customHeight="1" x14ac:dyDescent="0.25"/>
    <row r="31912" ht="0" hidden="1" customHeight="1" x14ac:dyDescent="0.25"/>
    <row r="31913" ht="0" hidden="1" customHeight="1" x14ac:dyDescent="0.25"/>
    <row r="31914" ht="0" hidden="1" customHeight="1" x14ac:dyDescent="0.25"/>
    <row r="31915" ht="0" hidden="1" customHeight="1" x14ac:dyDescent="0.25"/>
    <row r="31916" ht="0" hidden="1" customHeight="1" x14ac:dyDescent="0.25"/>
    <row r="31917" ht="0" hidden="1" customHeight="1" x14ac:dyDescent="0.25"/>
    <row r="31918" ht="0" hidden="1" customHeight="1" x14ac:dyDescent="0.25"/>
    <row r="31919" ht="0" hidden="1" customHeight="1" x14ac:dyDescent="0.25"/>
    <row r="31920" ht="0" hidden="1" customHeight="1" x14ac:dyDescent="0.25"/>
    <row r="31921" ht="0" hidden="1" customHeight="1" x14ac:dyDescent="0.25"/>
    <row r="31922" ht="0" hidden="1" customHeight="1" x14ac:dyDescent="0.25"/>
    <row r="31923" ht="0" hidden="1" customHeight="1" x14ac:dyDescent="0.25"/>
    <row r="31924" ht="0" hidden="1" customHeight="1" x14ac:dyDescent="0.25"/>
    <row r="31925" ht="0" hidden="1" customHeight="1" x14ac:dyDescent="0.25"/>
    <row r="31926" ht="0" hidden="1" customHeight="1" x14ac:dyDescent="0.25"/>
    <row r="31927" ht="0" hidden="1" customHeight="1" x14ac:dyDescent="0.25"/>
    <row r="31928" ht="0" hidden="1" customHeight="1" x14ac:dyDescent="0.25"/>
    <row r="31929" ht="0" hidden="1" customHeight="1" x14ac:dyDescent="0.25"/>
    <row r="31930" ht="0" hidden="1" customHeight="1" x14ac:dyDescent="0.25"/>
    <row r="31931" ht="0" hidden="1" customHeight="1" x14ac:dyDescent="0.25"/>
    <row r="31932" ht="0" hidden="1" customHeight="1" x14ac:dyDescent="0.25"/>
    <row r="31933" ht="0" hidden="1" customHeight="1" x14ac:dyDescent="0.25"/>
    <row r="31934" ht="0" hidden="1" customHeight="1" x14ac:dyDescent="0.25"/>
    <row r="31935" ht="0" hidden="1" customHeight="1" x14ac:dyDescent="0.25"/>
    <row r="31936" ht="0" hidden="1" customHeight="1" x14ac:dyDescent="0.25"/>
    <row r="31937" ht="0" hidden="1" customHeight="1" x14ac:dyDescent="0.25"/>
    <row r="31938" ht="0" hidden="1" customHeight="1" x14ac:dyDescent="0.25"/>
    <row r="31939" ht="0" hidden="1" customHeight="1" x14ac:dyDescent="0.25"/>
    <row r="31940" ht="0" hidden="1" customHeight="1" x14ac:dyDescent="0.25"/>
    <row r="31941" ht="0" hidden="1" customHeight="1" x14ac:dyDescent="0.25"/>
    <row r="31942" ht="0" hidden="1" customHeight="1" x14ac:dyDescent="0.25"/>
    <row r="31943" ht="0" hidden="1" customHeight="1" x14ac:dyDescent="0.25"/>
    <row r="31944" ht="0" hidden="1" customHeight="1" x14ac:dyDescent="0.25"/>
    <row r="31945" ht="0" hidden="1" customHeight="1" x14ac:dyDescent="0.25"/>
    <row r="31946" ht="0" hidden="1" customHeight="1" x14ac:dyDescent="0.25"/>
    <row r="31947" ht="0" hidden="1" customHeight="1" x14ac:dyDescent="0.25"/>
    <row r="31948" ht="0" hidden="1" customHeight="1" x14ac:dyDescent="0.25"/>
    <row r="31949" ht="0" hidden="1" customHeight="1" x14ac:dyDescent="0.25"/>
    <row r="31950" ht="0" hidden="1" customHeight="1" x14ac:dyDescent="0.25"/>
    <row r="31951" ht="0" hidden="1" customHeight="1" x14ac:dyDescent="0.25"/>
    <row r="31952" ht="0" hidden="1" customHeight="1" x14ac:dyDescent="0.25"/>
    <row r="31953" ht="0" hidden="1" customHeight="1" x14ac:dyDescent="0.25"/>
    <row r="31954" ht="0" hidden="1" customHeight="1" x14ac:dyDescent="0.25"/>
    <row r="31955" ht="0" hidden="1" customHeight="1" x14ac:dyDescent="0.25"/>
    <row r="31956" ht="0" hidden="1" customHeight="1" x14ac:dyDescent="0.25"/>
    <row r="31957" ht="0" hidden="1" customHeight="1" x14ac:dyDescent="0.25"/>
    <row r="31958" ht="0" hidden="1" customHeight="1" x14ac:dyDescent="0.25"/>
    <row r="31959" ht="0" hidden="1" customHeight="1" x14ac:dyDescent="0.25"/>
    <row r="31960" ht="0" hidden="1" customHeight="1" x14ac:dyDescent="0.25"/>
    <row r="31961" ht="0" hidden="1" customHeight="1" x14ac:dyDescent="0.25"/>
    <row r="31962" ht="0" hidden="1" customHeight="1" x14ac:dyDescent="0.25"/>
    <row r="31963" ht="0" hidden="1" customHeight="1" x14ac:dyDescent="0.25"/>
    <row r="31964" ht="0" hidden="1" customHeight="1" x14ac:dyDescent="0.25"/>
    <row r="31965" ht="0" hidden="1" customHeight="1" x14ac:dyDescent="0.25"/>
    <row r="31966" ht="0" hidden="1" customHeight="1" x14ac:dyDescent="0.25"/>
    <row r="31967" ht="0" hidden="1" customHeight="1" x14ac:dyDescent="0.25"/>
    <row r="31968" ht="0" hidden="1" customHeight="1" x14ac:dyDescent="0.25"/>
    <row r="31969" ht="0" hidden="1" customHeight="1" x14ac:dyDescent="0.25"/>
    <row r="31970" ht="0" hidden="1" customHeight="1" x14ac:dyDescent="0.25"/>
    <row r="31971" ht="0" hidden="1" customHeight="1" x14ac:dyDescent="0.25"/>
    <row r="31972" ht="0" hidden="1" customHeight="1" x14ac:dyDescent="0.25"/>
    <row r="31973" ht="0" hidden="1" customHeight="1" x14ac:dyDescent="0.25"/>
    <row r="31974" ht="0" hidden="1" customHeight="1" x14ac:dyDescent="0.25"/>
    <row r="31975" ht="0" hidden="1" customHeight="1" x14ac:dyDescent="0.25"/>
    <row r="31976" ht="0" hidden="1" customHeight="1" x14ac:dyDescent="0.25"/>
    <row r="31977" ht="0" hidden="1" customHeight="1" x14ac:dyDescent="0.25"/>
    <row r="31978" ht="0" hidden="1" customHeight="1" x14ac:dyDescent="0.25"/>
    <row r="31979" ht="0" hidden="1" customHeight="1" x14ac:dyDescent="0.25"/>
    <row r="31980" ht="0" hidden="1" customHeight="1" x14ac:dyDescent="0.25"/>
    <row r="31981" ht="0" hidden="1" customHeight="1" x14ac:dyDescent="0.25"/>
    <row r="31982" ht="0" hidden="1" customHeight="1" x14ac:dyDescent="0.25"/>
    <row r="31983" ht="0" hidden="1" customHeight="1" x14ac:dyDescent="0.25"/>
    <row r="31984" ht="0" hidden="1" customHeight="1" x14ac:dyDescent="0.25"/>
    <row r="31985" ht="0" hidden="1" customHeight="1" x14ac:dyDescent="0.25"/>
    <row r="31986" ht="0" hidden="1" customHeight="1" x14ac:dyDescent="0.25"/>
    <row r="31987" ht="0" hidden="1" customHeight="1" x14ac:dyDescent="0.25"/>
    <row r="31988" ht="0" hidden="1" customHeight="1" x14ac:dyDescent="0.25"/>
    <row r="31989" ht="0" hidden="1" customHeight="1" x14ac:dyDescent="0.25"/>
    <row r="31990" ht="0" hidden="1" customHeight="1" x14ac:dyDescent="0.25"/>
    <row r="31991" ht="0" hidden="1" customHeight="1" x14ac:dyDescent="0.25"/>
    <row r="31992" ht="0" hidden="1" customHeight="1" x14ac:dyDescent="0.25"/>
    <row r="31993" ht="0" hidden="1" customHeight="1" x14ac:dyDescent="0.25"/>
    <row r="31994" ht="0" hidden="1" customHeight="1" x14ac:dyDescent="0.25"/>
    <row r="31995" ht="0" hidden="1" customHeight="1" x14ac:dyDescent="0.25"/>
    <row r="31996" ht="0" hidden="1" customHeight="1" x14ac:dyDescent="0.25"/>
    <row r="31997" ht="0" hidden="1" customHeight="1" x14ac:dyDescent="0.25"/>
    <row r="31998" ht="0" hidden="1" customHeight="1" x14ac:dyDescent="0.25"/>
    <row r="31999" ht="0" hidden="1" customHeight="1" x14ac:dyDescent="0.25"/>
    <row r="32000" ht="0" hidden="1" customHeight="1" x14ac:dyDescent="0.25"/>
    <row r="32001" ht="0" hidden="1" customHeight="1" x14ac:dyDescent="0.25"/>
    <row r="32002" ht="0" hidden="1" customHeight="1" x14ac:dyDescent="0.25"/>
    <row r="32003" ht="0" hidden="1" customHeight="1" x14ac:dyDescent="0.25"/>
    <row r="32004" ht="0" hidden="1" customHeight="1" x14ac:dyDescent="0.25"/>
    <row r="32005" ht="0" hidden="1" customHeight="1" x14ac:dyDescent="0.25"/>
    <row r="32006" ht="0" hidden="1" customHeight="1" x14ac:dyDescent="0.25"/>
    <row r="32007" ht="0" hidden="1" customHeight="1" x14ac:dyDescent="0.25"/>
    <row r="32008" ht="0" hidden="1" customHeight="1" x14ac:dyDescent="0.25"/>
    <row r="32009" ht="0" hidden="1" customHeight="1" x14ac:dyDescent="0.25"/>
    <row r="32010" ht="0" hidden="1" customHeight="1" x14ac:dyDescent="0.25"/>
    <row r="32011" ht="0" hidden="1" customHeight="1" x14ac:dyDescent="0.25"/>
    <row r="32012" ht="0" hidden="1" customHeight="1" x14ac:dyDescent="0.25"/>
    <row r="32013" ht="0" hidden="1" customHeight="1" x14ac:dyDescent="0.25"/>
    <row r="32014" ht="0" hidden="1" customHeight="1" x14ac:dyDescent="0.25"/>
    <row r="32015" ht="0" hidden="1" customHeight="1" x14ac:dyDescent="0.25"/>
    <row r="32016" ht="0" hidden="1" customHeight="1" x14ac:dyDescent="0.25"/>
    <row r="32017" ht="0" hidden="1" customHeight="1" x14ac:dyDescent="0.25"/>
    <row r="32018" ht="0" hidden="1" customHeight="1" x14ac:dyDescent="0.25"/>
    <row r="32019" ht="0" hidden="1" customHeight="1" x14ac:dyDescent="0.25"/>
    <row r="32020" ht="0" hidden="1" customHeight="1" x14ac:dyDescent="0.25"/>
    <row r="32021" ht="0" hidden="1" customHeight="1" x14ac:dyDescent="0.25"/>
    <row r="32022" ht="0" hidden="1" customHeight="1" x14ac:dyDescent="0.25"/>
    <row r="32023" ht="0" hidden="1" customHeight="1" x14ac:dyDescent="0.25"/>
    <row r="32024" ht="0" hidden="1" customHeight="1" x14ac:dyDescent="0.25"/>
    <row r="32025" ht="0" hidden="1" customHeight="1" x14ac:dyDescent="0.25"/>
    <row r="32026" ht="0" hidden="1" customHeight="1" x14ac:dyDescent="0.25"/>
    <row r="32027" ht="0" hidden="1" customHeight="1" x14ac:dyDescent="0.25"/>
    <row r="32028" ht="0" hidden="1" customHeight="1" x14ac:dyDescent="0.25"/>
    <row r="32029" ht="0" hidden="1" customHeight="1" x14ac:dyDescent="0.25"/>
    <row r="32030" ht="0" hidden="1" customHeight="1" x14ac:dyDescent="0.25"/>
    <row r="32031" ht="0" hidden="1" customHeight="1" x14ac:dyDescent="0.25"/>
    <row r="32032" ht="0" hidden="1" customHeight="1" x14ac:dyDescent="0.25"/>
    <row r="32033" ht="0" hidden="1" customHeight="1" x14ac:dyDescent="0.25"/>
    <row r="32034" ht="0" hidden="1" customHeight="1" x14ac:dyDescent="0.25"/>
    <row r="32035" ht="0" hidden="1" customHeight="1" x14ac:dyDescent="0.25"/>
    <row r="32036" ht="0" hidden="1" customHeight="1" x14ac:dyDescent="0.25"/>
    <row r="32037" ht="0" hidden="1" customHeight="1" x14ac:dyDescent="0.25"/>
    <row r="32038" ht="0" hidden="1" customHeight="1" x14ac:dyDescent="0.25"/>
    <row r="32039" ht="0" hidden="1" customHeight="1" x14ac:dyDescent="0.25"/>
    <row r="32040" ht="0" hidden="1" customHeight="1" x14ac:dyDescent="0.25"/>
    <row r="32041" ht="0" hidden="1" customHeight="1" x14ac:dyDescent="0.25"/>
    <row r="32042" ht="0" hidden="1" customHeight="1" x14ac:dyDescent="0.25"/>
    <row r="32043" ht="0" hidden="1" customHeight="1" x14ac:dyDescent="0.25"/>
    <row r="32044" ht="0" hidden="1" customHeight="1" x14ac:dyDescent="0.25"/>
    <row r="32045" ht="0" hidden="1" customHeight="1" x14ac:dyDescent="0.25"/>
    <row r="32046" ht="0" hidden="1" customHeight="1" x14ac:dyDescent="0.25"/>
    <row r="32047" ht="0" hidden="1" customHeight="1" x14ac:dyDescent="0.25"/>
    <row r="32048" ht="0" hidden="1" customHeight="1" x14ac:dyDescent="0.25"/>
    <row r="32049" ht="0" hidden="1" customHeight="1" x14ac:dyDescent="0.25"/>
    <row r="32050" ht="0" hidden="1" customHeight="1" x14ac:dyDescent="0.25"/>
    <row r="32051" ht="0" hidden="1" customHeight="1" x14ac:dyDescent="0.25"/>
    <row r="32052" ht="0" hidden="1" customHeight="1" x14ac:dyDescent="0.25"/>
    <row r="32053" ht="0" hidden="1" customHeight="1" x14ac:dyDescent="0.25"/>
    <row r="32054" ht="0" hidden="1" customHeight="1" x14ac:dyDescent="0.25"/>
    <row r="32055" ht="0" hidden="1" customHeight="1" x14ac:dyDescent="0.25"/>
    <row r="32056" ht="0" hidden="1" customHeight="1" x14ac:dyDescent="0.25"/>
    <row r="32057" ht="0" hidden="1" customHeight="1" x14ac:dyDescent="0.25"/>
    <row r="32058" ht="0" hidden="1" customHeight="1" x14ac:dyDescent="0.25"/>
    <row r="32059" ht="0" hidden="1" customHeight="1" x14ac:dyDescent="0.25"/>
    <row r="32060" ht="0" hidden="1" customHeight="1" x14ac:dyDescent="0.25"/>
    <row r="32061" ht="0" hidden="1" customHeight="1" x14ac:dyDescent="0.25"/>
    <row r="32062" ht="0" hidden="1" customHeight="1" x14ac:dyDescent="0.25"/>
    <row r="32063" ht="0" hidden="1" customHeight="1" x14ac:dyDescent="0.25"/>
    <row r="32064" ht="0" hidden="1" customHeight="1" x14ac:dyDescent="0.25"/>
    <row r="32065" ht="0" hidden="1" customHeight="1" x14ac:dyDescent="0.25"/>
    <row r="32066" ht="0" hidden="1" customHeight="1" x14ac:dyDescent="0.25"/>
    <row r="32067" ht="0" hidden="1" customHeight="1" x14ac:dyDescent="0.25"/>
    <row r="32068" ht="0" hidden="1" customHeight="1" x14ac:dyDescent="0.25"/>
    <row r="32069" ht="0" hidden="1" customHeight="1" x14ac:dyDescent="0.25"/>
    <row r="32070" ht="0" hidden="1" customHeight="1" x14ac:dyDescent="0.25"/>
    <row r="32071" ht="0" hidden="1" customHeight="1" x14ac:dyDescent="0.25"/>
    <row r="32072" ht="0" hidden="1" customHeight="1" x14ac:dyDescent="0.25"/>
    <row r="32073" ht="0" hidden="1" customHeight="1" x14ac:dyDescent="0.25"/>
    <row r="32074" ht="0" hidden="1" customHeight="1" x14ac:dyDescent="0.25"/>
    <row r="32075" ht="0" hidden="1" customHeight="1" x14ac:dyDescent="0.25"/>
    <row r="32076" ht="0" hidden="1" customHeight="1" x14ac:dyDescent="0.25"/>
    <row r="32077" ht="0" hidden="1" customHeight="1" x14ac:dyDescent="0.25"/>
    <row r="32078" ht="0" hidden="1" customHeight="1" x14ac:dyDescent="0.25"/>
    <row r="32079" ht="0" hidden="1" customHeight="1" x14ac:dyDescent="0.25"/>
    <row r="32080" ht="0" hidden="1" customHeight="1" x14ac:dyDescent="0.25"/>
    <row r="32081" ht="0" hidden="1" customHeight="1" x14ac:dyDescent="0.25"/>
    <row r="32082" ht="0" hidden="1" customHeight="1" x14ac:dyDescent="0.25"/>
    <row r="32083" ht="0" hidden="1" customHeight="1" x14ac:dyDescent="0.25"/>
    <row r="32084" ht="0" hidden="1" customHeight="1" x14ac:dyDescent="0.25"/>
    <row r="32085" ht="0" hidden="1" customHeight="1" x14ac:dyDescent="0.25"/>
    <row r="32086" ht="0" hidden="1" customHeight="1" x14ac:dyDescent="0.25"/>
    <row r="32087" ht="0" hidden="1" customHeight="1" x14ac:dyDescent="0.25"/>
    <row r="32088" ht="0" hidden="1" customHeight="1" x14ac:dyDescent="0.25"/>
    <row r="32089" ht="0" hidden="1" customHeight="1" x14ac:dyDescent="0.25"/>
    <row r="32090" ht="0" hidden="1" customHeight="1" x14ac:dyDescent="0.25"/>
    <row r="32091" ht="0" hidden="1" customHeight="1" x14ac:dyDescent="0.25"/>
    <row r="32092" ht="0" hidden="1" customHeight="1" x14ac:dyDescent="0.25"/>
    <row r="32093" ht="0" hidden="1" customHeight="1" x14ac:dyDescent="0.25"/>
    <row r="32094" ht="0" hidden="1" customHeight="1" x14ac:dyDescent="0.25"/>
    <row r="32095" ht="0" hidden="1" customHeight="1" x14ac:dyDescent="0.25"/>
    <row r="32096" ht="0" hidden="1" customHeight="1" x14ac:dyDescent="0.25"/>
    <row r="32097" ht="0" hidden="1" customHeight="1" x14ac:dyDescent="0.25"/>
    <row r="32098" ht="0" hidden="1" customHeight="1" x14ac:dyDescent="0.25"/>
    <row r="32099" ht="0" hidden="1" customHeight="1" x14ac:dyDescent="0.25"/>
    <row r="32100" ht="0" hidden="1" customHeight="1" x14ac:dyDescent="0.25"/>
    <row r="32101" ht="0" hidden="1" customHeight="1" x14ac:dyDescent="0.25"/>
    <row r="32102" ht="0" hidden="1" customHeight="1" x14ac:dyDescent="0.25"/>
    <row r="32103" ht="0" hidden="1" customHeight="1" x14ac:dyDescent="0.25"/>
    <row r="32104" ht="0" hidden="1" customHeight="1" x14ac:dyDescent="0.25"/>
    <row r="32105" ht="0" hidden="1" customHeight="1" x14ac:dyDescent="0.25"/>
    <row r="32106" ht="0" hidden="1" customHeight="1" x14ac:dyDescent="0.25"/>
    <row r="32107" ht="0" hidden="1" customHeight="1" x14ac:dyDescent="0.25"/>
    <row r="32108" ht="0" hidden="1" customHeight="1" x14ac:dyDescent="0.25"/>
    <row r="32109" ht="0" hidden="1" customHeight="1" x14ac:dyDescent="0.25"/>
    <row r="32110" ht="0" hidden="1" customHeight="1" x14ac:dyDescent="0.25"/>
    <row r="32111" ht="0" hidden="1" customHeight="1" x14ac:dyDescent="0.25"/>
    <row r="32112" ht="0" hidden="1" customHeight="1" x14ac:dyDescent="0.25"/>
    <row r="32113" ht="0" hidden="1" customHeight="1" x14ac:dyDescent="0.25"/>
    <row r="32114" ht="0" hidden="1" customHeight="1" x14ac:dyDescent="0.25"/>
    <row r="32115" ht="0" hidden="1" customHeight="1" x14ac:dyDescent="0.25"/>
    <row r="32116" ht="0" hidden="1" customHeight="1" x14ac:dyDescent="0.25"/>
    <row r="32117" ht="0" hidden="1" customHeight="1" x14ac:dyDescent="0.25"/>
    <row r="32118" ht="0" hidden="1" customHeight="1" x14ac:dyDescent="0.25"/>
    <row r="32119" ht="0" hidden="1" customHeight="1" x14ac:dyDescent="0.25"/>
    <row r="32120" ht="0" hidden="1" customHeight="1" x14ac:dyDescent="0.25"/>
    <row r="32121" ht="0" hidden="1" customHeight="1" x14ac:dyDescent="0.25"/>
    <row r="32122" ht="0" hidden="1" customHeight="1" x14ac:dyDescent="0.25"/>
    <row r="32123" ht="0" hidden="1" customHeight="1" x14ac:dyDescent="0.25"/>
    <row r="32124" ht="0" hidden="1" customHeight="1" x14ac:dyDescent="0.25"/>
    <row r="32125" ht="0" hidden="1" customHeight="1" x14ac:dyDescent="0.25"/>
    <row r="32126" ht="0" hidden="1" customHeight="1" x14ac:dyDescent="0.25"/>
    <row r="32127" ht="0" hidden="1" customHeight="1" x14ac:dyDescent="0.25"/>
    <row r="32128" ht="0" hidden="1" customHeight="1" x14ac:dyDescent="0.25"/>
    <row r="32129" ht="0" hidden="1" customHeight="1" x14ac:dyDescent="0.25"/>
    <row r="32130" ht="0" hidden="1" customHeight="1" x14ac:dyDescent="0.25"/>
    <row r="32131" ht="0" hidden="1" customHeight="1" x14ac:dyDescent="0.25"/>
    <row r="32132" ht="0" hidden="1" customHeight="1" x14ac:dyDescent="0.25"/>
    <row r="32133" ht="0" hidden="1" customHeight="1" x14ac:dyDescent="0.25"/>
    <row r="32134" ht="0" hidden="1" customHeight="1" x14ac:dyDescent="0.25"/>
    <row r="32135" ht="0" hidden="1" customHeight="1" x14ac:dyDescent="0.25"/>
    <row r="32136" ht="0" hidden="1" customHeight="1" x14ac:dyDescent="0.25"/>
    <row r="32137" ht="0" hidden="1" customHeight="1" x14ac:dyDescent="0.25"/>
    <row r="32138" ht="0" hidden="1" customHeight="1" x14ac:dyDescent="0.25"/>
    <row r="32139" ht="0" hidden="1" customHeight="1" x14ac:dyDescent="0.25"/>
    <row r="32140" ht="0" hidden="1" customHeight="1" x14ac:dyDescent="0.25"/>
    <row r="32141" ht="0" hidden="1" customHeight="1" x14ac:dyDescent="0.25"/>
    <row r="32142" ht="0" hidden="1" customHeight="1" x14ac:dyDescent="0.25"/>
    <row r="32143" ht="0" hidden="1" customHeight="1" x14ac:dyDescent="0.25"/>
    <row r="32144" ht="0" hidden="1" customHeight="1" x14ac:dyDescent="0.25"/>
    <row r="32145" ht="0" hidden="1" customHeight="1" x14ac:dyDescent="0.25"/>
    <row r="32146" ht="0" hidden="1" customHeight="1" x14ac:dyDescent="0.25"/>
    <row r="32147" ht="0" hidden="1" customHeight="1" x14ac:dyDescent="0.25"/>
    <row r="32148" ht="0" hidden="1" customHeight="1" x14ac:dyDescent="0.25"/>
    <row r="32149" ht="0" hidden="1" customHeight="1" x14ac:dyDescent="0.25"/>
    <row r="32150" ht="0" hidden="1" customHeight="1" x14ac:dyDescent="0.25"/>
    <row r="32151" ht="0" hidden="1" customHeight="1" x14ac:dyDescent="0.25"/>
    <row r="32152" ht="0" hidden="1" customHeight="1" x14ac:dyDescent="0.25"/>
    <row r="32153" ht="0" hidden="1" customHeight="1" x14ac:dyDescent="0.25"/>
    <row r="32154" ht="0" hidden="1" customHeight="1" x14ac:dyDescent="0.25"/>
    <row r="32155" ht="0" hidden="1" customHeight="1" x14ac:dyDescent="0.25"/>
    <row r="32156" ht="0" hidden="1" customHeight="1" x14ac:dyDescent="0.25"/>
    <row r="32157" ht="0" hidden="1" customHeight="1" x14ac:dyDescent="0.25"/>
    <row r="32158" ht="0" hidden="1" customHeight="1" x14ac:dyDescent="0.25"/>
    <row r="32159" ht="0" hidden="1" customHeight="1" x14ac:dyDescent="0.25"/>
    <row r="32160" ht="0" hidden="1" customHeight="1" x14ac:dyDescent="0.25"/>
    <row r="32161" ht="0" hidden="1" customHeight="1" x14ac:dyDescent="0.25"/>
    <row r="32162" ht="0" hidden="1" customHeight="1" x14ac:dyDescent="0.25"/>
    <row r="32163" ht="0" hidden="1" customHeight="1" x14ac:dyDescent="0.25"/>
    <row r="32164" ht="0" hidden="1" customHeight="1" x14ac:dyDescent="0.25"/>
    <row r="32165" ht="0" hidden="1" customHeight="1" x14ac:dyDescent="0.25"/>
    <row r="32166" ht="0" hidden="1" customHeight="1" x14ac:dyDescent="0.25"/>
    <row r="32167" ht="0" hidden="1" customHeight="1" x14ac:dyDescent="0.25"/>
    <row r="32168" ht="0" hidden="1" customHeight="1" x14ac:dyDescent="0.25"/>
    <row r="32169" ht="0" hidden="1" customHeight="1" x14ac:dyDescent="0.25"/>
    <row r="32170" ht="0" hidden="1" customHeight="1" x14ac:dyDescent="0.25"/>
    <row r="32171" ht="0" hidden="1" customHeight="1" x14ac:dyDescent="0.25"/>
    <row r="32172" ht="0" hidden="1" customHeight="1" x14ac:dyDescent="0.25"/>
    <row r="32173" ht="0" hidden="1" customHeight="1" x14ac:dyDescent="0.25"/>
    <row r="32174" ht="0" hidden="1" customHeight="1" x14ac:dyDescent="0.25"/>
    <row r="32175" ht="0" hidden="1" customHeight="1" x14ac:dyDescent="0.25"/>
    <row r="32176" ht="0" hidden="1" customHeight="1" x14ac:dyDescent="0.25"/>
    <row r="32177" ht="0" hidden="1" customHeight="1" x14ac:dyDescent="0.25"/>
    <row r="32178" ht="0" hidden="1" customHeight="1" x14ac:dyDescent="0.25"/>
    <row r="32179" ht="0" hidden="1" customHeight="1" x14ac:dyDescent="0.25"/>
    <row r="32180" ht="0" hidden="1" customHeight="1" x14ac:dyDescent="0.25"/>
    <row r="32181" ht="0" hidden="1" customHeight="1" x14ac:dyDescent="0.25"/>
    <row r="32182" ht="0" hidden="1" customHeight="1" x14ac:dyDescent="0.25"/>
    <row r="32183" ht="0" hidden="1" customHeight="1" x14ac:dyDescent="0.25"/>
    <row r="32184" ht="0" hidden="1" customHeight="1" x14ac:dyDescent="0.25"/>
    <row r="32185" ht="0" hidden="1" customHeight="1" x14ac:dyDescent="0.25"/>
    <row r="32186" ht="0" hidden="1" customHeight="1" x14ac:dyDescent="0.25"/>
    <row r="32187" ht="0" hidden="1" customHeight="1" x14ac:dyDescent="0.25"/>
    <row r="32188" ht="0" hidden="1" customHeight="1" x14ac:dyDescent="0.25"/>
    <row r="32189" ht="0" hidden="1" customHeight="1" x14ac:dyDescent="0.25"/>
    <row r="32190" ht="0" hidden="1" customHeight="1" x14ac:dyDescent="0.25"/>
    <row r="32191" ht="0" hidden="1" customHeight="1" x14ac:dyDescent="0.25"/>
    <row r="32192" ht="0" hidden="1" customHeight="1" x14ac:dyDescent="0.25"/>
    <row r="32193" ht="0" hidden="1" customHeight="1" x14ac:dyDescent="0.25"/>
    <row r="32194" ht="0" hidden="1" customHeight="1" x14ac:dyDescent="0.25"/>
    <row r="32195" ht="0" hidden="1" customHeight="1" x14ac:dyDescent="0.25"/>
    <row r="32196" ht="0" hidden="1" customHeight="1" x14ac:dyDescent="0.25"/>
    <row r="32197" ht="0" hidden="1" customHeight="1" x14ac:dyDescent="0.25"/>
    <row r="32198" ht="0" hidden="1" customHeight="1" x14ac:dyDescent="0.25"/>
    <row r="32199" ht="0" hidden="1" customHeight="1" x14ac:dyDescent="0.25"/>
    <row r="32200" ht="0" hidden="1" customHeight="1" x14ac:dyDescent="0.25"/>
    <row r="32201" ht="0" hidden="1" customHeight="1" x14ac:dyDescent="0.25"/>
    <row r="32202" ht="0" hidden="1" customHeight="1" x14ac:dyDescent="0.25"/>
    <row r="32203" ht="0" hidden="1" customHeight="1" x14ac:dyDescent="0.25"/>
    <row r="32204" ht="0" hidden="1" customHeight="1" x14ac:dyDescent="0.25"/>
    <row r="32205" ht="0" hidden="1" customHeight="1" x14ac:dyDescent="0.25"/>
    <row r="32206" ht="0" hidden="1" customHeight="1" x14ac:dyDescent="0.25"/>
    <row r="32207" ht="0" hidden="1" customHeight="1" x14ac:dyDescent="0.25"/>
    <row r="32208" ht="0" hidden="1" customHeight="1" x14ac:dyDescent="0.25"/>
    <row r="32209" ht="0" hidden="1" customHeight="1" x14ac:dyDescent="0.25"/>
    <row r="32210" ht="0" hidden="1" customHeight="1" x14ac:dyDescent="0.25"/>
    <row r="32211" ht="0" hidden="1" customHeight="1" x14ac:dyDescent="0.25"/>
    <row r="32212" ht="0" hidden="1" customHeight="1" x14ac:dyDescent="0.25"/>
    <row r="32213" ht="0" hidden="1" customHeight="1" x14ac:dyDescent="0.25"/>
    <row r="32214" ht="0" hidden="1" customHeight="1" x14ac:dyDescent="0.25"/>
    <row r="32215" ht="0" hidden="1" customHeight="1" x14ac:dyDescent="0.25"/>
    <row r="32216" ht="0" hidden="1" customHeight="1" x14ac:dyDescent="0.25"/>
    <row r="32217" ht="0" hidden="1" customHeight="1" x14ac:dyDescent="0.25"/>
    <row r="32218" ht="0" hidden="1" customHeight="1" x14ac:dyDescent="0.25"/>
    <row r="32219" ht="0" hidden="1" customHeight="1" x14ac:dyDescent="0.25"/>
    <row r="32220" ht="0" hidden="1" customHeight="1" x14ac:dyDescent="0.25"/>
    <row r="32221" ht="0" hidden="1" customHeight="1" x14ac:dyDescent="0.25"/>
    <row r="32222" ht="0" hidden="1" customHeight="1" x14ac:dyDescent="0.25"/>
    <row r="32223" ht="0" hidden="1" customHeight="1" x14ac:dyDescent="0.25"/>
    <row r="32224" ht="0" hidden="1" customHeight="1" x14ac:dyDescent="0.25"/>
    <row r="32225" ht="0" hidden="1" customHeight="1" x14ac:dyDescent="0.25"/>
    <row r="32226" ht="0" hidden="1" customHeight="1" x14ac:dyDescent="0.25"/>
    <row r="32227" ht="0" hidden="1" customHeight="1" x14ac:dyDescent="0.25"/>
    <row r="32228" ht="0" hidden="1" customHeight="1" x14ac:dyDescent="0.25"/>
    <row r="32229" ht="0" hidden="1" customHeight="1" x14ac:dyDescent="0.25"/>
    <row r="32230" ht="0" hidden="1" customHeight="1" x14ac:dyDescent="0.25"/>
    <row r="32231" ht="0" hidden="1" customHeight="1" x14ac:dyDescent="0.25"/>
    <row r="32232" ht="0" hidden="1" customHeight="1" x14ac:dyDescent="0.25"/>
    <row r="32233" ht="0" hidden="1" customHeight="1" x14ac:dyDescent="0.25"/>
    <row r="32234" ht="0" hidden="1" customHeight="1" x14ac:dyDescent="0.25"/>
    <row r="32235" ht="0" hidden="1" customHeight="1" x14ac:dyDescent="0.25"/>
    <row r="32236" ht="0" hidden="1" customHeight="1" x14ac:dyDescent="0.25"/>
    <row r="32237" ht="0" hidden="1" customHeight="1" x14ac:dyDescent="0.25"/>
    <row r="32238" ht="0" hidden="1" customHeight="1" x14ac:dyDescent="0.25"/>
    <row r="32239" ht="0" hidden="1" customHeight="1" x14ac:dyDescent="0.25"/>
    <row r="32240" ht="0" hidden="1" customHeight="1" x14ac:dyDescent="0.25"/>
    <row r="32241" ht="0" hidden="1" customHeight="1" x14ac:dyDescent="0.25"/>
    <row r="32242" ht="0" hidden="1" customHeight="1" x14ac:dyDescent="0.25"/>
    <row r="32243" ht="0" hidden="1" customHeight="1" x14ac:dyDescent="0.25"/>
    <row r="32244" ht="0" hidden="1" customHeight="1" x14ac:dyDescent="0.25"/>
    <row r="32245" ht="0" hidden="1" customHeight="1" x14ac:dyDescent="0.25"/>
    <row r="32246" ht="0" hidden="1" customHeight="1" x14ac:dyDescent="0.25"/>
    <row r="32247" ht="0" hidden="1" customHeight="1" x14ac:dyDescent="0.25"/>
    <row r="32248" ht="0" hidden="1" customHeight="1" x14ac:dyDescent="0.25"/>
    <row r="32249" ht="0" hidden="1" customHeight="1" x14ac:dyDescent="0.25"/>
    <row r="32250" ht="0" hidden="1" customHeight="1" x14ac:dyDescent="0.25"/>
    <row r="32251" ht="0" hidden="1" customHeight="1" x14ac:dyDescent="0.25"/>
    <row r="32252" ht="0" hidden="1" customHeight="1" x14ac:dyDescent="0.25"/>
    <row r="32253" ht="0" hidden="1" customHeight="1" x14ac:dyDescent="0.25"/>
    <row r="32254" ht="0" hidden="1" customHeight="1" x14ac:dyDescent="0.25"/>
    <row r="32255" ht="0" hidden="1" customHeight="1" x14ac:dyDescent="0.25"/>
    <row r="32256" ht="0" hidden="1" customHeight="1" x14ac:dyDescent="0.25"/>
    <row r="32257" ht="0" hidden="1" customHeight="1" x14ac:dyDescent="0.25"/>
    <row r="32258" ht="0" hidden="1" customHeight="1" x14ac:dyDescent="0.25"/>
    <row r="32259" ht="0" hidden="1" customHeight="1" x14ac:dyDescent="0.25"/>
    <row r="32260" ht="0" hidden="1" customHeight="1" x14ac:dyDescent="0.25"/>
    <row r="32261" ht="0" hidden="1" customHeight="1" x14ac:dyDescent="0.25"/>
    <row r="32262" ht="0" hidden="1" customHeight="1" x14ac:dyDescent="0.25"/>
    <row r="32263" ht="0" hidden="1" customHeight="1" x14ac:dyDescent="0.25"/>
    <row r="32264" ht="0" hidden="1" customHeight="1" x14ac:dyDescent="0.25"/>
    <row r="32265" ht="0" hidden="1" customHeight="1" x14ac:dyDescent="0.25"/>
    <row r="32266" ht="0" hidden="1" customHeight="1" x14ac:dyDescent="0.25"/>
    <row r="32267" ht="0" hidden="1" customHeight="1" x14ac:dyDescent="0.25"/>
    <row r="32268" ht="0" hidden="1" customHeight="1" x14ac:dyDescent="0.25"/>
    <row r="32269" ht="0" hidden="1" customHeight="1" x14ac:dyDescent="0.25"/>
    <row r="32270" ht="0" hidden="1" customHeight="1" x14ac:dyDescent="0.25"/>
    <row r="32271" ht="0" hidden="1" customHeight="1" x14ac:dyDescent="0.25"/>
    <row r="32272" ht="0" hidden="1" customHeight="1" x14ac:dyDescent="0.25"/>
    <row r="32273" ht="0" hidden="1" customHeight="1" x14ac:dyDescent="0.25"/>
    <row r="32274" ht="0" hidden="1" customHeight="1" x14ac:dyDescent="0.25"/>
    <row r="32275" ht="0" hidden="1" customHeight="1" x14ac:dyDescent="0.25"/>
    <row r="32276" ht="0" hidden="1" customHeight="1" x14ac:dyDescent="0.25"/>
    <row r="32277" ht="0" hidden="1" customHeight="1" x14ac:dyDescent="0.25"/>
    <row r="32278" ht="0" hidden="1" customHeight="1" x14ac:dyDescent="0.25"/>
    <row r="32279" ht="0" hidden="1" customHeight="1" x14ac:dyDescent="0.25"/>
    <row r="32280" ht="0" hidden="1" customHeight="1" x14ac:dyDescent="0.25"/>
    <row r="32281" ht="0" hidden="1" customHeight="1" x14ac:dyDescent="0.25"/>
    <row r="32282" ht="0" hidden="1" customHeight="1" x14ac:dyDescent="0.25"/>
    <row r="32283" ht="0" hidden="1" customHeight="1" x14ac:dyDescent="0.25"/>
    <row r="32284" ht="0" hidden="1" customHeight="1" x14ac:dyDescent="0.25"/>
    <row r="32285" ht="0" hidden="1" customHeight="1" x14ac:dyDescent="0.25"/>
    <row r="32286" ht="0" hidden="1" customHeight="1" x14ac:dyDescent="0.25"/>
    <row r="32287" ht="0" hidden="1" customHeight="1" x14ac:dyDescent="0.25"/>
    <row r="32288" ht="0" hidden="1" customHeight="1" x14ac:dyDescent="0.25"/>
    <row r="32289" ht="0" hidden="1" customHeight="1" x14ac:dyDescent="0.25"/>
    <row r="32290" ht="0" hidden="1" customHeight="1" x14ac:dyDescent="0.25"/>
    <row r="32291" ht="0" hidden="1" customHeight="1" x14ac:dyDescent="0.25"/>
    <row r="32292" ht="0" hidden="1" customHeight="1" x14ac:dyDescent="0.25"/>
    <row r="32293" ht="0" hidden="1" customHeight="1" x14ac:dyDescent="0.25"/>
    <row r="32294" ht="0" hidden="1" customHeight="1" x14ac:dyDescent="0.25"/>
    <row r="32295" ht="0" hidden="1" customHeight="1" x14ac:dyDescent="0.25"/>
    <row r="32296" ht="0" hidden="1" customHeight="1" x14ac:dyDescent="0.25"/>
    <row r="32297" ht="0" hidden="1" customHeight="1" x14ac:dyDescent="0.25"/>
    <row r="32298" ht="0" hidden="1" customHeight="1" x14ac:dyDescent="0.25"/>
    <row r="32299" ht="0" hidden="1" customHeight="1" x14ac:dyDescent="0.25"/>
    <row r="32300" ht="0" hidden="1" customHeight="1" x14ac:dyDescent="0.25"/>
    <row r="32301" ht="0" hidden="1" customHeight="1" x14ac:dyDescent="0.25"/>
    <row r="32302" ht="0" hidden="1" customHeight="1" x14ac:dyDescent="0.25"/>
    <row r="32303" ht="0" hidden="1" customHeight="1" x14ac:dyDescent="0.25"/>
    <row r="32304" ht="0" hidden="1" customHeight="1" x14ac:dyDescent="0.25"/>
    <row r="32305" ht="0" hidden="1" customHeight="1" x14ac:dyDescent="0.25"/>
    <row r="32306" ht="0" hidden="1" customHeight="1" x14ac:dyDescent="0.25"/>
    <row r="32307" ht="0" hidden="1" customHeight="1" x14ac:dyDescent="0.25"/>
    <row r="32308" ht="0" hidden="1" customHeight="1" x14ac:dyDescent="0.25"/>
    <row r="32309" ht="0" hidden="1" customHeight="1" x14ac:dyDescent="0.25"/>
    <row r="32310" ht="0" hidden="1" customHeight="1" x14ac:dyDescent="0.25"/>
    <row r="32311" ht="0" hidden="1" customHeight="1" x14ac:dyDescent="0.25"/>
    <row r="32312" ht="0" hidden="1" customHeight="1" x14ac:dyDescent="0.25"/>
    <row r="32313" ht="0" hidden="1" customHeight="1" x14ac:dyDescent="0.25"/>
    <row r="32314" ht="0" hidden="1" customHeight="1" x14ac:dyDescent="0.25"/>
    <row r="32315" ht="0" hidden="1" customHeight="1" x14ac:dyDescent="0.25"/>
    <row r="32316" ht="0" hidden="1" customHeight="1" x14ac:dyDescent="0.25"/>
    <row r="32317" ht="0" hidden="1" customHeight="1" x14ac:dyDescent="0.25"/>
    <row r="32318" ht="0" hidden="1" customHeight="1" x14ac:dyDescent="0.25"/>
    <row r="32319" ht="0" hidden="1" customHeight="1" x14ac:dyDescent="0.25"/>
    <row r="32320" ht="0" hidden="1" customHeight="1" x14ac:dyDescent="0.25"/>
    <row r="32321" ht="0" hidden="1" customHeight="1" x14ac:dyDescent="0.25"/>
    <row r="32322" ht="0" hidden="1" customHeight="1" x14ac:dyDescent="0.25"/>
    <row r="32323" ht="0" hidden="1" customHeight="1" x14ac:dyDescent="0.25"/>
    <row r="32324" ht="0" hidden="1" customHeight="1" x14ac:dyDescent="0.25"/>
    <row r="32325" ht="0" hidden="1" customHeight="1" x14ac:dyDescent="0.25"/>
    <row r="32326" ht="0" hidden="1" customHeight="1" x14ac:dyDescent="0.25"/>
    <row r="32327" ht="0" hidden="1" customHeight="1" x14ac:dyDescent="0.25"/>
    <row r="32328" ht="0" hidden="1" customHeight="1" x14ac:dyDescent="0.25"/>
    <row r="32329" ht="0" hidden="1" customHeight="1" x14ac:dyDescent="0.25"/>
    <row r="32330" ht="0" hidden="1" customHeight="1" x14ac:dyDescent="0.25"/>
    <row r="32331" ht="0" hidden="1" customHeight="1" x14ac:dyDescent="0.25"/>
    <row r="32332" ht="0" hidden="1" customHeight="1" x14ac:dyDescent="0.25"/>
    <row r="32333" ht="0" hidden="1" customHeight="1" x14ac:dyDescent="0.25"/>
    <row r="32334" ht="0" hidden="1" customHeight="1" x14ac:dyDescent="0.25"/>
    <row r="32335" ht="0" hidden="1" customHeight="1" x14ac:dyDescent="0.25"/>
    <row r="32336" ht="0" hidden="1" customHeight="1" x14ac:dyDescent="0.25"/>
    <row r="32337" ht="0" hidden="1" customHeight="1" x14ac:dyDescent="0.25"/>
    <row r="32338" ht="0" hidden="1" customHeight="1" x14ac:dyDescent="0.25"/>
    <row r="32339" ht="0" hidden="1" customHeight="1" x14ac:dyDescent="0.25"/>
    <row r="32340" ht="0" hidden="1" customHeight="1" x14ac:dyDescent="0.25"/>
    <row r="32341" ht="0" hidden="1" customHeight="1" x14ac:dyDescent="0.25"/>
    <row r="32342" ht="0" hidden="1" customHeight="1" x14ac:dyDescent="0.25"/>
    <row r="32343" ht="0" hidden="1" customHeight="1" x14ac:dyDescent="0.25"/>
    <row r="32344" ht="0" hidden="1" customHeight="1" x14ac:dyDescent="0.25"/>
    <row r="32345" ht="0" hidden="1" customHeight="1" x14ac:dyDescent="0.25"/>
    <row r="32346" ht="0" hidden="1" customHeight="1" x14ac:dyDescent="0.25"/>
    <row r="32347" ht="0" hidden="1" customHeight="1" x14ac:dyDescent="0.25"/>
    <row r="32348" ht="0" hidden="1" customHeight="1" x14ac:dyDescent="0.25"/>
    <row r="32349" ht="0" hidden="1" customHeight="1" x14ac:dyDescent="0.25"/>
    <row r="32350" ht="0" hidden="1" customHeight="1" x14ac:dyDescent="0.25"/>
    <row r="32351" ht="0" hidden="1" customHeight="1" x14ac:dyDescent="0.25"/>
    <row r="32352" ht="0" hidden="1" customHeight="1" x14ac:dyDescent="0.25"/>
    <row r="32353" ht="0" hidden="1" customHeight="1" x14ac:dyDescent="0.25"/>
    <row r="32354" ht="0" hidden="1" customHeight="1" x14ac:dyDescent="0.25"/>
    <row r="32355" ht="0" hidden="1" customHeight="1" x14ac:dyDescent="0.25"/>
    <row r="32356" ht="0" hidden="1" customHeight="1" x14ac:dyDescent="0.25"/>
    <row r="32357" ht="0" hidden="1" customHeight="1" x14ac:dyDescent="0.25"/>
    <row r="32358" ht="0" hidden="1" customHeight="1" x14ac:dyDescent="0.25"/>
    <row r="32359" ht="0" hidden="1" customHeight="1" x14ac:dyDescent="0.25"/>
    <row r="32360" ht="0" hidden="1" customHeight="1" x14ac:dyDescent="0.25"/>
    <row r="32361" ht="0" hidden="1" customHeight="1" x14ac:dyDescent="0.25"/>
    <row r="32362" ht="0" hidden="1" customHeight="1" x14ac:dyDescent="0.25"/>
    <row r="32363" ht="0" hidden="1" customHeight="1" x14ac:dyDescent="0.25"/>
    <row r="32364" ht="0" hidden="1" customHeight="1" x14ac:dyDescent="0.25"/>
    <row r="32365" ht="0" hidden="1" customHeight="1" x14ac:dyDescent="0.25"/>
    <row r="32366" ht="0" hidden="1" customHeight="1" x14ac:dyDescent="0.25"/>
    <row r="32367" ht="0" hidden="1" customHeight="1" x14ac:dyDescent="0.25"/>
    <row r="32368" ht="0" hidden="1" customHeight="1" x14ac:dyDescent="0.25"/>
    <row r="32369" ht="0" hidden="1" customHeight="1" x14ac:dyDescent="0.25"/>
    <row r="32370" ht="0" hidden="1" customHeight="1" x14ac:dyDescent="0.25"/>
    <row r="32371" ht="0" hidden="1" customHeight="1" x14ac:dyDescent="0.25"/>
    <row r="32372" ht="0" hidden="1" customHeight="1" x14ac:dyDescent="0.25"/>
    <row r="32373" ht="0" hidden="1" customHeight="1" x14ac:dyDescent="0.25"/>
    <row r="32374" ht="0" hidden="1" customHeight="1" x14ac:dyDescent="0.25"/>
    <row r="32375" ht="0" hidden="1" customHeight="1" x14ac:dyDescent="0.25"/>
    <row r="32376" ht="0" hidden="1" customHeight="1" x14ac:dyDescent="0.25"/>
    <row r="32377" ht="0" hidden="1" customHeight="1" x14ac:dyDescent="0.25"/>
    <row r="32378" ht="0" hidden="1" customHeight="1" x14ac:dyDescent="0.25"/>
    <row r="32379" ht="0" hidden="1" customHeight="1" x14ac:dyDescent="0.25"/>
    <row r="32380" ht="0" hidden="1" customHeight="1" x14ac:dyDescent="0.25"/>
    <row r="32381" ht="0" hidden="1" customHeight="1" x14ac:dyDescent="0.25"/>
    <row r="32382" ht="0" hidden="1" customHeight="1" x14ac:dyDescent="0.25"/>
    <row r="32383" ht="0" hidden="1" customHeight="1" x14ac:dyDescent="0.25"/>
    <row r="32384" ht="0" hidden="1" customHeight="1" x14ac:dyDescent="0.25"/>
    <row r="32385" ht="0" hidden="1" customHeight="1" x14ac:dyDescent="0.25"/>
    <row r="32386" ht="0" hidden="1" customHeight="1" x14ac:dyDescent="0.25"/>
    <row r="32387" ht="0" hidden="1" customHeight="1" x14ac:dyDescent="0.25"/>
    <row r="32388" ht="0" hidden="1" customHeight="1" x14ac:dyDescent="0.25"/>
    <row r="32389" ht="0" hidden="1" customHeight="1" x14ac:dyDescent="0.25"/>
    <row r="32390" ht="0" hidden="1" customHeight="1" x14ac:dyDescent="0.25"/>
    <row r="32391" ht="0" hidden="1" customHeight="1" x14ac:dyDescent="0.25"/>
    <row r="32392" ht="0" hidden="1" customHeight="1" x14ac:dyDescent="0.25"/>
    <row r="32393" ht="0" hidden="1" customHeight="1" x14ac:dyDescent="0.25"/>
    <row r="32394" ht="0" hidden="1" customHeight="1" x14ac:dyDescent="0.25"/>
    <row r="32395" ht="0" hidden="1" customHeight="1" x14ac:dyDescent="0.25"/>
    <row r="32396" ht="0" hidden="1" customHeight="1" x14ac:dyDescent="0.25"/>
    <row r="32397" ht="0" hidden="1" customHeight="1" x14ac:dyDescent="0.25"/>
    <row r="32398" ht="0" hidden="1" customHeight="1" x14ac:dyDescent="0.25"/>
    <row r="32399" ht="0" hidden="1" customHeight="1" x14ac:dyDescent="0.25"/>
    <row r="32400" ht="0" hidden="1" customHeight="1" x14ac:dyDescent="0.25"/>
    <row r="32401" ht="0" hidden="1" customHeight="1" x14ac:dyDescent="0.25"/>
    <row r="32402" ht="0" hidden="1" customHeight="1" x14ac:dyDescent="0.25"/>
    <row r="32403" ht="0" hidden="1" customHeight="1" x14ac:dyDescent="0.25"/>
    <row r="32404" ht="0" hidden="1" customHeight="1" x14ac:dyDescent="0.25"/>
    <row r="32405" ht="0" hidden="1" customHeight="1" x14ac:dyDescent="0.25"/>
    <row r="32406" ht="0" hidden="1" customHeight="1" x14ac:dyDescent="0.25"/>
    <row r="32407" ht="0" hidden="1" customHeight="1" x14ac:dyDescent="0.25"/>
    <row r="32408" ht="0" hidden="1" customHeight="1" x14ac:dyDescent="0.25"/>
    <row r="32409" ht="0" hidden="1" customHeight="1" x14ac:dyDescent="0.25"/>
    <row r="32410" ht="0" hidden="1" customHeight="1" x14ac:dyDescent="0.25"/>
    <row r="32411" ht="0" hidden="1" customHeight="1" x14ac:dyDescent="0.25"/>
    <row r="32412" ht="0" hidden="1" customHeight="1" x14ac:dyDescent="0.25"/>
    <row r="32413" ht="0" hidden="1" customHeight="1" x14ac:dyDescent="0.25"/>
    <row r="32414" ht="0" hidden="1" customHeight="1" x14ac:dyDescent="0.25"/>
    <row r="32415" ht="0" hidden="1" customHeight="1" x14ac:dyDescent="0.25"/>
    <row r="32416" ht="0" hidden="1" customHeight="1" x14ac:dyDescent="0.25"/>
    <row r="32417" ht="0" hidden="1" customHeight="1" x14ac:dyDescent="0.25"/>
    <row r="32418" ht="0" hidden="1" customHeight="1" x14ac:dyDescent="0.25"/>
    <row r="32419" ht="0" hidden="1" customHeight="1" x14ac:dyDescent="0.25"/>
    <row r="32420" ht="0" hidden="1" customHeight="1" x14ac:dyDescent="0.25"/>
    <row r="32421" ht="0" hidden="1" customHeight="1" x14ac:dyDescent="0.25"/>
    <row r="32422" ht="0" hidden="1" customHeight="1" x14ac:dyDescent="0.25"/>
    <row r="32423" ht="0" hidden="1" customHeight="1" x14ac:dyDescent="0.25"/>
    <row r="32424" ht="0" hidden="1" customHeight="1" x14ac:dyDescent="0.25"/>
    <row r="32425" ht="0" hidden="1" customHeight="1" x14ac:dyDescent="0.25"/>
    <row r="32426" ht="0" hidden="1" customHeight="1" x14ac:dyDescent="0.25"/>
    <row r="32427" ht="0" hidden="1" customHeight="1" x14ac:dyDescent="0.25"/>
    <row r="32428" ht="0" hidden="1" customHeight="1" x14ac:dyDescent="0.25"/>
    <row r="32429" ht="0" hidden="1" customHeight="1" x14ac:dyDescent="0.25"/>
    <row r="32430" ht="0" hidden="1" customHeight="1" x14ac:dyDescent="0.25"/>
    <row r="32431" ht="0" hidden="1" customHeight="1" x14ac:dyDescent="0.25"/>
    <row r="32432" ht="0" hidden="1" customHeight="1" x14ac:dyDescent="0.25"/>
    <row r="32433" ht="0" hidden="1" customHeight="1" x14ac:dyDescent="0.25"/>
    <row r="32434" ht="0" hidden="1" customHeight="1" x14ac:dyDescent="0.25"/>
    <row r="32435" ht="0" hidden="1" customHeight="1" x14ac:dyDescent="0.25"/>
    <row r="32436" ht="0" hidden="1" customHeight="1" x14ac:dyDescent="0.25"/>
    <row r="32437" ht="0" hidden="1" customHeight="1" x14ac:dyDescent="0.25"/>
    <row r="32438" ht="0" hidden="1" customHeight="1" x14ac:dyDescent="0.25"/>
    <row r="32439" ht="0" hidden="1" customHeight="1" x14ac:dyDescent="0.25"/>
    <row r="32440" ht="0" hidden="1" customHeight="1" x14ac:dyDescent="0.25"/>
    <row r="32441" ht="0" hidden="1" customHeight="1" x14ac:dyDescent="0.25"/>
    <row r="32442" ht="0" hidden="1" customHeight="1" x14ac:dyDescent="0.25"/>
    <row r="32443" ht="0" hidden="1" customHeight="1" x14ac:dyDescent="0.25"/>
    <row r="32444" ht="0" hidden="1" customHeight="1" x14ac:dyDescent="0.25"/>
    <row r="32445" ht="0" hidden="1" customHeight="1" x14ac:dyDescent="0.25"/>
    <row r="32446" ht="0" hidden="1" customHeight="1" x14ac:dyDescent="0.25"/>
    <row r="32447" ht="0" hidden="1" customHeight="1" x14ac:dyDescent="0.25"/>
    <row r="32448" ht="0" hidden="1" customHeight="1" x14ac:dyDescent="0.25"/>
    <row r="32449" ht="0" hidden="1" customHeight="1" x14ac:dyDescent="0.25"/>
    <row r="32450" ht="0" hidden="1" customHeight="1" x14ac:dyDescent="0.25"/>
    <row r="32451" ht="0" hidden="1" customHeight="1" x14ac:dyDescent="0.25"/>
    <row r="32452" ht="0" hidden="1" customHeight="1" x14ac:dyDescent="0.25"/>
    <row r="32453" ht="0" hidden="1" customHeight="1" x14ac:dyDescent="0.25"/>
    <row r="32454" ht="0" hidden="1" customHeight="1" x14ac:dyDescent="0.25"/>
    <row r="32455" ht="0" hidden="1" customHeight="1" x14ac:dyDescent="0.25"/>
    <row r="32456" ht="0" hidden="1" customHeight="1" x14ac:dyDescent="0.25"/>
    <row r="32457" ht="0" hidden="1" customHeight="1" x14ac:dyDescent="0.25"/>
    <row r="32458" ht="0" hidden="1" customHeight="1" x14ac:dyDescent="0.25"/>
    <row r="32459" ht="0" hidden="1" customHeight="1" x14ac:dyDescent="0.25"/>
    <row r="32460" ht="0" hidden="1" customHeight="1" x14ac:dyDescent="0.25"/>
    <row r="32461" ht="0" hidden="1" customHeight="1" x14ac:dyDescent="0.25"/>
    <row r="32462" ht="0" hidden="1" customHeight="1" x14ac:dyDescent="0.25"/>
    <row r="32463" ht="0" hidden="1" customHeight="1" x14ac:dyDescent="0.25"/>
    <row r="32464" ht="0" hidden="1" customHeight="1" x14ac:dyDescent="0.25"/>
    <row r="32465" ht="0" hidden="1" customHeight="1" x14ac:dyDescent="0.25"/>
    <row r="32466" ht="0" hidden="1" customHeight="1" x14ac:dyDescent="0.25"/>
    <row r="32467" ht="0" hidden="1" customHeight="1" x14ac:dyDescent="0.25"/>
    <row r="32468" ht="0" hidden="1" customHeight="1" x14ac:dyDescent="0.25"/>
    <row r="32469" ht="0" hidden="1" customHeight="1" x14ac:dyDescent="0.25"/>
    <row r="32470" ht="0" hidden="1" customHeight="1" x14ac:dyDescent="0.25"/>
    <row r="32471" ht="0" hidden="1" customHeight="1" x14ac:dyDescent="0.25"/>
    <row r="32472" ht="0" hidden="1" customHeight="1" x14ac:dyDescent="0.25"/>
    <row r="32473" ht="0" hidden="1" customHeight="1" x14ac:dyDescent="0.25"/>
    <row r="32474" ht="0" hidden="1" customHeight="1" x14ac:dyDescent="0.25"/>
    <row r="32475" ht="0" hidden="1" customHeight="1" x14ac:dyDescent="0.25"/>
    <row r="32476" ht="0" hidden="1" customHeight="1" x14ac:dyDescent="0.25"/>
    <row r="32477" ht="0" hidden="1" customHeight="1" x14ac:dyDescent="0.25"/>
    <row r="32478" ht="0" hidden="1" customHeight="1" x14ac:dyDescent="0.25"/>
    <row r="32479" ht="0" hidden="1" customHeight="1" x14ac:dyDescent="0.25"/>
    <row r="32480" ht="0" hidden="1" customHeight="1" x14ac:dyDescent="0.25"/>
    <row r="32481" ht="0" hidden="1" customHeight="1" x14ac:dyDescent="0.25"/>
    <row r="32482" ht="0" hidden="1" customHeight="1" x14ac:dyDescent="0.25"/>
    <row r="32483" ht="0" hidden="1" customHeight="1" x14ac:dyDescent="0.25"/>
    <row r="32484" ht="0" hidden="1" customHeight="1" x14ac:dyDescent="0.25"/>
    <row r="32485" ht="0" hidden="1" customHeight="1" x14ac:dyDescent="0.25"/>
    <row r="32486" ht="0" hidden="1" customHeight="1" x14ac:dyDescent="0.25"/>
    <row r="32487" ht="0" hidden="1" customHeight="1" x14ac:dyDescent="0.25"/>
    <row r="32488" ht="0" hidden="1" customHeight="1" x14ac:dyDescent="0.25"/>
    <row r="32489" ht="0" hidden="1" customHeight="1" x14ac:dyDescent="0.25"/>
    <row r="32490" ht="0" hidden="1" customHeight="1" x14ac:dyDescent="0.25"/>
    <row r="32491" ht="0" hidden="1" customHeight="1" x14ac:dyDescent="0.25"/>
    <row r="32492" ht="0" hidden="1" customHeight="1" x14ac:dyDescent="0.25"/>
    <row r="32493" ht="0" hidden="1" customHeight="1" x14ac:dyDescent="0.25"/>
    <row r="32494" ht="0" hidden="1" customHeight="1" x14ac:dyDescent="0.25"/>
    <row r="32495" ht="0" hidden="1" customHeight="1" x14ac:dyDescent="0.25"/>
    <row r="32496" ht="0" hidden="1" customHeight="1" x14ac:dyDescent="0.25"/>
    <row r="32497" ht="0" hidden="1" customHeight="1" x14ac:dyDescent="0.25"/>
    <row r="32498" ht="0" hidden="1" customHeight="1" x14ac:dyDescent="0.25"/>
    <row r="32499" ht="0" hidden="1" customHeight="1" x14ac:dyDescent="0.25"/>
    <row r="32500" ht="0" hidden="1" customHeight="1" x14ac:dyDescent="0.25"/>
    <row r="32501" ht="0" hidden="1" customHeight="1" x14ac:dyDescent="0.25"/>
    <row r="32502" ht="0" hidden="1" customHeight="1" x14ac:dyDescent="0.25"/>
    <row r="32503" ht="0" hidden="1" customHeight="1" x14ac:dyDescent="0.25"/>
    <row r="32504" ht="0" hidden="1" customHeight="1" x14ac:dyDescent="0.25"/>
    <row r="32505" ht="0" hidden="1" customHeight="1" x14ac:dyDescent="0.25"/>
    <row r="32506" ht="0" hidden="1" customHeight="1" x14ac:dyDescent="0.25"/>
    <row r="32507" ht="0" hidden="1" customHeight="1" x14ac:dyDescent="0.25"/>
    <row r="32508" ht="0" hidden="1" customHeight="1" x14ac:dyDescent="0.25"/>
    <row r="32509" ht="0" hidden="1" customHeight="1" x14ac:dyDescent="0.25"/>
    <row r="32510" ht="0" hidden="1" customHeight="1" x14ac:dyDescent="0.25"/>
    <row r="32511" ht="0" hidden="1" customHeight="1" x14ac:dyDescent="0.25"/>
    <row r="32512" ht="0" hidden="1" customHeight="1" x14ac:dyDescent="0.25"/>
    <row r="32513" ht="0" hidden="1" customHeight="1" x14ac:dyDescent="0.25"/>
    <row r="32514" ht="0" hidden="1" customHeight="1" x14ac:dyDescent="0.25"/>
    <row r="32515" ht="0" hidden="1" customHeight="1" x14ac:dyDescent="0.25"/>
    <row r="32516" ht="0" hidden="1" customHeight="1" x14ac:dyDescent="0.25"/>
    <row r="32517" ht="0" hidden="1" customHeight="1" x14ac:dyDescent="0.25"/>
    <row r="32518" ht="0" hidden="1" customHeight="1" x14ac:dyDescent="0.25"/>
    <row r="32519" ht="0" hidden="1" customHeight="1" x14ac:dyDescent="0.25"/>
    <row r="32520" ht="0" hidden="1" customHeight="1" x14ac:dyDescent="0.25"/>
    <row r="32521" ht="0" hidden="1" customHeight="1" x14ac:dyDescent="0.25"/>
    <row r="32522" ht="0" hidden="1" customHeight="1" x14ac:dyDescent="0.25"/>
    <row r="32523" ht="0" hidden="1" customHeight="1" x14ac:dyDescent="0.25"/>
    <row r="32524" ht="0" hidden="1" customHeight="1" x14ac:dyDescent="0.25"/>
    <row r="32525" ht="0" hidden="1" customHeight="1" x14ac:dyDescent="0.25"/>
    <row r="32526" ht="0" hidden="1" customHeight="1" x14ac:dyDescent="0.25"/>
    <row r="32527" ht="0" hidden="1" customHeight="1" x14ac:dyDescent="0.25"/>
    <row r="32528" ht="0" hidden="1" customHeight="1" x14ac:dyDescent="0.25"/>
    <row r="32529" ht="0" hidden="1" customHeight="1" x14ac:dyDescent="0.25"/>
    <row r="32530" ht="0" hidden="1" customHeight="1" x14ac:dyDescent="0.25"/>
    <row r="32531" ht="0" hidden="1" customHeight="1" x14ac:dyDescent="0.25"/>
    <row r="32532" ht="0" hidden="1" customHeight="1" x14ac:dyDescent="0.25"/>
    <row r="32533" ht="0" hidden="1" customHeight="1" x14ac:dyDescent="0.25"/>
    <row r="32534" ht="0" hidden="1" customHeight="1" x14ac:dyDescent="0.25"/>
    <row r="32535" ht="0" hidden="1" customHeight="1" x14ac:dyDescent="0.25"/>
    <row r="32536" ht="0" hidden="1" customHeight="1" x14ac:dyDescent="0.25"/>
    <row r="32537" ht="0" hidden="1" customHeight="1" x14ac:dyDescent="0.25"/>
    <row r="32538" ht="0" hidden="1" customHeight="1" x14ac:dyDescent="0.25"/>
    <row r="32539" ht="0" hidden="1" customHeight="1" x14ac:dyDescent="0.25"/>
    <row r="32540" ht="0" hidden="1" customHeight="1" x14ac:dyDescent="0.25"/>
    <row r="32541" ht="0" hidden="1" customHeight="1" x14ac:dyDescent="0.25"/>
    <row r="32542" ht="0" hidden="1" customHeight="1" x14ac:dyDescent="0.25"/>
    <row r="32543" ht="0" hidden="1" customHeight="1" x14ac:dyDescent="0.25"/>
    <row r="32544" ht="0" hidden="1" customHeight="1" x14ac:dyDescent="0.25"/>
    <row r="32545" ht="0" hidden="1" customHeight="1" x14ac:dyDescent="0.25"/>
    <row r="32546" ht="0" hidden="1" customHeight="1" x14ac:dyDescent="0.25"/>
    <row r="32547" ht="0" hidden="1" customHeight="1" x14ac:dyDescent="0.25"/>
    <row r="32548" ht="0" hidden="1" customHeight="1" x14ac:dyDescent="0.25"/>
    <row r="32549" ht="0" hidden="1" customHeight="1" x14ac:dyDescent="0.25"/>
    <row r="32550" ht="0" hidden="1" customHeight="1" x14ac:dyDescent="0.25"/>
    <row r="32551" ht="0" hidden="1" customHeight="1" x14ac:dyDescent="0.25"/>
    <row r="32552" ht="0" hidden="1" customHeight="1" x14ac:dyDescent="0.25"/>
    <row r="32553" ht="0" hidden="1" customHeight="1" x14ac:dyDescent="0.25"/>
    <row r="32554" ht="0" hidden="1" customHeight="1" x14ac:dyDescent="0.25"/>
    <row r="32555" ht="0" hidden="1" customHeight="1" x14ac:dyDescent="0.25"/>
    <row r="32556" ht="0" hidden="1" customHeight="1" x14ac:dyDescent="0.25"/>
    <row r="32557" ht="0" hidden="1" customHeight="1" x14ac:dyDescent="0.25"/>
    <row r="32558" ht="0" hidden="1" customHeight="1" x14ac:dyDescent="0.25"/>
    <row r="32559" ht="0" hidden="1" customHeight="1" x14ac:dyDescent="0.25"/>
    <row r="32560" ht="0" hidden="1" customHeight="1" x14ac:dyDescent="0.25"/>
    <row r="32561" ht="0" hidden="1" customHeight="1" x14ac:dyDescent="0.25"/>
    <row r="32562" ht="0" hidden="1" customHeight="1" x14ac:dyDescent="0.25"/>
    <row r="32563" ht="0" hidden="1" customHeight="1" x14ac:dyDescent="0.25"/>
    <row r="32564" ht="0" hidden="1" customHeight="1" x14ac:dyDescent="0.25"/>
    <row r="32565" ht="0" hidden="1" customHeight="1" x14ac:dyDescent="0.25"/>
    <row r="32566" ht="0" hidden="1" customHeight="1" x14ac:dyDescent="0.25"/>
    <row r="32567" ht="0" hidden="1" customHeight="1" x14ac:dyDescent="0.25"/>
    <row r="32568" ht="0" hidden="1" customHeight="1" x14ac:dyDescent="0.25"/>
    <row r="32569" ht="0" hidden="1" customHeight="1" x14ac:dyDescent="0.25"/>
    <row r="32570" ht="0" hidden="1" customHeight="1" x14ac:dyDescent="0.25"/>
    <row r="32571" ht="0" hidden="1" customHeight="1" x14ac:dyDescent="0.25"/>
    <row r="32572" ht="0" hidden="1" customHeight="1" x14ac:dyDescent="0.25"/>
    <row r="32573" ht="0" hidden="1" customHeight="1" x14ac:dyDescent="0.25"/>
    <row r="32574" ht="0" hidden="1" customHeight="1" x14ac:dyDescent="0.25"/>
    <row r="32575" ht="0" hidden="1" customHeight="1" x14ac:dyDescent="0.25"/>
    <row r="32576" ht="0" hidden="1" customHeight="1" x14ac:dyDescent="0.25"/>
    <row r="32577" ht="0" hidden="1" customHeight="1" x14ac:dyDescent="0.25"/>
    <row r="32578" ht="0" hidden="1" customHeight="1" x14ac:dyDescent="0.25"/>
    <row r="32579" ht="0" hidden="1" customHeight="1" x14ac:dyDescent="0.25"/>
    <row r="32580" ht="0" hidden="1" customHeight="1" x14ac:dyDescent="0.25"/>
    <row r="32581" ht="0" hidden="1" customHeight="1" x14ac:dyDescent="0.25"/>
    <row r="32582" ht="0" hidden="1" customHeight="1" x14ac:dyDescent="0.25"/>
    <row r="32583" ht="0" hidden="1" customHeight="1" x14ac:dyDescent="0.25"/>
    <row r="32584" ht="0" hidden="1" customHeight="1" x14ac:dyDescent="0.25"/>
    <row r="32585" ht="0" hidden="1" customHeight="1" x14ac:dyDescent="0.25"/>
    <row r="32586" ht="0" hidden="1" customHeight="1" x14ac:dyDescent="0.25"/>
    <row r="32587" ht="0" hidden="1" customHeight="1" x14ac:dyDescent="0.25"/>
    <row r="32588" ht="0" hidden="1" customHeight="1" x14ac:dyDescent="0.25"/>
    <row r="32589" ht="0" hidden="1" customHeight="1" x14ac:dyDescent="0.25"/>
    <row r="32590" ht="0" hidden="1" customHeight="1" x14ac:dyDescent="0.25"/>
    <row r="32591" ht="0" hidden="1" customHeight="1" x14ac:dyDescent="0.25"/>
    <row r="32592" ht="0" hidden="1" customHeight="1" x14ac:dyDescent="0.25"/>
    <row r="32593" ht="0" hidden="1" customHeight="1" x14ac:dyDescent="0.25"/>
    <row r="32594" ht="0" hidden="1" customHeight="1" x14ac:dyDescent="0.25"/>
    <row r="32595" ht="0" hidden="1" customHeight="1" x14ac:dyDescent="0.25"/>
    <row r="32596" ht="0" hidden="1" customHeight="1" x14ac:dyDescent="0.25"/>
    <row r="32597" ht="0" hidden="1" customHeight="1" x14ac:dyDescent="0.25"/>
    <row r="32598" ht="0" hidden="1" customHeight="1" x14ac:dyDescent="0.25"/>
    <row r="32599" ht="0" hidden="1" customHeight="1" x14ac:dyDescent="0.25"/>
    <row r="32600" ht="0" hidden="1" customHeight="1" x14ac:dyDescent="0.25"/>
    <row r="32601" ht="0" hidden="1" customHeight="1" x14ac:dyDescent="0.25"/>
    <row r="32602" ht="0" hidden="1" customHeight="1" x14ac:dyDescent="0.25"/>
    <row r="32603" ht="0" hidden="1" customHeight="1" x14ac:dyDescent="0.25"/>
    <row r="32604" ht="0" hidden="1" customHeight="1" x14ac:dyDescent="0.25"/>
    <row r="32605" ht="0" hidden="1" customHeight="1" x14ac:dyDescent="0.25"/>
    <row r="32606" ht="0" hidden="1" customHeight="1" x14ac:dyDescent="0.25"/>
    <row r="32607" ht="0" hidden="1" customHeight="1" x14ac:dyDescent="0.25"/>
    <row r="32608" ht="0" hidden="1" customHeight="1" x14ac:dyDescent="0.25"/>
    <row r="32609" ht="0" hidden="1" customHeight="1" x14ac:dyDescent="0.25"/>
    <row r="32610" ht="0" hidden="1" customHeight="1" x14ac:dyDescent="0.25"/>
    <row r="32611" ht="0" hidden="1" customHeight="1" x14ac:dyDescent="0.25"/>
    <row r="32612" ht="0" hidden="1" customHeight="1" x14ac:dyDescent="0.25"/>
    <row r="32613" ht="0" hidden="1" customHeight="1" x14ac:dyDescent="0.25"/>
    <row r="32614" ht="0" hidden="1" customHeight="1" x14ac:dyDescent="0.25"/>
    <row r="32615" ht="0" hidden="1" customHeight="1" x14ac:dyDescent="0.25"/>
    <row r="32616" ht="0" hidden="1" customHeight="1" x14ac:dyDescent="0.25"/>
    <row r="32617" ht="0" hidden="1" customHeight="1" x14ac:dyDescent="0.25"/>
    <row r="32618" ht="0" hidden="1" customHeight="1" x14ac:dyDescent="0.25"/>
    <row r="32619" ht="0" hidden="1" customHeight="1" x14ac:dyDescent="0.25"/>
    <row r="32620" ht="0" hidden="1" customHeight="1" x14ac:dyDescent="0.25"/>
    <row r="32621" ht="0" hidden="1" customHeight="1" x14ac:dyDescent="0.25"/>
    <row r="32622" ht="0" hidden="1" customHeight="1" x14ac:dyDescent="0.25"/>
    <row r="32623" ht="0" hidden="1" customHeight="1" x14ac:dyDescent="0.25"/>
    <row r="32624" ht="0" hidden="1" customHeight="1" x14ac:dyDescent="0.25"/>
    <row r="32625" ht="0" hidden="1" customHeight="1" x14ac:dyDescent="0.25"/>
    <row r="32626" ht="0" hidden="1" customHeight="1" x14ac:dyDescent="0.25"/>
    <row r="32627" ht="0" hidden="1" customHeight="1" x14ac:dyDescent="0.25"/>
    <row r="32628" ht="0" hidden="1" customHeight="1" x14ac:dyDescent="0.25"/>
    <row r="32629" ht="0" hidden="1" customHeight="1" x14ac:dyDescent="0.25"/>
    <row r="32630" ht="0" hidden="1" customHeight="1" x14ac:dyDescent="0.25"/>
    <row r="32631" ht="0" hidden="1" customHeight="1" x14ac:dyDescent="0.25"/>
    <row r="32632" ht="0" hidden="1" customHeight="1" x14ac:dyDescent="0.25"/>
    <row r="32633" ht="0" hidden="1" customHeight="1" x14ac:dyDescent="0.25"/>
    <row r="32634" ht="0" hidden="1" customHeight="1" x14ac:dyDescent="0.25"/>
    <row r="32635" ht="0" hidden="1" customHeight="1" x14ac:dyDescent="0.25"/>
    <row r="32636" ht="0" hidden="1" customHeight="1" x14ac:dyDescent="0.25"/>
    <row r="32637" ht="0" hidden="1" customHeight="1" x14ac:dyDescent="0.25"/>
    <row r="32638" ht="0" hidden="1" customHeight="1" x14ac:dyDescent="0.25"/>
    <row r="32639" ht="0" hidden="1" customHeight="1" x14ac:dyDescent="0.25"/>
    <row r="32640" ht="0" hidden="1" customHeight="1" x14ac:dyDescent="0.25"/>
    <row r="32641" ht="0" hidden="1" customHeight="1" x14ac:dyDescent="0.25"/>
    <row r="32642" ht="0" hidden="1" customHeight="1" x14ac:dyDescent="0.25"/>
    <row r="32643" ht="0" hidden="1" customHeight="1" x14ac:dyDescent="0.25"/>
    <row r="32644" ht="0" hidden="1" customHeight="1" x14ac:dyDescent="0.25"/>
    <row r="32645" ht="0" hidden="1" customHeight="1" x14ac:dyDescent="0.25"/>
    <row r="32646" ht="0" hidden="1" customHeight="1" x14ac:dyDescent="0.25"/>
    <row r="32647" ht="0" hidden="1" customHeight="1" x14ac:dyDescent="0.25"/>
    <row r="32648" ht="0" hidden="1" customHeight="1" x14ac:dyDescent="0.25"/>
    <row r="32649" ht="0" hidden="1" customHeight="1" x14ac:dyDescent="0.25"/>
    <row r="32650" ht="0" hidden="1" customHeight="1" x14ac:dyDescent="0.25"/>
    <row r="32651" ht="0" hidden="1" customHeight="1" x14ac:dyDescent="0.25"/>
    <row r="32652" ht="0" hidden="1" customHeight="1" x14ac:dyDescent="0.25"/>
    <row r="32653" ht="0" hidden="1" customHeight="1" x14ac:dyDescent="0.25"/>
    <row r="32654" ht="0" hidden="1" customHeight="1" x14ac:dyDescent="0.25"/>
    <row r="32655" ht="0" hidden="1" customHeight="1" x14ac:dyDescent="0.25"/>
    <row r="32656" ht="0" hidden="1" customHeight="1" x14ac:dyDescent="0.25"/>
    <row r="32657" ht="0" hidden="1" customHeight="1" x14ac:dyDescent="0.25"/>
    <row r="32658" ht="0" hidden="1" customHeight="1" x14ac:dyDescent="0.25"/>
    <row r="32659" ht="0" hidden="1" customHeight="1" x14ac:dyDescent="0.25"/>
    <row r="32660" ht="0" hidden="1" customHeight="1" x14ac:dyDescent="0.25"/>
    <row r="32661" ht="0" hidden="1" customHeight="1" x14ac:dyDescent="0.25"/>
    <row r="32662" ht="0" hidden="1" customHeight="1" x14ac:dyDescent="0.25"/>
    <row r="32663" ht="0" hidden="1" customHeight="1" x14ac:dyDescent="0.25"/>
    <row r="32664" ht="0" hidden="1" customHeight="1" x14ac:dyDescent="0.25"/>
    <row r="32665" ht="0" hidden="1" customHeight="1" x14ac:dyDescent="0.25"/>
    <row r="32666" ht="0" hidden="1" customHeight="1" x14ac:dyDescent="0.25"/>
    <row r="32667" ht="0" hidden="1" customHeight="1" x14ac:dyDescent="0.25"/>
    <row r="32668" ht="0" hidden="1" customHeight="1" x14ac:dyDescent="0.25"/>
    <row r="32669" ht="0" hidden="1" customHeight="1" x14ac:dyDescent="0.25"/>
    <row r="32670" ht="0" hidden="1" customHeight="1" x14ac:dyDescent="0.25"/>
    <row r="32671" ht="0" hidden="1" customHeight="1" x14ac:dyDescent="0.25"/>
    <row r="32672" ht="0" hidden="1" customHeight="1" x14ac:dyDescent="0.25"/>
    <row r="32673" ht="0" hidden="1" customHeight="1" x14ac:dyDescent="0.25"/>
    <row r="32674" ht="0" hidden="1" customHeight="1" x14ac:dyDescent="0.25"/>
    <row r="32675" ht="0" hidden="1" customHeight="1" x14ac:dyDescent="0.25"/>
    <row r="32676" ht="0" hidden="1" customHeight="1" x14ac:dyDescent="0.25"/>
    <row r="32677" ht="0" hidden="1" customHeight="1" x14ac:dyDescent="0.25"/>
    <row r="32678" ht="0" hidden="1" customHeight="1" x14ac:dyDescent="0.25"/>
    <row r="32679" ht="0" hidden="1" customHeight="1" x14ac:dyDescent="0.25"/>
    <row r="32680" ht="0" hidden="1" customHeight="1" x14ac:dyDescent="0.25"/>
    <row r="32681" ht="0" hidden="1" customHeight="1" x14ac:dyDescent="0.25"/>
    <row r="32682" ht="0" hidden="1" customHeight="1" x14ac:dyDescent="0.25"/>
    <row r="32683" ht="0" hidden="1" customHeight="1" x14ac:dyDescent="0.25"/>
    <row r="32684" ht="0" hidden="1" customHeight="1" x14ac:dyDescent="0.25"/>
    <row r="32685" ht="0" hidden="1" customHeight="1" x14ac:dyDescent="0.25"/>
    <row r="32686" ht="0" hidden="1" customHeight="1" x14ac:dyDescent="0.25"/>
    <row r="32687" ht="0" hidden="1" customHeight="1" x14ac:dyDescent="0.25"/>
    <row r="32688" ht="0" hidden="1" customHeight="1" x14ac:dyDescent="0.25"/>
    <row r="32689" ht="0" hidden="1" customHeight="1" x14ac:dyDescent="0.25"/>
    <row r="32690" ht="0" hidden="1" customHeight="1" x14ac:dyDescent="0.25"/>
    <row r="32691" ht="0" hidden="1" customHeight="1" x14ac:dyDescent="0.25"/>
    <row r="32692" ht="0" hidden="1" customHeight="1" x14ac:dyDescent="0.25"/>
    <row r="32693" ht="0" hidden="1" customHeight="1" x14ac:dyDescent="0.25"/>
    <row r="32694" ht="0" hidden="1" customHeight="1" x14ac:dyDescent="0.25"/>
    <row r="32695" ht="0" hidden="1" customHeight="1" x14ac:dyDescent="0.25"/>
    <row r="32696" ht="0" hidden="1" customHeight="1" x14ac:dyDescent="0.25"/>
    <row r="32697" ht="0" hidden="1" customHeight="1" x14ac:dyDescent="0.25"/>
    <row r="32698" ht="0" hidden="1" customHeight="1" x14ac:dyDescent="0.25"/>
    <row r="32699" ht="0" hidden="1" customHeight="1" x14ac:dyDescent="0.25"/>
    <row r="32700" ht="0" hidden="1" customHeight="1" x14ac:dyDescent="0.25"/>
    <row r="32701" ht="0" hidden="1" customHeight="1" x14ac:dyDescent="0.25"/>
    <row r="32702" ht="0" hidden="1" customHeight="1" x14ac:dyDescent="0.25"/>
    <row r="32703" ht="0" hidden="1" customHeight="1" x14ac:dyDescent="0.25"/>
    <row r="32704" ht="0" hidden="1" customHeight="1" x14ac:dyDescent="0.25"/>
    <row r="32705" ht="0" hidden="1" customHeight="1" x14ac:dyDescent="0.25"/>
    <row r="32706" ht="0" hidden="1" customHeight="1" x14ac:dyDescent="0.25"/>
    <row r="32707" ht="0" hidden="1" customHeight="1" x14ac:dyDescent="0.25"/>
    <row r="32708" ht="0" hidden="1" customHeight="1" x14ac:dyDescent="0.25"/>
    <row r="32709" ht="0" hidden="1" customHeight="1" x14ac:dyDescent="0.25"/>
    <row r="32710" ht="0" hidden="1" customHeight="1" x14ac:dyDescent="0.25"/>
    <row r="32711" ht="0" hidden="1" customHeight="1" x14ac:dyDescent="0.25"/>
    <row r="32712" ht="0" hidden="1" customHeight="1" x14ac:dyDescent="0.25"/>
    <row r="32713" ht="0" hidden="1" customHeight="1" x14ac:dyDescent="0.25"/>
    <row r="32714" ht="0" hidden="1" customHeight="1" x14ac:dyDescent="0.25"/>
    <row r="32715" ht="0" hidden="1" customHeight="1" x14ac:dyDescent="0.25"/>
    <row r="32716" ht="0" hidden="1" customHeight="1" x14ac:dyDescent="0.25"/>
    <row r="32717" ht="0" hidden="1" customHeight="1" x14ac:dyDescent="0.25"/>
    <row r="32718" ht="0" hidden="1" customHeight="1" x14ac:dyDescent="0.25"/>
    <row r="32719" ht="0" hidden="1" customHeight="1" x14ac:dyDescent="0.25"/>
    <row r="32720" ht="0" hidden="1" customHeight="1" x14ac:dyDescent="0.25"/>
    <row r="32721" ht="0" hidden="1" customHeight="1" x14ac:dyDescent="0.25"/>
    <row r="32722" ht="0" hidden="1" customHeight="1" x14ac:dyDescent="0.25"/>
    <row r="32723" ht="0" hidden="1" customHeight="1" x14ac:dyDescent="0.25"/>
    <row r="32724" ht="0" hidden="1" customHeight="1" x14ac:dyDescent="0.25"/>
    <row r="32725" ht="0" hidden="1" customHeight="1" x14ac:dyDescent="0.25"/>
    <row r="32726" ht="0" hidden="1" customHeight="1" x14ac:dyDescent="0.25"/>
    <row r="32727" ht="0" hidden="1" customHeight="1" x14ac:dyDescent="0.25"/>
    <row r="32728" ht="0" hidden="1" customHeight="1" x14ac:dyDescent="0.25"/>
    <row r="32729" ht="0" hidden="1" customHeight="1" x14ac:dyDescent="0.25"/>
    <row r="32730" ht="0" hidden="1" customHeight="1" x14ac:dyDescent="0.25"/>
    <row r="32731" ht="0" hidden="1" customHeight="1" x14ac:dyDescent="0.25"/>
    <row r="32732" ht="0" hidden="1" customHeight="1" x14ac:dyDescent="0.25"/>
    <row r="32733" ht="0" hidden="1" customHeight="1" x14ac:dyDescent="0.25"/>
    <row r="32734" ht="0" hidden="1" customHeight="1" x14ac:dyDescent="0.25"/>
    <row r="32735" ht="0" hidden="1" customHeight="1" x14ac:dyDescent="0.25"/>
    <row r="32736" ht="0" hidden="1" customHeight="1" x14ac:dyDescent="0.25"/>
    <row r="32737" ht="0" hidden="1" customHeight="1" x14ac:dyDescent="0.25"/>
    <row r="32738" ht="0" hidden="1" customHeight="1" x14ac:dyDescent="0.25"/>
    <row r="32739" ht="0" hidden="1" customHeight="1" x14ac:dyDescent="0.25"/>
    <row r="32740" ht="0" hidden="1" customHeight="1" x14ac:dyDescent="0.25"/>
    <row r="32741" ht="0" hidden="1" customHeight="1" x14ac:dyDescent="0.25"/>
    <row r="32742" ht="0" hidden="1" customHeight="1" x14ac:dyDescent="0.25"/>
    <row r="32743" ht="0" hidden="1" customHeight="1" x14ac:dyDescent="0.25"/>
    <row r="32744" ht="0" hidden="1" customHeight="1" x14ac:dyDescent="0.25"/>
    <row r="32745" ht="0" hidden="1" customHeight="1" x14ac:dyDescent="0.25"/>
    <row r="32746" ht="0" hidden="1" customHeight="1" x14ac:dyDescent="0.25"/>
    <row r="32747" ht="0" hidden="1" customHeight="1" x14ac:dyDescent="0.25"/>
    <row r="32748" ht="0" hidden="1" customHeight="1" x14ac:dyDescent="0.25"/>
    <row r="32749" ht="0" hidden="1" customHeight="1" x14ac:dyDescent="0.25"/>
    <row r="32750" ht="0" hidden="1" customHeight="1" x14ac:dyDescent="0.25"/>
    <row r="32751" ht="0" hidden="1" customHeight="1" x14ac:dyDescent="0.25"/>
    <row r="32752" ht="0" hidden="1" customHeight="1" x14ac:dyDescent="0.25"/>
    <row r="32753" ht="0" hidden="1" customHeight="1" x14ac:dyDescent="0.25"/>
    <row r="32754" ht="0" hidden="1" customHeight="1" x14ac:dyDescent="0.25"/>
    <row r="32755" ht="0" hidden="1" customHeight="1" x14ac:dyDescent="0.25"/>
    <row r="32756" ht="0" hidden="1" customHeight="1" x14ac:dyDescent="0.25"/>
    <row r="32757" ht="0" hidden="1" customHeight="1" x14ac:dyDescent="0.25"/>
    <row r="32758" ht="0" hidden="1" customHeight="1" x14ac:dyDescent="0.25"/>
    <row r="32759" ht="0" hidden="1" customHeight="1" x14ac:dyDescent="0.25"/>
    <row r="32760" ht="0" hidden="1" customHeight="1" x14ac:dyDescent="0.25"/>
    <row r="32761" ht="0" hidden="1" customHeight="1" x14ac:dyDescent="0.25"/>
    <row r="32762" ht="0" hidden="1" customHeight="1" x14ac:dyDescent="0.25"/>
    <row r="32763" ht="0" hidden="1" customHeight="1" x14ac:dyDescent="0.25"/>
    <row r="32764" ht="0" hidden="1" customHeight="1" x14ac:dyDescent="0.25"/>
    <row r="32765" ht="0" hidden="1" customHeight="1" x14ac:dyDescent="0.25"/>
    <row r="32766" ht="0" hidden="1" customHeight="1" x14ac:dyDescent="0.25"/>
    <row r="32767" ht="0" hidden="1" customHeight="1" x14ac:dyDescent="0.25"/>
    <row r="32768" ht="0" hidden="1" customHeight="1" x14ac:dyDescent="0.25"/>
    <row r="32769" ht="0" hidden="1" customHeight="1" x14ac:dyDescent="0.25"/>
    <row r="32770" ht="0" hidden="1" customHeight="1" x14ac:dyDescent="0.25"/>
    <row r="32771" ht="0" hidden="1" customHeight="1" x14ac:dyDescent="0.25"/>
    <row r="32772" ht="0" hidden="1" customHeight="1" x14ac:dyDescent="0.25"/>
    <row r="32773" ht="0" hidden="1" customHeight="1" x14ac:dyDescent="0.25"/>
    <row r="32774" ht="0" hidden="1" customHeight="1" x14ac:dyDescent="0.25"/>
    <row r="32775" ht="0" hidden="1" customHeight="1" x14ac:dyDescent="0.25"/>
    <row r="32776" ht="0" hidden="1" customHeight="1" x14ac:dyDescent="0.25"/>
    <row r="32777" ht="0" hidden="1" customHeight="1" x14ac:dyDescent="0.25"/>
    <row r="32778" ht="0" hidden="1" customHeight="1" x14ac:dyDescent="0.25"/>
    <row r="32779" ht="0" hidden="1" customHeight="1" x14ac:dyDescent="0.25"/>
    <row r="32780" ht="0" hidden="1" customHeight="1" x14ac:dyDescent="0.25"/>
    <row r="32781" ht="0" hidden="1" customHeight="1" x14ac:dyDescent="0.25"/>
    <row r="32782" ht="0" hidden="1" customHeight="1" x14ac:dyDescent="0.25"/>
    <row r="32783" ht="0" hidden="1" customHeight="1" x14ac:dyDescent="0.25"/>
    <row r="32784" ht="0" hidden="1" customHeight="1" x14ac:dyDescent="0.25"/>
    <row r="32785" ht="0" hidden="1" customHeight="1" x14ac:dyDescent="0.25"/>
    <row r="32786" ht="0" hidden="1" customHeight="1" x14ac:dyDescent="0.25"/>
    <row r="32787" ht="0" hidden="1" customHeight="1" x14ac:dyDescent="0.25"/>
    <row r="32788" ht="0" hidden="1" customHeight="1" x14ac:dyDescent="0.25"/>
    <row r="32789" ht="0" hidden="1" customHeight="1" x14ac:dyDescent="0.25"/>
    <row r="32790" ht="0" hidden="1" customHeight="1" x14ac:dyDescent="0.25"/>
    <row r="32791" ht="0" hidden="1" customHeight="1" x14ac:dyDescent="0.25"/>
    <row r="32792" ht="0" hidden="1" customHeight="1" x14ac:dyDescent="0.25"/>
    <row r="32793" ht="0" hidden="1" customHeight="1" x14ac:dyDescent="0.25"/>
    <row r="32794" ht="0" hidden="1" customHeight="1" x14ac:dyDescent="0.25"/>
    <row r="32795" ht="0" hidden="1" customHeight="1" x14ac:dyDescent="0.25"/>
    <row r="32796" ht="0" hidden="1" customHeight="1" x14ac:dyDescent="0.25"/>
    <row r="32797" ht="0" hidden="1" customHeight="1" x14ac:dyDescent="0.25"/>
    <row r="32798" ht="0" hidden="1" customHeight="1" x14ac:dyDescent="0.25"/>
    <row r="32799" ht="0" hidden="1" customHeight="1" x14ac:dyDescent="0.25"/>
    <row r="32800" ht="0" hidden="1" customHeight="1" x14ac:dyDescent="0.25"/>
    <row r="32801" ht="0" hidden="1" customHeight="1" x14ac:dyDescent="0.25"/>
    <row r="32802" ht="0" hidden="1" customHeight="1" x14ac:dyDescent="0.25"/>
    <row r="32803" ht="0" hidden="1" customHeight="1" x14ac:dyDescent="0.25"/>
    <row r="32804" ht="0" hidden="1" customHeight="1" x14ac:dyDescent="0.25"/>
    <row r="32805" ht="0" hidden="1" customHeight="1" x14ac:dyDescent="0.25"/>
    <row r="32806" ht="0" hidden="1" customHeight="1" x14ac:dyDescent="0.25"/>
    <row r="32807" ht="0" hidden="1" customHeight="1" x14ac:dyDescent="0.25"/>
    <row r="32808" ht="0" hidden="1" customHeight="1" x14ac:dyDescent="0.25"/>
    <row r="32809" ht="0" hidden="1" customHeight="1" x14ac:dyDescent="0.25"/>
    <row r="32810" ht="0" hidden="1" customHeight="1" x14ac:dyDescent="0.25"/>
    <row r="32811" ht="0" hidden="1" customHeight="1" x14ac:dyDescent="0.25"/>
    <row r="32812" ht="0" hidden="1" customHeight="1" x14ac:dyDescent="0.25"/>
    <row r="32813" ht="0" hidden="1" customHeight="1" x14ac:dyDescent="0.25"/>
    <row r="32814" ht="0" hidden="1" customHeight="1" x14ac:dyDescent="0.25"/>
    <row r="32815" ht="0" hidden="1" customHeight="1" x14ac:dyDescent="0.25"/>
    <row r="32816" ht="0" hidden="1" customHeight="1" x14ac:dyDescent="0.25"/>
    <row r="32817" ht="0" hidden="1" customHeight="1" x14ac:dyDescent="0.25"/>
    <row r="32818" ht="0" hidden="1" customHeight="1" x14ac:dyDescent="0.25"/>
    <row r="32819" ht="0" hidden="1" customHeight="1" x14ac:dyDescent="0.25"/>
    <row r="32820" ht="0" hidden="1" customHeight="1" x14ac:dyDescent="0.25"/>
    <row r="32821" ht="0" hidden="1" customHeight="1" x14ac:dyDescent="0.25"/>
    <row r="32822" ht="0" hidden="1" customHeight="1" x14ac:dyDescent="0.25"/>
    <row r="32823" ht="0" hidden="1" customHeight="1" x14ac:dyDescent="0.25"/>
    <row r="32824" ht="0" hidden="1" customHeight="1" x14ac:dyDescent="0.25"/>
    <row r="32825" ht="0" hidden="1" customHeight="1" x14ac:dyDescent="0.25"/>
    <row r="32826" ht="0" hidden="1" customHeight="1" x14ac:dyDescent="0.25"/>
    <row r="32827" ht="0" hidden="1" customHeight="1" x14ac:dyDescent="0.25"/>
    <row r="32828" ht="0" hidden="1" customHeight="1" x14ac:dyDescent="0.25"/>
    <row r="32829" ht="0" hidden="1" customHeight="1" x14ac:dyDescent="0.25"/>
    <row r="32830" ht="0" hidden="1" customHeight="1" x14ac:dyDescent="0.25"/>
    <row r="32831" ht="0" hidden="1" customHeight="1" x14ac:dyDescent="0.25"/>
    <row r="32832" ht="0" hidden="1" customHeight="1" x14ac:dyDescent="0.25"/>
    <row r="32833" ht="0" hidden="1" customHeight="1" x14ac:dyDescent="0.25"/>
    <row r="32834" ht="0" hidden="1" customHeight="1" x14ac:dyDescent="0.25"/>
    <row r="32835" ht="0" hidden="1" customHeight="1" x14ac:dyDescent="0.25"/>
    <row r="32836" ht="0" hidden="1" customHeight="1" x14ac:dyDescent="0.25"/>
    <row r="32837" ht="0" hidden="1" customHeight="1" x14ac:dyDescent="0.25"/>
    <row r="32838" ht="0" hidden="1" customHeight="1" x14ac:dyDescent="0.25"/>
    <row r="32839" ht="0" hidden="1" customHeight="1" x14ac:dyDescent="0.25"/>
    <row r="32840" ht="0" hidden="1" customHeight="1" x14ac:dyDescent="0.25"/>
    <row r="32841" ht="0" hidden="1" customHeight="1" x14ac:dyDescent="0.25"/>
    <row r="32842" ht="0" hidden="1" customHeight="1" x14ac:dyDescent="0.25"/>
    <row r="32843" ht="0" hidden="1" customHeight="1" x14ac:dyDescent="0.25"/>
    <row r="32844" ht="0" hidden="1" customHeight="1" x14ac:dyDescent="0.25"/>
    <row r="32845" ht="0" hidden="1" customHeight="1" x14ac:dyDescent="0.25"/>
    <row r="32846" ht="0" hidden="1" customHeight="1" x14ac:dyDescent="0.25"/>
    <row r="32847" ht="0" hidden="1" customHeight="1" x14ac:dyDescent="0.25"/>
    <row r="32848" ht="0" hidden="1" customHeight="1" x14ac:dyDescent="0.25"/>
    <row r="32849" ht="0" hidden="1" customHeight="1" x14ac:dyDescent="0.25"/>
    <row r="32850" ht="0" hidden="1" customHeight="1" x14ac:dyDescent="0.25"/>
    <row r="32851" ht="0" hidden="1" customHeight="1" x14ac:dyDescent="0.25"/>
    <row r="32852" ht="0" hidden="1" customHeight="1" x14ac:dyDescent="0.25"/>
    <row r="32853" ht="0" hidden="1" customHeight="1" x14ac:dyDescent="0.25"/>
    <row r="32854" ht="0" hidden="1" customHeight="1" x14ac:dyDescent="0.25"/>
    <row r="32855" ht="0" hidden="1" customHeight="1" x14ac:dyDescent="0.25"/>
    <row r="32856" ht="0" hidden="1" customHeight="1" x14ac:dyDescent="0.25"/>
    <row r="32857" ht="0" hidden="1" customHeight="1" x14ac:dyDescent="0.25"/>
    <row r="32858" ht="0" hidden="1" customHeight="1" x14ac:dyDescent="0.25"/>
    <row r="32859" ht="0" hidden="1" customHeight="1" x14ac:dyDescent="0.25"/>
    <row r="32860" ht="0" hidden="1" customHeight="1" x14ac:dyDescent="0.25"/>
    <row r="32861" ht="0" hidden="1" customHeight="1" x14ac:dyDescent="0.25"/>
    <row r="32862" ht="0" hidden="1" customHeight="1" x14ac:dyDescent="0.25"/>
    <row r="32863" ht="0" hidden="1" customHeight="1" x14ac:dyDescent="0.25"/>
    <row r="32864" ht="0" hidden="1" customHeight="1" x14ac:dyDescent="0.25"/>
    <row r="32865" ht="0" hidden="1" customHeight="1" x14ac:dyDescent="0.25"/>
    <row r="32866" ht="0" hidden="1" customHeight="1" x14ac:dyDescent="0.25"/>
    <row r="32867" ht="0" hidden="1" customHeight="1" x14ac:dyDescent="0.25"/>
    <row r="32868" ht="0" hidden="1" customHeight="1" x14ac:dyDescent="0.25"/>
    <row r="32869" ht="0" hidden="1" customHeight="1" x14ac:dyDescent="0.25"/>
    <row r="32870" ht="0" hidden="1" customHeight="1" x14ac:dyDescent="0.25"/>
    <row r="32871" ht="0" hidden="1" customHeight="1" x14ac:dyDescent="0.25"/>
    <row r="32872" ht="0" hidden="1" customHeight="1" x14ac:dyDescent="0.25"/>
    <row r="32873" ht="0" hidden="1" customHeight="1" x14ac:dyDescent="0.25"/>
    <row r="32874" ht="0" hidden="1" customHeight="1" x14ac:dyDescent="0.25"/>
    <row r="32875" ht="0" hidden="1" customHeight="1" x14ac:dyDescent="0.25"/>
    <row r="32876" ht="0" hidden="1" customHeight="1" x14ac:dyDescent="0.25"/>
    <row r="32877" ht="0" hidden="1" customHeight="1" x14ac:dyDescent="0.25"/>
    <row r="32878" ht="0" hidden="1" customHeight="1" x14ac:dyDescent="0.25"/>
    <row r="32879" ht="0" hidden="1" customHeight="1" x14ac:dyDescent="0.25"/>
    <row r="32880" ht="0" hidden="1" customHeight="1" x14ac:dyDescent="0.25"/>
    <row r="32881" ht="0" hidden="1" customHeight="1" x14ac:dyDescent="0.25"/>
    <row r="32882" ht="0" hidden="1" customHeight="1" x14ac:dyDescent="0.25"/>
    <row r="32883" ht="0" hidden="1" customHeight="1" x14ac:dyDescent="0.25"/>
    <row r="32884" ht="0" hidden="1" customHeight="1" x14ac:dyDescent="0.25"/>
    <row r="32885" ht="0" hidden="1" customHeight="1" x14ac:dyDescent="0.25"/>
    <row r="32886" ht="0" hidden="1" customHeight="1" x14ac:dyDescent="0.25"/>
    <row r="32887" ht="0" hidden="1" customHeight="1" x14ac:dyDescent="0.25"/>
    <row r="32888" ht="0" hidden="1" customHeight="1" x14ac:dyDescent="0.25"/>
    <row r="32889" ht="0" hidden="1" customHeight="1" x14ac:dyDescent="0.25"/>
    <row r="32890" ht="0" hidden="1" customHeight="1" x14ac:dyDescent="0.25"/>
    <row r="32891" ht="0" hidden="1" customHeight="1" x14ac:dyDescent="0.25"/>
    <row r="32892" ht="0" hidden="1" customHeight="1" x14ac:dyDescent="0.25"/>
    <row r="32893" ht="0" hidden="1" customHeight="1" x14ac:dyDescent="0.25"/>
    <row r="32894" ht="0" hidden="1" customHeight="1" x14ac:dyDescent="0.25"/>
    <row r="32895" ht="0" hidden="1" customHeight="1" x14ac:dyDescent="0.25"/>
    <row r="32896" ht="0" hidden="1" customHeight="1" x14ac:dyDescent="0.25"/>
    <row r="32897" ht="0" hidden="1" customHeight="1" x14ac:dyDescent="0.25"/>
    <row r="32898" ht="0" hidden="1" customHeight="1" x14ac:dyDescent="0.25"/>
    <row r="32899" ht="0" hidden="1" customHeight="1" x14ac:dyDescent="0.25"/>
    <row r="32900" ht="0" hidden="1" customHeight="1" x14ac:dyDescent="0.25"/>
    <row r="32901" ht="0" hidden="1" customHeight="1" x14ac:dyDescent="0.25"/>
    <row r="32902" ht="0" hidden="1" customHeight="1" x14ac:dyDescent="0.25"/>
    <row r="32903" ht="0" hidden="1" customHeight="1" x14ac:dyDescent="0.25"/>
    <row r="32904" ht="0" hidden="1" customHeight="1" x14ac:dyDescent="0.25"/>
    <row r="32905" ht="0" hidden="1" customHeight="1" x14ac:dyDescent="0.25"/>
    <row r="32906" ht="0" hidden="1" customHeight="1" x14ac:dyDescent="0.25"/>
    <row r="32907" ht="0" hidden="1" customHeight="1" x14ac:dyDescent="0.25"/>
    <row r="32908" ht="0" hidden="1" customHeight="1" x14ac:dyDescent="0.25"/>
    <row r="32909" ht="0" hidden="1" customHeight="1" x14ac:dyDescent="0.25"/>
    <row r="32910" ht="0" hidden="1" customHeight="1" x14ac:dyDescent="0.25"/>
    <row r="32911" ht="0" hidden="1" customHeight="1" x14ac:dyDescent="0.25"/>
    <row r="32912" ht="0" hidden="1" customHeight="1" x14ac:dyDescent="0.25"/>
    <row r="32913" ht="0" hidden="1" customHeight="1" x14ac:dyDescent="0.25"/>
    <row r="32914" ht="0" hidden="1" customHeight="1" x14ac:dyDescent="0.25"/>
    <row r="32915" ht="0" hidden="1" customHeight="1" x14ac:dyDescent="0.25"/>
    <row r="32916" ht="0" hidden="1" customHeight="1" x14ac:dyDescent="0.25"/>
    <row r="32917" ht="0" hidden="1" customHeight="1" x14ac:dyDescent="0.25"/>
    <row r="32918" ht="0" hidden="1" customHeight="1" x14ac:dyDescent="0.25"/>
    <row r="32919" ht="0" hidden="1" customHeight="1" x14ac:dyDescent="0.25"/>
    <row r="32920" ht="0" hidden="1" customHeight="1" x14ac:dyDescent="0.25"/>
    <row r="32921" ht="0" hidden="1" customHeight="1" x14ac:dyDescent="0.25"/>
    <row r="32922" ht="0" hidden="1" customHeight="1" x14ac:dyDescent="0.25"/>
    <row r="32923" ht="0" hidden="1" customHeight="1" x14ac:dyDescent="0.25"/>
    <row r="32924" ht="0" hidden="1" customHeight="1" x14ac:dyDescent="0.25"/>
    <row r="32925" ht="0" hidden="1" customHeight="1" x14ac:dyDescent="0.25"/>
    <row r="32926" ht="0" hidden="1" customHeight="1" x14ac:dyDescent="0.25"/>
    <row r="32927" ht="0" hidden="1" customHeight="1" x14ac:dyDescent="0.25"/>
    <row r="32928" ht="0" hidden="1" customHeight="1" x14ac:dyDescent="0.25"/>
    <row r="32929" ht="0" hidden="1" customHeight="1" x14ac:dyDescent="0.25"/>
    <row r="32930" ht="0" hidden="1" customHeight="1" x14ac:dyDescent="0.25"/>
    <row r="32931" ht="0" hidden="1" customHeight="1" x14ac:dyDescent="0.25"/>
    <row r="32932" ht="0" hidden="1" customHeight="1" x14ac:dyDescent="0.25"/>
    <row r="32933" ht="0" hidden="1" customHeight="1" x14ac:dyDescent="0.25"/>
    <row r="32934" ht="0" hidden="1" customHeight="1" x14ac:dyDescent="0.25"/>
    <row r="32935" ht="0" hidden="1" customHeight="1" x14ac:dyDescent="0.25"/>
    <row r="32936" ht="0" hidden="1" customHeight="1" x14ac:dyDescent="0.25"/>
    <row r="32937" ht="0" hidden="1" customHeight="1" x14ac:dyDescent="0.25"/>
    <row r="32938" ht="0" hidden="1" customHeight="1" x14ac:dyDescent="0.25"/>
    <row r="32939" ht="0" hidden="1" customHeight="1" x14ac:dyDescent="0.25"/>
    <row r="32940" ht="0" hidden="1" customHeight="1" x14ac:dyDescent="0.25"/>
    <row r="32941" ht="0" hidden="1" customHeight="1" x14ac:dyDescent="0.25"/>
    <row r="32942" ht="0" hidden="1" customHeight="1" x14ac:dyDescent="0.25"/>
    <row r="32943" ht="0" hidden="1" customHeight="1" x14ac:dyDescent="0.25"/>
    <row r="32944" ht="0" hidden="1" customHeight="1" x14ac:dyDescent="0.25"/>
    <row r="32945" ht="0" hidden="1" customHeight="1" x14ac:dyDescent="0.25"/>
    <row r="32946" ht="0" hidden="1" customHeight="1" x14ac:dyDescent="0.25"/>
    <row r="32947" ht="0" hidden="1" customHeight="1" x14ac:dyDescent="0.25"/>
    <row r="32948" ht="0" hidden="1" customHeight="1" x14ac:dyDescent="0.25"/>
    <row r="32949" ht="0" hidden="1" customHeight="1" x14ac:dyDescent="0.25"/>
    <row r="32950" ht="0" hidden="1" customHeight="1" x14ac:dyDescent="0.25"/>
    <row r="32951" ht="0" hidden="1" customHeight="1" x14ac:dyDescent="0.25"/>
    <row r="32952" ht="0" hidden="1" customHeight="1" x14ac:dyDescent="0.25"/>
    <row r="32953" ht="0" hidden="1" customHeight="1" x14ac:dyDescent="0.25"/>
    <row r="32954" ht="0" hidden="1" customHeight="1" x14ac:dyDescent="0.25"/>
    <row r="32955" ht="0" hidden="1" customHeight="1" x14ac:dyDescent="0.25"/>
    <row r="32956" ht="0" hidden="1" customHeight="1" x14ac:dyDescent="0.25"/>
    <row r="32957" ht="0" hidden="1" customHeight="1" x14ac:dyDescent="0.25"/>
    <row r="32958" ht="0" hidden="1" customHeight="1" x14ac:dyDescent="0.25"/>
    <row r="32959" ht="0" hidden="1" customHeight="1" x14ac:dyDescent="0.25"/>
    <row r="32960" ht="0" hidden="1" customHeight="1" x14ac:dyDescent="0.25"/>
    <row r="32961" ht="0" hidden="1" customHeight="1" x14ac:dyDescent="0.25"/>
    <row r="32962" ht="0" hidden="1" customHeight="1" x14ac:dyDescent="0.25"/>
    <row r="32963" ht="0" hidden="1" customHeight="1" x14ac:dyDescent="0.25"/>
    <row r="32964" ht="0" hidden="1" customHeight="1" x14ac:dyDescent="0.25"/>
    <row r="32965" ht="0" hidden="1" customHeight="1" x14ac:dyDescent="0.25"/>
    <row r="32966" ht="0" hidden="1" customHeight="1" x14ac:dyDescent="0.25"/>
    <row r="32967" ht="0" hidden="1" customHeight="1" x14ac:dyDescent="0.25"/>
    <row r="32968" ht="0" hidden="1" customHeight="1" x14ac:dyDescent="0.25"/>
    <row r="32969" ht="0" hidden="1" customHeight="1" x14ac:dyDescent="0.25"/>
    <row r="32970" ht="0" hidden="1" customHeight="1" x14ac:dyDescent="0.25"/>
    <row r="32971" ht="0" hidden="1" customHeight="1" x14ac:dyDescent="0.25"/>
    <row r="32972" ht="0" hidden="1" customHeight="1" x14ac:dyDescent="0.25"/>
    <row r="32973" ht="0" hidden="1" customHeight="1" x14ac:dyDescent="0.25"/>
    <row r="32974" ht="0" hidden="1" customHeight="1" x14ac:dyDescent="0.25"/>
    <row r="32975" ht="0" hidden="1" customHeight="1" x14ac:dyDescent="0.25"/>
    <row r="32976" ht="0" hidden="1" customHeight="1" x14ac:dyDescent="0.25"/>
    <row r="32977" ht="0" hidden="1" customHeight="1" x14ac:dyDescent="0.25"/>
    <row r="32978" ht="0" hidden="1" customHeight="1" x14ac:dyDescent="0.25"/>
    <row r="32979" ht="0" hidden="1" customHeight="1" x14ac:dyDescent="0.25"/>
    <row r="32980" ht="0" hidden="1" customHeight="1" x14ac:dyDescent="0.25"/>
    <row r="32981" ht="0" hidden="1" customHeight="1" x14ac:dyDescent="0.25"/>
    <row r="32982" ht="0" hidden="1" customHeight="1" x14ac:dyDescent="0.25"/>
    <row r="32983" ht="0" hidden="1" customHeight="1" x14ac:dyDescent="0.25"/>
    <row r="32984" ht="0" hidden="1" customHeight="1" x14ac:dyDescent="0.25"/>
    <row r="32985" ht="0" hidden="1" customHeight="1" x14ac:dyDescent="0.25"/>
    <row r="32986" ht="0" hidden="1" customHeight="1" x14ac:dyDescent="0.25"/>
    <row r="32987" ht="0" hidden="1" customHeight="1" x14ac:dyDescent="0.25"/>
    <row r="32988" ht="0" hidden="1" customHeight="1" x14ac:dyDescent="0.25"/>
    <row r="32989" ht="0" hidden="1" customHeight="1" x14ac:dyDescent="0.25"/>
    <row r="32990" ht="0" hidden="1" customHeight="1" x14ac:dyDescent="0.25"/>
    <row r="32991" ht="0" hidden="1" customHeight="1" x14ac:dyDescent="0.25"/>
    <row r="32992" ht="0" hidden="1" customHeight="1" x14ac:dyDescent="0.25"/>
    <row r="32993" ht="0" hidden="1" customHeight="1" x14ac:dyDescent="0.25"/>
    <row r="32994" ht="0" hidden="1" customHeight="1" x14ac:dyDescent="0.25"/>
    <row r="32995" ht="0" hidden="1" customHeight="1" x14ac:dyDescent="0.25"/>
    <row r="32996" ht="0" hidden="1" customHeight="1" x14ac:dyDescent="0.25"/>
    <row r="32997" ht="0" hidden="1" customHeight="1" x14ac:dyDescent="0.25"/>
    <row r="32998" ht="0" hidden="1" customHeight="1" x14ac:dyDescent="0.25"/>
    <row r="32999" ht="0" hidden="1" customHeight="1" x14ac:dyDescent="0.25"/>
    <row r="33000" ht="0" hidden="1" customHeight="1" x14ac:dyDescent="0.25"/>
    <row r="33001" ht="0" hidden="1" customHeight="1" x14ac:dyDescent="0.25"/>
    <row r="33002" ht="0" hidden="1" customHeight="1" x14ac:dyDescent="0.25"/>
    <row r="33003" ht="0" hidden="1" customHeight="1" x14ac:dyDescent="0.25"/>
    <row r="33004" ht="0" hidden="1" customHeight="1" x14ac:dyDescent="0.25"/>
    <row r="33005" ht="0" hidden="1" customHeight="1" x14ac:dyDescent="0.25"/>
    <row r="33006" ht="0" hidden="1" customHeight="1" x14ac:dyDescent="0.25"/>
    <row r="33007" ht="0" hidden="1" customHeight="1" x14ac:dyDescent="0.25"/>
    <row r="33008" ht="0" hidden="1" customHeight="1" x14ac:dyDescent="0.25"/>
    <row r="33009" ht="0" hidden="1" customHeight="1" x14ac:dyDescent="0.25"/>
    <row r="33010" ht="0" hidden="1" customHeight="1" x14ac:dyDescent="0.25"/>
    <row r="33011" ht="0" hidden="1" customHeight="1" x14ac:dyDescent="0.25"/>
    <row r="33012" ht="0" hidden="1" customHeight="1" x14ac:dyDescent="0.25"/>
    <row r="33013" ht="0" hidden="1" customHeight="1" x14ac:dyDescent="0.25"/>
    <row r="33014" ht="0" hidden="1" customHeight="1" x14ac:dyDescent="0.25"/>
    <row r="33015" ht="0" hidden="1" customHeight="1" x14ac:dyDescent="0.25"/>
    <row r="33016" ht="0" hidden="1" customHeight="1" x14ac:dyDescent="0.25"/>
    <row r="33017" ht="0" hidden="1" customHeight="1" x14ac:dyDescent="0.25"/>
    <row r="33018" ht="0" hidden="1" customHeight="1" x14ac:dyDescent="0.25"/>
    <row r="33019" ht="0" hidden="1" customHeight="1" x14ac:dyDescent="0.25"/>
    <row r="33020" ht="0" hidden="1" customHeight="1" x14ac:dyDescent="0.25"/>
    <row r="33021" ht="0" hidden="1" customHeight="1" x14ac:dyDescent="0.25"/>
    <row r="33022" ht="0" hidden="1" customHeight="1" x14ac:dyDescent="0.25"/>
    <row r="33023" ht="0" hidden="1" customHeight="1" x14ac:dyDescent="0.25"/>
    <row r="33024" ht="0" hidden="1" customHeight="1" x14ac:dyDescent="0.25"/>
    <row r="33025" ht="0" hidden="1" customHeight="1" x14ac:dyDescent="0.25"/>
    <row r="33026" ht="0" hidden="1" customHeight="1" x14ac:dyDescent="0.25"/>
    <row r="33027" ht="0" hidden="1" customHeight="1" x14ac:dyDescent="0.25"/>
    <row r="33028" ht="0" hidden="1" customHeight="1" x14ac:dyDescent="0.25"/>
    <row r="33029" ht="0" hidden="1" customHeight="1" x14ac:dyDescent="0.25"/>
    <row r="33030" ht="0" hidden="1" customHeight="1" x14ac:dyDescent="0.25"/>
    <row r="33031" ht="0" hidden="1" customHeight="1" x14ac:dyDescent="0.25"/>
    <row r="33032" ht="0" hidden="1" customHeight="1" x14ac:dyDescent="0.25"/>
    <row r="33033" ht="0" hidden="1" customHeight="1" x14ac:dyDescent="0.25"/>
    <row r="33034" ht="0" hidden="1" customHeight="1" x14ac:dyDescent="0.25"/>
    <row r="33035" ht="0" hidden="1" customHeight="1" x14ac:dyDescent="0.25"/>
    <row r="33036" ht="0" hidden="1" customHeight="1" x14ac:dyDescent="0.25"/>
    <row r="33037" ht="0" hidden="1" customHeight="1" x14ac:dyDescent="0.25"/>
    <row r="33038" ht="0" hidden="1" customHeight="1" x14ac:dyDescent="0.25"/>
    <row r="33039" ht="0" hidden="1" customHeight="1" x14ac:dyDescent="0.25"/>
    <row r="33040" ht="0" hidden="1" customHeight="1" x14ac:dyDescent="0.25"/>
    <row r="33041" ht="0" hidden="1" customHeight="1" x14ac:dyDescent="0.25"/>
    <row r="33042" ht="0" hidden="1" customHeight="1" x14ac:dyDescent="0.25"/>
    <row r="33043" ht="0" hidden="1" customHeight="1" x14ac:dyDescent="0.25"/>
    <row r="33044" ht="0" hidden="1" customHeight="1" x14ac:dyDescent="0.25"/>
    <row r="33045" ht="0" hidden="1" customHeight="1" x14ac:dyDescent="0.25"/>
    <row r="33046" ht="0" hidden="1" customHeight="1" x14ac:dyDescent="0.25"/>
    <row r="33047" ht="0" hidden="1" customHeight="1" x14ac:dyDescent="0.25"/>
    <row r="33048" ht="0" hidden="1" customHeight="1" x14ac:dyDescent="0.25"/>
    <row r="33049" ht="0" hidden="1" customHeight="1" x14ac:dyDescent="0.25"/>
    <row r="33050" ht="0" hidden="1" customHeight="1" x14ac:dyDescent="0.25"/>
    <row r="33051" ht="0" hidden="1" customHeight="1" x14ac:dyDescent="0.25"/>
    <row r="33052" ht="0" hidden="1" customHeight="1" x14ac:dyDescent="0.25"/>
    <row r="33053" ht="0" hidden="1" customHeight="1" x14ac:dyDescent="0.25"/>
    <row r="33054" ht="0" hidden="1" customHeight="1" x14ac:dyDescent="0.25"/>
    <row r="33055" ht="0" hidden="1" customHeight="1" x14ac:dyDescent="0.25"/>
    <row r="33056" ht="0" hidden="1" customHeight="1" x14ac:dyDescent="0.25"/>
    <row r="33057" ht="0" hidden="1" customHeight="1" x14ac:dyDescent="0.25"/>
    <row r="33058" ht="0" hidden="1" customHeight="1" x14ac:dyDescent="0.25"/>
    <row r="33059" ht="0" hidden="1" customHeight="1" x14ac:dyDescent="0.25"/>
    <row r="33060" ht="0" hidden="1" customHeight="1" x14ac:dyDescent="0.25"/>
    <row r="33061" ht="0" hidden="1" customHeight="1" x14ac:dyDescent="0.25"/>
    <row r="33062" ht="0" hidden="1" customHeight="1" x14ac:dyDescent="0.25"/>
    <row r="33063" ht="0" hidden="1" customHeight="1" x14ac:dyDescent="0.25"/>
    <row r="33064" ht="0" hidden="1" customHeight="1" x14ac:dyDescent="0.25"/>
    <row r="33065" ht="0" hidden="1" customHeight="1" x14ac:dyDescent="0.25"/>
    <row r="33066" ht="0" hidden="1" customHeight="1" x14ac:dyDescent="0.25"/>
    <row r="33067" ht="0" hidden="1" customHeight="1" x14ac:dyDescent="0.25"/>
    <row r="33068" ht="0" hidden="1" customHeight="1" x14ac:dyDescent="0.25"/>
    <row r="33069" ht="0" hidden="1" customHeight="1" x14ac:dyDescent="0.25"/>
    <row r="33070" ht="0" hidden="1" customHeight="1" x14ac:dyDescent="0.25"/>
    <row r="33071" ht="0" hidden="1" customHeight="1" x14ac:dyDescent="0.25"/>
    <row r="33072" ht="0" hidden="1" customHeight="1" x14ac:dyDescent="0.25"/>
    <row r="33073" ht="0" hidden="1" customHeight="1" x14ac:dyDescent="0.25"/>
    <row r="33074" ht="0" hidden="1" customHeight="1" x14ac:dyDescent="0.25"/>
    <row r="33075" ht="0" hidden="1" customHeight="1" x14ac:dyDescent="0.25"/>
    <row r="33076" ht="0" hidden="1" customHeight="1" x14ac:dyDescent="0.25"/>
    <row r="33077" ht="0" hidden="1" customHeight="1" x14ac:dyDescent="0.25"/>
    <row r="33078" ht="0" hidden="1" customHeight="1" x14ac:dyDescent="0.25"/>
    <row r="33079" ht="0" hidden="1" customHeight="1" x14ac:dyDescent="0.25"/>
    <row r="33080" ht="0" hidden="1" customHeight="1" x14ac:dyDescent="0.25"/>
    <row r="33081" ht="0" hidden="1" customHeight="1" x14ac:dyDescent="0.25"/>
    <row r="33082" ht="0" hidden="1" customHeight="1" x14ac:dyDescent="0.25"/>
    <row r="33083" ht="0" hidden="1" customHeight="1" x14ac:dyDescent="0.25"/>
    <row r="33084" ht="0" hidden="1" customHeight="1" x14ac:dyDescent="0.25"/>
    <row r="33085" ht="0" hidden="1" customHeight="1" x14ac:dyDescent="0.25"/>
    <row r="33086" ht="0" hidden="1" customHeight="1" x14ac:dyDescent="0.25"/>
    <row r="33087" ht="0" hidden="1" customHeight="1" x14ac:dyDescent="0.25"/>
    <row r="33088" ht="0" hidden="1" customHeight="1" x14ac:dyDescent="0.25"/>
    <row r="33089" ht="0" hidden="1" customHeight="1" x14ac:dyDescent="0.25"/>
    <row r="33090" ht="0" hidden="1" customHeight="1" x14ac:dyDescent="0.25"/>
    <row r="33091" ht="0" hidden="1" customHeight="1" x14ac:dyDescent="0.25"/>
    <row r="33092" ht="0" hidden="1" customHeight="1" x14ac:dyDescent="0.25"/>
    <row r="33093" ht="0" hidden="1" customHeight="1" x14ac:dyDescent="0.25"/>
    <row r="33094" ht="0" hidden="1" customHeight="1" x14ac:dyDescent="0.25"/>
    <row r="33095" ht="0" hidden="1" customHeight="1" x14ac:dyDescent="0.25"/>
    <row r="33096" ht="0" hidden="1" customHeight="1" x14ac:dyDescent="0.25"/>
    <row r="33097" ht="0" hidden="1" customHeight="1" x14ac:dyDescent="0.25"/>
    <row r="33098" ht="0" hidden="1" customHeight="1" x14ac:dyDescent="0.25"/>
    <row r="33099" ht="0" hidden="1" customHeight="1" x14ac:dyDescent="0.25"/>
    <row r="33100" ht="0" hidden="1" customHeight="1" x14ac:dyDescent="0.25"/>
    <row r="33101" ht="0" hidden="1" customHeight="1" x14ac:dyDescent="0.25"/>
    <row r="33102" ht="0" hidden="1" customHeight="1" x14ac:dyDescent="0.25"/>
    <row r="33103" ht="0" hidden="1" customHeight="1" x14ac:dyDescent="0.25"/>
    <row r="33104" ht="0" hidden="1" customHeight="1" x14ac:dyDescent="0.25"/>
    <row r="33105" ht="0" hidden="1" customHeight="1" x14ac:dyDescent="0.25"/>
    <row r="33106" ht="0" hidden="1" customHeight="1" x14ac:dyDescent="0.25"/>
    <row r="33107" ht="0" hidden="1" customHeight="1" x14ac:dyDescent="0.25"/>
    <row r="33108" ht="0" hidden="1" customHeight="1" x14ac:dyDescent="0.25"/>
    <row r="33109" ht="0" hidden="1" customHeight="1" x14ac:dyDescent="0.25"/>
    <row r="33110" ht="0" hidden="1" customHeight="1" x14ac:dyDescent="0.25"/>
    <row r="33111" ht="0" hidden="1" customHeight="1" x14ac:dyDescent="0.25"/>
    <row r="33112" ht="0" hidden="1" customHeight="1" x14ac:dyDescent="0.25"/>
    <row r="33113" ht="0" hidden="1" customHeight="1" x14ac:dyDescent="0.25"/>
    <row r="33114" ht="0" hidden="1" customHeight="1" x14ac:dyDescent="0.25"/>
    <row r="33115" ht="0" hidden="1" customHeight="1" x14ac:dyDescent="0.25"/>
    <row r="33116" ht="0" hidden="1" customHeight="1" x14ac:dyDescent="0.25"/>
    <row r="33117" ht="0" hidden="1" customHeight="1" x14ac:dyDescent="0.25"/>
    <row r="33118" ht="0" hidden="1" customHeight="1" x14ac:dyDescent="0.25"/>
    <row r="33119" ht="0" hidden="1" customHeight="1" x14ac:dyDescent="0.25"/>
    <row r="33120" ht="0" hidden="1" customHeight="1" x14ac:dyDescent="0.25"/>
    <row r="33121" ht="0" hidden="1" customHeight="1" x14ac:dyDescent="0.25"/>
    <row r="33122" ht="0" hidden="1" customHeight="1" x14ac:dyDescent="0.25"/>
    <row r="33123" ht="0" hidden="1" customHeight="1" x14ac:dyDescent="0.25"/>
    <row r="33124" ht="0" hidden="1" customHeight="1" x14ac:dyDescent="0.25"/>
    <row r="33125" ht="0" hidden="1" customHeight="1" x14ac:dyDescent="0.25"/>
    <row r="33126" ht="0" hidden="1" customHeight="1" x14ac:dyDescent="0.25"/>
    <row r="33127" ht="0" hidden="1" customHeight="1" x14ac:dyDescent="0.25"/>
    <row r="33128" ht="0" hidden="1" customHeight="1" x14ac:dyDescent="0.25"/>
    <row r="33129" ht="0" hidden="1" customHeight="1" x14ac:dyDescent="0.25"/>
    <row r="33130" ht="0" hidden="1" customHeight="1" x14ac:dyDescent="0.25"/>
    <row r="33131" ht="0" hidden="1" customHeight="1" x14ac:dyDescent="0.25"/>
    <row r="33132" ht="0" hidden="1" customHeight="1" x14ac:dyDescent="0.25"/>
    <row r="33133" ht="0" hidden="1" customHeight="1" x14ac:dyDescent="0.25"/>
    <row r="33134" ht="0" hidden="1" customHeight="1" x14ac:dyDescent="0.25"/>
    <row r="33135" ht="0" hidden="1" customHeight="1" x14ac:dyDescent="0.25"/>
    <row r="33136" ht="0" hidden="1" customHeight="1" x14ac:dyDescent="0.25"/>
    <row r="33137" ht="0" hidden="1" customHeight="1" x14ac:dyDescent="0.25"/>
    <row r="33138" ht="0" hidden="1" customHeight="1" x14ac:dyDescent="0.25"/>
    <row r="33139" ht="0" hidden="1" customHeight="1" x14ac:dyDescent="0.25"/>
    <row r="33140" ht="0" hidden="1" customHeight="1" x14ac:dyDescent="0.25"/>
    <row r="33141" ht="0" hidden="1" customHeight="1" x14ac:dyDescent="0.25"/>
    <row r="33142" ht="0" hidden="1" customHeight="1" x14ac:dyDescent="0.25"/>
    <row r="33143" ht="0" hidden="1" customHeight="1" x14ac:dyDescent="0.25"/>
    <row r="33144" ht="0" hidden="1" customHeight="1" x14ac:dyDescent="0.25"/>
    <row r="33145" ht="0" hidden="1" customHeight="1" x14ac:dyDescent="0.25"/>
    <row r="33146" ht="0" hidden="1" customHeight="1" x14ac:dyDescent="0.25"/>
    <row r="33147" ht="0" hidden="1" customHeight="1" x14ac:dyDescent="0.25"/>
    <row r="33148" ht="0" hidden="1" customHeight="1" x14ac:dyDescent="0.25"/>
    <row r="33149" ht="0" hidden="1" customHeight="1" x14ac:dyDescent="0.25"/>
    <row r="33150" ht="0" hidden="1" customHeight="1" x14ac:dyDescent="0.25"/>
    <row r="33151" ht="0" hidden="1" customHeight="1" x14ac:dyDescent="0.25"/>
    <row r="33152" ht="0" hidden="1" customHeight="1" x14ac:dyDescent="0.25"/>
    <row r="33153" ht="0" hidden="1" customHeight="1" x14ac:dyDescent="0.25"/>
    <row r="33154" ht="0" hidden="1" customHeight="1" x14ac:dyDescent="0.25"/>
    <row r="33155" ht="0" hidden="1" customHeight="1" x14ac:dyDescent="0.25"/>
    <row r="33156" ht="0" hidden="1" customHeight="1" x14ac:dyDescent="0.25"/>
    <row r="33157" ht="0" hidden="1" customHeight="1" x14ac:dyDescent="0.25"/>
    <row r="33158" ht="0" hidden="1" customHeight="1" x14ac:dyDescent="0.25"/>
    <row r="33159" ht="0" hidden="1" customHeight="1" x14ac:dyDescent="0.25"/>
    <row r="33160" ht="0" hidden="1" customHeight="1" x14ac:dyDescent="0.25"/>
    <row r="33161" ht="0" hidden="1" customHeight="1" x14ac:dyDescent="0.25"/>
    <row r="33162" ht="0" hidden="1" customHeight="1" x14ac:dyDescent="0.25"/>
    <row r="33163" ht="0" hidden="1" customHeight="1" x14ac:dyDescent="0.25"/>
    <row r="33164" ht="0" hidden="1" customHeight="1" x14ac:dyDescent="0.25"/>
    <row r="33165" ht="0" hidden="1" customHeight="1" x14ac:dyDescent="0.25"/>
    <row r="33166" ht="0" hidden="1" customHeight="1" x14ac:dyDescent="0.25"/>
    <row r="33167" ht="0" hidden="1" customHeight="1" x14ac:dyDescent="0.25"/>
    <row r="33168" ht="0" hidden="1" customHeight="1" x14ac:dyDescent="0.25"/>
    <row r="33169" ht="0" hidden="1" customHeight="1" x14ac:dyDescent="0.25"/>
    <row r="33170" ht="0" hidden="1" customHeight="1" x14ac:dyDescent="0.25"/>
    <row r="33171" ht="0" hidden="1" customHeight="1" x14ac:dyDescent="0.25"/>
    <row r="33172" ht="0" hidden="1" customHeight="1" x14ac:dyDescent="0.25"/>
    <row r="33173" ht="0" hidden="1" customHeight="1" x14ac:dyDescent="0.25"/>
    <row r="33174" ht="0" hidden="1" customHeight="1" x14ac:dyDescent="0.25"/>
    <row r="33175" ht="0" hidden="1" customHeight="1" x14ac:dyDescent="0.25"/>
    <row r="33176" ht="0" hidden="1" customHeight="1" x14ac:dyDescent="0.25"/>
    <row r="33177" ht="0" hidden="1" customHeight="1" x14ac:dyDescent="0.25"/>
    <row r="33178" ht="0" hidden="1" customHeight="1" x14ac:dyDescent="0.25"/>
    <row r="33179" ht="0" hidden="1" customHeight="1" x14ac:dyDescent="0.25"/>
    <row r="33180" ht="0" hidden="1" customHeight="1" x14ac:dyDescent="0.25"/>
    <row r="33181" ht="0" hidden="1" customHeight="1" x14ac:dyDescent="0.25"/>
    <row r="33182" ht="0" hidden="1" customHeight="1" x14ac:dyDescent="0.25"/>
    <row r="33183" ht="0" hidden="1" customHeight="1" x14ac:dyDescent="0.25"/>
    <row r="33184" ht="0" hidden="1" customHeight="1" x14ac:dyDescent="0.25"/>
    <row r="33185" ht="0" hidden="1" customHeight="1" x14ac:dyDescent="0.25"/>
    <row r="33186" ht="0" hidden="1" customHeight="1" x14ac:dyDescent="0.25"/>
    <row r="33187" ht="0" hidden="1" customHeight="1" x14ac:dyDescent="0.25"/>
    <row r="33188" ht="0" hidden="1" customHeight="1" x14ac:dyDescent="0.25"/>
    <row r="33189" ht="0" hidden="1" customHeight="1" x14ac:dyDescent="0.25"/>
    <row r="33190" ht="0" hidden="1" customHeight="1" x14ac:dyDescent="0.25"/>
    <row r="33191" ht="0" hidden="1" customHeight="1" x14ac:dyDescent="0.25"/>
    <row r="33192" ht="0" hidden="1" customHeight="1" x14ac:dyDescent="0.25"/>
    <row r="33193" ht="0" hidden="1" customHeight="1" x14ac:dyDescent="0.25"/>
    <row r="33194" ht="0" hidden="1" customHeight="1" x14ac:dyDescent="0.25"/>
    <row r="33195" ht="0" hidden="1" customHeight="1" x14ac:dyDescent="0.25"/>
    <row r="33196" ht="0" hidden="1" customHeight="1" x14ac:dyDescent="0.25"/>
    <row r="33197" ht="0" hidden="1" customHeight="1" x14ac:dyDescent="0.25"/>
    <row r="33198" ht="0" hidden="1" customHeight="1" x14ac:dyDescent="0.25"/>
    <row r="33199" ht="0" hidden="1" customHeight="1" x14ac:dyDescent="0.25"/>
    <row r="33200" ht="0" hidden="1" customHeight="1" x14ac:dyDescent="0.25"/>
    <row r="33201" ht="0" hidden="1" customHeight="1" x14ac:dyDescent="0.25"/>
    <row r="33202" ht="0" hidden="1" customHeight="1" x14ac:dyDescent="0.25"/>
    <row r="33203" ht="0" hidden="1" customHeight="1" x14ac:dyDescent="0.25"/>
    <row r="33204" ht="0" hidden="1" customHeight="1" x14ac:dyDescent="0.25"/>
    <row r="33205" ht="0" hidden="1" customHeight="1" x14ac:dyDescent="0.25"/>
    <row r="33206" ht="0" hidden="1" customHeight="1" x14ac:dyDescent="0.25"/>
    <row r="33207" ht="0" hidden="1" customHeight="1" x14ac:dyDescent="0.25"/>
    <row r="33208" ht="0" hidden="1" customHeight="1" x14ac:dyDescent="0.25"/>
    <row r="33209" ht="0" hidden="1" customHeight="1" x14ac:dyDescent="0.25"/>
    <row r="33210" ht="0" hidden="1" customHeight="1" x14ac:dyDescent="0.25"/>
    <row r="33211" ht="0" hidden="1" customHeight="1" x14ac:dyDescent="0.25"/>
    <row r="33212" ht="0" hidden="1" customHeight="1" x14ac:dyDescent="0.25"/>
    <row r="33213" ht="0" hidden="1" customHeight="1" x14ac:dyDescent="0.25"/>
    <row r="33214" ht="0" hidden="1" customHeight="1" x14ac:dyDescent="0.25"/>
    <row r="33215" ht="0" hidden="1" customHeight="1" x14ac:dyDescent="0.25"/>
    <row r="33216" ht="0" hidden="1" customHeight="1" x14ac:dyDescent="0.25"/>
    <row r="33217" ht="0" hidden="1" customHeight="1" x14ac:dyDescent="0.25"/>
    <row r="33218" ht="0" hidden="1" customHeight="1" x14ac:dyDescent="0.25"/>
    <row r="33219" ht="0" hidden="1" customHeight="1" x14ac:dyDescent="0.25"/>
    <row r="33220" ht="0" hidden="1" customHeight="1" x14ac:dyDescent="0.25"/>
    <row r="33221" ht="0" hidden="1" customHeight="1" x14ac:dyDescent="0.25"/>
    <row r="33222" ht="0" hidden="1" customHeight="1" x14ac:dyDescent="0.25"/>
    <row r="33223" ht="0" hidden="1" customHeight="1" x14ac:dyDescent="0.25"/>
    <row r="33224" ht="0" hidden="1" customHeight="1" x14ac:dyDescent="0.25"/>
    <row r="33225" ht="0" hidden="1" customHeight="1" x14ac:dyDescent="0.25"/>
    <row r="33226" ht="0" hidden="1" customHeight="1" x14ac:dyDescent="0.25"/>
    <row r="33227" ht="0" hidden="1" customHeight="1" x14ac:dyDescent="0.25"/>
    <row r="33228" ht="0" hidden="1" customHeight="1" x14ac:dyDescent="0.25"/>
    <row r="33229" ht="0" hidden="1" customHeight="1" x14ac:dyDescent="0.25"/>
    <row r="33230" ht="0" hidden="1" customHeight="1" x14ac:dyDescent="0.25"/>
    <row r="33231" ht="0" hidden="1" customHeight="1" x14ac:dyDescent="0.25"/>
    <row r="33232" ht="0" hidden="1" customHeight="1" x14ac:dyDescent="0.25"/>
    <row r="33233" ht="0" hidden="1" customHeight="1" x14ac:dyDescent="0.25"/>
    <row r="33234" ht="0" hidden="1" customHeight="1" x14ac:dyDescent="0.25"/>
    <row r="33235" ht="0" hidden="1" customHeight="1" x14ac:dyDescent="0.25"/>
    <row r="33236" ht="0" hidden="1" customHeight="1" x14ac:dyDescent="0.25"/>
    <row r="33237" ht="0" hidden="1" customHeight="1" x14ac:dyDescent="0.25"/>
    <row r="33238" ht="0" hidden="1" customHeight="1" x14ac:dyDescent="0.25"/>
    <row r="33239" ht="0" hidden="1" customHeight="1" x14ac:dyDescent="0.25"/>
    <row r="33240" ht="0" hidden="1" customHeight="1" x14ac:dyDescent="0.25"/>
    <row r="33241" ht="0" hidden="1" customHeight="1" x14ac:dyDescent="0.25"/>
    <row r="33242" ht="0" hidden="1" customHeight="1" x14ac:dyDescent="0.25"/>
    <row r="33243" ht="0" hidden="1" customHeight="1" x14ac:dyDescent="0.25"/>
    <row r="33244" ht="0" hidden="1" customHeight="1" x14ac:dyDescent="0.25"/>
    <row r="33245" ht="0" hidden="1" customHeight="1" x14ac:dyDescent="0.25"/>
    <row r="33246" ht="0" hidden="1" customHeight="1" x14ac:dyDescent="0.25"/>
    <row r="33247" ht="0" hidden="1" customHeight="1" x14ac:dyDescent="0.25"/>
    <row r="33248" ht="0" hidden="1" customHeight="1" x14ac:dyDescent="0.25"/>
    <row r="33249" ht="0" hidden="1" customHeight="1" x14ac:dyDescent="0.25"/>
    <row r="33250" ht="0" hidden="1" customHeight="1" x14ac:dyDescent="0.25"/>
    <row r="33251" ht="0" hidden="1" customHeight="1" x14ac:dyDescent="0.25"/>
    <row r="33252" ht="0" hidden="1" customHeight="1" x14ac:dyDescent="0.25"/>
    <row r="33253" ht="0" hidden="1" customHeight="1" x14ac:dyDescent="0.25"/>
    <row r="33254" ht="0" hidden="1" customHeight="1" x14ac:dyDescent="0.25"/>
    <row r="33255" ht="0" hidden="1" customHeight="1" x14ac:dyDescent="0.25"/>
    <row r="33256" ht="0" hidden="1" customHeight="1" x14ac:dyDescent="0.25"/>
    <row r="33257" ht="0" hidden="1" customHeight="1" x14ac:dyDescent="0.25"/>
    <row r="33258" ht="0" hidden="1" customHeight="1" x14ac:dyDescent="0.25"/>
    <row r="33259" ht="0" hidden="1" customHeight="1" x14ac:dyDescent="0.25"/>
    <row r="33260" ht="0" hidden="1" customHeight="1" x14ac:dyDescent="0.25"/>
    <row r="33261" ht="0" hidden="1" customHeight="1" x14ac:dyDescent="0.25"/>
    <row r="33262" ht="0" hidden="1" customHeight="1" x14ac:dyDescent="0.25"/>
    <row r="33263" ht="0" hidden="1" customHeight="1" x14ac:dyDescent="0.25"/>
    <row r="33264" ht="0" hidden="1" customHeight="1" x14ac:dyDescent="0.25"/>
    <row r="33265" ht="0" hidden="1" customHeight="1" x14ac:dyDescent="0.25"/>
    <row r="33266" ht="0" hidden="1" customHeight="1" x14ac:dyDescent="0.25"/>
    <row r="33267" ht="0" hidden="1" customHeight="1" x14ac:dyDescent="0.25"/>
    <row r="33268" ht="0" hidden="1" customHeight="1" x14ac:dyDescent="0.25"/>
    <row r="33269" ht="0" hidden="1" customHeight="1" x14ac:dyDescent="0.25"/>
    <row r="33270" ht="0" hidden="1" customHeight="1" x14ac:dyDescent="0.25"/>
    <row r="33271" ht="0" hidden="1" customHeight="1" x14ac:dyDescent="0.25"/>
    <row r="33272" ht="0" hidden="1" customHeight="1" x14ac:dyDescent="0.25"/>
    <row r="33273" ht="0" hidden="1" customHeight="1" x14ac:dyDescent="0.25"/>
    <row r="33274" ht="0" hidden="1" customHeight="1" x14ac:dyDescent="0.25"/>
    <row r="33275" ht="0" hidden="1" customHeight="1" x14ac:dyDescent="0.25"/>
    <row r="33276" ht="0" hidden="1" customHeight="1" x14ac:dyDescent="0.25"/>
    <row r="33277" ht="0" hidden="1" customHeight="1" x14ac:dyDescent="0.25"/>
    <row r="33278" ht="0" hidden="1" customHeight="1" x14ac:dyDescent="0.25"/>
    <row r="33279" ht="0" hidden="1" customHeight="1" x14ac:dyDescent="0.25"/>
    <row r="33280" ht="0" hidden="1" customHeight="1" x14ac:dyDescent="0.25"/>
    <row r="33281" ht="0" hidden="1" customHeight="1" x14ac:dyDescent="0.25"/>
    <row r="33282" ht="0" hidden="1" customHeight="1" x14ac:dyDescent="0.25"/>
    <row r="33283" ht="0" hidden="1" customHeight="1" x14ac:dyDescent="0.25"/>
    <row r="33284" ht="0" hidden="1" customHeight="1" x14ac:dyDescent="0.25"/>
    <row r="33285" ht="0" hidden="1" customHeight="1" x14ac:dyDescent="0.25"/>
    <row r="33286" ht="0" hidden="1" customHeight="1" x14ac:dyDescent="0.25"/>
    <row r="33287" ht="0" hidden="1" customHeight="1" x14ac:dyDescent="0.25"/>
    <row r="33288" ht="0" hidden="1" customHeight="1" x14ac:dyDescent="0.25"/>
    <row r="33289" ht="0" hidden="1" customHeight="1" x14ac:dyDescent="0.25"/>
    <row r="33290" ht="0" hidden="1" customHeight="1" x14ac:dyDescent="0.25"/>
    <row r="33291" ht="0" hidden="1" customHeight="1" x14ac:dyDescent="0.25"/>
    <row r="33292" ht="0" hidden="1" customHeight="1" x14ac:dyDescent="0.25"/>
    <row r="33293" ht="0" hidden="1" customHeight="1" x14ac:dyDescent="0.25"/>
    <row r="33294" ht="0" hidden="1" customHeight="1" x14ac:dyDescent="0.25"/>
    <row r="33295" ht="0" hidden="1" customHeight="1" x14ac:dyDescent="0.25"/>
    <row r="33296" ht="0" hidden="1" customHeight="1" x14ac:dyDescent="0.25"/>
    <row r="33297" ht="0" hidden="1" customHeight="1" x14ac:dyDescent="0.25"/>
    <row r="33298" ht="0" hidden="1" customHeight="1" x14ac:dyDescent="0.25"/>
    <row r="33299" ht="0" hidden="1" customHeight="1" x14ac:dyDescent="0.25"/>
    <row r="33300" ht="0" hidden="1" customHeight="1" x14ac:dyDescent="0.25"/>
    <row r="33301" ht="0" hidden="1" customHeight="1" x14ac:dyDescent="0.25"/>
    <row r="33302" ht="0" hidden="1" customHeight="1" x14ac:dyDescent="0.25"/>
    <row r="33303" ht="0" hidden="1" customHeight="1" x14ac:dyDescent="0.25"/>
    <row r="33304" ht="0" hidden="1" customHeight="1" x14ac:dyDescent="0.25"/>
    <row r="33305" ht="0" hidden="1" customHeight="1" x14ac:dyDescent="0.25"/>
    <row r="33306" ht="0" hidden="1" customHeight="1" x14ac:dyDescent="0.25"/>
    <row r="33307" ht="0" hidden="1" customHeight="1" x14ac:dyDescent="0.25"/>
    <row r="33308" ht="0" hidden="1" customHeight="1" x14ac:dyDescent="0.25"/>
    <row r="33309" ht="0" hidden="1" customHeight="1" x14ac:dyDescent="0.25"/>
    <row r="33310" ht="0" hidden="1" customHeight="1" x14ac:dyDescent="0.25"/>
    <row r="33311" ht="0" hidden="1" customHeight="1" x14ac:dyDescent="0.25"/>
    <row r="33312" ht="0" hidden="1" customHeight="1" x14ac:dyDescent="0.25"/>
    <row r="33313" ht="0" hidden="1" customHeight="1" x14ac:dyDescent="0.25"/>
    <row r="33314" ht="0" hidden="1" customHeight="1" x14ac:dyDescent="0.25"/>
    <row r="33315" ht="0" hidden="1" customHeight="1" x14ac:dyDescent="0.25"/>
    <row r="33316" ht="0" hidden="1" customHeight="1" x14ac:dyDescent="0.25"/>
    <row r="33317" ht="0" hidden="1" customHeight="1" x14ac:dyDescent="0.25"/>
    <row r="33318" ht="0" hidden="1" customHeight="1" x14ac:dyDescent="0.25"/>
    <row r="33319" ht="0" hidden="1" customHeight="1" x14ac:dyDescent="0.25"/>
    <row r="33320" ht="0" hidden="1" customHeight="1" x14ac:dyDescent="0.25"/>
    <row r="33321" ht="0" hidden="1" customHeight="1" x14ac:dyDescent="0.25"/>
    <row r="33322" ht="0" hidden="1" customHeight="1" x14ac:dyDescent="0.25"/>
    <row r="33323" ht="0" hidden="1" customHeight="1" x14ac:dyDescent="0.25"/>
    <row r="33324" ht="0" hidden="1" customHeight="1" x14ac:dyDescent="0.25"/>
    <row r="33325" ht="0" hidden="1" customHeight="1" x14ac:dyDescent="0.25"/>
    <row r="33326" ht="0" hidden="1" customHeight="1" x14ac:dyDescent="0.25"/>
    <row r="33327" ht="0" hidden="1" customHeight="1" x14ac:dyDescent="0.25"/>
    <row r="33328" ht="0" hidden="1" customHeight="1" x14ac:dyDescent="0.25"/>
    <row r="33329" ht="0" hidden="1" customHeight="1" x14ac:dyDescent="0.25"/>
    <row r="33330" ht="0" hidden="1" customHeight="1" x14ac:dyDescent="0.25"/>
    <row r="33331" ht="0" hidden="1" customHeight="1" x14ac:dyDescent="0.25"/>
    <row r="33332" ht="0" hidden="1" customHeight="1" x14ac:dyDescent="0.25"/>
    <row r="33333" ht="0" hidden="1" customHeight="1" x14ac:dyDescent="0.25"/>
    <row r="33334" ht="0" hidden="1" customHeight="1" x14ac:dyDescent="0.25"/>
    <row r="33335" ht="0" hidden="1" customHeight="1" x14ac:dyDescent="0.25"/>
    <row r="33336" ht="0" hidden="1" customHeight="1" x14ac:dyDescent="0.25"/>
    <row r="33337" ht="0" hidden="1" customHeight="1" x14ac:dyDescent="0.25"/>
    <row r="33338" ht="0" hidden="1" customHeight="1" x14ac:dyDescent="0.25"/>
    <row r="33339" ht="0" hidden="1" customHeight="1" x14ac:dyDescent="0.25"/>
    <row r="33340" ht="0" hidden="1" customHeight="1" x14ac:dyDescent="0.25"/>
    <row r="33341" ht="0" hidden="1" customHeight="1" x14ac:dyDescent="0.25"/>
    <row r="33342" ht="0" hidden="1" customHeight="1" x14ac:dyDescent="0.25"/>
    <row r="33343" ht="0" hidden="1" customHeight="1" x14ac:dyDescent="0.25"/>
    <row r="33344" ht="0" hidden="1" customHeight="1" x14ac:dyDescent="0.25"/>
    <row r="33345" ht="0" hidden="1" customHeight="1" x14ac:dyDescent="0.25"/>
    <row r="33346" ht="0" hidden="1" customHeight="1" x14ac:dyDescent="0.25"/>
    <row r="33347" ht="0" hidden="1" customHeight="1" x14ac:dyDescent="0.25"/>
    <row r="33348" ht="0" hidden="1" customHeight="1" x14ac:dyDescent="0.25"/>
    <row r="33349" ht="0" hidden="1" customHeight="1" x14ac:dyDescent="0.25"/>
    <row r="33350" ht="0" hidden="1" customHeight="1" x14ac:dyDescent="0.25"/>
    <row r="33351" ht="0" hidden="1" customHeight="1" x14ac:dyDescent="0.25"/>
    <row r="33352" ht="0" hidden="1" customHeight="1" x14ac:dyDescent="0.25"/>
    <row r="33353" ht="0" hidden="1" customHeight="1" x14ac:dyDescent="0.25"/>
    <row r="33354" ht="0" hidden="1" customHeight="1" x14ac:dyDescent="0.25"/>
    <row r="33355" ht="0" hidden="1" customHeight="1" x14ac:dyDescent="0.25"/>
    <row r="33356" ht="0" hidden="1" customHeight="1" x14ac:dyDescent="0.25"/>
    <row r="33357" ht="0" hidden="1" customHeight="1" x14ac:dyDescent="0.25"/>
    <row r="33358" ht="0" hidden="1" customHeight="1" x14ac:dyDescent="0.25"/>
    <row r="33359" ht="0" hidden="1" customHeight="1" x14ac:dyDescent="0.25"/>
    <row r="33360" ht="0" hidden="1" customHeight="1" x14ac:dyDescent="0.25"/>
    <row r="33361" ht="0" hidden="1" customHeight="1" x14ac:dyDescent="0.25"/>
    <row r="33362" ht="0" hidden="1" customHeight="1" x14ac:dyDescent="0.25"/>
    <row r="33363" ht="0" hidden="1" customHeight="1" x14ac:dyDescent="0.25"/>
    <row r="33364" ht="0" hidden="1" customHeight="1" x14ac:dyDescent="0.25"/>
    <row r="33365" ht="0" hidden="1" customHeight="1" x14ac:dyDescent="0.25"/>
    <row r="33366" ht="0" hidden="1" customHeight="1" x14ac:dyDescent="0.25"/>
    <row r="33367" ht="0" hidden="1" customHeight="1" x14ac:dyDescent="0.25"/>
    <row r="33368" ht="0" hidden="1" customHeight="1" x14ac:dyDescent="0.25"/>
    <row r="33369" ht="0" hidden="1" customHeight="1" x14ac:dyDescent="0.25"/>
    <row r="33370" ht="0" hidden="1" customHeight="1" x14ac:dyDescent="0.25"/>
    <row r="33371" ht="0" hidden="1" customHeight="1" x14ac:dyDescent="0.25"/>
    <row r="33372" ht="0" hidden="1" customHeight="1" x14ac:dyDescent="0.25"/>
    <row r="33373" ht="0" hidden="1" customHeight="1" x14ac:dyDescent="0.25"/>
    <row r="33374" ht="0" hidden="1" customHeight="1" x14ac:dyDescent="0.25"/>
    <row r="33375" ht="0" hidden="1" customHeight="1" x14ac:dyDescent="0.25"/>
    <row r="33376" ht="0" hidden="1" customHeight="1" x14ac:dyDescent="0.25"/>
    <row r="33377" ht="0" hidden="1" customHeight="1" x14ac:dyDescent="0.25"/>
    <row r="33378" ht="0" hidden="1" customHeight="1" x14ac:dyDescent="0.25"/>
    <row r="33379" ht="0" hidden="1" customHeight="1" x14ac:dyDescent="0.25"/>
    <row r="33380" ht="0" hidden="1" customHeight="1" x14ac:dyDescent="0.25"/>
    <row r="33381" ht="0" hidden="1" customHeight="1" x14ac:dyDescent="0.25"/>
    <row r="33382" ht="0" hidden="1" customHeight="1" x14ac:dyDescent="0.25"/>
    <row r="33383" ht="0" hidden="1" customHeight="1" x14ac:dyDescent="0.25"/>
    <row r="33384" ht="0" hidden="1" customHeight="1" x14ac:dyDescent="0.25"/>
    <row r="33385" ht="0" hidden="1" customHeight="1" x14ac:dyDescent="0.25"/>
    <row r="33386" ht="0" hidden="1" customHeight="1" x14ac:dyDescent="0.25"/>
    <row r="33387" ht="0" hidden="1" customHeight="1" x14ac:dyDescent="0.25"/>
    <row r="33388" ht="0" hidden="1" customHeight="1" x14ac:dyDescent="0.25"/>
    <row r="33389" ht="0" hidden="1" customHeight="1" x14ac:dyDescent="0.25"/>
    <row r="33390" ht="0" hidden="1" customHeight="1" x14ac:dyDescent="0.25"/>
    <row r="33391" ht="0" hidden="1" customHeight="1" x14ac:dyDescent="0.25"/>
    <row r="33392" ht="0" hidden="1" customHeight="1" x14ac:dyDescent="0.25"/>
    <row r="33393" ht="0" hidden="1" customHeight="1" x14ac:dyDescent="0.25"/>
    <row r="33394" ht="0" hidden="1" customHeight="1" x14ac:dyDescent="0.25"/>
    <row r="33395" ht="0" hidden="1" customHeight="1" x14ac:dyDescent="0.25"/>
    <row r="33396" ht="0" hidden="1" customHeight="1" x14ac:dyDescent="0.25"/>
    <row r="33397" ht="0" hidden="1" customHeight="1" x14ac:dyDescent="0.25"/>
    <row r="33398" ht="0" hidden="1" customHeight="1" x14ac:dyDescent="0.25"/>
    <row r="33399" ht="0" hidden="1" customHeight="1" x14ac:dyDescent="0.25"/>
    <row r="33400" ht="0" hidden="1" customHeight="1" x14ac:dyDescent="0.25"/>
    <row r="33401" ht="0" hidden="1" customHeight="1" x14ac:dyDescent="0.25"/>
    <row r="33402" ht="0" hidden="1" customHeight="1" x14ac:dyDescent="0.25"/>
    <row r="33403" ht="0" hidden="1" customHeight="1" x14ac:dyDescent="0.25"/>
    <row r="33404" ht="0" hidden="1" customHeight="1" x14ac:dyDescent="0.25"/>
    <row r="33405" ht="0" hidden="1" customHeight="1" x14ac:dyDescent="0.25"/>
    <row r="33406" ht="0" hidden="1" customHeight="1" x14ac:dyDescent="0.25"/>
    <row r="33407" ht="0" hidden="1" customHeight="1" x14ac:dyDescent="0.25"/>
    <row r="33408" ht="0" hidden="1" customHeight="1" x14ac:dyDescent="0.25"/>
    <row r="33409" ht="0" hidden="1" customHeight="1" x14ac:dyDescent="0.25"/>
    <row r="33410" ht="0" hidden="1" customHeight="1" x14ac:dyDescent="0.25"/>
    <row r="33411" ht="0" hidden="1" customHeight="1" x14ac:dyDescent="0.25"/>
    <row r="33412" ht="0" hidden="1" customHeight="1" x14ac:dyDescent="0.25"/>
    <row r="33413" ht="0" hidden="1" customHeight="1" x14ac:dyDescent="0.25"/>
    <row r="33414" ht="0" hidden="1" customHeight="1" x14ac:dyDescent="0.25"/>
    <row r="33415" ht="0" hidden="1" customHeight="1" x14ac:dyDescent="0.25"/>
    <row r="33416" ht="0" hidden="1" customHeight="1" x14ac:dyDescent="0.25"/>
    <row r="33417" ht="0" hidden="1" customHeight="1" x14ac:dyDescent="0.25"/>
    <row r="33418" ht="0" hidden="1" customHeight="1" x14ac:dyDescent="0.25"/>
    <row r="33419" ht="0" hidden="1" customHeight="1" x14ac:dyDescent="0.25"/>
    <row r="33420" ht="0" hidden="1" customHeight="1" x14ac:dyDescent="0.25"/>
    <row r="33421" ht="0" hidden="1" customHeight="1" x14ac:dyDescent="0.25"/>
    <row r="33422" ht="0" hidden="1" customHeight="1" x14ac:dyDescent="0.25"/>
    <row r="33423" ht="0" hidden="1" customHeight="1" x14ac:dyDescent="0.25"/>
    <row r="33424" ht="0" hidden="1" customHeight="1" x14ac:dyDescent="0.25"/>
    <row r="33425" ht="0" hidden="1" customHeight="1" x14ac:dyDescent="0.25"/>
    <row r="33426" ht="0" hidden="1" customHeight="1" x14ac:dyDescent="0.25"/>
    <row r="33427" ht="0" hidden="1" customHeight="1" x14ac:dyDescent="0.25"/>
    <row r="33428" ht="0" hidden="1" customHeight="1" x14ac:dyDescent="0.25"/>
    <row r="33429" ht="0" hidden="1" customHeight="1" x14ac:dyDescent="0.25"/>
    <row r="33430" ht="0" hidden="1" customHeight="1" x14ac:dyDescent="0.25"/>
    <row r="33431" ht="0" hidden="1" customHeight="1" x14ac:dyDescent="0.25"/>
    <row r="33432" ht="0" hidden="1" customHeight="1" x14ac:dyDescent="0.25"/>
    <row r="33433" ht="0" hidden="1" customHeight="1" x14ac:dyDescent="0.25"/>
    <row r="33434" ht="0" hidden="1" customHeight="1" x14ac:dyDescent="0.25"/>
    <row r="33435" ht="0" hidden="1" customHeight="1" x14ac:dyDescent="0.25"/>
    <row r="33436" ht="0" hidden="1" customHeight="1" x14ac:dyDescent="0.25"/>
    <row r="33437" ht="0" hidden="1" customHeight="1" x14ac:dyDescent="0.25"/>
    <row r="33438" ht="0" hidden="1" customHeight="1" x14ac:dyDescent="0.25"/>
    <row r="33439" ht="0" hidden="1" customHeight="1" x14ac:dyDescent="0.25"/>
    <row r="33440" ht="0" hidden="1" customHeight="1" x14ac:dyDescent="0.25"/>
    <row r="33441" ht="0" hidden="1" customHeight="1" x14ac:dyDescent="0.25"/>
    <row r="33442" ht="0" hidden="1" customHeight="1" x14ac:dyDescent="0.25"/>
    <row r="33443" ht="0" hidden="1" customHeight="1" x14ac:dyDescent="0.25"/>
    <row r="33444" ht="0" hidden="1" customHeight="1" x14ac:dyDescent="0.25"/>
    <row r="33445" ht="0" hidden="1" customHeight="1" x14ac:dyDescent="0.25"/>
    <row r="33446" ht="0" hidden="1" customHeight="1" x14ac:dyDescent="0.25"/>
    <row r="33447" ht="0" hidden="1" customHeight="1" x14ac:dyDescent="0.25"/>
    <row r="33448" ht="0" hidden="1" customHeight="1" x14ac:dyDescent="0.25"/>
    <row r="33449" ht="0" hidden="1" customHeight="1" x14ac:dyDescent="0.25"/>
    <row r="33450" ht="0" hidden="1" customHeight="1" x14ac:dyDescent="0.25"/>
    <row r="33451" ht="0" hidden="1" customHeight="1" x14ac:dyDescent="0.25"/>
    <row r="33452" ht="0" hidden="1" customHeight="1" x14ac:dyDescent="0.25"/>
    <row r="33453" ht="0" hidden="1" customHeight="1" x14ac:dyDescent="0.25"/>
    <row r="33454" ht="0" hidden="1" customHeight="1" x14ac:dyDescent="0.25"/>
    <row r="33455" ht="0" hidden="1" customHeight="1" x14ac:dyDescent="0.25"/>
    <row r="33456" ht="0" hidden="1" customHeight="1" x14ac:dyDescent="0.25"/>
    <row r="33457" ht="0" hidden="1" customHeight="1" x14ac:dyDescent="0.25"/>
    <row r="33458" ht="0" hidden="1" customHeight="1" x14ac:dyDescent="0.25"/>
    <row r="33459" ht="0" hidden="1" customHeight="1" x14ac:dyDescent="0.25"/>
    <row r="33460" ht="0" hidden="1" customHeight="1" x14ac:dyDescent="0.25"/>
    <row r="33461" ht="0" hidden="1" customHeight="1" x14ac:dyDescent="0.25"/>
    <row r="33462" ht="0" hidden="1" customHeight="1" x14ac:dyDescent="0.25"/>
    <row r="33463" ht="0" hidden="1" customHeight="1" x14ac:dyDescent="0.25"/>
    <row r="33464" ht="0" hidden="1" customHeight="1" x14ac:dyDescent="0.25"/>
    <row r="33465" ht="0" hidden="1" customHeight="1" x14ac:dyDescent="0.25"/>
    <row r="33466" ht="0" hidden="1" customHeight="1" x14ac:dyDescent="0.25"/>
    <row r="33467" ht="0" hidden="1" customHeight="1" x14ac:dyDescent="0.25"/>
    <row r="33468" ht="0" hidden="1" customHeight="1" x14ac:dyDescent="0.25"/>
    <row r="33469" ht="0" hidden="1" customHeight="1" x14ac:dyDescent="0.25"/>
    <row r="33470" ht="0" hidden="1" customHeight="1" x14ac:dyDescent="0.25"/>
    <row r="33471" ht="0" hidden="1" customHeight="1" x14ac:dyDescent="0.25"/>
    <row r="33472" ht="0" hidden="1" customHeight="1" x14ac:dyDescent="0.25"/>
    <row r="33473" ht="0" hidden="1" customHeight="1" x14ac:dyDescent="0.25"/>
    <row r="33474" ht="0" hidden="1" customHeight="1" x14ac:dyDescent="0.25"/>
    <row r="33475" ht="0" hidden="1" customHeight="1" x14ac:dyDescent="0.25"/>
    <row r="33476" ht="0" hidden="1" customHeight="1" x14ac:dyDescent="0.25"/>
    <row r="33477" ht="0" hidden="1" customHeight="1" x14ac:dyDescent="0.25"/>
    <row r="33478" ht="0" hidden="1" customHeight="1" x14ac:dyDescent="0.25"/>
    <row r="33479" ht="0" hidden="1" customHeight="1" x14ac:dyDescent="0.25"/>
    <row r="33480" ht="0" hidden="1" customHeight="1" x14ac:dyDescent="0.25"/>
    <row r="33481" ht="0" hidden="1" customHeight="1" x14ac:dyDescent="0.25"/>
    <row r="33482" ht="0" hidden="1" customHeight="1" x14ac:dyDescent="0.25"/>
    <row r="33483" ht="0" hidden="1" customHeight="1" x14ac:dyDescent="0.25"/>
    <row r="33484" ht="0" hidden="1" customHeight="1" x14ac:dyDescent="0.25"/>
    <row r="33485" ht="0" hidden="1" customHeight="1" x14ac:dyDescent="0.25"/>
    <row r="33486" ht="0" hidden="1" customHeight="1" x14ac:dyDescent="0.25"/>
    <row r="33487" ht="0" hidden="1" customHeight="1" x14ac:dyDescent="0.25"/>
    <row r="33488" ht="0" hidden="1" customHeight="1" x14ac:dyDescent="0.25"/>
    <row r="33489" ht="0" hidden="1" customHeight="1" x14ac:dyDescent="0.25"/>
    <row r="33490" ht="0" hidden="1" customHeight="1" x14ac:dyDescent="0.25"/>
    <row r="33491" ht="0" hidden="1" customHeight="1" x14ac:dyDescent="0.25"/>
    <row r="33492" ht="0" hidden="1" customHeight="1" x14ac:dyDescent="0.25"/>
    <row r="33493" ht="0" hidden="1" customHeight="1" x14ac:dyDescent="0.25"/>
    <row r="33494" ht="0" hidden="1" customHeight="1" x14ac:dyDescent="0.25"/>
    <row r="33495" ht="0" hidden="1" customHeight="1" x14ac:dyDescent="0.25"/>
    <row r="33496" ht="0" hidden="1" customHeight="1" x14ac:dyDescent="0.25"/>
    <row r="33497" ht="0" hidden="1" customHeight="1" x14ac:dyDescent="0.25"/>
    <row r="33498" ht="0" hidden="1" customHeight="1" x14ac:dyDescent="0.25"/>
    <row r="33499" ht="0" hidden="1" customHeight="1" x14ac:dyDescent="0.25"/>
    <row r="33500" ht="0" hidden="1" customHeight="1" x14ac:dyDescent="0.25"/>
    <row r="33501" ht="0" hidden="1" customHeight="1" x14ac:dyDescent="0.25"/>
    <row r="33502" ht="0" hidden="1" customHeight="1" x14ac:dyDescent="0.25"/>
    <row r="33503" ht="0" hidden="1" customHeight="1" x14ac:dyDescent="0.25"/>
    <row r="33504" ht="0" hidden="1" customHeight="1" x14ac:dyDescent="0.25"/>
    <row r="33505" ht="0" hidden="1" customHeight="1" x14ac:dyDescent="0.25"/>
    <row r="33506" ht="0" hidden="1" customHeight="1" x14ac:dyDescent="0.25"/>
    <row r="33507" ht="0" hidden="1" customHeight="1" x14ac:dyDescent="0.25"/>
    <row r="33508" ht="0" hidden="1" customHeight="1" x14ac:dyDescent="0.25"/>
    <row r="33509" ht="0" hidden="1" customHeight="1" x14ac:dyDescent="0.25"/>
    <row r="33510" ht="0" hidden="1" customHeight="1" x14ac:dyDescent="0.25"/>
    <row r="33511" ht="0" hidden="1" customHeight="1" x14ac:dyDescent="0.25"/>
    <row r="33512" ht="0" hidden="1" customHeight="1" x14ac:dyDescent="0.25"/>
    <row r="33513" ht="0" hidden="1" customHeight="1" x14ac:dyDescent="0.25"/>
    <row r="33514" ht="0" hidden="1" customHeight="1" x14ac:dyDescent="0.25"/>
    <row r="33515" ht="0" hidden="1" customHeight="1" x14ac:dyDescent="0.25"/>
    <row r="33516" ht="0" hidden="1" customHeight="1" x14ac:dyDescent="0.25"/>
    <row r="33517" ht="0" hidden="1" customHeight="1" x14ac:dyDescent="0.25"/>
    <row r="33518" ht="0" hidden="1" customHeight="1" x14ac:dyDescent="0.25"/>
    <row r="33519" ht="0" hidden="1" customHeight="1" x14ac:dyDescent="0.25"/>
    <row r="33520" ht="0" hidden="1" customHeight="1" x14ac:dyDescent="0.25"/>
    <row r="33521" ht="0" hidden="1" customHeight="1" x14ac:dyDescent="0.25"/>
    <row r="33522" ht="0" hidden="1" customHeight="1" x14ac:dyDescent="0.25"/>
    <row r="33523" ht="0" hidden="1" customHeight="1" x14ac:dyDescent="0.25"/>
    <row r="33524" ht="0" hidden="1" customHeight="1" x14ac:dyDescent="0.25"/>
    <row r="33525" ht="0" hidden="1" customHeight="1" x14ac:dyDescent="0.25"/>
    <row r="33526" ht="0" hidden="1" customHeight="1" x14ac:dyDescent="0.25"/>
    <row r="33527" ht="0" hidden="1" customHeight="1" x14ac:dyDescent="0.25"/>
    <row r="33528" ht="0" hidden="1" customHeight="1" x14ac:dyDescent="0.25"/>
    <row r="33529" ht="0" hidden="1" customHeight="1" x14ac:dyDescent="0.25"/>
    <row r="33530" ht="0" hidden="1" customHeight="1" x14ac:dyDescent="0.25"/>
    <row r="33531" ht="0" hidden="1" customHeight="1" x14ac:dyDescent="0.25"/>
    <row r="33532" ht="0" hidden="1" customHeight="1" x14ac:dyDescent="0.25"/>
    <row r="33533" ht="0" hidden="1" customHeight="1" x14ac:dyDescent="0.25"/>
    <row r="33534" ht="0" hidden="1" customHeight="1" x14ac:dyDescent="0.25"/>
    <row r="33535" ht="0" hidden="1" customHeight="1" x14ac:dyDescent="0.25"/>
    <row r="33536" ht="0" hidden="1" customHeight="1" x14ac:dyDescent="0.25"/>
    <row r="33537" ht="0" hidden="1" customHeight="1" x14ac:dyDescent="0.25"/>
    <row r="33538" ht="0" hidden="1" customHeight="1" x14ac:dyDescent="0.25"/>
    <row r="33539" ht="0" hidden="1" customHeight="1" x14ac:dyDescent="0.25"/>
    <row r="33540" ht="0" hidden="1" customHeight="1" x14ac:dyDescent="0.25"/>
    <row r="33541" ht="0" hidden="1" customHeight="1" x14ac:dyDescent="0.25"/>
    <row r="33542" ht="0" hidden="1" customHeight="1" x14ac:dyDescent="0.25"/>
    <row r="33543" ht="0" hidden="1" customHeight="1" x14ac:dyDescent="0.25"/>
    <row r="33544" ht="0" hidden="1" customHeight="1" x14ac:dyDescent="0.25"/>
    <row r="33545" ht="0" hidden="1" customHeight="1" x14ac:dyDescent="0.25"/>
    <row r="33546" ht="0" hidden="1" customHeight="1" x14ac:dyDescent="0.25"/>
    <row r="33547" ht="0" hidden="1" customHeight="1" x14ac:dyDescent="0.25"/>
    <row r="33548" ht="0" hidden="1" customHeight="1" x14ac:dyDescent="0.25"/>
    <row r="33549" ht="0" hidden="1" customHeight="1" x14ac:dyDescent="0.25"/>
    <row r="33550" ht="0" hidden="1" customHeight="1" x14ac:dyDescent="0.25"/>
    <row r="33551" ht="0" hidden="1" customHeight="1" x14ac:dyDescent="0.25"/>
    <row r="33552" ht="0" hidden="1" customHeight="1" x14ac:dyDescent="0.25"/>
    <row r="33553" ht="0" hidden="1" customHeight="1" x14ac:dyDescent="0.25"/>
    <row r="33554" ht="0" hidden="1" customHeight="1" x14ac:dyDescent="0.25"/>
    <row r="33555" ht="0" hidden="1" customHeight="1" x14ac:dyDescent="0.25"/>
    <row r="33556" ht="0" hidden="1" customHeight="1" x14ac:dyDescent="0.25"/>
    <row r="33557" ht="0" hidden="1" customHeight="1" x14ac:dyDescent="0.25"/>
    <row r="33558" ht="0" hidden="1" customHeight="1" x14ac:dyDescent="0.25"/>
    <row r="33559" ht="0" hidden="1" customHeight="1" x14ac:dyDescent="0.25"/>
    <row r="33560" ht="0" hidden="1" customHeight="1" x14ac:dyDescent="0.25"/>
    <row r="33561" ht="0" hidden="1" customHeight="1" x14ac:dyDescent="0.25"/>
    <row r="33562" ht="0" hidden="1" customHeight="1" x14ac:dyDescent="0.25"/>
    <row r="33563" ht="0" hidden="1" customHeight="1" x14ac:dyDescent="0.25"/>
    <row r="33564" ht="0" hidden="1" customHeight="1" x14ac:dyDescent="0.25"/>
    <row r="33565" ht="0" hidden="1" customHeight="1" x14ac:dyDescent="0.25"/>
    <row r="33566" ht="0" hidden="1" customHeight="1" x14ac:dyDescent="0.25"/>
    <row r="33567" ht="0" hidden="1" customHeight="1" x14ac:dyDescent="0.25"/>
    <row r="33568" ht="0" hidden="1" customHeight="1" x14ac:dyDescent="0.25"/>
    <row r="33569" ht="0" hidden="1" customHeight="1" x14ac:dyDescent="0.25"/>
    <row r="33570" ht="0" hidden="1" customHeight="1" x14ac:dyDescent="0.25"/>
    <row r="33571" ht="0" hidden="1" customHeight="1" x14ac:dyDescent="0.25"/>
    <row r="33572" ht="0" hidden="1" customHeight="1" x14ac:dyDescent="0.25"/>
    <row r="33573" ht="0" hidden="1" customHeight="1" x14ac:dyDescent="0.25"/>
    <row r="33574" ht="0" hidden="1" customHeight="1" x14ac:dyDescent="0.25"/>
    <row r="33575" ht="0" hidden="1" customHeight="1" x14ac:dyDescent="0.25"/>
    <row r="33576" ht="0" hidden="1" customHeight="1" x14ac:dyDescent="0.25"/>
    <row r="33577" ht="0" hidden="1" customHeight="1" x14ac:dyDescent="0.25"/>
    <row r="33578" ht="0" hidden="1" customHeight="1" x14ac:dyDescent="0.25"/>
    <row r="33579" ht="0" hidden="1" customHeight="1" x14ac:dyDescent="0.25"/>
    <row r="33580" ht="0" hidden="1" customHeight="1" x14ac:dyDescent="0.25"/>
    <row r="33581" ht="0" hidden="1" customHeight="1" x14ac:dyDescent="0.25"/>
    <row r="33582" ht="0" hidden="1" customHeight="1" x14ac:dyDescent="0.25"/>
    <row r="33583" ht="0" hidden="1" customHeight="1" x14ac:dyDescent="0.25"/>
    <row r="33584" ht="0" hidden="1" customHeight="1" x14ac:dyDescent="0.25"/>
    <row r="33585" ht="0" hidden="1" customHeight="1" x14ac:dyDescent="0.25"/>
    <row r="33586" ht="0" hidden="1" customHeight="1" x14ac:dyDescent="0.25"/>
    <row r="33587" ht="0" hidden="1" customHeight="1" x14ac:dyDescent="0.25"/>
    <row r="33588" ht="0" hidden="1" customHeight="1" x14ac:dyDescent="0.25"/>
    <row r="33589" ht="0" hidden="1" customHeight="1" x14ac:dyDescent="0.25"/>
    <row r="33590" ht="0" hidden="1" customHeight="1" x14ac:dyDescent="0.25"/>
    <row r="33591" ht="0" hidden="1" customHeight="1" x14ac:dyDescent="0.25"/>
    <row r="33592" ht="0" hidden="1" customHeight="1" x14ac:dyDescent="0.25"/>
    <row r="33593" ht="0" hidden="1" customHeight="1" x14ac:dyDescent="0.25"/>
    <row r="33594" ht="0" hidden="1" customHeight="1" x14ac:dyDescent="0.25"/>
    <row r="33595" ht="0" hidden="1" customHeight="1" x14ac:dyDescent="0.25"/>
    <row r="33596" ht="0" hidden="1" customHeight="1" x14ac:dyDescent="0.25"/>
    <row r="33597" ht="0" hidden="1" customHeight="1" x14ac:dyDescent="0.25"/>
    <row r="33598" ht="0" hidden="1" customHeight="1" x14ac:dyDescent="0.25"/>
    <row r="33599" ht="0" hidden="1" customHeight="1" x14ac:dyDescent="0.25"/>
    <row r="33600" ht="0" hidden="1" customHeight="1" x14ac:dyDescent="0.25"/>
    <row r="33601" ht="0" hidden="1" customHeight="1" x14ac:dyDescent="0.25"/>
    <row r="33602" ht="0" hidden="1" customHeight="1" x14ac:dyDescent="0.25"/>
    <row r="33603" ht="0" hidden="1" customHeight="1" x14ac:dyDescent="0.25"/>
    <row r="33604" ht="0" hidden="1" customHeight="1" x14ac:dyDescent="0.25"/>
    <row r="33605" ht="0" hidden="1" customHeight="1" x14ac:dyDescent="0.25"/>
    <row r="33606" ht="0" hidden="1" customHeight="1" x14ac:dyDescent="0.25"/>
    <row r="33607" ht="0" hidden="1" customHeight="1" x14ac:dyDescent="0.25"/>
    <row r="33608" ht="0" hidden="1" customHeight="1" x14ac:dyDescent="0.25"/>
    <row r="33609" ht="0" hidden="1" customHeight="1" x14ac:dyDescent="0.25"/>
    <row r="33610" ht="0" hidden="1" customHeight="1" x14ac:dyDescent="0.25"/>
    <row r="33611" ht="0" hidden="1" customHeight="1" x14ac:dyDescent="0.25"/>
    <row r="33612" ht="0" hidden="1" customHeight="1" x14ac:dyDescent="0.25"/>
    <row r="33613" ht="0" hidden="1" customHeight="1" x14ac:dyDescent="0.25"/>
    <row r="33614" ht="0" hidden="1" customHeight="1" x14ac:dyDescent="0.25"/>
    <row r="33615" ht="0" hidden="1" customHeight="1" x14ac:dyDescent="0.25"/>
    <row r="33616" ht="0" hidden="1" customHeight="1" x14ac:dyDescent="0.25"/>
    <row r="33617" ht="0" hidden="1" customHeight="1" x14ac:dyDescent="0.25"/>
    <row r="33618" ht="0" hidden="1" customHeight="1" x14ac:dyDescent="0.25"/>
    <row r="33619" ht="0" hidden="1" customHeight="1" x14ac:dyDescent="0.25"/>
    <row r="33620" ht="0" hidden="1" customHeight="1" x14ac:dyDescent="0.25"/>
    <row r="33621" ht="0" hidden="1" customHeight="1" x14ac:dyDescent="0.25"/>
    <row r="33622" ht="0" hidden="1" customHeight="1" x14ac:dyDescent="0.25"/>
    <row r="33623" ht="0" hidden="1" customHeight="1" x14ac:dyDescent="0.25"/>
    <row r="33624" ht="0" hidden="1" customHeight="1" x14ac:dyDescent="0.25"/>
    <row r="33625" ht="0" hidden="1" customHeight="1" x14ac:dyDescent="0.25"/>
    <row r="33626" ht="0" hidden="1" customHeight="1" x14ac:dyDescent="0.25"/>
    <row r="33627" ht="0" hidden="1" customHeight="1" x14ac:dyDescent="0.25"/>
    <row r="33628" ht="0" hidden="1" customHeight="1" x14ac:dyDescent="0.25"/>
    <row r="33629" ht="0" hidden="1" customHeight="1" x14ac:dyDescent="0.25"/>
    <row r="33630" ht="0" hidden="1" customHeight="1" x14ac:dyDescent="0.25"/>
    <row r="33631" ht="0" hidden="1" customHeight="1" x14ac:dyDescent="0.25"/>
    <row r="33632" ht="0" hidden="1" customHeight="1" x14ac:dyDescent="0.25"/>
    <row r="33633" ht="0" hidden="1" customHeight="1" x14ac:dyDescent="0.25"/>
    <row r="33634" ht="0" hidden="1" customHeight="1" x14ac:dyDescent="0.25"/>
    <row r="33635" ht="0" hidden="1" customHeight="1" x14ac:dyDescent="0.25"/>
    <row r="33636" ht="0" hidden="1" customHeight="1" x14ac:dyDescent="0.25"/>
    <row r="33637" ht="0" hidden="1" customHeight="1" x14ac:dyDescent="0.25"/>
    <row r="33638" ht="0" hidden="1" customHeight="1" x14ac:dyDescent="0.25"/>
    <row r="33639" ht="0" hidden="1" customHeight="1" x14ac:dyDescent="0.25"/>
    <row r="33640" ht="0" hidden="1" customHeight="1" x14ac:dyDescent="0.25"/>
    <row r="33641" ht="0" hidden="1" customHeight="1" x14ac:dyDescent="0.25"/>
    <row r="33642" ht="0" hidden="1" customHeight="1" x14ac:dyDescent="0.25"/>
    <row r="33643" ht="0" hidden="1" customHeight="1" x14ac:dyDescent="0.25"/>
    <row r="33644" ht="0" hidden="1" customHeight="1" x14ac:dyDescent="0.25"/>
    <row r="33645" ht="0" hidden="1" customHeight="1" x14ac:dyDescent="0.25"/>
    <row r="33646" ht="0" hidden="1" customHeight="1" x14ac:dyDescent="0.25"/>
    <row r="33647" ht="0" hidden="1" customHeight="1" x14ac:dyDescent="0.25"/>
    <row r="33648" ht="0" hidden="1" customHeight="1" x14ac:dyDescent="0.25"/>
    <row r="33649" ht="0" hidden="1" customHeight="1" x14ac:dyDescent="0.25"/>
    <row r="33650" ht="0" hidden="1" customHeight="1" x14ac:dyDescent="0.25"/>
    <row r="33651" ht="0" hidden="1" customHeight="1" x14ac:dyDescent="0.25"/>
    <row r="33652" ht="0" hidden="1" customHeight="1" x14ac:dyDescent="0.25"/>
    <row r="33653" ht="0" hidden="1" customHeight="1" x14ac:dyDescent="0.25"/>
    <row r="33654" ht="0" hidden="1" customHeight="1" x14ac:dyDescent="0.25"/>
    <row r="33655" ht="0" hidden="1" customHeight="1" x14ac:dyDescent="0.25"/>
    <row r="33656" ht="0" hidden="1" customHeight="1" x14ac:dyDescent="0.25"/>
    <row r="33657" ht="0" hidden="1" customHeight="1" x14ac:dyDescent="0.25"/>
    <row r="33658" ht="0" hidden="1" customHeight="1" x14ac:dyDescent="0.25"/>
    <row r="33659" ht="0" hidden="1" customHeight="1" x14ac:dyDescent="0.25"/>
    <row r="33660" ht="0" hidden="1" customHeight="1" x14ac:dyDescent="0.25"/>
    <row r="33661" ht="0" hidden="1" customHeight="1" x14ac:dyDescent="0.25"/>
    <row r="33662" ht="0" hidden="1" customHeight="1" x14ac:dyDescent="0.25"/>
    <row r="33663" ht="0" hidden="1" customHeight="1" x14ac:dyDescent="0.25"/>
    <row r="33664" ht="0" hidden="1" customHeight="1" x14ac:dyDescent="0.25"/>
    <row r="33665" ht="0" hidden="1" customHeight="1" x14ac:dyDescent="0.25"/>
    <row r="33666" ht="0" hidden="1" customHeight="1" x14ac:dyDescent="0.25"/>
    <row r="33667" ht="0" hidden="1" customHeight="1" x14ac:dyDescent="0.25"/>
    <row r="33668" ht="0" hidden="1" customHeight="1" x14ac:dyDescent="0.25"/>
    <row r="33669" ht="0" hidden="1" customHeight="1" x14ac:dyDescent="0.25"/>
    <row r="33670" ht="0" hidden="1" customHeight="1" x14ac:dyDescent="0.25"/>
    <row r="33671" ht="0" hidden="1" customHeight="1" x14ac:dyDescent="0.25"/>
    <row r="33672" ht="0" hidden="1" customHeight="1" x14ac:dyDescent="0.25"/>
    <row r="33673" ht="0" hidden="1" customHeight="1" x14ac:dyDescent="0.25"/>
    <row r="33674" ht="0" hidden="1" customHeight="1" x14ac:dyDescent="0.25"/>
    <row r="33675" ht="0" hidden="1" customHeight="1" x14ac:dyDescent="0.25"/>
    <row r="33676" ht="0" hidden="1" customHeight="1" x14ac:dyDescent="0.25"/>
    <row r="33677" ht="0" hidden="1" customHeight="1" x14ac:dyDescent="0.25"/>
    <row r="33678" ht="0" hidden="1" customHeight="1" x14ac:dyDescent="0.25"/>
    <row r="33679" ht="0" hidden="1" customHeight="1" x14ac:dyDescent="0.25"/>
    <row r="33680" ht="0" hidden="1" customHeight="1" x14ac:dyDescent="0.25"/>
    <row r="33681" ht="0" hidden="1" customHeight="1" x14ac:dyDescent="0.25"/>
    <row r="33682" ht="0" hidden="1" customHeight="1" x14ac:dyDescent="0.25"/>
    <row r="33683" ht="0" hidden="1" customHeight="1" x14ac:dyDescent="0.25"/>
    <row r="33684" ht="0" hidden="1" customHeight="1" x14ac:dyDescent="0.25"/>
    <row r="33685" ht="0" hidden="1" customHeight="1" x14ac:dyDescent="0.25"/>
    <row r="33686" ht="0" hidden="1" customHeight="1" x14ac:dyDescent="0.25"/>
    <row r="33687" ht="0" hidden="1" customHeight="1" x14ac:dyDescent="0.25"/>
    <row r="33688" ht="0" hidden="1" customHeight="1" x14ac:dyDescent="0.25"/>
    <row r="33689" ht="0" hidden="1" customHeight="1" x14ac:dyDescent="0.25"/>
    <row r="33690" ht="0" hidden="1" customHeight="1" x14ac:dyDescent="0.25"/>
    <row r="33691" ht="0" hidden="1" customHeight="1" x14ac:dyDescent="0.25"/>
    <row r="33692" ht="0" hidden="1" customHeight="1" x14ac:dyDescent="0.25"/>
    <row r="33693" ht="0" hidden="1" customHeight="1" x14ac:dyDescent="0.25"/>
    <row r="33694" ht="0" hidden="1" customHeight="1" x14ac:dyDescent="0.25"/>
    <row r="33695" ht="0" hidden="1" customHeight="1" x14ac:dyDescent="0.25"/>
    <row r="33696" ht="0" hidden="1" customHeight="1" x14ac:dyDescent="0.25"/>
    <row r="33697" ht="0" hidden="1" customHeight="1" x14ac:dyDescent="0.25"/>
    <row r="33698" ht="0" hidden="1" customHeight="1" x14ac:dyDescent="0.25"/>
    <row r="33699" ht="0" hidden="1" customHeight="1" x14ac:dyDescent="0.25"/>
    <row r="33700" ht="0" hidden="1" customHeight="1" x14ac:dyDescent="0.25"/>
    <row r="33701" ht="0" hidden="1" customHeight="1" x14ac:dyDescent="0.25"/>
    <row r="33702" ht="0" hidden="1" customHeight="1" x14ac:dyDescent="0.25"/>
    <row r="33703" ht="0" hidden="1" customHeight="1" x14ac:dyDescent="0.25"/>
    <row r="33704" ht="0" hidden="1" customHeight="1" x14ac:dyDescent="0.25"/>
    <row r="33705" ht="0" hidden="1" customHeight="1" x14ac:dyDescent="0.25"/>
    <row r="33706" ht="0" hidden="1" customHeight="1" x14ac:dyDescent="0.25"/>
    <row r="33707" ht="0" hidden="1" customHeight="1" x14ac:dyDescent="0.25"/>
    <row r="33708" ht="0" hidden="1" customHeight="1" x14ac:dyDescent="0.25"/>
    <row r="33709" ht="0" hidden="1" customHeight="1" x14ac:dyDescent="0.25"/>
    <row r="33710" ht="0" hidden="1" customHeight="1" x14ac:dyDescent="0.25"/>
    <row r="33711" ht="0" hidden="1" customHeight="1" x14ac:dyDescent="0.25"/>
    <row r="33712" ht="0" hidden="1" customHeight="1" x14ac:dyDescent="0.25"/>
    <row r="33713" ht="0" hidden="1" customHeight="1" x14ac:dyDescent="0.25"/>
    <row r="33714" ht="0" hidden="1" customHeight="1" x14ac:dyDescent="0.25"/>
    <row r="33715" ht="0" hidden="1" customHeight="1" x14ac:dyDescent="0.25"/>
    <row r="33716" ht="0" hidden="1" customHeight="1" x14ac:dyDescent="0.25"/>
    <row r="33717" ht="0" hidden="1" customHeight="1" x14ac:dyDescent="0.25"/>
    <row r="33718" ht="0" hidden="1" customHeight="1" x14ac:dyDescent="0.25"/>
    <row r="33719" ht="0" hidden="1" customHeight="1" x14ac:dyDescent="0.25"/>
    <row r="33720" ht="0" hidden="1" customHeight="1" x14ac:dyDescent="0.25"/>
    <row r="33721" ht="0" hidden="1" customHeight="1" x14ac:dyDescent="0.25"/>
    <row r="33722" ht="0" hidden="1" customHeight="1" x14ac:dyDescent="0.25"/>
    <row r="33723" ht="0" hidden="1" customHeight="1" x14ac:dyDescent="0.25"/>
    <row r="33724" ht="0" hidden="1" customHeight="1" x14ac:dyDescent="0.25"/>
    <row r="33725" ht="0" hidden="1" customHeight="1" x14ac:dyDescent="0.25"/>
    <row r="33726" ht="0" hidden="1" customHeight="1" x14ac:dyDescent="0.25"/>
    <row r="33727" ht="0" hidden="1" customHeight="1" x14ac:dyDescent="0.25"/>
    <row r="33728" ht="0" hidden="1" customHeight="1" x14ac:dyDescent="0.25"/>
    <row r="33729" ht="0" hidden="1" customHeight="1" x14ac:dyDescent="0.25"/>
    <row r="33730" ht="0" hidden="1" customHeight="1" x14ac:dyDescent="0.25"/>
    <row r="33731" ht="0" hidden="1" customHeight="1" x14ac:dyDescent="0.25"/>
    <row r="33732" ht="0" hidden="1" customHeight="1" x14ac:dyDescent="0.25"/>
    <row r="33733" ht="0" hidden="1" customHeight="1" x14ac:dyDescent="0.25"/>
    <row r="33734" ht="0" hidden="1" customHeight="1" x14ac:dyDescent="0.25"/>
    <row r="33735" ht="0" hidden="1" customHeight="1" x14ac:dyDescent="0.25"/>
    <row r="33736" ht="0" hidden="1" customHeight="1" x14ac:dyDescent="0.25"/>
    <row r="33737" ht="0" hidden="1" customHeight="1" x14ac:dyDescent="0.25"/>
    <row r="33738" ht="0" hidden="1" customHeight="1" x14ac:dyDescent="0.25"/>
    <row r="33739" ht="0" hidden="1" customHeight="1" x14ac:dyDescent="0.25"/>
    <row r="33740" ht="0" hidden="1" customHeight="1" x14ac:dyDescent="0.25"/>
    <row r="33741" ht="0" hidden="1" customHeight="1" x14ac:dyDescent="0.25"/>
    <row r="33742" ht="0" hidden="1" customHeight="1" x14ac:dyDescent="0.25"/>
    <row r="33743" ht="0" hidden="1" customHeight="1" x14ac:dyDescent="0.25"/>
    <row r="33744" ht="0" hidden="1" customHeight="1" x14ac:dyDescent="0.25"/>
    <row r="33745" ht="0" hidden="1" customHeight="1" x14ac:dyDescent="0.25"/>
    <row r="33746" ht="0" hidden="1" customHeight="1" x14ac:dyDescent="0.25"/>
    <row r="33747" ht="0" hidden="1" customHeight="1" x14ac:dyDescent="0.25"/>
    <row r="33748" ht="0" hidden="1" customHeight="1" x14ac:dyDescent="0.25"/>
    <row r="33749" ht="0" hidden="1" customHeight="1" x14ac:dyDescent="0.25"/>
    <row r="33750" ht="0" hidden="1" customHeight="1" x14ac:dyDescent="0.25"/>
    <row r="33751" ht="0" hidden="1" customHeight="1" x14ac:dyDescent="0.25"/>
    <row r="33752" ht="0" hidden="1" customHeight="1" x14ac:dyDescent="0.25"/>
    <row r="33753" ht="0" hidden="1" customHeight="1" x14ac:dyDescent="0.25"/>
    <row r="33754" ht="0" hidden="1" customHeight="1" x14ac:dyDescent="0.25"/>
    <row r="33755" ht="0" hidden="1" customHeight="1" x14ac:dyDescent="0.25"/>
    <row r="33756" ht="0" hidden="1" customHeight="1" x14ac:dyDescent="0.25"/>
    <row r="33757" ht="0" hidden="1" customHeight="1" x14ac:dyDescent="0.25"/>
    <row r="33758" ht="0" hidden="1" customHeight="1" x14ac:dyDescent="0.25"/>
    <row r="33759" ht="0" hidden="1" customHeight="1" x14ac:dyDescent="0.25"/>
    <row r="33760" ht="0" hidden="1" customHeight="1" x14ac:dyDescent="0.25"/>
    <row r="33761" ht="0" hidden="1" customHeight="1" x14ac:dyDescent="0.25"/>
    <row r="33762" ht="0" hidden="1" customHeight="1" x14ac:dyDescent="0.25"/>
    <row r="33763" ht="0" hidden="1" customHeight="1" x14ac:dyDescent="0.25"/>
    <row r="33764" ht="0" hidden="1" customHeight="1" x14ac:dyDescent="0.25"/>
    <row r="33765" ht="0" hidden="1" customHeight="1" x14ac:dyDescent="0.25"/>
    <row r="33766" ht="0" hidden="1" customHeight="1" x14ac:dyDescent="0.25"/>
    <row r="33767" ht="0" hidden="1" customHeight="1" x14ac:dyDescent="0.25"/>
    <row r="33768" ht="0" hidden="1" customHeight="1" x14ac:dyDescent="0.25"/>
    <row r="33769" ht="0" hidden="1" customHeight="1" x14ac:dyDescent="0.25"/>
    <row r="33770" ht="0" hidden="1" customHeight="1" x14ac:dyDescent="0.25"/>
    <row r="33771" ht="0" hidden="1" customHeight="1" x14ac:dyDescent="0.25"/>
    <row r="33772" ht="0" hidden="1" customHeight="1" x14ac:dyDescent="0.25"/>
    <row r="33773" ht="0" hidden="1" customHeight="1" x14ac:dyDescent="0.25"/>
    <row r="33774" ht="0" hidden="1" customHeight="1" x14ac:dyDescent="0.25"/>
    <row r="33775" ht="0" hidden="1" customHeight="1" x14ac:dyDescent="0.25"/>
    <row r="33776" ht="0" hidden="1" customHeight="1" x14ac:dyDescent="0.25"/>
    <row r="33777" ht="0" hidden="1" customHeight="1" x14ac:dyDescent="0.25"/>
    <row r="33778" ht="0" hidden="1" customHeight="1" x14ac:dyDescent="0.25"/>
    <row r="33779" ht="0" hidden="1" customHeight="1" x14ac:dyDescent="0.25"/>
    <row r="33780" ht="0" hidden="1" customHeight="1" x14ac:dyDescent="0.25"/>
    <row r="33781" ht="0" hidden="1" customHeight="1" x14ac:dyDescent="0.25"/>
    <row r="33782" ht="0" hidden="1" customHeight="1" x14ac:dyDescent="0.25"/>
    <row r="33783" ht="0" hidden="1" customHeight="1" x14ac:dyDescent="0.25"/>
    <row r="33784" ht="0" hidden="1" customHeight="1" x14ac:dyDescent="0.25"/>
    <row r="33785" ht="0" hidden="1" customHeight="1" x14ac:dyDescent="0.25"/>
    <row r="33786" ht="0" hidden="1" customHeight="1" x14ac:dyDescent="0.25"/>
    <row r="33787" ht="0" hidden="1" customHeight="1" x14ac:dyDescent="0.25"/>
    <row r="33788" ht="0" hidden="1" customHeight="1" x14ac:dyDescent="0.25"/>
    <row r="33789" ht="0" hidden="1" customHeight="1" x14ac:dyDescent="0.25"/>
    <row r="33790" ht="0" hidden="1" customHeight="1" x14ac:dyDescent="0.25"/>
    <row r="33791" ht="0" hidden="1" customHeight="1" x14ac:dyDescent="0.25"/>
    <row r="33792" ht="0" hidden="1" customHeight="1" x14ac:dyDescent="0.25"/>
    <row r="33793" ht="0" hidden="1" customHeight="1" x14ac:dyDescent="0.25"/>
    <row r="33794" ht="0" hidden="1" customHeight="1" x14ac:dyDescent="0.25"/>
    <row r="33795" ht="0" hidden="1" customHeight="1" x14ac:dyDescent="0.25"/>
    <row r="33796" ht="0" hidden="1" customHeight="1" x14ac:dyDescent="0.25"/>
    <row r="33797" ht="0" hidden="1" customHeight="1" x14ac:dyDescent="0.25"/>
    <row r="33798" ht="0" hidden="1" customHeight="1" x14ac:dyDescent="0.25"/>
    <row r="33799" ht="0" hidden="1" customHeight="1" x14ac:dyDescent="0.25"/>
    <row r="33800" ht="0" hidden="1" customHeight="1" x14ac:dyDescent="0.25"/>
    <row r="33801" ht="0" hidden="1" customHeight="1" x14ac:dyDescent="0.25"/>
    <row r="33802" ht="0" hidden="1" customHeight="1" x14ac:dyDescent="0.25"/>
    <row r="33803" ht="0" hidden="1" customHeight="1" x14ac:dyDescent="0.25"/>
    <row r="33804" ht="0" hidden="1" customHeight="1" x14ac:dyDescent="0.25"/>
    <row r="33805" ht="0" hidden="1" customHeight="1" x14ac:dyDescent="0.25"/>
    <row r="33806" ht="0" hidden="1" customHeight="1" x14ac:dyDescent="0.25"/>
    <row r="33807" ht="0" hidden="1" customHeight="1" x14ac:dyDescent="0.25"/>
    <row r="33808" ht="0" hidden="1" customHeight="1" x14ac:dyDescent="0.25"/>
    <row r="33809" ht="0" hidden="1" customHeight="1" x14ac:dyDescent="0.25"/>
    <row r="33810" ht="0" hidden="1" customHeight="1" x14ac:dyDescent="0.25"/>
    <row r="33811" ht="0" hidden="1" customHeight="1" x14ac:dyDescent="0.25"/>
    <row r="33812" ht="0" hidden="1" customHeight="1" x14ac:dyDescent="0.25"/>
    <row r="33813" ht="0" hidden="1" customHeight="1" x14ac:dyDescent="0.25"/>
    <row r="33814" ht="0" hidden="1" customHeight="1" x14ac:dyDescent="0.25"/>
    <row r="33815" ht="0" hidden="1" customHeight="1" x14ac:dyDescent="0.25"/>
    <row r="33816" ht="0" hidden="1" customHeight="1" x14ac:dyDescent="0.25"/>
    <row r="33817" ht="0" hidden="1" customHeight="1" x14ac:dyDescent="0.25"/>
    <row r="33818" ht="0" hidden="1" customHeight="1" x14ac:dyDescent="0.25"/>
    <row r="33819" ht="0" hidden="1" customHeight="1" x14ac:dyDescent="0.25"/>
    <row r="33820" ht="0" hidden="1" customHeight="1" x14ac:dyDescent="0.25"/>
    <row r="33821" ht="0" hidden="1" customHeight="1" x14ac:dyDescent="0.25"/>
    <row r="33822" ht="0" hidden="1" customHeight="1" x14ac:dyDescent="0.25"/>
    <row r="33823" ht="0" hidden="1" customHeight="1" x14ac:dyDescent="0.25"/>
    <row r="33824" ht="0" hidden="1" customHeight="1" x14ac:dyDescent="0.25"/>
    <row r="33825" ht="0" hidden="1" customHeight="1" x14ac:dyDescent="0.25"/>
    <row r="33826" ht="0" hidden="1" customHeight="1" x14ac:dyDescent="0.25"/>
    <row r="33827" ht="0" hidden="1" customHeight="1" x14ac:dyDescent="0.25"/>
    <row r="33828" ht="0" hidden="1" customHeight="1" x14ac:dyDescent="0.25"/>
    <row r="33829" ht="0" hidden="1" customHeight="1" x14ac:dyDescent="0.25"/>
    <row r="33830" ht="0" hidden="1" customHeight="1" x14ac:dyDescent="0.25"/>
    <row r="33831" ht="0" hidden="1" customHeight="1" x14ac:dyDescent="0.25"/>
    <row r="33832" ht="0" hidden="1" customHeight="1" x14ac:dyDescent="0.25"/>
    <row r="33833" ht="0" hidden="1" customHeight="1" x14ac:dyDescent="0.25"/>
    <row r="33834" ht="0" hidden="1" customHeight="1" x14ac:dyDescent="0.25"/>
    <row r="33835" ht="0" hidden="1" customHeight="1" x14ac:dyDescent="0.25"/>
    <row r="33836" ht="0" hidden="1" customHeight="1" x14ac:dyDescent="0.25"/>
    <row r="33837" ht="0" hidden="1" customHeight="1" x14ac:dyDescent="0.25"/>
    <row r="33838" ht="0" hidden="1" customHeight="1" x14ac:dyDescent="0.25"/>
    <row r="33839" ht="0" hidden="1" customHeight="1" x14ac:dyDescent="0.25"/>
    <row r="33840" ht="0" hidden="1" customHeight="1" x14ac:dyDescent="0.25"/>
    <row r="33841" ht="0" hidden="1" customHeight="1" x14ac:dyDescent="0.25"/>
    <row r="33842" ht="0" hidden="1" customHeight="1" x14ac:dyDescent="0.25"/>
    <row r="33843" ht="0" hidden="1" customHeight="1" x14ac:dyDescent="0.25"/>
    <row r="33844" ht="0" hidden="1" customHeight="1" x14ac:dyDescent="0.25"/>
    <row r="33845" ht="0" hidden="1" customHeight="1" x14ac:dyDescent="0.25"/>
    <row r="33846" ht="0" hidden="1" customHeight="1" x14ac:dyDescent="0.25"/>
    <row r="33847" ht="0" hidden="1" customHeight="1" x14ac:dyDescent="0.25"/>
    <row r="33848" ht="0" hidden="1" customHeight="1" x14ac:dyDescent="0.25"/>
    <row r="33849" ht="0" hidden="1" customHeight="1" x14ac:dyDescent="0.25"/>
    <row r="33850" ht="0" hidden="1" customHeight="1" x14ac:dyDescent="0.25"/>
    <row r="33851" ht="0" hidden="1" customHeight="1" x14ac:dyDescent="0.25"/>
    <row r="33852" ht="0" hidden="1" customHeight="1" x14ac:dyDescent="0.25"/>
    <row r="33853" ht="0" hidden="1" customHeight="1" x14ac:dyDescent="0.25"/>
    <row r="33854" ht="0" hidden="1" customHeight="1" x14ac:dyDescent="0.25"/>
    <row r="33855" ht="0" hidden="1" customHeight="1" x14ac:dyDescent="0.25"/>
    <row r="33856" ht="0" hidden="1" customHeight="1" x14ac:dyDescent="0.25"/>
    <row r="33857" ht="0" hidden="1" customHeight="1" x14ac:dyDescent="0.25"/>
    <row r="33858" ht="0" hidden="1" customHeight="1" x14ac:dyDescent="0.25"/>
    <row r="33859" ht="0" hidden="1" customHeight="1" x14ac:dyDescent="0.25"/>
    <row r="33860" ht="0" hidden="1" customHeight="1" x14ac:dyDescent="0.25"/>
    <row r="33861" ht="0" hidden="1" customHeight="1" x14ac:dyDescent="0.25"/>
    <row r="33862" ht="0" hidden="1" customHeight="1" x14ac:dyDescent="0.25"/>
    <row r="33863" ht="0" hidden="1" customHeight="1" x14ac:dyDescent="0.25"/>
    <row r="33864" ht="0" hidden="1" customHeight="1" x14ac:dyDescent="0.25"/>
    <row r="33865" ht="0" hidden="1" customHeight="1" x14ac:dyDescent="0.25"/>
    <row r="33866" ht="0" hidden="1" customHeight="1" x14ac:dyDescent="0.25"/>
    <row r="33867" ht="0" hidden="1" customHeight="1" x14ac:dyDescent="0.25"/>
    <row r="33868" ht="0" hidden="1" customHeight="1" x14ac:dyDescent="0.25"/>
    <row r="33869" ht="0" hidden="1" customHeight="1" x14ac:dyDescent="0.25"/>
    <row r="33870" ht="0" hidden="1" customHeight="1" x14ac:dyDescent="0.25"/>
    <row r="33871" ht="0" hidden="1" customHeight="1" x14ac:dyDescent="0.25"/>
    <row r="33872" ht="0" hidden="1" customHeight="1" x14ac:dyDescent="0.25"/>
    <row r="33873" ht="0" hidden="1" customHeight="1" x14ac:dyDescent="0.25"/>
    <row r="33874" ht="0" hidden="1" customHeight="1" x14ac:dyDescent="0.25"/>
    <row r="33875" ht="0" hidden="1" customHeight="1" x14ac:dyDescent="0.25"/>
    <row r="33876" ht="0" hidden="1" customHeight="1" x14ac:dyDescent="0.25"/>
    <row r="33877" ht="0" hidden="1" customHeight="1" x14ac:dyDescent="0.25"/>
    <row r="33878" ht="0" hidden="1" customHeight="1" x14ac:dyDescent="0.25"/>
    <row r="33879" ht="0" hidden="1" customHeight="1" x14ac:dyDescent="0.25"/>
    <row r="33880" ht="0" hidden="1" customHeight="1" x14ac:dyDescent="0.25"/>
    <row r="33881" ht="0" hidden="1" customHeight="1" x14ac:dyDescent="0.25"/>
    <row r="33882" ht="0" hidden="1" customHeight="1" x14ac:dyDescent="0.25"/>
    <row r="33883" ht="0" hidden="1" customHeight="1" x14ac:dyDescent="0.25"/>
    <row r="33884" ht="0" hidden="1" customHeight="1" x14ac:dyDescent="0.25"/>
    <row r="33885" ht="0" hidden="1" customHeight="1" x14ac:dyDescent="0.25"/>
    <row r="33886" ht="0" hidden="1" customHeight="1" x14ac:dyDescent="0.25"/>
    <row r="33887" ht="0" hidden="1" customHeight="1" x14ac:dyDescent="0.25"/>
    <row r="33888" ht="0" hidden="1" customHeight="1" x14ac:dyDescent="0.25"/>
    <row r="33889" ht="0" hidden="1" customHeight="1" x14ac:dyDescent="0.25"/>
    <row r="33890" ht="0" hidden="1" customHeight="1" x14ac:dyDescent="0.25"/>
    <row r="33891" ht="0" hidden="1" customHeight="1" x14ac:dyDescent="0.25"/>
    <row r="33892" ht="0" hidden="1" customHeight="1" x14ac:dyDescent="0.25"/>
    <row r="33893" ht="0" hidden="1" customHeight="1" x14ac:dyDescent="0.25"/>
    <row r="33894" ht="0" hidden="1" customHeight="1" x14ac:dyDescent="0.25"/>
    <row r="33895" ht="0" hidden="1" customHeight="1" x14ac:dyDescent="0.25"/>
    <row r="33896" ht="0" hidden="1" customHeight="1" x14ac:dyDescent="0.25"/>
    <row r="33897" ht="0" hidden="1" customHeight="1" x14ac:dyDescent="0.25"/>
    <row r="33898" ht="0" hidden="1" customHeight="1" x14ac:dyDescent="0.25"/>
    <row r="33899" ht="0" hidden="1" customHeight="1" x14ac:dyDescent="0.25"/>
    <row r="33900" ht="0" hidden="1" customHeight="1" x14ac:dyDescent="0.25"/>
    <row r="33901" ht="0" hidden="1" customHeight="1" x14ac:dyDescent="0.25"/>
    <row r="33902" ht="0" hidden="1" customHeight="1" x14ac:dyDescent="0.25"/>
    <row r="33903" ht="0" hidden="1" customHeight="1" x14ac:dyDescent="0.25"/>
    <row r="33904" ht="0" hidden="1" customHeight="1" x14ac:dyDescent="0.25"/>
    <row r="33905" ht="0" hidden="1" customHeight="1" x14ac:dyDescent="0.25"/>
    <row r="33906" ht="0" hidden="1" customHeight="1" x14ac:dyDescent="0.25"/>
    <row r="33907" ht="0" hidden="1" customHeight="1" x14ac:dyDescent="0.25"/>
    <row r="33908" ht="0" hidden="1" customHeight="1" x14ac:dyDescent="0.25"/>
    <row r="33909" ht="0" hidden="1" customHeight="1" x14ac:dyDescent="0.25"/>
    <row r="33910" ht="0" hidden="1" customHeight="1" x14ac:dyDescent="0.25"/>
    <row r="33911" ht="0" hidden="1" customHeight="1" x14ac:dyDescent="0.25"/>
    <row r="33912" ht="0" hidden="1" customHeight="1" x14ac:dyDescent="0.25"/>
    <row r="33913" ht="0" hidden="1" customHeight="1" x14ac:dyDescent="0.25"/>
    <row r="33914" ht="0" hidden="1" customHeight="1" x14ac:dyDescent="0.25"/>
    <row r="33915" ht="0" hidden="1" customHeight="1" x14ac:dyDescent="0.25"/>
    <row r="33916" ht="0" hidden="1" customHeight="1" x14ac:dyDescent="0.25"/>
    <row r="33917" ht="0" hidden="1" customHeight="1" x14ac:dyDescent="0.25"/>
    <row r="33918" ht="0" hidden="1" customHeight="1" x14ac:dyDescent="0.25"/>
    <row r="33919" ht="0" hidden="1" customHeight="1" x14ac:dyDescent="0.25"/>
    <row r="33920" ht="0" hidden="1" customHeight="1" x14ac:dyDescent="0.25"/>
    <row r="33921" ht="0" hidden="1" customHeight="1" x14ac:dyDescent="0.25"/>
    <row r="33922" ht="0" hidden="1" customHeight="1" x14ac:dyDescent="0.25"/>
    <row r="33923" ht="0" hidden="1" customHeight="1" x14ac:dyDescent="0.25"/>
    <row r="33924" ht="0" hidden="1" customHeight="1" x14ac:dyDescent="0.25"/>
    <row r="33925" ht="0" hidden="1" customHeight="1" x14ac:dyDescent="0.25"/>
    <row r="33926" ht="0" hidden="1" customHeight="1" x14ac:dyDescent="0.25"/>
    <row r="33927" ht="0" hidden="1" customHeight="1" x14ac:dyDescent="0.25"/>
    <row r="33928" ht="0" hidden="1" customHeight="1" x14ac:dyDescent="0.25"/>
    <row r="33929" ht="0" hidden="1" customHeight="1" x14ac:dyDescent="0.25"/>
    <row r="33930" ht="0" hidden="1" customHeight="1" x14ac:dyDescent="0.25"/>
    <row r="33931" ht="0" hidden="1" customHeight="1" x14ac:dyDescent="0.25"/>
    <row r="33932" ht="0" hidden="1" customHeight="1" x14ac:dyDescent="0.25"/>
    <row r="33933" ht="0" hidden="1" customHeight="1" x14ac:dyDescent="0.25"/>
    <row r="33934" ht="0" hidden="1" customHeight="1" x14ac:dyDescent="0.25"/>
    <row r="33935" ht="0" hidden="1" customHeight="1" x14ac:dyDescent="0.25"/>
    <row r="33936" ht="0" hidden="1" customHeight="1" x14ac:dyDescent="0.25"/>
    <row r="33937" ht="0" hidden="1" customHeight="1" x14ac:dyDescent="0.25"/>
    <row r="33938" ht="0" hidden="1" customHeight="1" x14ac:dyDescent="0.25"/>
    <row r="33939" ht="0" hidden="1" customHeight="1" x14ac:dyDescent="0.25"/>
    <row r="33940" ht="0" hidden="1" customHeight="1" x14ac:dyDescent="0.25"/>
    <row r="33941" ht="0" hidden="1" customHeight="1" x14ac:dyDescent="0.25"/>
    <row r="33942" ht="0" hidden="1" customHeight="1" x14ac:dyDescent="0.25"/>
    <row r="33943" ht="0" hidden="1" customHeight="1" x14ac:dyDescent="0.25"/>
    <row r="33944" ht="0" hidden="1" customHeight="1" x14ac:dyDescent="0.25"/>
    <row r="33945" ht="0" hidden="1" customHeight="1" x14ac:dyDescent="0.25"/>
    <row r="33946" ht="0" hidden="1" customHeight="1" x14ac:dyDescent="0.25"/>
    <row r="33947" ht="0" hidden="1" customHeight="1" x14ac:dyDescent="0.25"/>
    <row r="33948" ht="0" hidden="1" customHeight="1" x14ac:dyDescent="0.25"/>
    <row r="33949" ht="0" hidden="1" customHeight="1" x14ac:dyDescent="0.25"/>
    <row r="33950" ht="0" hidden="1" customHeight="1" x14ac:dyDescent="0.25"/>
    <row r="33951" ht="0" hidden="1" customHeight="1" x14ac:dyDescent="0.25"/>
    <row r="33952" ht="0" hidden="1" customHeight="1" x14ac:dyDescent="0.25"/>
    <row r="33953" ht="0" hidden="1" customHeight="1" x14ac:dyDescent="0.25"/>
    <row r="33954" ht="0" hidden="1" customHeight="1" x14ac:dyDescent="0.25"/>
    <row r="33955" ht="0" hidden="1" customHeight="1" x14ac:dyDescent="0.25"/>
    <row r="33956" ht="0" hidden="1" customHeight="1" x14ac:dyDescent="0.25"/>
    <row r="33957" ht="0" hidden="1" customHeight="1" x14ac:dyDescent="0.25"/>
    <row r="33958" ht="0" hidden="1" customHeight="1" x14ac:dyDescent="0.25"/>
    <row r="33959" ht="0" hidden="1" customHeight="1" x14ac:dyDescent="0.25"/>
    <row r="33960" ht="0" hidden="1" customHeight="1" x14ac:dyDescent="0.25"/>
    <row r="33961" ht="0" hidden="1" customHeight="1" x14ac:dyDescent="0.25"/>
    <row r="33962" ht="0" hidden="1" customHeight="1" x14ac:dyDescent="0.25"/>
    <row r="33963" ht="0" hidden="1" customHeight="1" x14ac:dyDescent="0.25"/>
    <row r="33964" ht="0" hidden="1" customHeight="1" x14ac:dyDescent="0.25"/>
    <row r="33965" ht="0" hidden="1" customHeight="1" x14ac:dyDescent="0.25"/>
    <row r="33966" ht="0" hidden="1" customHeight="1" x14ac:dyDescent="0.25"/>
    <row r="33967" ht="0" hidden="1" customHeight="1" x14ac:dyDescent="0.25"/>
    <row r="33968" ht="0" hidden="1" customHeight="1" x14ac:dyDescent="0.25"/>
    <row r="33969" ht="0" hidden="1" customHeight="1" x14ac:dyDescent="0.25"/>
    <row r="33970" ht="0" hidden="1" customHeight="1" x14ac:dyDescent="0.25"/>
    <row r="33971" ht="0" hidden="1" customHeight="1" x14ac:dyDescent="0.25"/>
    <row r="33972" ht="0" hidden="1" customHeight="1" x14ac:dyDescent="0.25"/>
    <row r="33973" ht="0" hidden="1" customHeight="1" x14ac:dyDescent="0.25"/>
    <row r="33974" ht="0" hidden="1" customHeight="1" x14ac:dyDescent="0.25"/>
    <row r="33975" ht="0" hidden="1" customHeight="1" x14ac:dyDescent="0.25"/>
    <row r="33976" ht="0" hidden="1" customHeight="1" x14ac:dyDescent="0.25"/>
    <row r="33977" ht="0" hidden="1" customHeight="1" x14ac:dyDescent="0.25"/>
    <row r="33978" ht="0" hidden="1" customHeight="1" x14ac:dyDescent="0.25"/>
    <row r="33979" ht="0" hidden="1" customHeight="1" x14ac:dyDescent="0.25"/>
    <row r="33980" ht="0" hidden="1" customHeight="1" x14ac:dyDescent="0.25"/>
    <row r="33981" ht="0" hidden="1" customHeight="1" x14ac:dyDescent="0.25"/>
    <row r="33982" ht="0" hidden="1" customHeight="1" x14ac:dyDescent="0.25"/>
    <row r="33983" ht="0" hidden="1" customHeight="1" x14ac:dyDescent="0.25"/>
    <row r="33984" ht="0" hidden="1" customHeight="1" x14ac:dyDescent="0.25"/>
    <row r="33985" ht="0" hidden="1" customHeight="1" x14ac:dyDescent="0.25"/>
    <row r="33986" ht="0" hidden="1" customHeight="1" x14ac:dyDescent="0.25"/>
    <row r="33987" ht="0" hidden="1" customHeight="1" x14ac:dyDescent="0.25"/>
    <row r="33988" ht="0" hidden="1" customHeight="1" x14ac:dyDescent="0.25"/>
    <row r="33989" ht="0" hidden="1" customHeight="1" x14ac:dyDescent="0.25"/>
    <row r="33990" ht="0" hidden="1" customHeight="1" x14ac:dyDescent="0.25"/>
    <row r="33991" ht="0" hidden="1" customHeight="1" x14ac:dyDescent="0.25"/>
    <row r="33992" ht="0" hidden="1" customHeight="1" x14ac:dyDescent="0.25"/>
    <row r="33993" ht="0" hidden="1" customHeight="1" x14ac:dyDescent="0.25"/>
    <row r="33994" ht="0" hidden="1" customHeight="1" x14ac:dyDescent="0.25"/>
    <row r="33995" ht="0" hidden="1" customHeight="1" x14ac:dyDescent="0.25"/>
    <row r="33996" ht="0" hidden="1" customHeight="1" x14ac:dyDescent="0.25"/>
    <row r="33997" ht="0" hidden="1" customHeight="1" x14ac:dyDescent="0.25"/>
    <row r="33998" ht="0" hidden="1" customHeight="1" x14ac:dyDescent="0.25"/>
    <row r="33999" ht="0" hidden="1" customHeight="1" x14ac:dyDescent="0.25"/>
    <row r="34000" ht="0" hidden="1" customHeight="1" x14ac:dyDescent="0.25"/>
    <row r="34001" ht="0" hidden="1" customHeight="1" x14ac:dyDescent="0.25"/>
    <row r="34002" ht="0" hidden="1" customHeight="1" x14ac:dyDescent="0.25"/>
    <row r="34003" ht="0" hidden="1" customHeight="1" x14ac:dyDescent="0.25"/>
    <row r="34004" ht="0" hidden="1" customHeight="1" x14ac:dyDescent="0.25"/>
    <row r="34005" ht="0" hidden="1" customHeight="1" x14ac:dyDescent="0.25"/>
    <row r="34006" ht="0" hidden="1" customHeight="1" x14ac:dyDescent="0.25"/>
    <row r="34007" ht="0" hidden="1" customHeight="1" x14ac:dyDescent="0.25"/>
    <row r="34008" ht="0" hidden="1" customHeight="1" x14ac:dyDescent="0.25"/>
    <row r="34009" ht="0" hidden="1" customHeight="1" x14ac:dyDescent="0.25"/>
    <row r="34010" ht="0" hidden="1" customHeight="1" x14ac:dyDescent="0.25"/>
    <row r="34011" ht="0" hidden="1" customHeight="1" x14ac:dyDescent="0.25"/>
    <row r="34012" ht="0" hidden="1" customHeight="1" x14ac:dyDescent="0.25"/>
    <row r="34013" ht="0" hidden="1" customHeight="1" x14ac:dyDescent="0.25"/>
    <row r="34014" ht="0" hidden="1" customHeight="1" x14ac:dyDescent="0.25"/>
    <row r="34015" ht="0" hidden="1" customHeight="1" x14ac:dyDescent="0.25"/>
    <row r="34016" ht="0" hidden="1" customHeight="1" x14ac:dyDescent="0.25"/>
    <row r="34017" ht="0" hidden="1" customHeight="1" x14ac:dyDescent="0.25"/>
    <row r="34018" ht="0" hidden="1" customHeight="1" x14ac:dyDescent="0.25"/>
    <row r="34019" ht="0" hidden="1" customHeight="1" x14ac:dyDescent="0.25"/>
    <row r="34020" ht="0" hidden="1" customHeight="1" x14ac:dyDescent="0.25"/>
    <row r="34021" ht="0" hidden="1" customHeight="1" x14ac:dyDescent="0.25"/>
    <row r="34022" ht="0" hidden="1" customHeight="1" x14ac:dyDescent="0.25"/>
    <row r="34023" ht="0" hidden="1" customHeight="1" x14ac:dyDescent="0.25"/>
    <row r="34024" ht="0" hidden="1" customHeight="1" x14ac:dyDescent="0.25"/>
    <row r="34025" ht="0" hidden="1" customHeight="1" x14ac:dyDescent="0.25"/>
    <row r="34026" ht="0" hidden="1" customHeight="1" x14ac:dyDescent="0.25"/>
    <row r="34027" ht="0" hidden="1" customHeight="1" x14ac:dyDescent="0.25"/>
    <row r="34028" ht="0" hidden="1" customHeight="1" x14ac:dyDescent="0.25"/>
    <row r="34029" ht="0" hidden="1" customHeight="1" x14ac:dyDescent="0.25"/>
    <row r="34030" ht="0" hidden="1" customHeight="1" x14ac:dyDescent="0.25"/>
    <row r="34031" ht="0" hidden="1" customHeight="1" x14ac:dyDescent="0.25"/>
    <row r="34032" ht="0" hidden="1" customHeight="1" x14ac:dyDescent="0.25"/>
    <row r="34033" ht="0" hidden="1" customHeight="1" x14ac:dyDescent="0.25"/>
    <row r="34034" ht="0" hidden="1" customHeight="1" x14ac:dyDescent="0.25"/>
    <row r="34035" ht="0" hidden="1" customHeight="1" x14ac:dyDescent="0.25"/>
    <row r="34036" ht="0" hidden="1" customHeight="1" x14ac:dyDescent="0.25"/>
    <row r="34037" ht="0" hidden="1" customHeight="1" x14ac:dyDescent="0.25"/>
    <row r="34038" ht="0" hidden="1" customHeight="1" x14ac:dyDescent="0.25"/>
    <row r="34039" ht="0" hidden="1" customHeight="1" x14ac:dyDescent="0.25"/>
    <row r="34040" ht="0" hidden="1" customHeight="1" x14ac:dyDescent="0.25"/>
    <row r="34041" ht="0" hidden="1" customHeight="1" x14ac:dyDescent="0.25"/>
    <row r="34042" ht="0" hidden="1" customHeight="1" x14ac:dyDescent="0.25"/>
    <row r="34043" ht="0" hidden="1" customHeight="1" x14ac:dyDescent="0.25"/>
    <row r="34044" ht="0" hidden="1" customHeight="1" x14ac:dyDescent="0.25"/>
    <row r="34045" ht="0" hidden="1" customHeight="1" x14ac:dyDescent="0.25"/>
    <row r="34046" ht="0" hidden="1" customHeight="1" x14ac:dyDescent="0.25"/>
    <row r="34047" ht="0" hidden="1" customHeight="1" x14ac:dyDescent="0.25"/>
    <row r="34048" ht="0" hidden="1" customHeight="1" x14ac:dyDescent="0.25"/>
    <row r="34049" ht="0" hidden="1" customHeight="1" x14ac:dyDescent="0.25"/>
    <row r="34050" ht="0" hidden="1" customHeight="1" x14ac:dyDescent="0.25"/>
    <row r="34051" ht="0" hidden="1" customHeight="1" x14ac:dyDescent="0.25"/>
    <row r="34052" ht="0" hidden="1" customHeight="1" x14ac:dyDescent="0.25"/>
    <row r="34053" ht="0" hidden="1" customHeight="1" x14ac:dyDescent="0.25"/>
    <row r="34054" ht="0" hidden="1" customHeight="1" x14ac:dyDescent="0.25"/>
    <row r="34055" ht="0" hidden="1" customHeight="1" x14ac:dyDescent="0.25"/>
    <row r="34056" ht="0" hidden="1" customHeight="1" x14ac:dyDescent="0.25"/>
    <row r="34057" ht="0" hidden="1" customHeight="1" x14ac:dyDescent="0.25"/>
    <row r="34058" ht="0" hidden="1" customHeight="1" x14ac:dyDescent="0.25"/>
    <row r="34059" ht="0" hidden="1" customHeight="1" x14ac:dyDescent="0.25"/>
    <row r="34060" ht="0" hidden="1" customHeight="1" x14ac:dyDescent="0.25"/>
    <row r="34061" ht="0" hidden="1" customHeight="1" x14ac:dyDescent="0.25"/>
    <row r="34062" ht="0" hidden="1" customHeight="1" x14ac:dyDescent="0.25"/>
    <row r="34063" ht="0" hidden="1" customHeight="1" x14ac:dyDescent="0.25"/>
    <row r="34064" ht="0" hidden="1" customHeight="1" x14ac:dyDescent="0.25"/>
    <row r="34065" ht="0" hidden="1" customHeight="1" x14ac:dyDescent="0.25"/>
    <row r="34066" ht="0" hidden="1" customHeight="1" x14ac:dyDescent="0.25"/>
    <row r="34067" ht="0" hidden="1" customHeight="1" x14ac:dyDescent="0.25"/>
    <row r="34068" ht="0" hidden="1" customHeight="1" x14ac:dyDescent="0.25"/>
    <row r="34069" ht="0" hidden="1" customHeight="1" x14ac:dyDescent="0.25"/>
    <row r="34070" ht="0" hidden="1" customHeight="1" x14ac:dyDescent="0.25"/>
    <row r="34071" ht="0" hidden="1" customHeight="1" x14ac:dyDescent="0.25"/>
    <row r="34072" ht="0" hidden="1" customHeight="1" x14ac:dyDescent="0.25"/>
    <row r="34073" ht="0" hidden="1" customHeight="1" x14ac:dyDescent="0.25"/>
    <row r="34074" ht="0" hidden="1" customHeight="1" x14ac:dyDescent="0.25"/>
    <row r="34075" ht="0" hidden="1" customHeight="1" x14ac:dyDescent="0.25"/>
    <row r="34076" ht="0" hidden="1" customHeight="1" x14ac:dyDescent="0.25"/>
    <row r="34077" ht="0" hidden="1" customHeight="1" x14ac:dyDescent="0.25"/>
    <row r="34078" ht="0" hidden="1" customHeight="1" x14ac:dyDescent="0.25"/>
    <row r="34079" ht="0" hidden="1" customHeight="1" x14ac:dyDescent="0.25"/>
    <row r="34080" ht="0" hidden="1" customHeight="1" x14ac:dyDescent="0.25"/>
    <row r="34081" ht="0" hidden="1" customHeight="1" x14ac:dyDescent="0.25"/>
    <row r="34082" ht="0" hidden="1" customHeight="1" x14ac:dyDescent="0.25"/>
    <row r="34083" ht="0" hidden="1" customHeight="1" x14ac:dyDescent="0.25"/>
    <row r="34084" ht="0" hidden="1" customHeight="1" x14ac:dyDescent="0.25"/>
    <row r="34085" ht="0" hidden="1" customHeight="1" x14ac:dyDescent="0.25"/>
    <row r="34086" ht="0" hidden="1" customHeight="1" x14ac:dyDescent="0.25"/>
    <row r="34087" ht="0" hidden="1" customHeight="1" x14ac:dyDescent="0.25"/>
    <row r="34088" ht="0" hidden="1" customHeight="1" x14ac:dyDescent="0.25"/>
    <row r="34089" ht="0" hidden="1" customHeight="1" x14ac:dyDescent="0.25"/>
    <row r="34090" ht="0" hidden="1" customHeight="1" x14ac:dyDescent="0.25"/>
    <row r="34091" ht="0" hidden="1" customHeight="1" x14ac:dyDescent="0.25"/>
    <row r="34092" ht="0" hidden="1" customHeight="1" x14ac:dyDescent="0.25"/>
    <row r="34093" ht="0" hidden="1" customHeight="1" x14ac:dyDescent="0.25"/>
    <row r="34094" ht="0" hidden="1" customHeight="1" x14ac:dyDescent="0.25"/>
    <row r="34095" ht="0" hidden="1" customHeight="1" x14ac:dyDescent="0.25"/>
    <row r="34096" ht="0" hidden="1" customHeight="1" x14ac:dyDescent="0.25"/>
    <row r="34097" ht="0" hidden="1" customHeight="1" x14ac:dyDescent="0.25"/>
    <row r="34098" ht="0" hidden="1" customHeight="1" x14ac:dyDescent="0.25"/>
    <row r="34099" ht="0" hidden="1" customHeight="1" x14ac:dyDescent="0.25"/>
    <row r="34100" ht="0" hidden="1" customHeight="1" x14ac:dyDescent="0.25"/>
    <row r="34101" ht="0" hidden="1" customHeight="1" x14ac:dyDescent="0.25"/>
    <row r="34102" ht="0" hidden="1" customHeight="1" x14ac:dyDescent="0.25"/>
    <row r="34103" ht="0" hidden="1" customHeight="1" x14ac:dyDescent="0.25"/>
    <row r="34104" ht="0" hidden="1" customHeight="1" x14ac:dyDescent="0.25"/>
    <row r="34105" ht="0" hidden="1" customHeight="1" x14ac:dyDescent="0.25"/>
    <row r="34106" ht="0" hidden="1" customHeight="1" x14ac:dyDescent="0.25"/>
    <row r="34107" ht="0" hidden="1" customHeight="1" x14ac:dyDescent="0.25"/>
    <row r="34108" ht="0" hidden="1" customHeight="1" x14ac:dyDescent="0.25"/>
    <row r="34109" ht="0" hidden="1" customHeight="1" x14ac:dyDescent="0.25"/>
    <row r="34110" ht="0" hidden="1" customHeight="1" x14ac:dyDescent="0.25"/>
    <row r="34111" ht="0" hidden="1" customHeight="1" x14ac:dyDescent="0.25"/>
    <row r="34112" ht="0" hidden="1" customHeight="1" x14ac:dyDescent="0.25"/>
    <row r="34113" ht="0" hidden="1" customHeight="1" x14ac:dyDescent="0.25"/>
    <row r="34114" ht="0" hidden="1" customHeight="1" x14ac:dyDescent="0.25"/>
    <row r="34115" ht="0" hidden="1" customHeight="1" x14ac:dyDescent="0.25"/>
    <row r="34116" ht="0" hidden="1" customHeight="1" x14ac:dyDescent="0.25"/>
    <row r="34117" ht="0" hidden="1" customHeight="1" x14ac:dyDescent="0.25"/>
    <row r="34118" ht="0" hidden="1" customHeight="1" x14ac:dyDescent="0.25"/>
    <row r="34119" ht="0" hidden="1" customHeight="1" x14ac:dyDescent="0.25"/>
    <row r="34120" ht="0" hidden="1" customHeight="1" x14ac:dyDescent="0.25"/>
    <row r="34121" ht="0" hidden="1" customHeight="1" x14ac:dyDescent="0.25"/>
    <row r="34122" ht="0" hidden="1" customHeight="1" x14ac:dyDescent="0.25"/>
    <row r="34123" ht="0" hidden="1" customHeight="1" x14ac:dyDescent="0.25"/>
    <row r="34124" ht="0" hidden="1" customHeight="1" x14ac:dyDescent="0.25"/>
    <row r="34125" ht="0" hidden="1" customHeight="1" x14ac:dyDescent="0.25"/>
    <row r="34126" ht="0" hidden="1" customHeight="1" x14ac:dyDescent="0.25"/>
    <row r="34127" ht="0" hidden="1" customHeight="1" x14ac:dyDescent="0.25"/>
    <row r="34128" ht="0" hidden="1" customHeight="1" x14ac:dyDescent="0.25"/>
    <row r="34129" ht="0" hidden="1" customHeight="1" x14ac:dyDescent="0.25"/>
    <row r="34130" ht="0" hidden="1" customHeight="1" x14ac:dyDescent="0.25"/>
    <row r="34131" ht="0" hidden="1" customHeight="1" x14ac:dyDescent="0.25"/>
    <row r="34132" ht="0" hidden="1" customHeight="1" x14ac:dyDescent="0.25"/>
    <row r="34133" ht="0" hidden="1" customHeight="1" x14ac:dyDescent="0.25"/>
    <row r="34134" ht="0" hidden="1" customHeight="1" x14ac:dyDescent="0.25"/>
    <row r="34135" ht="0" hidden="1" customHeight="1" x14ac:dyDescent="0.25"/>
    <row r="34136" ht="0" hidden="1" customHeight="1" x14ac:dyDescent="0.25"/>
    <row r="34137" ht="0" hidden="1" customHeight="1" x14ac:dyDescent="0.25"/>
    <row r="34138" ht="0" hidden="1" customHeight="1" x14ac:dyDescent="0.25"/>
    <row r="34139" ht="0" hidden="1" customHeight="1" x14ac:dyDescent="0.25"/>
    <row r="34140" ht="0" hidden="1" customHeight="1" x14ac:dyDescent="0.25"/>
    <row r="34141" ht="0" hidden="1" customHeight="1" x14ac:dyDescent="0.25"/>
    <row r="34142" ht="0" hidden="1" customHeight="1" x14ac:dyDescent="0.25"/>
    <row r="34143" ht="0" hidden="1" customHeight="1" x14ac:dyDescent="0.25"/>
    <row r="34144" ht="0" hidden="1" customHeight="1" x14ac:dyDescent="0.25"/>
    <row r="34145" ht="0" hidden="1" customHeight="1" x14ac:dyDescent="0.25"/>
    <row r="34146" ht="0" hidden="1" customHeight="1" x14ac:dyDescent="0.25"/>
    <row r="34147" ht="0" hidden="1" customHeight="1" x14ac:dyDescent="0.25"/>
    <row r="34148" ht="0" hidden="1" customHeight="1" x14ac:dyDescent="0.25"/>
    <row r="34149" ht="0" hidden="1" customHeight="1" x14ac:dyDescent="0.25"/>
    <row r="34150" ht="0" hidden="1" customHeight="1" x14ac:dyDescent="0.25"/>
    <row r="34151" ht="0" hidden="1" customHeight="1" x14ac:dyDescent="0.25"/>
    <row r="34152" ht="0" hidden="1" customHeight="1" x14ac:dyDescent="0.25"/>
    <row r="34153" ht="0" hidden="1" customHeight="1" x14ac:dyDescent="0.25"/>
    <row r="34154" ht="0" hidden="1" customHeight="1" x14ac:dyDescent="0.25"/>
    <row r="34155" ht="0" hidden="1" customHeight="1" x14ac:dyDescent="0.25"/>
    <row r="34156" ht="0" hidden="1" customHeight="1" x14ac:dyDescent="0.25"/>
    <row r="34157" ht="0" hidden="1" customHeight="1" x14ac:dyDescent="0.25"/>
    <row r="34158" ht="0" hidden="1" customHeight="1" x14ac:dyDescent="0.25"/>
    <row r="34159" ht="0" hidden="1" customHeight="1" x14ac:dyDescent="0.25"/>
    <row r="34160" ht="0" hidden="1" customHeight="1" x14ac:dyDescent="0.25"/>
    <row r="34161" ht="0" hidden="1" customHeight="1" x14ac:dyDescent="0.25"/>
    <row r="34162" ht="0" hidden="1" customHeight="1" x14ac:dyDescent="0.25"/>
    <row r="34163" ht="0" hidden="1" customHeight="1" x14ac:dyDescent="0.25"/>
    <row r="34164" ht="0" hidden="1" customHeight="1" x14ac:dyDescent="0.25"/>
    <row r="34165" ht="0" hidden="1" customHeight="1" x14ac:dyDescent="0.25"/>
    <row r="34166" ht="0" hidden="1" customHeight="1" x14ac:dyDescent="0.25"/>
    <row r="34167" ht="0" hidden="1" customHeight="1" x14ac:dyDescent="0.25"/>
    <row r="34168" ht="0" hidden="1" customHeight="1" x14ac:dyDescent="0.25"/>
    <row r="34169" ht="0" hidden="1" customHeight="1" x14ac:dyDescent="0.25"/>
    <row r="34170" ht="0" hidden="1" customHeight="1" x14ac:dyDescent="0.25"/>
    <row r="34171" ht="0" hidden="1" customHeight="1" x14ac:dyDescent="0.25"/>
    <row r="34172" ht="0" hidden="1" customHeight="1" x14ac:dyDescent="0.25"/>
    <row r="34173" ht="0" hidden="1" customHeight="1" x14ac:dyDescent="0.25"/>
    <row r="34174" ht="0" hidden="1" customHeight="1" x14ac:dyDescent="0.25"/>
    <row r="34175" ht="0" hidden="1" customHeight="1" x14ac:dyDescent="0.25"/>
    <row r="34176" ht="0" hidden="1" customHeight="1" x14ac:dyDescent="0.25"/>
    <row r="34177" ht="0" hidden="1" customHeight="1" x14ac:dyDescent="0.25"/>
    <row r="34178" ht="0" hidden="1" customHeight="1" x14ac:dyDescent="0.25"/>
    <row r="34179" ht="0" hidden="1" customHeight="1" x14ac:dyDescent="0.25"/>
    <row r="34180" ht="0" hidden="1" customHeight="1" x14ac:dyDescent="0.25"/>
    <row r="34181" ht="0" hidden="1" customHeight="1" x14ac:dyDescent="0.25"/>
    <row r="34182" ht="0" hidden="1" customHeight="1" x14ac:dyDescent="0.25"/>
    <row r="34183" ht="0" hidden="1" customHeight="1" x14ac:dyDescent="0.25"/>
    <row r="34184" ht="0" hidden="1" customHeight="1" x14ac:dyDescent="0.25"/>
    <row r="34185" ht="0" hidden="1" customHeight="1" x14ac:dyDescent="0.25"/>
    <row r="34186" ht="0" hidden="1" customHeight="1" x14ac:dyDescent="0.25"/>
    <row r="34187" ht="0" hidden="1" customHeight="1" x14ac:dyDescent="0.25"/>
    <row r="34188" ht="0" hidden="1" customHeight="1" x14ac:dyDescent="0.25"/>
    <row r="34189" ht="0" hidden="1" customHeight="1" x14ac:dyDescent="0.25"/>
    <row r="34190" ht="0" hidden="1" customHeight="1" x14ac:dyDescent="0.25"/>
    <row r="34191" ht="0" hidden="1" customHeight="1" x14ac:dyDescent="0.25"/>
    <row r="34192" ht="0" hidden="1" customHeight="1" x14ac:dyDescent="0.25"/>
    <row r="34193" ht="0" hidden="1" customHeight="1" x14ac:dyDescent="0.25"/>
    <row r="34194" ht="0" hidden="1" customHeight="1" x14ac:dyDescent="0.25"/>
    <row r="34195" ht="0" hidden="1" customHeight="1" x14ac:dyDescent="0.25"/>
    <row r="34196" ht="0" hidden="1" customHeight="1" x14ac:dyDescent="0.25"/>
    <row r="34197" ht="0" hidden="1" customHeight="1" x14ac:dyDescent="0.25"/>
    <row r="34198" ht="0" hidden="1" customHeight="1" x14ac:dyDescent="0.25"/>
    <row r="34199" ht="0" hidden="1" customHeight="1" x14ac:dyDescent="0.25"/>
    <row r="34200" ht="0" hidden="1" customHeight="1" x14ac:dyDescent="0.25"/>
    <row r="34201" ht="0" hidden="1" customHeight="1" x14ac:dyDescent="0.25"/>
    <row r="34202" ht="0" hidden="1" customHeight="1" x14ac:dyDescent="0.25"/>
    <row r="34203" ht="0" hidden="1" customHeight="1" x14ac:dyDescent="0.25"/>
    <row r="34204" ht="0" hidden="1" customHeight="1" x14ac:dyDescent="0.25"/>
    <row r="34205" ht="0" hidden="1" customHeight="1" x14ac:dyDescent="0.25"/>
    <row r="34206" ht="0" hidden="1" customHeight="1" x14ac:dyDescent="0.25"/>
    <row r="34207" ht="0" hidden="1" customHeight="1" x14ac:dyDescent="0.25"/>
    <row r="34208" ht="0" hidden="1" customHeight="1" x14ac:dyDescent="0.25"/>
    <row r="34209" ht="0" hidden="1" customHeight="1" x14ac:dyDescent="0.25"/>
    <row r="34210" ht="0" hidden="1" customHeight="1" x14ac:dyDescent="0.25"/>
    <row r="34211" ht="0" hidden="1" customHeight="1" x14ac:dyDescent="0.25"/>
    <row r="34212" ht="0" hidden="1" customHeight="1" x14ac:dyDescent="0.25"/>
    <row r="34213" ht="0" hidden="1" customHeight="1" x14ac:dyDescent="0.25"/>
    <row r="34214" ht="0" hidden="1" customHeight="1" x14ac:dyDescent="0.25"/>
    <row r="34215" ht="0" hidden="1" customHeight="1" x14ac:dyDescent="0.25"/>
    <row r="34216" ht="0" hidden="1" customHeight="1" x14ac:dyDescent="0.25"/>
    <row r="34217" ht="0" hidden="1" customHeight="1" x14ac:dyDescent="0.25"/>
    <row r="34218" ht="0" hidden="1" customHeight="1" x14ac:dyDescent="0.25"/>
    <row r="34219" ht="0" hidden="1" customHeight="1" x14ac:dyDescent="0.25"/>
    <row r="34220" ht="0" hidden="1" customHeight="1" x14ac:dyDescent="0.25"/>
    <row r="34221" ht="0" hidden="1" customHeight="1" x14ac:dyDescent="0.25"/>
    <row r="34222" ht="0" hidden="1" customHeight="1" x14ac:dyDescent="0.25"/>
    <row r="34223" ht="0" hidden="1" customHeight="1" x14ac:dyDescent="0.25"/>
    <row r="34224" ht="0" hidden="1" customHeight="1" x14ac:dyDescent="0.25"/>
    <row r="34225" ht="0" hidden="1" customHeight="1" x14ac:dyDescent="0.25"/>
    <row r="34226" ht="0" hidden="1" customHeight="1" x14ac:dyDescent="0.25"/>
    <row r="34227" ht="0" hidden="1" customHeight="1" x14ac:dyDescent="0.25"/>
    <row r="34228" ht="0" hidden="1" customHeight="1" x14ac:dyDescent="0.25"/>
    <row r="34229" ht="0" hidden="1" customHeight="1" x14ac:dyDescent="0.25"/>
    <row r="34230" ht="0" hidden="1" customHeight="1" x14ac:dyDescent="0.25"/>
    <row r="34231" ht="0" hidden="1" customHeight="1" x14ac:dyDescent="0.25"/>
    <row r="34232" ht="0" hidden="1" customHeight="1" x14ac:dyDescent="0.25"/>
    <row r="34233" ht="0" hidden="1" customHeight="1" x14ac:dyDescent="0.25"/>
    <row r="34234" ht="0" hidden="1" customHeight="1" x14ac:dyDescent="0.25"/>
    <row r="34235" ht="0" hidden="1" customHeight="1" x14ac:dyDescent="0.25"/>
    <row r="34236" ht="0" hidden="1" customHeight="1" x14ac:dyDescent="0.25"/>
    <row r="34237" ht="0" hidden="1" customHeight="1" x14ac:dyDescent="0.25"/>
    <row r="34238" ht="0" hidden="1" customHeight="1" x14ac:dyDescent="0.25"/>
    <row r="34239" ht="0" hidden="1" customHeight="1" x14ac:dyDescent="0.25"/>
    <row r="34240" ht="0" hidden="1" customHeight="1" x14ac:dyDescent="0.25"/>
    <row r="34241" ht="0" hidden="1" customHeight="1" x14ac:dyDescent="0.25"/>
    <row r="34242" ht="0" hidden="1" customHeight="1" x14ac:dyDescent="0.25"/>
    <row r="34243" ht="0" hidden="1" customHeight="1" x14ac:dyDescent="0.25"/>
    <row r="34244" ht="0" hidden="1" customHeight="1" x14ac:dyDescent="0.25"/>
    <row r="34245" ht="0" hidden="1" customHeight="1" x14ac:dyDescent="0.25"/>
    <row r="34246" ht="0" hidden="1" customHeight="1" x14ac:dyDescent="0.25"/>
    <row r="34247" ht="0" hidden="1" customHeight="1" x14ac:dyDescent="0.25"/>
    <row r="34248" ht="0" hidden="1" customHeight="1" x14ac:dyDescent="0.25"/>
    <row r="34249" ht="0" hidden="1" customHeight="1" x14ac:dyDescent="0.25"/>
    <row r="34250" ht="0" hidden="1" customHeight="1" x14ac:dyDescent="0.25"/>
    <row r="34251" ht="0" hidden="1" customHeight="1" x14ac:dyDescent="0.25"/>
    <row r="34252" ht="0" hidden="1" customHeight="1" x14ac:dyDescent="0.25"/>
    <row r="34253" ht="0" hidden="1" customHeight="1" x14ac:dyDescent="0.25"/>
    <row r="34254" ht="0" hidden="1" customHeight="1" x14ac:dyDescent="0.25"/>
    <row r="34255" ht="0" hidden="1" customHeight="1" x14ac:dyDescent="0.25"/>
    <row r="34256" ht="0" hidden="1" customHeight="1" x14ac:dyDescent="0.25"/>
    <row r="34257" ht="0" hidden="1" customHeight="1" x14ac:dyDescent="0.25"/>
    <row r="34258" ht="0" hidden="1" customHeight="1" x14ac:dyDescent="0.25"/>
    <row r="34259" ht="0" hidden="1" customHeight="1" x14ac:dyDescent="0.25"/>
    <row r="34260" ht="0" hidden="1" customHeight="1" x14ac:dyDescent="0.25"/>
    <row r="34261" ht="0" hidden="1" customHeight="1" x14ac:dyDescent="0.25"/>
    <row r="34262" ht="0" hidden="1" customHeight="1" x14ac:dyDescent="0.25"/>
    <row r="34263" ht="0" hidden="1" customHeight="1" x14ac:dyDescent="0.25"/>
    <row r="34264" ht="0" hidden="1" customHeight="1" x14ac:dyDescent="0.25"/>
    <row r="34265" ht="0" hidden="1" customHeight="1" x14ac:dyDescent="0.25"/>
    <row r="34266" ht="0" hidden="1" customHeight="1" x14ac:dyDescent="0.25"/>
    <row r="34267" ht="0" hidden="1" customHeight="1" x14ac:dyDescent="0.25"/>
    <row r="34268" ht="0" hidden="1" customHeight="1" x14ac:dyDescent="0.25"/>
    <row r="34269" ht="0" hidden="1" customHeight="1" x14ac:dyDescent="0.25"/>
    <row r="34270" ht="0" hidden="1" customHeight="1" x14ac:dyDescent="0.25"/>
    <row r="34271" ht="0" hidden="1" customHeight="1" x14ac:dyDescent="0.25"/>
    <row r="34272" ht="0" hidden="1" customHeight="1" x14ac:dyDescent="0.25"/>
    <row r="34273" ht="0" hidden="1" customHeight="1" x14ac:dyDescent="0.25"/>
    <row r="34274" ht="0" hidden="1" customHeight="1" x14ac:dyDescent="0.25"/>
    <row r="34275" ht="0" hidden="1" customHeight="1" x14ac:dyDescent="0.25"/>
    <row r="34276" ht="0" hidden="1" customHeight="1" x14ac:dyDescent="0.25"/>
    <row r="34277" ht="0" hidden="1" customHeight="1" x14ac:dyDescent="0.25"/>
    <row r="34278" ht="0" hidden="1" customHeight="1" x14ac:dyDescent="0.25"/>
    <row r="34279" ht="0" hidden="1" customHeight="1" x14ac:dyDescent="0.25"/>
    <row r="34280" ht="0" hidden="1" customHeight="1" x14ac:dyDescent="0.25"/>
    <row r="34281" ht="0" hidden="1" customHeight="1" x14ac:dyDescent="0.25"/>
    <row r="34282" ht="0" hidden="1" customHeight="1" x14ac:dyDescent="0.25"/>
    <row r="34283" ht="0" hidden="1" customHeight="1" x14ac:dyDescent="0.25"/>
    <row r="34284" ht="0" hidden="1" customHeight="1" x14ac:dyDescent="0.25"/>
    <row r="34285" ht="0" hidden="1" customHeight="1" x14ac:dyDescent="0.25"/>
    <row r="34286" ht="0" hidden="1" customHeight="1" x14ac:dyDescent="0.25"/>
    <row r="34287" ht="0" hidden="1" customHeight="1" x14ac:dyDescent="0.25"/>
    <row r="34288" ht="0" hidden="1" customHeight="1" x14ac:dyDescent="0.25"/>
    <row r="34289" ht="0" hidden="1" customHeight="1" x14ac:dyDescent="0.25"/>
    <row r="34290" ht="0" hidden="1" customHeight="1" x14ac:dyDescent="0.25"/>
    <row r="34291" ht="0" hidden="1" customHeight="1" x14ac:dyDescent="0.25"/>
    <row r="34292" ht="0" hidden="1" customHeight="1" x14ac:dyDescent="0.25"/>
    <row r="34293" ht="0" hidden="1" customHeight="1" x14ac:dyDescent="0.25"/>
    <row r="34294" ht="0" hidden="1" customHeight="1" x14ac:dyDescent="0.25"/>
    <row r="34295" ht="0" hidden="1" customHeight="1" x14ac:dyDescent="0.25"/>
    <row r="34296" ht="0" hidden="1" customHeight="1" x14ac:dyDescent="0.25"/>
    <row r="34297" ht="0" hidden="1" customHeight="1" x14ac:dyDescent="0.25"/>
    <row r="34298" ht="0" hidden="1" customHeight="1" x14ac:dyDescent="0.25"/>
    <row r="34299" ht="0" hidden="1" customHeight="1" x14ac:dyDescent="0.25"/>
    <row r="34300" ht="0" hidden="1" customHeight="1" x14ac:dyDescent="0.25"/>
    <row r="34301" ht="0" hidden="1" customHeight="1" x14ac:dyDescent="0.25"/>
    <row r="34302" ht="0" hidden="1" customHeight="1" x14ac:dyDescent="0.25"/>
    <row r="34303" ht="0" hidden="1" customHeight="1" x14ac:dyDescent="0.25"/>
    <row r="34304" ht="0" hidden="1" customHeight="1" x14ac:dyDescent="0.25"/>
    <row r="34305" ht="0" hidden="1" customHeight="1" x14ac:dyDescent="0.25"/>
    <row r="34306" ht="0" hidden="1" customHeight="1" x14ac:dyDescent="0.25"/>
    <row r="34307" ht="0" hidden="1" customHeight="1" x14ac:dyDescent="0.25"/>
    <row r="34308" ht="0" hidden="1" customHeight="1" x14ac:dyDescent="0.25"/>
    <row r="34309" ht="0" hidden="1" customHeight="1" x14ac:dyDescent="0.25"/>
    <row r="34310" ht="0" hidden="1" customHeight="1" x14ac:dyDescent="0.25"/>
    <row r="34311" ht="0" hidden="1" customHeight="1" x14ac:dyDescent="0.25"/>
    <row r="34312" ht="0" hidden="1" customHeight="1" x14ac:dyDescent="0.25"/>
    <row r="34313" ht="0" hidden="1" customHeight="1" x14ac:dyDescent="0.25"/>
    <row r="34314" ht="0" hidden="1" customHeight="1" x14ac:dyDescent="0.25"/>
    <row r="34315" ht="0" hidden="1" customHeight="1" x14ac:dyDescent="0.25"/>
    <row r="34316" ht="0" hidden="1" customHeight="1" x14ac:dyDescent="0.25"/>
    <row r="34317" ht="0" hidden="1" customHeight="1" x14ac:dyDescent="0.25"/>
    <row r="34318" ht="0" hidden="1" customHeight="1" x14ac:dyDescent="0.25"/>
    <row r="34319" ht="0" hidden="1" customHeight="1" x14ac:dyDescent="0.25"/>
    <row r="34320" ht="0" hidden="1" customHeight="1" x14ac:dyDescent="0.25"/>
    <row r="34321" ht="0" hidden="1" customHeight="1" x14ac:dyDescent="0.25"/>
    <row r="34322" ht="0" hidden="1" customHeight="1" x14ac:dyDescent="0.25"/>
    <row r="34323" ht="0" hidden="1" customHeight="1" x14ac:dyDescent="0.25"/>
    <row r="34324" ht="0" hidden="1" customHeight="1" x14ac:dyDescent="0.25"/>
    <row r="34325" ht="0" hidden="1" customHeight="1" x14ac:dyDescent="0.25"/>
    <row r="34326" ht="0" hidden="1" customHeight="1" x14ac:dyDescent="0.25"/>
    <row r="34327" ht="0" hidden="1" customHeight="1" x14ac:dyDescent="0.25"/>
    <row r="34328" ht="0" hidden="1" customHeight="1" x14ac:dyDescent="0.25"/>
    <row r="34329" ht="0" hidden="1" customHeight="1" x14ac:dyDescent="0.25"/>
    <row r="34330" ht="0" hidden="1" customHeight="1" x14ac:dyDescent="0.25"/>
    <row r="34331" ht="0" hidden="1" customHeight="1" x14ac:dyDescent="0.25"/>
    <row r="34332" ht="0" hidden="1" customHeight="1" x14ac:dyDescent="0.25"/>
    <row r="34333" ht="0" hidden="1" customHeight="1" x14ac:dyDescent="0.25"/>
    <row r="34334" ht="0" hidden="1" customHeight="1" x14ac:dyDescent="0.25"/>
    <row r="34335" ht="0" hidden="1" customHeight="1" x14ac:dyDescent="0.25"/>
    <row r="34336" ht="0" hidden="1" customHeight="1" x14ac:dyDescent="0.25"/>
    <row r="34337" ht="0" hidden="1" customHeight="1" x14ac:dyDescent="0.25"/>
    <row r="34338" ht="0" hidden="1" customHeight="1" x14ac:dyDescent="0.25"/>
    <row r="34339" ht="0" hidden="1" customHeight="1" x14ac:dyDescent="0.25"/>
    <row r="34340" ht="0" hidden="1" customHeight="1" x14ac:dyDescent="0.25"/>
    <row r="34341" ht="0" hidden="1" customHeight="1" x14ac:dyDescent="0.25"/>
    <row r="34342" ht="0" hidden="1" customHeight="1" x14ac:dyDescent="0.25"/>
    <row r="34343" ht="0" hidden="1" customHeight="1" x14ac:dyDescent="0.25"/>
    <row r="34344" ht="0" hidden="1" customHeight="1" x14ac:dyDescent="0.25"/>
    <row r="34345" ht="0" hidden="1" customHeight="1" x14ac:dyDescent="0.25"/>
    <row r="34346" ht="0" hidden="1" customHeight="1" x14ac:dyDescent="0.25"/>
    <row r="34347" ht="0" hidden="1" customHeight="1" x14ac:dyDescent="0.25"/>
    <row r="34348" ht="0" hidden="1" customHeight="1" x14ac:dyDescent="0.25"/>
    <row r="34349" ht="0" hidden="1" customHeight="1" x14ac:dyDescent="0.25"/>
    <row r="34350" ht="0" hidden="1" customHeight="1" x14ac:dyDescent="0.25"/>
    <row r="34351" ht="0" hidden="1" customHeight="1" x14ac:dyDescent="0.25"/>
    <row r="34352" ht="0" hidden="1" customHeight="1" x14ac:dyDescent="0.25"/>
    <row r="34353" ht="0" hidden="1" customHeight="1" x14ac:dyDescent="0.25"/>
    <row r="34354" ht="0" hidden="1" customHeight="1" x14ac:dyDescent="0.25"/>
    <row r="34355" ht="0" hidden="1" customHeight="1" x14ac:dyDescent="0.25"/>
    <row r="34356" ht="0" hidden="1" customHeight="1" x14ac:dyDescent="0.25"/>
    <row r="34357" ht="0" hidden="1" customHeight="1" x14ac:dyDescent="0.25"/>
    <row r="34358" ht="0" hidden="1" customHeight="1" x14ac:dyDescent="0.25"/>
    <row r="34359" ht="0" hidden="1" customHeight="1" x14ac:dyDescent="0.25"/>
    <row r="34360" ht="0" hidden="1" customHeight="1" x14ac:dyDescent="0.25"/>
    <row r="34361" ht="0" hidden="1" customHeight="1" x14ac:dyDescent="0.25"/>
    <row r="34362" ht="0" hidden="1" customHeight="1" x14ac:dyDescent="0.25"/>
    <row r="34363" ht="0" hidden="1" customHeight="1" x14ac:dyDescent="0.25"/>
    <row r="34364" ht="0" hidden="1" customHeight="1" x14ac:dyDescent="0.25"/>
    <row r="34365" ht="0" hidden="1" customHeight="1" x14ac:dyDescent="0.25"/>
    <row r="34366" ht="0" hidden="1" customHeight="1" x14ac:dyDescent="0.25"/>
    <row r="34367" ht="0" hidden="1" customHeight="1" x14ac:dyDescent="0.25"/>
    <row r="34368" ht="0" hidden="1" customHeight="1" x14ac:dyDescent="0.25"/>
    <row r="34369" ht="0" hidden="1" customHeight="1" x14ac:dyDescent="0.25"/>
    <row r="34370" ht="0" hidden="1" customHeight="1" x14ac:dyDescent="0.25"/>
    <row r="34371" ht="0" hidden="1" customHeight="1" x14ac:dyDescent="0.25"/>
    <row r="34372" ht="0" hidden="1" customHeight="1" x14ac:dyDescent="0.25"/>
    <row r="34373" ht="0" hidden="1" customHeight="1" x14ac:dyDescent="0.25"/>
    <row r="34374" ht="0" hidden="1" customHeight="1" x14ac:dyDescent="0.25"/>
    <row r="34375" ht="0" hidden="1" customHeight="1" x14ac:dyDescent="0.25"/>
    <row r="34376" ht="0" hidden="1" customHeight="1" x14ac:dyDescent="0.25"/>
    <row r="34377" ht="0" hidden="1" customHeight="1" x14ac:dyDescent="0.25"/>
    <row r="34378" ht="0" hidden="1" customHeight="1" x14ac:dyDescent="0.25"/>
    <row r="34379" ht="0" hidden="1" customHeight="1" x14ac:dyDescent="0.25"/>
    <row r="34380" ht="0" hidden="1" customHeight="1" x14ac:dyDescent="0.25"/>
    <row r="34381" ht="0" hidden="1" customHeight="1" x14ac:dyDescent="0.25"/>
    <row r="34382" ht="0" hidden="1" customHeight="1" x14ac:dyDescent="0.25"/>
    <row r="34383" ht="0" hidden="1" customHeight="1" x14ac:dyDescent="0.25"/>
    <row r="34384" ht="0" hidden="1" customHeight="1" x14ac:dyDescent="0.25"/>
    <row r="34385" ht="0" hidden="1" customHeight="1" x14ac:dyDescent="0.25"/>
    <row r="34386" ht="0" hidden="1" customHeight="1" x14ac:dyDescent="0.25"/>
    <row r="34387" ht="0" hidden="1" customHeight="1" x14ac:dyDescent="0.25"/>
    <row r="34388" ht="0" hidden="1" customHeight="1" x14ac:dyDescent="0.25"/>
    <row r="34389" ht="0" hidden="1" customHeight="1" x14ac:dyDescent="0.25"/>
    <row r="34390" ht="0" hidden="1" customHeight="1" x14ac:dyDescent="0.25"/>
    <row r="34391" ht="0" hidden="1" customHeight="1" x14ac:dyDescent="0.25"/>
    <row r="34392" ht="0" hidden="1" customHeight="1" x14ac:dyDescent="0.25"/>
    <row r="34393" ht="0" hidden="1" customHeight="1" x14ac:dyDescent="0.25"/>
    <row r="34394" ht="0" hidden="1" customHeight="1" x14ac:dyDescent="0.25"/>
    <row r="34395" ht="0" hidden="1" customHeight="1" x14ac:dyDescent="0.25"/>
    <row r="34396" ht="0" hidden="1" customHeight="1" x14ac:dyDescent="0.25"/>
    <row r="34397" ht="0" hidden="1" customHeight="1" x14ac:dyDescent="0.25"/>
    <row r="34398" ht="0" hidden="1" customHeight="1" x14ac:dyDescent="0.25"/>
    <row r="34399" ht="0" hidden="1" customHeight="1" x14ac:dyDescent="0.25"/>
    <row r="34400" ht="0" hidden="1" customHeight="1" x14ac:dyDescent="0.25"/>
    <row r="34401" ht="0" hidden="1" customHeight="1" x14ac:dyDescent="0.25"/>
    <row r="34402" ht="0" hidden="1" customHeight="1" x14ac:dyDescent="0.25"/>
    <row r="34403" ht="0" hidden="1" customHeight="1" x14ac:dyDescent="0.25"/>
    <row r="34404" ht="0" hidden="1" customHeight="1" x14ac:dyDescent="0.25"/>
    <row r="34405" ht="0" hidden="1" customHeight="1" x14ac:dyDescent="0.25"/>
    <row r="34406" ht="0" hidden="1" customHeight="1" x14ac:dyDescent="0.25"/>
    <row r="34407" ht="0" hidden="1" customHeight="1" x14ac:dyDescent="0.25"/>
    <row r="34408" ht="0" hidden="1" customHeight="1" x14ac:dyDescent="0.25"/>
    <row r="34409" ht="0" hidden="1" customHeight="1" x14ac:dyDescent="0.25"/>
    <row r="34410" ht="0" hidden="1" customHeight="1" x14ac:dyDescent="0.25"/>
    <row r="34411" ht="0" hidden="1" customHeight="1" x14ac:dyDescent="0.25"/>
    <row r="34412" ht="0" hidden="1" customHeight="1" x14ac:dyDescent="0.25"/>
    <row r="34413" ht="0" hidden="1" customHeight="1" x14ac:dyDescent="0.25"/>
    <row r="34414" ht="0" hidden="1" customHeight="1" x14ac:dyDescent="0.25"/>
    <row r="34415" ht="0" hidden="1" customHeight="1" x14ac:dyDescent="0.25"/>
    <row r="34416" ht="0" hidden="1" customHeight="1" x14ac:dyDescent="0.25"/>
    <row r="34417" ht="0" hidden="1" customHeight="1" x14ac:dyDescent="0.25"/>
    <row r="34418" ht="0" hidden="1" customHeight="1" x14ac:dyDescent="0.25"/>
    <row r="34419" ht="0" hidden="1" customHeight="1" x14ac:dyDescent="0.25"/>
    <row r="34420" ht="0" hidden="1" customHeight="1" x14ac:dyDescent="0.25"/>
    <row r="34421" ht="0" hidden="1" customHeight="1" x14ac:dyDescent="0.25"/>
    <row r="34422" ht="0" hidden="1" customHeight="1" x14ac:dyDescent="0.25"/>
    <row r="34423" ht="0" hidden="1" customHeight="1" x14ac:dyDescent="0.25"/>
    <row r="34424" ht="0" hidden="1" customHeight="1" x14ac:dyDescent="0.25"/>
    <row r="34425" ht="0" hidden="1" customHeight="1" x14ac:dyDescent="0.25"/>
    <row r="34426" ht="0" hidden="1" customHeight="1" x14ac:dyDescent="0.25"/>
    <row r="34427" ht="0" hidden="1" customHeight="1" x14ac:dyDescent="0.25"/>
    <row r="34428" ht="0" hidden="1" customHeight="1" x14ac:dyDescent="0.25"/>
    <row r="34429" ht="0" hidden="1" customHeight="1" x14ac:dyDescent="0.25"/>
    <row r="34430" ht="0" hidden="1" customHeight="1" x14ac:dyDescent="0.25"/>
    <row r="34431" ht="0" hidden="1" customHeight="1" x14ac:dyDescent="0.25"/>
    <row r="34432" ht="0" hidden="1" customHeight="1" x14ac:dyDescent="0.25"/>
    <row r="34433" ht="0" hidden="1" customHeight="1" x14ac:dyDescent="0.25"/>
    <row r="34434" ht="0" hidden="1" customHeight="1" x14ac:dyDescent="0.25"/>
    <row r="34435" ht="0" hidden="1" customHeight="1" x14ac:dyDescent="0.25"/>
    <row r="34436" ht="0" hidden="1" customHeight="1" x14ac:dyDescent="0.25"/>
    <row r="34437" ht="0" hidden="1" customHeight="1" x14ac:dyDescent="0.25"/>
    <row r="34438" ht="0" hidden="1" customHeight="1" x14ac:dyDescent="0.25"/>
    <row r="34439" ht="0" hidden="1" customHeight="1" x14ac:dyDescent="0.25"/>
    <row r="34440" ht="0" hidden="1" customHeight="1" x14ac:dyDescent="0.25"/>
    <row r="34441" ht="0" hidden="1" customHeight="1" x14ac:dyDescent="0.25"/>
    <row r="34442" ht="0" hidden="1" customHeight="1" x14ac:dyDescent="0.25"/>
    <row r="34443" ht="0" hidden="1" customHeight="1" x14ac:dyDescent="0.25"/>
    <row r="34444" ht="0" hidden="1" customHeight="1" x14ac:dyDescent="0.25"/>
    <row r="34445" ht="0" hidden="1" customHeight="1" x14ac:dyDescent="0.25"/>
    <row r="34446" ht="0" hidden="1" customHeight="1" x14ac:dyDescent="0.25"/>
    <row r="34447" ht="0" hidden="1" customHeight="1" x14ac:dyDescent="0.25"/>
    <row r="34448" ht="0" hidden="1" customHeight="1" x14ac:dyDescent="0.25"/>
    <row r="34449" ht="0" hidden="1" customHeight="1" x14ac:dyDescent="0.25"/>
    <row r="34450" ht="0" hidden="1" customHeight="1" x14ac:dyDescent="0.25"/>
    <row r="34451" ht="0" hidden="1" customHeight="1" x14ac:dyDescent="0.25"/>
    <row r="34452" ht="0" hidden="1" customHeight="1" x14ac:dyDescent="0.25"/>
    <row r="34453" ht="0" hidden="1" customHeight="1" x14ac:dyDescent="0.25"/>
    <row r="34454" ht="0" hidden="1" customHeight="1" x14ac:dyDescent="0.25"/>
    <row r="34455" ht="0" hidden="1" customHeight="1" x14ac:dyDescent="0.25"/>
    <row r="34456" ht="0" hidden="1" customHeight="1" x14ac:dyDescent="0.25"/>
    <row r="34457" ht="0" hidden="1" customHeight="1" x14ac:dyDescent="0.25"/>
    <row r="34458" ht="0" hidden="1" customHeight="1" x14ac:dyDescent="0.25"/>
    <row r="34459" ht="0" hidden="1" customHeight="1" x14ac:dyDescent="0.25"/>
    <row r="34460" ht="0" hidden="1" customHeight="1" x14ac:dyDescent="0.25"/>
    <row r="34461" ht="0" hidden="1" customHeight="1" x14ac:dyDescent="0.25"/>
    <row r="34462" ht="0" hidden="1" customHeight="1" x14ac:dyDescent="0.25"/>
    <row r="34463" ht="0" hidden="1" customHeight="1" x14ac:dyDescent="0.25"/>
    <row r="34464" ht="0" hidden="1" customHeight="1" x14ac:dyDescent="0.25"/>
    <row r="34465" ht="0" hidden="1" customHeight="1" x14ac:dyDescent="0.25"/>
    <row r="34466" ht="0" hidden="1" customHeight="1" x14ac:dyDescent="0.25"/>
    <row r="34467" ht="0" hidden="1" customHeight="1" x14ac:dyDescent="0.25"/>
    <row r="34468" ht="0" hidden="1" customHeight="1" x14ac:dyDescent="0.25"/>
    <row r="34469" ht="0" hidden="1" customHeight="1" x14ac:dyDescent="0.25"/>
    <row r="34470" ht="0" hidden="1" customHeight="1" x14ac:dyDescent="0.25"/>
    <row r="34471" ht="0" hidden="1" customHeight="1" x14ac:dyDescent="0.25"/>
    <row r="34472" ht="0" hidden="1" customHeight="1" x14ac:dyDescent="0.25"/>
    <row r="34473" ht="0" hidden="1" customHeight="1" x14ac:dyDescent="0.25"/>
    <row r="34474" ht="0" hidden="1" customHeight="1" x14ac:dyDescent="0.25"/>
    <row r="34475" ht="0" hidden="1" customHeight="1" x14ac:dyDescent="0.25"/>
    <row r="34476" ht="0" hidden="1" customHeight="1" x14ac:dyDescent="0.25"/>
    <row r="34477" ht="0" hidden="1" customHeight="1" x14ac:dyDescent="0.25"/>
    <row r="34478" ht="0" hidden="1" customHeight="1" x14ac:dyDescent="0.25"/>
    <row r="34479" ht="0" hidden="1" customHeight="1" x14ac:dyDescent="0.25"/>
    <row r="34480" ht="0" hidden="1" customHeight="1" x14ac:dyDescent="0.25"/>
    <row r="34481" ht="0" hidden="1" customHeight="1" x14ac:dyDescent="0.25"/>
    <row r="34482" ht="0" hidden="1" customHeight="1" x14ac:dyDescent="0.25"/>
    <row r="34483" ht="0" hidden="1" customHeight="1" x14ac:dyDescent="0.25"/>
    <row r="34484" ht="0" hidden="1" customHeight="1" x14ac:dyDescent="0.25"/>
    <row r="34485" ht="0" hidden="1" customHeight="1" x14ac:dyDescent="0.25"/>
    <row r="34486" ht="0" hidden="1" customHeight="1" x14ac:dyDescent="0.25"/>
    <row r="34487" ht="0" hidden="1" customHeight="1" x14ac:dyDescent="0.25"/>
    <row r="34488" ht="0" hidden="1" customHeight="1" x14ac:dyDescent="0.25"/>
    <row r="34489" ht="0" hidden="1" customHeight="1" x14ac:dyDescent="0.25"/>
    <row r="34490" ht="0" hidden="1" customHeight="1" x14ac:dyDescent="0.25"/>
    <row r="34491" ht="0" hidden="1" customHeight="1" x14ac:dyDescent="0.25"/>
    <row r="34492" ht="0" hidden="1" customHeight="1" x14ac:dyDescent="0.25"/>
    <row r="34493" ht="0" hidden="1" customHeight="1" x14ac:dyDescent="0.25"/>
    <row r="34494" ht="0" hidden="1" customHeight="1" x14ac:dyDescent="0.25"/>
    <row r="34495" ht="0" hidden="1" customHeight="1" x14ac:dyDescent="0.25"/>
    <row r="34496" ht="0" hidden="1" customHeight="1" x14ac:dyDescent="0.25"/>
    <row r="34497" ht="0" hidden="1" customHeight="1" x14ac:dyDescent="0.25"/>
    <row r="34498" ht="0" hidden="1" customHeight="1" x14ac:dyDescent="0.25"/>
    <row r="34499" ht="0" hidden="1" customHeight="1" x14ac:dyDescent="0.25"/>
    <row r="34500" ht="0" hidden="1" customHeight="1" x14ac:dyDescent="0.25"/>
    <row r="34501" ht="0" hidden="1" customHeight="1" x14ac:dyDescent="0.25"/>
    <row r="34502" ht="0" hidden="1" customHeight="1" x14ac:dyDescent="0.25"/>
    <row r="34503" ht="0" hidden="1" customHeight="1" x14ac:dyDescent="0.25"/>
    <row r="34504" ht="0" hidden="1" customHeight="1" x14ac:dyDescent="0.25"/>
    <row r="34505" ht="0" hidden="1" customHeight="1" x14ac:dyDescent="0.25"/>
    <row r="34506" ht="0" hidden="1" customHeight="1" x14ac:dyDescent="0.25"/>
    <row r="34507" ht="0" hidden="1" customHeight="1" x14ac:dyDescent="0.25"/>
    <row r="34508" ht="0" hidden="1" customHeight="1" x14ac:dyDescent="0.25"/>
    <row r="34509" ht="0" hidden="1" customHeight="1" x14ac:dyDescent="0.25"/>
    <row r="34510" ht="0" hidden="1" customHeight="1" x14ac:dyDescent="0.25"/>
    <row r="34511" ht="0" hidden="1" customHeight="1" x14ac:dyDescent="0.25"/>
    <row r="34512" ht="0" hidden="1" customHeight="1" x14ac:dyDescent="0.25"/>
    <row r="34513" ht="0" hidden="1" customHeight="1" x14ac:dyDescent="0.25"/>
    <row r="34514" ht="0" hidden="1" customHeight="1" x14ac:dyDescent="0.25"/>
    <row r="34515" ht="0" hidden="1" customHeight="1" x14ac:dyDescent="0.25"/>
    <row r="34516" ht="0" hidden="1" customHeight="1" x14ac:dyDescent="0.25"/>
    <row r="34517" ht="0" hidden="1" customHeight="1" x14ac:dyDescent="0.25"/>
    <row r="34518" ht="0" hidden="1" customHeight="1" x14ac:dyDescent="0.25"/>
    <row r="34519" ht="0" hidden="1" customHeight="1" x14ac:dyDescent="0.25"/>
    <row r="34520" ht="0" hidden="1" customHeight="1" x14ac:dyDescent="0.25"/>
    <row r="34521" ht="0" hidden="1" customHeight="1" x14ac:dyDescent="0.25"/>
    <row r="34522" ht="0" hidden="1" customHeight="1" x14ac:dyDescent="0.25"/>
    <row r="34523" ht="0" hidden="1" customHeight="1" x14ac:dyDescent="0.25"/>
    <row r="34524" ht="0" hidden="1" customHeight="1" x14ac:dyDescent="0.25"/>
    <row r="34525" ht="0" hidden="1" customHeight="1" x14ac:dyDescent="0.25"/>
    <row r="34526" ht="0" hidden="1" customHeight="1" x14ac:dyDescent="0.25"/>
    <row r="34527" ht="0" hidden="1" customHeight="1" x14ac:dyDescent="0.25"/>
    <row r="34528" ht="0" hidden="1" customHeight="1" x14ac:dyDescent="0.25"/>
    <row r="34529" ht="0" hidden="1" customHeight="1" x14ac:dyDescent="0.25"/>
    <row r="34530" ht="0" hidden="1" customHeight="1" x14ac:dyDescent="0.25"/>
    <row r="34531" ht="0" hidden="1" customHeight="1" x14ac:dyDescent="0.25"/>
    <row r="34532" ht="0" hidden="1" customHeight="1" x14ac:dyDescent="0.25"/>
    <row r="34533" ht="0" hidden="1" customHeight="1" x14ac:dyDescent="0.25"/>
    <row r="34534" ht="0" hidden="1" customHeight="1" x14ac:dyDescent="0.25"/>
    <row r="34535" ht="0" hidden="1" customHeight="1" x14ac:dyDescent="0.25"/>
    <row r="34536" ht="0" hidden="1" customHeight="1" x14ac:dyDescent="0.25"/>
    <row r="34537" ht="0" hidden="1" customHeight="1" x14ac:dyDescent="0.25"/>
    <row r="34538" ht="0" hidden="1" customHeight="1" x14ac:dyDescent="0.25"/>
    <row r="34539" ht="0" hidden="1" customHeight="1" x14ac:dyDescent="0.25"/>
    <row r="34540" ht="0" hidden="1" customHeight="1" x14ac:dyDescent="0.25"/>
    <row r="34541" ht="0" hidden="1" customHeight="1" x14ac:dyDescent="0.25"/>
    <row r="34542" ht="0" hidden="1" customHeight="1" x14ac:dyDescent="0.25"/>
    <row r="34543" ht="0" hidden="1" customHeight="1" x14ac:dyDescent="0.25"/>
    <row r="34544" ht="0" hidden="1" customHeight="1" x14ac:dyDescent="0.25"/>
    <row r="34545" ht="0" hidden="1" customHeight="1" x14ac:dyDescent="0.25"/>
    <row r="34546" ht="0" hidden="1" customHeight="1" x14ac:dyDescent="0.25"/>
    <row r="34547" ht="0" hidden="1" customHeight="1" x14ac:dyDescent="0.25"/>
    <row r="34548" ht="0" hidden="1" customHeight="1" x14ac:dyDescent="0.25"/>
    <row r="34549" ht="0" hidden="1" customHeight="1" x14ac:dyDescent="0.25"/>
    <row r="34550" ht="0" hidden="1" customHeight="1" x14ac:dyDescent="0.25"/>
    <row r="34551" ht="0" hidden="1" customHeight="1" x14ac:dyDescent="0.25"/>
    <row r="34552" ht="0" hidden="1" customHeight="1" x14ac:dyDescent="0.25"/>
    <row r="34553" ht="0" hidden="1" customHeight="1" x14ac:dyDescent="0.25"/>
    <row r="34554" ht="0" hidden="1" customHeight="1" x14ac:dyDescent="0.25"/>
    <row r="34555" ht="0" hidden="1" customHeight="1" x14ac:dyDescent="0.25"/>
    <row r="34556" ht="0" hidden="1" customHeight="1" x14ac:dyDescent="0.25"/>
    <row r="34557" ht="0" hidden="1" customHeight="1" x14ac:dyDescent="0.25"/>
    <row r="34558" ht="0" hidden="1" customHeight="1" x14ac:dyDescent="0.25"/>
    <row r="34559" ht="0" hidden="1" customHeight="1" x14ac:dyDescent="0.25"/>
    <row r="34560" ht="0" hidden="1" customHeight="1" x14ac:dyDescent="0.25"/>
    <row r="34561" ht="0" hidden="1" customHeight="1" x14ac:dyDescent="0.25"/>
    <row r="34562" ht="0" hidden="1" customHeight="1" x14ac:dyDescent="0.25"/>
    <row r="34563" ht="0" hidden="1" customHeight="1" x14ac:dyDescent="0.25"/>
    <row r="34564" ht="0" hidden="1" customHeight="1" x14ac:dyDescent="0.25"/>
    <row r="34565" ht="0" hidden="1" customHeight="1" x14ac:dyDescent="0.25"/>
    <row r="34566" ht="0" hidden="1" customHeight="1" x14ac:dyDescent="0.25"/>
    <row r="34567" ht="0" hidden="1" customHeight="1" x14ac:dyDescent="0.25"/>
    <row r="34568" ht="0" hidden="1" customHeight="1" x14ac:dyDescent="0.25"/>
    <row r="34569" ht="0" hidden="1" customHeight="1" x14ac:dyDescent="0.25"/>
    <row r="34570" ht="0" hidden="1" customHeight="1" x14ac:dyDescent="0.25"/>
    <row r="34571" ht="0" hidden="1" customHeight="1" x14ac:dyDescent="0.25"/>
    <row r="34572" ht="0" hidden="1" customHeight="1" x14ac:dyDescent="0.25"/>
    <row r="34573" ht="0" hidden="1" customHeight="1" x14ac:dyDescent="0.25"/>
    <row r="34574" ht="0" hidden="1" customHeight="1" x14ac:dyDescent="0.25"/>
    <row r="34575" ht="0" hidden="1" customHeight="1" x14ac:dyDescent="0.25"/>
    <row r="34576" ht="0" hidden="1" customHeight="1" x14ac:dyDescent="0.25"/>
    <row r="34577" ht="0" hidden="1" customHeight="1" x14ac:dyDescent="0.25"/>
    <row r="34578" ht="0" hidden="1" customHeight="1" x14ac:dyDescent="0.25"/>
    <row r="34579" ht="0" hidden="1" customHeight="1" x14ac:dyDescent="0.25"/>
    <row r="34580" ht="0" hidden="1" customHeight="1" x14ac:dyDescent="0.25"/>
    <row r="34581" ht="0" hidden="1" customHeight="1" x14ac:dyDescent="0.25"/>
    <row r="34582" ht="0" hidden="1" customHeight="1" x14ac:dyDescent="0.25"/>
    <row r="34583" ht="0" hidden="1" customHeight="1" x14ac:dyDescent="0.25"/>
    <row r="34584" ht="0" hidden="1" customHeight="1" x14ac:dyDescent="0.25"/>
    <row r="34585" ht="0" hidden="1" customHeight="1" x14ac:dyDescent="0.25"/>
    <row r="34586" ht="0" hidden="1" customHeight="1" x14ac:dyDescent="0.25"/>
    <row r="34587" ht="0" hidden="1" customHeight="1" x14ac:dyDescent="0.25"/>
    <row r="34588" ht="0" hidden="1" customHeight="1" x14ac:dyDescent="0.25"/>
    <row r="34589" ht="0" hidden="1" customHeight="1" x14ac:dyDescent="0.25"/>
    <row r="34590" ht="0" hidden="1" customHeight="1" x14ac:dyDescent="0.25"/>
    <row r="34591" ht="0" hidden="1" customHeight="1" x14ac:dyDescent="0.25"/>
    <row r="34592" ht="0" hidden="1" customHeight="1" x14ac:dyDescent="0.25"/>
    <row r="34593" ht="0" hidden="1" customHeight="1" x14ac:dyDescent="0.25"/>
    <row r="34594" ht="0" hidden="1" customHeight="1" x14ac:dyDescent="0.25"/>
    <row r="34595" ht="0" hidden="1" customHeight="1" x14ac:dyDescent="0.25"/>
    <row r="34596" ht="0" hidden="1" customHeight="1" x14ac:dyDescent="0.25"/>
    <row r="34597" ht="0" hidden="1" customHeight="1" x14ac:dyDescent="0.25"/>
    <row r="34598" ht="0" hidden="1" customHeight="1" x14ac:dyDescent="0.25"/>
    <row r="34599" ht="0" hidden="1" customHeight="1" x14ac:dyDescent="0.25"/>
    <row r="34600" ht="0" hidden="1" customHeight="1" x14ac:dyDescent="0.25"/>
    <row r="34601" ht="0" hidden="1" customHeight="1" x14ac:dyDescent="0.25"/>
    <row r="34602" ht="0" hidden="1" customHeight="1" x14ac:dyDescent="0.25"/>
    <row r="34603" ht="0" hidden="1" customHeight="1" x14ac:dyDescent="0.25"/>
    <row r="34604" ht="0" hidden="1" customHeight="1" x14ac:dyDescent="0.25"/>
    <row r="34605" ht="0" hidden="1" customHeight="1" x14ac:dyDescent="0.25"/>
    <row r="34606" ht="0" hidden="1" customHeight="1" x14ac:dyDescent="0.25"/>
    <row r="34607" ht="0" hidden="1" customHeight="1" x14ac:dyDescent="0.25"/>
    <row r="34608" ht="0" hidden="1" customHeight="1" x14ac:dyDescent="0.25"/>
    <row r="34609" ht="0" hidden="1" customHeight="1" x14ac:dyDescent="0.25"/>
    <row r="34610" ht="0" hidden="1" customHeight="1" x14ac:dyDescent="0.25"/>
    <row r="34611" ht="0" hidden="1" customHeight="1" x14ac:dyDescent="0.25"/>
    <row r="34612" ht="0" hidden="1" customHeight="1" x14ac:dyDescent="0.25"/>
    <row r="34613" ht="0" hidden="1" customHeight="1" x14ac:dyDescent="0.25"/>
    <row r="34614" ht="0" hidden="1" customHeight="1" x14ac:dyDescent="0.25"/>
    <row r="34615" ht="0" hidden="1" customHeight="1" x14ac:dyDescent="0.25"/>
    <row r="34616" ht="0" hidden="1" customHeight="1" x14ac:dyDescent="0.25"/>
    <row r="34617" ht="0" hidden="1" customHeight="1" x14ac:dyDescent="0.25"/>
    <row r="34618" ht="0" hidden="1" customHeight="1" x14ac:dyDescent="0.25"/>
    <row r="34619" ht="0" hidden="1" customHeight="1" x14ac:dyDescent="0.25"/>
    <row r="34620" ht="0" hidden="1" customHeight="1" x14ac:dyDescent="0.25"/>
    <row r="34621" ht="0" hidden="1" customHeight="1" x14ac:dyDescent="0.25"/>
    <row r="34622" ht="0" hidden="1" customHeight="1" x14ac:dyDescent="0.25"/>
    <row r="34623" ht="0" hidden="1" customHeight="1" x14ac:dyDescent="0.25"/>
    <row r="34624" ht="0" hidden="1" customHeight="1" x14ac:dyDescent="0.25"/>
    <row r="34625" ht="0" hidden="1" customHeight="1" x14ac:dyDescent="0.25"/>
    <row r="34626" ht="0" hidden="1" customHeight="1" x14ac:dyDescent="0.25"/>
    <row r="34627" ht="0" hidden="1" customHeight="1" x14ac:dyDescent="0.25"/>
    <row r="34628" ht="0" hidden="1" customHeight="1" x14ac:dyDescent="0.25"/>
    <row r="34629" ht="0" hidden="1" customHeight="1" x14ac:dyDescent="0.25"/>
    <row r="34630" ht="0" hidden="1" customHeight="1" x14ac:dyDescent="0.25"/>
    <row r="34631" ht="0" hidden="1" customHeight="1" x14ac:dyDescent="0.25"/>
    <row r="34632" ht="0" hidden="1" customHeight="1" x14ac:dyDescent="0.25"/>
    <row r="34633" ht="0" hidden="1" customHeight="1" x14ac:dyDescent="0.25"/>
    <row r="34634" ht="0" hidden="1" customHeight="1" x14ac:dyDescent="0.25"/>
    <row r="34635" ht="0" hidden="1" customHeight="1" x14ac:dyDescent="0.25"/>
    <row r="34636" ht="0" hidden="1" customHeight="1" x14ac:dyDescent="0.25"/>
    <row r="34637" ht="0" hidden="1" customHeight="1" x14ac:dyDescent="0.25"/>
    <row r="34638" ht="0" hidden="1" customHeight="1" x14ac:dyDescent="0.25"/>
    <row r="34639" ht="0" hidden="1" customHeight="1" x14ac:dyDescent="0.25"/>
    <row r="34640" ht="0" hidden="1" customHeight="1" x14ac:dyDescent="0.25"/>
    <row r="34641" ht="0" hidden="1" customHeight="1" x14ac:dyDescent="0.25"/>
    <row r="34642" ht="0" hidden="1" customHeight="1" x14ac:dyDescent="0.25"/>
    <row r="34643" ht="0" hidden="1" customHeight="1" x14ac:dyDescent="0.25"/>
    <row r="34644" ht="0" hidden="1" customHeight="1" x14ac:dyDescent="0.25"/>
    <row r="34645" ht="0" hidden="1" customHeight="1" x14ac:dyDescent="0.25"/>
    <row r="34646" ht="0" hidden="1" customHeight="1" x14ac:dyDescent="0.25"/>
    <row r="34647" ht="0" hidden="1" customHeight="1" x14ac:dyDescent="0.25"/>
    <row r="34648" ht="0" hidden="1" customHeight="1" x14ac:dyDescent="0.25"/>
    <row r="34649" ht="0" hidden="1" customHeight="1" x14ac:dyDescent="0.25"/>
    <row r="34650" ht="0" hidden="1" customHeight="1" x14ac:dyDescent="0.25"/>
    <row r="34651" ht="0" hidden="1" customHeight="1" x14ac:dyDescent="0.25"/>
    <row r="34652" ht="0" hidden="1" customHeight="1" x14ac:dyDescent="0.25"/>
    <row r="34653" ht="0" hidden="1" customHeight="1" x14ac:dyDescent="0.25"/>
    <row r="34654" ht="0" hidden="1" customHeight="1" x14ac:dyDescent="0.25"/>
    <row r="34655" ht="0" hidden="1" customHeight="1" x14ac:dyDescent="0.25"/>
    <row r="34656" ht="0" hidden="1" customHeight="1" x14ac:dyDescent="0.25"/>
    <row r="34657" ht="0" hidden="1" customHeight="1" x14ac:dyDescent="0.25"/>
    <row r="34658" ht="0" hidden="1" customHeight="1" x14ac:dyDescent="0.25"/>
    <row r="34659" ht="0" hidden="1" customHeight="1" x14ac:dyDescent="0.25"/>
    <row r="34660" ht="0" hidden="1" customHeight="1" x14ac:dyDescent="0.25"/>
    <row r="34661" ht="0" hidden="1" customHeight="1" x14ac:dyDescent="0.25"/>
    <row r="34662" ht="0" hidden="1" customHeight="1" x14ac:dyDescent="0.25"/>
    <row r="34663" ht="0" hidden="1" customHeight="1" x14ac:dyDescent="0.25"/>
    <row r="34664" ht="0" hidden="1" customHeight="1" x14ac:dyDescent="0.25"/>
    <row r="34665" ht="0" hidden="1" customHeight="1" x14ac:dyDescent="0.25"/>
    <row r="34666" ht="0" hidden="1" customHeight="1" x14ac:dyDescent="0.25"/>
    <row r="34667" ht="0" hidden="1" customHeight="1" x14ac:dyDescent="0.25"/>
    <row r="34668" ht="0" hidden="1" customHeight="1" x14ac:dyDescent="0.25"/>
    <row r="34669" ht="0" hidden="1" customHeight="1" x14ac:dyDescent="0.25"/>
    <row r="34670" ht="0" hidden="1" customHeight="1" x14ac:dyDescent="0.25"/>
    <row r="34671" ht="0" hidden="1" customHeight="1" x14ac:dyDescent="0.25"/>
    <row r="34672" ht="0" hidden="1" customHeight="1" x14ac:dyDescent="0.25"/>
    <row r="34673" ht="0" hidden="1" customHeight="1" x14ac:dyDescent="0.25"/>
    <row r="34674" ht="0" hidden="1" customHeight="1" x14ac:dyDescent="0.25"/>
    <row r="34675" ht="0" hidden="1" customHeight="1" x14ac:dyDescent="0.25"/>
    <row r="34676" ht="0" hidden="1" customHeight="1" x14ac:dyDescent="0.25"/>
    <row r="34677" ht="0" hidden="1" customHeight="1" x14ac:dyDescent="0.25"/>
    <row r="34678" ht="0" hidden="1" customHeight="1" x14ac:dyDescent="0.25"/>
    <row r="34679" ht="0" hidden="1" customHeight="1" x14ac:dyDescent="0.25"/>
    <row r="34680" ht="0" hidden="1" customHeight="1" x14ac:dyDescent="0.25"/>
    <row r="34681" ht="0" hidden="1" customHeight="1" x14ac:dyDescent="0.25"/>
    <row r="34682" ht="0" hidden="1" customHeight="1" x14ac:dyDescent="0.25"/>
    <row r="34683" ht="0" hidden="1" customHeight="1" x14ac:dyDescent="0.25"/>
    <row r="34684" ht="0" hidden="1" customHeight="1" x14ac:dyDescent="0.25"/>
    <row r="34685" ht="0" hidden="1" customHeight="1" x14ac:dyDescent="0.25"/>
    <row r="34686" ht="0" hidden="1" customHeight="1" x14ac:dyDescent="0.25"/>
    <row r="34687" ht="0" hidden="1" customHeight="1" x14ac:dyDescent="0.25"/>
    <row r="34688" ht="0" hidden="1" customHeight="1" x14ac:dyDescent="0.25"/>
    <row r="34689" ht="0" hidden="1" customHeight="1" x14ac:dyDescent="0.25"/>
    <row r="34690" ht="0" hidden="1" customHeight="1" x14ac:dyDescent="0.25"/>
    <row r="34691" ht="0" hidden="1" customHeight="1" x14ac:dyDescent="0.25"/>
    <row r="34692" ht="0" hidden="1" customHeight="1" x14ac:dyDescent="0.25"/>
    <row r="34693" ht="0" hidden="1" customHeight="1" x14ac:dyDescent="0.25"/>
    <row r="34694" ht="0" hidden="1" customHeight="1" x14ac:dyDescent="0.25"/>
    <row r="34695" ht="0" hidden="1" customHeight="1" x14ac:dyDescent="0.25"/>
    <row r="34696" ht="0" hidden="1" customHeight="1" x14ac:dyDescent="0.25"/>
    <row r="34697" ht="0" hidden="1" customHeight="1" x14ac:dyDescent="0.25"/>
    <row r="34698" ht="0" hidden="1" customHeight="1" x14ac:dyDescent="0.25"/>
    <row r="34699" ht="0" hidden="1" customHeight="1" x14ac:dyDescent="0.25"/>
    <row r="34700" ht="0" hidden="1" customHeight="1" x14ac:dyDescent="0.25"/>
    <row r="34701" ht="0" hidden="1" customHeight="1" x14ac:dyDescent="0.25"/>
    <row r="34702" ht="0" hidden="1" customHeight="1" x14ac:dyDescent="0.25"/>
    <row r="34703" ht="0" hidden="1" customHeight="1" x14ac:dyDescent="0.25"/>
    <row r="34704" ht="0" hidden="1" customHeight="1" x14ac:dyDescent="0.25"/>
    <row r="34705" ht="0" hidden="1" customHeight="1" x14ac:dyDescent="0.25"/>
    <row r="34706" ht="0" hidden="1" customHeight="1" x14ac:dyDescent="0.25"/>
    <row r="34707" ht="0" hidden="1" customHeight="1" x14ac:dyDescent="0.25"/>
    <row r="34708" ht="0" hidden="1" customHeight="1" x14ac:dyDescent="0.25"/>
    <row r="34709" ht="0" hidden="1" customHeight="1" x14ac:dyDescent="0.25"/>
    <row r="34710" ht="0" hidden="1" customHeight="1" x14ac:dyDescent="0.25"/>
    <row r="34711" ht="0" hidden="1" customHeight="1" x14ac:dyDescent="0.25"/>
    <row r="34712" ht="0" hidden="1" customHeight="1" x14ac:dyDescent="0.25"/>
    <row r="34713" ht="0" hidden="1" customHeight="1" x14ac:dyDescent="0.25"/>
    <row r="34714" ht="0" hidden="1" customHeight="1" x14ac:dyDescent="0.25"/>
    <row r="34715" ht="0" hidden="1" customHeight="1" x14ac:dyDescent="0.25"/>
    <row r="34716" ht="0" hidden="1" customHeight="1" x14ac:dyDescent="0.25"/>
    <row r="34717" ht="0" hidden="1" customHeight="1" x14ac:dyDescent="0.25"/>
    <row r="34718" ht="0" hidden="1" customHeight="1" x14ac:dyDescent="0.25"/>
    <row r="34719" ht="0" hidden="1" customHeight="1" x14ac:dyDescent="0.25"/>
    <row r="34720" ht="0" hidden="1" customHeight="1" x14ac:dyDescent="0.25"/>
    <row r="34721" ht="0" hidden="1" customHeight="1" x14ac:dyDescent="0.25"/>
    <row r="34722" ht="0" hidden="1" customHeight="1" x14ac:dyDescent="0.25"/>
    <row r="34723" ht="0" hidden="1" customHeight="1" x14ac:dyDescent="0.25"/>
    <row r="34724" ht="0" hidden="1" customHeight="1" x14ac:dyDescent="0.25"/>
    <row r="34725" ht="0" hidden="1" customHeight="1" x14ac:dyDescent="0.25"/>
    <row r="34726" ht="0" hidden="1" customHeight="1" x14ac:dyDescent="0.25"/>
    <row r="34727" ht="0" hidden="1" customHeight="1" x14ac:dyDescent="0.25"/>
    <row r="34728" ht="0" hidden="1" customHeight="1" x14ac:dyDescent="0.25"/>
    <row r="34729" ht="0" hidden="1" customHeight="1" x14ac:dyDescent="0.25"/>
    <row r="34730" ht="0" hidden="1" customHeight="1" x14ac:dyDescent="0.25"/>
    <row r="34731" ht="0" hidden="1" customHeight="1" x14ac:dyDescent="0.25"/>
    <row r="34732" ht="0" hidden="1" customHeight="1" x14ac:dyDescent="0.25"/>
    <row r="34733" ht="0" hidden="1" customHeight="1" x14ac:dyDescent="0.25"/>
    <row r="34734" ht="0" hidden="1" customHeight="1" x14ac:dyDescent="0.25"/>
    <row r="34735" ht="0" hidden="1" customHeight="1" x14ac:dyDescent="0.25"/>
    <row r="34736" ht="0" hidden="1" customHeight="1" x14ac:dyDescent="0.25"/>
    <row r="34737" ht="0" hidden="1" customHeight="1" x14ac:dyDescent="0.25"/>
    <row r="34738" ht="0" hidden="1" customHeight="1" x14ac:dyDescent="0.25"/>
    <row r="34739" ht="0" hidden="1" customHeight="1" x14ac:dyDescent="0.25"/>
    <row r="34740" ht="0" hidden="1" customHeight="1" x14ac:dyDescent="0.25"/>
    <row r="34741" ht="0" hidden="1" customHeight="1" x14ac:dyDescent="0.25"/>
    <row r="34742" ht="0" hidden="1" customHeight="1" x14ac:dyDescent="0.25"/>
    <row r="34743" ht="0" hidden="1" customHeight="1" x14ac:dyDescent="0.25"/>
    <row r="34744" ht="0" hidden="1" customHeight="1" x14ac:dyDescent="0.25"/>
    <row r="34745" ht="0" hidden="1" customHeight="1" x14ac:dyDescent="0.25"/>
    <row r="34746" ht="0" hidden="1" customHeight="1" x14ac:dyDescent="0.25"/>
    <row r="34747" ht="0" hidden="1" customHeight="1" x14ac:dyDescent="0.25"/>
    <row r="34748" ht="0" hidden="1" customHeight="1" x14ac:dyDescent="0.25"/>
    <row r="34749" ht="0" hidden="1" customHeight="1" x14ac:dyDescent="0.25"/>
    <row r="34750" ht="0" hidden="1" customHeight="1" x14ac:dyDescent="0.25"/>
    <row r="34751" ht="0" hidden="1" customHeight="1" x14ac:dyDescent="0.25"/>
    <row r="34752" ht="0" hidden="1" customHeight="1" x14ac:dyDescent="0.25"/>
    <row r="34753" ht="0" hidden="1" customHeight="1" x14ac:dyDescent="0.25"/>
    <row r="34754" ht="0" hidden="1" customHeight="1" x14ac:dyDescent="0.25"/>
    <row r="34755" ht="0" hidden="1" customHeight="1" x14ac:dyDescent="0.25"/>
    <row r="34756" ht="0" hidden="1" customHeight="1" x14ac:dyDescent="0.25"/>
    <row r="34757" ht="0" hidden="1" customHeight="1" x14ac:dyDescent="0.25"/>
    <row r="34758" ht="0" hidden="1" customHeight="1" x14ac:dyDescent="0.25"/>
    <row r="34759" ht="0" hidden="1" customHeight="1" x14ac:dyDescent="0.25"/>
    <row r="34760" ht="0" hidden="1" customHeight="1" x14ac:dyDescent="0.25"/>
    <row r="34761" ht="0" hidden="1" customHeight="1" x14ac:dyDescent="0.25"/>
    <row r="34762" ht="0" hidden="1" customHeight="1" x14ac:dyDescent="0.25"/>
    <row r="34763" ht="0" hidden="1" customHeight="1" x14ac:dyDescent="0.25"/>
    <row r="34764" ht="0" hidden="1" customHeight="1" x14ac:dyDescent="0.25"/>
    <row r="34765" ht="0" hidden="1" customHeight="1" x14ac:dyDescent="0.25"/>
    <row r="34766" ht="0" hidden="1" customHeight="1" x14ac:dyDescent="0.25"/>
    <row r="34767" ht="0" hidden="1" customHeight="1" x14ac:dyDescent="0.25"/>
    <row r="34768" ht="0" hidden="1" customHeight="1" x14ac:dyDescent="0.25"/>
    <row r="34769" ht="0" hidden="1" customHeight="1" x14ac:dyDescent="0.25"/>
    <row r="34770" ht="0" hidden="1" customHeight="1" x14ac:dyDescent="0.25"/>
    <row r="34771" ht="0" hidden="1" customHeight="1" x14ac:dyDescent="0.25"/>
    <row r="34772" ht="0" hidden="1" customHeight="1" x14ac:dyDescent="0.25"/>
    <row r="34773" ht="0" hidden="1" customHeight="1" x14ac:dyDescent="0.25"/>
    <row r="34774" ht="0" hidden="1" customHeight="1" x14ac:dyDescent="0.25"/>
    <row r="34775" ht="0" hidden="1" customHeight="1" x14ac:dyDescent="0.25"/>
    <row r="34776" ht="0" hidden="1" customHeight="1" x14ac:dyDescent="0.25"/>
    <row r="34777" ht="0" hidden="1" customHeight="1" x14ac:dyDescent="0.25"/>
    <row r="34778" ht="0" hidden="1" customHeight="1" x14ac:dyDescent="0.25"/>
    <row r="34779" ht="0" hidden="1" customHeight="1" x14ac:dyDescent="0.25"/>
    <row r="34780" ht="0" hidden="1" customHeight="1" x14ac:dyDescent="0.25"/>
    <row r="34781" ht="0" hidden="1" customHeight="1" x14ac:dyDescent="0.25"/>
    <row r="34782" ht="0" hidden="1" customHeight="1" x14ac:dyDescent="0.25"/>
    <row r="34783" ht="0" hidden="1" customHeight="1" x14ac:dyDescent="0.25"/>
    <row r="34784" ht="0" hidden="1" customHeight="1" x14ac:dyDescent="0.25"/>
    <row r="34785" ht="0" hidden="1" customHeight="1" x14ac:dyDescent="0.25"/>
    <row r="34786" ht="0" hidden="1" customHeight="1" x14ac:dyDescent="0.25"/>
    <row r="34787" ht="0" hidden="1" customHeight="1" x14ac:dyDescent="0.25"/>
    <row r="34788" ht="0" hidden="1" customHeight="1" x14ac:dyDescent="0.25"/>
    <row r="34789" ht="0" hidden="1" customHeight="1" x14ac:dyDescent="0.25"/>
    <row r="34790" ht="0" hidden="1" customHeight="1" x14ac:dyDescent="0.25"/>
    <row r="34791" ht="0" hidden="1" customHeight="1" x14ac:dyDescent="0.25"/>
    <row r="34792" ht="0" hidden="1" customHeight="1" x14ac:dyDescent="0.25"/>
    <row r="34793" ht="0" hidden="1" customHeight="1" x14ac:dyDescent="0.25"/>
    <row r="34794" ht="0" hidden="1" customHeight="1" x14ac:dyDescent="0.25"/>
    <row r="34795" ht="0" hidden="1" customHeight="1" x14ac:dyDescent="0.25"/>
    <row r="34796" ht="0" hidden="1" customHeight="1" x14ac:dyDescent="0.25"/>
    <row r="34797" ht="0" hidden="1" customHeight="1" x14ac:dyDescent="0.25"/>
    <row r="34798" ht="0" hidden="1" customHeight="1" x14ac:dyDescent="0.25"/>
    <row r="34799" ht="0" hidden="1" customHeight="1" x14ac:dyDescent="0.25"/>
    <row r="34800" ht="0" hidden="1" customHeight="1" x14ac:dyDescent="0.25"/>
    <row r="34801" ht="0" hidden="1" customHeight="1" x14ac:dyDescent="0.25"/>
    <row r="34802" ht="0" hidden="1" customHeight="1" x14ac:dyDescent="0.25"/>
    <row r="34803" ht="0" hidden="1" customHeight="1" x14ac:dyDescent="0.25"/>
    <row r="34804" ht="0" hidden="1" customHeight="1" x14ac:dyDescent="0.25"/>
    <row r="34805" ht="0" hidden="1" customHeight="1" x14ac:dyDescent="0.25"/>
    <row r="34806" ht="0" hidden="1" customHeight="1" x14ac:dyDescent="0.25"/>
    <row r="34807" ht="0" hidden="1" customHeight="1" x14ac:dyDescent="0.25"/>
    <row r="34808" ht="0" hidden="1" customHeight="1" x14ac:dyDescent="0.25"/>
    <row r="34809" ht="0" hidden="1" customHeight="1" x14ac:dyDescent="0.25"/>
    <row r="34810" ht="0" hidden="1" customHeight="1" x14ac:dyDescent="0.25"/>
    <row r="34811" ht="0" hidden="1" customHeight="1" x14ac:dyDescent="0.25"/>
    <row r="34812" ht="0" hidden="1" customHeight="1" x14ac:dyDescent="0.25"/>
    <row r="34813" ht="0" hidden="1" customHeight="1" x14ac:dyDescent="0.25"/>
    <row r="34814" ht="0" hidden="1" customHeight="1" x14ac:dyDescent="0.25"/>
    <row r="34815" ht="0" hidden="1" customHeight="1" x14ac:dyDescent="0.25"/>
    <row r="34816" ht="0" hidden="1" customHeight="1" x14ac:dyDescent="0.25"/>
    <row r="34817" ht="0" hidden="1" customHeight="1" x14ac:dyDescent="0.25"/>
    <row r="34818" ht="0" hidden="1" customHeight="1" x14ac:dyDescent="0.25"/>
    <row r="34819" ht="0" hidden="1" customHeight="1" x14ac:dyDescent="0.25"/>
    <row r="34820" ht="0" hidden="1" customHeight="1" x14ac:dyDescent="0.25"/>
    <row r="34821" ht="0" hidden="1" customHeight="1" x14ac:dyDescent="0.25"/>
    <row r="34822" ht="0" hidden="1" customHeight="1" x14ac:dyDescent="0.25"/>
    <row r="34823" ht="0" hidden="1" customHeight="1" x14ac:dyDescent="0.25"/>
    <row r="34824" ht="0" hidden="1" customHeight="1" x14ac:dyDescent="0.25"/>
    <row r="34825" ht="0" hidden="1" customHeight="1" x14ac:dyDescent="0.25"/>
    <row r="34826" ht="0" hidden="1" customHeight="1" x14ac:dyDescent="0.25"/>
    <row r="34827" ht="0" hidden="1" customHeight="1" x14ac:dyDescent="0.25"/>
    <row r="34828" ht="0" hidden="1" customHeight="1" x14ac:dyDescent="0.25"/>
    <row r="34829" ht="0" hidden="1" customHeight="1" x14ac:dyDescent="0.25"/>
    <row r="34830" ht="0" hidden="1" customHeight="1" x14ac:dyDescent="0.25"/>
    <row r="34831" ht="0" hidden="1" customHeight="1" x14ac:dyDescent="0.25"/>
    <row r="34832" ht="0" hidden="1" customHeight="1" x14ac:dyDescent="0.25"/>
    <row r="34833" ht="0" hidden="1" customHeight="1" x14ac:dyDescent="0.25"/>
    <row r="34834" ht="0" hidden="1" customHeight="1" x14ac:dyDescent="0.25"/>
    <row r="34835" ht="0" hidden="1" customHeight="1" x14ac:dyDescent="0.25"/>
    <row r="34836" ht="0" hidden="1" customHeight="1" x14ac:dyDescent="0.25"/>
    <row r="34837" ht="0" hidden="1" customHeight="1" x14ac:dyDescent="0.25"/>
    <row r="34838" ht="0" hidden="1" customHeight="1" x14ac:dyDescent="0.25"/>
    <row r="34839" ht="0" hidden="1" customHeight="1" x14ac:dyDescent="0.25"/>
    <row r="34840" ht="0" hidden="1" customHeight="1" x14ac:dyDescent="0.25"/>
    <row r="34841" ht="0" hidden="1" customHeight="1" x14ac:dyDescent="0.25"/>
    <row r="34842" ht="0" hidden="1" customHeight="1" x14ac:dyDescent="0.25"/>
    <row r="34843" ht="0" hidden="1" customHeight="1" x14ac:dyDescent="0.25"/>
    <row r="34844" ht="0" hidden="1" customHeight="1" x14ac:dyDescent="0.25"/>
    <row r="34845" ht="0" hidden="1" customHeight="1" x14ac:dyDescent="0.25"/>
    <row r="34846" ht="0" hidden="1" customHeight="1" x14ac:dyDescent="0.25"/>
    <row r="34847" ht="0" hidden="1" customHeight="1" x14ac:dyDescent="0.25"/>
    <row r="34848" ht="0" hidden="1" customHeight="1" x14ac:dyDescent="0.25"/>
    <row r="34849" ht="0" hidden="1" customHeight="1" x14ac:dyDescent="0.25"/>
    <row r="34850" ht="0" hidden="1" customHeight="1" x14ac:dyDescent="0.25"/>
    <row r="34851" ht="0" hidden="1" customHeight="1" x14ac:dyDescent="0.25"/>
    <row r="34852" ht="0" hidden="1" customHeight="1" x14ac:dyDescent="0.25"/>
    <row r="34853" ht="0" hidden="1" customHeight="1" x14ac:dyDescent="0.25"/>
    <row r="34854" ht="0" hidden="1" customHeight="1" x14ac:dyDescent="0.25"/>
    <row r="34855" ht="0" hidden="1" customHeight="1" x14ac:dyDescent="0.25"/>
    <row r="34856" ht="0" hidden="1" customHeight="1" x14ac:dyDescent="0.25"/>
    <row r="34857" ht="0" hidden="1" customHeight="1" x14ac:dyDescent="0.25"/>
    <row r="34858" ht="0" hidden="1" customHeight="1" x14ac:dyDescent="0.25"/>
    <row r="34859" ht="0" hidden="1" customHeight="1" x14ac:dyDescent="0.25"/>
    <row r="34860" ht="0" hidden="1" customHeight="1" x14ac:dyDescent="0.25"/>
    <row r="34861" ht="0" hidden="1" customHeight="1" x14ac:dyDescent="0.25"/>
    <row r="34862" ht="0" hidden="1" customHeight="1" x14ac:dyDescent="0.25"/>
    <row r="34863" ht="0" hidden="1" customHeight="1" x14ac:dyDescent="0.25"/>
    <row r="34864" ht="0" hidden="1" customHeight="1" x14ac:dyDescent="0.25"/>
    <row r="34865" ht="0" hidden="1" customHeight="1" x14ac:dyDescent="0.25"/>
    <row r="34866" ht="0" hidden="1" customHeight="1" x14ac:dyDescent="0.25"/>
    <row r="34867" ht="0" hidden="1" customHeight="1" x14ac:dyDescent="0.25"/>
    <row r="34868" ht="0" hidden="1" customHeight="1" x14ac:dyDescent="0.25"/>
    <row r="34869" ht="0" hidden="1" customHeight="1" x14ac:dyDescent="0.25"/>
    <row r="34870" ht="0" hidden="1" customHeight="1" x14ac:dyDescent="0.25"/>
    <row r="34871" ht="0" hidden="1" customHeight="1" x14ac:dyDescent="0.25"/>
    <row r="34872" ht="0" hidden="1" customHeight="1" x14ac:dyDescent="0.25"/>
    <row r="34873" ht="0" hidden="1" customHeight="1" x14ac:dyDescent="0.25"/>
    <row r="34874" ht="0" hidden="1" customHeight="1" x14ac:dyDescent="0.25"/>
    <row r="34875" ht="0" hidden="1" customHeight="1" x14ac:dyDescent="0.25"/>
    <row r="34876" ht="0" hidden="1" customHeight="1" x14ac:dyDescent="0.25"/>
    <row r="34877" ht="0" hidden="1" customHeight="1" x14ac:dyDescent="0.25"/>
    <row r="34878" ht="0" hidden="1" customHeight="1" x14ac:dyDescent="0.25"/>
    <row r="34879" ht="0" hidden="1" customHeight="1" x14ac:dyDescent="0.25"/>
    <row r="34880" ht="0" hidden="1" customHeight="1" x14ac:dyDescent="0.25"/>
    <row r="34881" ht="0" hidden="1" customHeight="1" x14ac:dyDescent="0.25"/>
    <row r="34882" ht="0" hidden="1" customHeight="1" x14ac:dyDescent="0.25"/>
    <row r="34883" ht="0" hidden="1" customHeight="1" x14ac:dyDescent="0.25"/>
    <row r="34884" ht="0" hidden="1" customHeight="1" x14ac:dyDescent="0.25"/>
    <row r="34885" ht="0" hidden="1" customHeight="1" x14ac:dyDescent="0.25"/>
    <row r="34886" ht="0" hidden="1" customHeight="1" x14ac:dyDescent="0.25"/>
    <row r="34887" ht="0" hidden="1" customHeight="1" x14ac:dyDescent="0.25"/>
    <row r="34888" ht="0" hidden="1" customHeight="1" x14ac:dyDescent="0.25"/>
    <row r="34889" ht="0" hidden="1" customHeight="1" x14ac:dyDescent="0.25"/>
    <row r="34890" ht="0" hidden="1" customHeight="1" x14ac:dyDescent="0.25"/>
    <row r="34891" ht="0" hidden="1" customHeight="1" x14ac:dyDescent="0.25"/>
    <row r="34892" ht="0" hidden="1" customHeight="1" x14ac:dyDescent="0.25"/>
    <row r="34893" ht="0" hidden="1" customHeight="1" x14ac:dyDescent="0.25"/>
    <row r="34894" ht="0" hidden="1" customHeight="1" x14ac:dyDescent="0.25"/>
    <row r="34895" ht="0" hidden="1" customHeight="1" x14ac:dyDescent="0.25"/>
    <row r="34896" ht="0" hidden="1" customHeight="1" x14ac:dyDescent="0.25"/>
    <row r="34897" ht="0" hidden="1" customHeight="1" x14ac:dyDescent="0.25"/>
    <row r="34898" ht="0" hidden="1" customHeight="1" x14ac:dyDescent="0.25"/>
    <row r="34899" ht="0" hidden="1" customHeight="1" x14ac:dyDescent="0.25"/>
    <row r="34900" ht="0" hidden="1" customHeight="1" x14ac:dyDescent="0.25"/>
    <row r="34901" ht="0" hidden="1" customHeight="1" x14ac:dyDescent="0.25"/>
    <row r="34902" ht="0" hidden="1" customHeight="1" x14ac:dyDescent="0.25"/>
    <row r="34903" ht="0" hidden="1" customHeight="1" x14ac:dyDescent="0.25"/>
    <row r="34904" ht="0" hidden="1" customHeight="1" x14ac:dyDescent="0.25"/>
    <row r="34905" ht="0" hidden="1" customHeight="1" x14ac:dyDescent="0.25"/>
    <row r="34906" ht="0" hidden="1" customHeight="1" x14ac:dyDescent="0.25"/>
    <row r="34907" ht="0" hidden="1" customHeight="1" x14ac:dyDescent="0.25"/>
    <row r="34908" ht="0" hidden="1" customHeight="1" x14ac:dyDescent="0.25"/>
    <row r="34909" ht="0" hidden="1" customHeight="1" x14ac:dyDescent="0.25"/>
    <row r="34910" ht="0" hidden="1" customHeight="1" x14ac:dyDescent="0.25"/>
    <row r="34911" ht="0" hidden="1" customHeight="1" x14ac:dyDescent="0.25"/>
    <row r="34912" ht="0" hidden="1" customHeight="1" x14ac:dyDescent="0.25"/>
    <row r="34913" ht="0" hidden="1" customHeight="1" x14ac:dyDescent="0.25"/>
    <row r="34914" ht="0" hidden="1" customHeight="1" x14ac:dyDescent="0.25"/>
    <row r="34915" ht="0" hidden="1" customHeight="1" x14ac:dyDescent="0.25"/>
    <row r="34916" ht="0" hidden="1" customHeight="1" x14ac:dyDescent="0.25"/>
    <row r="34917" ht="0" hidden="1" customHeight="1" x14ac:dyDescent="0.25"/>
    <row r="34918" ht="0" hidden="1" customHeight="1" x14ac:dyDescent="0.25"/>
    <row r="34919" ht="0" hidden="1" customHeight="1" x14ac:dyDescent="0.25"/>
    <row r="34920" ht="0" hidden="1" customHeight="1" x14ac:dyDescent="0.25"/>
    <row r="34921" ht="0" hidden="1" customHeight="1" x14ac:dyDescent="0.25"/>
    <row r="34922" ht="0" hidden="1" customHeight="1" x14ac:dyDescent="0.25"/>
    <row r="34923" ht="0" hidden="1" customHeight="1" x14ac:dyDescent="0.25"/>
    <row r="34924" ht="0" hidden="1" customHeight="1" x14ac:dyDescent="0.25"/>
    <row r="34925" ht="0" hidden="1" customHeight="1" x14ac:dyDescent="0.25"/>
    <row r="34926" ht="0" hidden="1" customHeight="1" x14ac:dyDescent="0.25"/>
    <row r="34927" ht="0" hidden="1" customHeight="1" x14ac:dyDescent="0.25"/>
    <row r="34928" ht="0" hidden="1" customHeight="1" x14ac:dyDescent="0.25"/>
    <row r="34929" ht="0" hidden="1" customHeight="1" x14ac:dyDescent="0.25"/>
    <row r="34930" ht="0" hidden="1" customHeight="1" x14ac:dyDescent="0.25"/>
    <row r="34931" ht="0" hidden="1" customHeight="1" x14ac:dyDescent="0.25"/>
    <row r="34932" ht="0" hidden="1" customHeight="1" x14ac:dyDescent="0.25"/>
    <row r="34933" ht="0" hidden="1" customHeight="1" x14ac:dyDescent="0.25"/>
    <row r="34934" ht="0" hidden="1" customHeight="1" x14ac:dyDescent="0.25"/>
    <row r="34935" ht="0" hidden="1" customHeight="1" x14ac:dyDescent="0.25"/>
    <row r="34936" ht="0" hidden="1" customHeight="1" x14ac:dyDescent="0.25"/>
    <row r="34937" ht="0" hidden="1" customHeight="1" x14ac:dyDescent="0.25"/>
    <row r="34938" ht="0" hidden="1" customHeight="1" x14ac:dyDescent="0.25"/>
    <row r="34939" ht="0" hidden="1" customHeight="1" x14ac:dyDescent="0.25"/>
    <row r="34940" ht="0" hidden="1" customHeight="1" x14ac:dyDescent="0.25"/>
    <row r="34941" ht="0" hidden="1" customHeight="1" x14ac:dyDescent="0.25"/>
    <row r="34942" ht="0" hidden="1" customHeight="1" x14ac:dyDescent="0.25"/>
    <row r="34943" ht="0" hidden="1" customHeight="1" x14ac:dyDescent="0.25"/>
    <row r="34944" ht="0" hidden="1" customHeight="1" x14ac:dyDescent="0.25"/>
    <row r="34945" ht="0" hidden="1" customHeight="1" x14ac:dyDescent="0.25"/>
    <row r="34946" ht="0" hidden="1" customHeight="1" x14ac:dyDescent="0.25"/>
    <row r="34947" ht="0" hidden="1" customHeight="1" x14ac:dyDescent="0.25"/>
    <row r="34948" ht="0" hidden="1" customHeight="1" x14ac:dyDescent="0.25"/>
    <row r="34949" ht="0" hidden="1" customHeight="1" x14ac:dyDescent="0.25"/>
    <row r="34950" ht="0" hidden="1" customHeight="1" x14ac:dyDescent="0.25"/>
    <row r="34951" ht="0" hidden="1" customHeight="1" x14ac:dyDescent="0.25"/>
    <row r="34952" ht="0" hidden="1" customHeight="1" x14ac:dyDescent="0.25"/>
    <row r="34953" ht="0" hidden="1" customHeight="1" x14ac:dyDescent="0.25"/>
    <row r="34954" ht="0" hidden="1" customHeight="1" x14ac:dyDescent="0.25"/>
    <row r="34955" ht="0" hidden="1" customHeight="1" x14ac:dyDescent="0.25"/>
    <row r="34956" ht="0" hidden="1" customHeight="1" x14ac:dyDescent="0.25"/>
    <row r="34957" ht="0" hidden="1" customHeight="1" x14ac:dyDescent="0.25"/>
    <row r="34958" ht="0" hidden="1" customHeight="1" x14ac:dyDescent="0.25"/>
    <row r="34959" ht="0" hidden="1" customHeight="1" x14ac:dyDescent="0.25"/>
    <row r="34960" ht="0" hidden="1" customHeight="1" x14ac:dyDescent="0.25"/>
    <row r="34961" ht="0" hidden="1" customHeight="1" x14ac:dyDescent="0.25"/>
    <row r="34962" ht="0" hidden="1" customHeight="1" x14ac:dyDescent="0.25"/>
    <row r="34963" ht="0" hidden="1" customHeight="1" x14ac:dyDescent="0.25"/>
    <row r="34964" ht="0" hidden="1" customHeight="1" x14ac:dyDescent="0.25"/>
    <row r="34965" ht="0" hidden="1" customHeight="1" x14ac:dyDescent="0.25"/>
    <row r="34966" ht="0" hidden="1" customHeight="1" x14ac:dyDescent="0.25"/>
    <row r="34967" ht="0" hidden="1" customHeight="1" x14ac:dyDescent="0.25"/>
    <row r="34968" ht="0" hidden="1" customHeight="1" x14ac:dyDescent="0.25"/>
    <row r="34969" ht="0" hidden="1" customHeight="1" x14ac:dyDescent="0.25"/>
    <row r="34970" ht="0" hidden="1" customHeight="1" x14ac:dyDescent="0.25"/>
    <row r="34971" ht="0" hidden="1" customHeight="1" x14ac:dyDescent="0.25"/>
    <row r="34972" ht="0" hidden="1" customHeight="1" x14ac:dyDescent="0.25"/>
    <row r="34973" ht="0" hidden="1" customHeight="1" x14ac:dyDescent="0.25"/>
    <row r="34974" ht="0" hidden="1" customHeight="1" x14ac:dyDescent="0.25"/>
    <row r="34975" ht="0" hidden="1" customHeight="1" x14ac:dyDescent="0.25"/>
    <row r="34976" ht="0" hidden="1" customHeight="1" x14ac:dyDescent="0.25"/>
    <row r="34977" ht="0" hidden="1" customHeight="1" x14ac:dyDescent="0.25"/>
    <row r="34978" ht="0" hidden="1" customHeight="1" x14ac:dyDescent="0.25"/>
    <row r="34979" ht="0" hidden="1" customHeight="1" x14ac:dyDescent="0.25"/>
    <row r="34980" ht="0" hidden="1" customHeight="1" x14ac:dyDescent="0.25"/>
    <row r="34981" ht="0" hidden="1" customHeight="1" x14ac:dyDescent="0.25"/>
    <row r="34982" ht="0" hidden="1" customHeight="1" x14ac:dyDescent="0.25"/>
    <row r="34983" ht="0" hidden="1" customHeight="1" x14ac:dyDescent="0.25"/>
    <row r="34984" ht="0" hidden="1" customHeight="1" x14ac:dyDescent="0.25"/>
    <row r="34985" ht="0" hidden="1" customHeight="1" x14ac:dyDescent="0.25"/>
    <row r="34986" ht="0" hidden="1" customHeight="1" x14ac:dyDescent="0.25"/>
    <row r="34987" ht="0" hidden="1" customHeight="1" x14ac:dyDescent="0.25"/>
    <row r="34988" ht="0" hidden="1" customHeight="1" x14ac:dyDescent="0.25"/>
    <row r="34989" ht="0" hidden="1" customHeight="1" x14ac:dyDescent="0.25"/>
    <row r="34990" ht="0" hidden="1" customHeight="1" x14ac:dyDescent="0.25"/>
    <row r="34991" ht="0" hidden="1" customHeight="1" x14ac:dyDescent="0.25"/>
    <row r="34992" ht="0" hidden="1" customHeight="1" x14ac:dyDescent="0.25"/>
    <row r="34993" ht="0" hidden="1" customHeight="1" x14ac:dyDescent="0.25"/>
    <row r="34994" ht="0" hidden="1" customHeight="1" x14ac:dyDescent="0.25"/>
    <row r="34995" ht="0" hidden="1" customHeight="1" x14ac:dyDescent="0.25"/>
    <row r="34996" ht="0" hidden="1" customHeight="1" x14ac:dyDescent="0.25"/>
    <row r="34997" ht="0" hidden="1" customHeight="1" x14ac:dyDescent="0.25"/>
    <row r="34998" ht="0" hidden="1" customHeight="1" x14ac:dyDescent="0.25"/>
    <row r="34999" ht="0" hidden="1" customHeight="1" x14ac:dyDescent="0.25"/>
    <row r="35000" ht="0" hidden="1" customHeight="1" x14ac:dyDescent="0.25"/>
    <row r="35001" ht="0" hidden="1" customHeight="1" x14ac:dyDescent="0.25"/>
    <row r="35002" ht="0" hidden="1" customHeight="1" x14ac:dyDescent="0.25"/>
    <row r="35003" ht="0" hidden="1" customHeight="1" x14ac:dyDescent="0.25"/>
    <row r="35004" ht="0" hidden="1" customHeight="1" x14ac:dyDescent="0.25"/>
    <row r="35005" ht="0" hidden="1" customHeight="1" x14ac:dyDescent="0.25"/>
    <row r="35006" ht="0" hidden="1" customHeight="1" x14ac:dyDescent="0.25"/>
    <row r="35007" ht="0" hidden="1" customHeight="1" x14ac:dyDescent="0.25"/>
    <row r="35008" ht="0" hidden="1" customHeight="1" x14ac:dyDescent="0.25"/>
    <row r="35009" ht="0" hidden="1" customHeight="1" x14ac:dyDescent="0.25"/>
    <row r="35010" ht="0" hidden="1" customHeight="1" x14ac:dyDescent="0.25"/>
    <row r="35011" ht="0" hidden="1" customHeight="1" x14ac:dyDescent="0.25"/>
    <row r="35012" ht="0" hidden="1" customHeight="1" x14ac:dyDescent="0.25"/>
    <row r="35013" ht="0" hidden="1" customHeight="1" x14ac:dyDescent="0.25"/>
    <row r="35014" ht="0" hidden="1" customHeight="1" x14ac:dyDescent="0.25"/>
    <row r="35015" ht="0" hidden="1" customHeight="1" x14ac:dyDescent="0.25"/>
    <row r="35016" ht="0" hidden="1" customHeight="1" x14ac:dyDescent="0.25"/>
    <row r="35017" ht="0" hidden="1" customHeight="1" x14ac:dyDescent="0.25"/>
    <row r="35018" ht="0" hidden="1" customHeight="1" x14ac:dyDescent="0.25"/>
    <row r="35019" ht="0" hidden="1" customHeight="1" x14ac:dyDescent="0.25"/>
    <row r="35020" ht="0" hidden="1" customHeight="1" x14ac:dyDescent="0.25"/>
    <row r="35021" ht="0" hidden="1" customHeight="1" x14ac:dyDescent="0.25"/>
    <row r="35022" ht="0" hidden="1" customHeight="1" x14ac:dyDescent="0.25"/>
    <row r="35023" ht="0" hidden="1" customHeight="1" x14ac:dyDescent="0.25"/>
    <row r="35024" ht="0" hidden="1" customHeight="1" x14ac:dyDescent="0.25"/>
    <row r="35025" ht="0" hidden="1" customHeight="1" x14ac:dyDescent="0.25"/>
    <row r="35026" ht="0" hidden="1" customHeight="1" x14ac:dyDescent="0.25"/>
    <row r="35027" ht="0" hidden="1" customHeight="1" x14ac:dyDescent="0.25"/>
    <row r="35028" ht="0" hidden="1" customHeight="1" x14ac:dyDescent="0.25"/>
    <row r="35029" ht="0" hidden="1" customHeight="1" x14ac:dyDescent="0.25"/>
    <row r="35030" ht="0" hidden="1" customHeight="1" x14ac:dyDescent="0.25"/>
    <row r="35031" ht="0" hidden="1" customHeight="1" x14ac:dyDescent="0.25"/>
    <row r="35032" ht="0" hidden="1" customHeight="1" x14ac:dyDescent="0.25"/>
    <row r="35033" ht="0" hidden="1" customHeight="1" x14ac:dyDescent="0.25"/>
    <row r="35034" ht="0" hidden="1" customHeight="1" x14ac:dyDescent="0.25"/>
    <row r="35035" ht="0" hidden="1" customHeight="1" x14ac:dyDescent="0.25"/>
    <row r="35036" ht="0" hidden="1" customHeight="1" x14ac:dyDescent="0.25"/>
    <row r="35037" ht="0" hidden="1" customHeight="1" x14ac:dyDescent="0.25"/>
    <row r="35038" ht="0" hidden="1" customHeight="1" x14ac:dyDescent="0.25"/>
    <row r="35039" ht="0" hidden="1" customHeight="1" x14ac:dyDescent="0.25"/>
    <row r="35040" ht="0" hidden="1" customHeight="1" x14ac:dyDescent="0.25"/>
    <row r="35041" ht="0" hidden="1" customHeight="1" x14ac:dyDescent="0.25"/>
    <row r="35042" ht="0" hidden="1" customHeight="1" x14ac:dyDescent="0.25"/>
    <row r="35043" ht="0" hidden="1" customHeight="1" x14ac:dyDescent="0.25"/>
    <row r="35044" ht="0" hidden="1" customHeight="1" x14ac:dyDescent="0.25"/>
    <row r="35045" ht="0" hidden="1" customHeight="1" x14ac:dyDescent="0.25"/>
    <row r="35046" ht="0" hidden="1" customHeight="1" x14ac:dyDescent="0.25"/>
    <row r="35047" ht="0" hidden="1" customHeight="1" x14ac:dyDescent="0.25"/>
    <row r="35048" ht="0" hidden="1" customHeight="1" x14ac:dyDescent="0.25"/>
    <row r="35049" ht="0" hidden="1" customHeight="1" x14ac:dyDescent="0.25"/>
    <row r="35050" ht="0" hidden="1" customHeight="1" x14ac:dyDescent="0.25"/>
    <row r="35051" ht="0" hidden="1" customHeight="1" x14ac:dyDescent="0.25"/>
    <row r="35052" ht="0" hidden="1" customHeight="1" x14ac:dyDescent="0.25"/>
    <row r="35053" ht="0" hidden="1" customHeight="1" x14ac:dyDescent="0.25"/>
    <row r="35054" ht="0" hidden="1" customHeight="1" x14ac:dyDescent="0.25"/>
    <row r="35055" ht="0" hidden="1" customHeight="1" x14ac:dyDescent="0.25"/>
    <row r="35056" ht="0" hidden="1" customHeight="1" x14ac:dyDescent="0.25"/>
    <row r="35057" ht="0" hidden="1" customHeight="1" x14ac:dyDescent="0.25"/>
    <row r="35058" ht="0" hidden="1" customHeight="1" x14ac:dyDescent="0.25"/>
    <row r="35059" ht="0" hidden="1" customHeight="1" x14ac:dyDescent="0.25"/>
    <row r="35060" ht="0" hidden="1" customHeight="1" x14ac:dyDescent="0.25"/>
    <row r="35061" ht="0" hidden="1" customHeight="1" x14ac:dyDescent="0.25"/>
    <row r="35062" ht="0" hidden="1" customHeight="1" x14ac:dyDescent="0.25"/>
    <row r="35063" ht="0" hidden="1" customHeight="1" x14ac:dyDescent="0.25"/>
    <row r="35064" ht="0" hidden="1" customHeight="1" x14ac:dyDescent="0.25"/>
    <row r="35065" ht="0" hidden="1" customHeight="1" x14ac:dyDescent="0.25"/>
    <row r="35066" ht="0" hidden="1" customHeight="1" x14ac:dyDescent="0.25"/>
    <row r="35067" ht="0" hidden="1" customHeight="1" x14ac:dyDescent="0.25"/>
    <row r="35068" ht="0" hidden="1" customHeight="1" x14ac:dyDescent="0.25"/>
    <row r="35069" ht="0" hidden="1" customHeight="1" x14ac:dyDescent="0.25"/>
    <row r="35070" ht="0" hidden="1" customHeight="1" x14ac:dyDescent="0.25"/>
    <row r="35071" ht="0" hidden="1" customHeight="1" x14ac:dyDescent="0.25"/>
    <row r="35072" ht="0" hidden="1" customHeight="1" x14ac:dyDescent="0.25"/>
    <row r="35073" ht="0" hidden="1" customHeight="1" x14ac:dyDescent="0.25"/>
    <row r="35074" ht="0" hidden="1" customHeight="1" x14ac:dyDescent="0.25"/>
    <row r="35075" ht="0" hidden="1" customHeight="1" x14ac:dyDescent="0.25"/>
    <row r="35076" ht="0" hidden="1" customHeight="1" x14ac:dyDescent="0.25"/>
    <row r="35077" ht="0" hidden="1" customHeight="1" x14ac:dyDescent="0.25"/>
    <row r="35078" ht="0" hidden="1" customHeight="1" x14ac:dyDescent="0.25"/>
    <row r="35079" ht="0" hidden="1" customHeight="1" x14ac:dyDescent="0.25"/>
    <row r="35080" ht="0" hidden="1" customHeight="1" x14ac:dyDescent="0.25"/>
    <row r="35081" ht="0" hidden="1" customHeight="1" x14ac:dyDescent="0.25"/>
    <row r="35082" ht="0" hidden="1" customHeight="1" x14ac:dyDescent="0.25"/>
    <row r="35083" ht="0" hidden="1" customHeight="1" x14ac:dyDescent="0.25"/>
    <row r="35084" ht="0" hidden="1" customHeight="1" x14ac:dyDescent="0.25"/>
    <row r="35085" ht="0" hidden="1" customHeight="1" x14ac:dyDescent="0.25"/>
    <row r="35086" ht="0" hidden="1" customHeight="1" x14ac:dyDescent="0.25"/>
    <row r="35087" ht="0" hidden="1" customHeight="1" x14ac:dyDescent="0.25"/>
    <row r="35088" ht="0" hidden="1" customHeight="1" x14ac:dyDescent="0.25"/>
    <row r="35089" ht="0" hidden="1" customHeight="1" x14ac:dyDescent="0.25"/>
    <row r="35090" ht="0" hidden="1" customHeight="1" x14ac:dyDescent="0.25"/>
    <row r="35091" ht="0" hidden="1" customHeight="1" x14ac:dyDescent="0.25"/>
    <row r="35092" ht="0" hidden="1" customHeight="1" x14ac:dyDescent="0.25"/>
    <row r="35093" ht="0" hidden="1" customHeight="1" x14ac:dyDescent="0.25"/>
    <row r="35094" ht="0" hidden="1" customHeight="1" x14ac:dyDescent="0.25"/>
    <row r="35095" ht="0" hidden="1" customHeight="1" x14ac:dyDescent="0.25"/>
    <row r="35096" ht="0" hidden="1" customHeight="1" x14ac:dyDescent="0.25"/>
    <row r="35097" ht="0" hidden="1" customHeight="1" x14ac:dyDescent="0.25"/>
    <row r="35098" ht="0" hidden="1" customHeight="1" x14ac:dyDescent="0.25"/>
    <row r="35099" ht="0" hidden="1" customHeight="1" x14ac:dyDescent="0.25"/>
    <row r="35100" ht="0" hidden="1" customHeight="1" x14ac:dyDescent="0.25"/>
    <row r="35101" ht="0" hidden="1" customHeight="1" x14ac:dyDescent="0.25"/>
    <row r="35102" ht="0" hidden="1" customHeight="1" x14ac:dyDescent="0.25"/>
    <row r="35103" ht="0" hidden="1" customHeight="1" x14ac:dyDescent="0.25"/>
    <row r="35104" ht="0" hidden="1" customHeight="1" x14ac:dyDescent="0.25"/>
    <row r="35105" ht="0" hidden="1" customHeight="1" x14ac:dyDescent="0.25"/>
    <row r="35106" ht="0" hidden="1" customHeight="1" x14ac:dyDescent="0.25"/>
    <row r="35107" ht="0" hidden="1" customHeight="1" x14ac:dyDescent="0.25"/>
    <row r="35108" ht="0" hidden="1" customHeight="1" x14ac:dyDescent="0.25"/>
    <row r="35109" ht="0" hidden="1" customHeight="1" x14ac:dyDescent="0.25"/>
    <row r="35110" ht="0" hidden="1" customHeight="1" x14ac:dyDescent="0.25"/>
    <row r="35111" ht="0" hidden="1" customHeight="1" x14ac:dyDescent="0.25"/>
    <row r="35112" ht="0" hidden="1" customHeight="1" x14ac:dyDescent="0.25"/>
    <row r="35113" ht="0" hidden="1" customHeight="1" x14ac:dyDescent="0.25"/>
    <row r="35114" ht="0" hidden="1" customHeight="1" x14ac:dyDescent="0.25"/>
    <row r="35115" ht="0" hidden="1" customHeight="1" x14ac:dyDescent="0.25"/>
    <row r="35116" ht="0" hidden="1" customHeight="1" x14ac:dyDescent="0.25"/>
    <row r="35117" ht="0" hidden="1" customHeight="1" x14ac:dyDescent="0.25"/>
    <row r="35118" ht="0" hidden="1" customHeight="1" x14ac:dyDescent="0.25"/>
    <row r="35119" ht="0" hidden="1" customHeight="1" x14ac:dyDescent="0.25"/>
    <row r="35120" ht="0" hidden="1" customHeight="1" x14ac:dyDescent="0.25"/>
    <row r="35121" ht="0" hidden="1" customHeight="1" x14ac:dyDescent="0.25"/>
    <row r="35122" ht="0" hidden="1" customHeight="1" x14ac:dyDescent="0.25"/>
    <row r="35123" ht="0" hidden="1" customHeight="1" x14ac:dyDescent="0.25"/>
    <row r="35124" ht="0" hidden="1" customHeight="1" x14ac:dyDescent="0.25"/>
    <row r="35125" ht="0" hidden="1" customHeight="1" x14ac:dyDescent="0.25"/>
    <row r="35126" ht="0" hidden="1" customHeight="1" x14ac:dyDescent="0.25"/>
    <row r="35127" ht="0" hidden="1" customHeight="1" x14ac:dyDescent="0.25"/>
    <row r="35128" ht="0" hidden="1" customHeight="1" x14ac:dyDescent="0.25"/>
    <row r="35129" ht="0" hidden="1" customHeight="1" x14ac:dyDescent="0.25"/>
    <row r="35130" ht="0" hidden="1" customHeight="1" x14ac:dyDescent="0.25"/>
    <row r="35131" ht="0" hidden="1" customHeight="1" x14ac:dyDescent="0.25"/>
    <row r="35132" ht="0" hidden="1" customHeight="1" x14ac:dyDescent="0.25"/>
    <row r="35133" ht="0" hidden="1" customHeight="1" x14ac:dyDescent="0.25"/>
    <row r="35134" ht="0" hidden="1" customHeight="1" x14ac:dyDescent="0.25"/>
    <row r="35135" ht="0" hidden="1" customHeight="1" x14ac:dyDescent="0.25"/>
    <row r="35136" ht="0" hidden="1" customHeight="1" x14ac:dyDescent="0.25"/>
    <row r="35137" ht="0" hidden="1" customHeight="1" x14ac:dyDescent="0.25"/>
    <row r="35138" ht="0" hidden="1" customHeight="1" x14ac:dyDescent="0.25"/>
    <row r="35139" ht="0" hidden="1" customHeight="1" x14ac:dyDescent="0.25"/>
    <row r="35140" ht="0" hidden="1" customHeight="1" x14ac:dyDescent="0.25"/>
    <row r="35141" ht="0" hidden="1" customHeight="1" x14ac:dyDescent="0.25"/>
    <row r="35142" ht="0" hidden="1" customHeight="1" x14ac:dyDescent="0.25"/>
    <row r="35143" ht="0" hidden="1" customHeight="1" x14ac:dyDescent="0.25"/>
    <row r="35144" ht="0" hidden="1" customHeight="1" x14ac:dyDescent="0.25"/>
    <row r="35145" ht="0" hidden="1" customHeight="1" x14ac:dyDescent="0.25"/>
    <row r="35146" ht="0" hidden="1" customHeight="1" x14ac:dyDescent="0.25"/>
    <row r="35147" ht="0" hidden="1" customHeight="1" x14ac:dyDescent="0.25"/>
    <row r="35148" ht="0" hidden="1" customHeight="1" x14ac:dyDescent="0.25"/>
    <row r="35149" ht="0" hidden="1" customHeight="1" x14ac:dyDescent="0.25"/>
    <row r="35150" ht="0" hidden="1" customHeight="1" x14ac:dyDescent="0.25"/>
    <row r="35151" ht="0" hidden="1" customHeight="1" x14ac:dyDescent="0.25"/>
    <row r="35152" ht="0" hidden="1" customHeight="1" x14ac:dyDescent="0.25"/>
    <row r="35153" ht="0" hidden="1" customHeight="1" x14ac:dyDescent="0.25"/>
    <row r="35154" ht="0" hidden="1" customHeight="1" x14ac:dyDescent="0.25"/>
    <row r="35155" ht="0" hidden="1" customHeight="1" x14ac:dyDescent="0.25"/>
    <row r="35156" ht="0" hidden="1" customHeight="1" x14ac:dyDescent="0.25"/>
    <row r="35157" ht="0" hidden="1" customHeight="1" x14ac:dyDescent="0.25"/>
    <row r="35158" ht="0" hidden="1" customHeight="1" x14ac:dyDescent="0.25"/>
    <row r="35159" ht="0" hidden="1" customHeight="1" x14ac:dyDescent="0.25"/>
    <row r="35160" ht="0" hidden="1" customHeight="1" x14ac:dyDescent="0.25"/>
    <row r="35161" ht="0" hidden="1" customHeight="1" x14ac:dyDescent="0.25"/>
    <row r="35162" ht="0" hidden="1" customHeight="1" x14ac:dyDescent="0.25"/>
    <row r="35163" ht="0" hidden="1" customHeight="1" x14ac:dyDescent="0.25"/>
    <row r="35164" ht="0" hidden="1" customHeight="1" x14ac:dyDescent="0.25"/>
    <row r="35165" ht="0" hidden="1" customHeight="1" x14ac:dyDescent="0.25"/>
    <row r="35166" ht="0" hidden="1" customHeight="1" x14ac:dyDescent="0.25"/>
    <row r="35167" ht="0" hidden="1" customHeight="1" x14ac:dyDescent="0.25"/>
    <row r="35168" ht="0" hidden="1" customHeight="1" x14ac:dyDescent="0.25"/>
    <row r="35169" ht="0" hidden="1" customHeight="1" x14ac:dyDescent="0.25"/>
    <row r="35170" ht="0" hidden="1" customHeight="1" x14ac:dyDescent="0.25"/>
    <row r="35171" ht="0" hidden="1" customHeight="1" x14ac:dyDescent="0.25"/>
    <row r="35172" ht="0" hidden="1" customHeight="1" x14ac:dyDescent="0.25"/>
    <row r="35173" ht="0" hidden="1" customHeight="1" x14ac:dyDescent="0.25"/>
    <row r="35174" ht="0" hidden="1" customHeight="1" x14ac:dyDescent="0.25"/>
    <row r="35175" ht="0" hidden="1" customHeight="1" x14ac:dyDescent="0.25"/>
    <row r="35176" ht="0" hidden="1" customHeight="1" x14ac:dyDescent="0.25"/>
    <row r="35177" ht="0" hidden="1" customHeight="1" x14ac:dyDescent="0.25"/>
    <row r="35178" ht="0" hidden="1" customHeight="1" x14ac:dyDescent="0.25"/>
    <row r="35179" ht="0" hidden="1" customHeight="1" x14ac:dyDescent="0.25"/>
    <row r="35180" ht="0" hidden="1" customHeight="1" x14ac:dyDescent="0.25"/>
    <row r="35181" ht="0" hidden="1" customHeight="1" x14ac:dyDescent="0.25"/>
    <row r="35182" ht="0" hidden="1" customHeight="1" x14ac:dyDescent="0.25"/>
    <row r="35183" ht="0" hidden="1" customHeight="1" x14ac:dyDescent="0.25"/>
    <row r="35184" ht="0" hidden="1" customHeight="1" x14ac:dyDescent="0.25"/>
    <row r="35185" ht="0" hidden="1" customHeight="1" x14ac:dyDescent="0.25"/>
    <row r="35186" ht="0" hidden="1" customHeight="1" x14ac:dyDescent="0.25"/>
    <row r="35187" ht="0" hidden="1" customHeight="1" x14ac:dyDescent="0.25"/>
    <row r="35188" ht="0" hidden="1" customHeight="1" x14ac:dyDescent="0.25"/>
    <row r="35189" ht="0" hidden="1" customHeight="1" x14ac:dyDescent="0.25"/>
    <row r="35190" ht="0" hidden="1" customHeight="1" x14ac:dyDescent="0.25"/>
    <row r="35191" ht="0" hidden="1" customHeight="1" x14ac:dyDescent="0.25"/>
    <row r="35192" ht="0" hidden="1" customHeight="1" x14ac:dyDescent="0.25"/>
    <row r="35193" ht="0" hidden="1" customHeight="1" x14ac:dyDescent="0.25"/>
    <row r="35194" ht="0" hidden="1" customHeight="1" x14ac:dyDescent="0.25"/>
    <row r="35195" ht="0" hidden="1" customHeight="1" x14ac:dyDescent="0.25"/>
    <row r="35196" ht="0" hidden="1" customHeight="1" x14ac:dyDescent="0.25"/>
    <row r="35197" ht="0" hidden="1" customHeight="1" x14ac:dyDescent="0.25"/>
    <row r="35198" ht="0" hidden="1" customHeight="1" x14ac:dyDescent="0.25"/>
    <row r="35199" ht="0" hidden="1" customHeight="1" x14ac:dyDescent="0.25"/>
    <row r="35200" ht="0" hidden="1" customHeight="1" x14ac:dyDescent="0.25"/>
    <row r="35201" ht="0" hidden="1" customHeight="1" x14ac:dyDescent="0.25"/>
    <row r="35202" ht="0" hidden="1" customHeight="1" x14ac:dyDescent="0.25"/>
    <row r="35203" ht="0" hidden="1" customHeight="1" x14ac:dyDescent="0.25"/>
    <row r="35204" ht="0" hidden="1" customHeight="1" x14ac:dyDescent="0.25"/>
    <row r="35205" ht="0" hidden="1" customHeight="1" x14ac:dyDescent="0.25"/>
    <row r="35206" ht="0" hidden="1" customHeight="1" x14ac:dyDescent="0.25"/>
    <row r="35207" ht="0" hidden="1" customHeight="1" x14ac:dyDescent="0.25"/>
    <row r="35208" ht="0" hidden="1" customHeight="1" x14ac:dyDescent="0.25"/>
    <row r="35209" ht="0" hidden="1" customHeight="1" x14ac:dyDescent="0.25"/>
    <row r="35210" ht="0" hidden="1" customHeight="1" x14ac:dyDescent="0.25"/>
    <row r="35211" ht="0" hidden="1" customHeight="1" x14ac:dyDescent="0.25"/>
    <row r="35212" ht="0" hidden="1" customHeight="1" x14ac:dyDescent="0.25"/>
    <row r="35213" ht="0" hidden="1" customHeight="1" x14ac:dyDescent="0.25"/>
    <row r="35214" ht="0" hidden="1" customHeight="1" x14ac:dyDescent="0.25"/>
    <row r="35215" ht="0" hidden="1" customHeight="1" x14ac:dyDescent="0.25"/>
    <row r="35216" ht="0" hidden="1" customHeight="1" x14ac:dyDescent="0.25"/>
    <row r="35217" ht="0" hidden="1" customHeight="1" x14ac:dyDescent="0.25"/>
    <row r="35218" ht="0" hidden="1" customHeight="1" x14ac:dyDescent="0.25"/>
    <row r="35219" ht="0" hidden="1" customHeight="1" x14ac:dyDescent="0.25"/>
    <row r="35220" ht="0" hidden="1" customHeight="1" x14ac:dyDescent="0.25"/>
    <row r="35221" ht="0" hidden="1" customHeight="1" x14ac:dyDescent="0.25"/>
    <row r="35222" ht="0" hidden="1" customHeight="1" x14ac:dyDescent="0.25"/>
    <row r="35223" ht="0" hidden="1" customHeight="1" x14ac:dyDescent="0.25"/>
    <row r="35224" ht="0" hidden="1" customHeight="1" x14ac:dyDescent="0.25"/>
    <row r="35225" ht="0" hidden="1" customHeight="1" x14ac:dyDescent="0.25"/>
    <row r="35226" ht="0" hidden="1" customHeight="1" x14ac:dyDescent="0.25"/>
    <row r="35227" ht="0" hidden="1" customHeight="1" x14ac:dyDescent="0.25"/>
    <row r="35228" ht="0" hidden="1" customHeight="1" x14ac:dyDescent="0.25"/>
    <row r="35229" ht="0" hidden="1" customHeight="1" x14ac:dyDescent="0.25"/>
    <row r="35230" ht="0" hidden="1" customHeight="1" x14ac:dyDescent="0.25"/>
    <row r="35231" ht="0" hidden="1" customHeight="1" x14ac:dyDescent="0.25"/>
    <row r="35232" ht="0" hidden="1" customHeight="1" x14ac:dyDescent="0.25"/>
    <row r="35233" ht="0" hidden="1" customHeight="1" x14ac:dyDescent="0.25"/>
    <row r="35234" ht="0" hidden="1" customHeight="1" x14ac:dyDescent="0.25"/>
    <row r="35235" ht="0" hidden="1" customHeight="1" x14ac:dyDescent="0.25"/>
    <row r="35236" ht="0" hidden="1" customHeight="1" x14ac:dyDescent="0.25"/>
    <row r="35237" ht="0" hidden="1" customHeight="1" x14ac:dyDescent="0.25"/>
    <row r="35238" ht="0" hidden="1" customHeight="1" x14ac:dyDescent="0.25"/>
    <row r="35239" ht="0" hidden="1" customHeight="1" x14ac:dyDescent="0.25"/>
    <row r="35240" ht="0" hidden="1" customHeight="1" x14ac:dyDescent="0.25"/>
    <row r="35241" ht="0" hidden="1" customHeight="1" x14ac:dyDescent="0.25"/>
    <row r="35242" ht="0" hidden="1" customHeight="1" x14ac:dyDescent="0.25"/>
    <row r="35243" ht="0" hidden="1" customHeight="1" x14ac:dyDescent="0.25"/>
    <row r="35244" ht="0" hidden="1" customHeight="1" x14ac:dyDescent="0.25"/>
    <row r="35245" ht="0" hidden="1" customHeight="1" x14ac:dyDescent="0.25"/>
    <row r="35246" ht="0" hidden="1" customHeight="1" x14ac:dyDescent="0.25"/>
    <row r="35247" ht="0" hidden="1" customHeight="1" x14ac:dyDescent="0.25"/>
    <row r="35248" ht="0" hidden="1" customHeight="1" x14ac:dyDescent="0.25"/>
    <row r="35249" ht="0" hidden="1" customHeight="1" x14ac:dyDescent="0.25"/>
    <row r="35250" ht="0" hidden="1" customHeight="1" x14ac:dyDescent="0.25"/>
    <row r="35251" ht="0" hidden="1" customHeight="1" x14ac:dyDescent="0.25"/>
    <row r="35252" ht="0" hidden="1" customHeight="1" x14ac:dyDescent="0.25"/>
    <row r="35253" ht="0" hidden="1" customHeight="1" x14ac:dyDescent="0.25"/>
    <row r="35254" ht="0" hidden="1" customHeight="1" x14ac:dyDescent="0.25"/>
    <row r="35255" ht="0" hidden="1" customHeight="1" x14ac:dyDescent="0.25"/>
    <row r="35256" ht="0" hidden="1" customHeight="1" x14ac:dyDescent="0.25"/>
    <row r="35257" ht="0" hidden="1" customHeight="1" x14ac:dyDescent="0.25"/>
    <row r="35258" ht="0" hidden="1" customHeight="1" x14ac:dyDescent="0.25"/>
    <row r="35259" ht="0" hidden="1" customHeight="1" x14ac:dyDescent="0.25"/>
    <row r="35260" ht="0" hidden="1" customHeight="1" x14ac:dyDescent="0.25"/>
    <row r="35261" ht="0" hidden="1" customHeight="1" x14ac:dyDescent="0.25"/>
    <row r="35262" ht="0" hidden="1" customHeight="1" x14ac:dyDescent="0.25"/>
    <row r="35263" ht="0" hidden="1" customHeight="1" x14ac:dyDescent="0.25"/>
    <row r="35264" ht="0" hidden="1" customHeight="1" x14ac:dyDescent="0.25"/>
    <row r="35265" ht="0" hidden="1" customHeight="1" x14ac:dyDescent="0.25"/>
    <row r="35266" ht="0" hidden="1" customHeight="1" x14ac:dyDescent="0.25"/>
    <row r="35267" ht="0" hidden="1" customHeight="1" x14ac:dyDescent="0.25"/>
    <row r="35268" ht="0" hidden="1" customHeight="1" x14ac:dyDescent="0.25"/>
    <row r="35269" ht="0" hidden="1" customHeight="1" x14ac:dyDescent="0.25"/>
    <row r="35270" ht="0" hidden="1" customHeight="1" x14ac:dyDescent="0.25"/>
    <row r="35271" ht="0" hidden="1" customHeight="1" x14ac:dyDescent="0.25"/>
    <row r="35272" ht="0" hidden="1" customHeight="1" x14ac:dyDescent="0.25"/>
    <row r="35273" ht="0" hidden="1" customHeight="1" x14ac:dyDescent="0.25"/>
    <row r="35274" ht="0" hidden="1" customHeight="1" x14ac:dyDescent="0.25"/>
    <row r="35275" ht="0" hidden="1" customHeight="1" x14ac:dyDescent="0.25"/>
    <row r="35276" ht="0" hidden="1" customHeight="1" x14ac:dyDescent="0.25"/>
    <row r="35277" ht="0" hidden="1" customHeight="1" x14ac:dyDescent="0.25"/>
    <row r="35278" ht="0" hidden="1" customHeight="1" x14ac:dyDescent="0.25"/>
    <row r="35279" ht="0" hidden="1" customHeight="1" x14ac:dyDescent="0.25"/>
    <row r="35280" ht="0" hidden="1" customHeight="1" x14ac:dyDescent="0.25"/>
    <row r="35281" ht="0" hidden="1" customHeight="1" x14ac:dyDescent="0.25"/>
    <row r="35282" ht="0" hidden="1" customHeight="1" x14ac:dyDescent="0.25"/>
    <row r="35283" ht="0" hidden="1" customHeight="1" x14ac:dyDescent="0.25"/>
    <row r="35284" ht="0" hidden="1" customHeight="1" x14ac:dyDescent="0.25"/>
    <row r="35285" ht="0" hidden="1" customHeight="1" x14ac:dyDescent="0.25"/>
    <row r="35286" ht="0" hidden="1" customHeight="1" x14ac:dyDescent="0.25"/>
    <row r="35287" ht="0" hidden="1" customHeight="1" x14ac:dyDescent="0.25"/>
    <row r="35288" ht="0" hidden="1" customHeight="1" x14ac:dyDescent="0.25"/>
    <row r="35289" ht="0" hidden="1" customHeight="1" x14ac:dyDescent="0.25"/>
    <row r="35290" ht="0" hidden="1" customHeight="1" x14ac:dyDescent="0.25"/>
    <row r="35291" ht="0" hidden="1" customHeight="1" x14ac:dyDescent="0.25"/>
    <row r="35292" ht="0" hidden="1" customHeight="1" x14ac:dyDescent="0.25"/>
    <row r="35293" ht="0" hidden="1" customHeight="1" x14ac:dyDescent="0.25"/>
    <row r="35294" ht="0" hidden="1" customHeight="1" x14ac:dyDescent="0.25"/>
    <row r="35295" ht="0" hidden="1" customHeight="1" x14ac:dyDescent="0.25"/>
    <row r="35296" ht="0" hidden="1" customHeight="1" x14ac:dyDescent="0.25"/>
    <row r="35297" ht="0" hidden="1" customHeight="1" x14ac:dyDescent="0.25"/>
    <row r="35298" ht="0" hidden="1" customHeight="1" x14ac:dyDescent="0.25"/>
    <row r="35299" ht="0" hidden="1" customHeight="1" x14ac:dyDescent="0.25"/>
    <row r="35300" ht="0" hidden="1" customHeight="1" x14ac:dyDescent="0.25"/>
    <row r="35301" ht="0" hidden="1" customHeight="1" x14ac:dyDescent="0.25"/>
    <row r="35302" ht="0" hidden="1" customHeight="1" x14ac:dyDescent="0.25"/>
    <row r="35303" ht="0" hidden="1" customHeight="1" x14ac:dyDescent="0.25"/>
    <row r="35304" ht="0" hidden="1" customHeight="1" x14ac:dyDescent="0.25"/>
    <row r="35305" ht="0" hidden="1" customHeight="1" x14ac:dyDescent="0.25"/>
    <row r="35306" ht="0" hidden="1" customHeight="1" x14ac:dyDescent="0.25"/>
    <row r="35307" ht="0" hidden="1" customHeight="1" x14ac:dyDescent="0.25"/>
    <row r="35308" ht="0" hidden="1" customHeight="1" x14ac:dyDescent="0.25"/>
    <row r="35309" ht="0" hidden="1" customHeight="1" x14ac:dyDescent="0.25"/>
    <row r="35310" ht="0" hidden="1" customHeight="1" x14ac:dyDescent="0.25"/>
    <row r="35311" ht="0" hidden="1" customHeight="1" x14ac:dyDescent="0.25"/>
    <row r="35312" ht="0" hidden="1" customHeight="1" x14ac:dyDescent="0.25"/>
    <row r="35313" ht="0" hidden="1" customHeight="1" x14ac:dyDescent="0.25"/>
    <row r="35314" ht="0" hidden="1" customHeight="1" x14ac:dyDescent="0.25"/>
    <row r="35315" ht="0" hidden="1" customHeight="1" x14ac:dyDescent="0.25"/>
    <row r="35316" ht="0" hidden="1" customHeight="1" x14ac:dyDescent="0.25"/>
    <row r="35317" ht="0" hidden="1" customHeight="1" x14ac:dyDescent="0.25"/>
    <row r="35318" ht="0" hidden="1" customHeight="1" x14ac:dyDescent="0.25"/>
    <row r="35319" ht="0" hidden="1" customHeight="1" x14ac:dyDescent="0.25"/>
    <row r="35320" ht="0" hidden="1" customHeight="1" x14ac:dyDescent="0.25"/>
    <row r="35321" ht="0" hidden="1" customHeight="1" x14ac:dyDescent="0.25"/>
    <row r="35322" ht="0" hidden="1" customHeight="1" x14ac:dyDescent="0.25"/>
    <row r="35323" ht="0" hidden="1" customHeight="1" x14ac:dyDescent="0.25"/>
    <row r="35324" ht="0" hidden="1" customHeight="1" x14ac:dyDescent="0.25"/>
    <row r="35325" ht="0" hidden="1" customHeight="1" x14ac:dyDescent="0.25"/>
    <row r="35326" ht="0" hidden="1" customHeight="1" x14ac:dyDescent="0.25"/>
    <row r="35327" ht="0" hidden="1" customHeight="1" x14ac:dyDescent="0.25"/>
    <row r="35328" ht="0" hidden="1" customHeight="1" x14ac:dyDescent="0.25"/>
    <row r="35329" ht="0" hidden="1" customHeight="1" x14ac:dyDescent="0.25"/>
    <row r="35330" ht="0" hidden="1" customHeight="1" x14ac:dyDescent="0.25"/>
    <row r="35331" ht="0" hidden="1" customHeight="1" x14ac:dyDescent="0.25"/>
    <row r="35332" ht="0" hidden="1" customHeight="1" x14ac:dyDescent="0.25"/>
    <row r="35333" ht="0" hidden="1" customHeight="1" x14ac:dyDescent="0.25"/>
    <row r="35334" ht="0" hidden="1" customHeight="1" x14ac:dyDescent="0.25"/>
    <row r="35335" ht="0" hidden="1" customHeight="1" x14ac:dyDescent="0.25"/>
    <row r="35336" ht="0" hidden="1" customHeight="1" x14ac:dyDescent="0.25"/>
    <row r="35337" ht="0" hidden="1" customHeight="1" x14ac:dyDescent="0.25"/>
    <row r="35338" ht="0" hidden="1" customHeight="1" x14ac:dyDescent="0.25"/>
    <row r="35339" ht="0" hidden="1" customHeight="1" x14ac:dyDescent="0.25"/>
    <row r="35340" ht="0" hidden="1" customHeight="1" x14ac:dyDescent="0.25"/>
    <row r="35341" ht="0" hidden="1" customHeight="1" x14ac:dyDescent="0.25"/>
    <row r="35342" ht="0" hidden="1" customHeight="1" x14ac:dyDescent="0.25"/>
    <row r="35343" ht="0" hidden="1" customHeight="1" x14ac:dyDescent="0.25"/>
    <row r="35344" ht="0" hidden="1" customHeight="1" x14ac:dyDescent="0.25"/>
    <row r="35345" ht="0" hidden="1" customHeight="1" x14ac:dyDescent="0.25"/>
    <row r="35346" ht="0" hidden="1" customHeight="1" x14ac:dyDescent="0.25"/>
    <row r="35347" ht="0" hidden="1" customHeight="1" x14ac:dyDescent="0.25"/>
    <row r="35348" ht="0" hidden="1" customHeight="1" x14ac:dyDescent="0.25"/>
    <row r="35349" ht="0" hidden="1" customHeight="1" x14ac:dyDescent="0.25"/>
    <row r="35350" ht="0" hidden="1" customHeight="1" x14ac:dyDescent="0.25"/>
    <row r="35351" ht="0" hidden="1" customHeight="1" x14ac:dyDescent="0.25"/>
    <row r="35352" ht="0" hidden="1" customHeight="1" x14ac:dyDescent="0.25"/>
    <row r="35353" ht="0" hidden="1" customHeight="1" x14ac:dyDescent="0.25"/>
    <row r="35354" ht="0" hidden="1" customHeight="1" x14ac:dyDescent="0.25"/>
    <row r="35355" ht="0" hidden="1" customHeight="1" x14ac:dyDescent="0.25"/>
    <row r="35356" ht="0" hidden="1" customHeight="1" x14ac:dyDescent="0.25"/>
    <row r="35357" ht="0" hidden="1" customHeight="1" x14ac:dyDescent="0.25"/>
    <row r="35358" ht="0" hidden="1" customHeight="1" x14ac:dyDescent="0.25"/>
    <row r="35359" ht="0" hidden="1" customHeight="1" x14ac:dyDescent="0.25"/>
    <row r="35360" ht="0" hidden="1" customHeight="1" x14ac:dyDescent="0.25"/>
    <row r="35361" ht="0" hidden="1" customHeight="1" x14ac:dyDescent="0.25"/>
    <row r="35362" ht="0" hidden="1" customHeight="1" x14ac:dyDescent="0.25"/>
    <row r="35363" ht="0" hidden="1" customHeight="1" x14ac:dyDescent="0.25"/>
    <row r="35364" ht="0" hidden="1" customHeight="1" x14ac:dyDescent="0.25"/>
    <row r="35365" ht="0" hidden="1" customHeight="1" x14ac:dyDescent="0.25"/>
    <row r="35366" ht="0" hidden="1" customHeight="1" x14ac:dyDescent="0.25"/>
    <row r="35367" ht="0" hidden="1" customHeight="1" x14ac:dyDescent="0.25"/>
    <row r="35368" ht="0" hidden="1" customHeight="1" x14ac:dyDescent="0.25"/>
    <row r="35369" ht="0" hidden="1" customHeight="1" x14ac:dyDescent="0.25"/>
    <row r="35370" ht="0" hidden="1" customHeight="1" x14ac:dyDescent="0.25"/>
    <row r="35371" ht="0" hidden="1" customHeight="1" x14ac:dyDescent="0.25"/>
    <row r="35372" ht="0" hidden="1" customHeight="1" x14ac:dyDescent="0.25"/>
    <row r="35373" ht="0" hidden="1" customHeight="1" x14ac:dyDescent="0.25"/>
    <row r="35374" ht="0" hidden="1" customHeight="1" x14ac:dyDescent="0.25"/>
    <row r="35375" ht="0" hidden="1" customHeight="1" x14ac:dyDescent="0.25"/>
    <row r="35376" ht="0" hidden="1" customHeight="1" x14ac:dyDescent="0.25"/>
    <row r="35377" ht="0" hidden="1" customHeight="1" x14ac:dyDescent="0.25"/>
    <row r="35378" ht="0" hidden="1" customHeight="1" x14ac:dyDescent="0.25"/>
    <row r="35379" ht="0" hidden="1" customHeight="1" x14ac:dyDescent="0.25"/>
    <row r="35380" ht="0" hidden="1" customHeight="1" x14ac:dyDescent="0.25"/>
    <row r="35381" ht="0" hidden="1" customHeight="1" x14ac:dyDescent="0.25"/>
    <row r="35382" ht="0" hidden="1" customHeight="1" x14ac:dyDescent="0.25"/>
    <row r="35383" ht="0" hidden="1" customHeight="1" x14ac:dyDescent="0.25"/>
    <row r="35384" ht="0" hidden="1" customHeight="1" x14ac:dyDescent="0.25"/>
    <row r="35385" ht="0" hidden="1" customHeight="1" x14ac:dyDescent="0.25"/>
    <row r="35386" ht="0" hidden="1" customHeight="1" x14ac:dyDescent="0.25"/>
    <row r="35387" ht="0" hidden="1" customHeight="1" x14ac:dyDescent="0.25"/>
    <row r="35388" ht="0" hidden="1" customHeight="1" x14ac:dyDescent="0.25"/>
    <row r="35389" ht="0" hidden="1" customHeight="1" x14ac:dyDescent="0.25"/>
    <row r="35390" ht="0" hidden="1" customHeight="1" x14ac:dyDescent="0.25"/>
    <row r="35391" ht="0" hidden="1" customHeight="1" x14ac:dyDescent="0.25"/>
    <row r="35392" ht="0" hidden="1" customHeight="1" x14ac:dyDescent="0.25"/>
    <row r="35393" ht="0" hidden="1" customHeight="1" x14ac:dyDescent="0.25"/>
    <row r="35394" ht="0" hidden="1" customHeight="1" x14ac:dyDescent="0.25"/>
    <row r="35395" ht="0" hidden="1" customHeight="1" x14ac:dyDescent="0.25"/>
    <row r="35396" ht="0" hidden="1" customHeight="1" x14ac:dyDescent="0.25"/>
    <row r="35397" ht="0" hidden="1" customHeight="1" x14ac:dyDescent="0.25"/>
    <row r="35398" ht="0" hidden="1" customHeight="1" x14ac:dyDescent="0.25"/>
    <row r="35399" ht="0" hidden="1" customHeight="1" x14ac:dyDescent="0.25"/>
    <row r="35400" ht="0" hidden="1" customHeight="1" x14ac:dyDescent="0.25"/>
    <row r="35401" ht="0" hidden="1" customHeight="1" x14ac:dyDescent="0.25"/>
    <row r="35402" ht="0" hidden="1" customHeight="1" x14ac:dyDescent="0.25"/>
    <row r="35403" ht="0" hidden="1" customHeight="1" x14ac:dyDescent="0.25"/>
    <row r="35404" ht="0" hidden="1" customHeight="1" x14ac:dyDescent="0.25"/>
    <row r="35405" ht="0" hidden="1" customHeight="1" x14ac:dyDescent="0.25"/>
    <row r="35406" ht="0" hidden="1" customHeight="1" x14ac:dyDescent="0.25"/>
    <row r="35407" ht="0" hidden="1" customHeight="1" x14ac:dyDescent="0.25"/>
    <row r="35408" ht="0" hidden="1" customHeight="1" x14ac:dyDescent="0.25"/>
    <row r="35409" ht="0" hidden="1" customHeight="1" x14ac:dyDescent="0.25"/>
    <row r="35410" ht="0" hidden="1" customHeight="1" x14ac:dyDescent="0.25"/>
    <row r="35411" ht="0" hidden="1" customHeight="1" x14ac:dyDescent="0.25"/>
    <row r="35412" ht="0" hidden="1" customHeight="1" x14ac:dyDescent="0.25"/>
    <row r="35413" ht="0" hidden="1" customHeight="1" x14ac:dyDescent="0.25"/>
    <row r="35414" ht="0" hidden="1" customHeight="1" x14ac:dyDescent="0.25"/>
    <row r="35415" ht="0" hidden="1" customHeight="1" x14ac:dyDescent="0.25"/>
    <row r="35416" ht="0" hidden="1" customHeight="1" x14ac:dyDescent="0.25"/>
    <row r="35417" ht="0" hidden="1" customHeight="1" x14ac:dyDescent="0.25"/>
    <row r="35418" ht="0" hidden="1" customHeight="1" x14ac:dyDescent="0.25"/>
    <row r="35419" ht="0" hidden="1" customHeight="1" x14ac:dyDescent="0.25"/>
    <row r="35420" ht="0" hidden="1" customHeight="1" x14ac:dyDescent="0.25"/>
    <row r="35421" ht="0" hidden="1" customHeight="1" x14ac:dyDescent="0.25"/>
    <row r="35422" ht="0" hidden="1" customHeight="1" x14ac:dyDescent="0.25"/>
    <row r="35423" ht="0" hidden="1" customHeight="1" x14ac:dyDescent="0.25"/>
    <row r="35424" ht="0" hidden="1" customHeight="1" x14ac:dyDescent="0.25"/>
    <row r="35425" ht="0" hidden="1" customHeight="1" x14ac:dyDescent="0.25"/>
    <row r="35426" ht="0" hidden="1" customHeight="1" x14ac:dyDescent="0.25"/>
    <row r="35427" ht="0" hidden="1" customHeight="1" x14ac:dyDescent="0.25"/>
    <row r="35428" ht="0" hidden="1" customHeight="1" x14ac:dyDescent="0.25"/>
    <row r="35429" ht="0" hidden="1" customHeight="1" x14ac:dyDescent="0.25"/>
    <row r="35430" ht="0" hidden="1" customHeight="1" x14ac:dyDescent="0.25"/>
    <row r="35431" ht="0" hidden="1" customHeight="1" x14ac:dyDescent="0.25"/>
    <row r="35432" ht="0" hidden="1" customHeight="1" x14ac:dyDescent="0.25"/>
    <row r="35433" ht="0" hidden="1" customHeight="1" x14ac:dyDescent="0.25"/>
    <row r="35434" ht="0" hidden="1" customHeight="1" x14ac:dyDescent="0.25"/>
    <row r="35435" ht="0" hidden="1" customHeight="1" x14ac:dyDescent="0.25"/>
    <row r="35436" ht="0" hidden="1" customHeight="1" x14ac:dyDescent="0.25"/>
    <row r="35437" ht="0" hidden="1" customHeight="1" x14ac:dyDescent="0.25"/>
    <row r="35438" ht="0" hidden="1" customHeight="1" x14ac:dyDescent="0.25"/>
    <row r="35439" ht="0" hidden="1" customHeight="1" x14ac:dyDescent="0.25"/>
    <row r="35440" ht="0" hidden="1" customHeight="1" x14ac:dyDescent="0.25"/>
    <row r="35441" ht="0" hidden="1" customHeight="1" x14ac:dyDescent="0.25"/>
    <row r="35442" ht="0" hidden="1" customHeight="1" x14ac:dyDescent="0.25"/>
    <row r="35443" ht="0" hidden="1" customHeight="1" x14ac:dyDescent="0.25"/>
    <row r="35444" ht="0" hidden="1" customHeight="1" x14ac:dyDescent="0.25"/>
    <row r="35445" ht="0" hidden="1" customHeight="1" x14ac:dyDescent="0.25"/>
    <row r="35446" ht="0" hidden="1" customHeight="1" x14ac:dyDescent="0.25"/>
    <row r="35447" ht="0" hidden="1" customHeight="1" x14ac:dyDescent="0.25"/>
    <row r="35448" ht="0" hidden="1" customHeight="1" x14ac:dyDescent="0.25"/>
    <row r="35449" ht="0" hidden="1" customHeight="1" x14ac:dyDescent="0.25"/>
    <row r="35450" ht="0" hidden="1" customHeight="1" x14ac:dyDescent="0.25"/>
    <row r="35451" ht="0" hidden="1" customHeight="1" x14ac:dyDescent="0.25"/>
    <row r="35452" ht="0" hidden="1" customHeight="1" x14ac:dyDescent="0.25"/>
    <row r="35453" ht="0" hidden="1" customHeight="1" x14ac:dyDescent="0.25"/>
    <row r="35454" ht="0" hidden="1" customHeight="1" x14ac:dyDescent="0.25"/>
    <row r="35455" ht="0" hidden="1" customHeight="1" x14ac:dyDescent="0.25"/>
    <row r="35456" ht="0" hidden="1" customHeight="1" x14ac:dyDescent="0.25"/>
    <row r="35457" ht="0" hidden="1" customHeight="1" x14ac:dyDescent="0.25"/>
    <row r="35458" ht="0" hidden="1" customHeight="1" x14ac:dyDescent="0.25"/>
    <row r="35459" ht="0" hidden="1" customHeight="1" x14ac:dyDescent="0.25"/>
    <row r="35460" ht="0" hidden="1" customHeight="1" x14ac:dyDescent="0.25"/>
    <row r="35461" ht="0" hidden="1" customHeight="1" x14ac:dyDescent="0.25"/>
    <row r="35462" ht="0" hidden="1" customHeight="1" x14ac:dyDescent="0.25"/>
    <row r="35463" ht="0" hidden="1" customHeight="1" x14ac:dyDescent="0.25"/>
    <row r="35464" ht="0" hidden="1" customHeight="1" x14ac:dyDescent="0.25"/>
    <row r="35465" ht="0" hidden="1" customHeight="1" x14ac:dyDescent="0.25"/>
    <row r="35466" ht="0" hidden="1" customHeight="1" x14ac:dyDescent="0.25"/>
    <row r="35467" ht="0" hidden="1" customHeight="1" x14ac:dyDescent="0.25"/>
    <row r="35468" ht="0" hidden="1" customHeight="1" x14ac:dyDescent="0.25"/>
    <row r="35469" ht="0" hidden="1" customHeight="1" x14ac:dyDescent="0.25"/>
    <row r="35470" ht="0" hidden="1" customHeight="1" x14ac:dyDescent="0.25"/>
    <row r="35471" ht="0" hidden="1" customHeight="1" x14ac:dyDescent="0.25"/>
    <row r="35472" ht="0" hidden="1" customHeight="1" x14ac:dyDescent="0.25"/>
    <row r="35473" ht="0" hidden="1" customHeight="1" x14ac:dyDescent="0.25"/>
    <row r="35474" ht="0" hidden="1" customHeight="1" x14ac:dyDescent="0.25"/>
    <row r="35475" ht="0" hidden="1" customHeight="1" x14ac:dyDescent="0.25"/>
    <row r="35476" ht="0" hidden="1" customHeight="1" x14ac:dyDescent="0.25"/>
    <row r="35477" ht="0" hidden="1" customHeight="1" x14ac:dyDescent="0.25"/>
    <row r="35478" ht="0" hidden="1" customHeight="1" x14ac:dyDescent="0.25"/>
    <row r="35479" ht="0" hidden="1" customHeight="1" x14ac:dyDescent="0.25"/>
    <row r="35480" ht="0" hidden="1" customHeight="1" x14ac:dyDescent="0.25"/>
    <row r="35481" ht="0" hidden="1" customHeight="1" x14ac:dyDescent="0.25"/>
    <row r="35482" ht="0" hidden="1" customHeight="1" x14ac:dyDescent="0.25"/>
    <row r="35483" ht="0" hidden="1" customHeight="1" x14ac:dyDescent="0.25"/>
    <row r="35484" ht="0" hidden="1" customHeight="1" x14ac:dyDescent="0.25"/>
    <row r="35485" ht="0" hidden="1" customHeight="1" x14ac:dyDescent="0.25"/>
    <row r="35486" ht="0" hidden="1" customHeight="1" x14ac:dyDescent="0.25"/>
    <row r="35487" ht="0" hidden="1" customHeight="1" x14ac:dyDescent="0.25"/>
    <row r="35488" ht="0" hidden="1" customHeight="1" x14ac:dyDescent="0.25"/>
    <row r="35489" ht="0" hidden="1" customHeight="1" x14ac:dyDescent="0.25"/>
    <row r="35490" ht="0" hidden="1" customHeight="1" x14ac:dyDescent="0.25"/>
    <row r="35491" ht="0" hidden="1" customHeight="1" x14ac:dyDescent="0.25"/>
    <row r="35492" ht="0" hidden="1" customHeight="1" x14ac:dyDescent="0.25"/>
    <row r="35493" ht="0" hidden="1" customHeight="1" x14ac:dyDescent="0.25"/>
    <row r="35494" ht="0" hidden="1" customHeight="1" x14ac:dyDescent="0.25"/>
    <row r="35495" ht="0" hidden="1" customHeight="1" x14ac:dyDescent="0.25"/>
    <row r="35496" ht="0" hidden="1" customHeight="1" x14ac:dyDescent="0.25"/>
    <row r="35497" ht="0" hidden="1" customHeight="1" x14ac:dyDescent="0.25"/>
    <row r="35498" ht="0" hidden="1" customHeight="1" x14ac:dyDescent="0.25"/>
    <row r="35499" ht="0" hidden="1" customHeight="1" x14ac:dyDescent="0.25"/>
    <row r="35500" ht="0" hidden="1" customHeight="1" x14ac:dyDescent="0.25"/>
    <row r="35501" ht="0" hidden="1" customHeight="1" x14ac:dyDescent="0.25"/>
    <row r="35502" ht="0" hidden="1" customHeight="1" x14ac:dyDescent="0.25"/>
    <row r="35503" ht="0" hidden="1" customHeight="1" x14ac:dyDescent="0.25"/>
    <row r="35504" ht="0" hidden="1" customHeight="1" x14ac:dyDescent="0.25"/>
    <row r="35505" ht="0" hidden="1" customHeight="1" x14ac:dyDescent="0.25"/>
    <row r="35506" ht="0" hidden="1" customHeight="1" x14ac:dyDescent="0.25"/>
    <row r="35507" ht="0" hidden="1" customHeight="1" x14ac:dyDescent="0.25"/>
    <row r="35508" ht="0" hidden="1" customHeight="1" x14ac:dyDescent="0.25"/>
    <row r="35509" ht="0" hidden="1" customHeight="1" x14ac:dyDescent="0.25"/>
    <row r="35510" ht="0" hidden="1" customHeight="1" x14ac:dyDescent="0.25"/>
    <row r="35511" ht="0" hidden="1" customHeight="1" x14ac:dyDescent="0.25"/>
    <row r="35512" ht="0" hidden="1" customHeight="1" x14ac:dyDescent="0.25"/>
    <row r="35513" ht="0" hidden="1" customHeight="1" x14ac:dyDescent="0.25"/>
    <row r="35514" ht="0" hidden="1" customHeight="1" x14ac:dyDescent="0.25"/>
    <row r="35515" ht="0" hidden="1" customHeight="1" x14ac:dyDescent="0.25"/>
    <row r="35516" ht="0" hidden="1" customHeight="1" x14ac:dyDescent="0.25"/>
    <row r="35517" ht="0" hidden="1" customHeight="1" x14ac:dyDescent="0.25"/>
    <row r="35518" ht="0" hidden="1" customHeight="1" x14ac:dyDescent="0.25"/>
    <row r="35519" ht="0" hidden="1" customHeight="1" x14ac:dyDescent="0.25"/>
    <row r="35520" ht="0" hidden="1" customHeight="1" x14ac:dyDescent="0.25"/>
    <row r="35521" ht="0" hidden="1" customHeight="1" x14ac:dyDescent="0.25"/>
    <row r="35522" ht="0" hidden="1" customHeight="1" x14ac:dyDescent="0.25"/>
    <row r="35523" ht="0" hidden="1" customHeight="1" x14ac:dyDescent="0.25"/>
    <row r="35524" ht="0" hidden="1" customHeight="1" x14ac:dyDescent="0.25"/>
    <row r="35525" ht="0" hidden="1" customHeight="1" x14ac:dyDescent="0.25"/>
    <row r="35526" ht="0" hidden="1" customHeight="1" x14ac:dyDescent="0.25"/>
    <row r="35527" ht="0" hidden="1" customHeight="1" x14ac:dyDescent="0.25"/>
    <row r="35528" ht="0" hidden="1" customHeight="1" x14ac:dyDescent="0.25"/>
    <row r="35529" ht="0" hidden="1" customHeight="1" x14ac:dyDescent="0.25"/>
    <row r="35530" ht="0" hidden="1" customHeight="1" x14ac:dyDescent="0.25"/>
    <row r="35531" ht="0" hidden="1" customHeight="1" x14ac:dyDescent="0.25"/>
    <row r="35532" ht="0" hidden="1" customHeight="1" x14ac:dyDescent="0.25"/>
    <row r="35533" ht="0" hidden="1" customHeight="1" x14ac:dyDescent="0.25"/>
    <row r="35534" ht="0" hidden="1" customHeight="1" x14ac:dyDescent="0.25"/>
    <row r="35535" ht="0" hidden="1" customHeight="1" x14ac:dyDescent="0.25"/>
    <row r="35536" ht="0" hidden="1" customHeight="1" x14ac:dyDescent="0.25"/>
    <row r="35537" ht="0" hidden="1" customHeight="1" x14ac:dyDescent="0.25"/>
    <row r="35538" ht="0" hidden="1" customHeight="1" x14ac:dyDescent="0.25"/>
    <row r="35539" ht="0" hidden="1" customHeight="1" x14ac:dyDescent="0.25"/>
    <row r="35540" ht="0" hidden="1" customHeight="1" x14ac:dyDescent="0.25"/>
    <row r="35541" ht="0" hidden="1" customHeight="1" x14ac:dyDescent="0.25"/>
    <row r="35542" ht="0" hidden="1" customHeight="1" x14ac:dyDescent="0.25"/>
    <row r="35543" ht="0" hidden="1" customHeight="1" x14ac:dyDescent="0.25"/>
    <row r="35544" ht="0" hidden="1" customHeight="1" x14ac:dyDescent="0.25"/>
    <row r="35545" ht="0" hidden="1" customHeight="1" x14ac:dyDescent="0.25"/>
    <row r="35546" ht="0" hidden="1" customHeight="1" x14ac:dyDescent="0.25"/>
    <row r="35547" ht="0" hidden="1" customHeight="1" x14ac:dyDescent="0.25"/>
    <row r="35548" ht="0" hidden="1" customHeight="1" x14ac:dyDescent="0.25"/>
    <row r="35549" ht="0" hidden="1" customHeight="1" x14ac:dyDescent="0.25"/>
    <row r="35550" ht="0" hidden="1" customHeight="1" x14ac:dyDescent="0.25"/>
    <row r="35551" ht="0" hidden="1" customHeight="1" x14ac:dyDescent="0.25"/>
    <row r="35552" ht="0" hidden="1" customHeight="1" x14ac:dyDescent="0.25"/>
    <row r="35553" ht="0" hidden="1" customHeight="1" x14ac:dyDescent="0.25"/>
    <row r="35554" ht="0" hidden="1" customHeight="1" x14ac:dyDescent="0.25"/>
    <row r="35555" ht="0" hidden="1" customHeight="1" x14ac:dyDescent="0.25"/>
    <row r="35556" ht="0" hidden="1" customHeight="1" x14ac:dyDescent="0.25"/>
    <row r="35557" ht="0" hidden="1" customHeight="1" x14ac:dyDescent="0.25"/>
    <row r="35558" ht="0" hidden="1" customHeight="1" x14ac:dyDescent="0.25"/>
    <row r="35559" ht="0" hidden="1" customHeight="1" x14ac:dyDescent="0.25"/>
    <row r="35560" ht="0" hidden="1" customHeight="1" x14ac:dyDescent="0.25"/>
    <row r="35561" ht="0" hidden="1" customHeight="1" x14ac:dyDescent="0.25"/>
    <row r="35562" ht="0" hidden="1" customHeight="1" x14ac:dyDescent="0.25"/>
    <row r="35563" ht="0" hidden="1" customHeight="1" x14ac:dyDescent="0.25"/>
    <row r="35564" ht="0" hidden="1" customHeight="1" x14ac:dyDescent="0.25"/>
    <row r="35565" ht="0" hidden="1" customHeight="1" x14ac:dyDescent="0.25"/>
    <row r="35566" ht="0" hidden="1" customHeight="1" x14ac:dyDescent="0.25"/>
    <row r="35567" ht="0" hidden="1" customHeight="1" x14ac:dyDescent="0.25"/>
    <row r="35568" ht="0" hidden="1" customHeight="1" x14ac:dyDescent="0.25"/>
    <row r="35569" ht="0" hidden="1" customHeight="1" x14ac:dyDescent="0.25"/>
    <row r="35570" ht="0" hidden="1" customHeight="1" x14ac:dyDescent="0.25"/>
    <row r="35571" ht="0" hidden="1" customHeight="1" x14ac:dyDescent="0.25"/>
    <row r="35572" ht="0" hidden="1" customHeight="1" x14ac:dyDescent="0.25"/>
    <row r="35573" ht="0" hidden="1" customHeight="1" x14ac:dyDescent="0.25"/>
    <row r="35574" ht="0" hidden="1" customHeight="1" x14ac:dyDescent="0.25"/>
    <row r="35575" ht="0" hidden="1" customHeight="1" x14ac:dyDescent="0.25"/>
    <row r="35576" ht="0" hidden="1" customHeight="1" x14ac:dyDescent="0.25"/>
    <row r="35577" ht="0" hidden="1" customHeight="1" x14ac:dyDescent="0.25"/>
    <row r="35578" ht="0" hidden="1" customHeight="1" x14ac:dyDescent="0.25"/>
    <row r="35579" ht="0" hidden="1" customHeight="1" x14ac:dyDescent="0.25"/>
    <row r="35580" ht="0" hidden="1" customHeight="1" x14ac:dyDescent="0.25"/>
    <row r="35581" ht="0" hidden="1" customHeight="1" x14ac:dyDescent="0.25"/>
    <row r="35582" ht="0" hidden="1" customHeight="1" x14ac:dyDescent="0.25"/>
    <row r="35583" ht="0" hidden="1" customHeight="1" x14ac:dyDescent="0.25"/>
    <row r="35584" ht="0" hidden="1" customHeight="1" x14ac:dyDescent="0.25"/>
    <row r="35585" ht="0" hidden="1" customHeight="1" x14ac:dyDescent="0.25"/>
    <row r="35586" ht="0" hidden="1" customHeight="1" x14ac:dyDescent="0.25"/>
    <row r="35587" ht="0" hidden="1" customHeight="1" x14ac:dyDescent="0.25"/>
    <row r="35588" ht="0" hidden="1" customHeight="1" x14ac:dyDescent="0.25"/>
    <row r="35589" ht="0" hidden="1" customHeight="1" x14ac:dyDescent="0.25"/>
    <row r="35590" ht="0" hidden="1" customHeight="1" x14ac:dyDescent="0.25"/>
    <row r="35591" ht="0" hidden="1" customHeight="1" x14ac:dyDescent="0.25"/>
    <row r="35592" ht="0" hidden="1" customHeight="1" x14ac:dyDescent="0.25"/>
    <row r="35593" ht="0" hidden="1" customHeight="1" x14ac:dyDescent="0.25"/>
    <row r="35594" ht="0" hidden="1" customHeight="1" x14ac:dyDescent="0.25"/>
    <row r="35595" ht="0" hidden="1" customHeight="1" x14ac:dyDescent="0.25"/>
    <row r="35596" ht="0" hidden="1" customHeight="1" x14ac:dyDescent="0.25"/>
    <row r="35597" ht="0" hidden="1" customHeight="1" x14ac:dyDescent="0.25"/>
    <row r="35598" ht="0" hidden="1" customHeight="1" x14ac:dyDescent="0.25"/>
    <row r="35599" ht="0" hidden="1" customHeight="1" x14ac:dyDescent="0.25"/>
    <row r="35600" ht="0" hidden="1" customHeight="1" x14ac:dyDescent="0.25"/>
    <row r="35601" ht="0" hidden="1" customHeight="1" x14ac:dyDescent="0.25"/>
    <row r="35602" ht="0" hidden="1" customHeight="1" x14ac:dyDescent="0.25"/>
    <row r="35603" ht="0" hidden="1" customHeight="1" x14ac:dyDescent="0.25"/>
    <row r="35604" ht="0" hidden="1" customHeight="1" x14ac:dyDescent="0.25"/>
    <row r="35605" ht="0" hidden="1" customHeight="1" x14ac:dyDescent="0.25"/>
    <row r="35606" ht="0" hidden="1" customHeight="1" x14ac:dyDescent="0.25"/>
    <row r="35607" ht="0" hidden="1" customHeight="1" x14ac:dyDescent="0.25"/>
    <row r="35608" ht="0" hidden="1" customHeight="1" x14ac:dyDescent="0.25"/>
    <row r="35609" ht="0" hidden="1" customHeight="1" x14ac:dyDescent="0.25"/>
    <row r="35610" ht="0" hidden="1" customHeight="1" x14ac:dyDescent="0.25"/>
    <row r="35611" ht="0" hidden="1" customHeight="1" x14ac:dyDescent="0.25"/>
    <row r="35612" ht="0" hidden="1" customHeight="1" x14ac:dyDescent="0.25"/>
    <row r="35613" ht="0" hidden="1" customHeight="1" x14ac:dyDescent="0.25"/>
    <row r="35614" ht="0" hidden="1" customHeight="1" x14ac:dyDescent="0.25"/>
    <row r="35615" ht="0" hidden="1" customHeight="1" x14ac:dyDescent="0.25"/>
    <row r="35616" ht="0" hidden="1" customHeight="1" x14ac:dyDescent="0.25"/>
    <row r="35617" ht="0" hidden="1" customHeight="1" x14ac:dyDescent="0.25"/>
    <row r="35618" ht="0" hidden="1" customHeight="1" x14ac:dyDescent="0.25"/>
    <row r="35619" ht="0" hidden="1" customHeight="1" x14ac:dyDescent="0.25"/>
    <row r="35620" ht="0" hidden="1" customHeight="1" x14ac:dyDescent="0.25"/>
    <row r="35621" ht="0" hidden="1" customHeight="1" x14ac:dyDescent="0.25"/>
    <row r="35622" ht="0" hidden="1" customHeight="1" x14ac:dyDescent="0.25"/>
    <row r="35623" ht="0" hidden="1" customHeight="1" x14ac:dyDescent="0.25"/>
    <row r="35624" ht="0" hidden="1" customHeight="1" x14ac:dyDescent="0.25"/>
    <row r="35625" ht="0" hidden="1" customHeight="1" x14ac:dyDescent="0.25"/>
    <row r="35626" ht="0" hidden="1" customHeight="1" x14ac:dyDescent="0.25"/>
    <row r="35627" ht="0" hidden="1" customHeight="1" x14ac:dyDescent="0.25"/>
    <row r="35628" ht="0" hidden="1" customHeight="1" x14ac:dyDescent="0.25"/>
    <row r="35629" ht="0" hidden="1" customHeight="1" x14ac:dyDescent="0.25"/>
    <row r="35630" ht="0" hidden="1" customHeight="1" x14ac:dyDescent="0.25"/>
    <row r="35631" ht="0" hidden="1" customHeight="1" x14ac:dyDescent="0.25"/>
    <row r="35632" ht="0" hidden="1" customHeight="1" x14ac:dyDescent="0.25"/>
    <row r="35633" ht="0" hidden="1" customHeight="1" x14ac:dyDescent="0.25"/>
    <row r="35634" ht="0" hidden="1" customHeight="1" x14ac:dyDescent="0.25"/>
    <row r="35635" ht="0" hidden="1" customHeight="1" x14ac:dyDescent="0.25"/>
    <row r="35636" ht="0" hidden="1" customHeight="1" x14ac:dyDescent="0.25"/>
    <row r="35637" ht="0" hidden="1" customHeight="1" x14ac:dyDescent="0.25"/>
    <row r="35638" ht="0" hidden="1" customHeight="1" x14ac:dyDescent="0.25"/>
    <row r="35639" ht="0" hidden="1" customHeight="1" x14ac:dyDescent="0.25"/>
    <row r="35640" ht="0" hidden="1" customHeight="1" x14ac:dyDescent="0.25"/>
    <row r="35641" ht="0" hidden="1" customHeight="1" x14ac:dyDescent="0.25"/>
    <row r="35642" ht="0" hidden="1" customHeight="1" x14ac:dyDescent="0.25"/>
    <row r="35643" ht="0" hidden="1" customHeight="1" x14ac:dyDescent="0.25"/>
    <row r="35644" ht="0" hidden="1" customHeight="1" x14ac:dyDescent="0.25"/>
    <row r="35645" ht="0" hidden="1" customHeight="1" x14ac:dyDescent="0.25"/>
    <row r="35646" ht="0" hidden="1" customHeight="1" x14ac:dyDescent="0.25"/>
    <row r="35647" ht="0" hidden="1" customHeight="1" x14ac:dyDescent="0.25"/>
    <row r="35648" ht="0" hidden="1" customHeight="1" x14ac:dyDescent="0.25"/>
    <row r="35649" ht="0" hidden="1" customHeight="1" x14ac:dyDescent="0.25"/>
    <row r="35650" ht="0" hidden="1" customHeight="1" x14ac:dyDescent="0.25"/>
    <row r="35651" ht="0" hidden="1" customHeight="1" x14ac:dyDescent="0.25"/>
    <row r="35652" ht="0" hidden="1" customHeight="1" x14ac:dyDescent="0.25"/>
    <row r="35653" ht="0" hidden="1" customHeight="1" x14ac:dyDescent="0.25"/>
    <row r="35654" ht="0" hidden="1" customHeight="1" x14ac:dyDescent="0.25"/>
    <row r="35655" ht="0" hidden="1" customHeight="1" x14ac:dyDescent="0.25"/>
    <row r="35656" ht="0" hidden="1" customHeight="1" x14ac:dyDescent="0.25"/>
    <row r="35657" ht="0" hidden="1" customHeight="1" x14ac:dyDescent="0.25"/>
    <row r="35658" ht="0" hidden="1" customHeight="1" x14ac:dyDescent="0.25"/>
    <row r="35659" ht="0" hidden="1" customHeight="1" x14ac:dyDescent="0.25"/>
    <row r="35660" ht="0" hidden="1" customHeight="1" x14ac:dyDescent="0.25"/>
    <row r="35661" ht="0" hidden="1" customHeight="1" x14ac:dyDescent="0.25"/>
    <row r="35662" ht="0" hidden="1" customHeight="1" x14ac:dyDescent="0.25"/>
    <row r="35663" ht="0" hidden="1" customHeight="1" x14ac:dyDescent="0.25"/>
    <row r="35664" ht="0" hidden="1" customHeight="1" x14ac:dyDescent="0.25"/>
    <row r="35665" ht="0" hidden="1" customHeight="1" x14ac:dyDescent="0.25"/>
    <row r="35666" ht="0" hidden="1" customHeight="1" x14ac:dyDescent="0.25"/>
    <row r="35667" ht="0" hidden="1" customHeight="1" x14ac:dyDescent="0.25"/>
    <row r="35668" ht="0" hidden="1" customHeight="1" x14ac:dyDescent="0.25"/>
    <row r="35669" ht="0" hidden="1" customHeight="1" x14ac:dyDescent="0.25"/>
    <row r="35670" ht="0" hidden="1" customHeight="1" x14ac:dyDescent="0.25"/>
    <row r="35671" ht="0" hidden="1" customHeight="1" x14ac:dyDescent="0.25"/>
    <row r="35672" ht="0" hidden="1" customHeight="1" x14ac:dyDescent="0.25"/>
    <row r="35673" ht="0" hidden="1" customHeight="1" x14ac:dyDescent="0.25"/>
    <row r="35674" ht="0" hidden="1" customHeight="1" x14ac:dyDescent="0.25"/>
    <row r="35675" ht="0" hidden="1" customHeight="1" x14ac:dyDescent="0.25"/>
    <row r="35676" ht="0" hidden="1" customHeight="1" x14ac:dyDescent="0.25"/>
    <row r="35677" ht="0" hidden="1" customHeight="1" x14ac:dyDescent="0.25"/>
    <row r="35678" ht="0" hidden="1" customHeight="1" x14ac:dyDescent="0.25"/>
    <row r="35679" ht="0" hidden="1" customHeight="1" x14ac:dyDescent="0.25"/>
    <row r="35680" ht="0" hidden="1" customHeight="1" x14ac:dyDescent="0.25"/>
    <row r="35681" ht="0" hidden="1" customHeight="1" x14ac:dyDescent="0.25"/>
    <row r="35682" ht="0" hidden="1" customHeight="1" x14ac:dyDescent="0.25"/>
    <row r="35683" ht="0" hidden="1" customHeight="1" x14ac:dyDescent="0.25"/>
    <row r="35684" ht="0" hidden="1" customHeight="1" x14ac:dyDescent="0.25"/>
    <row r="35685" ht="0" hidden="1" customHeight="1" x14ac:dyDescent="0.25"/>
    <row r="35686" ht="0" hidden="1" customHeight="1" x14ac:dyDescent="0.25"/>
    <row r="35687" ht="0" hidden="1" customHeight="1" x14ac:dyDescent="0.25"/>
    <row r="35688" ht="0" hidden="1" customHeight="1" x14ac:dyDescent="0.25"/>
    <row r="35689" ht="0" hidden="1" customHeight="1" x14ac:dyDescent="0.25"/>
    <row r="35690" ht="0" hidden="1" customHeight="1" x14ac:dyDescent="0.25"/>
    <row r="35691" ht="0" hidden="1" customHeight="1" x14ac:dyDescent="0.25"/>
    <row r="35692" ht="0" hidden="1" customHeight="1" x14ac:dyDescent="0.25"/>
    <row r="35693" ht="0" hidden="1" customHeight="1" x14ac:dyDescent="0.25"/>
    <row r="35694" ht="0" hidden="1" customHeight="1" x14ac:dyDescent="0.25"/>
    <row r="35695" ht="0" hidden="1" customHeight="1" x14ac:dyDescent="0.25"/>
    <row r="35696" ht="0" hidden="1" customHeight="1" x14ac:dyDescent="0.25"/>
    <row r="35697" ht="0" hidden="1" customHeight="1" x14ac:dyDescent="0.25"/>
    <row r="35698" ht="0" hidden="1" customHeight="1" x14ac:dyDescent="0.25"/>
    <row r="35699" ht="0" hidden="1" customHeight="1" x14ac:dyDescent="0.25"/>
    <row r="35700" ht="0" hidden="1" customHeight="1" x14ac:dyDescent="0.25"/>
    <row r="35701" ht="0" hidden="1" customHeight="1" x14ac:dyDescent="0.25"/>
    <row r="35702" ht="0" hidden="1" customHeight="1" x14ac:dyDescent="0.25"/>
    <row r="35703" ht="0" hidden="1" customHeight="1" x14ac:dyDescent="0.25"/>
    <row r="35704" ht="0" hidden="1" customHeight="1" x14ac:dyDescent="0.25"/>
    <row r="35705" ht="0" hidden="1" customHeight="1" x14ac:dyDescent="0.25"/>
    <row r="35706" ht="0" hidden="1" customHeight="1" x14ac:dyDescent="0.25"/>
    <row r="35707" ht="0" hidden="1" customHeight="1" x14ac:dyDescent="0.25"/>
    <row r="35708" ht="0" hidden="1" customHeight="1" x14ac:dyDescent="0.25"/>
    <row r="35709" ht="0" hidden="1" customHeight="1" x14ac:dyDescent="0.25"/>
    <row r="35710" ht="0" hidden="1" customHeight="1" x14ac:dyDescent="0.25"/>
    <row r="35711" ht="0" hidden="1" customHeight="1" x14ac:dyDescent="0.25"/>
    <row r="35712" ht="0" hidden="1" customHeight="1" x14ac:dyDescent="0.25"/>
    <row r="35713" ht="0" hidden="1" customHeight="1" x14ac:dyDescent="0.25"/>
    <row r="35714" ht="0" hidden="1" customHeight="1" x14ac:dyDescent="0.25"/>
    <row r="35715" ht="0" hidden="1" customHeight="1" x14ac:dyDescent="0.25"/>
    <row r="35716" ht="0" hidden="1" customHeight="1" x14ac:dyDescent="0.25"/>
    <row r="35717" ht="0" hidden="1" customHeight="1" x14ac:dyDescent="0.25"/>
    <row r="35718" ht="0" hidden="1" customHeight="1" x14ac:dyDescent="0.25"/>
    <row r="35719" ht="0" hidden="1" customHeight="1" x14ac:dyDescent="0.25"/>
    <row r="35720" ht="0" hidden="1" customHeight="1" x14ac:dyDescent="0.25"/>
    <row r="35721" ht="0" hidden="1" customHeight="1" x14ac:dyDescent="0.25"/>
    <row r="35722" ht="0" hidden="1" customHeight="1" x14ac:dyDescent="0.25"/>
    <row r="35723" ht="0" hidden="1" customHeight="1" x14ac:dyDescent="0.25"/>
    <row r="35724" ht="0" hidden="1" customHeight="1" x14ac:dyDescent="0.25"/>
    <row r="35725" ht="0" hidden="1" customHeight="1" x14ac:dyDescent="0.25"/>
    <row r="35726" ht="0" hidden="1" customHeight="1" x14ac:dyDescent="0.25"/>
    <row r="35727" ht="0" hidden="1" customHeight="1" x14ac:dyDescent="0.25"/>
    <row r="35728" ht="0" hidden="1" customHeight="1" x14ac:dyDescent="0.25"/>
    <row r="35729" ht="0" hidden="1" customHeight="1" x14ac:dyDescent="0.25"/>
    <row r="35730" ht="0" hidden="1" customHeight="1" x14ac:dyDescent="0.25"/>
    <row r="35731" ht="0" hidden="1" customHeight="1" x14ac:dyDescent="0.25"/>
    <row r="35732" ht="0" hidden="1" customHeight="1" x14ac:dyDescent="0.25"/>
    <row r="35733" ht="0" hidden="1" customHeight="1" x14ac:dyDescent="0.25"/>
    <row r="35734" ht="0" hidden="1" customHeight="1" x14ac:dyDescent="0.25"/>
    <row r="35735" ht="0" hidden="1" customHeight="1" x14ac:dyDescent="0.25"/>
    <row r="35736" ht="0" hidden="1" customHeight="1" x14ac:dyDescent="0.25"/>
    <row r="35737" ht="0" hidden="1" customHeight="1" x14ac:dyDescent="0.25"/>
    <row r="35738" ht="0" hidden="1" customHeight="1" x14ac:dyDescent="0.25"/>
    <row r="35739" ht="0" hidden="1" customHeight="1" x14ac:dyDescent="0.25"/>
    <row r="35740" ht="0" hidden="1" customHeight="1" x14ac:dyDescent="0.25"/>
    <row r="35741" ht="0" hidden="1" customHeight="1" x14ac:dyDescent="0.25"/>
    <row r="35742" ht="0" hidden="1" customHeight="1" x14ac:dyDescent="0.25"/>
    <row r="35743" ht="0" hidden="1" customHeight="1" x14ac:dyDescent="0.25"/>
    <row r="35744" ht="0" hidden="1" customHeight="1" x14ac:dyDescent="0.25"/>
    <row r="35745" ht="0" hidden="1" customHeight="1" x14ac:dyDescent="0.25"/>
    <row r="35746" ht="0" hidden="1" customHeight="1" x14ac:dyDescent="0.25"/>
    <row r="35747" ht="0" hidden="1" customHeight="1" x14ac:dyDescent="0.25"/>
    <row r="35748" ht="0" hidden="1" customHeight="1" x14ac:dyDescent="0.25"/>
    <row r="35749" ht="0" hidden="1" customHeight="1" x14ac:dyDescent="0.25"/>
    <row r="35750" ht="0" hidden="1" customHeight="1" x14ac:dyDescent="0.25"/>
    <row r="35751" ht="0" hidden="1" customHeight="1" x14ac:dyDescent="0.25"/>
    <row r="35752" ht="0" hidden="1" customHeight="1" x14ac:dyDescent="0.25"/>
    <row r="35753" ht="0" hidden="1" customHeight="1" x14ac:dyDescent="0.25"/>
    <row r="35754" ht="0" hidden="1" customHeight="1" x14ac:dyDescent="0.25"/>
    <row r="35755" ht="0" hidden="1" customHeight="1" x14ac:dyDescent="0.25"/>
    <row r="35756" ht="0" hidden="1" customHeight="1" x14ac:dyDescent="0.25"/>
    <row r="35757" ht="0" hidden="1" customHeight="1" x14ac:dyDescent="0.25"/>
    <row r="35758" ht="0" hidden="1" customHeight="1" x14ac:dyDescent="0.25"/>
    <row r="35759" ht="0" hidden="1" customHeight="1" x14ac:dyDescent="0.25"/>
    <row r="35760" ht="0" hidden="1" customHeight="1" x14ac:dyDescent="0.25"/>
    <row r="35761" ht="0" hidden="1" customHeight="1" x14ac:dyDescent="0.25"/>
    <row r="35762" ht="0" hidden="1" customHeight="1" x14ac:dyDescent="0.25"/>
    <row r="35763" ht="0" hidden="1" customHeight="1" x14ac:dyDescent="0.25"/>
    <row r="35764" ht="0" hidden="1" customHeight="1" x14ac:dyDescent="0.25"/>
    <row r="35765" ht="0" hidden="1" customHeight="1" x14ac:dyDescent="0.25"/>
    <row r="35766" ht="0" hidden="1" customHeight="1" x14ac:dyDescent="0.25"/>
    <row r="35767" ht="0" hidden="1" customHeight="1" x14ac:dyDescent="0.25"/>
    <row r="35768" ht="0" hidden="1" customHeight="1" x14ac:dyDescent="0.25"/>
    <row r="35769" ht="0" hidden="1" customHeight="1" x14ac:dyDescent="0.25"/>
    <row r="35770" ht="0" hidden="1" customHeight="1" x14ac:dyDescent="0.25"/>
    <row r="35771" ht="0" hidden="1" customHeight="1" x14ac:dyDescent="0.25"/>
    <row r="35772" ht="0" hidden="1" customHeight="1" x14ac:dyDescent="0.25"/>
    <row r="35773" ht="0" hidden="1" customHeight="1" x14ac:dyDescent="0.25"/>
    <row r="35774" ht="0" hidden="1" customHeight="1" x14ac:dyDescent="0.25"/>
    <row r="35775" ht="0" hidden="1" customHeight="1" x14ac:dyDescent="0.25"/>
    <row r="35776" ht="0" hidden="1" customHeight="1" x14ac:dyDescent="0.25"/>
    <row r="35777" ht="0" hidden="1" customHeight="1" x14ac:dyDescent="0.25"/>
    <row r="35778" ht="0" hidden="1" customHeight="1" x14ac:dyDescent="0.25"/>
    <row r="35779" ht="0" hidden="1" customHeight="1" x14ac:dyDescent="0.25"/>
    <row r="35780" ht="0" hidden="1" customHeight="1" x14ac:dyDescent="0.25"/>
    <row r="35781" ht="0" hidden="1" customHeight="1" x14ac:dyDescent="0.25"/>
    <row r="35782" ht="0" hidden="1" customHeight="1" x14ac:dyDescent="0.25"/>
    <row r="35783" ht="0" hidden="1" customHeight="1" x14ac:dyDescent="0.25"/>
    <row r="35784" ht="0" hidden="1" customHeight="1" x14ac:dyDescent="0.25"/>
    <row r="35785" ht="0" hidden="1" customHeight="1" x14ac:dyDescent="0.25"/>
    <row r="35786" ht="0" hidden="1" customHeight="1" x14ac:dyDescent="0.25"/>
    <row r="35787" ht="0" hidden="1" customHeight="1" x14ac:dyDescent="0.25"/>
    <row r="35788" ht="0" hidden="1" customHeight="1" x14ac:dyDescent="0.25"/>
    <row r="35789" ht="0" hidden="1" customHeight="1" x14ac:dyDescent="0.25"/>
    <row r="35790" ht="0" hidden="1" customHeight="1" x14ac:dyDescent="0.25"/>
    <row r="35791" ht="0" hidden="1" customHeight="1" x14ac:dyDescent="0.25"/>
    <row r="35792" ht="0" hidden="1" customHeight="1" x14ac:dyDescent="0.25"/>
    <row r="35793" ht="0" hidden="1" customHeight="1" x14ac:dyDescent="0.25"/>
    <row r="35794" ht="0" hidden="1" customHeight="1" x14ac:dyDescent="0.25"/>
    <row r="35795" ht="0" hidden="1" customHeight="1" x14ac:dyDescent="0.25"/>
    <row r="35796" ht="0" hidden="1" customHeight="1" x14ac:dyDescent="0.25"/>
    <row r="35797" ht="0" hidden="1" customHeight="1" x14ac:dyDescent="0.25"/>
    <row r="35798" ht="0" hidden="1" customHeight="1" x14ac:dyDescent="0.25"/>
    <row r="35799" ht="0" hidden="1" customHeight="1" x14ac:dyDescent="0.25"/>
    <row r="35800" ht="0" hidden="1" customHeight="1" x14ac:dyDescent="0.25"/>
    <row r="35801" ht="0" hidden="1" customHeight="1" x14ac:dyDescent="0.25"/>
    <row r="35802" ht="0" hidden="1" customHeight="1" x14ac:dyDescent="0.25"/>
    <row r="35803" ht="0" hidden="1" customHeight="1" x14ac:dyDescent="0.25"/>
    <row r="35804" ht="0" hidden="1" customHeight="1" x14ac:dyDescent="0.25"/>
    <row r="35805" ht="0" hidden="1" customHeight="1" x14ac:dyDescent="0.25"/>
    <row r="35806" ht="0" hidden="1" customHeight="1" x14ac:dyDescent="0.25"/>
    <row r="35807" ht="0" hidden="1" customHeight="1" x14ac:dyDescent="0.25"/>
    <row r="35808" ht="0" hidden="1" customHeight="1" x14ac:dyDescent="0.25"/>
    <row r="35809" ht="0" hidden="1" customHeight="1" x14ac:dyDescent="0.25"/>
    <row r="35810" ht="0" hidden="1" customHeight="1" x14ac:dyDescent="0.25"/>
    <row r="35811" ht="0" hidden="1" customHeight="1" x14ac:dyDescent="0.25"/>
    <row r="35812" ht="0" hidden="1" customHeight="1" x14ac:dyDescent="0.25"/>
    <row r="35813" ht="0" hidden="1" customHeight="1" x14ac:dyDescent="0.25"/>
    <row r="35814" ht="0" hidden="1" customHeight="1" x14ac:dyDescent="0.25"/>
    <row r="35815" ht="0" hidden="1" customHeight="1" x14ac:dyDescent="0.25"/>
    <row r="35816" ht="0" hidden="1" customHeight="1" x14ac:dyDescent="0.25"/>
    <row r="35817" ht="0" hidden="1" customHeight="1" x14ac:dyDescent="0.25"/>
    <row r="35818" ht="0" hidden="1" customHeight="1" x14ac:dyDescent="0.25"/>
    <row r="35819" ht="0" hidden="1" customHeight="1" x14ac:dyDescent="0.25"/>
    <row r="35820" ht="0" hidden="1" customHeight="1" x14ac:dyDescent="0.25"/>
    <row r="35821" ht="0" hidden="1" customHeight="1" x14ac:dyDescent="0.25"/>
    <row r="35822" ht="0" hidden="1" customHeight="1" x14ac:dyDescent="0.25"/>
    <row r="35823" ht="0" hidden="1" customHeight="1" x14ac:dyDescent="0.25"/>
    <row r="35824" ht="0" hidden="1" customHeight="1" x14ac:dyDescent="0.25"/>
    <row r="35825" ht="0" hidden="1" customHeight="1" x14ac:dyDescent="0.25"/>
    <row r="35826" ht="0" hidden="1" customHeight="1" x14ac:dyDescent="0.25"/>
    <row r="35827" ht="0" hidden="1" customHeight="1" x14ac:dyDescent="0.25"/>
    <row r="35828" ht="0" hidden="1" customHeight="1" x14ac:dyDescent="0.25"/>
    <row r="35829" ht="0" hidden="1" customHeight="1" x14ac:dyDescent="0.25"/>
    <row r="35830" ht="0" hidden="1" customHeight="1" x14ac:dyDescent="0.25"/>
    <row r="35831" ht="0" hidden="1" customHeight="1" x14ac:dyDescent="0.25"/>
    <row r="35832" ht="0" hidden="1" customHeight="1" x14ac:dyDescent="0.25"/>
    <row r="35833" ht="0" hidden="1" customHeight="1" x14ac:dyDescent="0.25"/>
    <row r="35834" ht="0" hidden="1" customHeight="1" x14ac:dyDescent="0.25"/>
    <row r="35835" ht="0" hidden="1" customHeight="1" x14ac:dyDescent="0.25"/>
    <row r="35836" ht="0" hidden="1" customHeight="1" x14ac:dyDescent="0.25"/>
    <row r="35837" ht="0" hidden="1" customHeight="1" x14ac:dyDescent="0.25"/>
    <row r="35838" ht="0" hidden="1" customHeight="1" x14ac:dyDescent="0.25"/>
    <row r="35839" ht="0" hidden="1" customHeight="1" x14ac:dyDescent="0.25"/>
    <row r="35840" ht="0" hidden="1" customHeight="1" x14ac:dyDescent="0.25"/>
    <row r="35841" ht="0" hidden="1" customHeight="1" x14ac:dyDescent="0.25"/>
    <row r="35842" ht="0" hidden="1" customHeight="1" x14ac:dyDescent="0.25"/>
    <row r="35843" ht="0" hidden="1" customHeight="1" x14ac:dyDescent="0.25"/>
    <row r="35844" ht="0" hidden="1" customHeight="1" x14ac:dyDescent="0.25"/>
    <row r="35845" ht="0" hidden="1" customHeight="1" x14ac:dyDescent="0.25"/>
    <row r="35846" ht="0" hidden="1" customHeight="1" x14ac:dyDescent="0.25"/>
    <row r="35847" ht="0" hidden="1" customHeight="1" x14ac:dyDescent="0.25"/>
    <row r="35848" ht="0" hidden="1" customHeight="1" x14ac:dyDescent="0.25"/>
    <row r="35849" ht="0" hidden="1" customHeight="1" x14ac:dyDescent="0.25"/>
    <row r="35850" ht="0" hidden="1" customHeight="1" x14ac:dyDescent="0.25"/>
    <row r="35851" ht="0" hidden="1" customHeight="1" x14ac:dyDescent="0.25"/>
    <row r="35852" ht="0" hidden="1" customHeight="1" x14ac:dyDescent="0.25"/>
    <row r="35853" ht="0" hidden="1" customHeight="1" x14ac:dyDescent="0.25"/>
    <row r="35854" ht="0" hidden="1" customHeight="1" x14ac:dyDescent="0.25"/>
    <row r="35855" ht="0" hidden="1" customHeight="1" x14ac:dyDescent="0.25"/>
    <row r="35856" ht="0" hidden="1" customHeight="1" x14ac:dyDescent="0.25"/>
    <row r="35857" ht="0" hidden="1" customHeight="1" x14ac:dyDescent="0.25"/>
    <row r="35858" ht="0" hidden="1" customHeight="1" x14ac:dyDescent="0.25"/>
    <row r="35859" ht="0" hidden="1" customHeight="1" x14ac:dyDescent="0.25"/>
    <row r="35860" ht="0" hidden="1" customHeight="1" x14ac:dyDescent="0.25"/>
    <row r="35861" ht="0" hidden="1" customHeight="1" x14ac:dyDescent="0.25"/>
    <row r="35862" ht="0" hidden="1" customHeight="1" x14ac:dyDescent="0.25"/>
    <row r="35863" ht="0" hidden="1" customHeight="1" x14ac:dyDescent="0.25"/>
    <row r="35864" ht="0" hidden="1" customHeight="1" x14ac:dyDescent="0.25"/>
    <row r="35865" ht="0" hidden="1" customHeight="1" x14ac:dyDescent="0.25"/>
    <row r="35866" ht="0" hidden="1" customHeight="1" x14ac:dyDescent="0.25"/>
    <row r="35867" ht="0" hidden="1" customHeight="1" x14ac:dyDescent="0.25"/>
    <row r="35868" ht="0" hidden="1" customHeight="1" x14ac:dyDescent="0.25"/>
    <row r="35869" ht="0" hidden="1" customHeight="1" x14ac:dyDescent="0.25"/>
    <row r="35870" ht="0" hidden="1" customHeight="1" x14ac:dyDescent="0.25"/>
    <row r="35871" ht="0" hidden="1" customHeight="1" x14ac:dyDescent="0.25"/>
    <row r="35872" ht="0" hidden="1" customHeight="1" x14ac:dyDescent="0.25"/>
    <row r="35873" ht="0" hidden="1" customHeight="1" x14ac:dyDescent="0.25"/>
    <row r="35874" ht="0" hidden="1" customHeight="1" x14ac:dyDescent="0.25"/>
    <row r="35875" ht="0" hidden="1" customHeight="1" x14ac:dyDescent="0.25"/>
    <row r="35876" ht="0" hidden="1" customHeight="1" x14ac:dyDescent="0.25"/>
    <row r="35877" ht="0" hidden="1" customHeight="1" x14ac:dyDescent="0.25"/>
    <row r="35878" ht="0" hidden="1" customHeight="1" x14ac:dyDescent="0.25"/>
    <row r="35879" ht="0" hidden="1" customHeight="1" x14ac:dyDescent="0.25"/>
    <row r="35880" ht="0" hidden="1" customHeight="1" x14ac:dyDescent="0.25"/>
    <row r="35881" ht="0" hidden="1" customHeight="1" x14ac:dyDescent="0.25"/>
    <row r="35882" ht="0" hidden="1" customHeight="1" x14ac:dyDescent="0.25"/>
    <row r="35883" ht="0" hidden="1" customHeight="1" x14ac:dyDescent="0.25"/>
    <row r="35884" ht="0" hidden="1" customHeight="1" x14ac:dyDescent="0.25"/>
    <row r="35885" ht="0" hidden="1" customHeight="1" x14ac:dyDescent="0.25"/>
    <row r="35886" ht="0" hidden="1" customHeight="1" x14ac:dyDescent="0.25"/>
    <row r="35887" ht="0" hidden="1" customHeight="1" x14ac:dyDescent="0.25"/>
    <row r="35888" ht="0" hidden="1" customHeight="1" x14ac:dyDescent="0.25"/>
    <row r="35889" ht="0" hidden="1" customHeight="1" x14ac:dyDescent="0.25"/>
    <row r="35890" ht="0" hidden="1" customHeight="1" x14ac:dyDescent="0.25"/>
    <row r="35891" ht="0" hidden="1" customHeight="1" x14ac:dyDescent="0.25"/>
    <row r="35892" ht="0" hidden="1" customHeight="1" x14ac:dyDescent="0.25"/>
    <row r="35893" ht="0" hidden="1" customHeight="1" x14ac:dyDescent="0.25"/>
    <row r="35894" ht="0" hidden="1" customHeight="1" x14ac:dyDescent="0.25"/>
    <row r="35895" ht="0" hidden="1" customHeight="1" x14ac:dyDescent="0.25"/>
    <row r="35896" ht="0" hidden="1" customHeight="1" x14ac:dyDescent="0.25"/>
    <row r="35897" ht="0" hidden="1" customHeight="1" x14ac:dyDescent="0.25"/>
    <row r="35898" ht="0" hidden="1" customHeight="1" x14ac:dyDescent="0.25"/>
    <row r="35899" ht="0" hidden="1" customHeight="1" x14ac:dyDescent="0.25"/>
    <row r="35900" ht="0" hidden="1" customHeight="1" x14ac:dyDescent="0.25"/>
    <row r="35901" ht="0" hidden="1" customHeight="1" x14ac:dyDescent="0.25"/>
    <row r="35902" ht="0" hidden="1" customHeight="1" x14ac:dyDescent="0.25"/>
    <row r="35903" ht="0" hidden="1" customHeight="1" x14ac:dyDescent="0.25"/>
    <row r="35904" ht="0" hidden="1" customHeight="1" x14ac:dyDescent="0.25"/>
    <row r="35905" ht="0" hidden="1" customHeight="1" x14ac:dyDescent="0.25"/>
    <row r="35906" ht="0" hidden="1" customHeight="1" x14ac:dyDescent="0.25"/>
    <row r="35907" ht="0" hidden="1" customHeight="1" x14ac:dyDescent="0.25"/>
    <row r="35908" ht="0" hidden="1" customHeight="1" x14ac:dyDescent="0.25"/>
    <row r="35909" ht="0" hidden="1" customHeight="1" x14ac:dyDescent="0.25"/>
    <row r="35910" ht="0" hidden="1" customHeight="1" x14ac:dyDescent="0.25"/>
    <row r="35911" ht="0" hidden="1" customHeight="1" x14ac:dyDescent="0.25"/>
    <row r="35912" ht="0" hidden="1" customHeight="1" x14ac:dyDescent="0.25"/>
    <row r="35913" ht="0" hidden="1" customHeight="1" x14ac:dyDescent="0.25"/>
    <row r="35914" ht="0" hidden="1" customHeight="1" x14ac:dyDescent="0.25"/>
    <row r="35915" ht="0" hidden="1" customHeight="1" x14ac:dyDescent="0.25"/>
    <row r="35916" ht="0" hidden="1" customHeight="1" x14ac:dyDescent="0.25"/>
    <row r="35917" ht="0" hidden="1" customHeight="1" x14ac:dyDescent="0.25"/>
    <row r="35918" ht="0" hidden="1" customHeight="1" x14ac:dyDescent="0.25"/>
    <row r="35919" ht="0" hidden="1" customHeight="1" x14ac:dyDescent="0.25"/>
    <row r="35920" ht="0" hidden="1" customHeight="1" x14ac:dyDescent="0.25"/>
    <row r="35921" ht="0" hidden="1" customHeight="1" x14ac:dyDescent="0.25"/>
    <row r="35922" ht="0" hidden="1" customHeight="1" x14ac:dyDescent="0.25"/>
    <row r="35923" ht="0" hidden="1" customHeight="1" x14ac:dyDescent="0.25"/>
    <row r="35924" ht="0" hidden="1" customHeight="1" x14ac:dyDescent="0.25"/>
    <row r="35925" ht="0" hidden="1" customHeight="1" x14ac:dyDescent="0.25"/>
    <row r="35926" ht="0" hidden="1" customHeight="1" x14ac:dyDescent="0.25"/>
    <row r="35927" ht="0" hidden="1" customHeight="1" x14ac:dyDescent="0.25"/>
    <row r="35928" ht="0" hidden="1" customHeight="1" x14ac:dyDescent="0.25"/>
    <row r="35929" ht="0" hidden="1" customHeight="1" x14ac:dyDescent="0.25"/>
    <row r="35930" ht="0" hidden="1" customHeight="1" x14ac:dyDescent="0.25"/>
    <row r="35931" ht="0" hidden="1" customHeight="1" x14ac:dyDescent="0.25"/>
    <row r="35932" ht="0" hidden="1" customHeight="1" x14ac:dyDescent="0.25"/>
    <row r="35933" ht="0" hidden="1" customHeight="1" x14ac:dyDescent="0.25"/>
    <row r="35934" ht="0" hidden="1" customHeight="1" x14ac:dyDescent="0.25"/>
    <row r="35935" ht="0" hidden="1" customHeight="1" x14ac:dyDescent="0.25"/>
    <row r="35936" ht="0" hidden="1" customHeight="1" x14ac:dyDescent="0.25"/>
    <row r="35937" ht="0" hidden="1" customHeight="1" x14ac:dyDescent="0.25"/>
    <row r="35938" ht="0" hidden="1" customHeight="1" x14ac:dyDescent="0.25"/>
    <row r="35939" ht="0" hidden="1" customHeight="1" x14ac:dyDescent="0.25"/>
    <row r="35940" ht="0" hidden="1" customHeight="1" x14ac:dyDescent="0.25"/>
    <row r="35941" ht="0" hidden="1" customHeight="1" x14ac:dyDescent="0.25"/>
    <row r="35942" ht="0" hidden="1" customHeight="1" x14ac:dyDescent="0.25"/>
    <row r="35943" ht="0" hidden="1" customHeight="1" x14ac:dyDescent="0.25"/>
    <row r="35944" ht="0" hidden="1" customHeight="1" x14ac:dyDescent="0.25"/>
    <row r="35945" ht="0" hidden="1" customHeight="1" x14ac:dyDescent="0.25"/>
    <row r="35946" ht="0" hidden="1" customHeight="1" x14ac:dyDescent="0.25"/>
    <row r="35947" ht="0" hidden="1" customHeight="1" x14ac:dyDescent="0.25"/>
    <row r="35948" ht="0" hidden="1" customHeight="1" x14ac:dyDescent="0.25"/>
    <row r="35949" ht="0" hidden="1" customHeight="1" x14ac:dyDescent="0.25"/>
    <row r="35950" ht="0" hidden="1" customHeight="1" x14ac:dyDescent="0.25"/>
    <row r="35951" ht="0" hidden="1" customHeight="1" x14ac:dyDescent="0.25"/>
    <row r="35952" ht="0" hidden="1" customHeight="1" x14ac:dyDescent="0.25"/>
    <row r="35953" ht="0" hidden="1" customHeight="1" x14ac:dyDescent="0.25"/>
    <row r="35954" ht="0" hidden="1" customHeight="1" x14ac:dyDescent="0.25"/>
    <row r="35955" ht="0" hidden="1" customHeight="1" x14ac:dyDescent="0.25"/>
    <row r="35956" ht="0" hidden="1" customHeight="1" x14ac:dyDescent="0.25"/>
    <row r="35957" ht="0" hidden="1" customHeight="1" x14ac:dyDescent="0.25"/>
    <row r="35958" ht="0" hidden="1" customHeight="1" x14ac:dyDescent="0.25"/>
    <row r="35959" ht="0" hidden="1" customHeight="1" x14ac:dyDescent="0.25"/>
    <row r="35960" ht="0" hidden="1" customHeight="1" x14ac:dyDescent="0.25"/>
    <row r="35961" ht="0" hidden="1" customHeight="1" x14ac:dyDescent="0.25"/>
    <row r="35962" ht="0" hidden="1" customHeight="1" x14ac:dyDescent="0.25"/>
    <row r="35963" ht="0" hidden="1" customHeight="1" x14ac:dyDescent="0.25"/>
    <row r="35964" ht="0" hidden="1" customHeight="1" x14ac:dyDescent="0.25"/>
    <row r="35965" ht="0" hidden="1" customHeight="1" x14ac:dyDescent="0.25"/>
    <row r="35966" ht="0" hidden="1" customHeight="1" x14ac:dyDescent="0.25"/>
    <row r="35967" ht="0" hidden="1" customHeight="1" x14ac:dyDescent="0.25"/>
    <row r="35968" ht="0" hidden="1" customHeight="1" x14ac:dyDescent="0.25"/>
    <row r="35969" ht="0" hidden="1" customHeight="1" x14ac:dyDescent="0.25"/>
    <row r="35970" ht="0" hidden="1" customHeight="1" x14ac:dyDescent="0.25"/>
    <row r="35971" ht="0" hidden="1" customHeight="1" x14ac:dyDescent="0.25"/>
    <row r="35972" ht="0" hidden="1" customHeight="1" x14ac:dyDescent="0.25"/>
    <row r="35973" ht="0" hidden="1" customHeight="1" x14ac:dyDescent="0.25"/>
    <row r="35974" ht="0" hidden="1" customHeight="1" x14ac:dyDescent="0.25"/>
    <row r="35975" ht="0" hidden="1" customHeight="1" x14ac:dyDescent="0.25"/>
    <row r="35976" ht="0" hidden="1" customHeight="1" x14ac:dyDescent="0.25"/>
    <row r="35977" ht="0" hidden="1" customHeight="1" x14ac:dyDescent="0.25"/>
    <row r="35978" ht="0" hidden="1" customHeight="1" x14ac:dyDescent="0.25"/>
    <row r="35979" ht="0" hidden="1" customHeight="1" x14ac:dyDescent="0.25"/>
    <row r="35980" ht="0" hidden="1" customHeight="1" x14ac:dyDescent="0.25"/>
    <row r="35981" ht="0" hidden="1" customHeight="1" x14ac:dyDescent="0.25"/>
    <row r="35982" ht="0" hidden="1" customHeight="1" x14ac:dyDescent="0.25"/>
    <row r="35983" ht="0" hidden="1" customHeight="1" x14ac:dyDescent="0.25"/>
    <row r="35984" ht="0" hidden="1" customHeight="1" x14ac:dyDescent="0.25"/>
    <row r="35985" ht="0" hidden="1" customHeight="1" x14ac:dyDescent="0.25"/>
    <row r="35986" ht="0" hidden="1" customHeight="1" x14ac:dyDescent="0.25"/>
    <row r="35987" ht="0" hidden="1" customHeight="1" x14ac:dyDescent="0.25"/>
    <row r="35988" ht="0" hidden="1" customHeight="1" x14ac:dyDescent="0.25"/>
    <row r="35989" ht="0" hidden="1" customHeight="1" x14ac:dyDescent="0.25"/>
    <row r="35990" ht="0" hidden="1" customHeight="1" x14ac:dyDescent="0.25"/>
    <row r="35991" ht="0" hidden="1" customHeight="1" x14ac:dyDescent="0.25"/>
    <row r="35992" ht="0" hidden="1" customHeight="1" x14ac:dyDescent="0.25"/>
    <row r="35993" ht="0" hidden="1" customHeight="1" x14ac:dyDescent="0.25"/>
    <row r="35994" ht="0" hidden="1" customHeight="1" x14ac:dyDescent="0.25"/>
    <row r="35995" ht="0" hidden="1" customHeight="1" x14ac:dyDescent="0.25"/>
    <row r="35996" ht="0" hidden="1" customHeight="1" x14ac:dyDescent="0.25"/>
    <row r="35997" ht="0" hidden="1" customHeight="1" x14ac:dyDescent="0.25"/>
    <row r="35998" ht="0" hidden="1" customHeight="1" x14ac:dyDescent="0.25"/>
    <row r="35999" ht="0" hidden="1" customHeight="1" x14ac:dyDescent="0.25"/>
    <row r="36000" ht="0" hidden="1" customHeight="1" x14ac:dyDescent="0.25"/>
    <row r="36001" ht="0" hidden="1" customHeight="1" x14ac:dyDescent="0.25"/>
    <row r="36002" ht="0" hidden="1" customHeight="1" x14ac:dyDescent="0.25"/>
    <row r="36003" ht="0" hidden="1" customHeight="1" x14ac:dyDescent="0.25"/>
    <row r="36004" ht="0" hidden="1" customHeight="1" x14ac:dyDescent="0.25"/>
    <row r="36005" ht="0" hidden="1" customHeight="1" x14ac:dyDescent="0.25"/>
    <row r="36006" ht="0" hidden="1" customHeight="1" x14ac:dyDescent="0.25"/>
    <row r="36007" ht="0" hidden="1" customHeight="1" x14ac:dyDescent="0.25"/>
    <row r="36008" ht="0" hidden="1" customHeight="1" x14ac:dyDescent="0.25"/>
    <row r="36009" ht="0" hidden="1" customHeight="1" x14ac:dyDescent="0.25"/>
    <row r="36010" ht="0" hidden="1" customHeight="1" x14ac:dyDescent="0.25"/>
    <row r="36011" ht="0" hidden="1" customHeight="1" x14ac:dyDescent="0.25"/>
    <row r="36012" ht="0" hidden="1" customHeight="1" x14ac:dyDescent="0.25"/>
    <row r="36013" ht="0" hidden="1" customHeight="1" x14ac:dyDescent="0.25"/>
    <row r="36014" ht="0" hidden="1" customHeight="1" x14ac:dyDescent="0.25"/>
    <row r="36015" ht="0" hidden="1" customHeight="1" x14ac:dyDescent="0.25"/>
    <row r="36016" ht="0" hidden="1" customHeight="1" x14ac:dyDescent="0.25"/>
    <row r="36017" ht="0" hidden="1" customHeight="1" x14ac:dyDescent="0.25"/>
    <row r="36018" ht="0" hidden="1" customHeight="1" x14ac:dyDescent="0.25"/>
    <row r="36019" ht="0" hidden="1" customHeight="1" x14ac:dyDescent="0.25"/>
    <row r="36020" ht="0" hidden="1" customHeight="1" x14ac:dyDescent="0.25"/>
    <row r="36021" ht="0" hidden="1" customHeight="1" x14ac:dyDescent="0.25"/>
    <row r="36022" ht="0" hidden="1" customHeight="1" x14ac:dyDescent="0.25"/>
    <row r="36023" ht="0" hidden="1" customHeight="1" x14ac:dyDescent="0.25"/>
    <row r="36024" ht="0" hidden="1" customHeight="1" x14ac:dyDescent="0.25"/>
    <row r="36025" ht="0" hidden="1" customHeight="1" x14ac:dyDescent="0.25"/>
    <row r="36026" ht="0" hidden="1" customHeight="1" x14ac:dyDescent="0.25"/>
    <row r="36027" ht="0" hidden="1" customHeight="1" x14ac:dyDescent="0.25"/>
    <row r="36028" ht="0" hidden="1" customHeight="1" x14ac:dyDescent="0.25"/>
    <row r="36029" ht="0" hidden="1" customHeight="1" x14ac:dyDescent="0.25"/>
    <row r="36030" ht="0" hidden="1" customHeight="1" x14ac:dyDescent="0.25"/>
    <row r="36031" ht="0" hidden="1" customHeight="1" x14ac:dyDescent="0.25"/>
    <row r="36032" ht="0" hidden="1" customHeight="1" x14ac:dyDescent="0.25"/>
    <row r="36033" ht="0" hidden="1" customHeight="1" x14ac:dyDescent="0.25"/>
    <row r="36034" ht="0" hidden="1" customHeight="1" x14ac:dyDescent="0.25"/>
    <row r="36035" ht="0" hidden="1" customHeight="1" x14ac:dyDescent="0.25"/>
    <row r="36036" ht="0" hidden="1" customHeight="1" x14ac:dyDescent="0.25"/>
    <row r="36037" ht="0" hidden="1" customHeight="1" x14ac:dyDescent="0.25"/>
    <row r="36038" ht="0" hidden="1" customHeight="1" x14ac:dyDescent="0.25"/>
    <row r="36039" ht="0" hidden="1" customHeight="1" x14ac:dyDescent="0.25"/>
    <row r="36040" ht="0" hidden="1" customHeight="1" x14ac:dyDescent="0.25"/>
    <row r="36041" ht="0" hidden="1" customHeight="1" x14ac:dyDescent="0.25"/>
    <row r="36042" ht="0" hidden="1" customHeight="1" x14ac:dyDescent="0.25"/>
    <row r="36043" ht="0" hidden="1" customHeight="1" x14ac:dyDescent="0.25"/>
    <row r="36044" ht="0" hidden="1" customHeight="1" x14ac:dyDescent="0.25"/>
    <row r="36045" ht="0" hidden="1" customHeight="1" x14ac:dyDescent="0.25"/>
    <row r="36046" ht="0" hidden="1" customHeight="1" x14ac:dyDescent="0.25"/>
    <row r="36047" ht="0" hidden="1" customHeight="1" x14ac:dyDescent="0.25"/>
    <row r="36048" ht="0" hidden="1" customHeight="1" x14ac:dyDescent="0.25"/>
    <row r="36049" ht="0" hidden="1" customHeight="1" x14ac:dyDescent="0.25"/>
    <row r="36050" ht="0" hidden="1" customHeight="1" x14ac:dyDescent="0.25"/>
    <row r="36051" ht="0" hidden="1" customHeight="1" x14ac:dyDescent="0.25"/>
    <row r="36052" ht="0" hidden="1" customHeight="1" x14ac:dyDescent="0.25"/>
    <row r="36053" ht="0" hidden="1" customHeight="1" x14ac:dyDescent="0.25"/>
    <row r="36054" ht="0" hidden="1" customHeight="1" x14ac:dyDescent="0.25"/>
    <row r="36055" ht="0" hidden="1" customHeight="1" x14ac:dyDescent="0.25"/>
    <row r="36056" ht="0" hidden="1" customHeight="1" x14ac:dyDescent="0.25"/>
    <row r="36057" ht="0" hidden="1" customHeight="1" x14ac:dyDescent="0.25"/>
    <row r="36058" ht="0" hidden="1" customHeight="1" x14ac:dyDescent="0.25"/>
    <row r="36059" ht="0" hidden="1" customHeight="1" x14ac:dyDescent="0.25"/>
    <row r="36060" ht="0" hidden="1" customHeight="1" x14ac:dyDescent="0.25"/>
    <row r="36061" ht="0" hidden="1" customHeight="1" x14ac:dyDescent="0.25"/>
    <row r="36062" ht="0" hidden="1" customHeight="1" x14ac:dyDescent="0.25"/>
    <row r="36063" ht="0" hidden="1" customHeight="1" x14ac:dyDescent="0.25"/>
    <row r="36064" ht="0" hidden="1" customHeight="1" x14ac:dyDescent="0.25"/>
    <row r="36065" ht="0" hidden="1" customHeight="1" x14ac:dyDescent="0.25"/>
    <row r="36066" ht="0" hidden="1" customHeight="1" x14ac:dyDescent="0.25"/>
    <row r="36067" ht="0" hidden="1" customHeight="1" x14ac:dyDescent="0.25"/>
    <row r="36068" ht="0" hidden="1" customHeight="1" x14ac:dyDescent="0.25"/>
    <row r="36069" ht="0" hidden="1" customHeight="1" x14ac:dyDescent="0.25"/>
    <row r="36070" ht="0" hidden="1" customHeight="1" x14ac:dyDescent="0.25"/>
    <row r="36071" ht="0" hidden="1" customHeight="1" x14ac:dyDescent="0.25"/>
    <row r="36072" ht="0" hidden="1" customHeight="1" x14ac:dyDescent="0.25"/>
    <row r="36073" ht="0" hidden="1" customHeight="1" x14ac:dyDescent="0.25"/>
    <row r="36074" ht="0" hidden="1" customHeight="1" x14ac:dyDescent="0.25"/>
    <row r="36075" ht="0" hidden="1" customHeight="1" x14ac:dyDescent="0.25"/>
    <row r="36076" ht="0" hidden="1" customHeight="1" x14ac:dyDescent="0.25"/>
    <row r="36077" ht="0" hidden="1" customHeight="1" x14ac:dyDescent="0.25"/>
    <row r="36078" ht="0" hidden="1" customHeight="1" x14ac:dyDescent="0.25"/>
    <row r="36079" ht="0" hidden="1" customHeight="1" x14ac:dyDescent="0.25"/>
    <row r="36080" ht="0" hidden="1" customHeight="1" x14ac:dyDescent="0.25"/>
    <row r="36081" ht="0" hidden="1" customHeight="1" x14ac:dyDescent="0.25"/>
    <row r="36082" ht="0" hidden="1" customHeight="1" x14ac:dyDescent="0.25"/>
    <row r="36083" ht="0" hidden="1" customHeight="1" x14ac:dyDescent="0.25"/>
    <row r="36084" ht="0" hidden="1" customHeight="1" x14ac:dyDescent="0.25"/>
    <row r="36085" ht="0" hidden="1" customHeight="1" x14ac:dyDescent="0.25"/>
    <row r="36086" ht="0" hidden="1" customHeight="1" x14ac:dyDescent="0.25"/>
    <row r="36087" ht="0" hidden="1" customHeight="1" x14ac:dyDescent="0.25"/>
    <row r="36088" ht="0" hidden="1" customHeight="1" x14ac:dyDescent="0.25"/>
    <row r="36089" ht="0" hidden="1" customHeight="1" x14ac:dyDescent="0.25"/>
    <row r="36090" ht="0" hidden="1" customHeight="1" x14ac:dyDescent="0.25"/>
    <row r="36091" ht="0" hidden="1" customHeight="1" x14ac:dyDescent="0.25"/>
    <row r="36092" ht="0" hidden="1" customHeight="1" x14ac:dyDescent="0.25"/>
    <row r="36093" ht="0" hidden="1" customHeight="1" x14ac:dyDescent="0.25"/>
    <row r="36094" ht="0" hidden="1" customHeight="1" x14ac:dyDescent="0.25"/>
    <row r="36095" ht="0" hidden="1" customHeight="1" x14ac:dyDescent="0.25"/>
    <row r="36096" ht="0" hidden="1" customHeight="1" x14ac:dyDescent="0.25"/>
    <row r="36097" ht="0" hidden="1" customHeight="1" x14ac:dyDescent="0.25"/>
    <row r="36098" ht="0" hidden="1" customHeight="1" x14ac:dyDescent="0.25"/>
    <row r="36099" ht="0" hidden="1" customHeight="1" x14ac:dyDescent="0.25"/>
    <row r="36100" ht="0" hidden="1" customHeight="1" x14ac:dyDescent="0.25"/>
    <row r="36101" ht="0" hidden="1" customHeight="1" x14ac:dyDescent="0.25"/>
    <row r="36102" ht="0" hidden="1" customHeight="1" x14ac:dyDescent="0.25"/>
    <row r="36103" ht="0" hidden="1" customHeight="1" x14ac:dyDescent="0.25"/>
    <row r="36104" ht="0" hidden="1" customHeight="1" x14ac:dyDescent="0.25"/>
    <row r="36105" ht="0" hidden="1" customHeight="1" x14ac:dyDescent="0.25"/>
    <row r="36106" ht="0" hidden="1" customHeight="1" x14ac:dyDescent="0.25"/>
    <row r="36107" ht="0" hidden="1" customHeight="1" x14ac:dyDescent="0.25"/>
    <row r="36108" ht="0" hidden="1" customHeight="1" x14ac:dyDescent="0.25"/>
    <row r="36109" ht="0" hidden="1" customHeight="1" x14ac:dyDescent="0.25"/>
    <row r="36110" ht="0" hidden="1" customHeight="1" x14ac:dyDescent="0.25"/>
    <row r="36111" ht="0" hidden="1" customHeight="1" x14ac:dyDescent="0.25"/>
    <row r="36112" ht="0" hidden="1" customHeight="1" x14ac:dyDescent="0.25"/>
    <row r="36113" ht="0" hidden="1" customHeight="1" x14ac:dyDescent="0.25"/>
    <row r="36114" ht="0" hidden="1" customHeight="1" x14ac:dyDescent="0.25"/>
    <row r="36115" ht="0" hidden="1" customHeight="1" x14ac:dyDescent="0.25"/>
    <row r="36116" ht="0" hidden="1" customHeight="1" x14ac:dyDescent="0.25"/>
    <row r="36117" ht="0" hidden="1" customHeight="1" x14ac:dyDescent="0.25"/>
    <row r="36118" ht="0" hidden="1" customHeight="1" x14ac:dyDescent="0.25"/>
    <row r="36119" ht="0" hidden="1" customHeight="1" x14ac:dyDescent="0.25"/>
    <row r="36120" ht="0" hidden="1" customHeight="1" x14ac:dyDescent="0.25"/>
    <row r="36121" ht="0" hidden="1" customHeight="1" x14ac:dyDescent="0.25"/>
    <row r="36122" ht="0" hidden="1" customHeight="1" x14ac:dyDescent="0.25"/>
    <row r="36123" ht="0" hidden="1" customHeight="1" x14ac:dyDescent="0.25"/>
    <row r="36124" ht="0" hidden="1" customHeight="1" x14ac:dyDescent="0.25"/>
    <row r="36125" ht="0" hidden="1" customHeight="1" x14ac:dyDescent="0.25"/>
    <row r="36126" ht="0" hidden="1" customHeight="1" x14ac:dyDescent="0.25"/>
    <row r="36127" ht="0" hidden="1" customHeight="1" x14ac:dyDescent="0.25"/>
    <row r="36128" ht="0" hidden="1" customHeight="1" x14ac:dyDescent="0.25"/>
    <row r="36129" ht="0" hidden="1" customHeight="1" x14ac:dyDescent="0.25"/>
    <row r="36130" ht="0" hidden="1" customHeight="1" x14ac:dyDescent="0.25"/>
    <row r="36131" ht="0" hidden="1" customHeight="1" x14ac:dyDescent="0.25"/>
    <row r="36132" ht="0" hidden="1" customHeight="1" x14ac:dyDescent="0.25"/>
    <row r="36133" ht="0" hidden="1" customHeight="1" x14ac:dyDescent="0.25"/>
    <row r="36134" ht="0" hidden="1" customHeight="1" x14ac:dyDescent="0.25"/>
    <row r="36135" ht="0" hidden="1" customHeight="1" x14ac:dyDescent="0.25"/>
    <row r="36136" ht="0" hidden="1" customHeight="1" x14ac:dyDescent="0.25"/>
    <row r="36137" ht="0" hidden="1" customHeight="1" x14ac:dyDescent="0.25"/>
    <row r="36138" ht="0" hidden="1" customHeight="1" x14ac:dyDescent="0.25"/>
    <row r="36139" ht="0" hidden="1" customHeight="1" x14ac:dyDescent="0.25"/>
    <row r="36140" ht="0" hidden="1" customHeight="1" x14ac:dyDescent="0.25"/>
    <row r="36141" ht="0" hidden="1" customHeight="1" x14ac:dyDescent="0.25"/>
    <row r="36142" ht="0" hidden="1" customHeight="1" x14ac:dyDescent="0.25"/>
    <row r="36143" ht="0" hidden="1" customHeight="1" x14ac:dyDescent="0.25"/>
    <row r="36144" ht="0" hidden="1" customHeight="1" x14ac:dyDescent="0.25"/>
    <row r="36145" ht="0" hidden="1" customHeight="1" x14ac:dyDescent="0.25"/>
    <row r="36146" ht="0" hidden="1" customHeight="1" x14ac:dyDescent="0.25"/>
    <row r="36147" ht="0" hidden="1" customHeight="1" x14ac:dyDescent="0.25"/>
    <row r="36148" ht="0" hidden="1" customHeight="1" x14ac:dyDescent="0.25"/>
    <row r="36149" ht="0" hidden="1" customHeight="1" x14ac:dyDescent="0.25"/>
    <row r="36150" ht="0" hidden="1" customHeight="1" x14ac:dyDescent="0.25"/>
    <row r="36151" ht="0" hidden="1" customHeight="1" x14ac:dyDescent="0.25"/>
    <row r="36152" ht="0" hidden="1" customHeight="1" x14ac:dyDescent="0.25"/>
    <row r="36153" ht="0" hidden="1" customHeight="1" x14ac:dyDescent="0.25"/>
    <row r="36154" ht="0" hidden="1" customHeight="1" x14ac:dyDescent="0.25"/>
    <row r="36155" ht="0" hidden="1" customHeight="1" x14ac:dyDescent="0.25"/>
    <row r="36156" ht="0" hidden="1" customHeight="1" x14ac:dyDescent="0.25"/>
    <row r="36157" ht="0" hidden="1" customHeight="1" x14ac:dyDescent="0.25"/>
    <row r="36158" ht="0" hidden="1" customHeight="1" x14ac:dyDescent="0.25"/>
    <row r="36159" ht="0" hidden="1" customHeight="1" x14ac:dyDescent="0.25"/>
    <row r="36160" ht="0" hidden="1" customHeight="1" x14ac:dyDescent="0.25"/>
    <row r="36161" ht="0" hidden="1" customHeight="1" x14ac:dyDescent="0.25"/>
    <row r="36162" ht="0" hidden="1" customHeight="1" x14ac:dyDescent="0.25"/>
    <row r="36163" ht="0" hidden="1" customHeight="1" x14ac:dyDescent="0.25"/>
    <row r="36164" ht="0" hidden="1" customHeight="1" x14ac:dyDescent="0.25"/>
    <row r="36165" ht="0" hidden="1" customHeight="1" x14ac:dyDescent="0.25"/>
    <row r="36166" ht="0" hidden="1" customHeight="1" x14ac:dyDescent="0.25"/>
    <row r="36167" ht="0" hidden="1" customHeight="1" x14ac:dyDescent="0.25"/>
    <row r="36168" ht="0" hidden="1" customHeight="1" x14ac:dyDescent="0.25"/>
    <row r="36169" ht="0" hidden="1" customHeight="1" x14ac:dyDescent="0.25"/>
    <row r="36170" ht="0" hidden="1" customHeight="1" x14ac:dyDescent="0.25"/>
    <row r="36171" ht="0" hidden="1" customHeight="1" x14ac:dyDescent="0.25"/>
    <row r="36172" ht="0" hidden="1" customHeight="1" x14ac:dyDescent="0.25"/>
    <row r="36173" ht="0" hidden="1" customHeight="1" x14ac:dyDescent="0.25"/>
    <row r="36174" ht="0" hidden="1" customHeight="1" x14ac:dyDescent="0.25"/>
    <row r="36175" ht="0" hidden="1" customHeight="1" x14ac:dyDescent="0.25"/>
    <row r="36176" ht="0" hidden="1" customHeight="1" x14ac:dyDescent="0.25"/>
    <row r="36177" ht="0" hidden="1" customHeight="1" x14ac:dyDescent="0.25"/>
    <row r="36178" ht="0" hidden="1" customHeight="1" x14ac:dyDescent="0.25"/>
    <row r="36179" ht="0" hidden="1" customHeight="1" x14ac:dyDescent="0.25"/>
    <row r="36180" ht="0" hidden="1" customHeight="1" x14ac:dyDescent="0.25"/>
    <row r="36181" ht="0" hidden="1" customHeight="1" x14ac:dyDescent="0.25"/>
    <row r="36182" ht="0" hidden="1" customHeight="1" x14ac:dyDescent="0.25"/>
    <row r="36183" ht="0" hidden="1" customHeight="1" x14ac:dyDescent="0.25"/>
    <row r="36184" ht="0" hidden="1" customHeight="1" x14ac:dyDescent="0.25"/>
    <row r="36185" ht="0" hidden="1" customHeight="1" x14ac:dyDescent="0.25"/>
    <row r="36186" ht="0" hidden="1" customHeight="1" x14ac:dyDescent="0.25"/>
    <row r="36187" ht="0" hidden="1" customHeight="1" x14ac:dyDescent="0.25"/>
    <row r="36188" ht="0" hidden="1" customHeight="1" x14ac:dyDescent="0.25"/>
    <row r="36189" ht="0" hidden="1" customHeight="1" x14ac:dyDescent="0.25"/>
    <row r="36190" ht="0" hidden="1" customHeight="1" x14ac:dyDescent="0.25"/>
    <row r="36191" ht="0" hidden="1" customHeight="1" x14ac:dyDescent="0.25"/>
    <row r="36192" ht="0" hidden="1" customHeight="1" x14ac:dyDescent="0.25"/>
    <row r="36193" ht="0" hidden="1" customHeight="1" x14ac:dyDescent="0.25"/>
    <row r="36194" ht="0" hidden="1" customHeight="1" x14ac:dyDescent="0.25"/>
    <row r="36195" ht="0" hidden="1" customHeight="1" x14ac:dyDescent="0.25"/>
    <row r="36196" ht="0" hidden="1" customHeight="1" x14ac:dyDescent="0.25"/>
    <row r="36197" ht="0" hidden="1" customHeight="1" x14ac:dyDescent="0.25"/>
    <row r="36198" ht="0" hidden="1" customHeight="1" x14ac:dyDescent="0.25"/>
    <row r="36199" ht="0" hidden="1" customHeight="1" x14ac:dyDescent="0.25"/>
    <row r="36200" ht="0" hidden="1" customHeight="1" x14ac:dyDescent="0.25"/>
    <row r="36201" ht="0" hidden="1" customHeight="1" x14ac:dyDescent="0.25"/>
    <row r="36202" ht="0" hidden="1" customHeight="1" x14ac:dyDescent="0.25"/>
    <row r="36203" ht="0" hidden="1" customHeight="1" x14ac:dyDescent="0.25"/>
    <row r="36204" ht="0" hidden="1" customHeight="1" x14ac:dyDescent="0.25"/>
    <row r="36205" ht="0" hidden="1" customHeight="1" x14ac:dyDescent="0.25"/>
    <row r="36206" ht="0" hidden="1" customHeight="1" x14ac:dyDescent="0.25"/>
    <row r="36207" ht="0" hidden="1" customHeight="1" x14ac:dyDescent="0.25"/>
    <row r="36208" ht="0" hidden="1" customHeight="1" x14ac:dyDescent="0.25"/>
    <row r="36209" ht="0" hidden="1" customHeight="1" x14ac:dyDescent="0.25"/>
    <row r="36210" ht="0" hidden="1" customHeight="1" x14ac:dyDescent="0.25"/>
    <row r="36211" ht="0" hidden="1" customHeight="1" x14ac:dyDescent="0.25"/>
    <row r="36212" ht="0" hidden="1" customHeight="1" x14ac:dyDescent="0.25"/>
    <row r="36213" ht="0" hidden="1" customHeight="1" x14ac:dyDescent="0.25"/>
    <row r="36214" ht="0" hidden="1" customHeight="1" x14ac:dyDescent="0.25"/>
    <row r="36215" ht="0" hidden="1" customHeight="1" x14ac:dyDescent="0.25"/>
    <row r="36216" ht="0" hidden="1" customHeight="1" x14ac:dyDescent="0.25"/>
    <row r="36217" ht="0" hidden="1" customHeight="1" x14ac:dyDescent="0.25"/>
    <row r="36218" ht="0" hidden="1" customHeight="1" x14ac:dyDescent="0.25"/>
    <row r="36219" ht="0" hidden="1" customHeight="1" x14ac:dyDescent="0.25"/>
    <row r="36220" ht="0" hidden="1" customHeight="1" x14ac:dyDescent="0.25"/>
    <row r="36221" ht="0" hidden="1" customHeight="1" x14ac:dyDescent="0.25"/>
    <row r="36222" ht="0" hidden="1" customHeight="1" x14ac:dyDescent="0.25"/>
    <row r="36223" ht="0" hidden="1" customHeight="1" x14ac:dyDescent="0.25"/>
    <row r="36224" ht="0" hidden="1" customHeight="1" x14ac:dyDescent="0.25"/>
    <row r="36225" ht="0" hidden="1" customHeight="1" x14ac:dyDescent="0.25"/>
    <row r="36226" ht="0" hidden="1" customHeight="1" x14ac:dyDescent="0.25"/>
    <row r="36227" ht="0" hidden="1" customHeight="1" x14ac:dyDescent="0.25"/>
    <row r="36228" ht="0" hidden="1" customHeight="1" x14ac:dyDescent="0.25"/>
    <row r="36229" ht="0" hidden="1" customHeight="1" x14ac:dyDescent="0.25"/>
    <row r="36230" ht="0" hidden="1" customHeight="1" x14ac:dyDescent="0.25"/>
    <row r="36231" ht="0" hidden="1" customHeight="1" x14ac:dyDescent="0.25"/>
    <row r="36232" ht="0" hidden="1" customHeight="1" x14ac:dyDescent="0.25"/>
    <row r="36233" ht="0" hidden="1" customHeight="1" x14ac:dyDescent="0.25"/>
    <row r="36234" ht="0" hidden="1" customHeight="1" x14ac:dyDescent="0.25"/>
    <row r="36235" ht="0" hidden="1" customHeight="1" x14ac:dyDescent="0.25"/>
    <row r="36236" ht="0" hidden="1" customHeight="1" x14ac:dyDescent="0.25"/>
    <row r="36237" ht="0" hidden="1" customHeight="1" x14ac:dyDescent="0.25"/>
    <row r="36238" ht="0" hidden="1" customHeight="1" x14ac:dyDescent="0.25"/>
    <row r="36239" ht="0" hidden="1" customHeight="1" x14ac:dyDescent="0.25"/>
    <row r="36240" ht="0" hidden="1" customHeight="1" x14ac:dyDescent="0.25"/>
    <row r="36241" ht="0" hidden="1" customHeight="1" x14ac:dyDescent="0.25"/>
    <row r="36242" ht="0" hidden="1" customHeight="1" x14ac:dyDescent="0.25"/>
    <row r="36243" ht="0" hidden="1" customHeight="1" x14ac:dyDescent="0.25"/>
    <row r="36244" ht="0" hidden="1" customHeight="1" x14ac:dyDescent="0.25"/>
    <row r="36245" ht="0" hidden="1" customHeight="1" x14ac:dyDescent="0.25"/>
    <row r="36246" ht="0" hidden="1" customHeight="1" x14ac:dyDescent="0.25"/>
    <row r="36247" ht="0" hidden="1" customHeight="1" x14ac:dyDescent="0.25"/>
    <row r="36248" ht="0" hidden="1" customHeight="1" x14ac:dyDescent="0.25"/>
    <row r="36249" ht="0" hidden="1" customHeight="1" x14ac:dyDescent="0.25"/>
    <row r="36250" ht="0" hidden="1" customHeight="1" x14ac:dyDescent="0.25"/>
    <row r="36251" ht="0" hidden="1" customHeight="1" x14ac:dyDescent="0.25"/>
    <row r="36252" ht="0" hidden="1" customHeight="1" x14ac:dyDescent="0.25"/>
    <row r="36253" ht="0" hidden="1" customHeight="1" x14ac:dyDescent="0.25"/>
    <row r="36254" ht="0" hidden="1" customHeight="1" x14ac:dyDescent="0.25"/>
    <row r="36255" ht="0" hidden="1" customHeight="1" x14ac:dyDescent="0.25"/>
    <row r="36256" ht="0" hidden="1" customHeight="1" x14ac:dyDescent="0.25"/>
    <row r="36257" ht="0" hidden="1" customHeight="1" x14ac:dyDescent="0.25"/>
    <row r="36258" ht="0" hidden="1" customHeight="1" x14ac:dyDescent="0.25"/>
    <row r="36259" ht="0" hidden="1" customHeight="1" x14ac:dyDescent="0.25"/>
    <row r="36260" ht="0" hidden="1" customHeight="1" x14ac:dyDescent="0.25"/>
    <row r="36261" ht="0" hidden="1" customHeight="1" x14ac:dyDescent="0.25"/>
    <row r="36262" ht="0" hidden="1" customHeight="1" x14ac:dyDescent="0.25"/>
    <row r="36263" ht="0" hidden="1" customHeight="1" x14ac:dyDescent="0.25"/>
    <row r="36264" ht="0" hidden="1" customHeight="1" x14ac:dyDescent="0.25"/>
    <row r="36265" ht="0" hidden="1" customHeight="1" x14ac:dyDescent="0.25"/>
    <row r="36266" ht="0" hidden="1" customHeight="1" x14ac:dyDescent="0.25"/>
    <row r="36267" ht="0" hidden="1" customHeight="1" x14ac:dyDescent="0.25"/>
    <row r="36268" ht="0" hidden="1" customHeight="1" x14ac:dyDescent="0.25"/>
    <row r="36269" ht="0" hidden="1" customHeight="1" x14ac:dyDescent="0.25"/>
    <row r="36270" ht="0" hidden="1" customHeight="1" x14ac:dyDescent="0.25"/>
    <row r="36271" ht="0" hidden="1" customHeight="1" x14ac:dyDescent="0.25"/>
    <row r="36272" ht="0" hidden="1" customHeight="1" x14ac:dyDescent="0.25"/>
    <row r="36273" ht="0" hidden="1" customHeight="1" x14ac:dyDescent="0.25"/>
    <row r="36274" ht="0" hidden="1" customHeight="1" x14ac:dyDescent="0.25"/>
    <row r="36275" ht="0" hidden="1" customHeight="1" x14ac:dyDescent="0.25"/>
    <row r="36276" ht="0" hidden="1" customHeight="1" x14ac:dyDescent="0.25"/>
    <row r="36277" ht="0" hidden="1" customHeight="1" x14ac:dyDescent="0.25"/>
    <row r="36278" ht="0" hidden="1" customHeight="1" x14ac:dyDescent="0.25"/>
    <row r="36279" ht="0" hidden="1" customHeight="1" x14ac:dyDescent="0.25"/>
    <row r="36280" ht="0" hidden="1" customHeight="1" x14ac:dyDescent="0.25"/>
    <row r="36281" ht="0" hidden="1" customHeight="1" x14ac:dyDescent="0.25"/>
    <row r="36282" ht="0" hidden="1" customHeight="1" x14ac:dyDescent="0.25"/>
    <row r="36283" ht="0" hidden="1" customHeight="1" x14ac:dyDescent="0.25"/>
    <row r="36284" ht="0" hidden="1" customHeight="1" x14ac:dyDescent="0.25"/>
    <row r="36285" ht="0" hidden="1" customHeight="1" x14ac:dyDescent="0.25"/>
    <row r="36286" ht="0" hidden="1" customHeight="1" x14ac:dyDescent="0.25"/>
    <row r="36287" ht="0" hidden="1" customHeight="1" x14ac:dyDescent="0.25"/>
    <row r="36288" ht="0" hidden="1" customHeight="1" x14ac:dyDescent="0.25"/>
    <row r="36289" ht="0" hidden="1" customHeight="1" x14ac:dyDescent="0.25"/>
    <row r="36290" ht="0" hidden="1" customHeight="1" x14ac:dyDescent="0.25"/>
    <row r="36291" ht="0" hidden="1" customHeight="1" x14ac:dyDescent="0.25"/>
    <row r="36292" ht="0" hidden="1" customHeight="1" x14ac:dyDescent="0.25"/>
    <row r="36293" ht="0" hidden="1" customHeight="1" x14ac:dyDescent="0.25"/>
    <row r="36294" ht="0" hidden="1" customHeight="1" x14ac:dyDescent="0.25"/>
    <row r="36295" ht="0" hidden="1" customHeight="1" x14ac:dyDescent="0.25"/>
    <row r="36296" ht="0" hidden="1" customHeight="1" x14ac:dyDescent="0.25"/>
    <row r="36297" ht="0" hidden="1" customHeight="1" x14ac:dyDescent="0.25"/>
    <row r="36298" ht="0" hidden="1" customHeight="1" x14ac:dyDescent="0.25"/>
    <row r="36299" ht="0" hidden="1" customHeight="1" x14ac:dyDescent="0.25"/>
    <row r="36300" ht="0" hidden="1" customHeight="1" x14ac:dyDescent="0.25"/>
    <row r="36301" ht="0" hidden="1" customHeight="1" x14ac:dyDescent="0.25"/>
    <row r="36302" ht="0" hidden="1" customHeight="1" x14ac:dyDescent="0.25"/>
    <row r="36303" ht="0" hidden="1" customHeight="1" x14ac:dyDescent="0.25"/>
    <row r="36304" ht="0" hidden="1" customHeight="1" x14ac:dyDescent="0.25"/>
    <row r="36305" ht="0" hidden="1" customHeight="1" x14ac:dyDescent="0.25"/>
    <row r="36306" ht="0" hidden="1" customHeight="1" x14ac:dyDescent="0.25"/>
    <row r="36307" ht="0" hidden="1" customHeight="1" x14ac:dyDescent="0.25"/>
    <row r="36308" ht="0" hidden="1" customHeight="1" x14ac:dyDescent="0.25"/>
    <row r="36309" ht="0" hidden="1" customHeight="1" x14ac:dyDescent="0.25"/>
    <row r="36310" ht="0" hidden="1" customHeight="1" x14ac:dyDescent="0.25"/>
    <row r="36311" ht="0" hidden="1" customHeight="1" x14ac:dyDescent="0.25"/>
    <row r="36312" ht="0" hidden="1" customHeight="1" x14ac:dyDescent="0.25"/>
    <row r="36313" ht="0" hidden="1" customHeight="1" x14ac:dyDescent="0.25"/>
    <row r="36314" ht="0" hidden="1" customHeight="1" x14ac:dyDescent="0.25"/>
    <row r="36315" ht="0" hidden="1" customHeight="1" x14ac:dyDescent="0.25"/>
    <row r="36316" ht="0" hidden="1" customHeight="1" x14ac:dyDescent="0.25"/>
    <row r="36317" ht="0" hidden="1" customHeight="1" x14ac:dyDescent="0.25"/>
    <row r="36318" ht="0" hidden="1" customHeight="1" x14ac:dyDescent="0.25"/>
    <row r="36319" ht="0" hidden="1" customHeight="1" x14ac:dyDescent="0.25"/>
    <row r="36320" ht="0" hidden="1" customHeight="1" x14ac:dyDescent="0.25"/>
    <row r="36321" ht="0" hidden="1" customHeight="1" x14ac:dyDescent="0.25"/>
    <row r="36322" ht="0" hidden="1" customHeight="1" x14ac:dyDescent="0.25"/>
    <row r="36323" ht="0" hidden="1" customHeight="1" x14ac:dyDescent="0.25"/>
    <row r="36324" ht="0" hidden="1" customHeight="1" x14ac:dyDescent="0.25"/>
    <row r="36325" ht="0" hidden="1" customHeight="1" x14ac:dyDescent="0.25"/>
    <row r="36326" ht="0" hidden="1" customHeight="1" x14ac:dyDescent="0.25"/>
    <row r="36327" ht="0" hidden="1" customHeight="1" x14ac:dyDescent="0.25"/>
    <row r="36328" ht="0" hidden="1" customHeight="1" x14ac:dyDescent="0.25"/>
    <row r="36329" ht="0" hidden="1" customHeight="1" x14ac:dyDescent="0.25"/>
    <row r="36330" ht="0" hidden="1" customHeight="1" x14ac:dyDescent="0.25"/>
    <row r="36331" ht="0" hidden="1" customHeight="1" x14ac:dyDescent="0.25"/>
    <row r="36332" ht="0" hidden="1" customHeight="1" x14ac:dyDescent="0.25"/>
    <row r="36333" ht="0" hidden="1" customHeight="1" x14ac:dyDescent="0.25"/>
    <row r="36334" ht="0" hidden="1" customHeight="1" x14ac:dyDescent="0.25"/>
    <row r="36335" ht="0" hidden="1" customHeight="1" x14ac:dyDescent="0.25"/>
    <row r="36336" ht="0" hidden="1" customHeight="1" x14ac:dyDescent="0.25"/>
    <row r="36337" ht="0" hidden="1" customHeight="1" x14ac:dyDescent="0.25"/>
    <row r="36338" ht="0" hidden="1" customHeight="1" x14ac:dyDescent="0.25"/>
    <row r="36339" ht="0" hidden="1" customHeight="1" x14ac:dyDescent="0.25"/>
    <row r="36340" ht="0" hidden="1" customHeight="1" x14ac:dyDescent="0.25"/>
    <row r="36341" ht="0" hidden="1" customHeight="1" x14ac:dyDescent="0.25"/>
    <row r="36342" ht="0" hidden="1" customHeight="1" x14ac:dyDescent="0.25"/>
    <row r="36343" ht="0" hidden="1" customHeight="1" x14ac:dyDescent="0.25"/>
    <row r="36344" ht="0" hidden="1" customHeight="1" x14ac:dyDescent="0.25"/>
    <row r="36345" ht="0" hidden="1" customHeight="1" x14ac:dyDescent="0.25"/>
    <row r="36346" ht="0" hidden="1" customHeight="1" x14ac:dyDescent="0.25"/>
    <row r="36347" ht="0" hidden="1" customHeight="1" x14ac:dyDescent="0.25"/>
    <row r="36348" ht="0" hidden="1" customHeight="1" x14ac:dyDescent="0.25"/>
    <row r="36349" ht="0" hidden="1" customHeight="1" x14ac:dyDescent="0.25"/>
    <row r="36350" ht="0" hidden="1" customHeight="1" x14ac:dyDescent="0.25"/>
    <row r="36351" ht="0" hidden="1" customHeight="1" x14ac:dyDescent="0.25"/>
    <row r="36352" ht="0" hidden="1" customHeight="1" x14ac:dyDescent="0.25"/>
    <row r="36353" ht="0" hidden="1" customHeight="1" x14ac:dyDescent="0.25"/>
    <row r="36354" ht="0" hidden="1" customHeight="1" x14ac:dyDescent="0.25"/>
    <row r="36355" ht="0" hidden="1" customHeight="1" x14ac:dyDescent="0.25"/>
    <row r="36356" ht="0" hidden="1" customHeight="1" x14ac:dyDescent="0.25"/>
    <row r="36357" ht="0" hidden="1" customHeight="1" x14ac:dyDescent="0.25"/>
    <row r="36358" ht="0" hidden="1" customHeight="1" x14ac:dyDescent="0.25"/>
    <row r="36359" ht="0" hidden="1" customHeight="1" x14ac:dyDescent="0.25"/>
    <row r="36360" ht="0" hidden="1" customHeight="1" x14ac:dyDescent="0.25"/>
    <row r="36361" ht="0" hidden="1" customHeight="1" x14ac:dyDescent="0.25"/>
    <row r="36362" ht="0" hidden="1" customHeight="1" x14ac:dyDescent="0.25"/>
    <row r="36363" ht="0" hidden="1" customHeight="1" x14ac:dyDescent="0.25"/>
    <row r="36364" ht="0" hidden="1" customHeight="1" x14ac:dyDescent="0.25"/>
    <row r="36365" ht="0" hidden="1" customHeight="1" x14ac:dyDescent="0.25"/>
    <row r="36366" ht="0" hidden="1" customHeight="1" x14ac:dyDescent="0.25"/>
    <row r="36367" ht="0" hidden="1" customHeight="1" x14ac:dyDescent="0.25"/>
    <row r="36368" ht="0" hidden="1" customHeight="1" x14ac:dyDescent="0.25"/>
    <row r="36369" ht="0" hidden="1" customHeight="1" x14ac:dyDescent="0.25"/>
    <row r="36370" ht="0" hidden="1" customHeight="1" x14ac:dyDescent="0.25"/>
    <row r="36371" ht="0" hidden="1" customHeight="1" x14ac:dyDescent="0.25"/>
    <row r="36372" ht="0" hidden="1" customHeight="1" x14ac:dyDescent="0.25"/>
    <row r="36373" ht="0" hidden="1" customHeight="1" x14ac:dyDescent="0.25"/>
    <row r="36374" ht="0" hidden="1" customHeight="1" x14ac:dyDescent="0.25"/>
    <row r="36375" ht="0" hidden="1" customHeight="1" x14ac:dyDescent="0.25"/>
    <row r="36376" ht="0" hidden="1" customHeight="1" x14ac:dyDescent="0.25"/>
    <row r="36377" ht="0" hidden="1" customHeight="1" x14ac:dyDescent="0.25"/>
    <row r="36378" ht="0" hidden="1" customHeight="1" x14ac:dyDescent="0.25"/>
    <row r="36379" ht="0" hidden="1" customHeight="1" x14ac:dyDescent="0.25"/>
    <row r="36380" ht="0" hidden="1" customHeight="1" x14ac:dyDescent="0.25"/>
    <row r="36381" ht="0" hidden="1" customHeight="1" x14ac:dyDescent="0.25"/>
    <row r="36382" ht="0" hidden="1" customHeight="1" x14ac:dyDescent="0.25"/>
    <row r="36383" ht="0" hidden="1" customHeight="1" x14ac:dyDescent="0.25"/>
    <row r="36384" ht="0" hidden="1" customHeight="1" x14ac:dyDescent="0.25"/>
    <row r="36385" ht="0" hidden="1" customHeight="1" x14ac:dyDescent="0.25"/>
    <row r="36386" ht="0" hidden="1" customHeight="1" x14ac:dyDescent="0.25"/>
    <row r="36387" ht="0" hidden="1" customHeight="1" x14ac:dyDescent="0.25"/>
    <row r="36388" ht="0" hidden="1" customHeight="1" x14ac:dyDescent="0.25"/>
    <row r="36389" ht="0" hidden="1" customHeight="1" x14ac:dyDescent="0.25"/>
    <row r="36390" ht="0" hidden="1" customHeight="1" x14ac:dyDescent="0.25"/>
    <row r="36391" ht="0" hidden="1" customHeight="1" x14ac:dyDescent="0.25"/>
    <row r="36392" ht="0" hidden="1" customHeight="1" x14ac:dyDescent="0.25"/>
    <row r="36393" ht="0" hidden="1" customHeight="1" x14ac:dyDescent="0.25"/>
    <row r="36394" ht="0" hidden="1" customHeight="1" x14ac:dyDescent="0.25"/>
    <row r="36395" ht="0" hidden="1" customHeight="1" x14ac:dyDescent="0.25"/>
    <row r="36396" ht="0" hidden="1" customHeight="1" x14ac:dyDescent="0.25"/>
    <row r="36397" ht="0" hidden="1" customHeight="1" x14ac:dyDescent="0.25"/>
    <row r="36398" ht="0" hidden="1" customHeight="1" x14ac:dyDescent="0.25"/>
    <row r="36399" ht="0" hidden="1" customHeight="1" x14ac:dyDescent="0.25"/>
    <row r="36400" ht="0" hidden="1" customHeight="1" x14ac:dyDescent="0.25"/>
    <row r="36401" ht="0" hidden="1" customHeight="1" x14ac:dyDescent="0.25"/>
    <row r="36402" ht="0" hidden="1" customHeight="1" x14ac:dyDescent="0.25"/>
    <row r="36403" ht="0" hidden="1" customHeight="1" x14ac:dyDescent="0.25"/>
    <row r="36404" ht="0" hidden="1" customHeight="1" x14ac:dyDescent="0.25"/>
    <row r="36405" ht="0" hidden="1" customHeight="1" x14ac:dyDescent="0.25"/>
    <row r="36406" ht="0" hidden="1" customHeight="1" x14ac:dyDescent="0.25"/>
    <row r="36407" ht="0" hidden="1" customHeight="1" x14ac:dyDescent="0.25"/>
    <row r="36408" ht="0" hidden="1" customHeight="1" x14ac:dyDescent="0.25"/>
    <row r="36409" ht="0" hidden="1" customHeight="1" x14ac:dyDescent="0.25"/>
    <row r="36410" ht="0" hidden="1" customHeight="1" x14ac:dyDescent="0.25"/>
    <row r="36411" ht="0" hidden="1" customHeight="1" x14ac:dyDescent="0.25"/>
    <row r="36412" ht="0" hidden="1" customHeight="1" x14ac:dyDescent="0.25"/>
    <row r="36413" ht="0" hidden="1" customHeight="1" x14ac:dyDescent="0.25"/>
    <row r="36414" ht="0" hidden="1" customHeight="1" x14ac:dyDescent="0.25"/>
    <row r="36415" ht="0" hidden="1" customHeight="1" x14ac:dyDescent="0.25"/>
    <row r="36416" ht="0" hidden="1" customHeight="1" x14ac:dyDescent="0.25"/>
    <row r="36417" ht="0" hidden="1" customHeight="1" x14ac:dyDescent="0.25"/>
    <row r="36418" ht="0" hidden="1" customHeight="1" x14ac:dyDescent="0.25"/>
    <row r="36419" ht="0" hidden="1" customHeight="1" x14ac:dyDescent="0.25"/>
    <row r="36420" ht="0" hidden="1" customHeight="1" x14ac:dyDescent="0.25"/>
    <row r="36421" ht="0" hidden="1" customHeight="1" x14ac:dyDescent="0.25"/>
    <row r="36422" ht="0" hidden="1" customHeight="1" x14ac:dyDescent="0.25"/>
    <row r="36423" ht="0" hidden="1" customHeight="1" x14ac:dyDescent="0.25"/>
    <row r="36424" ht="0" hidden="1" customHeight="1" x14ac:dyDescent="0.25"/>
    <row r="36425" ht="0" hidden="1" customHeight="1" x14ac:dyDescent="0.25"/>
    <row r="36426" ht="0" hidden="1" customHeight="1" x14ac:dyDescent="0.25"/>
    <row r="36427" ht="0" hidden="1" customHeight="1" x14ac:dyDescent="0.25"/>
    <row r="36428" ht="0" hidden="1" customHeight="1" x14ac:dyDescent="0.25"/>
    <row r="36429" ht="0" hidden="1" customHeight="1" x14ac:dyDescent="0.25"/>
    <row r="36430" ht="0" hidden="1" customHeight="1" x14ac:dyDescent="0.25"/>
    <row r="36431" ht="0" hidden="1" customHeight="1" x14ac:dyDescent="0.25"/>
    <row r="36432" ht="0" hidden="1" customHeight="1" x14ac:dyDescent="0.25"/>
    <row r="36433" ht="0" hidden="1" customHeight="1" x14ac:dyDescent="0.25"/>
    <row r="36434" ht="0" hidden="1" customHeight="1" x14ac:dyDescent="0.25"/>
    <row r="36435" ht="0" hidden="1" customHeight="1" x14ac:dyDescent="0.25"/>
    <row r="36436" ht="0" hidden="1" customHeight="1" x14ac:dyDescent="0.25"/>
    <row r="36437" ht="0" hidden="1" customHeight="1" x14ac:dyDescent="0.25"/>
    <row r="36438" ht="0" hidden="1" customHeight="1" x14ac:dyDescent="0.25"/>
    <row r="36439" ht="0" hidden="1" customHeight="1" x14ac:dyDescent="0.25"/>
    <row r="36440" ht="0" hidden="1" customHeight="1" x14ac:dyDescent="0.25"/>
    <row r="36441" ht="0" hidden="1" customHeight="1" x14ac:dyDescent="0.25"/>
    <row r="36442" ht="0" hidden="1" customHeight="1" x14ac:dyDescent="0.25"/>
    <row r="36443" ht="0" hidden="1" customHeight="1" x14ac:dyDescent="0.25"/>
    <row r="36444" ht="0" hidden="1" customHeight="1" x14ac:dyDescent="0.25"/>
    <row r="36445" ht="0" hidden="1" customHeight="1" x14ac:dyDescent="0.25"/>
    <row r="36446" ht="0" hidden="1" customHeight="1" x14ac:dyDescent="0.25"/>
    <row r="36447" ht="0" hidden="1" customHeight="1" x14ac:dyDescent="0.25"/>
    <row r="36448" ht="0" hidden="1" customHeight="1" x14ac:dyDescent="0.25"/>
    <row r="36449" ht="0" hidden="1" customHeight="1" x14ac:dyDescent="0.25"/>
    <row r="36450" ht="0" hidden="1" customHeight="1" x14ac:dyDescent="0.25"/>
    <row r="36451" ht="0" hidden="1" customHeight="1" x14ac:dyDescent="0.25"/>
    <row r="36452" ht="0" hidden="1" customHeight="1" x14ac:dyDescent="0.25"/>
    <row r="36453" ht="0" hidden="1" customHeight="1" x14ac:dyDescent="0.25"/>
    <row r="36454" ht="0" hidden="1" customHeight="1" x14ac:dyDescent="0.25"/>
    <row r="36455" ht="0" hidden="1" customHeight="1" x14ac:dyDescent="0.25"/>
    <row r="36456" ht="0" hidden="1" customHeight="1" x14ac:dyDescent="0.25"/>
    <row r="36457" ht="0" hidden="1" customHeight="1" x14ac:dyDescent="0.25"/>
    <row r="36458" ht="0" hidden="1" customHeight="1" x14ac:dyDescent="0.25"/>
    <row r="36459" ht="0" hidden="1" customHeight="1" x14ac:dyDescent="0.25"/>
    <row r="36460" ht="0" hidden="1" customHeight="1" x14ac:dyDescent="0.25"/>
    <row r="36461" ht="0" hidden="1" customHeight="1" x14ac:dyDescent="0.25"/>
    <row r="36462" ht="0" hidden="1" customHeight="1" x14ac:dyDescent="0.25"/>
    <row r="36463" ht="0" hidden="1" customHeight="1" x14ac:dyDescent="0.25"/>
    <row r="36464" ht="0" hidden="1" customHeight="1" x14ac:dyDescent="0.25"/>
    <row r="36465" ht="0" hidden="1" customHeight="1" x14ac:dyDescent="0.25"/>
    <row r="36466" ht="0" hidden="1" customHeight="1" x14ac:dyDescent="0.25"/>
    <row r="36467" ht="0" hidden="1" customHeight="1" x14ac:dyDescent="0.25"/>
    <row r="36468" ht="0" hidden="1" customHeight="1" x14ac:dyDescent="0.25"/>
    <row r="36469" ht="0" hidden="1" customHeight="1" x14ac:dyDescent="0.25"/>
    <row r="36470" ht="0" hidden="1" customHeight="1" x14ac:dyDescent="0.25"/>
    <row r="36471" ht="0" hidden="1" customHeight="1" x14ac:dyDescent="0.25"/>
    <row r="36472" ht="0" hidden="1" customHeight="1" x14ac:dyDescent="0.25"/>
    <row r="36473" ht="0" hidden="1" customHeight="1" x14ac:dyDescent="0.25"/>
    <row r="36474" ht="0" hidden="1" customHeight="1" x14ac:dyDescent="0.25"/>
    <row r="36475" ht="0" hidden="1" customHeight="1" x14ac:dyDescent="0.25"/>
    <row r="36476" ht="0" hidden="1" customHeight="1" x14ac:dyDescent="0.25"/>
    <row r="36477" ht="0" hidden="1" customHeight="1" x14ac:dyDescent="0.25"/>
    <row r="36478" ht="0" hidden="1" customHeight="1" x14ac:dyDescent="0.25"/>
    <row r="36479" ht="0" hidden="1" customHeight="1" x14ac:dyDescent="0.25"/>
    <row r="36480" ht="0" hidden="1" customHeight="1" x14ac:dyDescent="0.25"/>
    <row r="36481" ht="0" hidden="1" customHeight="1" x14ac:dyDescent="0.25"/>
    <row r="36482" ht="0" hidden="1" customHeight="1" x14ac:dyDescent="0.25"/>
    <row r="36483" ht="0" hidden="1" customHeight="1" x14ac:dyDescent="0.25"/>
    <row r="36484" ht="0" hidden="1" customHeight="1" x14ac:dyDescent="0.25"/>
    <row r="36485" ht="0" hidden="1" customHeight="1" x14ac:dyDescent="0.25"/>
    <row r="36486" ht="0" hidden="1" customHeight="1" x14ac:dyDescent="0.25"/>
    <row r="36487" ht="0" hidden="1" customHeight="1" x14ac:dyDescent="0.25"/>
    <row r="36488" ht="0" hidden="1" customHeight="1" x14ac:dyDescent="0.25"/>
    <row r="36489" ht="0" hidden="1" customHeight="1" x14ac:dyDescent="0.25"/>
    <row r="36490" ht="0" hidden="1" customHeight="1" x14ac:dyDescent="0.25"/>
    <row r="36491" ht="0" hidden="1" customHeight="1" x14ac:dyDescent="0.25"/>
    <row r="36492" ht="0" hidden="1" customHeight="1" x14ac:dyDescent="0.25"/>
    <row r="36493" ht="0" hidden="1" customHeight="1" x14ac:dyDescent="0.25"/>
    <row r="36494" ht="0" hidden="1" customHeight="1" x14ac:dyDescent="0.25"/>
    <row r="36495" ht="0" hidden="1" customHeight="1" x14ac:dyDescent="0.25"/>
    <row r="36496" ht="0" hidden="1" customHeight="1" x14ac:dyDescent="0.25"/>
    <row r="36497" ht="0" hidden="1" customHeight="1" x14ac:dyDescent="0.25"/>
    <row r="36498" ht="0" hidden="1" customHeight="1" x14ac:dyDescent="0.25"/>
    <row r="36499" ht="0" hidden="1" customHeight="1" x14ac:dyDescent="0.25"/>
    <row r="36500" ht="0" hidden="1" customHeight="1" x14ac:dyDescent="0.25"/>
    <row r="36501" ht="0" hidden="1" customHeight="1" x14ac:dyDescent="0.25"/>
    <row r="36502" ht="0" hidden="1" customHeight="1" x14ac:dyDescent="0.25"/>
    <row r="36503" ht="0" hidden="1" customHeight="1" x14ac:dyDescent="0.25"/>
    <row r="36504" ht="0" hidden="1" customHeight="1" x14ac:dyDescent="0.25"/>
    <row r="36505" ht="0" hidden="1" customHeight="1" x14ac:dyDescent="0.25"/>
    <row r="36506" ht="0" hidden="1" customHeight="1" x14ac:dyDescent="0.25"/>
    <row r="36507" ht="0" hidden="1" customHeight="1" x14ac:dyDescent="0.25"/>
    <row r="36508" ht="0" hidden="1" customHeight="1" x14ac:dyDescent="0.25"/>
    <row r="36509" ht="0" hidden="1" customHeight="1" x14ac:dyDescent="0.25"/>
    <row r="36510" ht="0" hidden="1" customHeight="1" x14ac:dyDescent="0.25"/>
    <row r="36511" ht="0" hidden="1" customHeight="1" x14ac:dyDescent="0.25"/>
    <row r="36512" ht="0" hidden="1" customHeight="1" x14ac:dyDescent="0.25"/>
    <row r="36513" ht="0" hidden="1" customHeight="1" x14ac:dyDescent="0.25"/>
    <row r="36514" ht="0" hidden="1" customHeight="1" x14ac:dyDescent="0.25"/>
    <row r="36515" ht="0" hidden="1" customHeight="1" x14ac:dyDescent="0.25"/>
    <row r="36516" ht="0" hidden="1" customHeight="1" x14ac:dyDescent="0.25"/>
    <row r="36517" ht="0" hidden="1" customHeight="1" x14ac:dyDescent="0.25"/>
    <row r="36518" ht="0" hidden="1" customHeight="1" x14ac:dyDescent="0.25"/>
    <row r="36519" ht="0" hidden="1" customHeight="1" x14ac:dyDescent="0.25"/>
    <row r="36520" ht="0" hidden="1" customHeight="1" x14ac:dyDescent="0.25"/>
    <row r="36521" ht="0" hidden="1" customHeight="1" x14ac:dyDescent="0.25"/>
    <row r="36522" ht="0" hidden="1" customHeight="1" x14ac:dyDescent="0.25"/>
    <row r="36523" ht="0" hidden="1" customHeight="1" x14ac:dyDescent="0.25"/>
    <row r="36524" ht="0" hidden="1" customHeight="1" x14ac:dyDescent="0.25"/>
    <row r="36525" ht="0" hidden="1" customHeight="1" x14ac:dyDescent="0.25"/>
    <row r="36526" ht="0" hidden="1" customHeight="1" x14ac:dyDescent="0.25"/>
    <row r="36527" ht="0" hidden="1" customHeight="1" x14ac:dyDescent="0.25"/>
    <row r="36528" ht="0" hidden="1" customHeight="1" x14ac:dyDescent="0.25"/>
    <row r="36529" ht="0" hidden="1" customHeight="1" x14ac:dyDescent="0.25"/>
    <row r="36530" ht="0" hidden="1" customHeight="1" x14ac:dyDescent="0.25"/>
    <row r="36531" ht="0" hidden="1" customHeight="1" x14ac:dyDescent="0.25"/>
    <row r="36532" ht="0" hidden="1" customHeight="1" x14ac:dyDescent="0.25"/>
    <row r="36533" ht="0" hidden="1" customHeight="1" x14ac:dyDescent="0.25"/>
    <row r="36534" ht="0" hidden="1" customHeight="1" x14ac:dyDescent="0.25"/>
    <row r="36535" ht="0" hidden="1" customHeight="1" x14ac:dyDescent="0.25"/>
    <row r="36536" ht="0" hidden="1" customHeight="1" x14ac:dyDescent="0.25"/>
    <row r="36537" ht="0" hidden="1" customHeight="1" x14ac:dyDescent="0.25"/>
    <row r="36538" ht="0" hidden="1" customHeight="1" x14ac:dyDescent="0.25"/>
    <row r="36539" ht="0" hidden="1" customHeight="1" x14ac:dyDescent="0.25"/>
    <row r="36540" ht="0" hidden="1" customHeight="1" x14ac:dyDescent="0.25"/>
    <row r="36541" ht="0" hidden="1" customHeight="1" x14ac:dyDescent="0.25"/>
    <row r="36542" ht="0" hidden="1" customHeight="1" x14ac:dyDescent="0.25"/>
    <row r="36543" ht="0" hidden="1" customHeight="1" x14ac:dyDescent="0.25"/>
    <row r="36544" ht="0" hidden="1" customHeight="1" x14ac:dyDescent="0.25"/>
    <row r="36545" ht="0" hidden="1" customHeight="1" x14ac:dyDescent="0.25"/>
    <row r="36546" ht="0" hidden="1" customHeight="1" x14ac:dyDescent="0.25"/>
    <row r="36547" ht="0" hidden="1" customHeight="1" x14ac:dyDescent="0.25"/>
    <row r="36548" ht="0" hidden="1" customHeight="1" x14ac:dyDescent="0.25"/>
    <row r="36549" ht="0" hidden="1" customHeight="1" x14ac:dyDescent="0.25"/>
    <row r="36550" ht="0" hidden="1" customHeight="1" x14ac:dyDescent="0.25"/>
    <row r="36551" ht="0" hidden="1" customHeight="1" x14ac:dyDescent="0.25"/>
    <row r="36552" ht="0" hidden="1" customHeight="1" x14ac:dyDescent="0.25"/>
    <row r="36553" ht="0" hidden="1" customHeight="1" x14ac:dyDescent="0.25"/>
    <row r="36554" ht="0" hidden="1" customHeight="1" x14ac:dyDescent="0.25"/>
    <row r="36555" ht="0" hidden="1" customHeight="1" x14ac:dyDescent="0.25"/>
    <row r="36556" ht="0" hidden="1" customHeight="1" x14ac:dyDescent="0.25"/>
    <row r="36557" ht="0" hidden="1" customHeight="1" x14ac:dyDescent="0.25"/>
    <row r="36558" ht="0" hidden="1" customHeight="1" x14ac:dyDescent="0.25"/>
    <row r="36559" ht="0" hidden="1" customHeight="1" x14ac:dyDescent="0.25"/>
    <row r="36560" ht="0" hidden="1" customHeight="1" x14ac:dyDescent="0.25"/>
    <row r="36561" ht="0" hidden="1" customHeight="1" x14ac:dyDescent="0.25"/>
    <row r="36562" ht="0" hidden="1" customHeight="1" x14ac:dyDescent="0.25"/>
    <row r="36563" ht="0" hidden="1" customHeight="1" x14ac:dyDescent="0.25"/>
    <row r="36564" ht="0" hidden="1" customHeight="1" x14ac:dyDescent="0.25"/>
    <row r="36565" ht="0" hidden="1" customHeight="1" x14ac:dyDescent="0.25"/>
    <row r="36566" ht="0" hidden="1" customHeight="1" x14ac:dyDescent="0.25"/>
    <row r="36567" ht="0" hidden="1" customHeight="1" x14ac:dyDescent="0.25"/>
    <row r="36568" ht="0" hidden="1" customHeight="1" x14ac:dyDescent="0.25"/>
    <row r="36569" ht="0" hidden="1" customHeight="1" x14ac:dyDescent="0.25"/>
    <row r="36570" ht="0" hidden="1" customHeight="1" x14ac:dyDescent="0.25"/>
    <row r="36571" ht="0" hidden="1" customHeight="1" x14ac:dyDescent="0.25"/>
    <row r="36572" ht="0" hidden="1" customHeight="1" x14ac:dyDescent="0.25"/>
    <row r="36573" ht="0" hidden="1" customHeight="1" x14ac:dyDescent="0.25"/>
    <row r="36574" ht="0" hidden="1" customHeight="1" x14ac:dyDescent="0.25"/>
    <row r="36575" ht="0" hidden="1" customHeight="1" x14ac:dyDescent="0.25"/>
    <row r="36576" ht="0" hidden="1" customHeight="1" x14ac:dyDescent="0.25"/>
    <row r="36577" ht="0" hidden="1" customHeight="1" x14ac:dyDescent="0.25"/>
    <row r="36578" ht="0" hidden="1" customHeight="1" x14ac:dyDescent="0.25"/>
    <row r="36579" ht="0" hidden="1" customHeight="1" x14ac:dyDescent="0.25"/>
    <row r="36580" ht="0" hidden="1" customHeight="1" x14ac:dyDescent="0.25"/>
    <row r="36581" ht="0" hidden="1" customHeight="1" x14ac:dyDescent="0.25"/>
    <row r="36582" ht="0" hidden="1" customHeight="1" x14ac:dyDescent="0.25"/>
    <row r="36583" ht="0" hidden="1" customHeight="1" x14ac:dyDescent="0.25"/>
    <row r="36584" ht="0" hidden="1" customHeight="1" x14ac:dyDescent="0.25"/>
    <row r="36585" ht="0" hidden="1" customHeight="1" x14ac:dyDescent="0.25"/>
    <row r="36586" ht="0" hidden="1" customHeight="1" x14ac:dyDescent="0.25"/>
    <row r="36587" ht="0" hidden="1" customHeight="1" x14ac:dyDescent="0.25"/>
    <row r="36588" ht="0" hidden="1" customHeight="1" x14ac:dyDescent="0.25"/>
    <row r="36589" ht="0" hidden="1" customHeight="1" x14ac:dyDescent="0.25"/>
    <row r="36590" ht="0" hidden="1" customHeight="1" x14ac:dyDescent="0.25"/>
    <row r="36591" ht="0" hidden="1" customHeight="1" x14ac:dyDescent="0.25"/>
    <row r="36592" ht="0" hidden="1" customHeight="1" x14ac:dyDescent="0.25"/>
    <row r="36593" ht="0" hidden="1" customHeight="1" x14ac:dyDescent="0.25"/>
    <row r="36594" ht="0" hidden="1" customHeight="1" x14ac:dyDescent="0.25"/>
    <row r="36595" ht="0" hidden="1" customHeight="1" x14ac:dyDescent="0.25"/>
    <row r="36596" ht="0" hidden="1" customHeight="1" x14ac:dyDescent="0.25"/>
    <row r="36597" ht="0" hidden="1" customHeight="1" x14ac:dyDescent="0.25"/>
    <row r="36598" ht="0" hidden="1" customHeight="1" x14ac:dyDescent="0.25"/>
    <row r="36599" ht="0" hidden="1" customHeight="1" x14ac:dyDescent="0.25"/>
    <row r="36600" ht="0" hidden="1" customHeight="1" x14ac:dyDescent="0.25"/>
    <row r="36601" ht="0" hidden="1" customHeight="1" x14ac:dyDescent="0.25"/>
    <row r="36602" ht="0" hidden="1" customHeight="1" x14ac:dyDescent="0.25"/>
    <row r="36603" ht="0" hidden="1" customHeight="1" x14ac:dyDescent="0.25"/>
    <row r="36604" ht="0" hidden="1" customHeight="1" x14ac:dyDescent="0.25"/>
    <row r="36605" ht="0" hidden="1" customHeight="1" x14ac:dyDescent="0.25"/>
    <row r="36606" ht="0" hidden="1" customHeight="1" x14ac:dyDescent="0.25"/>
    <row r="36607" ht="0" hidden="1" customHeight="1" x14ac:dyDescent="0.25"/>
    <row r="36608" ht="0" hidden="1" customHeight="1" x14ac:dyDescent="0.25"/>
    <row r="36609" ht="0" hidden="1" customHeight="1" x14ac:dyDescent="0.25"/>
    <row r="36610" ht="0" hidden="1" customHeight="1" x14ac:dyDescent="0.25"/>
    <row r="36611" ht="0" hidden="1" customHeight="1" x14ac:dyDescent="0.25"/>
    <row r="36612" ht="0" hidden="1" customHeight="1" x14ac:dyDescent="0.25"/>
    <row r="36613" ht="0" hidden="1" customHeight="1" x14ac:dyDescent="0.25"/>
    <row r="36614" ht="0" hidden="1" customHeight="1" x14ac:dyDescent="0.25"/>
    <row r="36615" ht="0" hidden="1" customHeight="1" x14ac:dyDescent="0.25"/>
    <row r="36616" ht="0" hidden="1" customHeight="1" x14ac:dyDescent="0.25"/>
    <row r="36617" ht="0" hidden="1" customHeight="1" x14ac:dyDescent="0.25"/>
    <row r="36618" ht="0" hidden="1" customHeight="1" x14ac:dyDescent="0.25"/>
    <row r="36619" ht="0" hidden="1" customHeight="1" x14ac:dyDescent="0.25"/>
    <row r="36620" ht="0" hidden="1" customHeight="1" x14ac:dyDescent="0.25"/>
    <row r="36621" ht="0" hidden="1" customHeight="1" x14ac:dyDescent="0.25"/>
    <row r="36622" ht="0" hidden="1" customHeight="1" x14ac:dyDescent="0.25"/>
    <row r="36623" ht="0" hidden="1" customHeight="1" x14ac:dyDescent="0.25"/>
    <row r="36624" ht="0" hidden="1" customHeight="1" x14ac:dyDescent="0.25"/>
    <row r="36625" ht="0" hidden="1" customHeight="1" x14ac:dyDescent="0.25"/>
    <row r="36626" ht="0" hidden="1" customHeight="1" x14ac:dyDescent="0.25"/>
    <row r="36627" ht="0" hidden="1" customHeight="1" x14ac:dyDescent="0.25"/>
    <row r="36628" ht="0" hidden="1" customHeight="1" x14ac:dyDescent="0.25"/>
    <row r="36629" ht="0" hidden="1" customHeight="1" x14ac:dyDescent="0.25"/>
    <row r="36630" ht="0" hidden="1" customHeight="1" x14ac:dyDescent="0.25"/>
    <row r="36631" ht="0" hidden="1" customHeight="1" x14ac:dyDescent="0.25"/>
    <row r="36632" ht="0" hidden="1" customHeight="1" x14ac:dyDescent="0.25"/>
    <row r="36633" ht="0" hidden="1" customHeight="1" x14ac:dyDescent="0.25"/>
    <row r="36634" ht="0" hidden="1" customHeight="1" x14ac:dyDescent="0.25"/>
    <row r="36635" ht="0" hidden="1" customHeight="1" x14ac:dyDescent="0.25"/>
    <row r="36636" ht="0" hidden="1" customHeight="1" x14ac:dyDescent="0.25"/>
    <row r="36637" ht="0" hidden="1" customHeight="1" x14ac:dyDescent="0.25"/>
    <row r="36638" ht="0" hidden="1" customHeight="1" x14ac:dyDescent="0.25"/>
    <row r="36639" ht="0" hidden="1" customHeight="1" x14ac:dyDescent="0.25"/>
    <row r="36640" ht="0" hidden="1" customHeight="1" x14ac:dyDescent="0.25"/>
    <row r="36641" ht="0" hidden="1" customHeight="1" x14ac:dyDescent="0.25"/>
    <row r="36642" ht="0" hidden="1" customHeight="1" x14ac:dyDescent="0.25"/>
    <row r="36643" ht="0" hidden="1" customHeight="1" x14ac:dyDescent="0.25"/>
    <row r="36644" ht="0" hidden="1" customHeight="1" x14ac:dyDescent="0.25"/>
    <row r="36645" ht="0" hidden="1" customHeight="1" x14ac:dyDescent="0.25"/>
    <row r="36646" ht="0" hidden="1" customHeight="1" x14ac:dyDescent="0.25"/>
    <row r="36647" ht="0" hidden="1" customHeight="1" x14ac:dyDescent="0.25"/>
    <row r="36648" ht="0" hidden="1" customHeight="1" x14ac:dyDescent="0.25"/>
    <row r="36649" ht="0" hidden="1" customHeight="1" x14ac:dyDescent="0.25"/>
    <row r="36650" ht="0" hidden="1" customHeight="1" x14ac:dyDescent="0.25"/>
    <row r="36651" ht="0" hidden="1" customHeight="1" x14ac:dyDescent="0.25"/>
    <row r="36652" ht="0" hidden="1" customHeight="1" x14ac:dyDescent="0.25"/>
    <row r="36653" ht="0" hidden="1" customHeight="1" x14ac:dyDescent="0.25"/>
    <row r="36654" ht="0" hidden="1" customHeight="1" x14ac:dyDescent="0.25"/>
    <row r="36655" ht="0" hidden="1" customHeight="1" x14ac:dyDescent="0.25"/>
    <row r="36656" ht="0" hidden="1" customHeight="1" x14ac:dyDescent="0.25"/>
    <row r="36657" ht="0" hidden="1" customHeight="1" x14ac:dyDescent="0.25"/>
    <row r="36658" ht="0" hidden="1" customHeight="1" x14ac:dyDescent="0.25"/>
    <row r="36659" ht="0" hidden="1" customHeight="1" x14ac:dyDescent="0.25"/>
    <row r="36660" ht="0" hidden="1" customHeight="1" x14ac:dyDescent="0.25"/>
    <row r="36661" ht="0" hidden="1" customHeight="1" x14ac:dyDescent="0.25"/>
    <row r="36662" ht="0" hidden="1" customHeight="1" x14ac:dyDescent="0.25"/>
    <row r="36663" ht="0" hidden="1" customHeight="1" x14ac:dyDescent="0.25"/>
    <row r="36664" ht="0" hidden="1" customHeight="1" x14ac:dyDescent="0.25"/>
    <row r="36665" ht="0" hidden="1" customHeight="1" x14ac:dyDescent="0.25"/>
    <row r="36666" ht="0" hidden="1" customHeight="1" x14ac:dyDescent="0.25"/>
    <row r="36667" ht="0" hidden="1" customHeight="1" x14ac:dyDescent="0.25"/>
    <row r="36668" ht="0" hidden="1" customHeight="1" x14ac:dyDescent="0.25"/>
    <row r="36669" ht="0" hidden="1" customHeight="1" x14ac:dyDescent="0.25"/>
    <row r="36670" ht="0" hidden="1" customHeight="1" x14ac:dyDescent="0.25"/>
    <row r="36671" ht="0" hidden="1" customHeight="1" x14ac:dyDescent="0.25"/>
    <row r="36672" ht="0" hidden="1" customHeight="1" x14ac:dyDescent="0.25"/>
    <row r="36673" ht="0" hidden="1" customHeight="1" x14ac:dyDescent="0.25"/>
    <row r="36674" ht="0" hidden="1" customHeight="1" x14ac:dyDescent="0.25"/>
    <row r="36675" ht="0" hidden="1" customHeight="1" x14ac:dyDescent="0.25"/>
    <row r="36676" ht="0" hidden="1" customHeight="1" x14ac:dyDescent="0.25"/>
    <row r="36677" ht="0" hidden="1" customHeight="1" x14ac:dyDescent="0.25"/>
    <row r="36678" ht="0" hidden="1" customHeight="1" x14ac:dyDescent="0.25"/>
    <row r="36679" ht="0" hidden="1" customHeight="1" x14ac:dyDescent="0.25"/>
    <row r="36680" ht="0" hidden="1" customHeight="1" x14ac:dyDescent="0.25"/>
    <row r="36681" ht="0" hidden="1" customHeight="1" x14ac:dyDescent="0.25"/>
    <row r="36682" ht="0" hidden="1" customHeight="1" x14ac:dyDescent="0.25"/>
    <row r="36683" ht="0" hidden="1" customHeight="1" x14ac:dyDescent="0.25"/>
    <row r="36684" ht="0" hidden="1" customHeight="1" x14ac:dyDescent="0.25"/>
    <row r="36685" ht="0" hidden="1" customHeight="1" x14ac:dyDescent="0.25"/>
    <row r="36686" ht="0" hidden="1" customHeight="1" x14ac:dyDescent="0.25"/>
    <row r="36687" ht="0" hidden="1" customHeight="1" x14ac:dyDescent="0.25"/>
    <row r="36688" ht="0" hidden="1" customHeight="1" x14ac:dyDescent="0.25"/>
    <row r="36689" ht="0" hidden="1" customHeight="1" x14ac:dyDescent="0.25"/>
    <row r="36690" ht="0" hidden="1" customHeight="1" x14ac:dyDescent="0.25"/>
    <row r="36691" ht="0" hidden="1" customHeight="1" x14ac:dyDescent="0.25"/>
    <row r="36692" ht="0" hidden="1" customHeight="1" x14ac:dyDescent="0.25"/>
    <row r="36693" ht="0" hidden="1" customHeight="1" x14ac:dyDescent="0.25"/>
    <row r="36694" ht="0" hidden="1" customHeight="1" x14ac:dyDescent="0.25"/>
    <row r="36695" ht="0" hidden="1" customHeight="1" x14ac:dyDescent="0.25"/>
    <row r="36696" ht="0" hidden="1" customHeight="1" x14ac:dyDescent="0.25"/>
    <row r="36697" ht="0" hidden="1" customHeight="1" x14ac:dyDescent="0.25"/>
    <row r="36698" ht="0" hidden="1" customHeight="1" x14ac:dyDescent="0.25"/>
    <row r="36699" ht="0" hidden="1" customHeight="1" x14ac:dyDescent="0.25"/>
    <row r="36700" ht="0" hidden="1" customHeight="1" x14ac:dyDescent="0.25"/>
    <row r="36701" ht="0" hidden="1" customHeight="1" x14ac:dyDescent="0.25"/>
    <row r="36702" ht="0" hidden="1" customHeight="1" x14ac:dyDescent="0.25"/>
    <row r="36703" ht="0" hidden="1" customHeight="1" x14ac:dyDescent="0.25"/>
    <row r="36704" ht="0" hidden="1" customHeight="1" x14ac:dyDescent="0.25"/>
    <row r="36705" ht="0" hidden="1" customHeight="1" x14ac:dyDescent="0.25"/>
    <row r="36706" ht="0" hidden="1" customHeight="1" x14ac:dyDescent="0.25"/>
    <row r="36707" ht="0" hidden="1" customHeight="1" x14ac:dyDescent="0.25"/>
    <row r="36708" ht="0" hidden="1" customHeight="1" x14ac:dyDescent="0.25"/>
    <row r="36709" ht="0" hidden="1" customHeight="1" x14ac:dyDescent="0.25"/>
    <row r="36710" ht="0" hidden="1" customHeight="1" x14ac:dyDescent="0.25"/>
    <row r="36711" ht="0" hidden="1" customHeight="1" x14ac:dyDescent="0.25"/>
    <row r="36712" ht="0" hidden="1" customHeight="1" x14ac:dyDescent="0.25"/>
    <row r="36713" ht="0" hidden="1" customHeight="1" x14ac:dyDescent="0.25"/>
    <row r="36714" ht="0" hidden="1" customHeight="1" x14ac:dyDescent="0.25"/>
    <row r="36715" ht="0" hidden="1" customHeight="1" x14ac:dyDescent="0.25"/>
    <row r="36716" ht="0" hidden="1" customHeight="1" x14ac:dyDescent="0.25"/>
    <row r="36717" ht="0" hidden="1" customHeight="1" x14ac:dyDescent="0.25"/>
    <row r="36718" ht="0" hidden="1" customHeight="1" x14ac:dyDescent="0.25"/>
    <row r="36719" ht="0" hidden="1" customHeight="1" x14ac:dyDescent="0.25"/>
    <row r="36720" ht="0" hidden="1" customHeight="1" x14ac:dyDescent="0.25"/>
    <row r="36721" ht="0" hidden="1" customHeight="1" x14ac:dyDescent="0.25"/>
    <row r="36722" ht="0" hidden="1" customHeight="1" x14ac:dyDescent="0.25"/>
    <row r="36723" ht="0" hidden="1" customHeight="1" x14ac:dyDescent="0.25"/>
    <row r="36724" ht="0" hidden="1" customHeight="1" x14ac:dyDescent="0.25"/>
    <row r="36725" ht="0" hidden="1" customHeight="1" x14ac:dyDescent="0.25"/>
    <row r="36726" ht="0" hidden="1" customHeight="1" x14ac:dyDescent="0.25"/>
    <row r="36727" ht="0" hidden="1" customHeight="1" x14ac:dyDescent="0.25"/>
    <row r="36728" ht="0" hidden="1" customHeight="1" x14ac:dyDescent="0.25"/>
    <row r="36729" ht="0" hidden="1" customHeight="1" x14ac:dyDescent="0.25"/>
    <row r="36730" ht="0" hidden="1" customHeight="1" x14ac:dyDescent="0.25"/>
    <row r="36731" ht="0" hidden="1" customHeight="1" x14ac:dyDescent="0.25"/>
    <row r="36732" ht="0" hidden="1" customHeight="1" x14ac:dyDescent="0.25"/>
    <row r="36733" ht="0" hidden="1" customHeight="1" x14ac:dyDescent="0.25"/>
    <row r="36734" ht="0" hidden="1" customHeight="1" x14ac:dyDescent="0.25"/>
    <row r="36735" ht="0" hidden="1" customHeight="1" x14ac:dyDescent="0.25"/>
    <row r="36736" ht="0" hidden="1" customHeight="1" x14ac:dyDescent="0.25"/>
    <row r="36737" ht="0" hidden="1" customHeight="1" x14ac:dyDescent="0.25"/>
    <row r="36738" ht="0" hidden="1" customHeight="1" x14ac:dyDescent="0.25"/>
    <row r="36739" ht="0" hidden="1" customHeight="1" x14ac:dyDescent="0.25"/>
    <row r="36740" ht="0" hidden="1" customHeight="1" x14ac:dyDescent="0.25"/>
    <row r="36741" ht="0" hidden="1" customHeight="1" x14ac:dyDescent="0.25"/>
    <row r="36742" ht="0" hidden="1" customHeight="1" x14ac:dyDescent="0.25"/>
    <row r="36743" ht="0" hidden="1" customHeight="1" x14ac:dyDescent="0.25"/>
    <row r="36744" ht="0" hidden="1" customHeight="1" x14ac:dyDescent="0.25"/>
    <row r="36745" ht="0" hidden="1" customHeight="1" x14ac:dyDescent="0.25"/>
    <row r="36746" ht="0" hidden="1" customHeight="1" x14ac:dyDescent="0.25"/>
    <row r="36747" ht="0" hidden="1" customHeight="1" x14ac:dyDescent="0.25"/>
    <row r="36748" ht="0" hidden="1" customHeight="1" x14ac:dyDescent="0.25"/>
    <row r="36749" ht="0" hidden="1" customHeight="1" x14ac:dyDescent="0.25"/>
    <row r="36750" ht="0" hidden="1" customHeight="1" x14ac:dyDescent="0.25"/>
    <row r="36751" ht="0" hidden="1" customHeight="1" x14ac:dyDescent="0.25"/>
    <row r="36752" ht="0" hidden="1" customHeight="1" x14ac:dyDescent="0.25"/>
    <row r="36753" ht="0" hidden="1" customHeight="1" x14ac:dyDescent="0.25"/>
    <row r="36754" ht="0" hidden="1" customHeight="1" x14ac:dyDescent="0.25"/>
    <row r="36755" ht="0" hidden="1" customHeight="1" x14ac:dyDescent="0.25"/>
    <row r="36756" ht="0" hidden="1" customHeight="1" x14ac:dyDescent="0.25"/>
    <row r="36757" ht="0" hidden="1" customHeight="1" x14ac:dyDescent="0.25"/>
    <row r="36758" ht="0" hidden="1" customHeight="1" x14ac:dyDescent="0.25"/>
    <row r="36759" ht="0" hidden="1" customHeight="1" x14ac:dyDescent="0.25"/>
    <row r="36760" ht="0" hidden="1" customHeight="1" x14ac:dyDescent="0.25"/>
    <row r="36761" ht="0" hidden="1" customHeight="1" x14ac:dyDescent="0.25"/>
    <row r="36762" ht="0" hidden="1" customHeight="1" x14ac:dyDescent="0.25"/>
    <row r="36763" ht="0" hidden="1" customHeight="1" x14ac:dyDescent="0.25"/>
    <row r="36764" ht="0" hidden="1" customHeight="1" x14ac:dyDescent="0.25"/>
    <row r="36765" ht="0" hidden="1" customHeight="1" x14ac:dyDescent="0.25"/>
    <row r="36766" ht="0" hidden="1" customHeight="1" x14ac:dyDescent="0.25"/>
    <row r="36767" ht="0" hidden="1" customHeight="1" x14ac:dyDescent="0.25"/>
    <row r="36768" ht="0" hidden="1" customHeight="1" x14ac:dyDescent="0.25"/>
    <row r="36769" ht="0" hidden="1" customHeight="1" x14ac:dyDescent="0.25"/>
    <row r="36770" ht="0" hidden="1" customHeight="1" x14ac:dyDescent="0.25"/>
    <row r="36771" ht="0" hidden="1" customHeight="1" x14ac:dyDescent="0.25"/>
    <row r="36772" ht="0" hidden="1" customHeight="1" x14ac:dyDescent="0.25"/>
    <row r="36773" ht="0" hidden="1" customHeight="1" x14ac:dyDescent="0.25"/>
    <row r="36774" ht="0" hidden="1" customHeight="1" x14ac:dyDescent="0.25"/>
    <row r="36775" ht="0" hidden="1" customHeight="1" x14ac:dyDescent="0.25"/>
    <row r="36776" ht="0" hidden="1" customHeight="1" x14ac:dyDescent="0.25"/>
    <row r="36777" ht="0" hidden="1" customHeight="1" x14ac:dyDescent="0.25"/>
    <row r="36778" ht="0" hidden="1" customHeight="1" x14ac:dyDescent="0.25"/>
    <row r="36779" ht="0" hidden="1" customHeight="1" x14ac:dyDescent="0.25"/>
    <row r="36780" ht="0" hidden="1" customHeight="1" x14ac:dyDescent="0.25"/>
    <row r="36781" ht="0" hidden="1" customHeight="1" x14ac:dyDescent="0.25"/>
    <row r="36782" ht="0" hidden="1" customHeight="1" x14ac:dyDescent="0.25"/>
    <row r="36783" ht="0" hidden="1" customHeight="1" x14ac:dyDescent="0.25"/>
    <row r="36784" ht="0" hidden="1" customHeight="1" x14ac:dyDescent="0.25"/>
    <row r="36785" ht="0" hidden="1" customHeight="1" x14ac:dyDescent="0.25"/>
    <row r="36786" ht="0" hidden="1" customHeight="1" x14ac:dyDescent="0.25"/>
    <row r="36787" ht="0" hidden="1" customHeight="1" x14ac:dyDescent="0.25"/>
    <row r="36788" ht="0" hidden="1" customHeight="1" x14ac:dyDescent="0.25"/>
    <row r="36789" ht="0" hidden="1" customHeight="1" x14ac:dyDescent="0.25"/>
    <row r="36790" ht="0" hidden="1" customHeight="1" x14ac:dyDescent="0.25"/>
    <row r="36791" ht="0" hidden="1" customHeight="1" x14ac:dyDescent="0.25"/>
    <row r="36792" ht="0" hidden="1" customHeight="1" x14ac:dyDescent="0.25"/>
    <row r="36793" ht="0" hidden="1" customHeight="1" x14ac:dyDescent="0.25"/>
    <row r="36794" ht="0" hidden="1" customHeight="1" x14ac:dyDescent="0.25"/>
    <row r="36795" ht="0" hidden="1" customHeight="1" x14ac:dyDescent="0.25"/>
    <row r="36796" ht="0" hidden="1" customHeight="1" x14ac:dyDescent="0.25"/>
    <row r="36797" ht="0" hidden="1" customHeight="1" x14ac:dyDescent="0.25"/>
    <row r="36798" ht="0" hidden="1" customHeight="1" x14ac:dyDescent="0.25"/>
    <row r="36799" ht="0" hidden="1" customHeight="1" x14ac:dyDescent="0.25"/>
    <row r="36800" ht="0" hidden="1" customHeight="1" x14ac:dyDescent="0.25"/>
    <row r="36801" ht="0" hidden="1" customHeight="1" x14ac:dyDescent="0.25"/>
    <row r="36802" ht="0" hidden="1" customHeight="1" x14ac:dyDescent="0.25"/>
    <row r="36803" ht="0" hidden="1" customHeight="1" x14ac:dyDescent="0.25"/>
    <row r="36804" ht="0" hidden="1" customHeight="1" x14ac:dyDescent="0.25"/>
    <row r="36805" ht="0" hidden="1" customHeight="1" x14ac:dyDescent="0.25"/>
    <row r="36806" ht="0" hidden="1" customHeight="1" x14ac:dyDescent="0.25"/>
    <row r="36807" ht="0" hidden="1" customHeight="1" x14ac:dyDescent="0.25"/>
    <row r="36808" ht="0" hidden="1" customHeight="1" x14ac:dyDescent="0.25"/>
    <row r="36809" ht="0" hidden="1" customHeight="1" x14ac:dyDescent="0.25"/>
    <row r="36810" ht="0" hidden="1" customHeight="1" x14ac:dyDescent="0.25"/>
    <row r="36811" ht="0" hidden="1" customHeight="1" x14ac:dyDescent="0.25"/>
    <row r="36812" ht="0" hidden="1" customHeight="1" x14ac:dyDescent="0.25"/>
    <row r="36813" ht="0" hidden="1" customHeight="1" x14ac:dyDescent="0.25"/>
    <row r="36814" ht="0" hidden="1" customHeight="1" x14ac:dyDescent="0.25"/>
    <row r="36815" ht="0" hidden="1" customHeight="1" x14ac:dyDescent="0.25"/>
    <row r="36816" ht="0" hidden="1" customHeight="1" x14ac:dyDescent="0.25"/>
    <row r="36817" ht="0" hidden="1" customHeight="1" x14ac:dyDescent="0.25"/>
    <row r="36818" ht="0" hidden="1" customHeight="1" x14ac:dyDescent="0.25"/>
    <row r="36819" ht="0" hidden="1" customHeight="1" x14ac:dyDescent="0.25"/>
    <row r="36820" ht="0" hidden="1" customHeight="1" x14ac:dyDescent="0.25"/>
    <row r="36821" ht="0" hidden="1" customHeight="1" x14ac:dyDescent="0.25"/>
    <row r="36822" ht="0" hidden="1" customHeight="1" x14ac:dyDescent="0.25"/>
    <row r="36823" ht="0" hidden="1" customHeight="1" x14ac:dyDescent="0.25"/>
    <row r="36824" ht="0" hidden="1" customHeight="1" x14ac:dyDescent="0.25"/>
    <row r="36825" ht="0" hidden="1" customHeight="1" x14ac:dyDescent="0.25"/>
    <row r="36826" ht="0" hidden="1" customHeight="1" x14ac:dyDescent="0.25"/>
    <row r="36827" ht="0" hidden="1" customHeight="1" x14ac:dyDescent="0.25"/>
    <row r="36828" ht="0" hidden="1" customHeight="1" x14ac:dyDescent="0.25"/>
    <row r="36829" ht="0" hidden="1" customHeight="1" x14ac:dyDescent="0.25"/>
    <row r="36830" ht="0" hidden="1" customHeight="1" x14ac:dyDescent="0.25"/>
    <row r="36831" ht="0" hidden="1" customHeight="1" x14ac:dyDescent="0.25"/>
    <row r="36832" ht="0" hidden="1" customHeight="1" x14ac:dyDescent="0.25"/>
    <row r="36833" ht="0" hidden="1" customHeight="1" x14ac:dyDescent="0.25"/>
    <row r="36834" ht="0" hidden="1" customHeight="1" x14ac:dyDescent="0.25"/>
    <row r="36835" ht="0" hidden="1" customHeight="1" x14ac:dyDescent="0.25"/>
    <row r="36836" ht="0" hidden="1" customHeight="1" x14ac:dyDescent="0.25"/>
    <row r="36837" ht="0" hidden="1" customHeight="1" x14ac:dyDescent="0.25"/>
    <row r="36838" ht="0" hidden="1" customHeight="1" x14ac:dyDescent="0.25"/>
    <row r="36839" ht="0" hidden="1" customHeight="1" x14ac:dyDescent="0.25"/>
    <row r="36840" ht="0" hidden="1" customHeight="1" x14ac:dyDescent="0.25"/>
    <row r="36841" ht="0" hidden="1" customHeight="1" x14ac:dyDescent="0.25"/>
    <row r="36842" ht="0" hidden="1" customHeight="1" x14ac:dyDescent="0.25"/>
    <row r="36843" ht="0" hidden="1" customHeight="1" x14ac:dyDescent="0.25"/>
    <row r="36844" ht="0" hidden="1" customHeight="1" x14ac:dyDescent="0.25"/>
    <row r="36845" ht="0" hidden="1" customHeight="1" x14ac:dyDescent="0.25"/>
    <row r="36846" ht="0" hidden="1" customHeight="1" x14ac:dyDescent="0.25"/>
    <row r="36847" ht="0" hidden="1" customHeight="1" x14ac:dyDescent="0.25"/>
    <row r="36848" ht="0" hidden="1" customHeight="1" x14ac:dyDescent="0.25"/>
    <row r="36849" ht="0" hidden="1" customHeight="1" x14ac:dyDescent="0.25"/>
    <row r="36850" ht="0" hidden="1" customHeight="1" x14ac:dyDescent="0.25"/>
    <row r="36851" ht="0" hidden="1" customHeight="1" x14ac:dyDescent="0.25"/>
    <row r="36852" ht="0" hidden="1" customHeight="1" x14ac:dyDescent="0.25"/>
    <row r="36853" ht="0" hidden="1" customHeight="1" x14ac:dyDescent="0.25"/>
    <row r="36854" ht="0" hidden="1" customHeight="1" x14ac:dyDescent="0.25"/>
    <row r="36855" ht="0" hidden="1" customHeight="1" x14ac:dyDescent="0.25"/>
    <row r="36856" ht="0" hidden="1" customHeight="1" x14ac:dyDescent="0.25"/>
    <row r="36857" ht="0" hidden="1" customHeight="1" x14ac:dyDescent="0.25"/>
    <row r="36858" ht="0" hidden="1" customHeight="1" x14ac:dyDescent="0.25"/>
    <row r="36859" ht="0" hidden="1" customHeight="1" x14ac:dyDescent="0.25"/>
    <row r="36860" ht="0" hidden="1" customHeight="1" x14ac:dyDescent="0.25"/>
    <row r="36861" ht="0" hidden="1" customHeight="1" x14ac:dyDescent="0.25"/>
    <row r="36862" ht="0" hidden="1" customHeight="1" x14ac:dyDescent="0.25"/>
    <row r="36863" ht="0" hidden="1" customHeight="1" x14ac:dyDescent="0.25"/>
    <row r="36864" ht="0" hidden="1" customHeight="1" x14ac:dyDescent="0.25"/>
    <row r="36865" ht="0" hidden="1" customHeight="1" x14ac:dyDescent="0.25"/>
    <row r="36866" ht="0" hidden="1" customHeight="1" x14ac:dyDescent="0.25"/>
    <row r="36867" ht="0" hidden="1" customHeight="1" x14ac:dyDescent="0.25"/>
    <row r="36868" ht="0" hidden="1" customHeight="1" x14ac:dyDescent="0.25"/>
    <row r="36869" ht="0" hidden="1" customHeight="1" x14ac:dyDescent="0.25"/>
    <row r="36870" ht="0" hidden="1" customHeight="1" x14ac:dyDescent="0.25"/>
    <row r="36871" ht="0" hidden="1" customHeight="1" x14ac:dyDescent="0.25"/>
    <row r="36872" ht="0" hidden="1" customHeight="1" x14ac:dyDescent="0.25"/>
    <row r="36873" ht="0" hidden="1" customHeight="1" x14ac:dyDescent="0.25"/>
    <row r="36874" ht="0" hidden="1" customHeight="1" x14ac:dyDescent="0.25"/>
    <row r="36875" ht="0" hidden="1" customHeight="1" x14ac:dyDescent="0.25"/>
    <row r="36876" ht="0" hidden="1" customHeight="1" x14ac:dyDescent="0.25"/>
    <row r="36877" ht="0" hidden="1" customHeight="1" x14ac:dyDescent="0.25"/>
    <row r="36878" ht="0" hidden="1" customHeight="1" x14ac:dyDescent="0.25"/>
    <row r="36879" ht="0" hidden="1" customHeight="1" x14ac:dyDescent="0.25"/>
    <row r="36880" ht="0" hidden="1" customHeight="1" x14ac:dyDescent="0.25"/>
    <row r="36881" ht="0" hidden="1" customHeight="1" x14ac:dyDescent="0.25"/>
    <row r="36882" ht="0" hidden="1" customHeight="1" x14ac:dyDescent="0.25"/>
    <row r="36883" ht="0" hidden="1" customHeight="1" x14ac:dyDescent="0.25"/>
    <row r="36884" ht="0" hidden="1" customHeight="1" x14ac:dyDescent="0.25"/>
    <row r="36885" ht="0" hidden="1" customHeight="1" x14ac:dyDescent="0.25"/>
    <row r="36886" ht="0" hidden="1" customHeight="1" x14ac:dyDescent="0.25"/>
    <row r="36887" ht="0" hidden="1" customHeight="1" x14ac:dyDescent="0.25"/>
    <row r="36888" ht="0" hidden="1" customHeight="1" x14ac:dyDescent="0.25"/>
    <row r="36889" ht="0" hidden="1" customHeight="1" x14ac:dyDescent="0.25"/>
    <row r="36890" ht="0" hidden="1" customHeight="1" x14ac:dyDescent="0.25"/>
    <row r="36891" ht="0" hidden="1" customHeight="1" x14ac:dyDescent="0.25"/>
    <row r="36892" ht="0" hidden="1" customHeight="1" x14ac:dyDescent="0.25"/>
    <row r="36893" ht="0" hidden="1" customHeight="1" x14ac:dyDescent="0.25"/>
    <row r="36894" ht="0" hidden="1" customHeight="1" x14ac:dyDescent="0.25"/>
    <row r="36895" ht="0" hidden="1" customHeight="1" x14ac:dyDescent="0.25"/>
    <row r="36896" ht="0" hidden="1" customHeight="1" x14ac:dyDescent="0.25"/>
    <row r="36897" ht="0" hidden="1" customHeight="1" x14ac:dyDescent="0.25"/>
    <row r="36898" ht="0" hidden="1" customHeight="1" x14ac:dyDescent="0.25"/>
    <row r="36899" ht="0" hidden="1" customHeight="1" x14ac:dyDescent="0.25"/>
    <row r="36900" ht="0" hidden="1" customHeight="1" x14ac:dyDescent="0.25"/>
    <row r="36901" ht="0" hidden="1" customHeight="1" x14ac:dyDescent="0.25"/>
    <row r="36902" ht="0" hidden="1" customHeight="1" x14ac:dyDescent="0.25"/>
    <row r="36903" ht="0" hidden="1" customHeight="1" x14ac:dyDescent="0.25"/>
    <row r="36904" ht="0" hidden="1" customHeight="1" x14ac:dyDescent="0.25"/>
    <row r="36905" ht="0" hidden="1" customHeight="1" x14ac:dyDescent="0.25"/>
    <row r="36906" ht="0" hidden="1" customHeight="1" x14ac:dyDescent="0.25"/>
    <row r="36907" ht="0" hidden="1" customHeight="1" x14ac:dyDescent="0.25"/>
    <row r="36908" ht="0" hidden="1" customHeight="1" x14ac:dyDescent="0.25"/>
    <row r="36909" ht="0" hidden="1" customHeight="1" x14ac:dyDescent="0.25"/>
    <row r="36910" ht="0" hidden="1" customHeight="1" x14ac:dyDescent="0.25"/>
    <row r="36911" ht="0" hidden="1" customHeight="1" x14ac:dyDescent="0.25"/>
    <row r="36912" ht="0" hidden="1" customHeight="1" x14ac:dyDescent="0.25"/>
    <row r="36913" ht="0" hidden="1" customHeight="1" x14ac:dyDescent="0.25"/>
    <row r="36914" ht="0" hidden="1" customHeight="1" x14ac:dyDescent="0.25"/>
    <row r="36915" ht="0" hidden="1" customHeight="1" x14ac:dyDescent="0.25"/>
    <row r="36916" ht="0" hidden="1" customHeight="1" x14ac:dyDescent="0.25"/>
    <row r="36917" ht="0" hidden="1" customHeight="1" x14ac:dyDescent="0.25"/>
    <row r="36918" ht="0" hidden="1" customHeight="1" x14ac:dyDescent="0.25"/>
    <row r="36919" ht="0" hidden="1" customHeight="1" x14ac:dyDescent="0.25"/>
    <row r="36920" ht="0" hidden="1" customHeight="1" x14ac:dyDescent="0.25"/>
    <row r="36921" ht="0" hidden="1" customHeight="1" x14ac:dyDescent="0.25"/>
    <row r="36922" ht="0" hidden="1" customHeight="1" x14ac:dyDescent="0.25"/>
    <row r="36923" ht="0" hidden="1" customHeight="1" x14ac:dyDescent="0.25"/>
    <row r="36924" ht="0" hidden="1" customHeight="1" x14ac:dyDescent="0.25"/>
    <row r="36925" ht="0" hidden="1" customHeight="1" x14ac:dyDescent="0.25"/>
    <row r="36926" ht="0" hidden="1" customHeight="1" x14ac:dyDescent="0.25"/>
    <row r="36927" ht="0" hidden="1" customHeight="1" x14ac:dyDescent="0.25"/>
    <row r="36928" ht="0" hidden="1" customHeight="1" x14ac:dyDescent="0.25"/>
    <row r="36929" ht="0" hidden="1" customHeight="1" x14ac:dyDescent="0.25"/>
    <row r="36930" ht="0" hidden="1" customHeight="1" x14ac:dyDescent="0.25"/>
    <row r="36931" ht="0" hidden="1" customHeight="1" x14ac:dyDescent="0.25"/>
    <row r="36932" ht="0" hidden="1" customHeight="1" x14ac:dyDescent="0.25"/>
    <row r="36933" ht="0" hidden="1" customHeight="1" x14ac:dyDescent="0.25"/>
    <row r="36934" ht="0" hidden="1" customHeight="1" x14ac:dyDescent="0.25"/>
    <row r="36935" ht="0" hidden="1" customHeight="1" x14ac:dyDescent="0.25"/>
    <row r="36936" ht="0" hidden="1" customHeight="1" x14ac:dyDescent="0.25"/>
    <row r="36937" ht="0" hidden="1" customHeight="1" x14ac:dyDescent="0.25"/>
    <row r="36938" ht="0" hidden="1" customHeight="1" x14ac:dyDescent="0.25"/>
    <row r="36939" ht="0" hidden="1" customHeight="1" x14ac:dyDescent="0.25"/>
    <row r="36940" ht="0" hidden="1" customHeight="1" x14ac:dyDescent="0.25"/>
    <row r="36941" ht="0" hidden="1" customHeight="1" x14ac:dyDescent="0.25"/>
    <row r="36942" ht="0" hidden="1" customHeight="1" x14ac:dyDescent="0.25"/>
    <row r="36943" ht="0" hidden="1" customHeight="1" x14ac:dyDescent="0.25"/>
    <row r="36944" ht="0" hidden="1" customHeight="1" x14ac:dyDescent="0.25"/>
    <row r="36945" ht="0" hidden="1" customHeight="1" x14ac:dyDescent="0.25"/>
    <row r="36946" ht="0" hidden="1" customHeight="1" x14ac:dyDescent="0.25"/>
    <row r="36947" ht="0" hidden="1" customHeight="1" x14ac:dyDescent="0.25"/>
    <row r="36948" ht="0" hidden="1" customHeight="1" x14ac:dyDescent="0.25"/>
    <row r="36949" ht="0" hidden="1" customHeight="1" x14ac:dyDescent="0.25"/>
    <row r="36950" ht="0" hidden="1" customHeight="1" x14ac:dyDescent="0.25"/>
    <row r="36951" ht="0" hidden="1" customHeight="1" x14ac:dyDescent="0.25"/>
    <row r="36952" ht="0" hidden="1" customHeight="1" x14ac:dyDescent="0.25"/>
    <row r="36953" ht="0" hidden="1" customHeight="1" x14ac:dyDescent="0.25"/>
    <row r="36954" ht="0" hidden="1" customHeight="1" x14ac:dyDescent="0.25"/>
    <row r="36955" ht="0" hidden="1" customHeight="1" x14ac:dyDescent="0.25"/>
    <row r="36956" ht="0" hidden="1" customHeight="1" x14ac:dyDescent="0.25"/>
    <row r="36957" ht="0" hidden="1" customHeight="1" x14ac:dyDescent="0.25"/>
    <row r="36958" ht="0" hidden="1" customHeight="1" x14ac:dyDescent="0.25"/>
    <row r="36959" ht="0" hidden="1" customHeight="1" x14ac:dyDescent="0.25"/>
    <row r="36960" ht="0" hidden="1" customHeight="1" x14ac:dyDescent="0.25"/>
    <row r="36961" ht="0" hidden="1" customHeight="1" x14ac:dyDescent="0.25"/>
    <row r="36962" ht="0" hidden="1" customHeight="1" x14ac:dyDescent="0.25"/>
    <row r="36963" ht="0" hidden="1" customHeight="1" x14ac:dyDescent="0.25"/>
    <row r="36964" ht="0" hidden="1" customHeight="1" x14ac:dyDescent="0.25"/>
    <row r="36965" ht="0" hidden="1" customHeight="1" x14ac:dyDescent="0.25"/>
    <row r="36966" ht="0" hidden="1" customHeight="1" x14ac:dyDescent="0.25"/>
    <row r="36967" ht="0" hidden="1" customHeight="1" x14ac:dyDescent="0.25"/>
    <row r="36968" ht="0" hidden="1" customHeight="1" x14ac:dyDescent="0.25"/>
    <row r="36969" ht="0" hidden="1" customHeight="1" x14ac:dyDescent="0.25"/>
    <row r="36970" ht="0" hidden="1" customHeight="1" x14ac:dyDescent="0.25"/>
    <row r="36971" ht="0" hidden="1" customHeight="1" x14ac:dyDescent="0.25"/>
    <row r="36972" ht="0" hidden="1" customHeight="1" x14ac:dyDescent="0.25"/>
    <row r="36973" ht="0" hidden="1" customHeight="1" x14ac:dyDescent="0.25"/>
    <row r="36974" ht="0" hidden="1" customHeight="1" x14ac:dyDescent="0.25"/>
    <row r="36975" ht="0" hidden="1" customHeight="1" x14ac:dyDescent="0.25"/>
    <row r="36976" ht="0" hidden="1" customHeight="1" x14ac:dyDescent="0.25"/>
    <row r="36977" ht="0" hidden="1" customHeight="1" x14ac:dyDescent="0.25"/>
    <row r="36978" ht="0" hidden="1" customHeight="1" x14ac:dyDescent="0.25"/>
    <row r="36979" ht="0" hidden="1" customHeight="1" x14ac:dyDescent="0.25"/>
    <row r="36980" ht="0" hidden="1" customHeight="1" x14ac:dyDescent="0.25"/>
    <row r="36981" ht="0" hidden="1" customHeight="1" x14ac:dyDescent="0.25"/>
    <row r="36982" ht="0" hidden="1" customHeight="1" x14ac:dyDescent="0.25"/>
    <row r="36983" ht="0" hidden="1" customHeight="1" x14ac:dyDescent="0.25"/>
    <row r="36984" ht="0" hidden="1" customHeight="1" x14ac:dyDescent="0.25"/>
    <row r="36985" ht="0" hidden="1" customHeight="1" x14ac:dyDescent="0.25"/>
    <row r="36986" ht="0" hidden="1" customHeight="1" x14ac:dyDescent="0.25"/>
    <row r="36987" ht="0" hidden="1" customHeight="1" x14ac:dyDescent="0.25"/>
    <row r="36988" ht="0" hidden="1" customHeight="1" x14ac:dyDescent="0.25"/>
    <row r="36989" ht="0" hidden="1" customHeight="1" x14ac:dyDescent="0.25"/>
    <row r="36990" ht="0" hidden="1" customHeight="1" x14ac:dyDescent="0.25"/>
    <row r="36991" ht="0" hidden="1" customHeight="1" x14ac:dyDescent="0.25"/>
    <row r="36992" ht="0" hidden="1" customHeight="1" x14ac:dyDescent="0.25"/>
    <row r="36993" ht="0" hidden="1" customHeight="1" x14ac:dyDescent="0.25"/>
    <row r="36994" ht="0" hidden="1" customHeight="1" x14ac:dyDescent="0.25"/>
    <row r="36995" ht="0" hidden="1" customHeight="1" x14ac:dyDescent="0.25"/>
    <row r="36996" ht="0" hidden="1" customHeight="1" x14ac:dyDescent="0.25"/>
    <row r="36997" ht="0" hidden="1" customHeight="1" x14ac:dyDescent="0.25"/>
    <row r="36998" ht="0" hidden="1" customHeight="1" x14ac:dyDescent="0.25"/>
    <row r="36999" ht="0" hidden="1" customHeight="1" x14ac:dyDescent="0.25"/>
    <row r="37000" ht="0" hidden="1" customHeight="1" x14ac:dyDescent="0.25"/>
    <row r="37001" ht="0" hidden="1" customHeight="1" x14ac:dyDescent="0.25"/>
    <row r="37002" ht="0" hidden="1" customHeight="1" x14ac:dyDescent="0.25"/>
    <row r="37003" ht="0" hidden="1" customHeight="1" x14ac:dyDescent="0.25"/>
    <row r="37004" ht="0" hidden="1" customHeight="1" x14ac:dyDescent="0.25"/>
    <row r="37005" ht="0" hidden="1" customHeight="1" x14ac:dyDescent="0.25"/>
    <row r="37006" ht="0" hidden="1" customHeight="1" x14ac:dyDescent="0.25"/>
    <row r="37007" ht="0" hidden="1" customHeight="1" x14ac:dyDescent="0.25"/>
    <row r="37008" ht="0" hidden="1" customHeight="1" x14ac:dyDescent="0.25"/>
    <row r="37009" ht="0" hidden="1" customHeight="1" x14ac:dyDescent="0.25"/>
    <row r="37010" ht="0" hidden="1" customHeight="1" x14ac:dyDescent="0.25"/>
    <row r="37011" ht="0" hidden="1" customHeight="1" x14ac:dyDescent="0.25"/>
    <row r="37012" ht="0" hidden="1" customHeight="1" x14ac:dyDescent="0.25"/>
    <row r="37013" ht="0" hidden="1" customHeight="1" x14ac:dyDescent="0.25"/>
    <row r="37014" ht="0" hidden="1" customHeight="1" x14ac:dyDescent="0.25"/>
    <row r="37015" ht="0" hidden="1" customHeight="1" x14ac:dyDescent="0.25"/>
    <row r="37016" ht="0" hidden="1" customHeight="1" x14ac:dyDescent="0.25"/>
    <row r="37017" ht="0" hidden="1" customHeight="1" x14ac:dyDescent="0.25"/>
    <row r="37018" ht="0" hidden="1" customHeight="1" x14ac:dyDescent="0.25"/>
    <row r="37019" ht="0" hidden="1" customHeight="1" x14ac:dyDescent="0.25"/>
    <row r="37020" ht="0" hidden="1" customHeight="1" x14ac:dyDescent="0.25"/>
    <row r="37021" ht="0" hidden="1" customHeight="1" x14ac:dyDescent="0.25"/>
    <row r="37022" ht="0" hidden="1" customHeight="1" x14ac:dyDescent="0.25"/>
    <row r="37023" ht="0" hidden="1" customHeight="1" x14ac:dyDescent="0.25"/>
    <row r="37024" ht="0" hidden="1" customHeight="1" x14ac:dyDescent="0.25"/>
    <row r="37025" ht="0" hidden="1" customHeight="1" x14ac:dyDescent="0.25"/>
    <row r="37026" ht="0" hidden="1" customHeight="1" x14ac:dyDescent="0.25"/>
    <row r="37027" ht="0" hidden="1" customHeight="1" x14ac:dyDescent="0.25"/>
    <row r="37028" ht="0" hidden="1" customHeight="1" x14ac:dyDescent="0.25"/>
    <row r="37029" ht="0" hidden="1" customHeight="1" x14ac:dyDescent="0.25"/>
    <row r="37030" ht="0" hidden="1" customHeight="1" x14ac:dyDescent="0.25"/>
    <row r="37031" ht="0" hidden="1" customHeight="1" x14ac:dyDescent="0.25"/>
    <row r="37032" ht="0" hidden="1" customHeight="1" x14ac:dyDescent="0.25"/>
    <row r="37033" ht="0" hidden="1" customHeight="1" x14ac:dyDescent="0.25"/>
    <row r="37034" ht="0" hidden="1" customHeight="1" x14ac:dyDescent="0.25"/>
    <row r="37035" ht="0" hidden="1" customHeight="1" x14ac:dyDescent="0.25"/>
    <row r="37036" ht="0" hidden="1" customHeight="1" x14ac:dyDescent="0.25"/>
    <row r="37037" ht="0" hidden="1" customHeight="1" x14ac:dyDescent="0.25"/>
    <row r="37038" ht="0" hidden="1" customHeight="1" x14ac:dyDescent="0.25"/>
    <row r="37039" ht="0" hidden="1" customHeight="1" x14ac:dyDescent="0.25"/>
    <row r="37040" ht="0" hidden="1" customHeight="1" x14ac:dyDescent="0.25"/>
    <row r="37041" ht="0" hidden="1" customHeight="1" x14ac:dyDescent="0.25"/>
    <row r="37042" ht="0" hidden="1" customHeight="1" x14ac:dyDescent="0.25"/>
    <row r="37043" ht="0" hidden="1" customHeight="1" x14ac:dyDescent="0.25"/>
    <row r="37044" ht="0" hidden="1" customHeight="1" x14ac:dyDescent="0.25"/>
    <row r="37045" ht="0" hidden="1" customHeight="1" x14ac:dyDescent="0.25"/>
    <row r="37046" ht="0" hidden="1" customHeight="1" x14ac:dyDescent="0.25"/>
    <row r="37047" ht="0" hidden="1" customHeight="1" x14ac:dyDescent="0.25"/>
    <row r="37048" ht="0" hidden="1" customHeight="1" x14ac:dyDescent="0.25"/>
    <row r="37049" ht="0" hidden="1" customHeight="1" x14ac:dyDescent="0.25"/>
    <row r="37050" ht="0" hidden="1" customHeight="1" x14ac:dyDescent="0.25"/>
    <row r="37051" ht="0" hidden="1" customHeight="1" x14ac:dyDescent="0.25"/>
    <row r="37052" ht="0" hidden="1" customHeight="1" x14ac:dyDescent="0.25"/>
    <row r="37053" ht="0" hidden="1" customHeight="1" x14ac:dyDescent="0.25"/>
    <row r="37054" ht="0" hidden="1" customHeight="1" x14ac:dyDescent="0.25"/>
    <row r="37055" ht="0" hidden="1" customHeight="1" x14ac:dyDescent="0.25"/>
    <row r="37056" ht="0" hidden="1" customHeight="1" x14ac:dyDescent="0.25"/>
    <row r="37057" ht="0" hidden="1" customHeight="1" x14ac:dyDescent="0.25"/>
    <row r="37058" ht="0" hidden="1" customHeight="1" x14ac:dyDescent="0.25"/>
    <row r="37059" ht="0" hidden="1" customHeight="1" x14ac:dyDescent="0.25"/>
    <row r="37060" ht="0" hidden="1" customHeight="1" x14ac:dyDescent="0.25"/>
    <row r="37061" ht="0" hidden="1" customHeight="1" x14ac:dyDescent="0.25"/>
    <row r="37062" ht="0" hidden="1" customHeight="1" x14ac:dyDescent="0.25"/>
    <row r="37063" ht="0" hidden="1" customHeight="1" x14ac:dyDescent="0.25"/>
    <row r="37064" ht="0" hidden="1" customHeight="1" x14ac:dyDescent="0.25"/>
    <row r="37065" ht="0" hidden="1" customHeight="1" x14ac:dyDescent="0.25"/>
    <row r="37066" ht="0" hidden="1" customHeight="1" x14ac:dyDescent="0.25"/>
    <row r="37067" ht="0" hidden="1" customHeight="1" x14ac:dyDescent="0.25"/>
    <row r="37068" ht="0" hidden="1" customHeight="1" x14ac:dyDescent="0.25"/>
    <row r="37069" ht="0" hidden="1" customHeight="1" x14ac:dyDescent="0.25"/>
    <row r="37070" ht="0" hidden="1" customHeight="1" x14ac:dyDescent="0.25"/>
    <row r="37071" ht="0" hidden="1" customHeight="1" x14ac:dyDescent="0.25"/>
    <row r="37072" ht="0" hidden="1" customHeight="1" x14ac:dyDescent="0.25"/>
    <row r="37073" ht="0" hidden="1" customHeight="1" x14ac:dyDescent="0.25"/>
    <row r="37074" ht="0" hidden="1" customHeight="1" x14ac:dyDescent="0.25"/>
    <row r="37075" ht="0" hidden="1" customHeight="1" x14ac:dyDescent="0.25"/>
    <row r="37076" ht="0" hidden="1" customHeight="1" x14ac:dyDescent="0.25"/>
    <row r="37077" ht="0" hidden="1" customHeight="1" x14ac:dyDescent="0.25"/>
    <row r="37078" ht="0" hidden="1" customHeight="1" x14ac:dyDescent="0.25"/>
    <row r="37079" ht="0" hidden="1" customHeight="1" x14ac:dyDescent="0.25"/>
    <row r="37080" ht="0" hidden="1" customHeight="1" x14ac:dyDescent="0.25"/>
    <row r="37081" ht="0" hidden="1" customHeight="1" x14ac:dyDescent="0.25"/>
    <row r="37082" ht="0" hidden="1" customHeight="1" x14ac:dyDescent="0.25"/>
    <row r="37083" ht="0" hidden="1" customHeight="1" x14ac:dyDescent="0.25"/>
    <row r="37084" ht="0" hidden="1" customHeight="1" x14ac:dyDescent="0.25"/>
    <row r="37085" ht="0" hidden="1" customHeight="1" x14ac:dyDescent="0.25"/>
    <row r="37086" ht="0" hidden="1" customHeight="1" x14ac:dyDescent="0.25"/>
    <row r="37087" ht="0" hidden="1" customHeight="1" x14ac:dyDescent="0.25"/>
    <row r="37088" ht="0" hidden="1" customHeight="1" x14ac:dyDescent="0.25"/>
    <row r="37089" ht="0" hidden="1" customHeight="1" x14ac:dyDescent="0.25"/>
    <row r="37090" ht="0" hidden="1" customHeight="1" x14ac:dyDescent="0.25"/>
    <row r="37091" ht="0" hidden="1" customHeight="1" x14ac:dyDescent="0.25"/>
    <row r="37092" ht="0" hidden="1" customHeight="1" x14ac:dyDescent="0.25"/>
    <row r="37093" ht="0" hidden="1" customHeight="1" x14ac:dyDescent="0.25"/>
    <row r="37094" ht="0" hidden="1" customHeight="1" x14ac:dyDescent="0.25"/>
    <row r="37095" ht="0" hidden="1" customHeight="1" x14ac:dyDescent="0.25"/>
    <row r="37096" ht="0" hidden="1" customHeight="1" x14ac:dyDescent="0.25"/>
    <row r="37097" ht="0" hidden="1" customHeight="1" x14ac:dyDescent="0.25"/>
    <row r="37098" ht="0" hidden="1" customHeight="1" x14ac:dyDescent="0.25"/>
    <row r="37099" ht="0" hidden="1" customHeight="1" x14ac:dyDescent="0.25"/>
    <row r="37100" ht="0" hidden="1" customHeight="1" x14ac:dyDescent="0.25"/>
    <row r="37101" ht="0" hidden="1" customHeight="1" x14ac:dyDescent="0.25"/>
    <row r="37102" ht="0" hidden="1" customHeight="1" x14ac:dyDescent="0.25"/>
    <row r="37103" ht="0" hidden="1" customHeight="1" x14ac:dyDescent="0.25"/>
    <row r="37104" ht="0" hidden="1" customHeight="1" x14ac:dyDescent="0.25"/>
    <row r="37105" ht="0" hidden="1" customHeight="1" x14ac:dyDescent="0.25"/>
    <row r="37106" ht="0" hidden="1" customHeight="1" x14ac:dyDescent="0.25"/>
    <row r="37107" ht="0" hidden="1" customHeight="1" x14ac:dyDescent="0.25"/>
    <row r="37108" ht="0" hidden="1" customHeight="1" x14ac:dyDescent="0.25"/>
    <row r="37109" ht="0" hidden="1" customHeight="1" x14ac:dyDescent="0.25"/>
    <row r="37110" ht="0" hidden="1" customHeight="1" x14ac:dyDescent="0.25"/>
    <row r="37111" ht="0" hidden="1" customHeight="1" x14ac:dyDescent="0.25"/>
    <row r="37112" ht="0" hidden="1" customHeight="1" x14ac:dyDescent="0.25"/>
    <row r="37113" ht="0" hidden="1" customHeight="1" x14ac:dyDescent="0.25"/>
    <row r="37114" ht="0" hidden="1" customHeight="1" x14ac:dyDescent="0.25"/>
    <row r="37115" ht="0" hidden="1" customHeight="1" x14ac:dyDescent="0.25"/>
    <row r="37116" ht="0" hidden="1" customHeight="1" x14ac:dyDescent="0.25"/>
    <row r="37117" ht="0" hidden="1" customHeight="1" x14ac:dyDescent="0.25"/>
    <row r="37118" ht="0" hidden="1" customHeight="1" x14ac:dyDescent="0.25"/>
    <row r="37119" ht="0" hidden="1" customHeight="1" x14ac:dyDescent="0.25"/>
    <row r="37120" ht="0" hidden="1" customHeight="1" x14ac:dyDescent="0.25"/>
    <row r="37121" ht="0" hidden="1" customHeight="1" x14ac:dyDescent="0.25"/>
    <row r="37122" ht="0" hidden="1" customHeight="1" x14ac:dyDescent="0.25"/>
    <row r="37123" ht="0" hidden="1" customHeight="1" x14ac:dyDescent="0.25"/>
    <row r="37124" ht="0" hidden="1" customHeight="1" x14ac:dyDescent="0.25"/>
    <row r="37125" ht="0" hidden="1" customHeight="1" x14ac:dyDescent="0.25"/>
    <row r="37126" ht="0" hidden="1" customHeight="1" x14ac:dyDescent="0.25"/>
    <row r="37127" ht="0" hidden="1" customHeight="1" x14ac:dyDescent="0.25"/>
    <row r="37128" ht="0" hidden="1" customHeight="1" x14ac:dyDescent="0.25"/>
    <row r="37129" ht="0" hidden="1" customHeight="1" x14ac:dyDescent="0.25"/>
    <row r="37130" ht="0" hidden="1" customHeight="1" x14ac:dyDescent="0.25"/>
    <row r="37131" ht="0" hidden="1" customHeight="1" x14ac:dyDescent="0.25"/>
    <row r="37132" ht="0" hidden="1" customHeight="1" x14ac:dyDescent="0.25"/>
    <row r="37133" ht="0" hidden="1" customHeight="1" x14ac:dyDescent="0.25"/>
    <row r="37134" ht="0" hidden="1" customHeight="1" x14ac:dyDescent="0.25"/>
    <row r="37135" ht="0" hidden="1" customHeight="1" x14ac:dyDescent="0.25"/>
    <row r="37136" ht="0" hidden="1" customHeight="1" x14ac:dyDescent="0.25"/>
    <row r="37137" ht="0" hidden="1" customHeight="1" x14ac:dyDescent="0.25"/>
    <row r="37138" ht="0" hidden="1" customHeight="1" x14ac:dyDescent="0.25"/>
    <row r="37139" ht="0" hidden="1" customHeight="1" x14ac:dyDescent="0.25"/>
    <row r="37140" ht="0" hidden="1" customHeight="1" x14ac:dyDescent="0.25"/>
    <row r="37141" ht="0" hidden="1" customHeight="1" x14ac:dyDescent="0.25"/>
    <row r="37142" ht="0" hidden="1" customHeight="1" x14ac:dyDescent="0.25"/>
    <row r="37143" ht="0" hidden="1" customHeight="1" x14ac:dyDescent="0.25"/>
    <row r="37144" ht="0" hidden="1" customHeight="1" x14ac:dyDescent="0.25"/>
    <row r="37145" ht="0" hidden="1" customHeight="1" x14ac:dyDescent="0.25"/>
    <row r="37146" ht="0" hidden="1" customHeight="1" x14ac:dyDescent="0.25"/>
    <row r="37147" ht="0" hidden="1" customHeight="1" x14ac:dyDescent="0.25"/>
    <row r="37148" ht="0" hidden="1" customHeight="1" x14ac:dyDescent="0.25"/>
    <row r="37149" ht="0" hidden="1" customHeight="1" x14ac:dyDescent="0.25"/>
    <row r="37150" ht="0" hidden="1" customHeight="1" x14ac:dyDescent="0.25"/>
    <row r="37151" ht="0" hidden="1" customHeight="1" x14ac:dyDescent="0.25"/>
    <row r="37152" ht="0" hidden="1" customHeight="1" x14ac:dyDescent="0.25"/>
    <row r="37153" ht="0" hidden="1" customHeight="1" x14ac:dyDescent="0.25"/>
    <row r="37154" ht="0" hidden="1" customHeight="1" x14ac:dyDescent="0.25"/>
    <row r="37155" ht="0" hidden="1" customHeight="1" x14ac:dyDescent="0.25"/>
    <row r="37156" ht="0" hidden="1" customHeight="1" x14ac:dyDescent="0.25"/>
    <row r="37157" ht="0" hidden="1" customHeight="1" x14ac:dyDescent="0.25"/>
    <row r="37158" ht="0" hidden="1" customHeight="1" x14ac:dyDescent="0.25"/>
    <row r="37159" ht="0" hidden="1" customHeight="1" x14ac:dyDescent="0.25"/>
    <row r="37160" ht="0" hidden="1" customHeight="1" x14ac:dyDescent="0.25"/>
    <row r="37161" ht="0" hidden="1" customHeight="1" x14ac:dyDescent="0.25"/>
    <row r="37162" ht="0" hidden="1" customHeight="1" x14ac:dyDescent="0.25"/>
    <row r="37163" ht="0" hidden="1" customHeight="1" x14ac:dyDescent="0.25"/>
    <row r="37164" ht="0" hidden="1" customHeight="1" x14ac:dyDescent="0.25"/>
    <row r="37165" ht="0" hidden="1" customHeight="1" x14ac:dyDescent="0.25"/>
    <row r="37166" ht="0" hidden="1" customHeight="1" x14ac:dyDescent="0.25"/>
    <row r="37167" ht="0" hidden="1" customHeight="1" x14ac:dyDescent="0.25"/>
    <row r="37168" ht="0" hidden="1" customHeight="1" x14ac:dyDescent="0.25"/>
    <row r="37169" ht="0" hidden="1" customHeight="1" x14ac:dyDescent="0.25"/>
    <row r="37170" ht="0" hidden="1" customHeight="1" x14ac:dyDescent="0.25"/>
    <row r="37171" ht="0" hidden="1" customHeight="1" x14ac:dyDescent="0.25"/>
    <row r="37172" ht="0" hidden="1" customHeight="1" x14ac:dyDescent="0.25"/>
    <row r="37173" ht="0" hidden="1" customHeight="1" x14ac:dyDescent="0.25"/>
    <row r="37174" ht="0" hidden="1" customHeight="1" x14ac:dyDescent="0.25"/>
    <row r="37175" ht="0" hidden="1" customHeight="1" x14ac:dyDescent="0.25"/>
    <row r="37176" ht="0" hidden="1" customHeight="1" x14ac:dyDescent="0.25"/>
    <row r="37177" ht="0" hidden="1" customHeight="1" x14ac:dyDescent="0.25"/>
    <row r="37178" ht="0" hidden="1" customHeight="1" x14ac:dyDescent="0.25"/>
    <row r="37179" ht="0" hidden="1" customHeight="1" x14ac:dyDescent="0.25"/>
    <row r="37180" ht="0" hidden="1" customHeight="1" x14ac:dyDescent="0.25"/>
    <row r="37181" ht="0" hidden="1" customHeight="1" x14ac:dyDescent="0.25"/>
    <row r="37182" ht="0" hidden="1" customHeight="1" x14ac:dyDescent="0.25"/>
    <row r="37183" ht="0" hidden="1" customHeight="1" x14ac:dyDescent="0.25"/>
    <row r="37184" ht="0" hidden="1" customHeight="1" x14ac:dyDescent="0.25"/>
    <row r="37185" ht="0" hidden="1" customHeight="1" x14ac:dyDescent="0.25"/>
    <row r="37186" ht="0" hidden="1" customHeight="1" x14ac:dyDescent="0.25"/>
    <row r="37187" ht="0" hidden="1" customHeight="1" x14ac:dyDescent="0.25"/>
    <row r="37188" ht="0" hidden="1" customHeight="1" x14ac:dyDescent="0.25"/>
    <row r="37189" ht="0" hidden="1" customHeight="1" x14ac:dyDescent="0.25"/>
    <row r="37190" ht="0" hidden="1" customHeight="1" x14ac:dyDescent="0.25"/>
    <row r="37191" ht="0" hidden="1" customHeight="1" x14ac:dyDescent="0.25"/>
    <row r="37192" ht="0" hidden="1" customHeight="1" x14ac:dyDescent="0.25"/>
    <row r="37193" ht="0" hidden="1" customHeight="1" x14ac:dyDescent="0.25"/>
    <row r="37194" ht="0" hidden="1" customHeight="1" x14ac:dyDescent="0.25"/>
    <row r="37195" ht="0" hidden="1" customHeight="1" x14ac:dyDescent="0.25"/>
    <row r="37196" ht="0" hidden="1" customHeight="1" x14ac:dyDescent="0.25"/>
    <row r="37197" ht="0" hidden="1" customHeight="1" x14ac:dyDescent="0.25"/>
    <row r="37198" ht="0" hidden="1" customHeight="1" x14ac:dyDescent="0.25"/>
    <row r="37199" ht="0" hidden="1" customHeight="1" x14ac:dyDescent="0.25"/>
    <row r="37200" ht="0" hidden="1" customHeight="1" x14ac:dyDescent="0.25"/>
    <row r="37201" ht="0" hidden="1" customHeight="1" x14ac:dyDescent="0.25"/>
    <row r="37202" ht="0" hidden="1" customHeight="1" x14ac:dyDescent="0.25"/>
    <row r="37203" ht="0" hidden="1" customHeight="1" x14ac:dyDescent="0.25"/>
    <row r="37204" ht="0" hidden="1" customHeight="1" x14ac:dyDescent="0.25"/>
    <row r="37205" ht="0" hidden="1" customHeight="1" x14ac:dyDescent="0.25"/>
    <row r="37206" ht="0" hidden="1" customHeight="1" x14ac:dyDescent="0.25"/>
    <row r="37207" ht="0" hidden="1" customHeight="1" x14ac:dyDescent="0.25"/>
    <row r="37208" ht="0" hidden="1" customHeight="1" x14ac:dyDescent="0.25"/>
    <row r="37209" ht="0" hidden="1" customHeight="1" x14ac:dyDescent="0.25"/>
    <row r="37210" ht="0" hidden="1" customHeight="1" x14ac:dyDescent="0.25"/>
    <row r="37211" ht="0" hidden="1" customHeight="1" x14ac:dyDescent="0.25"/>
    <row r="37212" ht="0" hidden="1" customHeight="1" x14ac:dyDescent="0.25"/>
    <row r="37213" ht="0" hidden="1" customHeight="1" x14ac:dyDescent="0.25"/>
    <row r="37214" ht="0" hidden="1" customHeight="1" x14ac:dyDescent="0.25"/>
    <row r="37215" ht="0" hidden="1" customHeight="1" x14ac:dyDescent="0.25"/>
    <row r="37216" ht="0" hidden="1" customHeight="1" x14ac:dyDescent="0.25"/>
    <row r="37217" ht="0" hidden="1" customHeight="1" x14ac:dyDescent="0.25"/>
    <row r="37218" ht="0" hidden="1" customHeight="1" x14ac:dyDescent="0.25"/>
    <row r="37219" ht="0" hidden="1" customHeight="1" x14ac:dyDescent="0.25"/>
    <row r="37220" ht="0" hidden="1" customHeight="1" x14ac:dyDescent="0.25"/>
    <row r="37221" ht="0" hidden="1" customHeight="1" x14ac:dyDescent="0.25"/>
    <row r="37222" ht="0" hidden="1" customHeight="1" x14ac:dyDescent="0.25"/>
    <row r="37223" ht="0" hidden="1" customHeight="1" x14ac:dyDescent="0.25"/>
    <row r="37224" ht="0" hidden="1" customHeight="1" x14ac:dyDescent="0.25"/>
    <row r="37225" ht="0" hidden="1" customHeight="1" x14ac:dyDescent="0.25"/>
    <row r="37226" ht="0" hidden="1" customHeight="1" x14ac:dyDescent="0.25"/>
    <row r="37227" ht="0" hidden="1" customHeight="1" x14ac:dyDescent="0.25"/>
    <row r="37228" ht="0" hidden="1" customHeight="1" x14ac:dyDescent="0.25"/>
    <row r="37229" ht="0" hidden="1" customHeight="1" x14ac:dyDescent="0.25"/>
    <row r="37230" ht="0" hidden="1" customHeight="1" x14ac:dyDescent="0.25"/>
    <row r="37231" ht="0" hidden="1" customHeight="1" x14ac:dyDescent="0.25"/>
    <row r="37232" ht="0" hidden="1" customHeight="1" x14ac:dyDescent="0.25"/>
    <row r="37233" ht="0" hidden="1" customHeight="1" x14ac:dyDescent="0.25"/>
    <row r="37234" ht="0" hidden="1" customHeight="1" x14ac:dyDescent="0.25"/>
    <row r="37235" ht="0" hidden="1" customHeight="1" x14ac:dyDescent="0.25"/>
    <row r="37236" ht="0" hidden="1" customHeight="1" x14ac:dyDescent="0.25"/>
    <row r="37237" ht="0" hidden="1" customHeight="1" x14ac:dyDescent="0.25"/>
    <row r="37238" ht="0" hidden="1" customHeight="1" x14ac:dyDescent="0.25"/>
    <row r="37239" ht="0" hidden="1" customHeight="1" x14ac:dyDescent="0.25"/>
    <row r="37240" ht="0" hidden="1" customHeight="1" x14ac:dyDescent="0.25"/>
    <row r="37241" ht="0" hidden="1" customHeight="1" x14ac:dyDescent="0.25"/>
    <row r="37242" ht="0" hidden="1" customHeight="1" x14ac:dyDescent="0.25"/>
    <row r="37243" ht="0" hidden="1" customHeight="1" x14ac:dyDescent="0.25"/>
    <row r="37244" ht="0" hidden="1" customHeight="1" x14ac:dyDescent="0.25"/>
    <row r="37245" ht="0" hidden="1" customHeight="1" x14ac:dyDescent="0.25"/>
    <row r="37246" ht="0" hidden="1" customHeight="1" x14ac:dyDescent="0.25"/>
    <row r="37247" ht="0" hidden="1" customHeight="1" x14ac:dyDescent="0.25"/>
    <row r="37248" ht="0" hidden="1" customHeight="1" x14ac:dyDescent="0.25"/>
    <row r="37249" ht="0" hidden="1" customHeight="1" x14ac:dyDescent="0.25"/>
    <row r="37250" ht="0" hidden="1" customHeight="1" x14ac:dyDescent="0.25"/>
    <row r="37251" ht="0" hidden="1" customHeight="1" x14ac:dyDescent="0.25"/>
    <row r="37252" ht="0" hidden="1" customHeight="1" x14ac:dyDescent="0.25"/>
    <row r="37253" ht="0" hidden="1" customHeight="1" x14ac:dyDescent="0.25"/>
    <row r="37254" ht="0" hidden="1" customHeight="1" x14ac:dyDescent="0.25"/>
    <row r="37255" ht="0" hidden="1" customHeight="1" x14ac:dyDescent="0.25"/>
    <row r="37256" ht="0" hidden="1" customHeight="1" x14ac:dyDescent="0.25"/>
    <row r="37257" ht="0" hidden="1" customHeight="1" x14ac:dyDescent="0.25"/>
    <row r="37258" ht="0" hidden="1" customHeight="1" x14ac:dyDescent="0.25"/>
    <row r="37259" ht="0" hidden="1" customHeight="1" x14ac:dyDescent="0.25"/>
    <row r="37260" ht="0" hidden="1" customHeight="1" x14ac:dyDescent="0.25"/>
    <row r="37261" ht="0" hidden="1" customHeight="1" x14ac:dyDescent="0.25"/>
    <row r="37262" ht="0" hidden="1" customHeight="1" x14ac:dyDescent="0.25"/>
    <row r="37263" ht="0" hidden="1" customHeight="1" x14ac:dyDescent="0.25"/>
    <row r="37264" ht="0" hidden="1" customHeight="1" x14ac:dyDescent="0.25"/>
    <row r="37265" ht="0" hidden="1" customHeight="1" x14ac:dyDescent="0.25"/>
    <row r="37266" ht="0" hidden="1" customHeight="1" x14ac:dyDescent="0.25"/>
    <row r="37267" ht="0" hidden="1" customHeight="1" x14ac:dyDescent="0.25"/>
    <row r="37268" ht="0" hidden="1" customHeight="1" x14ac:dyDescent="0.25"/>
    <row r="37269" ht="0" hidden="1" customHeight="1" x14ac:dyDescent="0.25"/>
    <row r="37270" ht="0" hidden="1" customHeight="1" x14ac:dyDescent="0.25"/>
    <row r="37271" ht="0" hidden="1" customHeight="1" x14ac:dyDescent="0.25"/>
    <row r="37272" ht="0" hidden="1" customHeight="1" x14ac:dyDescent="0.25"/>
    <row r="37273" ht="0" hidden="1" customHeight="1" x14ac:dyDescent="0.25"/>
    <row r="37274" ht="0" hidden="1" customHeight="1" x14ac:dyDescent="0.25"/>
    <row r="37275" ht="0" hidden="1" customHeight="1" x14ac:dyDescent="0.25"/>
    <row r="37276" ht="0" hidden="1" customHeight="1" x14ac:dyDescent="0.25"/>
    <row r="37277" ht="0" hidden="1" customHeight="1" x14ac:dyDescent="0.25"/>
    <row r="37278" ht="0" hidden="1" customHeight="1" x14ac:dyDescent="0.25"/>
    <row r="37279" ht="0" hidden="1" customHeight="1" x14ac:dyDescent="0.25"/>
    <row r="37280" ht="0" hidden="1" customHeight="1" x14ac:dyDescent="0.25"/>
    <row r="37281" ht="0" hidden="1" customHeight="1" x14ac:dyDescent="0.25"/>
    <row r="37282" ht="0" hidden="1" customHeight="1" x14ac:dyDescent="0.25"/>
    <row r="37283" ht="0" hidden="1" customHeight="1" x14ac:dyDescent="0.25"/>
    <row r="37284" ht="0" hidden="1" customHeight="1" x14ac:dyDescent="0.25"/>
    <row r="37285" ht="0" hidden="1" customHeight="1" x14ac:dyDescent="0.25"/>
    <row r="37286" ht="0" hidden="1" customHeight="1" x14ac:dyDescent="0.25"/>
    <row r="37287" ht="0" hidden="1" customHeight="1" x14ac:dyDescent="0.25"/>
    <row r="37288" ht="0" hidden="1" customHeight="1" x14ac:dyDescent="0.25"/>
    <row r="37289" ht="0" hidden="1" customHeight="1" x14ac:dyDescent="0.25"/>
    <row r="37290" ht="0" hidden="1" customHeight="1" x14ac:dyDescent="0.25"/>
    <row r="37291" ht="0" hidden="1" customHeight="1" x14ac:dyDescent="0.25"/>
    <row r="37292" ht="0" hidden="1" customHeight="1" x14ac:dyDescent="0.25"/>
    <row r="37293" ht="0" hidden="1" customHeight="1" x14ac:dyDescent="0.25"/>
    <row r="37294" ht="0" hidden="1" customHeight="1" x14ac:dyDescent="0.25"/>
    <row r="37295" ht="0" hidden="1" customHeight="1" x14ac:dyDescent="0.25"/>
    <row r="37296" ht="0" hidden="1" customHeight="1" x14ac:dyDescent="0.25"/>
    <row r="37297" ht="0" hidden="1" customHeight="1" x14ac:dyDescent="0.25"/>
    <row r="37298" ht="0" hidden="1" customHeight="1" x14ac:dyDescent="0.25"/>
    <row r="37299" ht="0" hidden="1" customHeight="1" x14ac:dyDescent="0.25"/>
    <row r="37300" ht="0" hidden="1" customHeight="1" x14ac:dyDescent="0.25"/>
    <row r="37301" ht="0" hidden="1" customHeight="1" x14ac:dyDescent="0.25"/>
    <row r="37302" ht="0" hidden="1" customHeight="1" x14ac:dyDescent="0.25"/>
    <row r="37303" ht="0" hidden="1" customHeight="1" x14ac:dyDescent="0.25"/>
    <row r="37304" ht="0" hidden="1" customHeight="1" x14ac:dyDescent="0.25"/>
    <row r="37305" ht="0" hidden="1" customHeight="1" x14ac:dyDescent="0.25"/>
    <row r="37306" ht="0" hidden="1" customHeight="1" x14ac:dyDescent="0.25"/>
    <row r="37307" ht="0" hidden="1" customHeight="1" x14ac:dyDescent="0.25"/>
    <row r="37308" ht="0" hidden="1" customHeight="1" x14ac:dyDescent="0.25"/>
    <row r="37309" ht="0" hidden="1" customHeight="1" x14ac:dyDescent="0.25"/>
    <row r="37310" ht="0" hidden="1" customHeight="1" x14ac:dyDescent="0.25"/>
    <row r="37311" ht="0" hidden="1" customHeight="1" x14ac:dyDescent="0.25"/>
    <row r="37312" ht="0" hidden="1" customHeight="1" x14ac:dyDescent="0.25"/>
    <row r="37313" ht="0" hidden="1" customHeight="1" x14ac:dyDescent="0.25"/>
    <row r="37314" ht="0" hidden="1" customHeight="1" x14ac:dyDescent="0.25"/>
    <row r="37315" ht="0" hidden="1" customHeight="1" x14ac:dyDescent="0.25"/>
    <row r="37316" ht="0" hidden="1" customHeight="1" x14ac:dyDescent="0.25"/>
    <row r="37317" ht="0" hidden="1" customHeight="1" x14ac:dyDescent="0.25"/>
    <row r="37318" ht="0" hidden="1" customHeight="1" x14ac:dyDescent="0.25"/>
    <row r="37319" ht="0" hidden="1" customHeight="1" x14ac:dyDescent="0.25"/>
    <row r="37320" ht="0" hidden="1" customHeight="1" x14ac:dyDescent="0.25"/>
    <row r="37321" ht="0" hidden="1" customHeight="1" x14ac:dyDescent="0.25"/>
    <row r="37322" ht="0" hidden="1" customHeight="1" x14ac:dyDescent="0.25"/>
    <row r="37323" ht="0" hidden="1" customHeight="1" x14ac:dyDescent="0.25"/>
    <row r="37324" ht="0" hidden="1" customHeight="1" x14ac:dyDescent="0.25"/>
    <row r="37325" ht="0" hidden="1" customHeight="1" x14ac:dyDescent="0.25"/>
    <row r="37326" ht="0" hidden="1" customHeight="1" x14ac:dyDescent="0.25"/>
    <row r="37327" ht="0" hidden="1" customHeight="1" x14ac:dyDescent="0.25"/>
    <row r="37328" ht="0" hidden="1" customHeight="1" x14ac:dyDescent="0.25"/>
    <row r="37329" ht="0" hidden="1" customHeight="1" x14ac:dyDescent="0.25"/>
    <row r="37330" ht="0" hidden="1" customHeight="1" x14ac:dyDescent="0.25"/>
    <row r="37331" ht="0" hidden="1" customHeight="1" x14ac:dyDescent="0.25"/>
    <row r="37332" ht="0" hidden="1" customHeight="1" x14ac:dyDescent="0.25"/>
    <row r="37333" ht="0" hidden="1" customHeight="1" x14ac:dyDescent="0.25"/>
    <row r="37334" ht="0" hidden="1" customHeight="1" x14ac:dyDescent="0.25"/>
    <row r="37335" ht="0" hidden="1" customHeight="1" x14ac:dyDescent="0.25"/>
    <row r="37336" ht="0" hidden="1" customHeight="1" x14ac:dyDescent="0.25"/>
    <row r="37337" ht="0" hidden="1" customHeight="1" x14ac:dyDescent="0.25"/>
    <row r="37338" ht="0" hidden="1" customHeight="1" x14ac:dyDescent="0.25"/>
    <row r="37339" ht="0" hidden="1" customHeight="1" x14ac:dyDescent="0.25"/>
    <row r="37340" ht="0" hidden="1" customHeight="1" x14ac:dyDescent="0.25"/>
    <row r="37341" ht="0" hidden="1" customHeight="1" x14ac:dyDescent="0.25"/>
    <row r="37342" ht="0" hidden="1" customHeight="1" x14ac:dyDescent="0.25"/>
    <row r="37343" ht="0" hidden="1" customHeight="1" x14ac:dyDescent="0.25"/>
    <row r="37344" ht="0" hidden="1" customHeight="1" x14ac:dyDescent="0.25"/>
    <row r="37345" ht="0" hidden="1" customHeight="1" x14ac:dyDescent="0.25"/>
    <row r="37346" ht="0" hidden="1" customHeight="1" x14ac:dyDescent="0.25"/>
    <row r="37347" ht="0" hidden="1" customHeight="1" x14ac:dyDescent="0.25"/>
    <row r="37348" ht="0" hidden="1" customHeight="1" x14ac:dyDescent="0.25"/>
    <row r="37349" ht="0" hidden="1" customHeight="1" x14ac:dyDescent="0.25"/>
    <row r="37350" ht="0" hidden="1" customHeight="1" x14ac:dyDescent="0.25"/>
    <row r="37351" ht="0" hidden="1" customHeight="1" x14ac:dyDescent="0.25"/>
    <row r="37352" ht="0" hidden="1" customHeight="1" x14ac:dyDescent="0.25"/>
    <row r="37353" ht="0" hidden="1" customHeight="1" x14ac:dyDescent="0.25"/>
    <row r="37354" ht="0" hidden="1" customHeight="1" x14ac:dyDescent="0.25"/>
    <row r="37355" ht="0" hidden="1" customHeight="1" x14ac:dyDescent="0.25"/>
    <row r="37356" ht="0" hidden="1" customHeight="1" x14ac:dyDescent="0.25"/>
    <row r="37357" ht="0" hidden="1" customHeight="1" x14ac:dyDescent="0.25"/>
    <row r="37358" ht="0" hidden="1" customHeight="1" x14ac:dyDescent="0.25"/>
    <row r="37359" ht="0" hidden="1" customHeight="1" x14ac:dyDescent="0.25"/>
    <row r="37360" ht="0" hidden="1" customHeight="1" x14ac:dyDescent="0.25"/>
    <row r="37361" ht="0" hidden="1" customHeight="1" x14ac:dyDescent="0.25"/>
    <row r="37362" ht="0" hidden="1" customHeight="1" x14ac:dyDescent="0.25"/>
    <row r="37363" ht="0" hidden="1" customHeight="1" x14ac:dyDescent="0.25"/>
    <row r="37364" ht="0" hidden="1" customHeight="1" x14ac:dyDescent="0.25"/>
    <row r="37365" ht="0" hidden="1" customHeight="1" x14ac:dyDescent="0.25"/>
    <row r="37366" ht="0" hidden="1" customHeight="1" x14ac:dyDescent="0.25"/>
    <row r="37367" ht="0" hidden="1" customHeight="1" x14ac:dyDescent="0.25"/>
    <row r="37368" ht="0" hidden="1" customHeight="1" x14ac:dyDescent="0.25"/>
    <row r="37369" ht="0" hidden="1" customHeight="1" x14ac:dyDescent="0.25"/>
    <row r="37370" ht="0" hidden="1" customHeight="1" x14ac:dyDescent="0.25"/>
    <row r="37371" ht="0" hidden="1" customHeight="1" x14ac:dyDescent="0.25"/>
    <row r="37372" ht="0" hidden="1" customHeight="1" x14ac:dyDescent="0.25"/>
    <row r="37373" ht="0" hidden="1" customHeight="1" x14ac:dyDescent="0.25"/>
    <row r="37374" ht="0" hidden="1" customHeight="1" x14ac:dyDescent="0.25"/>
    <row r="37375" ht="0" hidden="1" customHeight="1" x14ac:dyDescent="0.25"/>
    <row r="37376" ht="0" hidden="1" customHeight="1" x14ac:dyDescent="0.25"/>
    <row r="37377" ht="0" hidden="1" customHeight="1" x14ac:dyDescent="0.25"/>
    <row r="37378" ht="0" hidden="1" customHeight="1" x14ac:dyDescent="0.25"/>
    <row r="37379" ht="0" hidden="1" customHeight="1" x14ac:dyDescent="0.25"/>
    <row r="37380" ht="0" hidden="1" customHeight="1" x14ac:dyDescent="0.25"/>
    <row r="37381" ht="0" hidden="1" customHeight="1" x14ac:dyDescent="0.25"/>
    <row r="37382" ht="0" hidden="1" customHeight="1" x14ac:dyDescent="0.25"/>
    <row r="37383" ht="0" hidden="1" customHeight="1" x14ac:dyDescent="0.25"/>
    <row r="37384" ht="0" hidden="1" customHeight="1" x14ac:dyDescent="0.25"/>
    <row r="37385" ht="0" hidden="1" customHeight="1" x14ac:dyDescent="0.25"/>
    <row r="37386" ht="0" hidden="1" customHeight="1" x14ac:dyDescent="0.25"/>
    <row r="37387" ht="0" hidden="1" customHeight="1" x14ac:dyDescent="0.25"/>
    <row r="37388" ht="0" hidden="1" customHeight="1" x14ac:dyDescent="0.25"/>
    <row r="37389" ht="0" hidden="1" customHeight="1" x14ac:dyDescent="0.25"/>
    <row r="37390" ht="0" hidden="1" customHeight="1" x14ac:dyDescent="0.25"/>
    <row r="37391" ht="0" hidden="1" customHeight="1" x14ac:dyDescent="0.25"/>
    <row r="37392" ht="0" hidden="1" customHeight="1" x14ac:dyDescent="0.25"/>
    <row r="37393" ht="0" hidden="1" customHeight="1" x14ac:dyDescent="0.25"/>
    <row r="37394" ht="0" hidden="1" customHeight="1" x14ac:dyDescent="0.25"/>
    <row r="37395" ht="0" hidden="1" customHeight="1" x14ac:dyDescent="0.25"/>
    <row r="37396" ht="0" hidden="1" customHeight="1" x14ac:dyDescent="0.25"/>
    <row r="37397" ht="0" hidden="1" customHeight="1" x14ac:dyDescent="0.25"/>
    <row r="37398" ht="0" hidden="1" customHeight="1" x14ac:dyDescent="0.25"/>
    <row r="37399" ht="0" hidden="1" customHeight="1" x14ac:dyDescent="0.25"/>
    <row r="37400" ht="0" hidden="1" customHeight="1" x14ac:dyDescent="0.25"/>
    <row r="37401" ht="0" hidden="1" customHeight="1" x14ac:dyDescent="0.25"/>
    <row r="37402" ht="0" hidden="1" customHeight="1" x14ac:dyDescent="0.25"/>
    <row r="37403" ht="0" hidden="1" customHeight="1" x14ac:dyDescent="0.25"/>
    <row r="37404" ht="0" hidden="1" customHeight="1" x14ac:dyDescent="0.25"/>
    <row r="37405" ht="0" hidden="1" customHeight="1" x14ac:dyDescent="0.25"/>
    <row r="37406" ht="0" hidden="1" customHeight="1" x14ac:dyDescent="0.25"/>
    <row r="37407" ht="0" hidden="1" customHeight="1" x14ac:dyDescent="0.25"/>
    <row r="37408" ht="0" hidden="1" customHeight="1" x14ac:dyDescent="0.25"/>
    <row r="37409" ht="0" hidden="1" customHeight="1" x14ac:dyDescent="0.25"/>
    <row r="37410" ht="0" hidden="1" customHeight="1" x14ac:dyDescent="0.25"/>
    <row r="37411" ht="0" hidden="1" customHeight="1" x14ac:dyDescent="0.25"/>
    <row r="37412" ht="0" hidden="1" customHeight="1" x14ac:dyDescent="0.25"/>
    <row r="37413" ht="0" hidden="1" customHeight="1" x14ac:dyDescent="0.25"/>
    <row r="37414" ht="0" hidden="1" customHeight="1" x14ac:dyDescent="0.25"/>
    <row r="37415" ht="0" hidden="1" customHeight="1" x14ac:dyDescent="0.25"/>
    <row r="37416" ht="0" hidden="1" customHeight="1" x14ac:dyDescent="0.25"/>
    <row r="37417" ht="0" hidden="1" customHeight="1" x14ac:dyDescent="0.25"/>
    <row r="37418" ht="0" hidden="1" customHeight="1" x14ac:dyDescent="0.25"/>
    <row r="37419" ht="0" hidden="1" customHeight="1" x14ac:dyDescent="0.25"/>
    <row r="37420" ht="0" hidden="1" customHeight="1" x14ac:dyDescent="0.25"/>
    <row r="37421" ht="0" hidden="1" customHeight="1" x14ac:dyDescent="0.25"/>
    <row r="37422" ht="0" hidden="1" customHeight="1" x14ac:dyDescent="0.25"/>
    <row r="37423" ht="0" hidden="1" customHeight="1" x14ac:dyDescent="0.25"/>
    <row r="37424" ht="0" hidden="1" customHeight="1" x14ac:dyDescent="0.25"/>
    <row r="37425" ht="0" hidden="1" customHeight="1" x14ac:dyDescent="0.25"/>
    <row r="37426" ht="0" hidden="1" customHeight="1" x14ac:dyDescent="0.25"/>
    <row r="37427" ht="0" hidden="1" customHeight="1" x14ac:dyDescent="0.25"/>
    <row r="37428" ht="0" hidden="1" customHeight="1" x14ac:dyDescent="0.25"/>
    <row r="37429" ht="0" hidden="1" customHeight="1" x14ac:dyDescent="0.25"/>
    <row r="37430" ht="0" hidden="1" customHeight="1" x14ac:dyDescent="0.25"/>
    <row r="37431" ht="0" hidden="1" customHeight="1" x14ac:dyDescent="0.25"/>
    <row r="37432" ht="0" hidden="1" customHeight="1" x14ac:dyDescent="0.25"/>
    <row r="37433" ht="0" hidden="1" customHeight="1" x14ac:dyDescent="0.25"/>
    <row r="37434" ht="0" hidden="1" customHeight="1" x14ac:dyDescent="0.25"/>
    <row r="37435" ht="0" hidden="1" customHeight="1" x14ac:dyDescent="0.25"/>
    <row r="37436" ht="0" hidden="1" customHeight="1" x14ac:dyDescent="0.25"/>
    <row r="37437" ht="0" hidden="1" customHeight="1" x14ac:dyDescent="0.25"/>
    <row r="37438" ht="0" hidden="1" customHeight="1" x14ac:dyDescent="0.25"/>
    <row r="37439" ht="0" hidden="1" customHeight="1" x14ac:dyDescent="0.25"/>
    <row r="37440" ht="0" hidden="1" customHeight="1" x14ac:dyDescent="0.25"/>
    <row r="37441" ht="0" hidden="1" customHeight="1" x14ac:dyDescent="0.25"/>
    <row r="37442" ht="0" hidden="1" customHeight="1" x14ac:dyDescent="0.25"/>
    <row r="37443" ht="0" hidden="1" customHeight="1" x14ac:dyDescent="0.25"/>
    <row r="37444" ht="0" hidden="1" customHeight="1" x14ac:dyDescent="0.25"/>
    <row r="37445" ht="0" hidden="1" customHeight="1" x14ac:dyDescent="0.25"/>
    <row r="37446" ht="0" hidden="1" customHeight="1" x14ac:dyDescent="0.25"/>
    <row r="37447" ht="0" hidden="1" customHeight="1" x14ac:dyDescent="0.25"/>
    <row r="37448" ht="0" hidden="1" customHeight="1" x14ac:dyDescent="0.25"/>
    <row r="37449" ht="0" hidden="1" customHeight="1" x14ac:dyDescent="0.25"/>
    <row r="37450" ht="0" hidden="1" customHeight="1" x14ac:dyDescent="0.25"/>
    <row r="37451" ht="0" hidden="1" customHeight="1" x14ac:dyDescent="0.25"/>
    <row r="37452" ht="0" hidden="1" customHeight="1" x14ac:dyDescent="0.25"/>
    <row r="37453" ht="0" hidden="1" customHeight="1" x14ac:dyDescent="0.25"/>
    <row r="37454" ht="0" hidden="1" customHeight="1" x14ac:dyDescent="0.25"/>
    <row r="37455" ht="0" hidden="1" customHeight="1" x14ac:dyDescent="0.25"/>
    <row r="37456" ht="0" hidden="1" customHeight="1" x14ac:dyDescent="0.25"/>
    <row r="37457" ht="0" hidden="1" customHeight="1" x14ac:dyDescent="0.25"/>
    <row r="37458" ht="0" hidden="1" customHeight="1" x14ac:dyDescent="0.25"/>
    <row r="37459" ht="0" hidden="1" customHeight="1" x14ac:dyDescent="0.25"/>
    <row r="37460" ht="0" hidden="1" customHeight="1" x14ac:dyDescent="0.25"/>
    <row r="37461" ht="0" hidden="1" customHeight="1" x14ac:dyDescent="0.25"/>
    <row r="37462" ht="0" hidden="1" customHeight="1" x14ac:dyDescent="0.25"/>
    <row r="37463" ht="0" hidden="1" customHeight="1" x14ac:dyDescent="0.25"/>
    <row r="37464" ht="0" hidden="1" customHeight="1" x14ac:dyDescent="0.25"/>
    <row r="37465" ht="0" hidden="1" customHeight="1" x14ac:dyDescent="0.25"/>
    <row r="37466" ht="0" hidden="1" customHeight="1" x14ac:dyDescent="0.25"/>
    <row r="37467" ht="0" hidden="1" customHeight="1" x14ac:dyDescent="0.25"/>
    <row r="37468" ht="0" hidden="1" customHeight="1" x14ac:dyDescent="0.25"/>
    <row r="37469" ht="0" hidden="1" customHeight="1" x14ac:dyDescent="0.25"/>
    <row r="37470" ht="0" hidden="1" customHeight="1" x14ac:dyDescent="0.25"/>
    <row r="37471" ht="0" hidden="1" customHeight="1" x14ac:dyDescent="0.25"/>
    <row r="37472" ht="0" hidden="1" customHeight="1" x14ac:dyDescent="0.25"/>
    <row r="37473" ht="0" hidden="1" customHeight="1" x14ac:dyDescent="0.25"/>
    <row r="37474" ht="0" hidden="1" customHeight="1" x14ac:dyDescent="0.25"/>
    <row r="37475" ht="0" hidden="1" customHeight="1" x14ac:dyDescent="0.25"/>
    <row r="37476" ht="0" hidden="1" customHeight="1" x14ac:dyDescent="0.25"/>
    <row r="37477" ht="0" hidden="1" customHeight="1" x14ac:dyDescent="0.25"/>
    <row r="37478" ht="0" hidden="1" customHeight="1" x14ac:dyDescent="0.25"/>
    <row r="37479" ht="0" hidden="1" customHeight="1" x14ac:dyDescent="0.25"/>
    <row r="37480" ht="0" hidden="1" customHeight="1" x14ac:dyDescent="0.25"/>
    <row r="37481" ht="0" hidden="1" customHeight="1" x14ac:dyDescent="0.25"/>
    <row r="37482" ht="0" hidden="1" customHeight="1" x14ac:dyDescent="0.25"/>
    <row r="37483" ht="0" hidden="1" customHeight="1" x14ac:dyDescent="0.25"/>
    <row r="37484" ht="0" hidden="1" customHeight="1" x14ac:dyDescent="0.25"/>
    <row r="37485" ht="0" hidden="1" customHeight="1" x14ac:dyDescent="0.25"/>
    <row r="37486" ht="0" hidden="1" customHeight="1" x14ac:dyDescent="0.25"/>
    <row r="37487" ht="0" hidden="1" customHeight="1" x14ac:dyDescent="0.25"/>
    <row r="37488" ht="0" hidden="1" customHeight="1" x14ac:dyDescent="0.25"/>
    <row r="37489" ht="0" hidden="1" customHeight="1" x14ac:dyDescent="0.25"/>
    <row r="37490" ht="0" hidden="1" customHeight="1" x14ac:dyDescent="0.25"/>
    <row r="37491" ht="0" hidden="1" customHeight="1" x14ac:dyDescent="0.25"/>
    <row r="37492" ht="0" hidden="1" customHeight="1" x14ac:dyDescent="0.25"/>
    <row r="37493" ht="0" hidden="1" customHeight="1" x14ac:dyDescent="0.25"/>
    <row r="37494" ht="0" hidden="1" customHeight="1" x14ac:dyDescent="0.25"/>
    <row r="37495" ht="0" hidden="1" customHeight="1" x14ac:dyDescent="0.25"/>
    <row r="37496" ht="0" hidden="1" customHeight="1" x14ac:dyDescent="0.25"/>
    <row r="37497" ht="0" hidden="1" customHeight="1" x14ac:dyDescent="0.25"/>
    <row r="37498" ht="0" hidden="1" customHeight="1" x14ac:dyDescent="0.25"/>
    <row r="37499" ht="0" hidden="1" customHeight="1" x14ac:dyDescent="0.25"/>
    <row r="37500" ht="0" hidden="1" customHeight="1" x14ac:dyDescent="0.25"/>
    <row r="37501" ht="0" hidden="1" customHeight="1" x14ac:dyDescent="0.25"/>
    <row r="37502" ht="0" hidden="1" customHeight="1" x14ac:dyDescent="0.25"/>
    <row r="37503" ht="0" hidden="1" customHeight="1" x14ac:dyDescent="0.25"/>
    <row r="37504" ht="0" hidden="1" customHeight="1" x14ac:dyDescent="0.25"/>
    <row r="37505" ht="0" hidden="1" customHeight="1" x14ac:dyDescent="0.25"/>
    <row r="37506" ht="0" hidden="1" customHeight="1" x14ac:dyDescent="0.25"/>
    <row r="37507" ht="0" hidden="1" customHeight="1" x14ac:dyDescent="0.25"/>
    <row r="37508" ht="0" hidden="1" customHeight="1" x14ac:dyDescent="0.25"/>
    <row r="37509" ht="0" hidden="1" customHeight="1" x14ac:dyDescent="0.25"/>
    <row r="37510" ht="0" hidden="1" customHeight="1" x14ac:dyDescent="0.25"/>
    <row r="37511" ht="0" hidden="1" customHeight="1" x14ac:dyDescent="0.25"/>
    <row r="37512" ht="0" hidden="1" customHeight="1" x14ac:dyDescent="0.25"/>
    <row r="37513" ht="0" hidden="1" customHeight="1" x14ac:dyDescent="0.25"/>
    <row r="37514" ht="0" hidden="1" customHeight="1" x14ac:dyDescent="0.25"/>
    <row r="37515" ht="0" hidden="1" customHeight="1" x14ac:dyDescent="0.25"/>
    <row r="37516" ht="0" hidden="1" customHeight="1" x14ac:dyDescent="0.25"/>
    <row r="37517" ht="0" hidden="1" customHeight="1" x14ac:dyDescent="0.25"/>
    <row r="37518" ht="0" hidden="1" customHeight="1" x14ac:dyDescent="0.25"/>
    <row r="37519" ht="0" hidden="1" customHeight="1" x14ac:dyDescent="0.25"/>
    <row r="37520" ht="0" hidden="1" customHeight="1" x14ac:dyDescent="0.25"/>
    <row r="37521" ht="0" hidden="1" customHeight="1" x14ac:dyDescent="0.25"/>
    <row r="37522" ht="0" hidden="1" customHeight="1" x14ac:dyDescent="0.25"/>
    <row r="37523" ht="0" hidden="1" customHeight="1" x14ac:dyDescent="0.25"/>
    <row r="37524" ht="0" hidden="1" customHeight="1" x14ac:dyDescent="0.25"/>
    <row r="37525" ht="0" hidden="1" customHeight="1" x14ac:dyDescent="0.25"/>
    <row r="37526" ht="0" hidden="1" customHeight="1" x14ac:dyDescent="0.25"/>
    <row r="37527" ht="0" hidden="1" customHeight="1" x14ac:dyDescent="0.25"/>
    <row r="37528" ht="0" hidden="1" customHeight="1" x14ac:dyDescent="0.25"/>
    <row r="37529" ht="0" hidden="1" customHeight="1" x14ac:dyDescent="0.25"/>
    <row r="37530" ht="0" hidden="1" customHeight="1" x14ac:dyDescent="0.25"/>
    <row r="37531" ht="0" hidden="1" customHeight="1" x14ac:dyDescent="0.25"/>
    <row r="37532" ht="0" hidden="1" customHeight="1" x14ac:dyDescent="0.25"/>
    <row r="37533" ht="0" hidden="1" customHeight="1" x14ac:dyDescent="0.25"/>
    <row r="37534" ht="0" hidden="1" customHeight="1" x14ac:dyDescent="0.25"/>
    <row r="37535" ht="0" hidden="1" customHeight="1" x14ac:dyDescent="0.25"/>
    <row r="37536" ht="0" hidden="1" customHeight="1" x14ac:dyDescent="0.25"/>
    <row r="37537" ht="0" hidden="1" customHeight="1" x14ac:dyDescent="0.25"/>
    <row r="37538" ht="0" hidden="1" customHeight="1" x14ac:dyDescent="0.25"/>
    <row r="37539" ht="0" hidden="1" customHeight="1" x14ac:dyDescent="0.25"/>
    <row r="37540" ht="0" hidden="1" customHeight="1" x14ac:dyDescent="0.25"/>
    <row r="37541" ht="0" hidden="1" customHeight="1" x14ac:dyDescent="0.25"/>
    <row r="37542" ht="0" hidden="1" customHeight="1" x14ac:dyDescent="0.25"/>
    <row r="37543" ht="0" hidden="1" customHeight="1" x14ac:dyDescent="0.25"/>
    <row r="37544" ht="0" hidden="1" customHeight="1" x14ac:dyDescent="0.25"/>
    <row r="37545" ht="0" hidden="1" customHeight="1" x14ac:dyDescent="0.25"/>
    <row r="37546" ht="0" hidden="1" customHeight="1" x14ac:dyDescent="0.25"/>
    <row r="37547" ht="0" hidden="1" customHeight="1" x14ac:dyDescent="0.25"/>
    <row r="37548" ht="0" hidden="1" customHeight="1" x14ac:dyDescent="0.25"/>
    <row r="37549" ht="0" hidden="1" customHeight="1" x14ac:dyDescent="0.25"/>
    <row r="37550" ht="0" hidden="1" customHeight="1" x14ac:dyDescent="0.25"/>
    <row r="37551" ht="0" hidden="1" customHeight="1" x14ac:dyDescent="0.25"/>
    <row r="37552" ht="0" hidden="1" customHeight="1" x14ac:dyDescent="0.25"/>
    <row r="37553" ht="0" hidden="1" customHeight="1" x14ac:dyDescent="0.25"/>
    <row r="37554" ht="0" hidden="1" customHeight="1" x14ac:dyDescent="0.25"/>
    <row r="37555" ht="0" hidden="1" customHeight="1" x14ac:dyDescent="0.25"/>
    <row r="37556" ht="0" hidden="1" customHeight="1" x14ac:dyDescent="0.25"/>
    <row r="37557" ht="0" hidden="1" customHeight="1" x14ac:dyDescent="0.25"/>
    <row r="37558" ht="0" hidden="1" customHeight="1" x14ac:dyDescent="0.25"/>
    <row r="37559" ht="0" hidden="1" customHeight="1" x14ac:dyDescent="0.25"/>
    <row r="37560" ht="0" hidden="1" customHeight="1" x14ac:dyDescent="0.25"/>
    <row r="37561" ht="0" hidden="1" customHeight="1" x14ac:dyDescent="0.25"/>
    <row r="37562" ht="0" hidden="1" customHeight="1" x14ac:dyDescent="0.25"/>
    <row r="37563" ht="0" hidden="1" customHeight="1" x14ac:dyDescent="0.25"/>
    <row r="37564" ht="0" hidden="1" customHeight="1" x14ac:dyDescent="0.25"/>
    <row r="37565" ht="0" hidden="1" customHeight="1" x14ac:dyDescent="0.25"/>
    <row r="37566" ht="0" hidden="1" customHeight="1" x14ac:dyDescent="0.25"/>
    <row r="37567" ht="0" hidden="1" customHeight="1" x14ac:dyDescent="0.25"/>
    <row r="37568" ht="0" hidden="1" customHeight="1" x14ac:dyDescent="0.25"/>
    <row r="37569" ht="0" hidden="1" customHeight="1" x14ac:dyDescent="0.25"/>
    <row r="37570" ht="0" hidden="1" customHeight="1" x14ac:dyDescent="0.25"/>
    <row r="37571" ht="0" hidden="1" customHeight="1" x14ac:dyDescent="0.25"/>
    <row r="37572" ht="0" hidden="1" customHeight="1" x14ac:dyDescent="0.25"/>
    <row r="37573" ht="0" hidden="1" customHeight="1" x14ac:dyDescent="0.25"/>
    <row r="37574" ht="0" hidden="1" customHeight="1" x14ac:dyDescent="0.25"/>
    <row r="37575" ht="0" hidden="1" customHeight="1" x14ac:dyDescent="0.25"/>
    <row r="37576" ht="0" hidden="1" customHeight="1" x14ac:dyDescent="0.25"/>
    <row r="37577" ht="0" hidden="1" customHeight="1" x14ac:dyDescent="0.25"/>
    <row r="37578" ht="0" hidden="1" customHeight="1" x14ac:dyDescent="0.25"/>
    <row r="37579" ht="0" hidden="1" customHeight="1" x14ac:dyDescent="0.25"/>
    <row r="37580" ht="0" hidden="1" customHeight="1" x14ac:dyDescent="0.25"/>
    <row r="37581" ht="0" hidden="1" customHeight="1" x14ac:dyDescent="0.25"/>
    <row r="37582" ht="0" hidden="1" customHeight="1" x14ac:dyDescent="0.25"/>
    <row r="37583" ht="0" hidden="1" customHeight="1" x14ac:dyDescent="0.25"/>
    <row r="37584" ht="0" hidden="1" customHeight="1" x14ac:dyDescent="0.25"/>
    <row r="37585" ht="0" hidden="1" customHeight="1" x14ac:dyDescent="0.25"/>
    <row r="37586" ht="0" hidden="1" customHeight="1" x14ac:dyDescent="0.25"/>
    <row r="37587" ht="0" hidden="1" customHeight="1" x14ac:dyDescent="0.25"/>
    <row r="37588" ht="0" hidden="1" customHeight="1" x14ac:dyDescent="0.25"/>
    <row r="37589" ht="0" hidden="1" customHeight="1" x14ac:dyDescent="0.25"/>
    <row r="37590" ht="0" hidden="1" customHeight="1" x14ac:dyDescent="0.25"/>
    <row r="37591" ht="0" hidden="1" customHeight="1" x14ac:dyDescent="0.25"/>
    <row r="37592" ht="0" hidden="1" customHeight="1" x14ac:dyDescent="0.25"/>
    <row r="37593" ht="0" hidden="1" customHeight="1" x14ac:dyDescent="0.25"/>
    <row r="37594" ht="0" hidden="1" customHeight="1" x14ac:dyDescent="0.25"/>
    <row r="37595" ht="0" hidden="1" customHeight="1" x14ac:dyDescent="0.25"/>
    <row r="37596" ht="0" hidden="1" customHeight="1" x14ac:dyDescent="0.25"/>
    <row r="37597" ht="0" hidden="1" customHeight="1" x14ac:dyDescent="0.25"/>
    <row r="37598" ht="0" hidden="1" customHeight="1" x14ac:dyDescent="0.25"/>
    <row r="37599" ht="0" hidden="1" customHeight="1" x14ac:dyDescent="0.25"/>
    <row r="37600" ht="0" hidden="1" customHeight="1" x14ac:dyDescent="0.25"/>
    <row r="37601" ht="0" hidden="1" customHeight="1" x14ac:dyDescent="0.25"/>
    <row r="37602" ht="0" hidden="1" customHeight="1" x14ac:dyDescent="0.25"/>
    <row r="37603" ht="0" hidden="1" customHeight="1" x14ac:dyDescent="0.25"/>
    <row r="37604" ht="0" hidden="1" customHeight="1" x14ac:dyDescent="0.25"/>
    <row r="37605" ht="0" hidden="1" customHeight="1" x14ac:dyDescent="0.25"/>
    <row r="37606" ht="0" hidden="1" customHeight="1" x14ac:dyDescent="0.25"/>
    <row r="37607" ht="0" hidden="1" customHeight="1" x14ac:dyDescent="0.25"/>
    <row r="37608" ht="0" hidden="1" customHeight="1" x14ac:dyDescent="0.25"/>
    <row r="37609" ht="0" hidden="1" customHeight="1" x14ac:dyDescent="0.25"/>
    <row r="37610" ht="0" hidden="1" customHeight="1" x14ac:dyDescent="0.25"/>
    <row r="37611" ht="0" hidden="1" customHeight="1" x14ac:dyDescent="0.25"/>
    <row r="37612" ht="0" hidden="1" customHeight="1" x14ac:dyDescent="0.25"/>
    <row r="37613" ht="0" hidden="1" customHeight="1" x14ac:dyDescent="0.25"/>
    <row r="37614" ht="0" hidden="1" customHeight="1" x14ac:dyDescent="0.25"/>
    <row r="37615" ht="0" hidden="1" customHeight="1" x14ac:dyDescent="0.25"/>
    <row r="37616" ht="0" hidden="1" customHeight="1" x14ac:dyDescent="0.25"/>
    <row r="37617" ht="0" hidden="1" customHeight="1" x14ac:dyDescent="0.25"/>
    <row r="37618" ht="0" hidden="1" customHeight="1" x14ac:dyDescent="0.25"/>
    <row r="37619" ht="0" hidden="1" customHeight="1" x14ac:dyDescent="0.25"/>
    <row r="37620" ht="0" hidden="1" customHeight="1" x14ac:dyDescent="0.25"/>
    <row r="37621" ht="0" hidden="1" customHeight="1" x14ac:dyDescent="0.25"/>
    <row r="37622" ht="0" hidden="1" customHeight="1" x14ac:dyDescent="0.25"/>
    <row r="37623" ht="0" hidden="1" customHeight="1" x14ac:dyDescent="0.25"/>
    <row r="37624" ht="0" hidden="1" customHeight="1" x14ac:dyDescent="0.25"/>
    <row r="37625" ht="0" hidden="1" customHeight="1" x14ac:dyDescent="0.25"/>
    <row r="37626" ht="0" hidden="1" customHeight="1" x14ac:dyDescent="0.25"/>
    <row r="37627" ht="0" hidden="1" customHeight="1" x14ac:dyDescent="0.25"/>
    <row r="37628" ht="0" hidden="1" customHeight="1" x14ac:dyDescent="0.25"/>
    <row r="37629" ht="0" hidden="1" customHeight="1" x14ac:dyDescent="0.25"/>
    <row r="37630" ht="0" hidden="1" customHeight="1" x14ac:dyDescent="0.25"/>
    <row r="37631" ht="0" hidden="1" customHeight="1" x14ac:dyDescent="0.25"/>
    <row r="37632" ht="0" hidden="1" customHeight="1" x14ac:dyDescent="0.25"/>
    <row r="37633" ht="0" hidden="1" customHeight="1" x14ac:dyDescent="0.25"/>
    <row r="37634" ht="0" hidden="1" customHeight="1" x14ac:dyDescent="0.25"/>
    <row r="37635" ht="0" hidden="1" customHeight="1" x14ac:dyDescent="0.25"/>
    <row r="37636" ht="0" hidden="1" customHeight="1" x14ac:dyDescent="0.25"/>
    <row r="37637" ht="0" hidden="1" customHeight="1" x14ac:dyDescent="0.25"/>
    <row r="37638" ht="0" hidden="1" customHeight="1" x14ac:dyDescent="0.25"/>
    <row r="37639" ht="0" hidden="1" customHeight="1" x14ac:dyDescent="0.25"/>
    <row r="37640" ht="0" hidden="1" customHeight="1" x14ac:dyDescent="0.25"/>
    <row r="37641" ht="0" hidden="1" customHeight="1" x14ac:dyDescent="0.25"/>
    <row r="37642" ht="0" hidden="1" customHeight="1" x14ac:dyDescent="0.25"/>
    <row r="37643" ht="0" hidden="1" customHeight="1" x14ac:dyDescent="0.25"/>
    <row r="37644" ht="0" hidden="1" customHeight="1" x14ac:dyDescent="0.25"/>
    <row r="37645" ht="0" hidden="1" customHeight="1" x14ac:dyDescent="0.25"/>
    <row r="37646" ht="0" hidden="1" customHeight="1" x14ac:dyDescent="0.25"/>
    <row r="37647" ht="0" hidden="1" customHeight="1" x14ac:dyDescent="0.25"/>
    <row r="37648" ht="0" hidden="1" customHeight="1" x14ac:dyDescent="0.25"/>
    <row r="37649" ht="0" hidden="1" customHeight="1" x14ac:dyDescent="0.25"/>
    <row r="37650" ht="0" hidden="1" customHeight="1" x14ac:dyDescent="0.25"/>
    <row r="37651" ht="0" hidden="1" customHeight="1" x14ac:dyDescent="0.25"/>
    <row r="37652" ht="0" hidden="1" customHeight="1" x14ac:dyDescent="0.25"/>
    <row r="37653" ht="0" hidden="1" customHeight="1" x14ac:dyDescent="0.25"/>
    <row r="37654" ht="0" hidden="1" customHeight="1" x14ac:dyDescent="0.25"/>
    <row r="37655" ht="0" hidden="1" customHeight="1" x14ac:dyDescent="0.25"/>
    <row r="37656" ht="0" hidden="1" customHeight="1" x14ac:dyDescent="0.25"/>
    <row r="37657" ht="0" hidden="1" customHeight="1" x14ac:dyDescent="0.25"/>
    <row r="37658" ht="0" hidden="1" customHeight="1" x14ac:dyDescent="0.25"/>
    <row r="37659" ht="0" hidden="1" customHeight="1" x14ac:dyDescent="0.25"/>
    <row r="37660" ht="0" hidden="1" customHeight="1" x14ac:dyDescent="0.25"/>
    <row r="37661" ht="0" hidden="1" customHeight="1" x14ac:dyDescent="0.25"/>
    <row r="37662" ht="0" hidden="1" customHeight="1" x14ac:dyDescent="0.25"/>
    <row r="37663" ht="0" hidden="1" customHeight="1" x14ac:dyDescent="0.25"/>
    <row r="37664" ht="0" hidden="1" customHeight="1" x14ac:dyDescent="0.25"/>
    <row r="37665" ht="0" hidden="1" customHeight="1" x14ac:dyDescent="0.25"/>
    <row r="37666" ht="0" hidden="1" customHeight="1" x14ac:dyDescent="0.25"/>
    <row r="37667" ht="0" hidden="1" customHeight="1" x14ac:dyDescent="0.25"/>
    <row r="37668" ht="0" hidden="1" customHeight="1" x14ac:dyDescent="0.25"/>
    <row r="37669" ht="0" hidden="1" customHeight="1" x14ac:dyDescent="0.25"/>
    <row r="37670" ht="0" hidden="1" customHeight="1" x14ac:dyDescent="0.25"/>
    <row r="37671" ht="0" hidden="1" customHeight="1" x14ac:dyDescent="0.25"/>
    <row r="37672" ht="0" hidden="1" customHeight="1" x14ac:dyDescent="0.25"/>
    <row r="37673" ht="0" hidden="1" customHeight="1" x14ac:dyDescent="0.25"/>
    <row r="37674" ht="0" hidden="1" customHeight="1" x14ac:dyDescent="0.25"/>
    <row r="37675" ht="0" hidden="1" customHeight="1" x14ac:dyDescent="0.25"/>
    <row r="37676" ht="0" hidden="1" customHeight="1" x14ac:dyDescent="0.25"/>
    <row r="37677" ht="0" hidden="1" customHeight="1" x14ac:dyDescent="0.25"/>
    <row r="37678" ht="0" hidden="1" customHeight="1" x14ac:dyDescent="0.25"/>
    <row r="37679" ht="0" hidden="1" customHeight="1" x14ac:dyDescent="0.25"/>
    <row r="37680" ht="0" hidden="1" customHeight="1" x14ac:dyDescent="0.25"/>
    <row r="37681" ht="0" hidden="1" customHeight="1" x14ac:dyDescent="0.25"/>
    <row r="37682" ht="0" hidden="1" customHeight="1" x14ac:dyDescent="0.25"/>
    <row r="37683" ht="0" hidden="1" customHeight="1" x14ac:dyDescent="0.25"/>
    <row r="37684" ht="0" hidden="1" customHeight="1" x14ac:dyDescent="0.25"/>
    <row r="37685" ht="0" hidden="1" customHeight="1" x14ac:dyDescent="0.25"/>
    <row r="37686" ht="0" hidden="1" customHeight="1" x14ac:dyDescent="0.25"/>
    <row r="37687" ht="0" hidden="1" customHeight="1" x14ac:dyDescent="0.25"/>
    <row r="37688" ht="0" hidden="1" customHeight="1" x14ac:dyDescent="0.25"/>
    <row r="37689" ht="0" hidden="1" customHeight="1" x14ac:dyDescent="0.25"/>
    <row r="37690" ht="0" hidden="1" customHeight="1" x14ac:dyDescent="0.25"/>
    <row r="37691" ht="0" hidden="1" customHeight="1" x14ac:dyDescent="0.25"/>
    <row r="37692" ht="0" hidden="1" customHeight="1" x14ac:dyDescent="0.25"/>
    <row r="37693" ht="0" hidden="1" customHeight="1" x14ac:dyDescent="0.25"/>
    <row r="37694" ht="0" hidden="1" customHeight="1" x14ac:dyDescent="0.25"/>
    <row r="37695" ht="0" hidden="1" customHeight="1" x14ac:dyDescent="0.25"/>
    <row r="37696" ht="0" hidden="1" customHeight="1" x14ac:dyDescent="0.25"/>
    <row r="37697" ht="0" hidden="1" customHeight="1" x14ac:dyDescent="0.25"/>
    <row r="37698" ht="0" hidden="1" customHeight="1" x14ac:dyDescent="0.25"/>
    <row r="37699" ht="0" hidden="1" customHeight="1" x14ac:dyDescent="0.25"/>
    <row r="37700" ht="0" hidden="1" customHeight="1" x14ac:dyDescent="0.25"/>
    <row r="37701" ht="0" hidden="1" customHeight="1" x14ac:dyDescent="0.25"/>
    <row r="37702" ht="0" hidden="1" customHeight="1" x14ac:dyDescent="0.25"/>
    <row r="37703" ht="0" hidden="1" customHeight="1" x14ac:dyDescent="0.25"/>
    <row r="37704" ht="0" hidden="1" customHeight="1" x14ac:dyDescent="0.25"/>
    <row r="37705" ht="0" hidden="1" customHeight="1" x14ac:dyDescent="0.25"/>
    <row r="37706" ht="0" hidden="1" customHeight="1" x14ac:dyDescent="0.25"/>
    <row r="37707" ht="0" hidden="1" customHeight="1" x14ac:dyDescent="0.25"/>
    <row r="37708" ht="0" hidden="1" customHeight="1" x14ac:dyDescent="0.25"/>
    <row r="37709" ht="0" hidden="1" customHeight="1" x14ac:dyDescent="0.25"/>
    <row r="37710" ht="0" hidden="1" customHeight="1" x14ac:dyDescent="0.25"/>
    <row r="37711" ht="0" hidden="1" customHeight="1" x14ac:dyDescent="0.25"/>
    <row r="37712" ht="0" hidden="1" customHeight="1" x14ac:dyDescent="0.25"/>
    <row r="37713" ht="0" hidden="1" customHeight="1" x14ac:dyDescent="0.25"/>
    <row r="37714" ht="0" hidden="1" customHeight="1" x14ac:dyDescent="0.25"/>
    <row r="37715" ht="0" hidden="1" customHeight="1" x14ac:dyDescent="0.25"/>
    <row r="37716" ht="0" hidden="1" customHeight="1" x14ac:dyDescent="0.25"/>
    <row r="37717" ht="0" hidden="1" customHeight="1" x14ac:dyDescent="0.25"/>
    <row r="37718" ht="0" hidden="1" customHeight="1" x14ac:dyDescent="0.25"/>
    <row r="37719" ht="0" hidden="1" customHeight="1" x14ac:dyDescent="0.25"/>
    <row r="37720" ht="0" hidden="1" customHeight="1" x14ac:dyDescent="0.25"/>
    <row r="37721" ht="0" hidden="1" customHeight="1" x14ac:dyDescent="0.25"/>
    <row r="37722" ht="0" hidden="1" customHeight="1" x14ac:dyDescent="0.25"/>
    <row r="37723" ht="0" hidden="1" customHeight="1" x14ac:dyDescent="0.25"/>
    <row r="37724" ht="0" hidden="1" customHeight="1" x14ac:dyDescent="0.25"/>
    <row r="37725" ht="0" hidden="1" customHeight="1" x14ac:dyDescent="0.25"/>
    <row r="37726" ht="0" hidden="1" customHeight="1" x14ac:dyDescent="0.25"/>
    <row r="37727" ht="0" hidden="1" customHeight="1" x14ac:dyDescent="0.25"/>
    <row r="37728" ht="0" hidden="1" customHeight="1" x14ac:dyDescent="0.25"/>
    <row r="37729" ht="0" hidden="1" customHeight="1" x14ac:dyDescent="0.25"/>
    <row r="37730" ht="0" hidden="1" customHeight="1" x14ac:dyDescent="0.25"/>
    <row r="37731" ht="0" hidden="1" customHeight="1" x14ac:dyDescent="0.25"/>
    <row r="37732" ht="0" hidden="1" customHeight="1" x14ac:dyDescent="0.25"/>
    <row r="37733" ht="0" hidden="1" customHeight="1" x14ac:dyDescent="0.25"/>
    <row r="37734" ht="0" hidden="1" customHeight="1" x14ac:dyDescent="0.25"/>
    <row r="37735" ht="0" hidden="1" customHeight="1" x14ac:dyDescent="0.25"/>
    <row r="37736" ht="0" hidden="1" customHeight="1" x14ac:dyDescent="0.25"/>
    <row r="37737" ht="0" hidden="1" customHeight="1" x14ac:dyDescent="0.25"/>
    <row r="37738" ht="0" hidden="1" customHeight="1" x14ac:dyDescent="0.25"/>
    <row r="37739" ht="0" hidden="1" customHeight="1" x14ac:dyDescent="0.25"/>
    <row r="37740" ht="0" hidden="1" customHeight="1" x14ac:dyDescent="0.25"/>
    <row r="37741" ht="0" hidden="1" customHeight="1" x14ac:dyDescent="0.25"/>
    <row r="37742" ht="0" hidden="1" customHeight="1" x14ac:dyDescent="0.25"/>
    <row r="37743" ht="0" hidden="1" customHeight="1" x14ac:dyDescent="0.25"/>
    <row r="37744" ht="0" hidden="1" customHeight="1" x14ac:dyDescent="0.25"/>
    <row r="37745" ht="0" hidden="1" customHeight="1" x14ac:dyDescent="0.25"/>
    <row r="37746" ht="0" hidden="1" customHeight="1" x14ac:dyDescent="0.25"/>
    <row r="37747" ht="0" hidden="1" customHeight="1" x14ac:dyDescent="0.25"/>
    <row r="37748" ht="0" hidden="1" customHeight="1" x14ac:dyDescent="0.25"/>
    <row r="37749" ht="0" hidden="1" customHeight="1" x14ac:dyDescent="0.25"/>
    <row r="37750" ht="0" hidden="1" customHeight="1" x14ac:dyDescent="0.25"/>
    <row r="37751" ht="0" hidden="1" customHeight="1" x14ac:dyDescent="0.25"/>
    <row r="37752" ht="0" hidden="1" customHeight="1" x14ac:dyDescent="0.25"/>
    <row r="37753" ht="0" hidden="1" customHeight="1" x14ac:dyDescent="0.25"/>
    <row r="37754" ht="0" hidden="1" customHeight="1" x14ac:dyDescent="0.25"/>
    <row r="37755" ht="0" hidden="1" customHeight="1" x14ac:dyDescent="0.25"/>
    <row r="37756" ht="0" hidden="1" customHeight="1" x14ac:dyDescent="0.25"/>
    <row r="37757" ht="0" hidden="1" customHeight="1" x14ac:dyDescent="0.25"/>
    <row r="37758" ht="0" hidden="1" customHeight="1" x14ac:dyDescent="0.25"/>
    <row r="37759" ht="0" hidden="1" customHeight="1" x14ac:dyDescent="0.25"/>
    <row r="37760" ht="0" hidden="1" customHeight="1" x14ac:dyDescent="0.25"/>
    <row r="37761" ht="0" hidden="1" customHeight="1" x14ac:dyDescent="0.25"/>
    <row r="37762" ht="0" hidden="1" customHeight="1" x14ac:dyDescent="0.25"/>
    <row r="37763" ht="0" hidden="1" customHeight="1" x14ac:dyDescent="0.25"/>
    <row r="37764" ht="0" hidden="1" customHeight="1" x14ac:dyDescent="0.25"/>
    <row r="37765" ht="0" hidden="1" customHeight="1" x14ac:dyDescent="0.25"/>
    <row r="37766" ht="0" hidden="1" customHeight="1" x14ac:dyDescent="0.25"/>
    <row r="37767" ht="0" hidden="1" customHeight="1" x14ac:dyDescent="0.25"/>
    <row r="37768" ht="0" hidden="1" customHeight="1" x14ac:dyDescent="0.25"/>
    <row r="37769" ht="0" hidden="1" customHeight="1" x14ac:dyDescent="0.25"/>
    <row r="37770" ht="0" hidden="1" customHeight="1" x14ac:dyDescent="0.25"/>
    <row r="37771" ht="0" hidden="1" customHeight="1" x14ac:dyDescent="0.25"/>
    <row r="37772" ht="0" hidden="1" customHeight="1" x14ac:dyDescent="0.25"/>
    <row r="37773" ht="0" hidden="1" customHeight="1" x14ac:dyDescent="0.25"/>
    <row r="37774" ht="0" hidden="1" customHeight="1" x14ac:dyDescent="0.25"/>
    <row r="37775" ht="0" hidden="1" customHeight="1" x14ac:dyDescent="0.25"/>
    <row r="37776" ht="0" hidden="1" customHeight="1" x14ac:dyDescent="0.25"/>
    <row r="37777" ht="0" hidden="1" customHeight="1" x14ac:dyDescent="0.25"/>
    <row r="37778" ht="0" hidden="1" customHeight="1" x14ac:dyDescent="0.25"/>
    <row r="37779" ht="0" hidden="1" customHeight="1" x14ac:dyDescent="0.25"/>
    <row r="37780" ht="0" hidden="1" customHeight="1" x14ac:dyDescent="0.25"/>
    <row r="37781" ht="0" hidden="1" customHeight="1" x14ac:dyDescent="0.25"/>
    <row r="37782" ht="0" hidden="1" customHeight="1" x14ac:dyDescent="0.25"/>
    <row r="37783" ht="0" hidden="1" customHeight="1" x14ac:dyDescent="0.25"/>
    <row r="37784" ht="0" hidden="1" customHeight="1" x14ac:dyDescent="0.25"/>
    <row r="37785" ht="0" hidden="1" customHeight="1" x14ac:dyDescent="0.25"/>
    <row r="37786" ht="0" hidden="1" customHeight="1" x14ac:dyDescent="0.25"/>
    <row r="37787" ht="0" hidden="1" customHeight="1" x14ac:dyDescent="0.25"/>
    <row r="37788" ht="0" hidden="1" customHeight="1" x14ac:dyDescent="0.25"/>
    <row r="37789" ht="0" hidden="1" customHeight="1" x14ac:dyDescent="0.25"/>
    <row r="37790" ht="0" hidden="1" customHeight="1" x14ac:dyDescent="0.25"/>
    <row r="37791" ht="0" hidden="1" customHeight="1" x14ac:dyDescent="0.25"/>
    <row r="37792" ht="0" hidden="1" customHeight="1" x14ac:dyDescent="0.25"/>
    <row r="37793" ht="0" hidden="1" customHeight="1" x14ac:dyDescent="0.25"/>
    <row r="37794" ht="0" hidden="1" customHeight="1" x14ac:dyDescent="0.25"/>
    <row r="37795" ht="0" hidden="1" customHeight="1" x14ac:dyDescent="0.25"/>
    <row r="37796" ht="0" hidden="1" customHeight="1" x14ac:dyDescent="0.25"/>
    <row r="37797" ht="0" hidden="1" customHeight="1" x14ac:dyDescent="0.25"/>
    <row r="37798" ht="0" hidden="1" customHeight="1" x14ac:dyDescent="0.25"/>
    <row r="37799" ht="0" hidden="1" customHeight="1" x14ac:dyDescent="0.25"/>
    <row r="37800" ht="0" hidden="1" customHeight="1" x14ac:dyDescent="0.25"/>
    <row r="37801" ht="0" hidden="1" customHeight="1" x14ac:dyDescent="0.25"/>
    <row r="37802" ht="0" hidden="1" customHeight="1" x14ac:dyDescent="0.25"/>
    <row r="37803" ht="0" hidden="1" customHeight="1" x14ac:dyDescent="0.25"/>
    <row r="37804" ht="0" hidden="1" customHeight="1" x14ac:dyDescent="0.25"/>
    <row r="37805" ht="0" hidden="1" customHeight="1" x14ac:dyDescent="0.25"/>
    <row r="37806" ht="0" hidden="1" customHeight="1" x14ac:dyDescent="0.25"/>
    <row r="37807" ht="0" hidden="1" customHeight="1" x14ac:dyDescent="0.25"/>
    <row r="37808" ht="0" hidden="1" customHeight="1" x14ac:dyDescent="0.25"/>
    <row r="37809" ht="0" hidden="1" customHeight="1" x14ac:dyDescent="0.25"/>
    <row r="37810" ht="0" hidden="1" customHeight="1" x14ac:dyDescent="0.25"/>
    <row r="37811" ht="0" hidden="1" customHeight="1" x14ac:dyDescent="0.25"/>
    <row r="37812" ht="0" hidden="1" customHeight="1" x14ac:dyDescent="0.25"/>
    <row r="37813" ht="0" hidden="1" customHeight="1" x14ac:dyDescent="0.25"/>
    <row r="37814" ht="0" hidden="1" customHeight="1" x14ac:dyDescent="0.25"/>
    <row r="37815" ht="0" hidden="1" customHeight="1" x14ac:dyDescent="0.25"/>
    <row r="37816" ht="0" hidden="1" customHeight="1" x14ac:dyDescent="0.25"/>
    <row r="37817" ht="0" hidden="1" customHeight="1" x14ac:dyDescent="0.25"/>
    <row r="37818" ht="0" hidden="1" customHeight="1" x14ac:dyDescent="0.25"/>
    <row r="37819" ht="0" hidden="1" customHeight="1" x14ac:dyDescent="0.25"/>
    <row r="37820" ht="0" hidden="1" customHeight="1" x14ac:dyDescent="0.25"/>
    <row r="37821" ht="0" hidden="1" customHeight="1" x14ac:dyDescent="0.25"/>
    <row r="37822" ht="0" hidden="1" customHeight="1" x14ac:dyDescent="0.25"/>
    <row r="37823" ht="0" hidden="1" customHeight="1" x14ac:dyDescent="0.25"/>
    <row r="37824" ht="0" hidden="1" customHeight="1" x14ac:dyDescent="0.25"/>
    <row r="37825" ht="0" hidden="1" customHeight="1" x14ac:dyDescent="0.25"/>
    <row r="37826" ht="0" hidden="1" customHeight="1" x14ac:dyDescent="0.25"/>
    <row r="37827" ht="0" hidden="1" customHeight="1" x14ac:dyDescent="0.25"/>
    <row r="37828" ht="0" hidden="1" customHeight="1" x14ac:dyDescent="0.25"/>
    <row r="37829" ht="0" hidden="1" customHeight="1" x14ac:dyDescent="0.25"/>
    <row r="37830" ht="0" hidden="1" customHeight="1" x14ac:dyDescent="0.25"/>
    <row r="37831" ht="0" hidden="1" customHeight="1" x14ac:dyDescent="0.25"/>
    <row r="37832" ht="0" hidden="1" customHeight="1" x14ac:dyDescent="0.25"/>
    <row r="37833" ht="0" hidden="1" customHeight="1" x14ac:dyDescent="0.25"/>
    <row r="37834" ht="0" hidden="1" customHeight="1" x14ac:dyDescent="0.25"/>
    <row r="37835" ht="0" hidden="1" customHeight="1" x14ac:dyDescent="0.25"/>
    <row r="37836" ht="0" hidden="1" customHeight="1" x14ac:dyDescent="0.25"/>
    <row r="37837" ht="0" hidden="1" customHeight="1" x14ac:dyDescent="0.25"/>
    <row r="37838" ht="0" hidden="1" customHeight="1" x14ac:dyDescent="0.25"/>
    <row r="37839" ht="0" hidden="1" customHeight="1" x14ac:dyDescent="0.25"/>
    <row r="37840" ht="0" hidden="1" customHeight="1" x14ac:dyDescent="0.25"/>
    <row r="37841" ht="0" hidden="1" customHeight="1" x14ac:dyDescent="0.25"/>
    <row r="37842" ht="0" hidden="1" customHeight="1" x14ac:dyDescent="0.25"/>
    <row r="37843" ht="0" hidden="1" customHeight="1" x14ac:dyDescent="0.25"/>
    <row r="37844" ht="0" hidden="1" customHeight="1" x14ac:dyDescent="0.25"/>
    <row r="37845" ht="0" hidden="1" customHeight="1" x14ac:dyDescent="0.25"/>
    <row r="37846" ht="0" hidden="1" customHeight="1" x14ac:dyDescent="0.25"/>
    <row r="37847" ht="0" hidden="1" customHeight="1" x14ac:dyDescent="0.25"/>
    <row r="37848" ht="0" hidden="1" customHeight="1" x14ac:dyDescent="0.25"/>
    <row r="37849" ht="0" hidden="1" customHeight="1" x14ac:dyDescent="0.25"/>
    <row r="37850" ht="0" hidden="1" customHeight="1" x14ac:dyDescent="0.25"/>
    <row r="37851" ht="0" hidden="1" customHeight="1" x14ac:dyDescent="0.25"/>
    <row r="37852" ht="0" hidden="1" customHeight="1" x14ac:dyDescent="0.25"/>
    <row r="37853" ht="0" hidden="1" customHeight="1" x14ac:dyDescent="0.25"/>
    <row r="37854" ht="0" hidden="1" customHeight="1" x14ac:dyDescent="0.25"/>
    <row r="37855" ht="0" hidden="1" customHeight="1" x14ac:dyDescent="0.25"/>
    <row r="37856" ht="0" hidden="1" customHeight="1" x14ac:dyDescent="0.25"/>
    <row r="37857" ht="0" hidden="1" customHeight="1" x14ac:dyDescent="0.25"/>
    <row r="37858" ht="0" hidden="1" customHeight="1" x14ac:dyDescent="0.25"/>
    <row r="37859" ht="0" hidden="1" customHeight="1" x14ac:dyDescent="0.25"/>
    <row r="37860" ht="0" hidden="1" customHeight="1" x14ac:dyDescent="0.25"/>
    <row r="37861" ht="0" hidden="1" customHeight="1" x14ac:dyDescent="0.25"/>
    <row r="37862" ht="0" hidden="1" customHeight="1" x14ac:dyDescent="0.25"/>
    <row r="37863" ht="0" hidden="1" customHeight="1" x14ac:dyDescent="0.25"/>
    <row r="37864" ht="0" hidden="1" customHeight="1" x14ac:dyDescent="0.25"/>
    <row r="37865" ht="0" hidden="1" customHeight="1" x14ac:dyDescent="0.25"/>
    <row r="37866" ht="0" hidden="1" customHeight="1" x14ac:dyDescent="0.25"/>
    <row r="37867" ht="0" hidden="1" customHeight="1" x14ac:dyDescent="0.25"/>
    <row r="37868" ht="0" hidden="1" customHeight="1" x14ac:dyDescent="0.25"/>
    <row r="37869" ht="0" hidden="1" customHeight="1" x14ac:dyDescent="0.25"/>
    <row r="37870" ht="0" hidden="1" customHeight="1" x14ac:dyDescent="0.25"/>
    <row r="37871" ht="0" hidden="1" customHeight="1" x14ac:dyDescent="0.25"/>
    <row r="37872" ht="0" hidden="1" customHeight="1" x14ac:dyDescent="0.25"/>
    <row r="37873" ht="0" hidden="1" customHeight="1" x14ac:dyDescent="0.25"/>
    <row r="37874" ht="0" hidden="1" customHeight="1" x14ac:dyDescent="0.25"/>
    <row r="37875" ht="0" hidden="1" customHeight="1" x14ac:dyDescent="0.25"/>
    <row r="37876" ht="0" hidden="1" customHeight="1" x14ac:dyDescent="0.25"/>
    <row r="37877" ht="0" hidden="1" customHeight="1" x14ac:dyDescent="0.25"/>
    <row r="37878" ht="0" hidden="1" customHeight="1" x14ac:dyDescent="0.25"/>
    <row r="37879" ht="0" hidden="1" customHeight="1" x14ac:dyDescent="0.25"/>
    <row r="37880" ht="0" hidden="1" customHeight="1" x14ac:dyDescent="0.25"/>
    <row r="37881" ht="0" hidden="1" customHeight="1" x14ac:dyDescent="0.25"/>
    <row r="37882" ht="0" hidden="1" customHeight="1" x14ac:dyDescent="0.25"/>
    <row r="37883" ht="0" hidden="1" customHeight="1" x14ac:dyDescent="0.25"/>
    <row r="37884" ht="0" hidden="1" customHeight="1" x14ac:dyDescent="0.25"/>
    <row r="37885" ht="0" hidden="1" customHeight="1" x14ac:dyDescent="0.25"/>
    <row r="37886" ht="0" hidden="1" customHeight="1" x14ac:dyDescent="0.25"/>
    <row r="37887" ht="0" hidden="1" customHeight="1" x14ac:dyDescent="0.25"/>
    <row r="37888" ht="0" hidden="1" customHeight="1" x14ac:dyDescent="0.25"/>
    <row r="37889" ht="0" hidden="1" customHeight="1" x14ac:dyDescent="0.25"/>
    <row r="37890" ht="0" hidden="1" customHeight="1" x14ac:dyDescent="0.25"/>
    <row r="37891" ht="0" hidden="1" customHeight="1" x14ac:dyDescent="0.25"/>
    <row r="37892" ht="0" hidden="1" customHeight="1" x14ac:dyDescent="0.25"/>
    <row r="37893" ht="0" hidden="1" customHeight="1" x14ac:dyDescent="0.25"/>
    <row r="37894" ht="0" hidden="1" customHeight="1" x14ac:dyDescent="0.25"/>
    <row r="37895" ht="0" hidden="1" customHeight="1" x14ac:dyDescent="0.25"/>
    <row r="37896" ht="0" hidden="1" customHeight="1" x14ac:dyDescent="0.25"/>
    <row r="37897" ht="0" hidden="1" customHeight="1" x14ac:dyDescent="0.25"/>
    <row r="37898" ht="0" hidden="1" customHeight="1" x14ac:dyDescent="0.25"/>
    <row r="37899" ht="0" hidden="1" customHeight="1" x14ac:dyDescent="0.25"/>
    <row r="37900" ht="0" hidden="1" customHeight="1" x14ac:dyDescent="0.25"/>
    <row r="37901" ht="0" hidden="1" customHeight="1" x14ac:dyDescent="0.25"/>
    <row r="37902" ht="0" hidden="1" customHeight="1" x14ac:dyDescent="0.25"/>
    <row r="37903" ht="0" hidden="1" customHeight="1" x14ac:dyDescent="0.25"/>
    <row r="37904" ht="0" hidden="1" customHeight="1" x14ac:dyDescent="0.25"/>
    <row r="37905" ht="0" hidden="1" customHeight="1" x14ac:dyDescent="0.25"/>
    <row r="37906" ht="0" hidden="1" customHeight="1" x14ac:dyDescent="0.25"/>
    <row r="37907" ht="0" hidden="1" customHeight="1" x14ac:dyDescent="0.25"/>
    <row r="37908" ht="0" hidden="1" customHeight="1" x14ac:dyDescent="0.25"/>
    <row r="37909" ht="0" hidden="1" customHeight="1" x14ac:dyDescent="0.25"/>
    <row r="37910" ht="0" hidden="1" customHeight="1" x14ac:dyDescent="0.25"/>
    <row r="37911" ht="0" hidden="1" customHeight="1" x14ac:dyDescent="0.25"/>
    <row r="37912" ht="0" hidden="1" customHeight="1" x14ac:dyDescent="0.25"/>
    <row r="37913" ht="0" hidden="1" customHeight="1" x14ac:dyDescent="0.25"/>
    <row r="37914" ht="0" hidden="1" customHeight="1" x14ac:dyDescent="0.25"/>
    <row r="37915" ht="0" hidden="1" customHeight="1" x14ac:dyDescent="0.25"/>
    <row r="37916" ht="0" hidden="1" customHeight="1" x14ac:dyDescent="0.25"/>
    <row r="37917" ht="0" hidden="1" customHeight="1" x14ac:dyDescent="0.25"/>
    <row r="37918" ht="0" hidden="1" customHeight="1" x14ac:dyDescent="0.25"/>
    <row r="37919" ht="0" hidden="1" customHeight="1" x14ac:dyDescent="0.25"/>
    <row r="37920" ht="0" hidden="1" customHeight="1" x14ac:dyDescent="0.25"/>
    <row r="37921" ht="0" hidden="1" customHeight="1" x14ac:dyDescent="0.25"/>
    <row r="37922" ht="0" hidden="1" customHeight="1" x14ac:dyDescent="0.25"/>
    <row r="37923" ht="0" hidden="1" customHeight="1" x14ac:dyDescent="0.25"/>
    <row r="37924" ht="0" hidden="1" customHeight="1" x14ac:dyDescent="0.25"/>
    <row r="37925" ht="0" hidden="1" customHeight="1" x14ac:dyDescent="0.25"/>
    <row r="37926" ht="0" hidden="1" customHeight="1" x14ac:dyDescent="0.25"/>
    <row r="37927" ht="0" hidden="1" customHeight="1" x14ac:dyDescent="0.25"/>
    <row r="37928" ht="0" hidden="1" customHeight="1" x14ac:dyDescent="0.25"/>
    <row r="37929" ht="0" hidden="1" customHeight="1" x14ac:dyDescent="0.25"/>
    <row r="37930" ht="0" hidden="1" customHeight="1" x14ac:dyDescent="0.25"/>
    <row r="37931" ht="0" hidden="1" customHeight="1" x14ac:dyDescent="0.25"/>
    <row r="37932" ht="0" hidden="1" customHeight="1" x14ac:dyDescent="0.25"/>
    <row r="37933" ht="0" hidden="1" customHeight="1" x14ac:dyDescent="0.25"/>
    <row r="37934" ht="0" hidden="1" customHeight="1" x14ac:dyDescent="0.25"/>
    <row r="37935" ht="0" hidden="1" customHeight="1" x14ac:dyDescent="0.25"/>
    <row r="37936" ht="0" hidden="1" customHeight="1" x14ac:dyDescent="0.25"/>
    <row r="37937" ht="0" hidden="1" customHeight="1" x14ac:dyDescent="0.25"/>
    <row r="37938" ht="0" hidden="1" customHeight="1" x14ac:dyDescent="0.25"/>
    <row r="37939" ht="0" hidden="1" customHeight="1" x14ac:dyDescent="0.25"/>
    <row r="37940" ht="0" hidden="1" customHeight="1" x14ac:dyDescent="0.25"/>
    <row r="37941" ht="0" hidden="1" customHeight="1" x14ac:dyDescent="0.25"/>
    <row r="37942" ht="0" hidden="1" customHeight="1" x14ac:dyDescent="0.25"/>
    <row r="37943" ht="0" hidden="1" customHeight="1" x14ac:dyDescent="0.25"/>
    <row r="37944" ht="0" hidden="1" customHeight="1" x14ac:dyDescent="0.25"/>
    <row r="37945" ht="0" hidden="1" customHeight="1" x14ac:dyDescent="0.25"/>
    <row r="37946" ht="0" hidden="1" customHeight="1" x14ac:dyDescent="0.25"/>
    <row r="37947" ht="0" hidden="1" customHeight="1" x14ac:dyDescent="0.25"/>
    <row r="37948" ht="0" hidden="1" customHeight="1" x14ac:dyDescent="0.25"/>
    <row r="37949" ht="0" hidden="1" customHeight="1" x14ac:dyDescent="0.25"/>
    <row r="37950" ht="0" hidden="1" customHeight="1" x14ac:dyDescent="0.25"/>
    <row r="37951" ht="0" hidden="1" customHeight="1" x14ac:dyDescent="0.25"/>
    <row r="37952" ht="0" hidden="1" customHeight="1" x14ac:dyDescent="0.25"/>
    <row r="37953" ht="0" hidden="1" customHeight="1" x14ac:dyDescent="0.25"/>
    <row r="37954" ht="0" hidden="1" customHeight="1" x14ac:dyDescent="0.25"/>
    <row r="37955" ht="0" hidden="1" customHeight="1" x14ac:dyDescent="0.25"/>
    <row r="37956" ht="0" hidden="1" customHeight="1" x14ac:dyDescent="0.25"/>
    <row r="37957" ht="0" hidden="1" customHeight="1" x14ac:dyDescent="0.25"/>
    <row r="37958" ht="0" hidden="1" customHeight="1" x14ac:dyDescent="0.25"/>
    <row r="37959" ht="0" hidden="1" customHeight="1" x14ac:dyDescent="0.25"/>
    <row r="37960" ht="0" hidden="1" customHeight="1" x14ac:dyDescent="0.25"/>
    <row r="37961" ht="0" hidden="1" customHeight="1" x14ac:dyDescent="0.25"/>
    <row r="37962" ht="0" hidden="1" customHeight="1" x14ac:dyDescent="0.25"/>
    <row r="37963" ht="0" hidden="1" customHeight="1" x14ac:dyDescent="0.25"/>
    <row r="37964" ht="0" hidden="1" customHeight="1" x14ac:dyDescent="0.25"/>
    <row r="37965" ht="0" hidden="1" customHeight="1" x14ac:dyDescent="0.25"/>
    <row r="37966" ht="0" hidden="1" customHeight="1" x14ac:dyDescent="0.25"/>
    <row r="37967" ht="0" hidden="1" customHeight="1" x14ac:dyDescent="0.25"/>
    <row r="37968" ht="0" hidden="1" customHeight="1" x14ac:dyDescent="0.25"/>
    <row r="37969" ht="0" hidden="1" customHeight="1" x14ac:dyDescent="0.25"/>
    <row r="37970" ht="0" hidden="1" customHeight="1" x14ac:dyDescent="0.25"/>
    <row r="37971" ht="0" hidden="1" customHeight="1" x14ac:dyDescent="0.25"/>
    <row r="37972" ht="0" hidden="1" customHeight="1" x14ac:dyDescent="0.25"/>
    <row r="37973" ht="0" hidden="1" customHeight="1" x14ac:dyDescent="0.25"/>
    <row r="37974" ht="0" hidden="1" customHeight="1" x14ac:dyDescent="0.25"/>
    <row r="37975" ht="0" hidden="1" customHeight="1" x14ac:dyDescent="0.25"/>
    <row r="37976" ht="0" hidden="1" customHeight="1" x14ac:dyDescent="0.25"/>
    <row r="37977" ht="0" hidden="1" customHeight="1" x14ac:dyDescent="0.25"/>
    <row r="37978" ht="0" hidden="1" customHeight="1" x14ac:dyDescent="0.25"/>
    <row r="37979" ht="0" hidden="1" customHeight="1" x14ac:dyDescent="0.25"/>
    <row r="37980" ht="0" hidden="1" customHeight="1" x14ac:dyDescent="0.25"/>
    <row r="37981" ht="0" hidden="1" customHeight="1" x14ac:dyDescent="0.25"/>
    <row r="37982" ht="0" hidden="1" customHeight="1" x14ac:dyDescent="0.25"/>
    <row r="37983" ht="0" hidden="1" customHeight="1" x14ac:dyDescent="0.25"/>
    <row r="37984" ht="0" hidden="1" customHeight="1" x14ac:dyDescent="0.25"/>
    <row r="37985" ht="0" hidden="1" customHeight="1" x14ac:dyDescent="0.25"/>
    <row r="37986" ht="0" hidden="1" customHeight="1" x14ac:dyDescent="0.25"/>
    <row r="37987" ht="0" hidden="1" customHeight="1" x14ac:dyDescent="0.25"/>
    <row r="37988" ht="0" hidden="1" customHeight="1" x14ac:dyDescent="0.25"/>
    <row r="37989" ht="0" hidden="1" customHeight="1" x14ac:dyDescent="0.25"/>
    <row r="37990" ht="0" hidden="1" customHeight="1" x14ac:dyDescent="0.25"/>
    <row r="37991" ht="0" hidden="1" customHeight="1" x14ac:dyDescent="0.25"/>
    <row r="37992" ht="0" hidden="1" customHeight="1" x14ac:dyDescent="0.25"/>
    <row r="37993" ht="0" hidden="1" customHeight="1" x14ac:dyDescent="0.25"/>
    <row r="37994" ht="0" hidden="1" customHeight="1" x14ac:dyDescent="0.25"/>
    <row r="37995" ht="0" hidden="1" customHeight="1" x14ac:dyDescent="0.25"/>
    <row r="37996" ht="0" hidden="1" customHeight="1" x14ac:dyDescent="0.25"/>
    <row r="37997" ht="0" hidden="1" customHeight="1" x14ac:dyDescent="0.25"/>
    <row r="37998" ht="0" hidden="1" customHeight="1" x14ac:dyDescent="0.25"/>
    <row r="37999" ht="0" hidden="1" customHeight="1" x14ac:dyDescent="0.25"/>
    <row r="38000" ht="0" hidden="1" customHeight="1" x14ac:dyDescent="0.25"/>
    <row r="38001" ht="0" hidden="1" customHeight="1" x14ac:dyDescent="0.25"/>
    <row r="38002" ht="0" hidden="1" customHeight="1" x14ac:dyDescent="0.25"/>
    <row r="38003" ht="0" hidden="1" customHeight="1" x14ac:dyDescent="0.25"/>
    <row r="38004" ht="0" hidden="1" customHeight="1" x14ac:dyDescent="0.25"/>
    <row r="38005" ht="0" hidden="1" customHeight="1" x14ac:dyDescent="0.25"/>
    <row r="38006" ht="0" hidden="1" customHeight="1" x14ac:dyDescent="0.25"/>
    <row r="38007" ht="0" hidden="1" customHeight="1" x14ac:dyDescent="0.25"/>
    <row r="38008" ht="0" hidden="1" customHeight="1" x14ac:dyDescent="0.25"/>
    <row r="38009" ht="0" hidden="1" customHeight="1" x14ac:dyDescent="0.25"/>
    <row r="38010" ht="0" hidden="1" customHeight="1" x14ac:dyDescent="0.25"/>
    <row r="38011" ht="0" hidden="1" customHeight="1" x14ac:dyDescent="0.25"/>
    <row r="38012" ht="0" hidden="1" customHeight="1" x14ac:dyDescent="0.25"/>
    <row r="38013" ht="0" hidden="1" customHeight="1" x14ac:dyDescent="0.25"/>
    <row r="38014" ht="0" hidden="1" customHeight="1" x14ac:dyDescent="0.25"/>
    <row r="38015" ht="0" hidden="1" customHeight="1" x14ac:dyDescent="0.25"/>
    <row r="38016" ht="0" hidden="1" customHeight="1" x14ac:dyDescent="0.25"/>
    <row r="38017" ht="0" hidden="1" customHeight="1" x14ac:dyDescent="0.25"/>
    <row r="38018" ht="0" hidden="1" customHeight="1" x14ac:dyDescent="0.25"/>
    <row r="38019" ht="0" hidden="1" customHeight="1" x14ac:dyDescent="0.25"/>
    <row r="38020" ht="0" hidden="1" customHeight="1" x14ac:dyDescent="0.25"/>
    <row r="38021" ht="0" hidden="1" customHeight="1" x14ac:dyDescent="0.25"/>
    <row r="38022" ht="0" hidden="1" customHeight="1" x14ac:dyDescent="0.25"/>
    <row r="38023" ht="0" hidden="1" customHeight="1" x14ac:dyDescent="0.25"/>
    <row r="38024" ht="0" hidden="1" customHeight="1" x14ac:dyDescent="0.25"/>
    <row r="38025" ht="0" hidden="1" customHeight="1" x14ac:dyDescent="0.25"/>
    <row r="38026" ht="0" hidden="1" customHeight="1" x14ac:dyDescent="0.25"/>
    <row r="38027" ht="0" hidden="1" customHeight="1" x14ac:dyDescent="0.25"/>
    <row r="38028" ht="0" hidden="1" customHeight="1" x14ac:dyDescent="0.25"/>
    <row r="38029" ht="0" hidden="1" customHeight="1" x14ac:dyDescent="0.25"/>
    <row r="38030" ht="0" hidden="1" customHeight="1" x14ac:dyDescent="0.25"/>
    <row r="38031" ht="0" hidden="1" customHeight="1" x14ac:dyDescent="0.25"/>
    <row r="38032" ht="0" hidden="1" customHeight="1" x14ac:dyDescent="0.25"/>
    <row r="38033" ht="0" hidden="1" customHeight="1" x14ac:dyDescent="0.25"/>
    <row r="38034" ht="0" hidden="1" customHeight="1" x14ac:dyDescent="0.25"/>
    <row r="38035" ht="0" hidden="1" customHeight="1" x14ac:dyDescent="0.25"/>
    <row r="38036" ht="0" hidden="1" customHeight="1" x14ac:dyDescent="0.25"/>
    <row r="38037" ht="0" hidden="1" customHeight="1" x14ac:dyDescent="0.25"/>
    <row r="38038" ht="0" hidden="1" customHeight="1" x14ac:dyDescent="0.25"/>
    <row r="38039" ht="0" hidden="1" customHeight="1" x14ac:dyDescent="0.25"/>
    <row r="38040" ht="0" hidden="1" customHeight="1" x14ac:dyDescent="0.25"/>
    <row r="38041" ht="0" hidden="1" customHeight="1" x14ac:dyDescent="0.25"/>
    <row r="38042" ht="0" hidden="1" customHeight="1" x14ac:dyDescent="0.25"/>
    <row r="38043" ht="0" hidden="1" customHeight="1" x14ac:dyDescent="0.25"/>
    <row r="38044" ht="0" hidden="1" customHeight="1" x14ac:dyDescent="0.25"/>
    <row r="38045" ht="0" hidden="1" customHeight="1" x14ac:dyDescent="0.25"/>
    <row r="38046" ht="0" hidden="1" customHeight="1" x14ac:dyDescent="0.25"/>
    <row r="38047" ht="0" hidden="1" customHeight="1" x14ac:dyDescent="0.25"/>
    <row r="38048" ht="0" hidden="1" customHeight="1" x14ac:dyDescent="0.25"/>
    <row r="38049" ht="0" hidden="1" customHeight="1" x14ac:dyDescent="0.25"/>
    <row r="38050" ht="0" hidden="1" customHeight="1" x14ac:dyDescent="0.25"/>
    <row r="38051" ht="0" hidden="1" customHeight="1" x14ac:dyDescent="0.25"/>
    <row r="38052" ht="0" hidden="1" customHeight="1" x14ac:dyDescent="0.25"/>
    <row r="38053" ht="0" hidden="1" customHeight="1" x14ac:dyDescent="0.25"/>
    <row r="38054" ht="0" hidden="1" customHeight="1" x14ac:dyDescent="0.25"/>
    <row r="38055" ht="0" hidden="1" customHeight="1" x14ac:dyDescent="0.25"/>
    <row r="38056" ht="0" hidden="1" customHeight="1" x14ac:dyDescent="0.25"/>
    <row r="38057" ht="0" hidden="1" customHeight="1" x14ac:dyDescent="0.25"/>
    <row r="38058" ht="0" hidden="1" customHeight="1" x14ac:dyDescent="0.25"/>
    <row r="38059" ht="0" hidden="1" customHeight="1" x14ac:dyDescent="0.25"/>
    <row r="38060" ht="0" hidden="1" customHeight="1" x14ac:dyDescent="0.25"/>
    <row r="38061" ht="0" hidden="1" customHeight="1" x14ac:dyDescent="0.25"/>
    <row r="38062" ht="0" hidden="1" customHeight="1" x14ac:dyDescent="0.25"/>
    <row r="38063" ht="0" hidden="1" customHeight="1" x14ac:dyDescent="0.25"/>
    <row r="38064" ht="0" hidden="1" customHeight="1" x14ac:dyDescent="0.25"/>
    <row r="38065" ht="0" hidden="1" customHeight="1" x14ac:dyDescent="0.25"/>
    <row r="38066" ht="0" hidden="1" customHeight="1" x14ac:dyDescent="0.25"/>
    <row r="38067" ht="0" hidden="1" customHeight="1" x14ac:dyDescent="0.25"/>
    <row r="38068" ht="0" hidden="1" customHeight="1" x14ac:dyDescent="0.25"/>
    <row r="38069" ht="0" hidden="1" customHeight="1" x14ac:dyDescent="0.25"/>
    <row r="38070" ht="0" hidden="1" customHeight="1" x14ac:dyDescent="0.25"/>
    <row r="38071" ht="0" hidden="1" customHeight="1" x14ac:dyDescent="0.25"/>
    <row r="38072" ht="0" hidden="1" customHeight="1" x14ac:dyDescent="0.25"/>
    <row r="38073" ht="0" hidden="1" customHeight="1" x14ac:dyDescent="0.25"/>
    <row r="38074" ht="0" hidden="1" customHeight="1" x14ac:dyDescent="0.25"/>
    <row r="38075" ht="0" hidden="1" customHeight="1" x14ac:dyDescent="0.25"/>
    <row r="38076" ht="0" hidden="1" customHeight="1" x14ac:dyDescent="0.25"/>
    <row r="38077" ht="0" hidden="1" customHeight="1" x14ac:dyDescent="0.25"/>
    <row r="38078" ht="0" hidden="1" customHeight="1" x14ac:dyDescent="0.25"/>
    <row r="38079" ht="0" hidden="1" customHeight="1" x14ac:dyDescent="0.25"/>
    <row r="38080" ht="0" hidden="1" customHeight="1" x14ac:dyDescent="0.25"/>
    <row r="38081" ht="0" hidden="1" customHeight="1" x14ac:dyDescent="0.25"/>
    <row r="38082" ht="0" hidden="1" customHeight="1" x14ac:dyDescent="0.25"/>
    <row r="38083" ht="0" hidden="1" customHeight="1" x14ac:dyDescent="0.25"/>
    <row r="38084" ht="0" hidden="1" customHeight="1" x14ac:dyDescent="0.25"/>
    <row r="38085" ht="0" hidden="1" customHeight="1" x14ac:dyDescent="0.25"/>
    <row r="38086" ht="0" hidden="1" customHeight="1" x14ac:dyDescent="0.25"/>
    <row r="38087" ht="0" hidden="1" customHeight="1" x14ac:dyDescent="0.25"/>
    <row r="38088" ht="0" hidden="1" customHeight="1" x14ac:dyDescent="0.25"/>
    <row r="38089" ht="0" hidden="1" customHeight="1" x14ac:dyDescent="0.25"/>
    <row r="38090" ht="0" hidden="1" customHeight="1" x14ac:dyDescent="0.25"/>
    <row r="38091" ht="0" hidden="1" customHeight="1" x14ac:dyDescent="0.25"/>
    <row r="38092" ht="0" hidden="1" customHeight="1" x14ac:dyDescent="0.25"/>
    <row r="38093" ht="0" hidden="1" customHeight="1" x14ac:dyDescent="0.25"/>
    <row r="38094" ht="0" hidden="1" customHeight="1" x14ac:dyDescent="0.25"/>
    <row r="38095" ht="0" hidden="1" customHeight="1" x14ac:dyDescent="0.25"/>
    <row r="38096" ht="0" hidden="1" customHeight="1" x14ac:dyDescent="0.25"/>
    <row r="38097" ht="0" hidden="1" customHeight="1" x14ac:dyDescent="0.25"/>
    <row r="38098" ht="0" hidden="1" customHeight="1" x14ac:dyDescent="0.25"/>
    <row r="38099" ht="0" hidden="1" customHeight="1" x14ac:dyDescent="0.25"/>
    <row r="38100" ht="0" hidden="1" customHeight="1" x14ac:dyDescent="0.25"/>
    <row r="38101" ht="0" hidden="1" customHeight="1" x14ac:dyDescent="0.25"/>
    <row r="38102" ht="0" hidden="1" customHeight="1" x14ac:dyDescent="0.25"/>
    <row r="38103" ht="0" hidden="1" customHeight="1" x14ac:dyDescent="0.25"/>
    <row r="38104" ht="0" hidden="1" customHeight="1" x14ac:dyDescent="0.25"/>
    <row r="38105" ht="0" hidden="1" customHeight="1" x14ac:dyDescent="0.25"/>
    <row r="38106" ht="0" hidden="1" customHeight="1" x14ac:dyDescent="0.25"/>
    <row r="38107" ht="0" hidden="1" customHeight="1" x14ac:dyDescent="0.25"/>
    <row r="38108" ht="0" hidden="1" customHeight="1" x14ac:dyDescent="0.25"/>
    <row r="38109" ht="0" hidden="1" customHeight="1" x14ac:dyDescent="0.25"/>
    <row r="38110" ht="0" hidden="1" customHeight="1" x14ac:dyDescent="0.25"/>
    <row r="38111" ht="0" hidden="1" customHeight="1" x14ac:dyDescent="0.25"/>
    <row r="38112" ht="0" hidden="1" customHeight="1" x14ac:dyDescent="0.25"/>
    <row r="38113" ht="0" hidden="1" customHeight="1" x14ac:dyDescent="0.25"/>
    <row r="38114" ht="0" hidden="1" customHeight="1" x14ac:dyDescent="0.25"/>
    <row r="38115" ht="0" hidden="1" customHeight="1" x14ac:dyDescent="0.25"/>
    <row r="38116" ht="0" hidden="1" customHeight="1" x14ac:dyDescent="0.25"/>
    <row r="38117" ht="0" hidden="1" customHeight="1" x14ac:dyDescent="0.25"/>
    <row r="38118" ht="0" hidden="1" customHeight="1" x14ac:dyDescent="0.25"/>
    <row r="38119" ht="0" hidden="1" customHeight="1" x14ac:dyDescent="0.25"/>
    <row r="38120" ht="0" hidden="1" customHeight="1" x14ac:dyDescent="0.25"/>
    <row r="38121" ht="0" hidden="1" customHeight="1" x14ac:dyDescent="0.25"/>
    <row r="38122" ht="0" hidden="1" customHeight="1" x14ac:dyDescent="0.25"/>
    <row r="38123" ht="0" hidden="1" customHeight="1" x14ac:dyDescent="0.25"/>
    <row r="38124" ht="0" hidden="1" customHeight="1" x14ac:dyDescent="0.25"/>
    <row r="38125" ht="0" hidden="1" customHeight="1" x14ac:dyDescent="0.25"/>
    <row r="38126" ht="0" hidden="1" customHeight="1" x14ac:dyDescent="0.25"/>
    <row r="38127" ht="0" hidden="1" customHeight="1" x14ac:dyDescent="0.25"/>
    <row r="38128" ht="0" hidden="1" customHeight="1" x14ac:dyDescent="0.25"/>
    <row r="38129" ht="0" hidden="1" customHeight="1" x14ac:dyDescent="0.25"/>
    <row r="38130" ht="0" hidden="1" customHeight="1" x14ac:dyDescent="0.25"/>
    <row r="38131" ht="0" hidden="1" customHeight="1" x14ac:dyDescent="0.25"/>
    <row r="38132" ht="0" hidden="1" customHeight="1" x14ac:dyDescent="0.25"/>
    <row r="38133" ht="0" hidden="1" customHeight="1" x14ac:dyDescent="0.25"/>
    <row r="38134" ht="0" hidden="1" customHeight="1" x14ac:dyDescent="0.25"/>
    <row r="38135" ht="0" hidden="1" customHeight="1" x14ac:dyDescent="0.25"/>
    <row r="38136" ht="0" hidden="1" customHeight="1" x14ac:dyDescent="0.25"/>
    <row r="38137" ht="0" hidden="1" customHeight="1" x14ac:dyDescent="0.25"/>
    <row r="38138" ht="0" hidden="1" customHeight="1" x14ac:dyDescent="0.25"/>
    <row r="38139" ht="0" hidden="1" customHeight="1" x14ac:dyDescent="0.25"/>
    <row r="38140" ht="0" hidden="1" customHeight="1" x14ac:dyDescent="0.25"/>
    <row r="38141" ht="0" hidden="1" customHeight="1" x14ac:dyDescent="0.25"/>
    <row r="38142" ht="0" hidden="1" customHeight="1" x14ac:dyDescent="0.25"/>
    <row r="38143" ht="0" hidden="1" customHeight="1" x14ac:dyDescent="0.25"/>
    <row r="38144" ht="0" hidden="1" customHeight="1" x14ac:dyDescent="0.25"/>
    <row r="38145" ht="0" hidden="1" customHeight="1" x14ac:dyDescent="0.25"/>
    <row r="38146" ht="0" hidden="1" customHeight="1" x14ac:dyDescent="0.25"/>
    <row r="38147" ht="0" hidden="1" customHeight="1" x14ac:dyDescent="0.25"/>
    <row r="38148" ht="0" hidden="1" customHeight="1" x14ac:dyDescent="0.25"/>
    <row r="38149" ht="0" hidden="1" customHeight="1" x14ac:dyDescent="0.25"/>
    <row r="38150" ht="0" hidden="1" customHeight="1" x14ac:dyDescent="0.25"/>
    <row r="38151" ht="0" hidden="1" customHeight="1" x14ac:dyDescent="0.25"/>
    <row r="38152" ht="0" hidden="1" customHeight="1" x14ac:dyDescent="0.25"/>
    <row r="38153" ht="0" hidden="1" customHeight="1" x14ac:dyDescent="0.25"/>
    <row r="38154" ht="0" hidden="1" customHeight="1" x14ac:dyDescent="0.25"/>
    <row r="38155" ht="0" hidden="1" customHeight="1" x14ac:dyDescent="0.25"/>
    <row r="38156" ht="0" hidden="1" customHeight="1" x14ac:dyDescent="0.25"/>
    <row r="38157" ht="0" hidden="1" customHeight="1" x14ac:dyDescent="0.25"/>
    <row r="38158" ht="0" hidden="1" customHeight="1" x14ac:dyDescent="0.25"/>
    <row r="38159" ht="0" hidden="1" customHeight="1" x14ac:dyDescent="0.25"/>
    <row r="38160" ht="0" hidden="1" customHeight="1" x14ac:dyDescent="0.25"/>
    <row r="38161" ht="0" hidden="1" customHeight="1" x14ac:dyDescent="0.25"/>
    <row r="38162" ht="0" hidden="1" customHeight="1" x14ac:dyDescent="0.25"/>
    <row r="38163" ht="0" hidden="1" customHeight="1" x14ac:dyDescent="0.25"/>
    <row r="38164" ht="0" hidden="1" customHeight="1" x14ac:dyDescent="0.25"/>
    <row r="38165" ht="0" hidden="1" customHeight="1" x14ac:dyDescent="0.25"/>
    <row r="38166" ht="0" hidden="1" customHeight="1" x14ac:dyDescent="0.25"/>
    <row r="38167" ht="0" hidden="1" customHeight="1" x14ac:dyDescent="0.25"/>
    <row r="38168" ht="0" hidden="1" customHeight="1" x14ac:dyDescent="0.25"/>
    <row r="38169" ht="0" hidden="1" customHeight="1" x14ac:dyDescent="0.25"/>
    <row r="38170" ht="0" hidden="1" customHeight="1" x14ac:dyDescent="0.25"/>
    <row r="38171" ht="0" hidden="1" customHeight="1" x14ac:dyDescent="0.25"/>
    <row r="38172" ht="0" hidden="1" customHeight="1" x14ac:dyDescent="0.25"/>
    <row r="38173" ht="0" hidden="1" customHeight="1" x14ac:dyDescent="0.25"/>
    <row r="38174" ht="0" hidden="1" customHeight="1" x14ac:dyDescent="0.25"/>
    <row r="38175" ht="0" hidden="1" customHeight="1" x14ac:dyDescent="0.25"/>
    <row r="38176" ht="0" hidden="1" customHeight="1" x14ac:dyDescent="0.25"/>
    <row r="38177" ht="0" hidden="1" customHeight="1" x14ac:dyDescent="0.25"/>
    <row r="38178" ht="0" hidden="1" customHeight="1" x14ac:dyDescent="0.25"/>
    <row r="38179" ht="0" hidden="1" customHeight="1" x14ac:dyDescent="0.25"/>
    <row r="38180" ht="0" hidden="1" customHeight="1" x14ac:dyDescent="0.25"/>
    <row r="38181" ht="0" hidden="1" customHeight="1" x14ac:dyDescent="0.25"/>
    <row r="38182" ht="0" hidden="1" customHeight="1" x14ac:dyDescent="0.25"/>
    <row r="38183" ht="0" hidden="1" customHeight="1" x14ac:dyDescent="0.25"/>
    <row r="38184" ht="0" hidden="1" customHeight="1" x14ac:dyDescent="0.25"/>
    <row r="38185" ht="0" hidden="1" customHeight="1" x14ac:dyDescent="0.25"/>
    <row r="38186" ht="0" hidden="1" customHeight="1" x14ac:dyDescent="0.25"/>
    <row r="38187" ht="0" hidden="1" customHeight="1" x14ac:dyDescent="0.25"/>
    <row r="38188" ht="0" hidden="1" customHeight="1" x14ac:dyDescent="0.25"/>
    <row r="38189" ht="0" hidden="1" customHeight="1" x14ac:dyDescent="0.25"/>
    <row r="38190" ht="0" hidden="1" customHeight="1" x14ac:dyDescent="0.25"/>
    <row r="38191" ht="0" hidden="1" customHeight="1" x14ac:dyDescent="0.25"/>
    <row r="38192" ht="0" hidden="1" customHeight="1" x14ac:dyDescent="0.25"/>
    <row r="38193" ht="0" hidden="1" customHeight="1" x14ac:dyDescent="0.25"/>
    <row r="38194" ht="0" hidden="1" customHeight="1" x14ac:dyDescent="0.25"/>
    <row r="38195" ht="0" hidden="1" customHeight="1" x14ac:dyDescent="0.25"/>
    <row r="38196" ht="0" hidden="1" customHeight="1" x14ac:dyDescent="0.25"/>
    <row r="38197" ht="0" hidden="1" customHeight="1" x14ac:dyDescent="0.25"/>
    <row r="38198" ht="0" hidden="1" customHeight="1" x14ac:dyDescent="0.25"/>
    <row r="38199" ht="0" hidden="1" customHeight="1" x14ac:dyDescent="0.25"/>
    <row r="38200" ht="0" hidden="1" customHeight="1" x14ac:dyDescent="0.25"/>
    <row r="38201" ht="0" hidden="1" customHeight="1" x14ac:dyDescent="0.25"/>
    <row r="38202" ht="0" hidden="1" customHeight="1" x14ac:dyDescent="0.25"/>
    <row r="38203" ht="0" hidden="1" customHeight="1" x14ac:dyDescent="0.25"/>
    <row r="38204" ht="0" hidden="1" customHeight="1" x14ac:dyDescent="0.25"/>
    <row r="38205" ht="0" hidden="1" customHeight="1" x14ac:dyDescent="0.25"/>
    <row r="38206" ht="0" hidden="1" customHeight="1" x14ac:dyDescent="0.25"/>
    <row r="38207" ht="0" hidden="1" customHeight="1" x14ac:dyDescent="0.25"/>
    <row r="38208" ht="0" hidden="1" customHeight="1" x14ac:dyDescent="0.25"/>
    <row r="38209" ht="0" hidden="1" customHeight="1" x14ac:dyDescent="0.25"/>
    <row r="38210" ht="0" hidden="1" customHeight="1" x14ac:dyDescent="0.25"/>
    <row r="38211" ht="0" hidden="1" customHeight="1" x14ac:dyDescent="0.25"/>
    <row r="38212" ht="0" hidden="1" customHeight="1" x14ac:dyDescent="0.25"/>
    <row r="38213" ht="0" hidden="1" customHeight="1" x14ac:dyDescent="0.25"/>
    <row r="38214" ht="0" hidden="1" customHeight="1" x14ac:dyDescent="0.25"/>
    <row r="38215" ht="0" hidden="1" customHeight="1" x14ac:dyDescent="0.25"/>
    <row r="38216" ht="0" hidden="1" customHeight="1" x14ac:dyDescent="0.25"/>
    <row r="38217" ht="0" hidden="1" customHeight="1" x14ac:dyDescent="0.25"/>
    <row r="38218" ht="0" hidden="1" customHeight="1" x14ac:dyDescent="0.25"/>
    <row r="38219" ht="0" hidden="1" customHeight="1" x14ac:dyDescent="0.25"/>
    <row r="38220" ht="0" hidden="1" customHeight="1" x14ac:dyDescent="0.25"/>
    <row r="38221" ht="0" hidden="1" customHeight="1" x14ac:dyDescent="0.25"/>
    <row r="38222" ht="0" hidden="1" customHeight="1" x14ac:dyDescent="0.25"/>
    <row r="38223" ht="0" hidden="1" customHeight="1" x14ac:dyDescent="0.25"/>
    <row r="38224" ht="0" hidden="1" customHeight="1" x14ac:dyDescent="0.25"/>
    <row r="38225" ht="0" hidden="1" customHeight="1" x14ac:dyDescent="0.25"/>
    <row r="38226" ht="0" hidden="1" customHeight="1" x14ac:dyDescent="0.25"/>
    <row r="38227" ht="0" hidden="1" customHeight="1" x14ac:dyDescent="0.25"/>
    <row r="38228" ht="0" hidden="1" customHeight="1" x14ac:dyDescent="0.25"/>
    <row r="38229" ht="0" hidden="1" customHeight="1" x14ac:dyDescent="0.25"/>
    <row r="38230" ht="0" hidden="1" customHeight="1" x14ac:dyDescent="0.25"/>
    <row r="38231" ht="0" hidden="1" customHeight="1" x14ac:dyDescent="0.25"/>
    <row r="38232" ht="0" hidden="1" customHeight="1" x14ac:dyDescent="0.25"/>
    <row r="38233" ht="0" hidden="1" customHeight="1" x14ac:dyDescent="0.25"/>
    <row r="38234" ht="0" hidden="1" customHeight="1" x14ac:dyDescent="0.25"/>
    <row r="38235" ht="0" hidden="1" customHeight="1" x14ac:dyDescent="0.25"/>
    <row r="38236" ht="0" hidden="1" customHeight="1" x14ac:dyDescent="0.25"/>
    <row r="38237" ht="0" hidden="1" customHeight="1" x14ac:dyDescent="0.25"/>
    <row r="38238" ht="0" hidden="1" customHeight="1" x14ac:dyDescent="0.25"/>
    <row r="38239" ht="0" hidden="1" customHeight="1" x14ac:dyDescent="0.25"/>
    <row r="38240" ht="0" hidden="1" customHeight="1" x14ac:dyDescent="0.25"/>
    <row r="38241" ht="0" hidden="1" customHeight="1" x14ac:dyDescent="0.25"/>
    <row r="38242" ht="0" hidden="1" customHeight="1" x14ac:dyDescent="0.25"/>
    <row r="38243" ht="0" hidden="1" customHeight="1" x14ac:dyDescent="0.25"/>
    <row r="38244" ht="0" hidden="1" customHeight="1" x14ac:dyDescent="0.25"/>
    <row r="38245" ht="0" hidden="1" customHeight="1" x14ac:dyDescent="0.25"/>
    <row r="38246" ht="0" hidden="1" customHeight="1" x14ac:dyDescent="0.25"/>
    <row r="38247" ht="0" hidden="1" customHeight="1" x14ac:dyDescent="0.25"/>
    <row r="38248" ht="0" hidden="1" customHeight="1" x14ac:dyDescent="0.25"/>
    <row r="38249" ht="0" hidden="1" customHeight="1" x14ac:dyDescent="0.25"/>
    <row r="38250" ht="0" hidden="1" customHeight="1" x14ac:dyDescent="0.25"/>
    <row r="38251" ht="0" hidden="1" customHeight="1" x14ac:dyDescent="0.25"/>
    <row r="38252" ht="0" hidden="1" customHeight="1" x14ac:dyDescent="0.25"/>
    <row r="38253" ht="0" hidden="1" customHeight="1" x14ac:dyDescent="0.25"/>
    <row r="38254" ht="0" hidden="1" customHeight="1" x14ac:dyDescent="0.25"/>
    <row r="38255" ht="0" hidden="1" customHeight="1" x14ac:dyDescent="0.25"/>
    <row r="38256" ht="0" hidden="1" customHeight="1" x14ac:dyDescent="0.25"/>
    <row r="38257" ht="0" hidden="1" customHeight="1" x14ac:dyDescent="0.25"/>
    <row r="38258" ht="0" hidden="1" customHeight="1" x14ac:dyDescent="0.25"/>
    <row r="38259" ht="0" hidden="1" customHeight="1" x14ac:dyDescent="0.25"/>
    <row r="38260" ht="0" hidden="1" customHeight="1" x14ac:dyDescent="0.25"/>
    <row r="38261" ht="0" hidden="1" customHeight="1" x14ac:dyDescent="0.25"/>
    <row r="38262" ht="0" hidden="1" customHeight="1" x14ac:dyDescent="0.25"/>
    <row r="38263" ht="0" hidden="1" customHeight="1" x14ac:dyDescent="0.25"/>
    <row r="38264" ht="0" hidden="1" customHeight="1" x14ac:dyDescent="0.25"/>
    <row r="38265" ht="0" hidden="1" customHeight="1" x14ac:dyDescent="0.25"/>
    <row r="38266" ht="0" hidden="1" customHeight="1" x14ac:dyDescent="0.25"/>
    <row r="38267" ht="0" hidden="1" customHeight="1" x14ac:dyDescent="0.25"/>
    <row r="38268" ht="0" hidden="1" customHeight="1" x14ac:dyDescent="0.25"/>
    <row r="38269" ht="0" hidden="1" customHeight="1" x14ac:dyDescent="0.25"/>
    <row r="38270" ht="0" hidden="1" customHeight="1" x14ac:dyDescent="0.25"/>
    <row r="38271" ht="0" hidden="1" customHeight="1" x14ac:dyDescent="0.25"/>
    <row r="38272" ht="0" hidden="1" customHeight="1" x14ac:dyDescent="0.25"/>
    <row r="38273" ht="0" hidden="1" customHeight="1" x14ac:dyDescent="0.25"/>
    <row r="38274" ht="0" hidden="1" customHeight="1" x14ac:dyDescent="0.25"/>
    <row r="38275" ht="0" hidden="1" customHeight="1" x14ac:dyDescent="0.25"/>
    <row r="38276" ht="0" hidden="1" customHeight="1" x14ac:dyDescent="0.25"/>
    <row r="38277" ht="0" hidden="1" customHeight="1" x14ac:dyDescent="0.25"/>
    <row r="38278" ht="0" hidden="1" customHeight="1" x14ac:dyDescent="0.25"/>
    <row r="38279" ht="0" hidden="1" customHeight="1" x14ac:dyDescent="0.25"/>
    <row r="38280" ht="0" hidden="1" customHeight="1" x14ac:dyDescent="0.25"/>
    <row r="38281" ht="0" hidden="1" customHeight="1" x14ac:dyDescent="0.25"/>
    <row r="38282" ht="0" hidden="1" customHeight="1" x14ac:dyDescent="0.25"/>
    <row r="38283" ht="0" hidden="1" customHeight="1" x14ac:dyDescent="0.25"/>
    <row r="38284" ht="0" hidden="1" customHeight="1" x14ac:dyDescent="0.25"/>
    <row r="38285" ht="0" hidden="1" customHeight="1" x14ac:dyDescent="0.25"/>
    <row r="38286" ht="0" hidden="1" customHeight="1" x14ac:dyDescent="0.25"/>
    <row r="38287" ht="0" hidden="1" customHeight="1" x14ac:dyDescent="0.25"/>
    <row r="38288" ht="0" hidden="1" customHeight="1" x14ac:dyDescent="0.25"/>
    <row r="38289" ht="0" hidden="1" customHeight="1" x14ac:dyDescent="0.25"/>
    <row r="38290" ht="0" hidden="1" customHeight="1" x14ac:dyDescent="0.25"/>
    <row r="38291" ht="0" hidden="1" customHeight="1" x14ac:dyDescent="0.25"/>
    <row r="38292" ht="0" hidden="1" customHeight="1" x14ac:dyDescent="0.25"/>
    <row r="38293" ht="0" hidden="1" customHeight="1" x14ac:dyDescent="0.25"/>
    <row r="38294" ht="0" hidden="1" customHeight="1" x14ac:dyDescent="0.25"/>
    <row r="38295" ht="0" hidden="1" customHeight="1" x14ac:dyDescent="0.25"/>
    <row r="38296" ht="0" hidden="1" customHeight="1" x14ac:dyDescent="0.25"/>
    <row r="38297" ht="0" hidden="1" customHeight="1" x14ac:dyDescent="0.25"/>
    <row r="38298" ht="0" hidden="1" customHeight="1" x14ac:dyDescent="0.25"/>
    <row r="38299" ht="0" hidden="1" customHeight="1" x14ac:dyDescent="0.25"/>
    <row r="38300" ht="0" hidden="1" customHeight="1" x14ac:dyDescent="0.25"/>
    <row r="38301" ht="0" hidden="1" customHeight="1" x14ac:dyDescent="0.25"/>
    <row r="38302" ht="0" hidden="1" customHeight="1" x14ac:dyDescent="0.25"/>
    <row r="38303" ht="0" hidden="1" customHeight="1" x14ac:dyDescent="0.25"/>
    <row r="38304" ht="0" hidden="1" customHeight="1" x14ac:dyDescent="0.25"/>
    <row r="38305" ht="0" hidden="1" customHeight="1" x14ac:dyDescent="0.25"/>
    <row r="38306" ht="0" hidden="1" customHeight="1" x14ac:dyDescent="0.25"/>
    <row r="38307" ht="0" hidden="1" customHeight="1" x14ac:dyDescent="0.25"/>
    <row r="38308" ht="0" hidden="1" customHeight="1" x14ac:dyDescent="0.25"/>
    <row r="38309" ht="0" hidden="1" customHeight="1" x14ac:dyDescent="0.25"/>
    <row r="38310" ht="0" hidden="1" customHeight="1" x14ac:dyDescent="0.25"/>
    <row r="38311" ht="0" hidden="1" customHeight="1" x14ac:dyDescent="0.25"/>
    <row r="38312" ht="0" hidden="1" customHeight="1" x14ac:dyDescent="0.25"/>
    <row r="38313" ht="0" hidden="1" customHeight="1" x14ac:dyDescent="0.25"/>
    <row r="38314" ht="0" hidden="1" customHeight="1" x14ac:dyDescent="0.25"/>
    <row r="38315" ht="0" hidden="1" customHeight="1" x14ac:dyDescent="0.25"/>
    <row r="38316" ht="0" hidden="1" customHeight="1" x14ac:dyDescent="0.25"/>
    <row r="38317" ht="0" hidden="1" customHeight="1" x14ac:dyDescent="0.25"/>
    <row r="38318" ht="0" hidden="1" customHeight="1" x14ac:dyDescent="0.25"/>
    <row r="38319" ht="0" hidden="1" customHeight="1" x14ac:dyDescent="0.25"/>
    <row r="38320" ht="0" hidden="1" customHeight="1" x14ac:dyDescent="0.25"/>
    <row r="38321" ht="0" hidden="1" customHeight="1" x14ac:dyDescent="0.25"/>
    <row r="38322" ht="0" hidden="1" customHeight="1" x14ac:dyDescent="0.25"/>
    <row r="38323" ht="0" hidden="1" customHeight="1" x14ac:dyDescent="0.25"/>
    <row r="38324" ht="0" hidden="1" customHeight="1" x14ac:dyDescent="0.25"/>
    <row r="38325" ht="0" hidden="1" customHeight="1" x14ac:dyDescent="0.25"/>
    <row r="38326" ht="0" hidden="1" customHeight="1" x14ac:dyDescent="0.25"/>
    <row r="38327" ht="0" hidden="1" customHeight="1" x14ac:dyDescent="0.25"/>
    <row r="38328" ht="0" hidden="1" customHeight="1" x14ac:dyDescent="0.25"/>
    <row r="38329" ht="0" hidden="1" customHeight="1" x14ac:dyDescent="0.25"/>
    <row r="38330" ht="0" hidden="1" customHeight="1" x14ac:dyDescent="0.25"/>
    <row r="38331" ht="0" hidden="1" customHeight="1" x14ac:dyDescent="0.25"/>
    <row r="38332" ht="0" hidden="1" customHeight="1" x14ac:dyDescent="0.25"/>
    <row r="38333" ht="0" hidden="1" customHeight="1" x14ac:dyDescent="0.25"/>
    <row r="38334" ht="0" hidden="1" customHeight="1" x14ac:dyDescent="0.25"/>
    <row r="38335" ht="0" hidden="1" customHeight="1" x14ac:dyDescent="0.25"/>
    <row r="38336" ht="0" hidden="1" customHeight="1" x14ac:dyDescent="0.25"/>
    <row r="38337" ht="0" hidden="1" customHeight="1" x14ac:dyDescent="0.25"/>
    <row r="38338" ht="0" hidden="1" customHeight="1" x14ac:dyDescent="0.25"/>
    <row r="38339" ht="0" hidden="1" customHeight="1" x14ac:dyDescent="0.25"/>
    <row r="38340" ht="0" hidden="1" customHeight="1" x14ac:dyDescent="0.25"/>
    <row r="38341" ht="0" hidden="1" customHeight="1" x14ac:dyDescent="0.25"/>
    <row r="38342" ht="0" hidden="1" customHeight="1" x14ac:dyDescent="0.25"/>
    <row r="38343" ht="0" hidden="1" customHeight="1" x14ac:dyDescent="0.25"/>
    <row r="38344" ht="0" hidden="1" customHeight="1" x14ac:dyDescent="0.25"/>
    <row r="38345" ht="0" hidden="1" customHeight="1" x14ac:dyDescent="0.25"/>
    <row r="38346" ht="0" hidden="1" customHeight="1" x14ac:dyDescent="0.25"/>
    <row r="38347" ht="0" hidden="1" customHeight="1" x14ac:dyDescent="0.25"/>
    <row r="38348" ht="0" hidden="1" customHeight="1" x14ac:dyDescent="0.25"/>
    <row r="38349" ht="0" hidden="1" customHeight="1" x14ac:dyDescent="0.25"/>
    <row r="38350" ht="0" hidden="1" customHeight="1" x14ac:dyDescent="0.25"/>
    <row r="38351" ht="0" hidden="1" customHeight="1" x14ac:dyDescent="0.25"/>
    <row r="38352" ht="0" hidden="1" customHeight="1" x14ac:dyDescent="0.25"/>
    <row r="38353" ht="0" hidden="1" customHeight="1" x14ac:dyDescent="0.25"/>
    <row r="38354" ht="0" hidden="1" customHeight="1" x14ac:dyDescent="0.25"/>
    <row r="38355" ht="0" hidden="1" customHeight="1" x14ac:dyDescent="0.25"/>
    <row r="38356" ht="0" hidden="1" customHeight="1" x14ac:dyDescent="0.25"/>
    <row r="38357" ht="0" hidden="1" customHeight="1" x14ac:dyDescent="0.25"/>
    <row r="38358" ht="0" hidden="1" customHeight="1" x14ac:dyDescent="0.25"/>
    <row r="38359" ht="0" hidden="1" customHeight="1" x14ac:dyDescent="0.25"/>
    <row r="38360" ht="0" hidden="1" customHeight="1" x14ac:dyDescent="0.25"/>
    <row r="38361" ht="0" hidden="1" customHeight="1" x14ac:dyDescent="0.25"/>
    <row r="38362" ht="0" hidden="1" customHeight="1" x14ac:dyDescent="0.25"/>
    <row r="38363" ht="0" hidden="1" customHeight="1" x14ac:dyDescent="0.25"/>
    <row r="38364" ht="0" hidden="1" customHeight="1" x14ac:dyDescent="0.25"/>
    <row r="38365" ht="0" hidden="1" customHeight="1" x14ac:dyDescent="0.25"/>
    <row r="38366" ht="0" hidden="1" customHeight="1" x14ac:dyDescent="0.25"/>
    <row r="38367" ht="0" hidden="1" customHeight="1" x14ac:dyDescent="0.25"/>
    <row r="38368" ht="0" hidden="1" customHeight="1" x14ac:dyDescent="0.25"/>
    <row r="38369" ht="0" hidden="1" customHeight="1" x14ac:dyDescent="0.25"/>
    <row r="38370" ht="0" hidden="1" customHeight="1" x14ac:dyDescent="0.25"/>
    <row r="38371" ht="0" hidden="1" customHeight="1" x14ac:dyDescent="0.25"/>
    <row r="38372" ht="0" hidden="1" customHeight="1" x14ac:dyDescent="0.25"/>
    <row r="38373" ht="0" hidden="1" customHeight="1" x14ac:dyDescent="0.25"/>
    <row r="38374" ht="0" hidden="1" customHeight="1" x14ac:dyDescent="0.25"/>
    <row r="38375" ht="0" hidden="1" customHeight="1" x14ac:dyDescent="0.25"/>
    <row r="38376" ht="0" hidden="1" customHeight="1" x14ac:dyDescent="0.25"/>
    <row r="38377" ht="0" hidden="1" customHeight="1" x14ac:dyDescent="0.25"/>
    <row r="38378" ht="0" hidden="1" customHeight="1" x14ac:dyDescent="0.25"/>
    <row r="38379" ht="0" hidden="1" customHeight="1" x14ac:dyDescent="0.25"/>
    <row r="38380" ht="0" hidden="1" customHeight="1" x14ac:dyDescent="0.25"/>
    <row r="38381" ht="0" hidden="1" customHeight="1" x14ac:dyDescent="0.25"/>
    <row r="38382" ht="0" hidden="1" customHeight="1" x14ac:dyDescent="0.25"/>
    <row r="38383" ht="0" hidden="1" customHeight="1" x14ac:dyDescent="0.25"/>
    <row r="38384" ht="0" hidden="1" customHeight="1" x14ac:dyDescent="0.25"/>
    <row r="38385" ht="0" hidden="1" customHeight="1" x14ac:dyDescent="0.25"/>
    <row r="38386" ht="0" hidden="1" customHeight="1" x14ac:dyDescent="0.25"/>
    <row r="38387" ht="0" hidden="1" customHeight="1" x14ac:dyDescent="0.25"/>
    <row r="38388" ht="0" hidden="1" customHeight="1" x14ac:dyDescent="0.25"/>
    <row r="38389" ht="0" hidden="1" customHeight="1" x14ac:dyDescent="0.25"/>
    <row r="38390" ht="0" hidden="1" customHeight="1" x14ac:dyDescent="0.25"/>
    <row r="38391" ht="0" hidden="1" customHeight="1" x14ac:dyDescent="0.25"/>
    <row r="38392" ht="0" hidden="1" customHeight="1" x14ac:dyDescent="0.25"/>
    <row r="38393" ht="0" hidden="1" customHeight="1" x14ac:dyDescent="0.25"/>
    <row r="38394" ht="0" hidden="1" customHeight="1" x14ac:dyDescent="0.25"/>
    <row r="38395" ht="0" hidden="1" customHeight="1" x14ac:dyDescent="0.25"/>
    <row r="38396" ht="0" hidden="1" customHeight="1" x14ac:dyDescent="0.25"/>
    <row r="38397" ht="0" hidden="1" customHeight="1" x14ac:dyDescent="0.25"/>
    <row r="38398" ht="0" hidden="1" customHeight="1" x14ac:dyDescent="0.25"/>
    <row r="38399" ht="0" hidden="1" customHeight="1" x14ac:dyDescent="0.25"/>
    <row r="38400" ht="0" hidden="1" customHeight="1" x14ac:dyDescent="0.25"/>
    <row r="38401" ht="0" hidden="1" customHeight="1" x14ac:dyDescent="0.25"/>
    <row r="38402" ht="0" hidden="1" customHeight="1" x14ac:dyDescent="0.25"/>
    <row r="38403" ht="0" hidden="1" customHeight="1" x14ac:dyDescent="0.25"/>
    <row r="38404" ht="0" hidden="1" customHeight="1" x14ac:dyDescent="0.25"/>
    <row r="38405" ht="0" hidden="1" customHeight="1" x14ac:dyDescent="0.25"/>
    <row r="38406" ht="0" hidden="1" customHeight="1" x14ac:dyDescent="0.25"/>
    <row r="38407" ht="0" hidden="1" customHeight="1" x14ac:dyDescent="0.25"/>
    <row r="38408" ht="0" hidden="1" customHeight="1" x14ac:dyDescent="0.25"/>
    <row r="38409" ht="0" hidden="1" customHeight="1" x14ac:dyDescent="0.25"/>
    <row r="38410" ht="0" hidden="1" customHeight="1" x14ac:dyDescent="0.25"/>
    <row r="38411" ht="0" hidden="1" customHeight="1" x14ac:dyDescent="0.25"/>
    <row r="38412" ht="0" hidden="1" customHeight="1" x14ac:dyDescent="0.25"/>
    <row r="38413" ht="0" hidden="1" customHeight="1" x14ac:dyDescent="0.25"/>
    <row r="38414" ht="0" hidden="1" customHeight="1" x14ac:dyDescent="0.25"/>
    <row r="38415" ht="0" hidden="1" customHeight="1" x14ac:dyDescent="0.25"/>
    <row r="38416" ht="0" hidden="1" customHeight="1" x14ac:dyDescent="0.25"/>
    <row r="38417" ht="0" hidden="1" customHeight="1" x14ac:dyDescent="0.25"/>
    <row r="38418" ht="0" hidden="1" customHeight="1" x14ac:dyDescent="0.25"/>
    <row r="38419" ht="0" hidden="1" customHeight="1" x14ac:dyDescent="0.25"/>
    <row r="38420" ht="0" hidden="1" customHeight="1" x14ac:dyDescent="0.25"/>
    <row r="38421" ht="0" hidden="1" customHeight="1" x14ac:dyDescent="0.25"/>
    <row r="38422" ht="0" hidden="1" customHeight="1" x14ac:dyDescent="0.25"/>
    <row r="38423" ht="0" hidden="1" customHeight="1" x14ac:dyDescent="0.25"/>
    <row r="38424" ht="0" hidden="1" customHeight="1" x14ac:dyDescent="0.25"/>
    <row r="38425" ht="0" hidden="1" customHeight="1" x14ac:dyDescent="0.25"/>
    <row r="38426" ht="0" hidden="1" customHeight="1" x14ac:dyDescent="0.25"/>
    <row r="38427" ht="0" hidden="1" customHeight="1" x14ac:dyDescent="0.25"/>
    <row r="38428" ht="0" hidden="1" customHeight="1" x14ac:dyDescent="0.25"/>
    <row r="38429" ht="0" hidden="1" customHeight="1" x14ac:dyDescent="0.25"/>
    <row r="38430" ht="0" hidden="1" customHeight="1" x14ac:dyDescent="0.25"/>
    <row r="38431" ht="0" hidden="1" customHeight="1" x14ac:dyDescent="0.25"/>
    <row r="38432" ht="0" hidden="1" customHeight="1" x14ac:dyDescent="0.25"/>
    <row r="38433" ht="0" hidden="1" customHeight="1" x14ac:dyDescent="0.25"/>
    <row r="38434" ht="0" hidden="1" customHeight="1" x14ac:dyDescent="0.25"/>
    <row r="38435" ht="0" hidden="1" customHeight="1" x14ac:dyDescent="0.25"/>
    <row r="38436" ht="0" hidden="1" customHeight="1" x14ac:dyDescent="0.25"/>
    <row r="38437" ht="0" hidden="1" customHeight="1" x14ac:dyDescent="0.25"/>
    <row r="38438" ht="0" hidden="1" customHeight="1" x14ac:dyDescent="0.25"/>
    <row r="38439" ht="0" hidden="1" customHeight="1" x14ac:dyDescent="0.25"/>
    <row r="38440" ht="0" hidden="1" customHeight="1" x14ac:dyDescent="0.25"/>
    <row r="38441" ht="0" hidden="1" customHeight="1" x14ac:dyDescent="0.25"/>
    <row r="38442" ht="0" hidden="1" customHeight="1" x14ac:dyDescent="0.25"/>
    <row r="38443" ht="0" hidden="1" customHeight="1" x14ac:dyDescent="0.25"/>
    <row r="38444" ht="0" hidden="1" customHeight="1" x14ac:dyDescent="0.25"/>
    <row r="38445" ht="0" hidden="1" customHeight="1" x14ac:dyDescent="0.25"/>
    <row r="38446" ht="0" hidden="1" customHeight="1" x14ac:dyDescent="0.25"/>
    <row r="38447" ht="0" hidden="1" customHeight="1" x14ac:dyDescent="0.25"/>
    <row r="38448" ht="0" hidden="1" customHeight="1" x14ac:dyDescent="0.25"/>
    <row r="38449" ht="0" hidden="1" customHeight="1" x14ac:dyDescent="0.25"/>
    <row r="38450" ht="0" hidden="1" customHeight="1" x14ac:dyDescent="0.25"/>
    <row r="38451" ht="0" hidden="1" customHeight="1" x14ac:dyDescent="0.25"/>
    <row r="38452" ht="0" hidden="1" customHeight="1" x14ac:dyDescent="0.25"/>
    <row r="38453" ht="0" hidden="1" customHeight="1" x14ac:dyDescent="0.25"/>
    <row r="38454" ht="0" hidden="1" customHeight="1" x14ac:dyDescent="0.25"/>
    <row r="38455" ht="0" hidden="1" customHeight="1" x14ac:dyDescent="0.25"/>
    <row r="38456" ht="0" hidden="1" customHeight="1" x14ac:dyDescent="0.25"/>
    <row r="38457" ht="0" hidden="1" customHeight="1" x14ac:dyDescent="0.25"/>
    <row r="38458" ht="0" hidden="1" customHeight="1" x14ac:dyDescent="0.25"/>
    <row r="38459" ht="0" hidden="1" customHeight="1" x14ac:dyDescent="0.25"/>
    <row r="38460" ht="0" hidden="1" customHeight="1" x14ac:dyDescent="0.25"/>
    <row r="38461" ht="0" hidden="1" customHeight="1" x14ac:dyDescent="0.25"/>
    <row r="38462" ht="0" hidden="1" customHeight="1" x14ac:dyDescent="0.25"/>
    <row r="38463" ht="0" hidden="1" customHeight="1" x14ac:dyDescent="0.25"/>
    <row r="38464" ht="0" hidden="1" customHeight="1" x14ac:dyDescent="0.25"/>
    <row r="38465" ht="0" hidden="1" customHeight="1" x14ac:dyDescent="0.25"/>
    <row r="38466" ht="0" hidden="1" customHeight="1" x14ac:dyDescent="0.25"/>
    <row r="38467" ht="0" hidden="1" customHeight="1" x14ac:dyDescent="0.25"/>
    <row r="38468" ht="0" hidden="1" customHeight="1" x14ac:dyDescent="0.25"/>
    <row r="38469" ht="0" hidden="1" customHeight="1" x14ac:dyDescent="0.25"/>
    <row r="38470" ht="0" hidden="1" customHeight="1" x14ac:dyDescent="0.25"/>
    <row r="38471" ht="0" hidden="1" customHeight="1" x14ac:dyDescent="0.25"/>
    <row r="38472" ht="0" hidden="1" customHeight="1" x14ac:dyDescent="0.25"/>
    <row r="38473" ht="0" hidden="1" customHeight="1" x14ac:dyDescent="0.25"/>
    <row r="38474" ht="0" hidden="1" customHeight="1" x14ac:dyDescent="0.25"/>
    <row r="38475" ht="0" hidden="1" customHeight="1" x14ac:dyDescent="0.25"/>
    <row r="38476" ht="0" hidden="1" customHeight="1" x14ac:dyDescent="0.25"/>
    <row r="38477" ht="0" hidden="1" customHeight="1" x14ac:dyDescent="0.25"/>
    <row r="38478" ht="0" hidden="1" customHeight="1" x14ac:dyDescent="0.25"/>
    <row r="38479" ht="0" hidden="1" customHeight="1" x14ac:dyDescent="0.25"/>
    <row r="38480" ht="0" hidden="1" customHeight="1" x14ac:dyDescent="0.25"/>
    <row r="38481" ht="0" hidden="1" customHeight="1" x14ac:dyDescent="0.25"/>
    <row r="38482" ht="0" hidden="1" customHeight="1" x14ac:dyDescent="0.25"/>
    <row r="38483" ht="0" hidden="1" customHeight="1" x14ac:dyDescent="0.25"/>
    <row r="38484" ht="0" hidden="1" customHeight="1" x14ac:dyDescent="0.25"/>
    <row r="38485" ht="0" hidden="1" customHeight="1" x14ac:dyDescent="0.25"/>
    <row r="38486" ht="0" hidden="1" customHeight="1" x14ac:dyDescent="0.25"/>
    <row r="38487" ht="0" hidden="1" customHeight="1" x14ac:dyDescent="0.25"/>
    <row r="38488" ht="0" hidden="1" customHeight="1" x14ac:dyDescent="0.25"/>
    <row r="38489" ht="0" hidden="1" customHeight="1" x14ac:dyDescent="0.25"/>
    <row r="38490" ht="0" hidden="1" customHeight="1" x14ac:dyDescent="0.25"/>
    <row r="38491" ht="0" hidden="1" customHeight="1" x14ac:dyDescent="0.25"/>
    <row r="38492" ht="0" hidden="1" customHeight="1" x14ac:dyDescent="0.25"/>
    <row r="38493" ht="0" hidden="1" customHeight="1" x14ac:dyDescent="0.25"/>
    <row r="38494" ht="0" hidden="1" customHeight="1" x14ac:dyDescent="0.25"/>
    <row r="38495" ht="0" hidden="1" customHeight="1" x14ac:dyDescent="0.25"/>
    <row r="38496" ht="0" hidden="1" customHeight="1" x14ac:dyDescent="0.25"/>
    <row r="38497" ht="0" hidden="1" customHeight="1" x14ac:dyDescent="0.25"/>
    <row r="38498" ht="0" hidden="1" customHeight="1" x14ac:dyDescent="0.25"/>
    <row r="38499" ht="0" hidden="1" customHeight="1" x14ac:dyDescent="0.25"/>
    <row r="38500" ht="0" hidden="1" customHeight="1" x14ac:dyDescent="0.25"/>
    <row r="38501" ht="0" hidden="1" customHeight="1" x14ac:dyDescent="0.25"/>
    <row r="38502" ht="0" hidden="1" customHeight="1" x14ac:dyDescent="0.25"/>
    <row r="38503" ht="0" hidden="1" customHeight="1" x14ac:dyDescent="0.25"/>
    <row r="38504" ht="0" hidden="1" customHeight="1" x14ac:dyDescent="0.25"/>
    <row r="38505" ht="0" hidden="1" customHeight="1" x14ac:dyDescent="0.25"/>
    <row r="38506" ht="0" hidden="1" customHeight="1" x14ac:dyDescent="0.25"/>
    <row r="38507" ht="0" hidden="1" customHeight="1" x14ac:dyDescent="0.25"/>
    <row r="38508" ht="0" hidden="1" customHeight="1" x14ac:dyDescent="0.25"/>
    <row r="38509" ht="0" hidden="1" customHeight="1" x14ac:dyDescent="0.25"/>
    <row r="38510" ht="0" hidden="1" customHeight="1" x14ac:dyDescent="0.25"/>
    <row r="38511" ht="0" hidden="1" customHeight="1" x14ac:dyDescent="0.25"/>
    <row r="38512" ht="0" hidden="1" customHeight="1" x14ac:dyDescent="0.25"/>
    <row r="38513" ht="0" hidden="1" customHeight="1" x14ac:dyDescent="0.25"/>
    <row r="38514" ht="0" hidden="1" customHeight="1" x14ac:dyDescent="0.25"/>
    <row r="38515" ht="0" hidden="1" customHeight="1" x14ac:dyDescent="0.25"/>
    <row r="38516" ht="0" hidden="1" customHeight="1" x14ac:dyDescent="0.25"/>
    <row r="38517" ht="0" hidden="1" customHeight="1" x14ac:dyDescent="0.25"/>
    <row r="38518" ht="0" hidden="1" customHeight="1" x14ac:dyDescent="0.25"/>
    <row r="38519" ht="0" hidden="1" customHeight="1" x14ac:dyDescent="0.25"/>
    <row r="38520" ht="0" hidden="1" customHeight="1" x14ac:dyDescent="0.25"/>
    <row r="38521" ht="0" hidden="1" customHeight="1" x14ac:dyDescent="0.25"/>
    <row r="38522" ht="0" hidden="1" customHeight="1" x14ac:dyDescent="0.25"/>
    <row r="38523" ht="0" hidden="1" customHeight="1" x14ac:dyDescent="0.25"/>
    <row r="38524" ht="0" hidden="1" customHeight="1" x14ac:dyDescent="0.25"/>
    <row r="38525" ht="0" hidden="1" customHeight="1" x14ac:dyDescent="0.25"/>
    <row r="38526" ht="0" hidden="1" customHeight="1" x14ac:dyDescent="0.25"/>
    <row r="38527" ht="0" hidden="1" customHeight="1" x14ac:dyDescent="0.25"/>
    <row r="38528" ht="0" hidden="1" customHeight="1" x14ac:dyDescent="0.25"/>
    <row r="38529" ht="0" hidden="1" customHeight="1" x14ac:dyDescent="0.25"/>
    <row r="38530" ht="0" hidden="1" customHeight="1" x14ac:dyDescent="0.25"/>
    <row r="38531" ht="0" hidden="1" customHeight="1" x14ac:dyDescent="0.25"/>
    <row r="38532" ht="0" hidden="1" customHeight="1" x14ac:dyDescent="0.25"/>
    <row r="38533" ht="0" hidden="1" customHeight="1" x14ac:dyDescent="0.25"/>
    <row r="38534" ht="0" hidden="1" customHeight="1" x14ac:dyDescent="0.25"/>
    <row r="38535" ht="0" hidden="1" customHeight="1" x14ac:dyDescent="0.25"/>
    <row r="38536" ht="0" hidden="1" customHeight="1" x14ac:dyDescent="0.25"/>
    <row r="38537" ht="0" hidden="1" customHeight="1" x14ac:dyDescent="0.25"/>
    <row r="38538" ht="0" hidden="1" customHeight="1" x14ac:dyDescent="0.25"/>
    <row r="38539" ht="0" hidden="1" customHeight="1" x14ac:dyDescent="0.25"/>
    <row r="38540" ht="0" hidden="1" customHeight="1" x14ac:dyDescent="0.25"/>
    <row r="38541" ht="0" hidden="1" customHeight="1" x14ac:dyDescent="0.25"/>
    <row r="38542" ht="0" hidden="1" customHeight="1" x14ac:dyDescent="0.25"/>
    <row r="38543" ht="0" hidden="1" customHeight="1" x14ac:dyDescent="0.25"/>
    <row r="38544" ht="0" hidden="1" customHeight="1" x14ac:dyDescent="0.25"/>
    <row r="38545" ht="0" hidden="1" customHeight="1" x14ac:dyDescent="0.25"/>
    <row r="38546" ht="0" hidden="1" customHeight="1" x14ac:dyDescent="0.25"/>
    <row r="38547" ht="0" hidden="1" customHeight="1" x14ac:dyDescent="0.25"/>
    <row r="38548" ht="0" hidden="1" customHeight="1" x14ac:dyDescent="0.25"/>
    <row r="38549" ht="0" hidden="1" customHeight="1" x14ac:dyDescent="0.25"/>
    <row r="38550" ht="0" hidden="1" customHeight="1" x14ac:dyDescent="0.25"/>
    <row r="38551" ht="0" hidden="1" customHeight="1" x14ac:dyDescent="0.25"/>
    <row r="38552" ht="0" hidden="1" customHeight="1" x14ac:dyDescent="0.25"/>
    <row r="38553" ht="0" hidden="1" customHeight="1" x14ac:dyDescent="0.25"/>
    <row r="38554" ht="0" hidden="1" customHeight="1" x14ac:dyDescent="0.25"/>
    <row r="38555" ht="0" hidden="1" customHeight="1" x14ac:dyDescent="0.25"/>
    <row r="38556" ht="0" hidden="1" customHeight="1" x14ac:dyDescent="0.25"/>
    <row r="38557" ht="0" hidden="1" customHeight="1" x14ac:dyDescent="0.25"/>
    <row r="38558" ht="0" hidden="1" customHeight="1" x14ac:dyDescent="0.25"/>
    <row r="38559" ht="0" hidden="1" customHeight="1" x14ac:dyDescent="0.25"/>
    <row r="38560" ht="0" hidden="1" customHeight="1" x14ac:dyDescent="0.25"/>
    <row r="38561" ht="0" hidden="1" customHeight="1" x14ac:dyDescent="0.25"/>
    <row r="38562" ht="0" hidden="1" customHeight="1" x14ac:dyDescent="0.25"/>
    <row r="38563" ht="0" hidden="1" customHeight="1" x14ac:dyDescent="0.25"/>
    <row r="38564" ht="0" hidden="1" customHeight="1" x14ac:dyDescent="0.25"/>
    <row r="38565" ht="0" hidden="1" customHeight="1" x14ac:dyDescent="0.25"/>
    <row r="38566" ht="0" hidden="1" customHeight="1" x14ac:dyDescent="0.25"/>
    <row r="38567" ht="0" hidden="1" customHeight="1" x14ac:dyDescent="0.25"/>
    <row r="38568" ht="0" hidden="1" customHeight="1" x14ac:dyDescent="0.25"/>
    <row r="38569" ht="0" hidden="1" customHeight="1" x14ac:dyDescent="0.25"/>
    <row r="38570" ht="0" hidden="1" customHeight="1" x14ac:dyDescent="0.25"/>
    <row r="38571" ht="0" hidden="1" customHeight="1" x14ac:dyDescent="0.25"/>
    <row r="38572" ht="0" hidden="1" customHeight="1" x14ac:dyDescent="0.25"/>
    <row r="38573" ht="0" hidden="1" customHeight="1" x14ac:dyDescent="0.25"/>
    <row r="38574" ht="0" hidden="1" customHeight="1" x14ac:dyDescent="0.25"/>
    <row r="38575" ht="0" hidden="1" customHeight="1" x14ac:dyDescent="0.25"/>
    <row r="38576" ht="0" hidden="1" customHeight="1" x14ac:dyDescent="0.25"/>
    <row r="38577" ht="0" hidden="1" customHeight="1" x14ac:dyDescent="0.25"/>
    <row r="38578" ht="0" hidden="1" customHeight="1" x14ac:dyDescent="0.25"/>
    <row r="38579" ht="0" hidden="1" customHeight="1" x14ac:dyDescent="0.25"/>
    <row r="38580" ht="0" hidden="1" customHeight="1" x14ac:dyDescent="0.25"/>
    <row r="38581" ht="0" hidden="1" customHeight="1" x14ac:dyDescent="0.25"/>
    <row r="38582" ht="0" hidden="1" customHeight="1" x14ac:dyDescent="0.25"/>
    <row r="38583" ht="0" hidden="1" customHeight="1" x14ac:dyDescent="0.25"/>
    <row r="38584" ht="0" hidden="1" customHeight="1" x14ac:dyDescent="0.25"/>
    <row r="38585" ht="0" hidden="1" customHeight="1" x14ac:dyDescent="0.25"/>
    <row r="38586" ht="0" hidden="1" customHeight="1" x14ac:dyDescent="0.25"/>
    <row r="38587" ht="0" hidden="1" customHeight="1" x14ac:dyDescent="0.25"/>
    <row r="38588" ht="0" hidden="1" customHeight="1" x14ac:dyDescent="0.25"/>
    <row r="38589" ht="0" hidden="1" customHeight="1" x14ac:dyDescent="0.25"/>
    <row r="38590" ht="0" hidden="1" customHeight="1" x14ac:dyDescent="0.25"/>
    <row r="38591" ht="0" hidden="1" customHeight="1" x14ac:dyDescent="0.25"/>
    <row r="38592" ht="0" hidden="1" customHeight="1" x14ac:dyDescent="0.25"/>
    <row r="38593" ht="0" hidden="1" customHeight="1" x14ac:dyDescent="0.25"/>
    <row r="38594" ht="0" hidden="1" customHeight="1" x14ac:dyDescent="0.25"/>
    <row r="38595" ht="0" hidden="1" customHeight="1" x14ac:dyDescent="0.25"/>
    <row r="38596" ht="0" hidden="1" customHeight="1" x14ac:dyDescent="0.25"/>
    <row r="38597" ht="0" hidden="1" customHeight="1" x14ac:dyDescent="0.25"/>
    <row r="38598" ht="0" hidden="1" customHeight="1" x14ac:dyDescent="0.25"/>
    <row r="38599" ht="0" hidden="1" customHeight="1" x14ac:dyDescent="0.25"/>
    <row r="38600" ht="0" hidden="1" customHeight="1" x14ac:dyDescent="0.25"/>
    <row r="38601" ht="0" hidden="1" customHeight="1" x14ac:dyDescent="0.25"/>
    <row r="38602" ht="0" hidden="1" customHeight="1" x14ac:dyDescent="0.25"/>
    <row r="38603" ht="0" hidden="1" customHeight="1" x14ac:dyDescent="0.25"/>
    <row r="38604" ht="0" hidden="1" customHeight="1" x14ac:dyDescent="0.25"/>
    <row r="38605" ht="0" hidden="1" customHeight="1" x14ac:dyDescent="0.25"/>
    <row r="38606" ht="0" hidden="1" customHeight="1" x14ac:dyDescent="0.25"/>
    <row r="38607" ht="0" hidden="1" customHeight="1" x14ac:dyDescent="0.25"/>
    <row r="38608" ht="0" hidden="1" customHeight="1" x14ac:dyDescent="0.25"/>
    <row r="38609" ht="0" hidden="1" customHeight="1" x14ac:dyDescent="0.25"/>
    <row r="38610" ht="0" hidden="1" customHeight="1" x14ac:dyDescent="0.25"/>
    <row r="38611" ht="0" hidden="1" customHeight="1" x14ac:dyDescent="0.25"/>
    <row r="38612" ht="0" hidden="1" customHeight="1" x14ac:dyDescent="0.25"/>
    <row r="38613" ht="0" hidden="1" customHeight="1" x14ac:dyDescent="0.25"/>
    <row r="38614" ht="0" hidden="1" customHeight="1" x14ac:dyDescent="0.25"/>
    <row r="38615" ht="0" hidden="1" customHeight="1" x14ac:dyDescent="0.25"/>
    <row r="38616" ht="0" hidden="1" customHeight="1" x14ac:dyDescent="0.25"/>
    <row r="38617" ht="0" hidden="1" customHeight="1" x14ac:dyDescent="0.25"/>
    <row r="38618" ht="0" hidden="1" customHeight="1" x14ac:dyDescent="0.25"/>
    <row r="38619" ht="0" hidden="1" customHeight="1" x14ac:dyDescent="0.25"/>
    <row r="38620" ht="0" hidden="1" customHeight="1" x14ac:dyDescent="0.25"/>
    <row r="38621" ht="0" hidden="1" customHeight="1" x14ac:dyDescent="0.25"/>
    <row r="38622" ht="0" hidden="1" customHeight="1" x14ac:dyDescent="0.25"/>
    <row r="38623" ht="0" hidden="1" customHeight="1" x14ac:dyDescent="0.25"/>
    <row r="38624" ht="0" hidden="1" customHeight="1" x14ac:dyDescent="0.25"/>
    <row r="38625" ht="0" hidden="1" customHeight="1" x14ac:dyDescent="0.25"/>
    <row r="38626" ht="0" hidden="1" customHeight="1" x14ac:dyDescent="0.25"/>
    <row r="38627" ht="0" hidden="1" customHeight="1" x14ac:dyDescent="0.25"/>
    <row r="38628" ht="0" hidden="1" customHeight="1" x14ac:dyDescent="0.25"/>
    <row r="38629" ht="0" hidden="1" customHeight="1" x14ac:dyDescent="0.25"/>
    <row r="38630" ht="0" hidden="1" customHeight="1" x14ac:dyDescent="0.25"/>
    <row r="38631" ht="0" hidden="1" customHeight="1" x14ac:dyDescent="0.25"/>
    <row r="38632" ht="0" hidden="1" customHeight="1" x14ac:dyDescent="0.25"/>
    <row r="38633" ht="0" hidden="1" customHeight="1" x14ac:dyDescent="0.25"/>
    <row r="38634" ht="0" hidden="1" customHeight="1" x14ac:dyDescent="0.25"/>
    <row r="38635" ht="0" hidden="1" customHeight="1" x14ac:dyDescent="0.25"/>
    <row r="38636" ht="0" hidden="1" customHeight="1" x14ac:dyDescent="0.25"/>
    <row r="38637" ht="0" hidden="1" customHeight="1" x14ac:dyDescent="0.25"/>
    <row r="38638" ht="0" hidden="1" customHeight="1" x14ac:dyDescent="0.25"/>
    <row r="38639" ht="0" hidden="1" customHeight="1" x14ac:dyDescent="0.25"/>
    <row r="38640" ht="0" hidden="1" customHeight="1" x14ac:dyDescent="0.25"/>
    <row r="38641" ht="0" hidden="1" customHeight="1" x14ac:dyDescent="0.25"/>
    <row r="38642" ht="0" hidden="1" customHeight="1" x14ac:dyDescent="0.25"/>
    <row r="38643" ht="0" hidden="1" customHeight="1" x14ac:dyDescent="0.25"/>
    <row r="38644" ht="0" hidden="1" customHeight="1" x14ac:dyDescent="0.25"/>
    <row r="38645" ht="0" hidden="1" customHeight="1" x14ac:dyDescent="0.25"/>
    <row r="38646" ht="0" hidden="1" customHeight="1" x14ac:dyDescent="0.25"/>
    <row r="38647" ht="0" hidden="1" customHeight="1" x14ac:dyDescent="0.25"/>
    <row r="38648" ht="0" hidden="1" customHeight="1" x14ac:dyDescent="0.25"/>
    <row r="38649" ht="0" hidden="1" customHeight="1" x14ac:dyDescent="0.25"/>
    <row r="38650" ht="0" hidden="1" customHeight="1" x14ac:dyDescent="0.25"/>
    <row r="38651" ht="0" hidden="1" customHeight="1" x14ac:dyDescent="0.25"/>
    <row r="38652" ht="0" hidden="1" customHeight="1" x14ac:dyDescent="0.25"/>
    <row r="38653" ht="0" hidden="1" customHeight="1" x14ac:dyDescent="0.25"/>
    <row r="38654" ht="0" hidden="1" customHeight="1" x14ac:dyDescent="0.25"/>
    <row r="38655" ht="0" hidden="1" customHeight="1" x14ac:dyDescent="0.25"/>
    <row r="38656" ht="0" hidden="1" customHeight="1" x14ac:dyDescent="0.25"/>
    <row r="38657" ht="0" hidden="1" customHeight="1" x14ac:dyDescent="0.25"/>
    <row r="38658" ht="0" hidden="1" customHeight="1" x14ac:dyDescent="0.25"/>
    <row r="38659" ht="0" hidden="1" customHeight="1" x14ac:dyDescent="0.25"/>
    <row r="38660" ht="0" hidden="1" customHeight="1" x14ac:dyDescent="0.25"/>
    <row r="38661" ht="0" hidden="1" customHeight="1" x14ac:dyDescent="0.25"/>
    <row r="38662" ht="0" hidden="1" customHeight="1" x14ac:dyDescent="0.25"/>
    <row r="38663" ht="0" hidden="1" customHeight="1" x14ac:dyDescent="0.25"/>
    <row r="38664" ht="0" hidden="1" customHeight="1" x14ac:dyDescent="0.25"/>
    <row r="38665" ht="0" hidden="1" customHeight="1" x14ac:dyDescent="0.25"/>
    <row r="38666" ht="0" hidden="1" customHeight="1" x14ac:dyDescent="0.25"/>
    <row r="38667" ht="0" hidden="1" customHeight="1" x14ac:dyDescent="0.25"/>
    <row r="38668" ht="0" hidden="1" customHeight="1" x14ac:dyDescent="0.25"/>
    <row r="38669" ht="0" hidden="1" customHeight="1" x14ac:dyDescent="0.25"/>
    <row r="38670" ht="0" hidden="1" customHeight="1" x14ac:dyDescent="0.25"/>
    <row r="38671" ht="0" hidden="1" customHeight="1" x14ac:dyDescent="0.25"/>
    <row r="38672" ht="0" hidden="1" customHeight="1" x14ac:dyDescent="0.25"/>
    <row r="38673" ht="0" hidden="1" customHeight="1" x14ac:dyDescent="0.25"/>
    <row r="38674" ht="0" hidden="1" customHeight="1" x14ac:dyDescent="0.25"/>
    <row r="38675" ht="0" hidden="1" customHeight="1" x14ac:dyDescent="0.25"/>
    <row r="38676" ht="0" hidden="1" customHeight="1" x14ac:dyDescent="0.25"/>
    <row r="38677" ht="0" hidden="1" customHeight="1" x14ac:dyDescent="0.25"/>
    <row r="38678" ht="0" hidden="1" customHeight="1" x14ac:dyDescent="0.25"/>
    <row r="38679" ht="0" hidden="1" customHeight="1" x14ac:dyDescent="0.25"/>
    <row r="38680" ht="0" hidden="1" customHeight="1" x14ac:dyDescent="0.25"/>
    <row r="38681" ht="0" hidden="1" customHeight="1" x14ac:dyDescent="0.25"/>
    <row r="38682" ht="0" hidden="1" customHeight="1" x14ac:dyDescent="0.25"/>
    <row r="38683" ht="0" hidden="1" customHeight="1" x14ac:dyDescent="0.25"/>
    <row r="38684" ht="0" hidden="1" customHeight="1" x14ac:dyDescent="0.25"/>
    <row r="38685" ht="0" hidden="1" customHeight="1" x14ac:dyDescent="0.25"/>
    <row r="38686" ht="0" hidden="1" customHeight="1" x14ac:dyDescent="0.25"/>
    <row r="38687" ht="0" hidden="1" customHeight="1" x14ac:dyDescent="0.25"/>
    <row r="38688" ht="0" hidden="1" customHeight="1" x14ac:dyDescent="0.25"/>
    <row r="38689" ht="0" hidden="1" customHeight="1" x14ac:dyDescent="0.25"/>
    <row r="38690" ht="0" hidden="1" customHeight="1" x14ac:dyDescent="0.25"/>
    <row r="38691" ht="0" hidden="1" customHeight="1" x14ac:dyDescent="0.25"/>
    <row r="38692" ht="0" hidden="1" customHeight="1" x14ac:dyDescent="0.25"/>
    <row r="38693" ht="0" hidden="1" customHeight="1" x14ac:dyDescent="0.25"/>
    <row r="38694" ht="0" hidden="1" customHeight="1" x14ac:dyDescent="0.25"/>
    <row r="38695" ht="0" hidden="1" customHeight="1" x14ac:dyDescent="0.25"/>
    <row r="38696" ht="0" hidden="1" customHeight="1" x14ac:dyDescent="0.25"/>
    <row r="38697" ht="0" hidden="1" customHeight="1" x14ac:dyDescent="0.25"/>
    <row r="38698" ht="0" hidden="1" customHeight="1" x14ac:dyDescent="0.25"/>
    <row r="38699" ht="0" hidden="1" customHeight="1" x14ac:dyDescent="0.25"/>
    <row r="38700" ht="0" hidden="1" customHeight="1" x14ac:dyDescent="0.25"/>
    <row r="38701" ht="0" hidden="1" customHeight="1" x14ac:dyDescent="0.25"/>
    <row r="38702" ht="0" hidden="1" customHeight="1" x14ac:dyDescent="0.25"/>
    <row r="38703" ht="0" hidden="1" customHeight="1" x14ac:dyDescent="0.25"/>
    <row r="38704" ht="0" hidden="1" customHeight="1" x14ac:dyDescent="0.25"/>
    <row r="38705" ht="0" hidden="1" customHeight="1" x14ac:dyDescent="0.25"/>
    <row r="38706" ht="0" hidden="1" customHeight="1" x14ac:dyDescent="0.25"/>
    <row r="38707" ht="0" hidden="1" customHeight="1" x14ac:dyDescent="0.25"/>
    <row r="38708" ht="0" hidden="1" customHeight="1" x14ac:dyDescent="0.25"/>
    <row r="38709" ht="0" hidden="1" customHeight="1" x14ac:dyDescent="0.25"/>
    <row r="38710" ht="0" hidden="1" customHeight="1" x14ac:dyDescent="0.25"/>
    <row r="38711" ht="0" hidden="1" customHeight="1" x14ac:dyDescent="0.25"/>
    <row r="38712" ht="0" hidden="1" customHeight="1" x14ac:dyDescent="0.25"/>
    <row r="38713" ht="0" hidden="1" customHeight="1" x14ac:dyDescent="0.25"/>
    <row r="38714" ht="0" hidden="1" customHeight="1" x14ac:dyDescent="0.25"/>
    <row r="38715" ht="0" hidden="1" customHeight="1" x14ac:dyDescent="0.25"/>
    <row r="38716" ht="0" hidden="1" customHeight="1" x14ac:dyDescent="0.25"/>
    <row r="38717" ht="0" hidden="1" customHeight="1" x14ac:dyDescent="0.25"/>
    <row r="38718" ht="0" hidden="1" customHeight="1" x14ac:dyDescent="0.25"/>
    <row r="38719" ht="0" hidden="1" customHeight="1" x14ac:dyDescent="0.25"/>
    <row r="38720" ht="0" hidden="1" customHeight="1" x14ac:dyDescent="0.25"/>
    <row r="38721" ht="0" hidden="1" customHeight="1" x14ac:dyDescent="0.25"/>
    <row r="38722" ht="0" hidden="1" customHeight="1" x14ac:dyDescent="0.25"/>
    <row r="38723" ht="0" hidden="1" customHeight="1" x14ac:dyDescent="0.25"/>
    <row r="38724" ht="0" hidden="1" customHeight="1" x14ac:dyDescent="0.25"/>
    <row r="38725" ht="0" hidden="1" customHeight="1" x14ac:dyDescent="0.25"/>
    <row r="38726" ht="0" hidden="1" customHeight="1" x14ac:dyDescent="0.25"/>
    <row r="38727" ht="0" hidden="1" customHeight="1" x14ac:dyDescent="0.25"/>
    <row r="38728" ht="0" hidden="1" customHeight="1" x14ac:dyDescent="0.25"/>
    <row r="38729" ht="0" hidden="1" customHeight="1" x14ac:dyDescent="0.25"/>
    <row r="38730" ht="0" hidden="1" customHeight="1" x14ac:dyDescent="0.25"/>
    <row r="38731" ht="0" hidden="1" customHeight="1" x14ac:dyDescent="0.25"/>
    <row r="38732" ht="0" hidden="1" customHeight="1" x14ac:dyDescent="0.25"/>
    <row r="38733" ht="0" hidden="1" customHeight="1" x14ac:dyDescent="0.25"/>
    <row r="38734" ht="0" hidden="1" customHeight="1" x14ac:dyDescent="0.25"/>
    <row r="38735" ht="0" hidden="1" customHeight="1" x14ac:dyDescent="0.25"/>
    <row r="38736" ht="0" hidden="1" customHeight="1" x14ac:dyDescent="0.25"/>
    <row r="38737" ht="0" hidden="1" customHeight="1" x14ac:dyDescent="0.25"/>
    <row r="38738" ht="0" hidden="1" customHeight="1" x14ac:dyDescent="0.25"/>
    <row r="38739" ht="0" hidden="1" customHeight="1" x14ac:dyDescent="0.25"/>
    <row r="38740" ht="0" hidden="1" customHeight="1" x14ac:dyDescent="0.25"/>
    <row r="38741" ht="0" hidden="1" customHeight="1" x14ac:dyDescent="0.25"/>
    <row r="38742" ht="0" hidden="1" customHeight="1" x14ac:dyDescent="0.25"/>
    <row r="38743" ht="0" hidden="1" customHeight="1" x14ac:dyDescent="0.25"/>
    <row r="38744" ht="0" hidden="1" customHeight="1" x14ac:dyDescent="0.25"/>
    <row r="38745" ht="0" hidden="1" customHeight="1" x14ac:dyDescent="0.25"/>
    <row r="38746" ht="0" hidden="1" customHeight="1" x14ac:dyDescent="0.25"/>
    <row r="38747" ht="0" hidden="1" customHeight="1" x14ac:dyDescent="0.25"/>
    <row r="38748" ht="0" hidden="1" customHeight="1" x14ac:dyDescent="0.25"/>
    <row r="38749" ht="0" hidden="1" customHeight="1" x14ac:dyDescent="0.25"/>
    <row r="38750" ht="0" hidden="1" customHeight="1" x14ac:dyDescent="0.25"/>
    <row r="38751" ht="0" hidden="1" customHeight="1" x14ac:dyDescent="0.25"/>
    <row r="38752" ht="0" hidden="1" customHeight="1" x14ac:dyDescent="0.25"/>
    <row r="38753" ht="0" hidden="1" customHeight="1" x14ac:dyDescent="0.25"/>
    <row r="38754" ht="0" hidden="1" customHeight="1" x14ac:dyDescent="0.25"/>
    <row r="38755" ht="0" hidden="1" customHeight="1" x14ac:dyDescent="0.25"/>
    <row r="38756" ht="0" hidden="1" customHeight="1" x14ac:dyDescent="0.25"/>
    <row r="38757" ht="0" hidden="1" customHeight="1" x14ac:dyDescent="0.25"/>
    <row r="38758" ht="0" hidden="1" customHeight="1" x14ac:dyDescent="0.25"/>
    <row r="38759" ht="0" hidden="1" customHeight="1" x14ac:dyDescent="0.25"/>
    <row r="38760" ht="0" hidden="1" customHeight="1" x14ac:dyDescent="0.25"/>
    <row r="38761" ht="0" hidden="1" customHeight="1" x14ac:dyDescent="0.25"/>
    <row r="38762" ht="0" hidden="1" customHeight="1" x14ac:dyDescent="0.25"/>
    <row r="38763" ht="0" hidden="1" customHeight="1" x14ac:dyDescent="0.25"/>
    <row r="38764" ht="0" hidden="1" customHeight="1" x14ac:dyDescent="0.25"/>
    <row r="38765" ht="0" hidden="1" customHeight="1" x14ac:dyDescent="0.25"/>
    <row r="38766" ht="0" hidden="1" customHeight="1" x14ac:dyDescent="0.25"/>
    <row r="38767" ht="0" hidden="1" customHeight="1" x14ac:dyDescent="0.25"/>
    <row r="38768" ht="0" hidden="1" customHeight="1" x14ac:dyDescent="0.25"/>
    <row r="38769" ht="0" hidden="1" customHeight="1" x14ac:dyDescent="0.25"/>
    <row r="38770" ht="0" hidden="1" customHeight="1" x14ac:dyDescent="0.25"/>
    <row r="38771" ht="0" hidden="1" customHeight="1" x14ac:dyDescent="0.25"/>
    <row r="38772" ht="0" hidden="1" customHeight="1" x14ac:dyDescent="0.25"/>
    <row r="38773" ht="0" hidden="1" customHeight="1" x14ac:dyDescent="0.25"/>
    <row r="38774" ht="0" hidden="1" customHeight="1" x14ac:dyDescent="0.25"/>
    <row r="38775" ht="0" hidden="1" customHeight="1" x14ac:dyDescent="0.25"/>
    <row r="38776" ht="0" hidden="1" customHeight="1" x14ac:dyDescent="0.25"/>
    <row r="38777" ht="0" hidden="1" customHeight="1" x14ac:dyDescent="0.25"/>
    <row r="38778" ht="0" hidden="1" customHeight="1" x14ac:dyDescent="0.25"/>
    <row r="38779" ht="0" hidden="1" customHeight="1" x14ac:dyDescent="0.25"/>
    <row r="38780" ht="0" hidden="1" customHeight="1" x14ac:dyDescent="0.25"/>
    <row r="38781" ht="0" hidden="1" customHeight="1" x14ac:dyDescent="0.25"/>
    <row r="38782" ht="0" hidden="1" customHeight="1" x14ac:dyDescent="0.25"/>
    <row r="38783" ht="0" hidden="1" customHeight="1" x14ac:dyDescent="0.25"/>
    <row r="38784" ht="0" hidden="1" customHeight="1" x14ac:dyDescent="0.25"/>
    <row r="38785" ht="0" hidden="1" customHeight="1" x14ac:dyDescent="0.25"/>
    <row r="38786" ht="0" hidden="1" customHeight="1" x14ac:dyDescent="0.25"/>
    <row r="38787" ht="0" hidden="1" customHeight="1" x14ac:dyDescent="0.25"/>
    <row r="38788" ht="0" hidden="1" customHeight="1" x14ac:dyDescent="0.25"/>
    <row r="38789" ht="0" hidden="1" customHeight="1" x14ac:dyDescent="0.25"/>
    <row r="38790" ht="0" hidden="1" customHeight="1" x14ac:dyDescent="0.25"/>
    <row r="38791" ht="0" hidden="1" customHeight="1" x14ac:dyDescent="0.25"/>
    <row r="38792" ht="0" hidden="1" customHeight="1" x14ac:dyDescent="0.25"/>
    <row r="38793" ht="0" hidden="1" customHeight="1" x14ac:dyDescent="0.25"/>
    <row r="38794" ht="0" hidden="1" customHeight="1" x14ac:dyDescent="0.25"/>
    <row r="38795" ht="0" hidden="1" customHeight="1" x14ac:dyDescent="0.25"/>
    <row r="38796" ht="0" hidden="1" customHeight="1" x14ac:dyDescent="0.25"/>
    <row r="38797" ht="0" hidden="1" customHeight="1" x14ac:dyDescent="0.25"/>
    <row r="38798" ht="0" hidden="1" customHeight="1" x14ac:dyDescent="0.25"/>
    <row r="38799" ht="0" hidden="1" customHeight="1" x14ac:dyDescent="0.25"/>
    <row r="38800" ht="0" hidden="1" customHeight="1" x14ac:dyDescent="0.25"/>
    <row r="38801" ht="0" hidden="1" customHeight="1" x14ac:dyDescent="0.25"/>
    <row r="38802" ht="0" hidden="1" customHeight="1" x14ac:dyDescent="0.25"/>
    <row r="38803" ht="0" hidden="1" customHeight="1" x14ac:dyDescent="0.25"/>
    <row r="38804" ht="0" hidden="1" customHeight="1" x14ac:dyDescent="0.25"/>
    <row r="38805" ht="0" hidden="1" customHeight="1" x14ac:dyDescent="0.25"/>
    <row r="38806" ht="0" hidden="1" customHeight="1" x14ac:dyDescent="0.25"/>
    <row r="38807" ht="0" hidden="1" customHeight="1" x14ac:dyDescent="0.25"/>
    <row r="38808" ht="0" hidden="1" customHeight="1" x14ac:dyDescent="0.25"/>
    <row r="38809" ht="0" hidden="1" customHeight="1" x14ac:dyDescent="0.25"/>
    <row r="38810" ht="0" hidden="1" customHeight="1" x14ac:dyDescent="0.25"/>
    <row r="38811" ht="0" hidden="1" customHeight="1" x14ac:dyDescent="0.25"/>
    <row r="38812" ht="0" hidden="1" customHeight="1" x14ac:dyDescent="0.25"/>
    <row r="38813" ht="0" hidden="1" customHeight="1" x14ac:dyDescent="0.25"/>
    <row r="38814" ht="0" hidden="1" customHeight="1" x14ac:dyDescent="0.25"/>
    <row r="38815" ht="0" hidden="1" customHeight="1" x14ac:dyDescent="0.25"/>
    <row r="38816" ht="0" hidden="1" customHeight="1" x14ac:dyDescent="0.25"/>
    <row r="38817" ht="0" hidden="1" customHeight="1" x14ac:dyDescent="0.25"/>
    <row r="38818" ht="0" hidden="1" customHeight="1" x14ac:dyDescent="0.25"/>
    <row r="38819" ht="0" hidden="1" customHeight="1" x14ac:dyDescent="0.25"/>
    <row r="38820" ht="0" hidden="1" customHeight="1" x14ac:dyDescent="0.25"/>
    <row r="38821" ht="0" hidden="1" customHeight="1" x14ac:dyDescent="0.25"/>
    <row r="38822" ht="0" hidden="1" customHeight="1" x14ac:dyDescent="0.25"/>
    <row r="38823" ht="0" hidden="1" customHeight="1" x14ac:dyDescent="0.25"/>
    <row r="38824" ht="0" hidden="1" customHeight="1" x14ac:dyDescent="0.25"/>
    <row r="38825" ht="0" hidden="1" customHeight="1" x14ac:dyDescent="0.25"/>
    <row r="38826" ht="0" hidden="1" customHeight="1" x14ac:dyDescent="0.25"/>
    <row r="38827" ht="0" hidden="1" customHeight="1" x14ac:dyDescent="0.25"/>
    <row r="38828" ht="0" hidden="1" customHeight="1" x14ac:dyDescent="0.25"/>
    <row r="38829" ht="0" hidden="1" customHeight="1" x14ac:dyDescent="0.25"/>
    <row r="38830" ht="0" hidden="1" customHeight="1" x14ac:dyDescent="0.25"/>
    <row r="38831" ht="0" hidden="1" customHeight="1" x14ac:dyDescent="0.25"/>
    <row r="38832" ht="0" hidden="1" customHeight="1" x14ac:dyDescent="0.25"/>
    <row r="38833" ht="0" hidden="1" customHeight="1" x14ac:dyDescent="0.25"/>
    <row r="38834" ht="0" hidden="1" customHeight="1" x14ac:dyDescent="0.25"/>
    <row r="38835" ht="0" hidden="1" customHeight="1" x14ac:dyDescent="0.25"/>
    <row r="38836" ht="0" hidden="1" customHeight="1" x14ac:dyDescent="0.25"/>
    <row r="38837" ht="0" hidden="1" customHeight="1" x14ac:dyDescent="0.25"/>
    <row r="38838" ht="0" hidden="1" customHeight="1" x14ac:dyDescent="0.25"/>
    <row r="38839" ht="0" hidden="1" customHeight="1" x14ac:dyDescent="0.25"/>
    <row r="38840" ht="0" hidden="1" customHeight="1" x14ac:dyDescent="0.25"/>
    <row r="38841" ht="0" hidden="1" customHeight="1" x14ac:dyDescent="0.25"/>
    <row r="38842" ht="0" hidden="1" customHeight="1" x14ac:dyDescent="0.25"/>
    <row r="38843" ht="0" hidden="1" customHeight="1" x14ac:dyDescent="0.25"/>
    <row r="38844" ht="0" hidden="1" customHeight="1" x14ac:dyDescent="0.25"/>
    <row r="38845" ht="0" hidden="1" customHeight="1" x14ac:dyDescent="0.25"/>
    <row r="38846" ht="0" hidden="1" customHeight="1" x14ac:dyDescent="0.25"/>
    <row r="38847" ht="0" hidden="1" customHeight="1" x14ac:dyDescent="0.25"/>
    <row r="38848" ht="0" hidden="1" customHeight="1" x14ac:dyDescent="0.25"/>
    <row r="38849" ht="0" hidden="1" customHeight="1" x14ac:dyDescent="0.25"/>
    <row r="38850" ht="0" hidden="1" customHeight="1" x14ac:dyDescent="0.25"/>
    <row r="38851" ht="0" hidden="1" customHeight="1" x14ac:dyDescent="0.25"/>
    <row r="38852" ht="0" hidden="1" customHeight="1" x14ac:dyDescent="0.25"/>
    <row r="38853" ht="0" hidden="1" customHeight="1" x14ac:dyDescent="0.25"/>
    <row r="38854" ht="0" hidden="1" customHeight="1" x14ac:dyDescent="0.25"/>
    <row r="38855" ht="0" hidden="1" customHeight="1" x14ac:dyDescent="0.25"/>
    <row r="38856" ht="0" hidden="1" customHeight="1" x14ac:dyDescent="0.25"/>
    <row r="38857" ht="0" hidden="1" customHeight="1" x14ac:dyDescent="0.25"/>
    <row r="38858" ht="0" hidden="1" customHeight="1" x14ac:dyDescent="0.25"/>
    <row r="38859" ht="0" hidden="1" customHeight="1" x14ac:dyDescent="0.25"/>
    <row r="38860" ht="0" hidden="1" customHeight="1" x14ac:dyDescent="0.25"/>
    <row r="38861" ht="0" hidden="1" customHeight="1" x14ac:dyDescent="0.25"/>
    <row r="38862" ht="0" hidden="1" customHeight="1" x14ac:dyDescent="0.25"/>
    <row r="38863" ht="0" hidden="1" customHeight="1" x14ac:dyDescent="0.25"/>
    <row r="38864" ht="0" hidden="1" customHeight="1" x14ac:dyDescent="0.25"/>
    <row r="38865" ht="0" hidden="1" customHeight="1" x14ac:dyDescent="0.25"/>
    <row r="38866" ht="0" hidden="1" customHeight="1" x14ac:dyDescent="0.25"/>
    <row r="38867" ht="0" hidden="1" customHeight="1" x14ac:dyDescent="0.25"/>
    <row r="38868" ht="0" hidden="1" customHeight="1" x14ac:dyDescent="0.25"/>
    <row r="38869" ht="0" hidden="1" customHeight="1" x14ac:dyDescent="0.25"/>
    <row r="38870" ht="0" hidden="1" customHeight="1" x14ac:dyDescent="0.25"/>
    <row r="38871" ht="0" hidden="1" customHeight="1" x14ac:dyDescent="0.25"/>
    <row r="38872" ht="0" hidden="1" customHeight="1" x14ac:dyDescent="0.25"/>
    <row r="38873" ht="0" hidden="1" customHeight="1" x14ac:dyDescent="0.25"/>
    <row r="38874" ht="0" hidden="1" customHeight="1" x14ac:dyDescent="0.25"/>
    <row r="38875" ht="0" hidden="1" customHeight="1" x14ac:dyDescent="0.25"/>
    <row r="38876" ht="0" hidden="1" customHeight="1" x14ac:dyDescent="0.25"/>
    <row r="38877" ht="0" hidden="1" customHeight="1" x14ac:dyDescent="0.25"/>
    <row r="38878" ht="0" hidden="1" customHeight="1" x14ac:dyDescent="0.25"/>
    <row r="38879" ht="0" hidden="1" customHeight="1" x14ac:dyDescent="0.25"/>
    <row r="38880" ht="0" hidden="1" customHeight="1" x14ac:dyDescent="0.25"/>
    <row r="38881" ht="0" hidden="1" customHeight="1" x14ac:dyDescent="0.25"/>
    <row r="38882" ht="0" hidden="1" customHeight="1" x14ac:dyDescent="0.25"/>
    <row r="38883" ht="0" hidden="1" customHeight="1" x14ac:dyDescent="0.25"/>
    <row r="38884" ht="0" hidden="1" customHeight="1" x14ac:dyDescent="0.25"/>
    <row r="38885" ht="0" hidden="1" customHeight="1" x14ac:dyDescent="0.25"/>
    <row r="38886" ht="0" hidden="1" customHeight="1" x14ac:dyDescent="0.25"/>
    <row r="38887" ht="0" hidden="1" customHeight="1" x14ac:dyDescent="0.25"/>
    <row r="38888" ht="0" hidden="1" customHeight="1" x14ac:dyDescent="0.25"/>
    <row r="38889" ht="0" hidden="1" customHeight="1" x14ac:dyDescent="0.25"/>
    <row r="38890" ht="0" hidden="1" customHeight="1" x14ac:dyDescent="0.25"/>
    <row r="38891" ht="0" hidden="1" customHeight="1" x14ac:dyDescent="0.25"/>
    <row r="38892" ht="0" hidden="1" customHeight="1" x14ac:dyDescent="0.25"/>
    <row r="38893" ht="0" hidden="1" customHeight="1" x14ac:dyDescent="0.25"/>
    <row r="38894" ht="0" hidden="1" customHeight="1" x14ac:dyDescent="0.25"/>
    <row r="38895" ht="0" hidden="1" customHeight="1" x14ac:dyDescent="0.25"/>
    <row r="38896" ht="0" hidden="1" customHeight="1" x14ac:dyDescent="0.25"/>
    <row r="38897" ht="0" hidden="1" customHeight="1" x14ac:dyDescent="0.25"/>
    <row r="38898" ht="0" hidden="1" customHeight="1" x14ac:dyDescent="0.25"/>
    <row r="38899" ht="0" hidden="1" customHeight="1" x14ac:dyDescent="0.25"/>
    <row r="38900" ht="0" hidden="1" customHeight="1" x14ac:dyDescent="0.25"/>
    <row r="38901" ht="0" hidden="1" customHeight="1" x14ac:dyDescent="0.25"/>
    <row r="38902" ht="0" hidden="1" customHeight="1" x14ac:dyDescent="0.25"/>
    <row r="38903" ht="0" hidden="1" customHeight="1" x14ac:dyDescent="0.25"/>
    <row r="38904" ht="0" hidden="1" customHeight="1" x14ac:dyDescent="0.25"/>
    <row r="38905" ht="0" hidden="1" customHeight="1" x14ac:dyDescent="0.25"/>
    <row r="38906" ht="0" hidden="1" customHeight="1" x14ac:dyDescent="0.25"/>
    <row r="38907" ht="0" hidden="1" customHeight="1" x14ac:dyDescent="0.25"/>
    <row r="38908" ht="0" hidden="1" customHeight="1" x14ac:dyDescent="0.25"/>
    <row r="38909" ht="0" hidden="1" customHeight="1" x14ac:dyDescent="0.25"/>
    <row r="38910" ht="0" hidden="1" customHeight="1" x14ac:dyDescent="0.25"/>
    <row r="38911" ht="0" hidden="1" customHeight="1" x14ac:dyDescent="0.25"/>
    <row r="38912" ht="0" hidden="1" customHeight="1" x14ac:dyDescent="0.25"/>
    <row r="38913" ht="0" hidden="1" customHeight="1" x14ac:dyDescent="0.25"/>
    <row r="38914" ht="0" hidden="1" customHeight="1" x14ac:dyDescent="0.25"/>
    <row r="38915" ht="0" hidden="1" customHeight="1" x14ac:dyDescent="0.25"/>
    <row r="38916" ht="0" hidden="1" customHeight="1" x14ac:dyDescent="0.25"/>
    <row r="38917" ht="0" hidden="1" customHeight="1" x14ac:dyDescent="0.25"/>
    <row r="38918" ht="0" hidden="1" customHeight="1" x14ac:dyDescent="0.25"/>
    <row r="38919" ht="0" hidden="1" customHeight="1" x14ac:dyDescent="0.25"/>
    <row r="38920" ht="0" hidden="1" customHeight="1" x14ac:dyDescent="0.25"/>
    <row r="38921" ht="0" hidden="1" customHeight="1" x14ac:dyDescent="0.25"/>
    <row r="38922" ht="0" hidden="1" customHeight="1" x14ac:dyDescent="0.25"/>
    <row r="38923" ht="0" hidden="1" customHeight="1" x14ac:dyDescent="0.25"/>
    <row r="38924" ht="0" hidden="1" customHeight="1" x14ac:dyDescent="0.25"/>
    <row r="38925" ht="0" hidden="1" customHeight="1" x14ac:dyDescent="0.25"/>
    <row r="38926" ht="0" hidden="1" customHeight="1" x14ac:dyDescent="0.25"/>
    <row r="38927" ht="0" hidden="1" customHeight="1" x14ac:dyDescent="0.25"/>
    <row r="38928" ht="0" hidden="1" customHeight="1" x14ac:dyDescent="0.25"/>
    <row r="38929" ht="0" hidden="1" customHeight="1" x14ac:dyDescent="0.25"/>
    <row r="38930" ht="0" hidden="1" customHeight="1" x14ac:dyDescent="0.25"/>
    <row r="38931" ht="0" hidden="1" customHeight="1" x14ac:dyDescent="0.25"/>
    <row r="38932" ht="0" hidden="1" customHeight="1" x14ac:dyDescent="0.25"/>
    <row r="38933" ht="0" hidden="1" customHeight="1" x14ac:dyDescent="0.25"/>
    <row r="38934" ht="0" hidden="1" customHeight="1" x14ac:dyDescent="0.25"/>
    <row r="38935" ht="0" hidden="1" customHeight="1" x14ac:dyDescent="0.25"/>
    <row r="38936" ht="0" hidden="1" customHeight="1" x14ac:dyDescent="0.25"/>
    <row r="38937" ht="0" hidden="1" customHeight="1" x14ac:dyDescent="0.25"/>
    <row r="38938" ht="0" hidden="1" customHeight="1" x14ac:dyDescent="0.25"/>
    <row r="38939" ht="0" hidden="1" customHeight="1" x14ac:dyDescent="0.25"/>
    <row r="38940" ht="0" hidden="1" customHeight="1" x14ac:dyDescent="0.25"/>
    <row r="38941" ht="0" hidden="1" customHeight="1" x14ac:dyDescent="0.25"/>
    <row r="38942" ht="0" hidden="1" customHeight="1" x14ac:dyDescent="0.25"/>
    <row r="38943" ht="0" hidden="1" customHeight="1" x14ac:dyDescent="0.25"/>
    <row r="38944" ht="0" hidden="1" customHeight="1" x14ac:dyDescent="0.25"/>
    <row r="38945" ht="0" hidden="1" customHeight="1" x14ac:dyDescent="0.25"/>
    <row r="38946" ht="0" hidden="1" customHeight="1" x14ac:dyDescent="0.25"/>
    <row r="38947" ht="0" hidden="1" customHeight="1" x14ac:dyDescent="0.25"/>
    <row r="38948" ht="0" hidden="1" customHeight="1" x14ac:dyDescent="0.25"/>
    <row r="38949" ht="0" hidden="1" customHeight="1" x14ac:dyDescent="0.25"/>
    <row r="38950" ht="0" hidden="1" customHeight="1" x14ac:dyDescent="0.25"/>
    <row r="38951" ht="0" hidden="1" customHeight="1" x14ac:dyDescent="0.25"/>
    <row r="38952" ht="0" hidden="1" customHeight="1" x14ac:dyDescent="0.25"/>
    <row r="38953" ht="0" hidden="1" customHeight="1" x14ac:dyDescent="0.25"/>
    <row r="38954" ht="0" hidden="1" customHeight="1" x14ac:dyDescent="0.25"/>
    <row r="38955" ht="0" hidden="1" customHeight="1" x14ac:dyDescent="0.25"/>
    <row r="38956" ht="0" hidden="1" customHeight="1" x14ac:dyDescent="0.25"/>
    <row r="38957" ht="0" hidden="1" customHeight="1" x14ac:dyDescent="0.25"/>
    <row r="38958" ht="0" hidden="1" customHeight="1" x14ac:dyDescent="0.25"/>
    <row r="38959" ht="0" hidden="1" customHeight="1" x14ac:dyDescent="0.25"/>
    <row r="38960" ht="0" hidden="1" customHeight="1" x14ac:dyDescent="0.25"/>
    <row r="38961" ht="0" hidden="1" customHeight="1" x14ac:dyDescent="0.25"/>
    <row r="38962" ht="0" hidden="1" customHeight="1" x14ac:dyDescent="0.25"/>
    <row r="38963" ht="0" hidden="1" customHeight="1" x14ac:dyDescent="0.25"/>
    <row r="38964" ht="0" hidden="1" customHeight="1" x14ac:dyDescent="0.25"/>
    <row r="38965" ht="0" hidden="1" customHeight="1" x14ac:dyDescent="0.25"/>
    <row r="38966" ht="0" hidden="1" customHeight="1" x14ac:dyDescent="0.25"/>
    <row r="38967" ht="0" hidden="1" customHeight="1" x14ac:dyDescent="0.25"/>
    <row r="38968" ht="0" hidden="1" customHeight="1" x14ac:dyDescent="0.25"/>
    <row r="38969" ht="0" hidden="1" customHeight="1" x14ac:dyDescent="0.25"/>
    <row r="38970" ht="0" hidden="1" customHeight="1" x14ac:dyDescent="0.25"/>
    <row r="38971" ht="0" hidden="1" customHeight="1" x14ac:dyDescent="0.25"/>
    <row r="38972" ht="0" hidden="1" customHeight="1" x14ac:dyDescent="0.25"/>
    <row r="38973" ht="0" hidden="1" customHeight="1" x14ac:dyDescent="0.25"/>
    <row r="38974" ht="0" hidden="1" customHeight="1" x14ac:dyDescent="0.25"/>
    <row r="38975" ht="0" hidden="1" customHeight="1" x14ac:dyDescent="0.25"/>
    <row r="38976" ht="0" hidden="1" customHeight="1" x14ac:dyDescent="0.25"/>
    <row r="38977" ht="0" hidden="1" customHeight="1" x14ac:dyDescent="0.25"/>
    <row r="38978" ht="0" hidden="1" customHeight="1" x14ac:dyDescent="0.25"/>
    <row r="38979" ht="0" hidden="1" customHeight="1" x14ac:dyDescent="0.25"/>
    <row r="38980" ht="0" hidden="1" customHeight="1" x14ac:dyDescent="0.25"/>
    <row r="38981" ht="0" hidden="1" customHeight="1" x14ac:dyDescent="0.25"/>
    <row r="38982" ht="0" hidden="1" customHeight="1" x14ac:dyDescent="0.25"/>
    <row r="38983" ht="0" hidden="1" customHeight="1" x14ac:dyDescent="0.25"/>
    <row r="38984" ht="0" hidden="1" customHeight="1" x14ac:dyDescent="0.25"/>
    <row r="38985" ht="0" hidden="1" customHeight="1" x14ac:dyDescent="0.25"/>
    <row r="38986" ht="0" hidden="1" customHeight="1" x14ac:dyDescent="0.25"/>
    <row r="38987" ht="0" hidden="1" customHeight="1" x14ac:dyDescent="0.25"/>
    <row r="38988" ht="0" hidden="1" customHeight="1" x14ac:dyDescent="0.25"/>
    <row r="38989" ht="0" hidden="1" customHeight="1" x14ac:dyDescent="0.25"/>
    <row r="38990" ht="0" hidden="1" customHeight="1" x14ac:dyDescent="0.25"/>
    <row r="38991" ht="0" hidden="1" customHeight="1" x14ac:dyDescent="0.25"/>
    <row r="38992" ht="0" hidden="1" customHeight="1" x14ac:dyDescent="0.25"/>
    <row r="38993" ht="0" hidden="1" customHeight="1" x14ac:dyDescent="0.25"/>
    <row r="38994" ht="0" hidden="1" customHeight="1" x14ac:dyDescent="0.25"/>
    <row r="38995" ht="0" hidden="1" customHeight="1" x14ac:dyDescent="0.25"/>
    <row r="38996" ht="0" hidden="1" customHeight="1" x14ac:dyDescent="0.25"/>
    <row r="38997" ht="0" hidden="1" customHeight="1" x14ac:dyDescent="0.25"/>
    <row r="38998" ht="0" hidden="1" customHeight="1" x14ac:dyDescent="0.25"/>
    <row r="38999" ht="0" hidden="1" customHeight="1" x14ac:dyDescent="0.25"/>
    <row r="39000" ht="0" hidden="1" customHeight="1" x14ac:dyDescent="0.25"/>
    <row r="39001" ht="0" hidden="1" customHeight="1" x14ac:dyDescent="0.25"/>
    <row r="39002" ht="0" hidden="1" customHeight="1" x14ac:dyDescent="0.25"/>
    <row r="39003" ht="0" hidden="1" customHeight="1" x14ac:dyDescent="0.25"/>
    <row r="39004" ht="0" hidden="1" customHeight="1" x14ac:dyDescent="0.25"/>
    <row r="39005" ht="0" hidden="1" customHeight="1" x14ac:dyDescent="0.25"/>
    <row r="39006" ht="0" hidden="1" customHeight="1" x14ac:dyDescent="0.25"/>
    <row r="39007" ht="0" hidden="1" customHeight="1" x14ac:dyDescent="0.25"/>
    <row r="39008" ht="0" hidden="1" customHeight="1" x14ac:dyDescent="0.25"/>
    <row r="39009" ht="0" hidden="1" customHeight="1" x14ac:dyDescent="0.25"/>
    <row r="39010" ht="0" hidden="1" customHeight="1" x14ac:dyDescent="0.25"/>
    <row r="39011" ht="0" hidden="1" customHeight="1" x14ac:dyDescent="0.25"/>
    <row r="39012" ht="0" hidden="1" customHeight="1" x14ac:dyDescent="0.25"/>
    <row r="39013" ht="0" hidden="1" customHeight="1" x14ac:dyDescent="0.25"/>
    <row r="39014" ht="0" hidden="1" customHeight="1" x14ac:dyDescent="0.25"/>
    <row r="39015" ht="0" hidden="1" customHeight="1" x14ac:dyDescent="0.25"/>
    <row r="39016" ht="0" hidden="1" customHeight="1" x14ac:dyDescent="0.25"/>
    <row r="39017" ht="0" hidden="1" customHeight="1" x14ac:dyDescent="0.25"/>
    <row r="39018" ht="0" hidden="1" customHeight="1" x14ac:dyDescent="0.25"/>
    <row r="39019" ht="0" hidden="1" customHeight="1" x14ac:dyDescent="0.25"/>
    <row r="39020" ht="0" hidden="1" customHeight="1" x14ac:dyDescent="0.25"/>
    <row r="39021" ht="0" hidden="1" customHeight="1" x14ac:dyDescent="0.25"/>
    <row r="39022" ht="0" hidden="1" customHeight="1" x14ac:dyDescent="0.25"/>
    <row r="39023" ht="0" hidden="1" customHeight="1" x14ac:dyDescent="0.25"/>
    <row r="39024" ht="0" hidden="1" customHeight="1" x14ac:dyDescent="0.25"/>
    <row r="39025" ht="0" hidden="1" customHeight="1" x14ac:dyDescent="0.25"/>
    <row r="39026" ht="0" hidden="1" customHeight="1" x14ac:dyDescent="0.25"/>
    <row r="39027" ht="0" hidden="1" customHeight="1" x14ac:dyDescent="0.25"/>
    <row r="39028" ht="0" hidden="1" customHeight="1" x14ac:dyDescent="0.25"/>
    <row r="39029" ht="0" hidden="1" customHeight="1" x14ac:dyDescent="0.25"/>
    <row r="39030" ht="0" hidden="1" customHeight="1" x14ac:dyDescent="0.25"/>
    <row r="39031" ht="0" hidden="1" customHeight="1" x14ac:dyDescent="0.25"/>
    <row r="39032" ht="0" hidden="1" customHeight="1" x14ac:dyDescent="0.25"/>
    <row r="39033" ht="0" hidden="1" customHeight="1" x14ac:dyDescent="0.25"/>
    <row r="39034" ht="0" hidden="1" customHeight="1" x14ac:dyDescent="0.25"/>
    <row r="39035" ht="0" hidden="1" customHeight="1" x14ac:dyDescent="0.25"/>
    <row r="39036" ht="0" hidden="1" customHeight="1" x14ac:dyDescent="0.25"/>
    <row r="39037" ht="0" hidden="1" customHeight="1" x14ac:dyDescent="0.25"/>
    <row r="39038" ht="0" hidden="1" customHeight="1" x14ac:dyDescent="0.25"/>
    <row r="39039" ht="0" hidden="1" customHeight="1" x14ac:dyDescent="0.25"/>
    <row r="39040" ht="0" hidden="1" customHeight="1" x14ac:dyDescent="0.25"/>
    <row r="39041" ht="0" hidden="1" customHeight="1" x14ac:dyDescent="0.25"/>
    <row r="39042" ht="0" hidden="1" customHeight="1" x14ac:dyDescent="0.25"/>
    <row r="39043" ht="0" hidden="1" customHeight="1" x14ac:dyDescent="0.25"/>
    <row r="39044" ht="0" hidden="1" customHeight="1" x14ac:dyDescent="0.25"/>
    <row r="39045" ht="0" hidden="1" customHeight="1" x14ac:dyDescent="0.25"/>
    <row r="39046" ht="0" hidden="1" customHeight="1" x14ac:dyDescent="0.25"/>
    <row r="39047" ht="0" hidden="1" customHeight="1" x14ac:dyDescent="0.25"/>
    <row r="39048" ht="0" hidden="1" customHeight="1" x14ac:dyDescent="0.25"/>
    <row r="39049" ht="0" hidden="1" customHeight="1" x14ac:dyDescent="0.25"/>
    <row r="39050" ht="0" hidden="1" customHeight="1" x14ac:dyDescent="0.25"/>
    <row r="39051" ht="0" hidden="1" customHeight="1" x14ac:dyDescent="0.25"/>
    <row r="39052" ht="0" hidden="1" customHeight="1" x14ac:dyDescent="0.25"/>
    <row r="39053" ht="0" hidden="1" customHeight="1" x14ac:dyDescent="0.25"/>
    <row r="39054" ht="0" hidden="1" customHeight="1" x14ac:dyDescent="0.25"/>
    <row r="39055" ht="0" hidden="1" customHeight="1" x14ac:dyDescent="0.25"/>
    <row r="39056" ht="0" hidden="1" customHeight="1" x14ac:dyDescent="0.25"/>
    <row r="39057" ht="0" hidden="1" customHeight="1" x14ac:dyDescent="0.25"/>
    <row r="39058" ht="0" hidden="1" customHeight="1" x14ac:dyDescent="0.25"/>
    <row r="39059" ht="0" hidden="1" customHeight="1" x14ac:dyDescent="0.25"/>
    <row r="39060" ht="0" hidden="1" customHeight="1" x14ac:dyDescent="0.25"/>
    <row r="39061" ht="0" hidden="1" customHeight="1" x14ac:dyDescent="0.25"/>
    <row r="39062" ht="0" hidden="1" customHeight="1" x14ac:dyDescent="0.25"/>
    <row r="39063" ht="0" hidden="1" customHeight="1" x14ac:dyDescent="0.25"/>
    <row r="39064" ht="0" hidden="1" customHeight="1" x14ac:dyDescent="0.25"/>
    <row r="39065" ht="0" hidden="1" customHeight="1" x14ac:dyDescent="0.25"/>
    <row r="39066" ht="0" hidden="1" customHeight="1" x14ac:dyDescent="0.25"/>
    <row r="39067" ht="0" hidden="1" customHeight="1" x14ac:dyDescent="0.25"/>
    <row r="39068" ht="0" hidden="1" customHeight="1" x14ac:dyDescent="0.25"/>
    <row r="39069" ht="0" hidden="1" customHeight="1" x14ac:dyDescent="0.25"/>
    <row r="39070" ht="0" hidden="1" customHeight="1" x14ac:dyDescent="0.25"/>
    <row r="39071" ht="0" hidden="1" customHeight="1" x14ac:dyDescent="0.25"/>
    <row r="39072" ht="0" hidden="1" customHeight="1" x14ac:dyDescent="0.25"/>
    <row r="39073" ht="0" hidden="1" customHeight="1" x14ac:dyDescent="0.25"/>
    <row r="39074" ht="0" hidden="1" customHeight="1" x14ac:dyDescent="0.25"/>
    <row r="39075" ht="0" hidden="1" customHeight="1" x14ac:dyDescent="0.25"/>
    <row r="39076" ht="0" hidden="1" customHeight="1" x14ac:dyDescent="0.25"/>
    <row r="39077" ht="0" hidden="1" customHeight="1" x14ac:dyDescent="0.25"/>
    <row r="39078" ht="0" hidden="1" customHeight="1" x14ac:dyDescent="0.25"/>
    <row r="39079" ht="0" hidden="1" customHeight="1" x14ac:dyDescent="0.25"/>
    <row r="39080" ht="0" hidden="1" customHeight="1" x14ac:dyDescent="0.25"/>
    <row r="39081" ht="0" hidden="1" customHeight="1" x14ac:dyDescent="0.25"/>
    <row r="39082" ht="0" hidden="1" customHeight="1" x14ac:dyDescent="0.25"/>
    <row r="39083" ht="0" hidden="1" customHeight="1" x14ac:dyDescent="0.25"/>
    <row r="39084" ht="0" hidden="1" customHeight="1" x14ac:dyDescent="0.25"/>
    <row r="39085" ht="0" hidden="1" customHeight="1" x14ac:dyDescent="0.25"/>
    <row r="39086" ht="0" hidden="1" customHeight="1" x14ac:dyDescent="0.25"/>
    <row r="39087" ht="0" hidden="1" customHeight="1" x14ac:dyDescent="0.25"/>
    <row r="39088" ht="0" hidden="1" customHeight="1" x14ac:dyDescent="0.25"/>
    <row r="39089" ht="0" hidden="1" customHeight="1" x14ac:dyDescent="0.25"/>
    <row r="39090" ht="0" hidden="1" customHeight="1" x14ac:dyDescent="0.25"/>
    <row r="39091" ht="0" hidden="1" customHeight="1" x14ac:dyDescent="0.25"/>
    <row r="39092" ht="0" hidden="1" customHeight="1" x14ac:dyDescent="0.25"/>
    <row r="39093" ht="0" hidden="1" customHeight="1" x14ac:dyDescent="0.25"/>
    <row r="39094" ht="0" hidden="1" customHeight="1" x14ac:dyDescent="0.25"/>
    <row r="39095" ht="0" hidden="1" customHeight="1" x14ac:dyDescent="0.25"/>
    <row r="39096" ht="0" hidden="1" customHeight="1" x14ac:dyDescent="0.25"/>
    <row r="39097" ht="0" hidden="1" customHeight="1" x14ac:dyDescent="0.25"/>
    <row r="39098" ht="0" hidden="1" customHeight="1" x14ac:dyDescent="0.25"/>
    <row r="39099" ht="0" hidden="1" customHeight="1" x14ac:dyDescent="0.25"/>
    <row r="39100" ht="0" hidden="1" customHeight="1" x14ac:dyDescent="0.25"/>
    <row r="39101" ht="0" hidden="1" customHeight="1" x14ac:dyDescent="0.25"/>
    <row r="39102" ht="0" hidden="1" customHeight="1" x14ac:dyDescent="0.25"/>
    <row r="39103" ht="0" hidden="1" customHeight="1" x14ac:dyDescent="0.25"/>
    <row r="39104" ht="0" hidden="1" customHeight="1" x14ac:dyDescent="0.25"/>
    <row r="39105" ht="0" hidden="1" customHeight="1" x14ac:dyDescent="0.25"/>
    <row r="39106" ht="0" hidden="1" customHeight="1" x14ac:dyDescent="0.25"/>
    <row r="39107" ht="0" hidden="1" customHeight="1" x14ac:dyDescent="0.25"/>
    <row r="39108" ht="0" hidden="1" customHeight="1" x14ac:dyDescent="0.25"/>
    <row r="39109" ht="0" hidden="1" customHeight="1" x14ac:dyDescent="0.25"/>
    <row r="39110" ht="0" hidden="1" customHeight="1" x14ac:dyDescent="0.25"/>
    <row r="39111" ht="0" hidden="1" customHeight="1" x14ac:dyDescent="0.25"/>
    <row r="39112" ht="0" hidden="1" customHeight="1" x14ac:dyDescent="0.25"/>
    <row r="39113" ht="0" hidden="1" customHeight="1" x14ac:dyDescent="0.25"/>
    <row r="39114" ht="0" hidden="1" customHeight="1" x14ac:dyDescent="0.25"/>
    <row r="39115" ht="0" hidden="1" customHeight="1" x14ac:dyDescent="0.25"/>
    <row r="39116" ht="0" hidden="1" customHeight="1" x14ac:dyDescent="0.25"/>
    <row r="39117" ht="0" hidden="1" customHeight="1" x14ac:dyDescent="0.25"/>
    <row r="39118" ht="0" hidden="1" customHeight="1" x14ac:dyDescent="0.25"/>
    <row r="39119" ht="0" hidden="1" customHeight="1" x14ac:dyDescent="0.25"/>
    <row r="39120" ht="0" hidden="1" customHeight="1" x14ac:dyDescent="0.25"/>
    <row r="39121" ht="0" hidden="1" customHeight="1" x14ac:dyDescent="0.25"/>
    <row r="39122" ht="0" hidden="1" customHeight="1" x14ac:dyDescent="0.25"/>
    <row r="39123" ht="0" hidden="1" customHeight="1" x14ac:dyDescent="0.25"/>
    <row r="39124" ht="0" hidden="1" customHeight="1" x14ac:dyDescent="0.25"/>
    <row r="39125" ht="0" hidden="1" customHeight="1" x14ac:dyDescent="0.25"/>
    <row r="39126" ht="0" hidden="1" customHeight="1" x14ac:dyDescent="0.25"/>
    <row r="39127" ht="0" hidden="1" customHeight="1" x14ac:dyDescent="0.25"/>
    <row r="39128" ht="0" hidden="1" customHeight="1" x14ac:dyDescent="0.25"/>
    <row r="39129" ht="0" hidden="1" customHeight="1" x14ac:dyDescent="0.25"/>
    <row r="39130" ht="0" hidden="1" customHeight="1" x14ac:dyDescent="0.25"/>
    <row r="39131" ht="0" hidden="1" customHeight="1" x14ac:dyDescent="0.25"/>
    <row r="39132" ht="0" hidden="1" customHeight="1" x14ac:dyDescent="0.25"/>
    <row r="39133" ht="0" hidden="1" customHeight="1" x14ac:dyDescent="0.25"/>
    <row r="39134" ht="0" hidden="1" customHeight="1" x14ac:dyDescent="0.25"/>
    <row r="39135" ht="0" hidden="1" customHeight="1" x14ac:dyDescent="0.25"/>
    <row r="39136" ht="0" hidden="1" customHeight="1" x14ac:dyDescent="0.25"/>
    <row r="39137" ht="0" hidden="1" customHeight="1" x14ac:dyDescent="0.25"/>
    <row r="39138" ht="0" hidden="1" customHeight="1" x14ac:dyDescent="0.25"/>
    <row r="39139" ht="0" hidden="1" customHeight="1" x14ac:dyDescent="0.25"/>
    <row r="39140" ht="0" hidden="1" customHeight="1" x14ac:dyDescent="0.25"/>
    <row r="39141" ht="0" hidden="1" customHeight="1" x14ac:dyDescent="0.25"/>
    <row r="39142" ht="0" hidden="1" customHeight="1" x14ac:dyDescent="0.25"/>
    <row r="39143" ht="0" hidden="1" customHeight="1" x14ac:dyDescent="0.25"/>
    <row r="39144" ht="0" hidden="1" customHeight="1" x14ac:dyDescent="0.25"/>
    <row r="39145" ht="0" hidden="1" customHeight="1" x14ac:dyDescent="0.25"/>
    <row r="39146" ht="0" hidden="1" customHeight="1" x14ac:dyDescent="0.25"/>
    <row r="39147" ht="0" hidden="1" customHeight="1" x14ac:dyDescent="0.25"/>
    <row r="39148" ht="0" hidden="1" customHeight="1" x14ac:dyDescent="0.25"/>
    <row r="39149" ht="0" hidden="1" customHeight="1" x14ac:dyDescent="0.25"/>
    <row r="39150" ht="0" hidden="1" customHeight="1" x14ac:dyDescent="0.25"/>
    <row r="39151" ht="0" hidden="1" customHeight="1" x14ac:dyDescent="0.25"/>
    <row r="39152" ht="0" hidden="1" customHeight="1" x14ac:dyDescent="0.25"/>
    <row r="39153" ht="0" hidden="1" customHeight="1" x14ac:dyDescent="0.25"/>
    <row r="39154" ht="0" hidden="1" customHeight="1" x14ac:dyDescent="0.25"/>
    <row r="39155" ht="0" hidden="1" customHeight="1" x14ac:dyDescent="0.25"/>
    <row r="39156" ht="0" hidden="1" customHeight="1" x14ac:dyDescent="0.25"/>
    <row r="39157" ht="0" hidden="1" customHeight="1" x14ac:dyDescent="0.25"/>
    <row r="39158" ht="0" hidden="1" customHeight="1" x14ac:dyDescent="0.25"/>
    <row r="39159" ht="0" hidden="1" customHeight="1" x14ac:dyDescent="0.25"/>
    <row r="39160" ht="0" hidden="1" customHeight="1" x14ac:dyDescent="0.25"/>
    <row r="39161" ht="0" hidden="1" customHeight="1" x14ac:dyDescent="0.25"/>
    <row r="39162" ht="0" hidden="1" customHeight="1" x14ac:dyDescent="0.25"/>
    <row r="39163" ht="0" hidden="1" customHeight="1" x14ac:dyDescent="0.25"/>
    <row r="39164" ht="0" hidden="1" customHeight="1" x14ac:dyDescent="0.25"/>
    <row r="39165" ht="0" hidden="1" customHeight="1" x14ac:dyDescent="0.25"/>
    <row r="39166" ht="0" hidden="1" customHeight="1" x14ac:dyDescent="0.25"/>
    <row r="39167" ht="0" hidden="1" customHeight="1" x14ac:dyDescent="0.25"/>
    <row r="39168" ht="0" hidden="1" customHeight="1" x14ac:dyDescent="0.25"/>
    <row r="39169" ht="0" hidden="1" customHeight="1" x14ac:dyDescent="0.25"/>
    <row r="39170" ht="0" hidden="1" customHeight="1" x14ac:dyDescent="0.25"/>
    <row r="39171" ht="0" hidden="1" customHeight="1" x14ac:dyDescent="0.25"/>
    <row r="39172" ht="0" hidden="1" customHeight="1" x14ac:dyDescent="0.25"/>
    <row r="39173" ht="0" hidden="1" customHeight="1" x14ac:dyDescent="0.25"/>
    <row r="39174" ht="0" hidden="1" customHeight="1" x14ac:dyDescent="0.25"/>
    <row r="39175" ht="0" hidden="1" customHeight="1" x14ac:dyDescent="0.25"/>
    <row r="39176" ht="0" hidden="1" customHeight="1" x14ac:dyDescent="0.25"/>
    <row r="39177" ht="0" hidden="1" customHeight="1" x14ac:dyDescent="0.25"/>
    <row r="39178" ht="0" hidden="1" customHeight="1" x14ac:dyDescent="0.25"/>
    <row r="39179" ht="0" hidden="1" customHeight="1" x14ac:dyDescent="0.25"/>
    <row r="39180" ht="0" hidden="1" customHeight="1" x14ac:dyDescent="0.25"/>
    <row r="39181" ht="0" hidden="1" customHeight="1" x14ac:dyDescent="0.25"/>
    <row r="39182" ht="0" hidden="1" customHeight="1" x14ac:dyDescent="0.25"/>
    <row r="39183" ht="0" hidden="1" customHeight="1" x14ac:dyDescent="0.25"/>
    <row r="39184" ht="0" hidden="1" customHeight="1" x14ac:dyDescent="0.25"/>
    <row r="39185" ht="0" hidden="1" customHeight="1" x14ac:dyDescent="0.25"/>
    <row r="39186" ht="0" hidden="1" customHeight="1" x14ac:dyDescent="0.25"/>
    <row r="39187" ht="0" hidden="1" customHeight="1" x14ac:dyDescent="0.25"/>
    <row r="39188" ht="0" hidden="1" customHeight="1" x14ac:dyDescent="0.25"/>
    <row r="39189" ht="0" hidden="1" customHeight="1" x14ac:dyDescent="0.25"/>
    <row r="39190" ht="0" hidden="1" customHeight="1" x14ac:dyDescent="0.25"/>
    <row r="39191" ht="0" hidden="1" customHeight="1" x14ac:dyDescent="0.25"/>
    <row r="39192" ht="0" hidden="1" customHeight="1" x14ac:dyDescent="0.25"/>
    <row r="39193" ht="0" hidden="1" customHeight="1" x14ac:dyDescent="0.25"/>
    <row r="39194" ht="0" hidden="1" customHeight="1" x14ac:dyDescent="0.25"/>
    <row r="39195" ht="0" hidden="1" customHeight="1" x14ac:dyDescent="0.25"/>
    <row r="39196" ht="0" hidden="1" customHeight="1" x14ac:dyDescent="0.25"/>
    <row r="39197" ht="0" hidden="1" customHeight="1" x14ac:dyDescent="0.25"/>
    <row r="39198" ht="0" hidden="1" customHeight="1" x14ac:dyDescent="0.25"/>
    <row r="39199" ht="0" hidden="1" customHeight="1" x14ac:dyDescent="0.25"/>
    <row r="39200" ht="0" hidden="1" customHeight="1" x14ac:dyDescent="0.25"/>
    <row r="39201" ht="0" hidden="1" customHeight="1" x14ac:dyDescent="0.25"/>
    <row r="39202" ht="0" hidden="1" customHeight="1" x14ac:dyDescent="0.25"/>
    <row r="39203" ht="0" hidden="1" customHeight="1" x14ac:dyDescent="0.25"/>
    <row r="39204" ht="0" hidden="1" customHeight="1" x14ac:dyDescent="0.25"/>
    <row r="39205" ht="0" hidden="1" customHeight="1" x14ac:dyDescent="0.25"/>
    <row r="39206" ht="0" hidden="1" customHeight="1" x14ac:dyDescent="0.25"/>
    <row r="39207" ht="0" hidden="1" customHeight="1" x14ac:dyDescent="0.25"/>
    <row r="39208" ht="0" hidden="1" customHeight="1" x14ac:dyDescent="0.25"/>
    <row r="39209" ht="0" hidden="1" customHeight="1" x14ac:dyDescent="0.25"/>
    <row r="39210" ht="0" hidden="1" customHeight="1" x14ac:dyDescent="0.25"/>
    <row r="39211" ht="0" hidden="1" customHeight="1" x14ac:dyDescent="0.25"/>
    <row r="39212" ht="0" hidden="1" customHeight="1" x14ac:dyDescent="0.25"/>
    <row r="39213" ht="0" hidden="1" customHeight="1" x14ac:dyDescent="0.25"/>
    <row r="39214" ht="0" hidden="1" customHeight="1" x14ac:dyDescent="0.25"/>
    <row r="39215" ht="0" hidden="1" customHeight="1" x14ac:dyDescent="0.25"/>
    <row r="39216" ht="0" hidden="1" customHeight="1" x14ac:dyDescent="0.25"/>
    <row r="39217" ht="0" hidden="1" customHeight="1" x14ac:dyDescent="0.25"/>
    <row r="39218" ht="0" hidden="1" customHeight="1" x14ac:dyDescent="0.25"/>
    <row r="39219" ht="0" hidden="1" customHeight="1" x14ac:dyDescent="0.25"/>
    <row r="39220" ht="0" hidden="1" customHeight="1" x14ac:dyDescent="0.25"/>
    <row r="39221" ht="0" hidden="1" customHeight="1" x14ac:dyDescent="0.25"/>
    <row r="39222" ht="0" hidden="1" customHeight="1" x14ac:dyDescent="0.25"/>
    <row r="39223" ht="0" hidden="1" customHeight="1" x14ac:dyDescent="0.25"/>
    <row r="39224" ht="0" hidden="1" customHeight="1" x14ac:dyDescent="0.25"/>
    <row r="39225" ht="0" hidden="1" customHeight="1" x14ac:dyDescent="0.25"/>
    <row r="39226" ht="0" hidden="1" customHeight="1" x14ac:dyDescent="0.25"/>
    <row r="39227" ht="0" hidden="1" customHeight="1" x14ac:dyDescent="0.25"/>
    <row r="39228" ht="0" hidden="1" customHeight="1" x14ac:dyDescent="0.25"/>
    <row r="39229" ht="0" hidden="1" customHeight="1" x14ac:dyDescent="0.25"/>
    <row r="39230" ht="0" hidden="1" customHeight="1" x14ac:dyDescent="0.25"/>
    <row r="39231" ht="0" hidden="1" customHeight="1" x14ac:dyDescent="0.25"/>
    <row r="39232" ht="0" hidden="1" customHeight="1" x14ac:dyDescent="0.25"/>
    <row r="39233" ht="0" hidden="1" customHeight="1" x14ac:dyDescent="0.25"/>
    <row r="39234" ht="0" hidden="1" customHeight="1" x14ac:dyDescent="0.25"/>
    <row r="39235" ht="0" hidden="1" customHeight="1" x14ac:dyDescent="0.25"/>
    <row r="39236" ht="0" hidden="1" customHeight="1" x14ac:dyDescent="0.25"/>
    <row r="39237" ht="0" hidden="1" customHeight="1" x14ac:dyDescent="0.25"/>
    <row r="39238" ht="0" hidden="1" customHeight="1" x14ac:dyDescent="0.25"/>
    <row r="39239" ht="0" hidden="1" customHeight="1" x14ac:dyDescent="0.25"/>
    <row r="39240" ht="0" hidden="1" customHeight="1" x14ac:dyDescent="0.25"/>
    <row r="39241" ht="0" hidden="1" customHeight="1" x14ac:dyDescent="0.25"/>
    <row r="39242" ht="0" hidden="1" customHeight="1" x14ac:dyDescent="0.25"/>
    <row r="39243" ht="0" hidden="1" customHeight="1" x14ac:dyDescent="0.25"/>
    <row r="39244" ht="0" hidden="1" customHeight="1" x14ac:dyDescent="0.25"/>
    <row r="39245" ht="0" hidden="1" customHeight="1" x14ac:dyDescent="0.25"/>
    <row r="39246" ht="0" hidden="1" customHeight="1" x14ac:dyDescent="0.25"/>
    <row r="39247" ht="0" hidden="1" customHeight="1" x14ac:dyDescent="0.25"/>
    <row r="39248" ht="0" hidden="1" customHeight="1" x14ac:dyDescent="0.25"/>
    <row r="39249" ht="0" hidden="1" customHeight="1" x14ac:dyDescent="0.25"/>
    <row r="39250" ht="0" hidden="1" customHeight="1" x14ac:dyDescent="0.25"/>
    <row r="39251" ht="0" hidden="1" customHeight="1" x14ac:dyDescent="0.25"/>
    <row r="39252" ht="0" hidden="1" customHeight="1" x14ac:dyDescent="0.25"/>
    <row r="39253" ht="0" hidden="1" customHeight="1" x14ac:dyDescent="0.25"/>
    <row r="39254" ht="0" hidden="1" customHeight="1" x14ac:dyDescent="0.25"/>
    <row r="39255" ht="0" hidden="1" customHeight="1" x14ac:dyDescent="0.25"/>
    <row r="39256" ht="0" hidden="1" customHeight="1" x14ac:dyDescent="0.25"/>
    <row r="39257" ht="0" hidden="1" customHeight="1" x14ac:dyDescent="0.25"/>
    <row r="39258" ht="0" hidden="1" customHeight="1" x14ac:dyDescent="0.25"/>
    <row r="39259" ht="0" hidden="1" customHeight="1" x14ac:dyDescent="0.25"/>
    <row r="39260" ht="0" hidden="1" customHeight="1" x14ac:dyDescent="0.25"/>
    <row r="39261" ht="0" hidden="1" customHeight="1" x14ac:dyDescent="0.25"/>
    <row r="39262" ht="0" hidden="1" customHeight="1" x14ac:dyDescent="0.25"/>
    <row r="39263" ht="0" hidden="1" customHeight="1" x14ac:dyDescent="0.25"/>
    <row r="39264" ht="0" hidden="1" customHeight="1" x14ac:dyDescent="0.25"/>
    <row r="39265" ht="0" hidden="1" customHeight="1" x14ac:dyDescent="0.25"/>
    <row r="39266" ht="0" hidden="1" customHeight="1" x14ac:dyDescent="0.25"/>
    <row r="39267" ht="0" hidden="1" customHeight="1" x14ac:dyDescent="0.25"/>
    <row r="39268" ht="0" hidden="1" customHeight="1" x14ac:dyDescent="0.25"/>
    <row r="39269" ht="0" hidden="1" customHeight="1" x14ac:dyDescent="0.25"/>
    <row r="39270" ht="0" hidden="1" customHeight="1" x14ac:dyDescent="0.25"/>
    <row r="39271" ht="0" hidden="1" customHeight="1" x14ac:dyDescent="0.25"/>
    <row r="39272" ht="0" hidden="1" customHeight="1" x14ac:dyDescent="0.25"/>
    <row r="39273" ht="0" hidden="1" customHeight="1" x14ac:dyDescent="0.25"/>
    <row r="39274" ht="0" hidden="1" customHeight="1" x14ac:dyDescent="0.25"/>
    <row r="39275" ht="0" hidden="1" customHeight="1" x14ac:dyDescent="0.25"/>
    <row r="39276" ht="0" hidden="1" customHeight="1" x14ac:dyDescent="0.25"/>
    <row r="39277" ht="0" hidden="1" customHeight="1" x14ac:dyDescent="0.25"/>
    <row r="39278" ht="0" hidden="1" customHeight="1" x14ac:dyDescent="0.25"/>
    <row r="39279" ht="0" hidden="1" customHeight="1" x14ac:dyDescent="0.25"/>
    <row r="39280" ht="0" hidden="1" customHeight="1" x14ac:dyDescent="0.25"/>
    <row r="39281" ht="0" hidden="1" customHeight="1" x14ac:dyDescent="0.25"/>
    <row r="39282" ht="0" hidden="1" customHeight="1" x14ac:dyDescent="0.25"/>
    <row r="39283" ht="0" hidden="1" customHeight="1" x14ac:dyDescent="0.25"/>
    <row r="39284" ht="0" hidden="1" customHeight="1" x14ac:dyDescent="0.25"/>
    <row r="39285" ht="0" hidden="1" customHeight="1" x14ac:dyDescent="0.25"/>
    <row r="39286" ht="0" hidden="1" customHeight="1" x14ac:dyDescent="0.25"/>
    <row r="39287" ht="0" hidden="1" customHeight="1" x14ac:dyDescent="0.25"/>
    <row r="39288" ht="0" hidden="1" customHeight="1" x14ac:dyDescent="0.25"/>
    <row r="39289" ht="0" hidden="1" customHeight="1" x14ac:dyDescent="0.25"/>
    <row r="39290" ht="0" hidden="1" customHeight="1" x14ac:dyDescent="0.25"/>
    <row r="39291" ht="0" hidden="1" customHeight="1" x14ac:dyDescent="0.25"/>
    <row r="39292" ht="0" hidden="1" customHeight="1" x14ac:dyDescent="0.25"/>
    <row r="39293" ht="0" hidden="1" customHeight="1" x14ac:dyDescent="0.25"/>
    <row r="39294" ht="0" hidden="1" customHeight="1" x14ac:dyDescent="0.25"/>
    <row r="39295" ht="0" hidden="1" customHeight="1" x14ac:dyDescent="0.25"/>
    <row r="39296" ht="0" hidden="1" customHeight="1" x14ac:dyDescent="0.25"/>
    <row r="39297" ht="0" hidden="1" customHeight="1" x14ac:dyDescent="0.25"/>
    <row r="39298" ht="0" hidden="1" customHeight="1" x14ac:dyDescent="0.25"/>
    <row r="39299" ht="0" hidden="1" customHeight="1" x14ac:dyDescent="0.25"/>
    <row r="39300" ht="0" hidden="1" customHeight="1" x14ac:dyDescent="0.25"/>
    <row r="39301" ht="0" hidden="1" customHeight="1" x14ac:dyDescent="0.25"/>
    <row r="39302" ht="0" hidden="1" customHeight="1" x14ac:dyDescent="0.25"/>
    <row r="39303" ht="0" hidden="1" customHeight="1" x14ac:dyDescent="0.25"/>
    <row r="39304" ht="0" hidden="1" customHeight="1" x14ac:dyDescent="0.25"/>
    <row r="39305" ht="0" hidden="1" customHeight="1" x14ac:dyDescent="0.25"/>
    <row r="39306" ht="0" hidden="1" customHeight="1" x14ac:dyDescent="0.25"/>
    <row r="39307" ht="0" hidden="1" customHeight="1" x14ac:dyDescent="0.25"/>
    <row r="39308" ht="0" hidden="1" customHeight="1" x14ac:dyDescent="0.25"/>
    <row r="39309" ht="0" hidden="1" customHeight="1" x14ac:dyDescent="0.25"/>
    <row r="39310" ht="0" hidden="1" customHeight="1" x14ac:dyDescent="0.25"/>
    <row r="39311" ht="0" hidden="1" customHeight="1" x14ac:dyDescent="0.25"/>
    <row r="39312" ht="0" hidden="1" customHeight="1" x14ac:dyDescent="0.25"/>
    <row r="39313" ht="0" hidden="1" customHeight="1" x14ac:dyDescent="0.25"/>
    <row r="39314" ht="0" hidden="1" customHeight="1" x14ac:dyDescent="0.25"/>
    <row r="39315" ht="0" hidden="1" customHeight="1" x14ac:dyDescent="0.25"/>
    <row r="39316" ht="0" hidden="1" customHeight="1" x14ac:dyDescent="0.25"/>
    <row r="39317" ht="0" hidden="1" customHeight="1" x14ac:dyDescent="0.25"/>
    <row r="39318" ht="0" hidden="1" customHeight="1" x14ac:dyDescent="0.25"/>
    <row r="39319" ht="0" hidden="1" customHeight="1" x14ac:dyDescent="0.25"/>
    <row r="39320" ht="0" hidden="1" customHeight="1" x14ac:dyDescent="0.25"/>
    <row r="39321" ht="0" hidden="1" customHeight="1" x14ac:dyDescent="0.25"/>
    <row r="39322" ht="0" hidden="1" customHeight="1" x14ac:dyDescent="0.25"/>
    <row r="39323" ht="0" hidden="1" customHeight="1" x14ac:dyDescent="0.25"/>
    <row r="39324" ht="0" hidden="1" customHeight="1" x14ac:dyDescent="0.25"/>
    <row r="39325" ht="0" hidden="1" customHeight="1" x14ac:dyDescent="0.25"/>
    <row r="39326" ht="0" hidden="1" customHeight="1" x14ac:dyDescent="0.25"/>
    <row r="39327" ht="0" hidden="1" customHeight="1" x14ac:dyDescent="0.25"/>
    <row r="39328" ht="0" hidden="1" customHeight="1" x14ac:dyDescent="0.25"/>
    <row r="39329" ht="0" hidden="1" customHeight="1" x14ac:dyDescent="0.25"/>
    <row r="39330" ht="0" hidden="1" customHeight="1" x14ac:dyDescent="0.25"/>
    <row r="39331" ht="0" hidden="1" customHeight="1" x14ac:dyDescent="0.25"/>
    <row r="39332" ht="0" hidden="1" customHeight="1" x14ac:dyDescent="0.25"/>
    <row r="39333" ht="0" hidden="1" customHeight="1" x14ac:dyDescent="0.25"/>
    <row r="39334" ht="0" hidden="1" customHeight="1" x14ac:dyDescent="0.25"/>
    <row r="39335" ht="0" hidden="1" customHeight="1" x14ac:dyDescent="0.25"/>
    <row r="39336" ht="0" hidden="1" customHeight="1" x14ac:dyDescent="0.25"/>
    <row r="39337" ht="0" hidden="1" customHeight="1" x14ac:dyDescent="0.25"/>
    <row r="39338" ht="0" hidden="1" customHeight="1" x14ac:dyDescent="0.25"/>
    <row r="39339" ht="0" hidden="1" customHeight="1" x14ac:dyDescent="0.25"/>
    <row r="39340" ht="0" hidden="1" customHeight="1" x14ac:dyDescent="0.25"/>
    <row r="39341" ht="0" hidden="1" customHeight="1" x14ac:dyDescent="0.25"/>
    <row r="39342" ht="0" hidden="1" customHeight="1" x14ac:dyDescent="0.25"/>
    <row r="39343" ht="0" hidden="1" customHeight="1" x14ac:dyDescent="0.25"/>
    <row r="39344" ht="0" hidden="1" customHeight="1" x14ac:dyDescent="0.25"/>
    <row r="39345" ht="0" hidden="1" customHeight="1" x14ac:dyDescent="0.25"/>
    <row r="39346" ht="0" hidden="1" customHeight="1" x14ac:dyDescent="0.25"/>
    <row r="39347" ht="0" hidden="1" customHeight="1" x14ac:dyDescent="0.25"/>
    <row r="39348" ht="0" hidden="1" customHeight="1" x14ac:dyDescent="0.25"/>
    <row r="39349" ht="0" hidden="1" customHeight="1" x14ac:dyDescent="0.25"/>
    <row r="39350" ht="0" hidden="1" customHeight="1" x14ac:dyDescent="0.25"/>
    <row r="39351" ht="0" hidden="1" customHeight="1" x14ac:dyDescent="0.25"/>
    <row r="39352" ht="0" hidden="1" customHeight="1" x14ac:dyDescent="0.25"/>
    <row r="39353" ht="0" hidden="1" customHeight="1" x14ac:dyDescent="0.25"/>
    <row r="39354" ht="0" hidden="1" customHeight="1" x14ac:dyDescent="0.25"/>
    <row r="39355" ht="0" hidden="1" customHeight="1" x14ac:dyDescent="0.25"/>
    <row r="39356" ht="0" hidden="1" customHeight="1" x14ac:dyDescent="0.25"/>
    <row r="39357" ht="0" hidden="1" customHeight="1" x14ac:dyDescent="0.25"/>
    <row r="39358" ht="0" hidden="1" customHeight="1" x14ac:dyDescent="0.25"/>
    <row r="39359" ht="0" hidden="1" customHeight="1" x14ac:dyDescent="0.25"/>
    <row r="39360" ht="0" hidden="1" customHeight="1" x14ac:dyDescent="0.25"/>
    <row r="39361" ht="0" hidden="1" customHeight="1" x14ac:dyDescent="0.25"/>
    <row r="39362" ht="0" hidden="1" customHeight="1" x14ac:dyDescent="0.25"/>
    <row r="39363" ht="0" hidden="1" customHeight="1" x14ac:dyDescent="0.25"/>
    <row r="39364" ht="0" hidden="1" customHeight="1" x14ac:dyDescent="0.25"/>
    <row r="39365" ht="0" hidden="1" customHeight="1" x14ac:dyDescent="0.25"/>
    <row r="39366" ht="0" hidden="1" customHeight="1" x14ac:dyDescent="0.25"/>
    <row r="39367" ht="0" hidden="1" customHeight="1" x14ac:dyDescent="0.25"/>
    <row r="39368" ht="0" hidden="1" customHeight="1" x14ac:dyDescent="0.25"/>
    <row r="39369" ht="0" hidden="1" customHeight="1" x14ac:dyDescent="0.25"/>
    <row r="39370" ht="0" hidden="1" customHeight="1" x14ac:dyDescent="0.25"/>
    <row r="39371" ht="0" hidden="1" customHeight="1" x14ac:dyDescent="0.25"/>
    <row r="39372" ht="0" hidden="1" customHeight="1" x14ac:dyDescent="0.25"/>
    <row r="39373" ht="0" hidden="1" customHeight="1" x14ac:dyDescent="0.25"/>
    <row r="39374" ht="0" hidden="1" customHeight="1" x14ac:dyDescent="0.25"/>
    <row r="39375" ht="0" hidden="1" customHeight="1" x14ac:dyDescent="0.25"/>
    <row r="39376" ht="0" hidden="1" customHeight="1" x14ac:dyDescent="0.25"/>
    <row r="39377" ht="0" hidden="1" customHeight="1" x14ac:dyDescent="0.25"/>
    <row r="39378" ht="0" hidden="1" customHeight="1" x14ac:dyDescent="0.25"/>
    <row r="39379" ht="0" hidden="1" customHeight="1" x14ac:dyDescent="0.25"/>
    <row r="39380" ht="0" hidden="1" customHeight="1" x14ac:dyDescent="0.25"/>
    <row r="39381" ht="0" hidden="1" customHeight="1" x14ac:dyDescent="0.25"/>
    <row r="39382" ht="0" hidden="1" customHeight="1" x14ac:dyDescent="0.25"/>
    <row r="39383" ht="0" hidden="1" customHeight="1" x14ac:dyDescent="0.25"/>
    <row r="39384" ht="0" hidden="1" customHeight="1" x14ac:dyDescent="0.25"/>
    <row r="39385" ht="0" hidden="1" customHeight="1" x14ac:dyDescent="0.25"/>
    <row r="39386" ht="0" hidden="1" customHeight="1" x14ac:dyDescent="0.25"/>
    <row r="39387" ht="0" hidden="1" customHeight="1" x14ac:dyDescent="0.25"/>
    <row r="39388" ht="0" hidden="1" customHeight="1" x14ac:dyDescent="0.25"/>
    <row r="39389" ht="0" hidden="1" customHeight="1" x14ac:dyDescent="0.25"/>
    <row r="39390" ht="0" hidden="1" customHeight="1" x14ac:dyDescent="0.25"/>
    <row r="39391" ht="0" hidden="1" customHeight="1" x14ac:dyDescent="0.25"/>
    <row r="39392" ht="0" hidden="1" customHeight="1" x14ac:dyDescent="0.25"/>
    <row r="39393" ht="0" hidden="1" customHeight="1" x14ac:dyDescent="0.25"/>
    <row r="39394" ht="0" hidden="1" customHeight="1" x14ac:dyDescent="0.25"/>
    <row r="39395" ht="0" hidden="1" customHeight="1" x14ac:dyDescent="0.25"/>
    <row r="39396" ht="0" hidden="1" customHeight="1" x14ac:dyDescent="0.25"/>
    <row r="39397" ht="0" hidden="1" customHeight="1" x14ac:dyDescent="0.25"/>
    <row r="39398" ht="0" hidden="1" customHeight="1" x14ac:dyDescent="0.25"/>
    <row r="39399" ht="0" hidden="1" customHeight="1" x14ac:dyDescent="0.25"/>
    <row r="39400" ht="0" hidden="1" customHeight="1" x14ac:dyDescent="0.25"/>
    <row r="39401" ht="0" hidden="1" customHeight="1" x14ac:dyDescent="0.25"/>
    <row r="39402" ht="0" hidden="1" customHeight="1" x14ac:dyDescent="0.25"/>
    <row r="39403" ht="0" hidden="1" customHeight="1" x14ac:dyDescent="0.25"/>
    <row r="39404" ht="0" hidden="1" customHeight="1" x14ac:dyDescent="0.25"/>
    <row r="39405" ht="0" hidden="1" customHeight="1" x14ac:dyDescent="0.25"/>
    <row r="39406" ht="0" hidden="1" customHeight="1" x14ac:dyDescent="0.25"/>
    <row r="39407" ht="0" hidden="1" customHeight="1" x14ac:dyDescent="0.25"/>
    <row r="39408" ht="0" hidden="1" customHeight="1" x14ac:dyDescent="0.25"/>
    <row r="39409" ht="0" hidden="1" customHeight="1" x14ac:dyDescent="0.25"/>
    <row r="39410" ht="0" hidden="1" customHeight="1" x14ac:dyDescent="0.25"/>
    <row r="39411" ht="0" hidden="1" customHeight="1" x14ac:dyDescent="0.25"/>
    <row r="39412" ht="0" hidden="1" customHeight="1" x14ac:dyDescent="0.25"/>
    <row r="39413" ht="0" hidden="1" customHeight="1" x14ac:dyDescent="0.25"/>
    <row r="39414" ht="0" hidden="1" customHeight="1" x14ac:dyDescent="0.25"/>
    <row r="39415" ht="0" hidden="1" customHeight="1" x14ac:dyDescent="0.25"/>
    <row r="39416" ht="0" hidden="1" customHeight="1" x14ac:dyDescent="0.25"/>
    <row r="39417" ht="0" hidden="1" customHeight="1" x14ac:dyDescent="0.25"/>
    <row r="39418" ht="0" hidden="1" customHeight="1" x14ac:dyDescent="0.25"/>
    <row r="39419" ht="0" hidden="1" customHeight="1" x14ac:dyDescent="0.25"/>
    <row r="39420" ht="0" hidden="1" customHeight="1" x14ac:dyDescent="0.25"/>
    <row r="39421" ht="0" hidden="1" customHeight="1" x14ac:dyDescent="0.25"/>
    <row r="39422" ht="0" hidden="1" customHeight="1" x14ac:dyDescent="0.25"/>
    <row r="39423" ht="0" hidden="1" customHeight="1" x14ac:dyDescent="0.25"/>
    <row r="39424" ht="0" hidden="1" customHeight="1" x14ac:dyDescent="0.25"/>
    <row r="39425" ht="0" hidden="1" customHeight="1" x14ac:dyDescent="0.25"/>
    <row r="39426" ht="0" hidden="1" customHeight="1" x14ac:dyDescent="0.25"/>
    <row r="39427" ht="0" hidden="1" customHeight="1" x14ac:dyDescent="0.25"/>
    <row r="39428" ht="0" hidden="1" customHeight="1" x14ac:dyDescent="0.25"/>
    <row r="39429" ht="0" hidden="1" customHeight="1" x14ac:dyDescent="0.25"/>
    <row r="39430" ht="0" hidden="1" customHeight="1" x14ac:dyDescent="0.25"/>
    <row r="39431" ht="0" hidden="1" customHeight="1" x14ac:dyDescent="0.25"/>
    <row r="39432" ht="0" hidden="1" customHeight="1" x14ac:dyDescent="0.25"/>
    <row r="39433" ht="0" hidden="1" customHeight="1" x14ac:dyDescent="0.25"/>
    <row r="39434" ht="0" hidden="1" customHeight="1" x14ac:dyDescent="0.25"/>
    <row r="39435" ht="0" hidden="1" customHeight="1" x14ac:dyDescent="0.25"/>
    <row r="39436" ht="0" hidden="1" customHeight="1" x14ac:dyDescent="0.25"/>
    <row r="39437" ht="0" hidden="1" customHeight="1" x14ac:dyDescent="0.25"/>
    <row r="39438" ht="0" hidden="1" customHeight="1" x14ac:dyDescent="0.25"/>
    <row r="39439" ht="0" hidden="1" customHeight="1" x14ac:dyDescent="0.25"/>
    <row r="39440" ht="0" hidden="1" customHeight="1" x14ac:dyDescent="0.25"/>
    <row r="39441" ht="0" hidden="1" customHeight="1" x14ac:dyDescent="0.25"/>
    <row r="39442" ht="0" hidden="1" customHeight="1" x14ac:dyDescent="0.25"/>
    <row r="39443" ht="0" hidden="1" customHeight="1" x14ac:dyDescent="0.25"/>
    <row r="39444" ht="0" hidden="1" customHeight="1" x14ac:dyDescent="0.25"/>
    <row r="39445" ht="0" hidden="1" customHeight="1" x14ac:dyDescent="0.25"/>
    <row r="39446" ht="0" hidden="1" customHeight="1" x14ac:dyDescent="0.25"/>
    <row r="39447" ht="0" hidden="1" customHeight="1" x14ac:dyDescent="0.25"/>
    <row r="39448" ht="0" hidden="1" customHeight="1" x14ac:dyDescent="0.25"/>
    <row r="39449" ht="0" hidden="1" customHeight="1" x14ac:dyDescent="0.25"/>
    <row r="39450" ht="0" hidden="1" customHeight="1" x14ac:dyDescent="0.25"/>
    <row r="39451" ht="0" hidden="1" customHeight="1" x14ac:dyDescent="0.25"/>
    <row r="39452" ht="0" hidden="1" customHeight="1" x14ac:dyDescent="0.25"/>
    <row r="39453" ht="0" hidden="1" customHeight="1" x14ac:dyDescent="0.25"/>
    <row r="39454" ht="0" hidden="1" customHeight="1" x14ac:dyDescent="0.25"/>
    <row r="39455" ht="0" hidden="1" customHeight="1" x14ac:dyDescent="0.25"/>
    <row r="39456" ht="0" hidden="1" customHeight="1" x14ac:dyDescent="0.25"/>
    <row r="39457" ht="0" hidden="1" customHeight="1" x14ac:dyDescent="0.25"/>
    <row r="39458" ht="0" hidden="1" customHeight="1" x14ac:dyDescent="0.25"/>
    <row r="39459" ht="0" hidden="1" customHeight="1" x14ac:dyDescent="0.25"/>
    <row r="39460" ht="0" hidden="1" customHeight="1" x14ac:dyDescent="0.25"/>
    <row r="39461" ht="0" hidden="1" customHeight="1" x14ac:dyDescent="0.25"/>
    <row r="39462" ht="0" hidden="1" customHeight="1" x14ac:dyDescent="0.25"/>
    <row r="39463" ht="0" hidden="1" customHeight="1" x14ac:dyDescent="0.25"/>
    <row r="39464" ht="0" hidden="1" customHeight="1" x14ac:dyDescent="0.25"/>
    <row r="39465" ht="0" hidden="1" customHeight="1" x14ac:dyDescent="0.25"/>
    <row r="39466" ht="0" hidden="1" customHeight="1" x14ac:dyDescent="0.25"/>
    <row r="39467" ht="0" hidden="1" customHeight="1" x14ac:dyDescent="0.25"/>
    <row r="39468" ht="0" hidden="1" customHeight="1" x14ac:dyDescent="0.25"/>
    <row r="39469" ht="0" hidden="1" customHeight="1" x14ac:dyDescent="0.25"/>
    <row r="39470" ht="0" hidden="1" customHeight="1" x14ac:dyDescent="0.25"/>
    <row r="39471" ht="0" hidden="1" customHeight="1" x14ac:dyDescent="0.25"/>
    <row r="39472" ht="0" hidden="1" customHeight="1" x14ac:dyDescent="0.25"/>
    <row r="39473" ht="0" hidden="1" customHeight="1" x14ac:dyDescent="0.25"/>
    <row r="39474" ht="0" hidden="1" customHeight="1" x14ac:dyDescent="0.25"/>
    <row r="39475" ht="0" hidden="1" customHeight="1" x14ac:dyDescent="0.25"/>
    <row r="39476" ht="0" hidden="1" customHeight="1" x14ac:dyDescent="0.25"/>
    <row r="39477" ht="0" hidden="1" customHeight="1" x14ac:dyDescent="0.25"/>
    <row r="39478" ht="0" hidden="1" customHeight="1" x14ac:dyDescent="0.25"/>
    <row r="39479" ht="0" hidden="1" customHeight="1" x14ac:dyDescent="0.25"/>
    <row r="39480" ht="0" hidden="1" customHeight="1" x14ac:dyDescent="0.25"/>
    <row r="39481" ht="0" hidden="1" customHeight="1" x14ac:dyDescent="0.25"/>
    <row r="39482" ht="0" hidden="1" customHeight="1" x14ac:dyDescent="0.25"/>
    <row r="39483" ht="0" hidden="1" customHeight="1" x14ac:dyDescent="0.25"/>
    <row r="39484" ht="0" hidden="1" customHeight="1" x14ac:dyDescent="0.25"/>
    <row r="39485" ht="0" hidden="1" customHeight="1" x14ac:dyDescent="0.25"/>
    <row r="39486" ht="0" hidden="1" customHeight="1" x14ac:dyDescent="0.25"/>
    <row r="39487" ht="0" hidden="1" customHeight="1" x14ac:dyDescent="0.25"/>
    <row r="39488" ht="0" hidden="1" customHeight="1" x14ac:dyDescent="0.25"/>
    <row r="39489" ht="0" hidden="1" customHeight="1" x14ac:dyDescent="0.25"/>
    <row r="39490" ht="0" hidden="1" customHeight="1" x14ac:dyDescent="0.25"/>
    <row r="39491" ht="0" hidden="1" customHeight="1" x14ac:dyDescent="0.25"/>
    <row r="39492" ht="0" hidden="1" customHeight="1" x14ac:dyDescent="0.25"/>
    <row r="39493" ht="0" hidden="1" customHeight="1" x14ac:dyDescent="0.25"/>
    <row r="39494" ht="0" hidden="1" customHeight="1" x14ac:dyDescent="0.25"/>
    <row r="39495" ht="0" hidden="1" customHeight="1" x14ac:dyDescent="0.25"/>
    <row r="39496" ht="0" hidden="1" customHeight="1" x14ac:dyDescent="0.25"/>
    <row r="39497" ht="0" hidden="1" customHeight="1" x14ac:dyDescent="0.25"/>
    <row r="39498" ht="0" hidden="1" customHeight="1" x14ac:dyDescent="0.25"/>
    <row r="39499" ht="0" hidden="1" customHeight="1" x14ac:dyDescent="0.25"/>
    <row r="39500" ht="0" hidden="1" customHeight="1" x14ac:dyDescent="0.25"/>
    <row r="39501" ht="0" hidden="1" customHeight="1" x14ac:dyDescent="0.25"/>
    <row r="39502" ht="0" hidden="1" customHeight="1" x14ac:dyDescent="0.25"/>
    <row r="39503" ht="0" hidden="1" customHeight="1" x14ac:dyDescent="0.25"/>
    <row r="39504" ht="0" hidden="1" customHeight="1" x14ac:dyDescent="0.25"/>
    <row r="39505" ht="0" hidden="1" customHeight="1" x14ac:dyDescent="0.25"/>
    <row r="39506" ht="0" hidden="1" customHeight="1" x14ac:dyDescent="0.25"/>
    <row r="39507" ht="0" hidden="1" customHeight="1" x14ac:dyDescent="0.25"/>
    <row r="39508" ht="0" hidden="1" customHeight="1" x14ac:dyDescent="0.25"/>
    <row r="39509" ht="0" hidden="1" customHeight="1" x14ac:dyDescent="0.25"/>
    <row r="39510" ht="0" hidden="1" customHeight="1" x14ac:dyDescent="0.25"/>
    <row r="39511" ht="0" hidden="1" customHeight="1" x14ac:dyDescent="0.25"/>
    <row r="39512" ht="0" hidden="1" customHeight="1" x14ac:dyDescent="0.25"/>
    <row r="39513" ht="0" hidden="1" customHeight="1" x14ac:dyDescent="0.25"/>
    <row r="39514" ht="0" hidden="1" customHeight="1" x14ac:dyDescent="0.25"/>
    <row r="39515" ht="0" hidden="1" customHeight="1" x14ac:dyDescent="0.25"/>
    <row r="39516" ht="0" hidden="1" customHeight="1" x14ac:dyDescent="0.25"/>
    <row r="39517" ht="0" hidden="1" customHeight="1" x14ac:dyDescent="0.25"/>
    <row r="39518" ht="0" hidden="1" customHeight="1" x14ac:dyDescent="0.25"/>
    <row r="39519" ht="0" hidden="1" customHeight="1" x14ac:dyDescent="0.25"/>
    <row r="39520" ht="0" hidden="1" customHeight="1" x14ac:dyDescent="0.25"/>
    <row r="39521" ht="0" hidden="1" customHeight="1" x14ac:dyDescent="0.25"/>
    <row r="39522" ht="0" hidden="1" customHeight="1" x14ac:dyDescent="0.25"/>
    <row r="39523" ht="0" hidden="1" customHeight="1" x14ac:dyDescent="0.25"/>
    <row r="39524" ht="0" hidden="1" customHeight="1" x14ac:dyDescent="0.25"/>
    <row r="39525" ht="0" hidden="1" customHeight="1" x14ac:dyDescent="0.25"/>
    <row r="39526" ht="0" hidden="1" customHeight="1" x14ac:dyDescent="0.25"/>
    <row r="39527" ht="0" hidden="1" customHeight="1" x14ac:dyDescent="0.25"/>
    <row r="39528" ht="0" hidden="1" customHeight="1" x14ac:dyDescent="0.25"/>
    <row r="39529" ht="0" hidden="1" customHeight="1" x14ac:dyDescent="0.25"/>
    <row r="39530" ht="0" hidden="1" customHeight="1" x14ac:dyDescent="0.25"/>
    <row r="39531" ht="0" hidden="1" customHeight="1" x14ac:dyDescent="0.25"/>
    <row r="39532" ht="0" hidden="1" customHeight="1" x14ac:dyDescent="0.25"/>
    <row r="39533" ht="0" hidden="1" customHeight="1" x14ac:dyDescent="0.25"/>
    <row r="39534" ht="0" hidden="1" customHeight="1" x14ac:dyDescent="0.25"/>
    <row r="39535" ht="0" hidden="1" customHeight="1" x14ac:dyDescent="0.25"/>
    <row r="39536" ht="0" hidden="1" customHeight="1" x14ac:dyDescent="0.25"/>
    <row r="39537" ht="0" hidden="1" customHeight="1" x14ac:dyDescent="0.25"/>
    <row r="39538" ht="0" hidden="1" customHeight="1" x14ac:dyDescent="0.25"/>
    <row r="39539" ht="0" hidden="1" customHeight="1" x14ac:dyDescent="0.25"/>
    <row r="39540" ht="0" hidden="1" customHeight="1" x14ac:dyDescent="0.25"/>
    <row r="39541" ht="0" hidden="1" customHeight="1" x14ac:dyDescent="0.25"/>
    <row r="39542" ht="0" hidden="1" customHeight="1" x14ac:dyDescent="0.25"/>
    <row r="39543" ht="0" hidden="1" customHeight="1" x14ac:dyDescent="0.25"/>
    <row r="39544" ht="0" hidden="1" customHeight="1" x14ac:dyDescent="0.25"/>
    <row r="39545" ht="0" hidden="1" customHeight="1" x14ac:dyDescent="0.25"/>
    <row r="39546" ht="0" hidden="1" customHeight="1" x14ac:dyDescent="0.25"/>
    <row r="39547" ht="0" hidden="1" customHeight="1" x14ac:dyDescent="0.25"/>
    <row r="39548" ht="0" hidden="1" customHeight="1" x14ac:dyDescent="0.25"/>
    <row r="39549" ht="0" hidden="1" customHeight="1" x14ac:dyDescent="0.25"/>
    <row r="39550" ht="0" hidden="1" customHeight="1" x14ac:dyDescent="0.25"/>
    <row r="39551" ht="0" hidden="1" customHeight="1" x14ac:dyDescent="0.25"/>
    <row r="39552" ht="0" hidden="1" customHeight="1" x14ac:dyDescent="0.25"/>
    <row r="39553" ht="0" hidden="1" customHeight="1" x14ac:dyDescent="0.25"/>
    <row r="39554" ht="0" hidden="1" customHeight="1" x14ac:dyDescent="0.25"/>
    <row r="39555" ht="0" hidden="1" customHeight="1" x14ac:dyDescent="0.25"/>
    <row r="39556" ht="0" hidden="1" customHeight="1" x14ac:dyDescent="0.25"/>
    <row r="39557" ht="0" hidden="1" customHeight="1" x14ac:dyDescent="0.25"/>
    <row r="39558" ht="0" hidden="1" customHeight="1" x14ac:dyDescent="0.25"/>
    <row r="39559" ht="0" hidden="1" customHeight="1" x14ac:dyDescent="0.25"/>
    <row r="39560" ht="0" hidden="1" customHeight="1" x14ac:dyDescent="0.25"/>
    <row r="39561" ht="0" hidden="1" customHeight="1" x14ac:dyDescent="0.25"/>
    <row r="39562" ht="0" hidden="1" customHeight="1" x14ac:dyDescent="0.25"/>
    <row r="39563" ht="0" hidden="1" customHeight="1" x14ac:dyDescent="0.25"/>
    <row r="39564" ht="0" hidden="1" customHeight="1" x14ac:dyDescent="0.25"/>
    <row r="39565" ht="0" hidden="1" customHeight="1" x14ac:dyDescent="0.25"/>
    <row r="39566" ht="0" hidden="1" customHeight="1" x14ac:dyDescent="0.25"/>
    <row r="39567" ht="0" hidden="1" customHeight="1" x14ac:dyDescent="0.25"/>
    <row r="39568" ht="0" hidden="1" customHeight="1" x14ac:dyDescent="0.25"/>
    <row r="39569" ht="0" hidden="1" customHeight="1" x14ac:dyDescent="0.25"/>
    <row r="39570" ht="0" hidden="1" customHeight="1" x14ac:dyDescent="0.25"/>
    <row r="39571" ht="0" hidden="1" customHeight="1" x14ac:dyDescent="0.25"/>
    <row r="39572" ht="0" hidden="1" customHeight="1" x14ac:dyDescent="0.25"/>
    <row r="39573" ht="0" hidden="1" customHeight="1" x14ac:dyDescent="0.25"/>
    <row r="39574" ht="0" hidden="1" customHeight="1" x14ac:dyDescent="0.25"/>
    <row r="39575" ht="0" hidden="1" customHeight="1" x14ac:dyDescent="0.25"/>
    <row r="39576" ht="0" hidden="1" customHeight="1" x14ac:dyDescent="0.25"/>
    <row r="39577" ht="0" hidden="1" customHeight="1" x14ac:dyDescent="0.25"/>
    <row r="39578" ht="0" hidden="1" customHeight="1" x14ac:dyDescent="0.25"/>
    <row r="39579" ht="0" hidden="1" customHeight="1" x14ac:dyDescent="0.25"/>
    <row r="39580" ht="0" hidden="1" customHeight="1" x14ac:dyDescent="0.25"/>
    <row r="39581" ht="0" hidden="1" customHeight="1" x14ac:dyDescent="0.25"/>
    <row r="39582" ht="0" hidden="1" customHeight="1" x14ac:dyDescent="0.25"/>
    <row r="39583" ht="0" hidden="1" customHeight="1" x14ac:dyDescent="0.25"/>
    <row r="39584" ht="0" hidden="1" customHeight="1" x14ac:dyDescent="0.25"/>
    <row r="39585" ht="0" hidden="1" customHeight="1" x14ac:dyDescent="0.25"/>
    <row r="39586" ht="0" hidden="1" customHeight="1" x14ac:dyDescent="0.25"/>
    <row r="39587" ht="0" hidden="1" customHeight="1" x14ac:dyDescent="0.25"/>
    <row r="39588" ht="0" hidden="1" customHeight="1" x14ac:dyDescent="0.25"/>
    <row r="39589" ht="0" hidden="1" customHeight="1" x14ac:dyDescent="0.25"/>
    <row r="39590" ht="0" hidden="1" customHeight="1" x14ac:dyDescent="0.25"/>
    <row r="39591" ht="0" hidden="1" customHeight="1" x14ac:dyDescent="0.25"/>
    <row r="39592" ht="0" hidden="1" customHeight="1" x14ac:dyDescent="0.25"/>
    <row r="39593" ht="0" hidden="1" customHeight="1" x14ac:dyDescent="0.25"/>
    <row r="39594" ht="0" hidden="1" customHeight="1" x14ac:dyDescent="0.25"/>
    <row r="39595" ht="0" hidden="1" customHeight="1" x14ac:dyDescent="0.25"/>
    <row r="39596" ht="0" hidden="1" customHeight="1" x14ac:dyDescent="0.25"/>
    <row r="39597" ht="0" hidden="1" customHeight="1" x14ac:dyDescent="0.25"/>
    <row r="39598" ht="0" hidden="1" customHeight="1" x14ac:dyDescent="0.25"/>
    <row r="39599" ht="0" hidden="1" customHeight="1" x14ac:dyDescent="0.25"/>
    <row r="39600" ht="0" hidden="1" customHeight="1" x14ac:dyDescent="0.25"/>
    <row r="39601" ht="0" hidden="1" customHeight="1" x14ac:dyDescent="0.25"/>
    <row r="39602" ht="0" hidden="1" customHeight="1" x14ac:dyDescent="0.25"/>
    <row r="39603" ht="0" hidden="1" customHeight="1" x14ac:dyDescent="0.25"/>
    <row r="39604" ht="0" hidden="1" customHeight="1" x14ac:dyDescent="0.25"/>
    <row r="39605" ht="0" hidden="1" customHeight="1" x14ac:dyDescent="0.25"/>
    <row r="39606" ht="0" hidden="1" customHeight="1" x14ac:dyDescent="0.25"/>
    <row r="39607" ht="0" hidden="1" customHeight="1" x14ac:dyDescent="0.25"/>
    <row r="39608" ht="0" hidden="1" customHeight="1" x14ac:dyDescent="0.25"/>
    <row r="39609" ht="0" hidden="1" customHeight="1" x14ac:dyDescent="0.25"/>
    <row r="39610" ht="0" hidden="1" customHeight="1" x14ac:dyDescent="0.25"/>
    <row r="39611" ht="0" hidden="1" customHeight="1" x14ac:dyDescent="0.25"/>
    <row r="39612" ht="0" hidden="1" customHeight="1" x14ac:dyDescent="0.25"/>
    <row r="39613" ht="0" hidden="1" customHeight="1" x14ac:dyDescent="0.25"/>
    <row r="39614" ht="0" hidden="1" customHeight="1" x14ac:dyDescent="0.25"/>
    <row r="39615" ht="0" hidden="1" customHeight="1" x14ac:dyDescent="0.25"/>
    <row r="39616" ht="0" hidden="1" customHeight="1" x14ac:dyDescent="0.25"/>
    <row r="39617" ht="0" hidden="1" customHeight="1" x14ac:dyDescent="0.25"/>
    <row r="39618" ht="0" hidden="1" customHeight="1" x14ac:dyDescent="0.25"/>
    <row r="39619" ht="0" hidden="1" customHeight="1" x14ac:dyDescent="0.25"/>
    <row r="39620" ht="0" hidden="1" customHeight="1" x14ac:dyDescent="0.25"/>
    <row r="39621" ht="0" hidden="1" customHeight="1" x14ac:dyDescent="0.25"/>
    <row r="39622" ht="0" hidden="1" customHeight="1" x14ac:dyDescent="0.25"/>
    <row r="39623" ht="0" hidden="1" customHeight="1" x14ac:dyDescent="0.25"/>
    <row r="39624" ht="0" hidden="1" customHeight="1" x14ac:dyDescent="0.25"/>
    <row r="39625" ht="0" hidden="1" customHeight="1" x14ac:dyDescent="0.25"/>
    <row r="39626" ht="0" hidden="1" customHeight="1" x14ac:dyDescent="0.25"/>
    <row r="39627" ht="0" hidden="1" customHeight="1" x14ac:dyDescent="0.25"/>
    <row r="39628" ht="0" hidden="1" customHeight="1" x14ac:dyDescent="0.25"/>
    <row r="39629" ht="0" hidden="1" customHeight="1" x14ac:dyDescent="0.25"/>
    <row r="39630" ht="0" hidden="1" customHeight="1" x14ac:dyDescent="0.25"/>
    <row r="39631" ht="0" hidden="1" customHeight="1" x14ac:dyDescent="0.25"/>
    <row r="39632" ht="0" hidden="1" customHeight="1" x14ac:dyDescent="0.25"/>
    <row r="39633" ht="0" hidden="1" customHeight="1" x14ac:dyDescent="0.25"/>
    <row r="39634" ht="0" hidden="1" customHeight="1" x14ac:dyDescent="0.25"/>
    <row r="39635" ht="0" hidden="1" customHeight="1" x14ac:dyDescent="0.25"/>
    <row r="39636" ht="0" hidden="1" customHeight="1" x14ac:dyDescent="0.25"/>
    <row r="39637" ht="0" hidden="1" customHeight="1" x14ac:dyDescent="0.25"/>
    <row r="39638" ht="0" hidden="1" customHeight="1" x14ac:dyDescent="0.25"/>
    <row r="39639" ht="0" hidden="1" customHeight="1" x14ac:dyDescent="0.25"/>
    <row r="39640" ht="0" hidden="1" customHeight="1" x14ac:dyDescent="0.25"/>
    <row r="39641" ht="0" hidden="1" customHeight="1" x14ac:dyDescent="0.25"/>
    <row r="39642" ht="0" hidden="1" customHeight="1" x14ac:dyDescent="0.25"/>
    <row r="39643" ht="0" hidden="1" customHeight="1" x14ac:dyDescent="0.25"/>
    <row r="39644" ht="0" hidden="1" customHeight="1" x14ac:dyDescent="0.25"/>
    <row r="39645" ht="0" hidden="1" customHeight="1" x14ac:dyDescent="0.25"/>
    <row r="39646" ht="0" hidden="1" customHeight="1" x14ac:dyDescent="0.25"/>
    <row r="39647" ht="0" hidden="1" customHeight="1" x14ac:dyDescent="0.25"/>
    <row r="39648" ht="0" hidden="1" customHeight="1" x14ac:dyDescent="0.25"/>
    <row r="39649" ht="0" hidden="1" customHeight="1" x14ac:dyDescent="0.25"/>
    <row r="39650" ht="0" hidden="1" customHeight="1" x14ac:dyDescent="0.25"/>
    <row r="39651" ht="0" hidden="1" customHeight="1" x14ac:dyDescent="0.25"/>
    <row r="39652" ht="0" hidden="1" customHeight="1" x14ac:dyDescent="0.25"/>
    <row r="39653" ht="0" hidden="1" customHeight="1" x14ac:dyDescent="0.25"/>
    <row r="39654" ht="0" hidden="1" customHeight="1" x14ac:dyDescent="0.25"/>
    <row r="39655" ht="0" hidden="1" customHeight="1" x14ac:dyDescent="0.25"/>
    <row r="39656" ht="0" hidden="1" customHeight="1" x14ac:dyDescent="0.25"/>
    <row r="39657" ht="0" hidden="1" customHeight="1" x14ac:dyDescent="0.25"/>
    <row r="39658" ht="0" hidden="1" customHeight="1" x14ac:dyDescent="0.25"/>
    <row r="39659" ht="0" hidden="1" customHeight="1" x14ac:dyDescent="0.25"/>
    <row r="39660" ht="0" hidden="1" customHeight="1" x14ac:dyDescent="0.25"/>
    <row r="39661" ht="0" hidden="1" customHeight="1" x14ac:dyDescent="0.25"/>
    <row r="39662" ht="0" hidden="1" customHeight="1" x14ac:dyDescent="0.25"/>
    <row r="39663" ht="0" hidden="1" customHeight="1" x14ac:dyDescent="0.25"/>
    <row r="39664" ht="0" hidden="1" customHeight="1" x14ac:dyDescent="0.25"/>
    <row r="39665" ht="0" hidden="1" customHeight="1" x14ac:dyDescent="0.25"/>
    <row r="39666" ht="0" hidden="1" customHeight="1" x14ac:dyDescent="0.25"/>
    <row r="39667" ht="0" hidden="1" customHeight="1" x14ac:dyDescent="0.25"/>
    <row r="39668" ht="0" hidden="1" customHeight="1" x14ac:dyDescent="0.25"/>
    <row r="39669" ht="0" hidden="1" customHeight="1" x14ac:dyDescent="0.25"/>
    <row r="39670" ht="0" hidden="1" customHeight="1" x14ac:dyDescent="0.25"/>
    <row r="39671" ht="0" hidden="1" customHeight="1" x14ac:dyDescent="0.25"/>
    <row r="39672" ht="0" hidden="1" customHeight="1" x14ac:dyDescent="0.25"/>
    <row r="39673" ht="0" hidden="1" customHeight="1" x14ac:dyDescent="0.25"/>
    <row r="39674" ht="0" hidden="1" customHeight="1" x14ac:dyDescent="0.25"/>
    <row r="39675" ht="0" hidden="1" customHeight="1" x14ac:dyDescent="0.25"/>
    <row r="39676" ht="0" hidden="1" customHeight="1" x14ac:dyDescent="0.25"/>
    <row r="39677" ht="0" hidden="1" customHeight="1" x14ac:dyDescent="0.25"/>
    <row r="39678" ht="0" hidden="1" customHeight="1" x14ac:dyDescent="0.25"/>
    <row r="39679" ht="0" hidden="1" customHeight="1" x14ac:dyDescent="0.25"/>
    <row r="39680" ht="0" hidden="1" customHeight="1" x14ac:dyDescent="0.25"/>
    <row r="39681" ht="0" hidden="1" customHeight="1" x14ac:dyDescent="0.25"/>
    <row r="39682" ht="0" hidden="1" customHeight="1" x14ac:dyDescent="0.25"/>
    <row r="39683" ht="0" hidden="1" customHeight="1" x14ac:dyDescent="0.25"/>
    <row r="39684" ht="0" hidden="1" customHeight="1" x14ac:dyDescent="0.25"/>
    <row r="39685" ht="0" hidden="1" customHeight="1" x14ac:dyDescent="0.25"/>
    <row r="39686" ht="0" hidden="1" customHeight="1" x14ac:dyDescent="0.25"/>
    <row r="39687" ht="0" hidden="1" customHeight="1" x14ac:dyDescent="0.25"/>
    <row r="39688" ht="0" hidden="1" customHeight="1" x14ac:dyDescent="0.25"/>
    <row r="39689" ht="0" hidden="1" customHeight="1" x14ac:dyDescent="0.25"/>
    <row r="39690" ht="0" hidden="1" customHeight="1" x14ac:dyDescent="0.25"/>
    <row r="39691" ht="0" hidden="1" customHeight="1" x14ac:dyDescent="0.25"/>
    <row r="39692" ht="0" hidden="1" customHeight="1" x14ac:dyDescent="0.25"/>
    <row r="39693" ht="0" hidden="1" customHeight="1" x14ac:dyDescent="0.25"/>
    <row r="39694" ht="0" hidden="1" customHeight="1" x14ac:dyDescent="0.25"/>
    <row r="39695" ht="0" hidden="1" customHeight="1" x14ac:dyDescent="0.25"/>
    <row r="39696" ht="0" hidden="1" customHeight="1" x14ac:dyDescent="0.25"/>
    <row r="39697" ht="0" hidden="1" customHeight="1" x14ac:dyDescent="0.25"/>
    <row r="39698" ht="0" hidden="1" customHeight="1" x14ac:dyDescent="0.25"/>
    <row r="39699" ht="0" hidden="1" customHeight="1" x14ac:dyDescent="0.25"/>
    <row r="39700" ht="0" hidden="1" customHeight="1" x14ac:dyDescent="0.25"/>
    <row r="39701" ht="0" hidden="1" customHeight="1" x14ac:dyDescent="0.25"/>
    <row r="39702" ht="0" hidden="1" customHeight="1" x14ac:dyDescent="0.25"/>
    <row r="39703" ht="0" hidden="1" customHeight="1" x14ac:dyDescent="0.25"/>
    <row r="39704" ht="0" hidden="1" customHeight="1" x14ac:dyDescent="0.25"/>
    <row r="39705" ht="0" hidden="1" customHeight="1" x14ac:dyDescent="0.25"/>
    <row r="39706" ht="0" hidden="1" customHeight="1" x14ac:dyDescent="0.25"/>
    <row r="39707" ht="0" hidden="1" customHeight="1" x14ac:dyDescent="0.25"/>
    <row r="39708" ht="0" hidden="1" customHeight="1" x14ac:dyDescent="0.25"/>
    <row r="39709" ht="0" hidden="1" customHeight="1" x14ac:dyDescent="0.25"/>
    <row r="39710" ht="0" hidden="1" customHeight="1" x14ac:dyDescent="0.25"/>
    <row r="39711" ht="0" hidden="1" customHeight="1" x14ac:dyDescent="0.25"/>
    <row r="39712" ht="0" hidden="1" customHeight="1" x14ac:dyDescent="0.25"/>
    <row r="39713" ht="0" hidden="1" customHeight="1" x14ac:dyDescent="0.25"/>
    <row r="39714" ht="0" hidden="1" customHeight="1" x14ac:dyDescent="0.25"/>
    <row r="39715" ht="0" hidden="1" customHeight="1" x14ac:dyDescent="0.25"/>
    <row r="39716" ht="0" hidden="1" customHeight="1" x14ac:dyDescent="0.25"/>
    <row r="39717" ht="0" hidden="1" customHeight="1" x14ac:dyDescent="0.25"/>
    <row r="39718" ht="0" hidden="1" customHeight="1" x14ac:dyDescent="0.25"/>
    <row r="39719" ht="0" hidden="1" customHeight="1" x14ac:dyDescent="0.25"/>
    <row r="39720" ht="0" hidden="1" customHeight="1" x14ac:dyDescent="0.25"/>
    <row r="39721" ht="0" hidden="1" customHeight="1" x14ac:dyDescent="0.25"/>
    <row r="39722" ht="0" hidden="1" customHeight="1" x14ac:dyDescent="0.25"/>
    <row r="39723" ht="0" hidden="1" customHeight="1" x14ac:dyDescent="0.25"/>
    <row r="39724" ht="0" hidden="1" customHeight="1" x14ac:dyDescent="0.25"/>
    <row r="39725" ht="0" hidden="1" customHeight="1" x14ac:dyDescent="0.25"/>
    <row r="39726" ht="0" hidden="1" customHeight="1" x14ac:dyDescent="0.25"/>
    <row r="39727" ht="0" hidden="1" customHeight="1" x14ac:dyDescent="0.25"/>
    <row r="39728" ht="0" hidden="1" customHeight="1" x14ac:dyDescent="0.25"/>
    <row r="39729" ht="0" hidden="1" customHeight="1" x14ac:dyDescent="0.25"/>
    <row r="39730" ht="0" hidden="1" customHeight="1" x14ac:dyDescent="0.25"/>
    <row r="39731" ht="0" hidden="1" customHeight="1" x14ac:dyDescent="0.25"/>
    <row r="39732" ht="0" hidden="1" customHeight="1" x14ac:dyDescent="0.25"/>
    <row r="39733" ht="0" hidden="1" customHeight="1" x14ac:dyDescent="0.25"/>
    <row r="39734" ht="0" hidden="1" customHeight="1" x14ac:dyDescent="0.25"/>
    <row r="39735" ht="0" hidden="1" customHeight="1" x14ac:dyDescent="0.25"/>
    <row r="39736" ht="0" hidden="1" customHeight="1" x14ac:dyDescent="0.25"/>
    <row r="39737" ht="0" hidden="1" customHeight="1" x14ac:dyDescent="0.25"/>
    <row r="39738" ht="0" hidden="1" customHeight="1" x14ac:dyDescent="0.25"/>
    <row r="39739" ht="0" hidden="1" customHeight="1" x14ac:dyDescent="0.25"/>
    <row r="39740" ht="0" hidden="1" customHeight="1" x14ac:dyDescent="0.25"/>
    <row r="39741" ht="0" hidden="1" customHeight="1" x14ac:dyDescent="0.25"/>
    <row r="39742" ht="0" hidden="1" customHeight="1" x14ac:dyDescent="0.25"/>
    <row r="39743" ht="0" hidden="1" customHeight="1" x14ac:dyDescent="0.25"/>
    <row r="39744" ht="0" hidden="1" customHeight="1" x14ac:dyDescent="0.25"/>
    <row r="39745" ht="0" hidden="1" customHeight="1" x14ac:dyDescent="0.25"/>
    <row r="39746" ht="0" hidden="1" customHeight="1" x14ac:dyDescent="0.25"/>
    <row r="39747" ht="0" hidden="1" customHeight="1" x14ac:dyDescent="0.25"/>
    <row r="39748" ht="0" hidden="1" customHeight="1" x14ac:dyDescent="0.25"/>
    <row r="39749" ht="0" hidden="1" customHeight="1" x14ac:dyDescent="0.25"/>
    <row r="39750" ht="0" hidden="1" customHeight="1" x14ac:dyDescent="0.25"/>
    <row r="39751" ht="0" hidden="1" customHeight="1" x14ac:dyDescent="0.25"/>
    <row r="39752" ht="0" hidden="1" customHeight="1" x14ac:dyDescent="0.25"/>
    <row r="39753" ht="0" hidden="1" customHeight="1" x14ac:dyDescent="0.25"/>
    <row r="39754" ht="0" hidden="1" customHeight="1" x14ac:dyDescent="0.25"/>
    <row r="39755" ht="0" hidden="1" customHeight="1" x14ac:dyDescent="0.25"/>
    <row r="39756" ht="0" hidden="1" customHeight="1" x14ac:dyDescent="0.25"/>
    <row r="39757" ht="0" hidden="1" customHeight="1" x14ac:dyDescent="0.25"/>
    <row r="39758" ht="0" hidden="1" customHeight="1" x14ac:dyDescent="0.25"/>
    <row r="39759" ht="0" hidden="1" customHeight="1" x14ac:dyDescent="0.25"/>
    <row r="39760" ht="0" hidden="1" customHeight="1" x14ac:dyDescent="0.25"/>
    <row r="39761" ht="0" hidden="1" customHeight="1" x14ac:dyDescent="0.25"/>
    <row r="39762" ht="0" hidden="1" customHeight="1" x14ac:dyDescent="0.25"/>
    <row r="39763" ht="0" hidden="1" customHeight="1" x14ac:dyDescent="0.25"/>
    <row r="39764" ht="0" hidden="1" customHeight="1" x14ac:dyDescent="0.25"/>
    <row r="39765" ht="0" hidden="1" customHeight="1" x14ac:dyDescent="0.25"/>
    <row r="39766" ht="0" hidden="1" customHeight="1" x14ac:dyDescent="0.25"/>
    <row r="39767" ht="0" hidden="1" customHeight="1" x14ac:dyDescent="0.25"/>
    <row r="39768" ht="0" hidden="1" customHeight="1" x14ac:dyDescent="0.25"/>
    <row r="39769" ht="0" hidden="1" customHeight="1" x14ac:dyDescent="0.25"/>
    <row r="39770" ht="0" hidden="1" customHeight="1" x14ac:dyDescent="0.25"/>
    <row r="39771" ht="0" hidden="1" customHeight="1" x14ac:dyDescent="0.25"/>
    <row r="39772" ht="0" hidden="1" customHeight="1" x14ac:dyDescent="0.25"/>
    <row r="39773" ht="0" hidden="1" customHeight="1" x14ac:dyDescent="0.25"/>
    <row r="39774" ht="0" hidden="1" customHeight="1" x14ac:dyDescent="0.25"/>
    <row r="39775" ht="0" hidden="1" customHeight="1" x14ac:dyDescent="0.25"/>
    <row r="39776" ht="0" hidden="1" customHeight="1" x14ac:dyDescent="0.25"/>
    <row r="39777" ht="0" hidden="1" customHeight="1" x14ac:dyDescent="0.25"/>
    <row r="39778" ht="0" hidden="1" customHeight="1" x14ac:dyDescent="0.25"/>
    <row r="39779" ht="0" hidden="1" customHeight="1" x14ac:dyDescent="0.25"/>
    <row r="39780" ht="0" hidden="1" customHeight="1" x14ac:dyDescent="0.25"/>
    <row r="39781" ht="0" hidden="1" customHeight="1" x14ac:dyDescent="0.25"/>
    <row r="39782" ht="0" hidden="1" customHeight="1" x14ac:dyDescent="0.25"/>
    <row r="39783" ht="0" hidden="1" customHeight="1" x14ac:dyDescent="0.25"/>
    <row r="39784" ht="0" hidden="1" customHeight="1" x14ac:dyDescent="0.25"/>
    <row r="39785" ht="0" hidden="1" customHeight="1" x14ac:dyDescent="0.25"/>
    <row r="39786" ht="0" hidden="1" customHeight="1" x14ac:dyDescent="0.25"/>
    <row r="39787" ht="0" hidden="1" customHeight="1" x14ac:dyDescent="0.25"/>
    <row r="39788" ht="0" hidden="1" customHeight="1" x14ac:dyDescent="0.25"/>
    <row r="39789" ht="0" hidden="1" customHeight="1" x14ac:dyDescent="0.25"/>
    <row r="39790" ht="0" hidden="1" customHeight="1" x14ac:dyDescent="0.25"/>
    <row r="39791" ht="0" hidden="1" customHeight="1" x14ac:dyDescent="0.25"/>
    <row r="39792" ht="0" hidden="1" customHeight="1" x14ac:dyDescent="0.25"/>
    <row r="39793" ht="0" hidden="1" customHeight="1" x14ac:dyDescent="0.25"/>
    <row r="39794" ht="0" hidden="1" customHeight="1" x14ac:dyDescent="0.25"/>
    <row r="39795" ht="0" hidden="1" customHeight="1" x14ac:dyDescent="0.25"/>
    <row r="39796" ht="0" hidden="1" customHeight="1" x14ac:dyDescent="0.25"/>
    <row r="39797" ht="0" hidden="1" customHeight="1" x14ac:dyDescent="0.25"/>
    <row r="39798" ht="0" hidden="1" customHeight="1" x14ac:dyDescent="0.25"/>
    <row r="39799" ht="0" hidden="1" customHeight="1" x14ac:dyDescent="0.25"/>
    <row r="39800" ht="0" hidden="1" customHeight="1" x14ac:dyDescent="0.25"/>
    <row r="39801" ht="0" hidden="1" customHeight="1" x14ac:dyDescent="0.25"/>
    <row r="39802" ht="0" hidden="1" customHeight="1" x14ac:dyDescent="0.25"/>
    <row r="39803" ht="0" hidden="1" customHeight="1" x14ac:dyDescent="0.25"/>
    <row r="39804" ht="0" hidden="1" customHeight="1" x14ac:dyDescent="0.25"/>
    <row r="39805" ht="0" hidden="1" customHeight="1" x14ac:dyDescent="0.25"/>
    <row r="39806" ht="0" hidden="1" customHeight="1" x14ac:dyDescent="0.25"/>
    <row r="39807" ht="0" hidden="1" customHeight="1" x14ac:dyDescent="0.25"/>
    <row r="39808" ht="0" hidden="1" customHeight="1" x14ac:dyDescent="0.25"/>
    <row r="39809" ht="0" hidden="1" customHeight="1" x14ac:dyDescent="0.25"/>
    <row r="39810" ht="0" hidden="1" customHeight="1" x14ac:dyDescent="0.25"/>
    <row r="39811" ht="0" hidden="1" customHeight="1" x14ac:dyDescent="0.25"/>
    <row r="39812" ht="0" hidden="1" customHeight="1" x14ac:dyDescent="0.25"/>
    <row r="39813" ht="0" hidden="1" customHeight="1" x14ac:dyDescent="0.25"/>
    <row r="39814" ht="0" hidden="1" customHeight="1" x14ac:dyDescent="0.25"/>
    <row r="39815" ht="0" hidden="1" customHeight="1" x14ac:dyDescent="0.25"/>
    <row r="39816" ht="0" hidden="1" customHeight="1" x14ac:dyDescent="0.25"/>
    <row r="39817" ht="0" hidden="1" customHeight="1" x14ac:dyDescent="0.25"/>
    <row r="39818" ht="0" hidden="1" customHeight="1" x14ac:dyDescent="0.25"/>
    <row r="39819" ht="0" hidden="1" customHeight="1" x14ac:dyDescent="0.25"/>
    <row r="39820" ht="0" hidden="1" customHeight="1" x14ac:dyDescent="0.25"/>
    <row r="39821" ht="0" hidden="1" customHeight="1" x14ac:dyDescent="0.25"/>
    <row r="39822" ht="0" hidden="1" customHeight="1" x14ac:dyDescent="0.25"/>
    <row r="39823" ht="0" hidden="1" customHeight="1" x14ac:dyDescent="0.25"/>
    <row r="39824" ht="0" hidden="1" customHeight="1" x14ac:dyDescent="0.25"/>
    <row r="39825" ht="0" hidden="1" customHeight="1" x14ac:dyDescent="0.25"/>
    <row r="39826" ht="0" hidden="1" customHeight="1" x14ac:dyDescent="0.25"/>
    <row r="39827" ht="0" hidden="1" customHeight="1" x14ac:dyDescent="0.25"/>
    <row r="39828" ht="0" hidden="1" customHeight="1" x14ac:dyDescent="0.25"/>
    <row r="39829" ht="0" hidden="1" customHeight="1" x14ac:dyDescent="0.25"/>
    <row r="39830" ht="0" hidden="1" customHeight="1" x14ac:dyDescent="0.25"/>
    <row r="39831" ht="0" hidden="1" customHeight="1" x14ac:dyDescent="0.25"/>
    <row r="39832" ht="0" hidden="1" customHeight="1" x14ac:dyDescent="0.25"/>
    <row r="39833" ht="0" hidden="1" customHeight="1" x14ac:dyDescent="0.25"/>
    <row r="39834" ht="0" hidden="1" customHeight="1" x14ac:dyDescent="0.25"/>
    <row r="39835" ht="0" hidden="1" customHeight="1" x14ac:dyDescent="0.25"/>
    <row r="39836" ht="0" hidden="1" customHeight="1" x14ac:dyDescent="0.25"/>
    <row r="39837" ht="0" hidden="1" customHeight="1" x14ac:dyDescent="0.25"/>
    <row r="39838" ht="0" hidden="1" customHeight="1" x14ac:dyDescent="0.25"/>
    <row r="39839" ht="0" hidden="1" customHeight="1" x14ac:dyDescent="0.25"/>
    <row r="39840" ht="0" hidden="1" customHeight="1" x14ac:dyDescent="0.25"/>
    <row r="39841" ht="0" hidden="1" customHeight="1" x14ac:dyDescent="0.25"/>
    <row r="39842" ht="0" hidden="1" customHeight="1" x14ac:dyDescent="0.25"/>
    <row r="39843" ht="0" hidden="1" customHeight="1" x14ac:dyDescent="0.25"/>
    <row r="39844" ht="0" hidden="1" customHeight="1" x14ac:dyDescent="0.25"/>
    <row r="39845" ht="0" hidden="1" customHeight="1" x14ac:dyDescent="0.25"/>
    <row r="39846" ht="0" hidden="1" customHeight="1" x14ac:dyDescent="0.25"/>
    <row r="39847" ht="0" hidden="1" customHeight="1" x14ac:dyDescent="0.25"/>
    <row r="39848" ht="0" hidden="1" customHeight="1" x14ac:dyDescent="0.25"/>
    <row r="39849" ht="0" hidden="1" customHeight="1" x14ac:dyDescent="0.25"/>
    <row r="39850" ht="0" hidden="1" customHeight="1" x14ac:dyDescent="0.25"/>
    <row r="39851" ht="0" hidden="1" customHeight="1" x14ac:dyDescent="0.25"/>
    <row r="39852" ht="0" hidden="1" customHeight="1" x14ac:dyDescent="0.25"/>
    <row r="39853" ht="0" hidden="1" customHeight="1" x14ac:dyDescent="0.25"/>
    <row r="39854" ht="0" hidden="1" customHeight="1" x14ac:dyDescent="0.25"/>
    <row r="39855" ht="0" hidden="1" customHeight="1" x14ac:dyDescent="0.25"/>
    <row r="39856" ht="0" hidden="1" customHeight="1" x14ac:dyDescent="0.25"/>
    <row r="39857" ht="0" hidden="1" customHeight="1" x14ac:dyDescent="0.25"/>
    <row r="39858" ht="0" hidden="1" customHeight="1" x14ac:dyDescent="0.25"/>
    <row r="39859" ht="0" hidden="1" customHeight="1" x14ac:dyDescent="0.25"/>
    <row r="39860" ht="0" hidden="1" customHeight="1" x14ac:dyDescent="0.25"/>
    <row r="39861" ht="0" hidden="1" customHeight="1" x14ac:dyDescent="0.25"/>
    <row r="39862" ht="0" hidden="1" customHeight="1" x14ac:dyDescent="0.25"/>
    <row r="39863" ht="0" hidden="1" customHeight="1" x14ac:dyDescent="0.25"/>
    <row r="39864" ht="0" hidden="1" customHeight="1" x14ac:dyDescent="0.25"/>
    <row r="39865" ht="0" hidden="1" customHeight="1" x14ac:dyDescent="0.25"/>
    <row r="39866" ht="0" hidden="1" customHeight="1" x14ac:dyDescent="0.25"/>
    <row r="39867" ht="0" hidden="1" customHeight="1" x14ac:dyDescent="0.25"/>
    <row r="39868" ht="0" hidden="1" customHeight="1" x14ac:dyDescent="0.25"/>
    <row r="39869" ht="0" hidden="1" customHeight="1" x14ac:dyDescent="0.25"/>
    <row r="39870" ht="0" hidden="1" customHeight="1" x14ac:dyDescent="0.25"/>
    <row r="39871" ht="0" hidden="1" customHeight="1" x14ac:dyDescent="0.25"/>
    <row r="39872" ht="0" hidden="1" customHeight="1" x14ac:dyDescent="0.25"/>
    <row r="39873" ht="0" hidden="1" customHeight="1" x14ac:dyDescent="0.25"/>
    <row r="39874" ht="0" hidden="1" customHeight="1" x14ac:dyDescent="0.25"/>
    <row r="39875" ht="0" hidden="1" customHeight="1" x14ac:dyDescent="0.25"/>
    <row r="39876" ht="0" hidden="1" customHeight="1" x14ac:dyDescent="0.25"/>
    <row r="39877" ht="0" hidden="1" customHeight="1" x14ac:dyDescent="0.25"/>
    <row r="39878" ht="0" hidden="1" customHeight="1" x14ac:dyDescent="0.25"/>
    <row r="39879" ht="0" hidden="1" customHeight="1" x14ac:dyDescent="0.25"/>
    <row r="39880" ht="0" hidden="1" customHeight="1" x14ac:dyDescent="0.25"/>
    <row r="39881" ht="0" hidden="1" customHeight="1" x14ac:dyDescent="0.25"/>
    <row r="39882" ht="0" hidden="1" customHeight="1" x14ac:dyDescent="0.25"/>
    <row r="39883" ht="0" hidden="1" customHeight="1" x14ac:dyDescent="0.25"/>
    <row r="39884" ht="0" hidden="1" customHeight="1" x14ac:dyDescent="0.25"/>
    <row r="39885" ht="0" hidden="1" customHeight="1" x14ac:dyDescent="0.25"/>
    <row r="39886" ht="0" hidden="1" customHeight="1" x14ac:dyDescent="0.25"/>
    <row r="39887" ht="0" hidden="1" customHeight="1" x14ac:dyDescent="0.25"/>
    <row r="39888" ht="0" hidden="1" customHeight="1" x14ac:dyDescent="0.25"/>
    <row r="39889" ht="0" hidden="1" customHeight="1" x14ac:dyDescent="0.25"/>
    <row r="39890" ht="0" hidden="1" customHeight="1" x14ac:dyDescent="0.25"/>
    <row r="39891" ht="0" hidden="1" customHeight="1" x14ac:dyDescent="0.25"/>
    <row r="39892" ht="0" hidden="1" customHeight="1" x14ac:dyDescent="0.25"/>
    <row r="39893" ht="0" hidden="1" customHeight="1" x14ac:dyDescent="0.25"/>
    <row r="39894" ht="0" hidden="1" customHeight="1" x14ac:dyDescent="0.25"/>
    <row r="39895" ht="0" hidden="1" customHeight="1" x14ac:dyDescent="0.25"/>
    <row r="39896" ht="0" hidden="1" customHeight="1" x14ac:dyDescent="0.25"/>
    <row r="39897" ht="0" hidden="1" customHeight="1" x14ac:dyDescent="0.25"/>
    <row r="39898" ht="0" hidden="1" customHeight="1" x14ac:dyDescent="0.25"/>
    <row r="39899" ht="0" hidden="1" customHeight="1" x14ac:dyDescent="0.25"/>
    <row r="39900" ht="0" hidden="1" customHeight="1" x14ac:dyDescent="0.25"/>
    <row r="39901" ht="0" hidden="1" customHeight="1" x14ac:dyDescent="0.25"/>
    <row r="39902" ht="0" hidden="1" customHeight="1" x14ac:dyDescent="0.25"/>
    <row r="39903" ht="0" hidden="1" customHeight="1" x14ac:dyDescent="0.25"/>
    <row r="39904" ht="0" hidden="1" customHeight="1" x14ac:dyDescent="0.25"/>
    <row r="39905" ht="0" hidden="1" customHeight="1" x14ac:dyDescent="0.25"/>
    <row r="39906" ht="0" hidden="1" customHeight="1" x14ac:dyDescent="0.25"/>
    <row r="39907" ht="0" hidden="1" customHeight="1" x14ac:dyDescent="0.25"/>
    <row r="39908" ht="0" hidden="1" customHeight="1" x14ac:dyDescent="0.25"/>
    <row r="39909" ht="0" hidden="1" customHeight="1" x14ac:dyDescent="0.25"/>
    <row r="39910" ht="0" hidden="1" customHeight="1" x14ac:dyDescent="0.25"/>
    <row r="39911" ht="0" hidden="1" customHeight="1" x14ac:dyDescent="0.25"/>
    <row r="39912" ht="0" hidden="1" customHeight="1" x14ac:dyDescent="0.25"/>
    <row r="39913" ht="0" hidden="1" customHeight="1" x14ac:dyDescent="0.25"/>
    <row r="39914" ht="0" hidden="1" customHeight="1" x14ac:dyDescent="0.25"/>
    <row r="39915" ht="0" hidden="1" customHeight="1" x14ac:dyDescent="0.25"/>
    <row r="39916" ht="0" hidden="1" customHeight="1" x14ac:dyDescent="0.25"/>
    <row r="39917" ht="0" hidden="1" customHeight="1" x14ac:dyDescent="0.25"/>
    <row r="39918" ht="0" hidden="1" customHeight="1" x14ac:dyDescent="0.25"/>
    <row r="39919" ht="0" hidden="1" customHeight="1" x14ac:dyDescent="0.25"/>
    <row r="39920" ht="0" hidden="1" customHeight="1" x14ac:dyDescent="0.25"/>
    <row r="39921" ht="0" hidden="1" customHeight="1" x14ac:dyDescent="0.25"/>
    <row r="39922" ht="0" hidden="1" customHeight="1" x14ac:dyDescent="0.25"/>
    <row r="39923" ht="0" hidden="1" customHeight="1" x14ac:dyDescent="0.25"/>
    <row r="39924" ht="0" hidden="1" customHeight="1" x14ac:dyDescent="0.25"/>
    <row r="39925" ht="0" hidden="1" customHeight="1" x14ac:dyDescent="0.25"/>
    <row r="39926" ht="0" hidden="1" customHeight="1" x14ac:dyDescent="0.25"/>
    <row r="39927" ht="0" hidden="1" customHeight="1" x14ac:dyDescent="0.25"/>
    <row r="39928" ht="0" hidden="1" customHeight="1" x14ac:dyDescent="0.25"/>
    <row r="39929" ht="0" hidden="1" customHeight="1" x14ac:dyDescent="0.25"/>
    <row r="39930" ht="0" hidden="1" customHeight="1" x14ac:dyDescent="0.25"/>
    <row r="39931" ht="0" hidden="1" customHeight="1" x14ac:dyDescent="0.25"/>
    <row r="39932" ht="0" hidden="1" customHeight="1" x14ac:dyDescent="0.25"/>
    <row r="39933" ht="0" hidden="1" customHeight="1" x14ac:dyDescent="0.25"/>
    <row r="39934" ht="0" hidden="1" customHeight="1" x14ac:dyDescent="0.25"/>
    <row r="39935" ht="0" hidden="1" customHeight="1" x14ac:dyDescent="0.25"/>
    <row r="39936" ht="0" hidden="1" customHeight="1" x14ac:dyDescent="0.25"/>
    <row r="39937" ht="0" hidden="1" customHeight="1" x14ac:dyDescent="0.25"/>
    <row r="39938" ht="0" hidden="1" customHeight="1" x14ac:dyDescent="0.25"/>
    <row r="39939" ht="0" hidden="1" customHeight="1" x14ac:dyDescent="0.25"/>
    <row r="39940" ht="0" hidden="1" customHeight="1" x14ac:dyDescent="0.25"/>
    <row r="39941" ht="0" hidden="1" customHeight="1" x14ac:dyDescent="0.25"/>
    <row r="39942" ht="0" hidden="1" customHeight="1" x14ac:dyDescent="0.25"/>
    <row r="39943" ht="0" hidden="1" customHeight="1" x14ac:dyDescent="0.25"/>
    <row r="39944" ht="0" hidden="1" customHeight="1" x14ac:dyDescent="0.25"/>
    <row r="39945" ht="0" hidden="1" customHeight="1" x14ac:dyDescent="0.25"/>
    <row r="39946" ht="0" hidden="1" customHeight="1" x14ac:dyDescent="0.25"/>
    <row r="39947" ht="0" hidden="1" customHeight="1" x14ac:dyDescent="0.25"/>
    <row r="39948" ht="0" hidden="1" customHeight="1" x14ac:dyDescent="0.25"/>
    <row r="39949" ht="0" hidden="1" customHeight="1" x14ac:dyDescent="0.25"/>
    <row r="39950" ht="0" hidden="1" customHeight="1" x14ac:dyDescent="0.25"/>
    <row r="39951" ht="0" hidden="1" customHeight="1" x14ac:dyDescent="0.25"/>
    <row r="39952" ht="0" hidden="1" customHeight="1" x14ac:dyDescent="0.25"/>
    <row r="39953" ht="0" hidden="1" customHeight="1" x14ac:dyDescent="0.25"/>
    <row r="39954" ht="0" hidden="1" customHeight="1" x14ac:dyDescent="0.25"/>
    <row r="39955" ht="0" hidden="1" customHeight="1" x14ac:dyDescent="0.25"/>
    <row r="39956" ht="0" hidden="1" customHeight="1" x14ac:dyDescent="0.25"/>
    <row r="39957" ht="0" hidden="1" customHeight="1" x14ac:dyDescent="0.25"/>
    <row r="39958" ht="0" hidden="1" customHeight="1" x14ac:dyDescent="0.25"/>
    <row r="39959" ht="0" hidden="1" customHeight="1" x14ac:dyDescent="0.25"/>
    <row r="39960" ht="0" hidden="1" customHeight="1" x14ac:dyDescent="0.25"/>
    <row r="39961" ht="0" hidden="1" customHeight="1" x14ac:dyDescent="0.25"/>
    <row r="39962" ht="0" hidden="1" customHeight="1" x14ac:dyDescent="0.25"/>
    <row r="39963" ht="0" hidden="1" customHeight="1" x14ac:dyDescent="0.25"/>
    <row r="39964" ht="0" hidden="1" customHeight="1" x14ac:dyDescent="0.25"/>
    <row r="39965" ht="0" hidden="1" customHeight="1" x14ac:dyDescent="0.25"/>
    <row r="39966" ht="0" hidden="1" customHeight="1" x14ac:dyDescent="0.25"/>
    <row r="39967" ht="0" hidden="1" customHeight="1" x14ac:dyDescent="0.25"/>
    <row r="39968" ht="0" hidden="1" customHeight="1" x14ac:dyDescent="0.25"/>
    <row r="39969" ht="0" hidden="1" customHeight="1" x14ac:dyDescent="0.25"/>
    <row r="39970" ht="0" hidden="1" customHeight="1" x14ac:dyDescent="0.25"/>
    <row r="39971" ht="0" hidden="1" customHeight="1" x14ac:dyDescent="0.25"/>
    <row r="39972" ht="0" hidden="1" customHeight="1" x14ac:dyDescent="0.25"/>
    <row r="39973" ht="0" hidden="1" customHeight="1" x14ac:dyDescent="0.25"/>
    <row r="39974" ht="0" hidden="1" customHeight="1" x14ac:dyDescent="0.25"/>
    <row r="39975" ht="0" hidden="1" customHeight="1" x14ac:dyDescent="0.25"/>
    <row r="39976" ht="0" hidden="1" customHeight="1" x14ac:dyDescent="0.25"/>
    <row r="39977" ht="0" hidden="1" customHeight="1" x14ac:dyDescent="0.25"/>
    <row r="39978" ht="0" hidden="1" customHeight="1" x14ac:dyDescent="0.25"/>
    <row r="39979" ht="0" hidden="1" customHeight="1" x14ac:dyDescent="0.25"/>
    <row r="39980" ht="0" hidden="1" customHeight="1" x14ac:dyDescent="0.25"/>
    <row r="39981" ht="0" hidden="1" customHeight="1" x14ac:dyDescent="0.25"/>
    <row r="39982" ht="0" hidden="1" customHeight="1" x14ac:dyDescent="0.25"/>
    <row r="39983" ht="0" hidden="1" customHeight="1" x14ac:dyDescent="0.25"/>
    <row r="39984" ht="0" hidden="1" customHeight="1" x14ac:dyDescent="0.25"/>
    <row r="39985" ht="0" hidden="1" customHeight="1" x14ac:dyDescent="0.25"/>
    <row r="39986" ht="0" hidden="1" customHeight="1" x14ac:dyDescent="0.25"/>
    <row r="39987" ht="0" hidden="1" customHeight="1" x14ac:dyDescent="0.25"/>
    <row r="39988" ht="0" hidden="1" customHeight="1" x14ac:dyDescent="0.25"/>
    <row r="39989" ht="0" hidden="1" customHeight="1" x14ac:dyDescent="0.25"/>
    <row r="39990" ht="0" hidden="1" customHeight="1" x14ac:dyDescent="0.25"/>
    <row r="39991" ht="0" hidden="1" customHeight="1" x14ac:dyDescent="0.25"/>
    <row r="39992" ht="0" hidden="1" customHeight="1" x14ac:dyDescent="0.25"/>
    <row r="39993" ht="0" hidden="1" customHeight="1" x14ac:dyDescent="0.25"/>
    <row r="39994" ht="0" hidden="1" customHeight="1" x14ac:dyDescent="0.25"/>
    <row r="39995" ht="0" hidden="1" customHeight="1" x14ac:dyDescent="0.25"/>
    <row r="39996" ht="0" hidden="1" customHeight="1" x14ac:dyDescent="0.25"/>
    <row r="39997" ht="0" hidden="1" customHeight="1" x14ac:dyDescent="0.25"/>
    <row r="39998" ht="0" hidden="1" customHeight="1" x14ac:dyDescent="0.25"/>
    <row r="39999" ht="0" hidden="1" customHeight="1" x14ac:dyDescent="0.25"/>
    <row r="40000" ht="0" hidden="1" customHeight="1" x14ac:dyDescent="0.25"/>
    <row r="40001" ht="0" hidden="1" customHeight="1" x14ac:dyDescent="0.25"/>
    <row r="40002" ht="0" hidden="1" customHeight="1" x14ac:dyDescent="0.25"/>
    <row r="40003" ht="0" hidden="1" customHeight="1" x14ac:dyDescent="0.25"/>
    <row r="40004" ht="0" hidden="1" customHeight="1" x14ac:dyDescent="0.25"/>
    <row r="40005" ht="0" hidden="1" customHeight="1" x14ac:dyDescent="0.25"/>
    <row r="40006" ht="0" hidden="1" customHeight="1" x14ac:dyDescent="0.25"/>
    <row r="40007" ht="0" hidden="1" customHeight="1" x14ac:dyDescent="0.25"/>
    <row r="40008" ht="0" hidden="1" customHeight="1" x14ac:dyDescent="0.25"/>
    <row r="40009" ht="0" hidden="1" customHeight="1" x14ac:dyDescent="0.25"/>
    <row r="40010" ht="0" hidden="1" customHeight="1" x14ac:dyDescent="0.25"/>
    <row r="40011" ht="0" hidden="1" customHeight="1" x14ac:dyDescent="0.25"/>
    <row r="40012" ht="0" hidden="1" customHeight="1" x14ac:dyDescent="0.25"/>
    <row r="40013" ht="0" hidden="1" customHeight="1" x14ac:dyDescent="0.25"/>
    <row r="40014" ht="0" hidden="1" customHeight="1" x14ac:dyDescent="0.25"/>
    <row r="40015" ht="0" hidden="1" customHeight="1" x14ac:dyDescent="0.25"/>
    <row r="40016" ht="0" hidden="1" customHeight="1" x14ac:dyDescent="0.25"/>
    <row r="40017" ht="0" hidden="1" customHeight="1" x14ac:dyDescent="0.25"/>
    <row r="40018" ht="0" hidden="1" customHeight="1" x14ac:dyDescent="0.25"/>
    <row r="40019" ht="0" hidden="1" customHeight="1" x14ac:dyDescent="0.25"/>
    <row r="40020" ht="0" hidden="1" customHeight="1" x14ac:dyDescent="0.25"/>
    <row r="40021" ht="0" hidden="1" customHeight="1" x14ac:dyDescent="0.25"/>
    <row r="40022" ht="0" hidden="1" customHeight="1" x14ac:dyDescent="0.25"/>
    <row r="40023" ht="0" hidden="1" customHeight="1" x14ac:dyDescent="0.25"/>
    <row r="40024" ht="0" hidden="1" customHeight="1" x14ac:dyDescent="0.25"/>
    <row r="40025" ht="0" hidden="1" customHeight="1" x14ac:dyDescent="0.25"/>
    <row r="40026" ht="0" hidden="1" customHeight="1" x14ac:dyDescent="0.25"/>
    <row r="40027" ht="0" hidden="1" customHeight="1" x14ac:dyDescent="0.25"/>
    <row r="40028" ht="0" hidden="1" customHeight="1" x14ac:dyDescent="0.25"/>
    <row r="40029" ht="0" hidden="1" customHeight="1" x14ac:dyDescent="0.25"/>
    <row r="40030" ht="0" hidden="1" customHeight="1" x14ac:dyDescent="0.25"/>
    <row r="40031" ht="0" hidden="1" customHeight="1" x14ac:dyDescent="0.25"/>
    <row r="40032" ht="0" hidden="1" customHeight="1" x14ac:dyDescent="0.25"/>
    <row r="40033" ht="0" hidden="1" customHeight="1" x14ac:dyDescent="0.25"/>
    <row r="40034" ht="0" hidden="1" customHeight="1" x14ac:dyDescent="0.25"/>
    <row r="40035" ht="0" hidden="1" customHeight="1" x14ac:dyDescent="0.25"/>
    <row r="40036" ht="0" hidden="1" customHeight="1" x14ac:dyDescent="0.25"/>
    <row r="40037" ht="0" hidden="1" customHeight="1" x14ac:dyDescent="0.25"/>
    <row r="40038" ht="0" hidden="1" customHeight="1" x14ac:dyDescent="0.25"/>
    <row r="40039" ht="0" hidden="1" customHeight="1" x14ac:dyDescent="0.25"/>
    <row r="40040" ht="0" hidden="1" customHeight="1" x14ac:dyDescent="0.25"/>
    <row r="40041" ht="0" hidden="1" customHeight="1" x14ac:dyDescent="0.25"/>
    <row r="40042" ht="0" hidden="1" customHeight="1" x14ac:dyDescent="0.25"/>
    <row r="40043" ht="0" hidden="1" customHeight="1" x14ac:dyDescent="0.25"/>
    <row r="40044" ht="0" hidden="1" customHeight="1" x14ac:dyDescent="0.25"/>
    <row r="40045" ht="0" hidden="1" customHeight="1" x14ac:dyDescent="0.25"/>
    <row r="40046" ht="0" hidden="1" customHeight="1" x14ac:dyDescent="0.25"/>
    <row r="40047" ht="0" hidden="1" customHeight="1" x14ac:dyDescent="0.25"/>
    <row r="40048" ht="0" hidden="1" customHeight="1" x14ac:dyDescent="0.25"/>
    <row r="40049" ht="0" hidden="1" customHeight="1" x14ac:dyDescent="0.25"/>
    <row r="40050" ht="0" hidden="1" customHeight="1" x14ac:dyDescent="0.25"/>
    <row r="40051" ht="0" hidden="1" customHeight="1" x14ac:dyDescent="0.25"/>
    <row r="40052" ht="0" hidden="1" customHeight="1" x14ac:dyDescent="0.25"/>
    <row r="40053" ht="0" hidden="1" customHeight="1" x14ac:dyDescent="0.25"/>
    <row r="40054" ht="0" hidden="1" customHeight="1" x14ac:dyDescent="0.25"/>
    <row r="40055" ht="0" hidden="1" customHeight="1" x14ac:dyDescent="0.25"/>
    <row r="40056" ht="0" hidden="1" customHeight="1" x14ac:dyDescent="0.25"/>
    <row r="40057" ht="0" hidden="1" customHeight="1" x14ac:dyDescent="0.25"/>
    <row r="40058" ht="0" hidden="1" customHeight="1" x14ac:dyDescent="0.25"/>
    <row r="40059" ht="0" hidden="1" customHeight="1" x14ac:dyDescent="0.25"/>
    <row r="40060" ht="0" hidden="1" customHeight="1" x14ac:dyDescent="0.25"/>
    <row r="40061" ht="0" hidden="1" customHeight="1" x14ac:dyDescent="0.25"/>
    <row r="40062" ht="0" hidden="1" customHeight="1" x14ac:dyDescent="0.25"/>
    <row r="40063" ht="0" hidden="1" customHeight="1" x14ac:dyDescent="0.25"/>
    <row r="40064" ht="0" hidden="1" customHeight="1" x14ac:dyDescent="0.25"/>
    <row r="40065" ht="0" hidden="1" customHeight="1" x14ac:dyDescent="0.25"/>
    <row r="40066" ht="0" hidden="1" customHeight="1" x14ac:dyDescent="0.25"/>
    <row r="40067" ht="0" hidden="1" customHeight="1" x14ac:dyDescent="0.25"/>
    <row r="40068" ht="0" hidden="1" customHeight="1" x14ac:dyDescent="0.25"/>
    <row r="40069" ht="0" hidden="1" customHeight="1" x14ac:dyDescent="0.25"/>
    <row r="40070" ht="0" hidden="1" customHeight="1" x14ac:dyDescent="0.25"/>
    <row r="40071" ht="0" hidden="1" customHeight="1" x14ac:dyDescent="0.25"/>
    <row r="40072" ht="0" hidden="1" customHeight="1" x14ac:dyDescent="0.25"/>
    <row r="40073" ht="0" hidden="1" customHeight="1" x14ac:dyDescent="0.25"/>
    <row r="40074" ht="0" hidden="1" customHeight="1" x14ac:dyDescent="0.25"/>
    <row r="40075" ht="0" hidden="1" customHeight="1" x14ac:dyDescent="0.25"/>
    <row r="40076" ht="0" hidden="1" customHeight="1" x14ac:dyDescent="0.25"/>
    <row r="40077" ht="0" hidden="1" customHeight="1" x14ac:dyDescent="0.25"/>
    <row r="40078" ht="0" hidden="1" customHeight="1" x14ac:dyDescent="0.25"/>
    <row r="40079" ht="0" hidden="1" customHeight="1" x14ac:dyDescent="0.25"/>
    <row r="40080" ht="0" hidden="1" customHeight="1" x14ac:dyDescent="0.25"/>
    <row r="40081" ht="0" hidden="1" customHeight="1" x14ac:dyDescent="0.25"/>
    <row r="40082" ht="0" hidden="1" customHeight="1" x14ac:dyDescent="0.25"/>
    <row r="40083" ht="0" hidden="1" customHeight="1" x14ac:dyDescent="0.25"/>
    <row r="40084" ht="0" hidden="1" customHeight="1" x14ac:dyDescent="0.25"/>
    <row r="40085" ht="0" hidden="1" customHeight="1" x14ac:dyDescent="0.25"/>
    <row r="40086" ht="0" hidden="1" customHeight="1" x14ac:dyDescent="0.25"/>
    <row r="40087" ht="0" hidden="1" customHeight="1" x14ac:dyDescent="0.25"/>
    <row r="40088" ht="0" hidden="1" customHeight="1" x14ac:dyDescent="0.25"/>
    <row r="40089" ht="0" hidden="1" customHeight="1" x14ac:dyDescent="0.25"/>
    <row r="40090" ht="0" hidden="1" customHeight="1" x14ac:dyDescent="0.25"/>
    <row r="40091" ht="0" hidden="1" customHeight="1" x14ac:dyDescent="0.25"/>
    <row r="40092" ht="0" hidden="1" customHeight="1" x14ac:dyDescent="0.25"/>
    <row r="40093" ht="0" hidden="1" customHeight="1" x14ac:dyDescent="0.25"/>
    <row r="40094" ht="0" hidden="1" customHeight="1" x14ac:dyDescent="0.25"/>
    <row r="40095" ht="0" hidden="1" customHeight="1" x14ac:dyDescent="0.25"/>
    <row r="40096" ht="0" hidden="1" customHeight="1" x14ac:dyDescent="0.25"/>
    <row r="40097" ht="0" hidden="1" customHeight="1" x14ac:dyDescent="0.25"/>
    <row r="40098" ht="0" hidden="1" customHeight="1" x14ac:dyDescent="0.25"/>
    <row r="40099" ht="0" hidden="1" customHeight="1" x14ac:dyDescent="0.25"/>
    <row r="40100" ht="0" hidden="1" customHeight="1" x14ac:dyDescent="0.25"/>
    <row r="40101" ht="0" hidden="1" customHeight="1" x14ac:dyDescent="0.25"/>
    <row r="40102" ht="0" hidden="1" customHeight="1" x14ac:dyDescent="0.25"/>
    <row r="40103" ht="0" hidden="1" customHeight="1" x14ac:dyDescent="0.25"/>
    <row r="40104" ht="0" hidden="1" customHeight="1" x14ac:dyDescent="0.25"/>
    <row r="40105" ht="0" hidden="1" customHeight="1" x14ac:dyDescent="0.25"/>
    <row r="40106" ht="0" hidden="1" customHeight="1" x14ac:dyDescent="0.25"/>
    <row r="40107" ht="0" hidden="1" customHeight="1" x14ac:dyDescent="0.25"/>
    <row r="40108" ht="0" hidden="1" customHeight="1" x14ac:dyDescent="0.25"/>
    <row r="40109" ht="0" hidden="1" customHeight="1" x14ac:dyDescent="0.25"/>
    <row r="40110" ht="0" hidden="1" customHeight="1" x14ac:dyDescent="0.25"/>
    <row r="40111" ht="0" hidden="1" customHeight="1" x14ac:dyDescent="0.25"/>
    <row r="40112" ht="0" hidden="1" customHeight="1" x14ac:dyDescent="0.25"/>
    <row r="40113" ht="0" hidden="1" customHeight="1" x14ac:dyDescent="0.25"/>
    <row r="40114" ht="0" hidden="1" customHeight="1" x14ac:dyDescent="0.25"/>
    <row r="40115" ht="0" hidden="1" customHeight="1" x14ac:dyDescent="0.25"/>
    <row r="40116" ht="0" hidden="1" customHeight="1" x14ac:dyDescent="0.25"/>
    <row r="40117" ht="0" hidden="1" customHeight="1" x14ac:dyDescent="0.25"/>
    <row r="40118" ht="0" hidden="1" customHeight="1" x14ac:dyDescent="0.25"/>
    <row r="40119" ht="0" hidden="1" customHeight="1" x14ac:dyDescent="0.25"/>
    <row r="40120" ht="0" hidden="1" customHeight="1" x14ac:dyDescent="0.25"/>
    <row r="40121" ht="0" hidden="1" customHeight="1" x14ac:dyDescent="0.25"/>
    <row r="40122" ht="0" hidden="1" customHeight="1" x14ac:dyDescent="0.25"/>
    <row r="40123" ht="0" hidden="1" customHeight="1" x14ac:dyDescent="0.25"/>
    <row r="40124" ht="0" hidden="1" customHeight="1" x14ac:dyDescent="0.25"/>
    <row r="40125" ht="0" hidden="1" customHeight="1" x14ac:dyDescent="0.25"/>
    <row r="40126" ht="0" hidden="1" customHeight="1" x14ac:dyDescent="0.25"/>
    <row r="40127" ht="0" hidden="1" customHeight="1" x14ac:dyDescent="0.25"/>
    <row r="40128" ht="0" hidden="1" customHeight="1" x14ac:dyDescent="0.25"/>
    <row r="40129" ht="0" hidden="1" customHeight="1" x14ac:dyDescent="0.25"/>
    <row r="40130" ht="0" hidden="1" customHeight="1" x14ac:dyDescent="0.25"/>
    <row r="40131" ht="0" hidden="1" customHeight="1" x14ac:dyDescent="0.25"/>
    <row r="40132" ht="0" hidden="1" customHeight="1" x14ac:dyDescent="0.25"/>
    <row r="40133" ht="0" hidden="1" customHeight="1" x14ac:dyDescent="0.25"/>
    <row r="40134" ht="0" hidden="1" customHeight="1" x14ac:dyDescent="0.25"/>
    <row r="40135" ht="0" hidden="1" customHeight="1" x14ac:dyDescent="0.25"/>
    <row r="40136" ht="0" hidden="1" customHeight="1" x14ac:dyDescent="0.25"/>
    <row r="40137" ht="0" hidden="1" customHeight="1" x14ac:dyDescent="0.25"/>
    <row r="40138" ht="0" hidden="1" customHeight="1" x14ac:dyDescent="0.25"/>
    <row r="40139" ht="0" hidden="1" customHeight="1" x14ac:dyDescent="0.25"/>
    <row r="40140" ht="0" hidden="1" customHeight="1" x14ac:dyDescent="0.25"/>
    <row r="40141" ht="0" hidden="1" customHeight="1" x14ac:dyDescent="0.25"/>
    <row r="40142" ht="0" hidden="1" customHeight="1" x14ac:dyDescent="0.25"/>
    <row r="40143" ht="0" hidden="1" customHeight="1" x14ac:dyDescent="0.25"/>
    <row r="40144" ht="0" hidden="1" customHeight="1" x14ac:dyDescent="0.25"/>
    <row r="40145" ht="0" hidden="1" customHeight="1" x14ac:dyDescent="0.25"/>
    <row r="40146" ht="0" hidden="1" customHeight="1" x14ac:dyDescent="0.25"/>
    <row r="40147" ht="0" hidden="1" customHeight="1" x14ac:dyDescent="0.25"/>
    <row r="40148" ht="0" hidden="1" customHeight="1" x14ac:dyDescent="0.25"/>
    <row r="40149" ht="0" hidden="1" customHeight="1" x14ac:dyDescent="0.25"/>
    <row r="40150" ht="0" hidden="1" customHeight="1" x14ac:dyDescent="0.25"/>
    <row r="40151" ht="0" hidden="1" customHeight="1" x14ac:dyDescent="0.25"/>
    <row r="40152" ht="0" hidden="1" customHeight="1" x14ac:dyDescent="0.25"/>
    <row r="40153" ht="0" hidden="1" customHeight="1" x14ac:dyDescent="0.25"/>
    <row r="40154" ht="0" hidden="1" customHeight="1" x14ac:dyDescent="0.25"/>
    <row r="40155" ht="0" hidden="1" customHeight="1" x14ac:dyDescent="0.25"/>
    <row r="40156" ht="0" hidden="1" customHeight="1" x14ac:dyDescent="0.25"/>
    <row r="40157" ht="0" hidden="1" customHeight="1" x14ac:dyDescent="0.25"/>
    <row r="40158" ht="0" hidden="1" customHeight="1" x14ac:dyDescent="0.25"/>
    <row r="40159" ht="0" hidden="1" customHeight="1" x14ac:dyDescent="0.25"/>
    <row r="40160" ht="0" hidden="1" customHeight="1" x14ac:dyDescent="0.25"/>
    <row r="40161" ht="0" hidden="1" customHeight="1" x14ac:dyDescent="0.25"/>
    <row r="40162" ht="0" hidden="1" customHeight="1" x14ac:dyDescent="0.25"/>
    <row r="40163" ht="0" hidden="1" customHeight="1" x14ac:dyDescent="0.25"/>
    <row r="40164" ht="0" hidden="1" customHeight="1" x14ac:dyDescent="0.25"/>
    <row r="40165" ht="0" hidden="1" customHeight="1" x14ac:dyDescent="0.25"/>
    <row r="40166" ht="0" hidden="1" customHeight="1" x14ac:dyDescent="0.25"/>
    <row r="40167" ht="0" hidden="1" customHeight="1" x14ac:dyDescent="0.25"/>
    <row r="40168" ht="0" hidden="1" customHeight="1" x14ac:dyDescent="0.25"/>
    <row r="40169" ht="0" hidden="1" customHeight="1" x14ac:dyDescent="0.25"/>
    <row r="40170" ht="0" hidden="1" customHeight="1" x14ac:dyDescent="0.25"/>
    <row r="40171" ht="0" hidden="1" customHeight="1" x14ac:dyDescent="0.25"/>
    <row r="40172" ht="0" hidden="1" customHeight="1" x14ac:dyDescent="0.25"/>
    <row r="40173" ht="0" hidden="1" customHeight="1" x14ac:dyDescent="0.25"/>
    <row r="40174" ht="0" hidden="1" customHeight="1" x14ac:dyDescent="0.25"/>
    <row r="40175" ht="0" hidden="1" customHeight="1" x14ac:dyDescent="0.25"/>
    <row r="40176" ht="0" hidden="1" customHeight="1" x14ac:dyDescent="0.25"/>
    <row r="40177" ht="0" hidden="1" customHeight="1" x14ac:dyDescent="0.25"/>
    <row r="40178" ht="0" hidden="1" customHeight="1" x14ac:dyDescent="0.25"/>
    <row r="40179" ht="0" hidden="1" customHeight="1" x14ac:dyDescent="0.25"/>
    <row r="40180" ht="0" hidden="1" customHeight="1" x14ac:dyDescent="0.25"/>
    <row r="40181" ht="0" hidden="1" customHeight="1" x14ac:dyDescent="0.25"/>
    <row r="40182" ht="0" hidden="1" customHeight="1" x14ac:dyDescent="0.25"/>
    <row r="40183" ht="0" hidden="1" customHeight="1" x14ac:dyDescent="0.25"/>
    <row r="40184" ht="0" hidden="1" customHeight="1" x14ac:dyDescent="0.25"/>
    <row r="40185" ht="0" hidden="1" customHeight="1" x14ac:dyDescent="0.25"/>
    <row r="40186" ht="0" hidden="1" customHeight="1" x14ac:dyDescent="0.25"/>
    <row r="40187" ht="0" hidden="1" customHeight="1" x14ac:dyDescent="0.25"/>
    <row r="40188" ht="0" hidden="1" customHeight="1" x14ac:dyDescent="0.25"/>
    <row r="40189" ht="0" hidden="1" customHeight="1" x14ac:dyDescent="0.25"/>
    <row r="40190" ht="0" hidden="1" customHeight="1" x14ac:dyDescent="0.25"/>
    <row r="40191" ht="0" hidden="1" customHeight="1" x14ac:dyDescent="0.25"/>
    <row r="40192" ht="0" hidden="1" customHeight="1" x14ac:dyDescent="0.25"/>
    <row r="40193" ht="0" hidden="1" customHeight="1" x14ac:dyDescent="0.25"/>
    <row r="40194" ht="0" hidden="1" customHeight="1" x14ac:dyDescent="0.25"/>
    <row r="40195" ht="0" hidden="1" customHeight="1" x14ac:dyDescent="0.25"/>
    <row r="40196" ht="0" hidden="1" customHeight="1" x14ac:dyDescent="0.25"/>
    <row r="40197" ht="0" hidden="1" customHeight="1" x14ac:dyDescent="0.25"/>
    <row r="40198" ht="0" hidden="1" customHeight="1" x14ac:dyDescent="0.25"/>
    <row r="40199" ht="0" hidden="1" customHeight="1" x14ac:dyDescent="0.25"/>
    <row r="40200" ht="0" hidden="1" customHeight="1" x14ac:dyDescent="0.25"/>
    <row r="40201" ht="0" hidden="1" customHeight="1" x14ac:dyDescent="0.25"/>
    <row r="40202" ht="0" hidden="1" customHeight="1" x14ac:dyDescent="0.25"/>
    <row r="40203" ht="0" hidden="1" customHeight="1" x14ac:dyDescent="0.25"/>
    <row r="40204" ht="0" hidden="1" customHeight="1" x14ac:dyDescent="0.25"/>
    <row r="40205" ht="0" hidden="1" customHeight="1" x14ac:dyDescent="0.25"/>
    <row r="40206" ht="0" hidden="1" customHeight="1" x14ac:dyDescent="0.25"/>
    <row r="40207" ht="0" hidden="1" customHeight="1" x14ac:dyDescent="0.25"/>
    <row r="40208" ht="0" hidden="1" customHeight="1" x14ac:dyDescent="0.25"/>
    <row r="40209" ht="0" hidden="1" customHeight="1" x14ac:dyDescent="0.25"/>
    <row r="40210" ht="0" hidden="1" customHeight="1" x14ac:dyDescent="0.25"/>
    <row r="40211" ht="0" hidden="1" customHeight="1" x14ac:dyDescent="0.25"/>
    <row r="40212" ht="0" hidden="1" customHeight="1" x14ac:dyDescent="0.25"/>
    <row r="40213" ht="0" hidden="1" customHeight="1" x14ac:dyDescent="0.25"/>
    <row r="40214" ht="0" hidden="1" customHeight="1" x14ac:dyDescent="0.25"/>
    <row r="40215" ht="0" hidden="1" customHeight="1" x14ac:dyDescent="0.25"/>
    <row r="40216" ht="0" hidden="1" customHeight="1" x14ac:dyDescent="0.25"/>
    <row r="40217" ht="0" hidden="1" customHeight="1" x14ac:dyDescent="0.25"/>
    <row r="40218" ht="0" hidden="1" customHeight="1" x14ac:dyDescent="0.25"/>
    <row r="40219" ht="0" hidden="1" customHeight="1" x14ac:dyDescent="0.25"/>
    <row r="40220" ht="0" hidden="1" customHeight="1" x14ac:dyDescent="0.25"/>
    <row r="40221" ht="0" hidden="1" customHeight="1" x14ac:dyDescent="0.25"/>
    <row r="40222" ht="0" hidden="1" customHeight="1" x14ac:dyDescent="0.25"/>
    <row r="40223" ht="0" hidden="1" customHeight="1" x14ac:dyDescent="0.25"/>
    <row r="40224" ht="0" hidden="1" customHeight="1" x14ac:dyDescent="0.25"/>
    <row r="40225" ht="0" hidden="1" customHeight="1" x14ac:dyDescent="0.25"/>
    <row r="40226" ht="0" hidden="1" customHeight="1" x14ac:dyDescent="0.25"/>
    <row r="40227" ht="0" hidden="1" customHeight="1" x14ac:dyDescent="0.25"/>
    <row r="40228" ht="0" hidden="1" customHeight="1" x14ac:dyDescent="0.25"/>
    <row r="40229" ht="0" hidden="1" customHeight="1" x14ac:dyDescent="0.25"/>
    <row r="40230" ht="0" hidden="1" customHeight="1" x14ac:dyDescent="0.25"/>
    <row r="40231" ht="0" hidden="1" customHeight="1" x14ac:dyDescent="0.25"/>
    <row r="40232" ht="0" hidden="1" customHeight="1" x14ac:dyDescent="0.25"/>
    <row r="40233" ht="0" hidden="1" customHeight="1" x14ac:dyDescent="0.25"/>
    <row r="40234" ht="0" hidden="1" customHeight="1" x14ac:dyDescent="0.25"/>
    <row r="40235" ht="0" hidden="1" customHeight="1" x14ac:dyDescent="0.25"/>
    <row r="40236" ht="0" hidden="1" customHeight="1" x14ac:dyDescent="0.25"/>
    <row r="40237" ht="0" hidden="1" customHeight="1" x14ac:dyDescent="0.25"/>
    <row r="40238" ht="0" hidden="1" customHeight="1" x14ac:dyDescent="0.25"/>
    <row r="40239" ht="0" hidden="1" customHeight="1" x14ac:dyDescent="0.25"/>
    <row r="40240" ht="0" hidden="1" customHeight="1" x14ac:dyDescent="0.25"/>
    <row r="40241" ht="0" hidden="1" customHeight="1" x14ac:dyDescent="0.25"/>
    <row r="40242" ht="0" hidden="1" customHeight="1" x14ac:dyDescent="0.25"/>
    <row r="40243" ht="0" hidden="1" customHeight="1" x14ac:dyDescent="0.25"/>
    <row r="40244" ht="0" hidden="1" customHeight="1" x14ac:dyDescent="0.25"/>
    <row r="40245" ht="0" hidden="1" customHeight="1" x14ac:dyDescent="0.25"/>
    <row r="40246" ht="0" hidden="1" customHeight="1" x14ac:dyDescent="0.25"/>
    <row r="40247" ht="0" hidden="1" customHeight="1" x14ac:dyDescent="0.25"/>
    <row r="40248" ht="0" hidden="1" customHeight="1" x14ac:dyDescent="0.25"/>
    <row r="40249" ht="0" hidden="1" customHeight="1" x14ac:dyDescent="0.25"/>
    <row r="40250" ht="0" hidden="1" customHeight="1" x14ac:dyDescent="0.25"/>
    <row r="40251" ht="0" hidden="1" customHeight="1" x14ac:dyDescent="0.25"/>
    <row r="40252" ht="0" hidden="1" customHeight="1" x14ac:dyDescent="0.25"/>
    <row r="40253" ht="0" hidden="1" customHeight="1" x14ac:dyDescent="0.25"/>
    <row r="40254" ht="0" hidden="1" customHeight="1" x14ac:dyDescent="0.25"/>
    <row r="40255" ht="0" hidden="1" customHeight="1" x14ac:dyDescent="0.25"/>
    <row r="40256" ht="0" hidden="1" customHeight="1" x14ac:dyDescent="0.25"/>
    <row r="40257" ht="0" hidden="1" customHeight="1" x14ac:dyDescent="0.25"/>
    <row r="40258" ht="0" hidden="1" customHeight="1" x14ac:dyDescent="0.25"/>
    <row r="40259" ht="0" hidden="1" customHeight="1" x14ac:dyDescent="0.25"/>
    <row r="40260" ht="0" hidden="1" customHeight="1" x14ac:dyDescent="0.25"/>
    <row r="40261" ht="0" hidden="1" customHeight="1" x14ac:dyDescent="0.25"/>
    <row r="40262" ht="0" hidden="1" customHeight="1" x14ac:dyDescent="0.25"/>
    <row r="40263" ht="0" hidden="1" customHeight="1" x14ac:dyDescent="0.25"/>
    <row r="40264" ht="0" hidden="1" customHeight="1" x14ac:dyDescent="0.25"/>
    <row r="40265" ht="0" hidden="1" customHeight="1" x14ac:dyDescent="0.25"/>
    <row r="40266" ht="0" hidden="1" customHeight="1" x14ac:dyDescent="0.25"/>
    <row r="40267" ht="0" hidden="1" customHeight="1" x14ac:dyDescent="0.25"/>
    <row r="40268" ht="0" hidden="1" customHeight="1" x14ac:dyDescent="0.25"/>
    <row r="40269" ht="0" hidden="1" customHeight="1" x14ac:dyDescent="0.25"/>
    <row r="40270" ht="0" hidden="1" customHeight="1" x14ac:dyDescent="0.25"/>
    <row r="40271" ht="0" hidden="1" customHeight="1" x14ac:dyDescent="0.25"/>
    <row r="40272" ht="0" hidden="1" customHeight="1" x14ac:dyDescent="0.25"/>
    <row r="40273" ht="0" hidden="1" customHeight="1" x14ac:dyDescent="0.25"/>
    <row r="40274" ht="0" hidden="1" customHeight="1" x14ac:dyDescent="0.25"/>
    <row r="40275" ht="0" hidden="1" customHeight="1" x14ac:dyDescent="0.25"/>
    <row r="40276" ht="0" hidden="1" customHeight="1" x14ac:dyDescent="0.25"/>
    <row r="40277" ht="0" hidden="1" customHeight="1" x14ac:dyDescent="0.25"/>
    <row r="40278" ht="0" hidden="1" customHeight="1" x14ac:dyDescent="0.25"/>
    <row r="40279" ht="0" hidden="1" customHeight="1" x14ac:dyDescent="0.25"/>
    <row r="40280" ht="0" hidden="1" customHeight="1" x14ac:dyDescent="0.25"/>
    <row r="40281" ht="0" hidden="1" customHeight="1" x14ac:dyDescent="0.25"/>
    <row r="40282" ht="0" hidden="1" customHeight="1" x14ac:dyDescent="0.25"/>
    <row r="40283" ht="0" hidden="1" customHeight="1" x14ac:dyDescent="0.25"/>
    <row r="40284" ht="0" hidden="1" customHeight="1" x14ac:dyDescent="0.25"/>
    <row r="40285" ht="0" hidden="1" customHeight="1" x14ac:dyDescent="0.25"/>
    <row r="40286" ht="0" hidden="1" customHeight="1" x14ac:dyDescent="0.25"/>
    <row r="40287" ht="0" hidden="1" customHeight="1" x14ac:dyDescent="0.25"/>
    <row r="40288" ht="0" hidden="1" customHeight="1" x14ac:dyDescent="0.25"/>
    <row r="40289" ht="0" hidden="1" customHeight="1" x14ac:dyDescent="0.25"/>
    <row r="40290" ht="0" hidden="1" customHeight="1" x14ac:dyDescent="0.25"/>
    <row r="40291" ht="0" hidden="1" customHeight="1" x14ac:dyDescent="0.25"/>
    <row r="40292" ht="0" hidden="1" customHeight="1" x14ac:dyDescent="0.25"/>
    <row r="40293" ht="0" hidden="1" customHeight="1" x14ac:dyDescent="0.25"/>
    <row r="40294" ht="0" hidden="1" customHeight="1" x14ac:dyDescent="0.25"/>
    <row r="40295" ht="0" hidden="1" customHeight="1" x14ac:dyDescent="0.25"/>
    <row r="40296" ht="0" hidden="1" customHeight="1" x14ac:dyDescent="0.25"/>
    <row r="40297" ht="0" hidden="1" customHeight="1" x14ac:dyDescent="0.25"/>
    <row r="40298" ht="0" hidden="1" customHeight="1" x14ac:dyDescent="0.25"/>
    <row r="40299" ht="0" hidden="1" customHeight="1" x14ac:dyDescent="0.25"/>
    <row r="40300" ht="0" hidden="1" customHeight="1" x14ac:dyDescent="0.25"/>
    <row r="40301" ht="0" hidden="1" customHeight="1" x14ac:dyDescent="0.25"/>
    <row r="40302" ht="0" hidden="1" customHeight="1" x14ac:dyDescent="0.25"/>
    <row r="40303" ht="0" hidden="1" customHeight="1" x14ac:dyDescent="0.25"/>
    <row r="40304" ht="0" hidden="1" customHeight="1" x14ac:dyDescent="0.25"/>
    <row r="40305" ht="0" hidden="1" customHeight="1" x14ac:dyDescent="0.25"/>
    <row r="40306" ht="0" hidden="1" customHeight="1" x14ac:dyDescent="0.25"/>
    <row r="40307" ht="0" hidden="1" customHeight="1" x14ac:dyDescent="0.25"/>
    <row r="40308" ht="0" hidden="1" customHeight="1" x14ac:dyDescent="0.25"/>
    <row r="40309" ht="0" hidden="1" customHeight="1" x14ac:dyDescent="0.25"/>
    <row r="40310" ht="0" hidden="1" customHeight="1" x14ac:dyDescent="0.25"/>
    <row r="40311" ht="0" hidden="1" customHeight="1" x14ac:dyDescent="0.25"/>
    <row r="40312" ht="0" hidden="1" customHeight="1" x14ac:dyDescent="0.25"/>
    <row r="40313" ht="0" hidden="1" customHeight="1" x14ac:dyDescent="0.25"/>
    <row r="40314" ht="0" hidden="1" customHeight="1" x14ac:dyDescent="0.25"/>
    <row r="40315" ht="0" hidden="1" customHeight="1" x14ac:dyDescent="0.25"/>
    <row r="40316" ht="0" hidden="1" customHeight="1" x14ac:dyDescent="0.25"/>
    <row r="40317" ht="0" hidden="1" customHeight="1" x14ac:dyDescent="0.25"/>
    <row r="40318" ht="0" hidden="1" customHeight="1" x14ac:dyDescent="0.25"/>
    <row r="40319" ht="0" hidden="1" customHeight="1" x14ac:dyDescent="0.25"/>
    <row r="40320" ht="0" hidden="1" customHeight="1" x14ac:dyDescent="0.25"/>
    <row r="40321" ht="0" hidden="1" customHeight="1" x14ac:dyDescent="0.25"/>
    <row r="40322" ht="0" hidden="1" customHeight="1" x14ac:dyDescent="0.25"/>
    <row r="40323" ht="0" hidden="1" customHeight="1" x14ac:dyDescent="0.25"/>
    <row r="40324" ht="0" hidden="1" customHeight="1" x14ac:dyDescent="0.25"/>
    <row r="40325" ht="0" hidden="1" customHeight="1" x14ac:dyDescent="0.25"/>
    <row r="40326" ht="0" hidden="1" customHeight="1" x14ac:dyDescent="0.25"/>
    <row r="40327" ht="0" hidden="1" customHeight="1" x14ac:dyDescent="0.25"/>
    <row r="40328" ht="0" hidden="1" customHeight="1" x14ac:dyDescent="0.25"/>
    <row r="40329" ht="0" hidden="1" customHeight="1" x14ac:dyDescent="0.25"/>
    <row r="40330" ht="0" hidden="1" customHeight="1" x14ac:dyDescent="0.25"/>
    <row r="40331" ht="0" hidden="1" customHeight="1" x14ac:dyDescent="0.25"/>
    <row r="40332" ht="0" hidden="1" customHeight="1" x14ac:dyDescent="0.25"/>
    <row r="40333" ht="0" hidden="1" customHeight="1" x14ac:dyDescent="0.25"/>
    <row r="40334" ht="0" hidden="1" customHeight="1" x14ac:dyDescent="0.25"/>
    <row r="40335" ht="0" hidden="1" customHeight="1" x14ac:dyDescent="0.25"/>
    <row r="40336" ht="0" hidden="1" customHeight="1" x14ac:dyDescent="0.25"/>
    <row r="40337" ht="0" hidden="1" customHeight="1" x14ac:dyDescent="0.25"/>
    <row r="40338" ht="0" hidden="1" customHeight="1" x14ac:dyDescent="0.25"/>
    <row r="40339" ht="0" hidden="1" customHeight="1" x14ac:dyDescent="0.25"/>
    <row r="40340" ht="0" hidden="1" customHeight="1" x14ac:dyDescent="0.25"/>
    <row r="40341" ht="0" hidden="1" customHeight="1" x14ac:dyDescent="0.25"/>
    <row r="40342" ht="0" hidden="1" customHeight="1" x14ac:dyDescent="0.25"/>
    <row r="40343" ht="0" hidden="1" customHeight="1" x14ac:dyDescent="0.25"/>
    <row r="40344" ht="0" hidden="1" customHeight="1" x14ac:dyDescent="0.25"/>
    <row r="40345" ht="0" hidden="1" customHeight="1" x14ac:dyDescent="0.25"/>
    <row r="40346" ht="0" hidden="1" customHeight="1" x14ac:dyDescent="0.25"/>
    <row r="40347" ht="0" hidden="1" customHeight="1" x14ac:dyDescent="0.25"/>
    <row r="40348" ht="0" hidden="1" customHeight="1" x14ac:dyDescent="0.25"/>
    <row r="40349" ht="0" hidden="1" customHeight="1" x14ac:dyDescent="0.25"/>
    <row r="40350" ht="0" hidden="1" customHeight="1" x14ac:dyDescent="0.25"/>
    <row r="40351" ht="0" hidden="1" customHeight="1" x14ac:dyDescent="0.25"/>
    <row r="40352" ht="0" hidden="1" customHeight="1" x14ac:dyDescent="0.25"/>
    <row r="40353" ht="0" hidden="1" customHeight="1" x14ac:dyDescent="0.25"/>
    <row r="40354" ht="0" hidden="1" customHeight="1" x14ac:dyDescent="0.25"/>
    <row r="40355" ht="0" hidden="1" customHeight="1" x14ac:dyDescent="0.25"/>
    <row r="40356" ht="0" hidden="1" customHeight="1" x14ac:dyDescent="0.25"/>
    <row r="40357" ht="0" hidden="1" customHeight="1" x14ac:dyDescent="0.25"/>
    <row r="40358" ht="0" hidden="1" customHeight="1" x14ac:dyDescent="0.25"/>
    <row r="40359" ht="0" hidden="1" customHeight="1" x14ac:dyDescent="0.25"/>
    <row r="40360" ht="0" hidden="1" customHeight="1" x14ac:dyDescent="0.25"/>
    <row r="40361" ht="0" hidden="1" customHeight="1" x14ac:dyDescent="0.25"/>
    <row r="40362" ht="0" hidden="1" customHeight="1" x14ac:dyDescent="0.25"/>
    <row r="40363" ht="0" hidden="1" customHeight="1" x14ac:dyDescent="0.25"/>
    <row r="40364" ht="0" hidden="1" customHeight="1" x14ac:dyDescent="0.25"/>
    <row r="40365" ht="0" hidden="1" customHeight="1" x14ac:dyDescent="0.25"/>
    <row r="40366" ht="0" hidden="1" customHeight="1" x14ac:dyDescent="0.25"/>
    <row r="40367" ht="0" hidden="1" customHeight="1" x14ac:dyDescent="0.25"/>
    <row r="40368" ht="0" hidden="1" customHeight="1" x14ac:dyDescent="0.25"/>
    <row r="40369" ht="0" hidden="1" customHeight="1" x14ac:dyDescent="0.25"/>
    <row r="40370" ht="0" hidden="1" customHeight="1" x14ac:dyDescent="0.25"/>
    <row r="40371" ht="0" hidden="1" customHeight="1" x14ac:dyDescent="0.25"/>
    <row r="40372" ht="0" hidden="1" customHeight="1" x14ac:dyDescent="0.25"/>
    <row r="40373" ht="0" hidden="1" customHeight="1" x14ac:dyDescent="0.25"/>
    <row r="40374" ht="0" hidden="1" customHeight="1" x14ac:dyDescent="0.25"/>
    <row r="40375" ht="0" hidden="1" customHeight="1" x14ac:dyDescent="0.25"/>
    <row r="40376" ht="0" hidden="1" customHeight="1" x14ac:dyDescent="0.25"/>
    <row r="40377" ht="0" hidden="1" customHeight="1" x14ac:dyDescent="0.25"/>
    <row r="40378" ht="0" hidden="1" customHeight="1" x14ac:dyDescent="0.25"/>
    <row r="40379" ht="0" hidden="1" customHeight="1" x14ac:dyDescent="0.25"/>
    <row r="40380" ht="0" hidden="1" customHeight="1" x14ac:dyDescent="0.25"/>
    <row r="40381" ht="0" hidden="1" customHeight="1" x14ac:dyDescent="0.25"/>
    <row r="40382" ht="0" hidden="1" customHeight="1" x14ac:dyDescent="0.25"/>
    <row r="40383" ht="0" hidden="1" customHeight="1" x14ac:dyDescent="0.25"/>
    <row r="40384" ht="0" hidden="1" customHeight="1" x14ac:dyDescent="0.25"/>
    <row r="40385" ht="0" hidden="1" customHeight="1" x14ac:dyDescent="0.25"/>
    <row r="40386" ht="0" hidden="1" customHeight="1" x14ac:dyDescent="0.25"/>
    <row r="40387" ht="0" hidden="1" customHeight="1" x14ac:dyDescent="0.25"/>
    <row r="40388" ht="0" hidden="1" customHeight="1" x14ac:dyDescent="0.25"/>
    <row r="40389" ht="0" hidden="1" customHeight="1" x14ac:dyDescent="0.25"/>
    <row r="40390" ht="0" hidden="1" customHeight="1" x14ac:dyDescent="0.25"/>
    <row r="40391" ht="0" hidden="1" customHeight="1" x14ac:dyDescent="0.25"/>
    <row r="40392" ht="0" hidden="1" customHeight="1" x14ac:dyDescent="0.25"/>
    <row r="40393" ht="0" hidden="1" customHeight="1" x14ac:dyDescent="0.25"/>
    <row r="40394" ht="0" hidden="1" customHeight="1" x14ac:dyDescent="0.25"/>
    <row r="40395" ht="0" hidden="1" customHeight="1" x14ac:dyDescent="0.25"/>
    <row r="40396" ht="0" hidden="1" customHeight="1" x14ac:dyDescent="0.25"/>
    <row r="40397" ht="0" hidden="1" customHeight="1" x14ac:dyDescent="0.25"/>
    <row r="40398" ht="0" hidden="1" customHeight="1" x14ac:dyDescent="0.25"/>
    <row r="40399" ht="0" hidden="1" customHeight="1" x14ac:dyDescent="0.25"/>
    <row r="40400" ht="0" hidden="1" customHeight="1" x14ac:dyDescent="0.25"/>
    <row r="40401" ht="0" hidden="1" customHeight="1" x14ac:dyDescent="0.25"/>
    <row r="40402" ht="0" hidden="1" customHeight="1" x14ac:dyDescent="0.25"/>
    <row r="40403" ht="0" hidden="1" customHeight="1" x14ac:dyDescent="0.25"/>
    <row r="40404" ht="0" hidden="1" customHeight="1" x14ac:dyDescent="0.25"/>
    <row r="40405" ht="0" hidden="1" customHeight="1" x14ac:dyDescent="0.25"/>
    <row r="40406" ht="0" hidden="1" customHeight="1" x14ac:dyDescent="0.25"/>
    <row r="40407" ht="0" hidden="1" customHeight="1" x14ac:dyDescent="0.25"/>
    <row r="40408" ht="0" hidden="1" customHeight="1" x14ac:dyDescent="0.25"/>
    <row r="40409" ht="0" hidden="1" customHeight="1" x14ac:dyDescent="0.25"/>
    <row r="40410" ht="0" hidden="1" customHeight="1" x14ac:dyDescent="0.25"/>
    <row r="40411" ht="0" hidden="1" customHeight="1" x14ac:dyDescent="0.25"/>
    <row r="40412" ht="0" hidden="1" customHeight="1" x14ac:dyDescent="0.25"/>
    <row r="40413" ht="0" hidden="1" customHeight="1" x14ac:dyDescent="0.25"/>
    <row r="40414" ht="0" hidden="1" customHeight="1" x14ac:dyDescent="0.25"/>
    <row r="40415" ht="0" hidden="1" customHeight="1" x14ac:dyDescent="0.25"/>
    <row r="40416" ht="0" hidden="1" customHeight="1" x14ac:dyDescent="0.25"/>
    <row r="40417" ht="0" hidden="1" customHeight="1" x14ac:dyDescent="0.25"/>
    <row r="40418" ht="0" hidden="1" customHeight="1" x14ac:dyDescent="0.25"/>
    <row r="40419" ht="0" hidden="1" customHeight="1" x14ac:dyDescent="0.25"/>
    <row r="40420" ht="0" hidden="1" customHeight="1" x14ac:dyDescent="0.25"/>
    <row r="40421" ht="0" hidden="1" customHeight="1" x14ac:dyDescent="0.25"/>
    <row r="40422" ht="0" hidden="1" customHeight="1" x14ac:dyDescent="0.25"/>
    <row r="40423" ht="0" hidden="1" customHeight="1" x14ac:dyDescent="0.25"/>
    <row r="40424" ht="0" hidden="1" customHeight="1" x14ac:dyDescent="0.25"/>
    <row r="40425" ht="0" hidden="1" customHeight="1" x14ac:dyDescent="0.25"/>
    <row r="40426" ht="0" hidden="1" customHeight="1" x14ac:dyDescent="0.25"/>
    <row r="40427" ht="0" hidden="1" customHeight="1" x14ac:dyDescent="0.25"/>
    <row r="40428" ht="0" hidden="1" customHeight="1" x14ac:dyDescent="0.25"/>
    <row r="40429" ht="0" hidden="1" customHeight="1" x14ac:dyDescent="0.25"/>
    <row r="40430" ht="0" hidden="1" customHeight="1" x14ac:dyDescent="0.25"/>
    <row r="40431" ht="0" hidden="1" customHeight="1" x14ac:dyDescent="0.25"/>
    <row r="40432" ht="0" hidden="1" customHeight="1" x14ac:dyDescent="0.25"/>
    <row r="40433" ht="0" hidden="1" customHeight="1" x14ac:dyDescent="0.25"/>
    <row r="40434" ht="0" hidden="1" customHeight="1" x14ac:dyDescent="0.25"/>
    <row r="40435" ht="0" hidden="1" customHeight="1" x14ac:dyDescent="0.25"/>
    <row r="40436" ht="0" hidden="1" customHeight="1" x14ac:dyDescent="0.25"/>
    <row r="40437" ht="0" hidden="1" customHeight="1" x14ac:dyDescent="0.25"/>
    <row r="40438" ht="0" hidden="1" customHeight="1" x14ac:dyDescent="0.25"/>
    <row r="40439" ht="0" hidden="1" customHeight="1" x14ac:dyDescent="0.25"/>
    <row r="40440" ht="0" hidden="1" customHeight="1" x14ac:dyDescent="0.25"/>
    <row r="40441" ht="0" hidden="1" customHeight="1" x14ac:dyDescent="0.25"/>
    <row r="40442" ht="0" hidden="1" customHeight="1" x14ac:dyDescent="0.25"/>
    <row r="40443" ht="0" hidden="1" customHeight="1" x14ac:dyDescent="0.25"/>
    <row r="40444" ht="0" hidden="1" customHeight="1" x14ac:dyDescent="0.25"/>
    <row r="40445" ht="0" hidden="1" customHeight="1" x14ac:dyDescent="0.25"/>
    <row r="40446" ht="0" hidden="1" customHeight="1" x14ac:dyDescent="0.25"/>
    <row r="40447" ht="0" hidden="1" customHeight="1" x14ac:dyDescent="0.25"/>
    <row r="40448" ht="0" hidden="1" customHeight="1" x14ac:dyDescent="0.25"/>
    <row r="40449" ht="0" hidden="1" customHeight="1" x14ac:dyDescent="0.25"/>
    <row r="40450" ht="0" hidden="1" customHeight="1" x14ac:dyDescent="0.25"/>
    <row r="40451" ht="0" hidden="1" customHeight="1" x14ac:dyDescent="0.25"/>
    <row r="40452" ht="0" hidden="1" customHeight="1" x14ac:dyDescent="0.25"/>
    <row r="40453" ht="0" hidden="1" customHeight="1" x14ac:dyDescent="0.25"/>
    <row r="40454" ht="0" hidden="1" customHeight="1" x14ac:dyDescent="0.25"/>
    <row r="40455" ht="0" hidden="1" customHeight="1" x14ac:dyDescent="0.25"/>
    <row r="40456" ht="0" hidden="1" customHeight="1" x14ac:dyDescent="0.25"/>
    <row r="40457" ht="0" hidden="1" customHeight="1" x14ac:dyDescent="0.25"/>
    <row r="40458" ht="0" hidden="1" customHeight="1" x14ac:dyDescent="0.25"/>
    <row r="40459" ht="0" hidden="1" customHeight="1" x14ac:dyDescent="0.25"/>
    <row r="40460" ht="0" hidden="1" customHeight="1" x14ac:dyDescent="0.25"/>
    <row r="40461" ht="0" hidden="1" customHeight="1" x14ac:dyDescent="0.25"/>
    <row r="40462" ht="0" hidden="1" customHeight="1" x14ac:dyDescent="0.25"/>
    <row r="40463" ht="0" hidden="1" customHeight="1" x14ac:dyDescent="0.25"/>
    <row r="40464" ht="0" hidden="1" customHeight="1" x14ac:dyDescent="0.25"/>
    <row r="40465" ht="0" hidden="1" customHeight="1" x14ac:dyDescent="0.25"/>
    <row r="40466" ht="0" hidden="1" customHeight="1" x14ac:dyDescent="0.25"/>
    <row r="40467" ht="0" hidden="1" customHeight="1" x14ac:dyDescent="0.25"/>
    <row r="40468" ht="0" hidden="1" customHeight="1" x14ac:dyDescent="0.25"/>
    <row r="40469" ht="0" hidden="1" customHeight="1" x14ac:dyDescent="0.25"/>
    <row r="40470" ht="0" hidden="1" customHeight="1" x14ac:dyDescent="0.25"/>
    <row r="40471" ht="0" hidden="1" customHeight="1" x14ac:dyDescent="0.25"/>
    <row r="40472" ht="0" hidden="1" customHeight="1" x14ac:dyDescent="0.25"/>
    <row r="40473" ht="0" hidden="1" customHeight="1" x14ac:dyDescent="0.25"/>
    <row r="40474" ht="0" hidden="1" customHeight="1" x14ac:dyDescent="0.25"/>
    <row r="40475" ht="0" hidden="1" customHeight="1" x14ac:dyDescent="0.25"/>
    <row r="40476" ht="0" hidden="1" customHeight="1" x14ac:dyDescent="0.25"/>
    <row r="40477" ht="0" hidden="1" customHeight="1" x14ac:dyDescent="0.25"/>
    <row r="40478" ht="0" hidden="1" customHeight="1" x14ac:dyDescent="0.25"/>
    <row r="40479" ht="0" hidden="1" customHeight="1" x14ac:dyDescent="0.25"/>
    <row r="40480" ht="0" hidden="1" customHeight="1" x14ac:dyDescent="0.25"/>
    <row r="40481" ht="0" hidden="1" customHeight="1" x14ac:dyDescent="0.25"/>
    <row r="40482" ht="0" hidden="1" customHeight="1" x14ac:dyDescent="0.25"/>
    <row r="40483" ht="0" hidden="1" customHeight="1" x14ac:dyDescent="0.25"/>
    <row r="40484" ht="0" hidden="1" customHeight="1" x14ac:dyDescent="0.25"/>
    <row r="40485" ht="0" hidden="1" customHeight="1" x14ac:dyDescent="0.25"/>
    <row r="40486" ht="0" hidden="1" customHeight="1" x14ac:dyDescent="0.25"/>
    <row r="40487" ht="0" hidden="1" customHeight="1" x14ac:dyDescent="0.25"/>
    <row r="40488" ht="0" hidden="1" customHeight="1" x14ac:dyDescent="0.25"/>
    <row r="40489" ht="0" hidden="1" customHeight="1" x14ac:dyDescent="0.25"/>
    <row r="40490" ht="0" hidden="1" customHeight="1" x14ac:dyDescent="0.25"/>
    <row r="40491" ht="0" hidden="1" customHeight="1" x14ac:dyDescent="0.25"/>
    <row r="40492" ht="0" hidden="1" customHeight="1" x14ac:dyDescent="0.25"/>
    <row r="40493" ht="0" hidden="1" customHeight="1" x14ac:dyDescent="0.25"/>
    <row r="40494" ht="0" hidden="1" customHeight="1" x14ac:dyDescent="0.25"/>
    <row r="40495" ht="0" hidden="1" customHeight="1" x14ac:dyDescent="0.25"/>
    <row r="40496" ht="0" hidden="1" customHeight="1" x14ac:dyDescent="0.25"/>
    <row r="40497" ht="0" hidden="1" customHeight="1" x14ac:dyDescent="0.25"/>
    <row r="40498" ht="0" hidden="1" customHeight="1" x14ac:dyDescent="0.25"/>
    <row r="40499" ht="0" hidden="1" customHeight="1" x14ac:dyDescent="0.25"/>
    <row r="40500" ht="0" hidden="1" customHeight="1" x14ac:dyDescent="0.25"/>
    <row r="40501" ht="0" hidden="1" customHeight="1" x14ac:dyDescent="0.25"/>
    <row r="40502" ht="0" hidden="1" customHeight="1" x14ac:dyDescent="0.25"/>
    <row r="40503" ht="0" hidden="1" customHeight="1" x14ac:dyDescent="0.25"/>
    <row r="40504" ht="0" hidden="1" customHeight="1" x14ac:dyDescent="0.25"/>
    <row r="40505" ht="0" hidden="1" customHeight="1" x14ac:dyDescent="0.25"/>
    <row r="40506" ht="0" hidden="1" customHeight="1" x14ac:dyDescent="0.25"/>
    <row r="40507" ht="0" hidden="1" customHeight="1" x14ac:dyDescent="0.25"/>
    <row r="40508" ht="0" hidden="1" customHeight="1" x14ac:dyDescent="0.25"/>
    <row r="40509" ht="0" hidden="1" customHeight="1" x14ac:dyDescent="0.25"/>
    <row r="40510" ht="0" hidden="1" customHeight="1" x14ac:dyDescent="0.25"/>
    <row r="40511" ht="0" hidden="1" customHeight="1" x14ac:dyDescent="0.25"/>
    <row r="40512" ht="0" hidden="1" customHeight="1" x14ac:dyDescent="0.25"/>
    <row r="40513" ht="0" hidden="1" customHeight="1" x14ac:dyDescent="0.25"/>
    <row r="40514" ht="0" hidden="1" customHeight="1" x14ac:dyDescent="0.25"/>
    <row r="40515" ht="0" hidden="1" customHeight="1" x14ac:dyDescent="0.25"/>
    <row r="40516" ht="0" hidden="1" customHeight="1" x14ac:dyDescent="0.25"/>
    <row r="40517" ht="0" hidden="1" customHeight="1" x14ac:dyDescent="0.25"/>
    <row r="40518" ht="0" hidden="1" customHeight="1" x14ac:dyDescent="0.25"/>
    <row r="40519" ht="0" hidden="1" customHeight="1" x14ac:dyDescent="0.25"/>
    <row r="40520" ht="0" hidden="1" customHeight="1" x14ac:dyDescent="0.25"/>
    <row r="40521" ht="0" hidden="1" customHeight="1" x14ac:dyDescent="0.25"/>
    <row r="40522" ht="0" hidden="1" customHeight="1" x14ac:dyDescent="0.25"/>
    <row r="40523" ht="0" hidden="1" customHeight="1" x14ac:dyDescent="0.25"/>
    <row r="40524" ht="0" hidden="1" customHeight="1" x14ac:dyDescent="0.25"/>
    <row r="40525" ht="0" hidden="1" customHeight="1" x14ac:dyDescent="0.25"/>
    <row r="40526" ht="0" hidden="1" customHeight="1" x14ac:dyDescent="0.25"/>
    <row r="40527" ht="0" hidden="1" customHeight="1" x14ac:dyDescent="0.25"/>
    <row r="40528" ht="0" hidden="1" customHeight="1" x14ac:dyDescent="0.25"/>
    <row r="40529" ht="0" hidden="1" customHeight="1" x14ac:dyDescent="0.25"/>
    <row r="40530" ht="0" hidden="1" customHeight="1" x14ac:dyDescent="0.25"/>
    <row r="40531" ht="0" hidden="1" customHeight="1" x14ac:dyDescent="0.25"/>
    <row r="40532" ht="0" hidden="1" customHeight="1" x14ac:dyDescent="0.25"/>
    <row r="40533" ht="0" hidden="1" customHeight="1" x14ac:dyDescent="0.25"/>
    <row r="40534" ht="0" hidden="1" customHeight="1" x14ac:dyDescent="0.25"/>
    <row r="40535" ht="0" hidden="1" customHeight="1" x14ac:dyDescent="0.25"/>
    <row r="40536" ht="0" hidden="1" customHeight="1" x14ac:dyDescent="0.25"/>
    <row r="40537" ht="0" hidden="1" customHeight="1" x14ac:dyDescent="0.25"/>
    <row r="40538" ht="0" hidden="1" customHeight="1" x14ac:dyDescent="0.25"/>
    <row r="40539" ht="0" hidden="1" customHeight="1" x14ac:dyDescent="0.25"/>
    <row r="40540" ht="0" hidden="1" customHeight="1" x14ac:dyDescent="0.25"/>
    <row r="40541" ht="0" hidden="1" customHeight="1" x14ac:dyDescent="0.25"/>
    <row r="40542" ht="0" hidden="1" customHeight="1" x14ac:dyDescent="0.25"/>
    <row r="40543" ht="0" hidden="1" customHeight="1" x14ac:dyDescent="0.25"/>
    <row r="40544" ht="0" hidden="1" customHeight="1" x14ac:dyDescent="0.25"/>
    <row r="40545" ht="0" hidden="1" customHeight="1" x14ac:dyDescent="0.25"/>
    <row r="40546" ht="0" hidden="1" customHeight="1" x14ac:dyDescent="0.25"/>
    <row r="40547" ht="0" hidden="1" customHeight="1" x14ac:dyDescent="0.25"/>
    <row r="40548" ht="0" hidden="1" customHeight="1" x14ac:dyDescent="0.25"/>
    <row r="40549" ht="0" hidden="1" customHeight="1" x14ac:dyDescent="0.25"/>
    <row r="40550" ht="0" hidden="1" customHeight="1" x14ac:dyDescent="0.25"/>
    <row r="40551" ht="0" hidden="1" customHeight="1" x14ac:dyDescent="0.25"/>
    <row r="40552" ht="0" hidden="1" customHeight="1" x14ac:dyDescent="0.25"/>
    <row r="40553" ht="0" hidden="1" customHeight="1" x14ac:dyDescent="0.25"/>
    <row r="40554" ht="0" hidden="1" customHeight="1" x14ac:dyDescent="0.25"/>
    <row r="40555" ht="0" hidden="1" customHeight="1" x14ac:dyDescent="0.25"/>
    <row r="40556" ht="0" hidden="1" customHeight="1" x14ac:dyDescent="0.25"/>
    <row r="40557" ht="0" hidden="1" customHeight="1" x14ac:dyDescent="0.25"/>
    <row r="40558" ht="0" hidden="1" customHeight="1" x14ac:dyDescent="0.25"/>
    <row r="40559" ht="0" hidden="1" customHeight="1" x14ac:dyDescent="0.25"/>
    <row r="40560" ht="0" hidden="1" customHeight="1" x14ac:dyDescent="0.25"/>
    <row r="40561" ht="0" hidden="1" customHeight="1" x14ac:dyDescent="0.25"/>
    <row r="40562" ht="0" hidden="1" customHeight="1" x14ac:dyDescent="0.25"/>
    <row r="40563" ht="0" hidden="1" customHeight="1" x14ac:dyDescent="0.25"/>
    <row r="40564" ht="0" hidden="1" customHeight="1" x14ac:dyDescent="0.25"/>
    <row r="40565" ht="0" hidden="1" customHeight="1" x14ac:dyDescent="0.25"/>
    <row r="40566" ht="0" hidden="1" customHeight="1" x14ac:dyDescent="0.25"/>
    <row r="40567" ht="0" hidden="1" customHeight="1" x14ac:dyDescent="0.25"/>
    <row r="40568" ht="0" hidden="1" customHeight="1" x14ac:dyDescent="0.25"/>
    <row r="40569" ht="0" hidden="1" customHeight="1" x14ac:dyDescent="0.25"/>
    <row r="40570" ht="0" hidden="1" customHeight="1" x14ac:dyDescent="0.25"/>
    <row r="40571" ht="0" hidden="1" customHeight="1" x14ac:dyDescent="0.25"/>
    <row r="40572" ht="0" hidden="1" customHeight="1" x14ac:dyDescent="0.25"/>
    <row r="40573" ht="0" hidden="1" customHeight="1" x14ac:dyDescent="0.25"/>
    <row r="40574" ht="0" hidden="1" customHeight="1" x14ac:dyDescent="0.25"/>
    <row r="40575" ht="0" hidden="1" customHeight="1" x14ac:dyDescent="0.25"/>
    <row r="40576" ht="0" hidden="1" customHeight="1" x14ac:dyDescent="0.25"/>
    <row r="40577" ht="0" hidden="1" customHeight="1" x14ac:dyDescent="0.25"/>
    <row r="40578" ht="0" hidden="1" customHeight="1" x14ac:dyDescent="0.25"/>
    <row r="40579" ht="0" hidden="1" customHeight="1" x14ac:dyDescent="0.25"/>
    <row r="40580" ht="0" hidden="1" customHeight="1" x14ac:dyDescent="0.25"/>
    <row r="40581" ht="0" hidden="1" customHeight="1" x14ac:dyDescent="0.25"/>
    <row r="40582" ht="0" hidden="1" customHeight="1" x14ac:dyDescent="0.25"/>
    <row r="40583" ht="0" hidden="1" customHeight="1" x14ac:dyDescent="0.25"/>
    <row r="40584" ht="0" hidden="1" customHeight="1" x14ac:dyDescent="0.25"/>
    <row r="40585" ht="0" hidden="1" customHeight="1" x14ac:dyDescent="0.25"/>
    <row r="40586" ht="0" hidden="1" customHeight="1" x14ac:dyDescent="0.25"/>
    <row r="40587" ht="0" hidden="1" customHeight="1" x14ac:dyDescent="0.25"/>
    <row r="40588" ht="0" hidden="1" customHeight="1" x14ac:dyDescent="0.25"/>
    <row r="40589" ht="0" hidden="1" customHeight="1" x14ac:dyDescent="0.25"/>
    <row r="40590" ht="0" hidden="1" customHeight="1" x14ac:dyDescent="0.25"/>
    <row r="40591" ht="0" hidden="1" customHeight="1" x14ac:dyDescent="0.25"/>
    <row r="40592" ht="0" hidden="1" customHeight="1" x14ac:dyDescent="0.25"/>
    <row r="40593" ht="0" hidden="1" customHeight="1" x14ac:dyDescent="0.25"/>
    <row r="40594" ht="0" hidden="1" customHeight="1" x14ac:dyDescent="0.25"/>
    <row r="40595" ht="0" hidden="1" customHeight="1" x14ac:dyDescent="0.25"/>
    <row r="40596" ht="0" hidden="1" customHeight="1" x14ac:dyDescent="0.25"/>
    <row r="40597" ht="0" hidden="1" customHeight="1" x14ac:dyDescent="0.25"/>
    <row r="40598" ht="0" hidden="1" customHeight="1" x14ac:dyDescent="0.25"/>
    <row r="40599" ht="0" hidden="1" customHeight="1" x14ac:dyDescent="0.25"/>
    <row r="40600" ht="0" hidden="1" customHeight="1" x14ac:dyDescent="0.25"/>
    <row r="40601" ht="0" hidden="1" customHeight="1" x14ac:dyDescent="0.25"/>
    <row r="40602" ht="0" hidden="1" customHeight="1" x14ac:dyDescent="0.25"/>
    <row r="40603" ht="0" hidden="1" customHeight="1" x14ac:dyDescent="0.25"/>
    <row r="40604" ht="0" hidden="1" customHeight="1" x14ac:dyDescent="0.25"/>
    <row r="40605" ht="0" hidden="1" customHeight="1" x14ac:dyDescent="0.25"/>
    <row r="40606" ht="0" hidden="1" customHeight="1" x14ac:dyDescent="0.25"/>
    <row r="40607" ht="0" hidden="1" customHeight="1" x14ac:dyDescent="0.25"/>
    <row r="40608" ht="0" hidden="1" customHeight="1" x14ac:dyDescent="0.25"/>
    <row r="40609" ht="0" hidden="1" customHeight="1" x14ac:dyDescent="0.25"/>
    <row r="40610" ht="0" hidden="1" customHeight="1" x14ac:dyDescent="0.25"/>
    <row r="40611" ht="0" hidden="1" customHeight="1" x14ac:dyDescent="0.25"/>
    <row r="40612" ht="0" hidden="1" customHeight="1" x14ac:dyDescent="0.25"/>
    <row r="40613" ht="0" hidden="1" customHeight="1" x14ac:dyDescent="0.25"/>
    <row r="40614" ht="0" hidden="1" customHeight="1" x14ac:dyDescent="0.25"/>
    <row r="40615" ht="0" hidden="1" customHeight="1" x14ac:dyDescent="0.25"/>
    <row r="40616" ht="0" hidden="1" customHeight="1" x14ac:dyDescent="0.25"/>
    <row r="40617" ht="0" hidden="1" customHeight="1" x14ac:dyDescent="0.25"/>
    <row r="40618" ht="0" hidden="1" customHeight="1" x14ac:dyDescent="0.25"/>
    <row r="40619" ht="0" hidden="1" customHeight="1" x14ac:dyDescent="0.25"/>
    <row r="40620" ht="0" hidden="1" customHeight="1" x14ac:dyDescent="0.25"/>
    <row r="40621" ht="0" hidden="1" customHeight="1" x14ac:dyDescent="0.25"/>
    <row r="40622" ht="0" hidden="1" customHeight="1" x14ac:dyDescent="0.25"/>
    <row r="40623" ht="0" hidden="1" customHeight="1" x14ac:dyDescent="0.25"/>
    <row r="40624" ht="0" hidden="1" customHeight="1" x14ac:dyDescent="0.25"/>
    <row r="40625" ht="0" hidden="1" customHeight="1" x14ac:dyDescent="0.25"/>
    <row r="40626" ht="0" hidden="1" customHeight="1" x14ac:dyDescent="0.25"/>
    <row r="40627" ht="0" hidden="1" customHeight="1" x14ac:dyDescent="0.25"/>
    <row r="40628" ht="0" hidden="1" customHeight="1" x14ac:dyDescent="0.25"/>
    <row r="40629" ht="0" hidden="1" customHeight="1" x14ac:dyDescent="0.25"/>
    <row r="40630" ht="0" hidden="1" customHeight="1" x14ac:dyDescent="0.25"/>
    <row r="40631" ht="0" hidden="1" customHeight="1" x14ac:dyDescent="0.25"/>
    <row r="40632" ht="0" hidden="1" customHeight="1" x14ac:dyDescent="0.25"/>
    <row r="40633" ht="0" hidden="1" customHeight="1" x14ac:dyDescent="0.25"/>
    <row r="40634" ht="0" hidden="1" customHeight="1" x14ac:dyDescent="0.25"/>
    <row r="40635" ht="0" hidden="1" customHeight="1" x14ac:dyDescent="0.25"/>
    <row r="40636" ht="0" hidden="1" customHeight="1" x14ac:dyDescent="0.25"/>
    <row r="40637" ht="0" hidden="1" customHeight="1" x14ac:dyDescent="0.25"/>
    <row r="40638" ht="0" hidden="1" customHeight="1" x14ac:dyDescent="0.25"/>
    <row r="40639" ht="0" hidden="1" customHeight="1" x14ac:dyDescent="0.25"/>
    <row r="40640" ht="0" hidden="1" customHeight="1" x14ac:dyDescent="0.25"/>
    <row r="40641" ht="0" hidden="1" customHeight="1" x14ac:dyDescent="0.25"/>
    <row r="40642" ht="0" hidden="1" customHeight="1" x14ac:dyDescent="0.25"/>
    <row r="40643" ht="0" hidden="1" customHeight="1" x14ac:dyDescent="0.25"/>
    <row r="40644" ht="0" hidden="1" customHeight="1" x14ac:dyDescent="0.25"/>
    <row r="40645" ht="0" hidden="1" customHeight="1" x14ac:dyDescent="0.25"/>
    <row r="40646" ht="0" hidden="1" customHeight="1" x14ac:dyDescent="0.25"/>
    <row r="40647" ht="0" hidden="1" customHeight="1" x14ac:dyDescent="0.25"/>
    <row r="40648" ht="0" hidden="1" customHeight="1" x14ac:dyDescent="0.25"/>
    <row r="40649" ht="0" hidden="1" customHeight="1" x14ac:dyDescent="0.25"/>
    <row r="40650" ht="0" hidden="1" customHeight="1" x14ac:dyDescent="0.25"/>
    <row r="40651" ht="0" hidden="1" customHeight="1" x14ac:dyDescent="0.25"/>
    <row r="40652" ht="0" hidden="1" customHeight="1" x14ac:dyDescent="0.25"/>
    <row r="40653" ht="0" hidden="1" customHeight="1" x14ac:dyDescent="0.25"/>
    <row r="40654" ht="0" hidden="1" customHeight="1" x14ac:dyDescent="0.25"/>
    <row r="40655" ht="0" hidden="1" customHeight="1" x14ac:dyDescent="0.25"/>
    <row r="40656" ht="0" hidden="1" customHeight="1" x14ac:dyDescent="0.25"/>
    <row r="40657" ht="0" hidden="1" customHeight="1" x14ac:dyDescent="0.25"/>
    <row r="40658" ht="0" hidden="1" customHeight="1" x14ac:dyDescent="0.25"/>
    <row r="40659" ht="0" hidden="1" customHeight="1" x14ac:dyDescent="0.25"/>
    <row r="40660" ht="0" hidden="1" customHeight="1" x14ac:dyDescent="0.25"/>
    <row r="40661" ht="0" hidden="1" customHeight="1" x14ac:dyDescent="0.25"/>
    <row r="40662" ht="0" hidden="1" customHeight="1" x14ac:dyDescent="0.25"/>
    <row r="40663" ht="0" hidden="1" customHeight="1" x14ac:dyDescent="0.25"/>
    <row r="40664" ht="0" hidden="1" customHeight="1" x14ac:dyDescent="0.25"/>
    <row r="40665" ht="0" hidden="1" customHeight="1" x14ac:dyDescent="0.25"/>
    <row r="40666" ht="0" hidden="1" customHeight="1" x14ac:dyDescent="0.25"/>
    <row r="40667" ht="0" hidden="1" customHeight="1" x14ac:dyDescent="0.25"/>
    <row r="40668" ht="0" hidden="1" customHeight="1" x14ac:dyDescent="0.25"/>
    <row r="40669" ht="0" hidden="1" customHeight="1" x14ac:dyDescent="0.25"/>
    <row r="40670" ht="0" hidden="1" customHeight="1" x14ac:dyDescent="0.25"/>
    <row r="40671" ht="0" hidden="1" customHeight="1" x14ac:dyDescent="0.25"/>
    <row r="40672" ht="0" hidden="1" customHeight="1" x14ac:dyDescent="0.25"/>
    <row r="40673" ht="0" hidden="1" customHeight="1" x14ac:dyDescent="0.25"/>
    <row r="40674" ht="0" hidden="1" customHeight="1" x14ac:dyDescent="0.25"/>
    <row r="40675" ht="0" hidden="1" customHeight="1" x14ac:dyDescent="0.25"/>
    <row r="40676" ht="0" hidden="1" customHeight="1" x14ac:dyDescent="0.25"/>
    <row r="40677" ht="0" hidden="1" customHeight="1" x14ac:dyDescent="0.25"/>
    <row r="40678" ht="0" hidden="1" customHeight="1" x14ac:dyDescent="0.25"/>
    <row r="40679" ht="0" hidden="1" customHeight="1" x14ac:dyDescent="0.25"/>
    <row r="40680" ht="0" hidden="1" customHeight="1" x14ac:dyDescent="0.25"/>
    <row r="40681" ht="0" hidden="1" customHeight="1" x14ac:dyDescent="0.25"/>
    <row r="40682" ht="0" hidden="1" customHeight="1" x14ac:dyDescent="0.25"/>
    <row r="40683" ht="0" hidden="1" customHeight="1" x14ac:dyDescent="0.25"/>
    <row r="40684" ht="0" hidden="1" customHeight="1" x14ac:dyDescent="0.25"/>
    <row r="40685" ht="0" hidden="1" customHeight="1" x14ac:dyDescent="0.25"/>
    <row r="40686" ht="0" hidden="1" customHeight="1" x14ac:dyDescent="0.25"/>
    <row r="40687" ht="0" hidden="1" customHeight="1" x14ac:dyDescent="0.25"/>
    <row r="40688" ht="0" hidden="1" customHeight="1" x14ac:dyDescent="0.25"/>
    <row r="40689" ht="0" hidden="1" customHeight="1" x14ac:dyDescent="0.25"/>
    <row r="40690" ht="0" hidden="1" customHeight="1" x14ac:dyDescent="0.25"/>
    <row r="40691" ht="0" hidden="1" customHeight="1" x14ac:dyDescent="0.25"/>
    <row r="40692" ht="0" hidden="1" customHeight="1" x14ac:dyDescent="0.25"/>
    <row r="40693" ht="0" hidden="1" customHeight="1" x14ac:dyDescent="0.25"/>
    <row r="40694" ht="0" hidden="1" customHeight="1" x14ac:dyDescent="0.25"/>
    <row r="40695" ht="0" hidden="1" customHeight="1" x14ac:dyDescent="0.25"/>
    <row r="40696" ht="0" hidden="1" customHeight="1" x14ac:dyDescent="0.25"/>
    <row r="40697" ht="0" hidden="1" customHeight="1" x14ac:dyDescent="0.25"/>
    <row r="40698" ht="0" hidden="1" customHeight="1" x14ac:dyDescent="0.25"/>
    <row r="40699" ht="0" hidden="1" customHeight="1" x14ac:dyDescent="0.25"/>
    <row r="40700" ht="0" hidden="1" customHeight="1" x14ac:dyDescent="0.25"/>
    <row r="40701" ht="0" hidden="1" customHeight="1" x14ac:dyDescent="0.25"/>
    <row r="40702" ht="0" hidden="1" customHeight="1" x14ac:dyDescent="0.25"/>
    <row r="40703" ht="0" hidden="1" customHeight="1" x14ac:dyDescent="0.25"/>
    <row r="40704" ht="0" hidden="1" customHeight="1" x14ac:dyDescent="0.25"/>
    <row r="40705" ht="0" hidden="1" customHeight="1" x14ac:dyDescent="0.25"/>
    <row r="40706" ht="0" hidden="1" customHeight="1" x14ac:dyDescent="0.25"/>
    <row r="40707" ht="0" hidden="1" customHeight="1" x14ac:dyDescent="0.25"/>
    <row r="40708" ht="0" hidden="1" customHeight="1" x14ac:dyDescent="0.25"/>
    <row r="40709" ht="0" hidden="1" customHeight="1" x14ac:dyDescent="0.25"/>
    <row r="40710" ht="0" hidden="1" customHeight="1" x14ac:dyDescent="0.25"/>
    <row r="40711" ht="0" hidden="1" customHeight="1" x14ac:dyDescent="0.25"/>
    <row r="40712" ht="0" hidden="1" customHeight="1" x14ac:dyDescent="0.25"/>
    <row r="40713" ht="0" hidden="1" customHeight="1" x14ac:dyDescent="0.25"/>
    <row r="40714" ht="0" hidden="1" customHeight="1" x14ac:dyDescent="0.25"/>
    <row r="40715" ht="0" hidden="1" customHeight="1" x14ac:dyDescent="0.25"/>
    <row r="40716" ht="0" hidden="1" customHeight="1" x14ac:dyDescent="0.25"/>
    <row r="40717" ht="0" hidden="1" customHeight="1" x14ac:dyDescent="0.25"/>
    <row r="40718" ht="0" hidden="1" customHeight="1" x14ac:dyDescent="0.25"/>
    <row r="40719" ht="0" hidden="1" customHeight="1" x14ac:dyDescent="0.25"/>
    <row r="40720" ht="0" hidden="1" customHeight="1" x14ac:dyDescent="0.25"/>
    <row r="40721" ht="0" hidden="1" customHeight="1" x14ac:dyDescent="0.25"/>
    <row r="40722" ht="0" hidden="1" customHeight="1" x14ac:dyDescent="0.25"/>
    <row r="40723" ht="0" hidden="1" customHeight="1" x14ac:dyDescent="0.25"/>
    <row r="40724" ht="0" hidden="1" customHeight="1" x14ac:dyDescent="0.25"/>
    <row r="40725" ht="0" hidden="1" customHeight="1" x14ac:dyDescent="0.25"/>
    <row r="40726" ht="0" hidden="1" customHeight="1" x14ac:dyDescent="0.25"/>
    <row r="40727" ht="0" hidden="1" customHeight="1" x14ac:dyDescent="0.25"/>
    <row r="40728" ht="0" hidden="1" customHeight="1" x14ac:dyDescent="0.25"/>
    <row r="40729" ht="0" hidden="1" customHeight="1" x14ac:dyDescent="0.25"/>
    <row r="40730" ht="0" hidden="1" customHeight="1" x14ac:dyDescent="0.25"/>
    <row r="40731" ht="0" hidden="1" customHeight="1" x14ac:dyDescent="0.25"/>
    <row r="40732" ht="0" hidden="1" customHeight="1" x14ac:dyDescent="0.25"/>
    <row r="40733" ht="0" hidden="1" customHeight="1" x14ac:dyDescent="0.25"/>
    <row r="40734" ht="0" hidden="1" customHeight="1" x14ac:dyDescent="0.25"/>
    <row r="40735" ht="0" hidden="1" customHeight="1" x14ac:dyDescent="0.25"/>
    <row r="40736" ht="0" hidden="1" customHeight="1" x14ac:dyDescent="0.25"/>
    <row r="40737" ht="0" hidden="1" customHeight="1" x14ac:dyDescent="0.25"/>
    <row r="40738" ht="0" hidden="1" customHeight="1" x14ac:dyDescent="0.25"/>
    <row r="40739" ht="0" hidden="1" customHeight="1" x14ac:dyDescent="0.25"/>
    <row r="40740" ht="0" hidden="1" customHeight="1" x14ac:dyDescent="0.25"/>
    <row r="40741" ht="0" hidden="1" customHeight="1" x14ac:dyDescent="0.25"/>
    <row r="40742" ht="0" hidden="1" customHeight="1" x14ac:dyDescent="0.25"/>
    <row r="40743" ht="0" hidden="1" customHeight="1" x14ac:dyDescent="0.25"/>
    <row r="40744" ht="0" hidden="1" customHeight="1" x14ac:dyDescent="0.25"/>
    <row r="40745" ht="0" hidden="1" customHeight="1" x14ac:dyDescent="0.25"/>
    <row r="40746" ht="0" hidden="1" customHeight="1" x14ac:dyDescent="0.25"/>
    <row r="40747" ht="0" hidden="1" customHeight="1" x14ac:dyDescent="0.25"/>
    <row r="40748" ht="0" hidden="1" customHeight="1" x14ac:dyDescent="0.25"/>
    <row r="40749" ht="0" hidden="1" customHeight="1" x14ac:dyDescent="0.25"/>
    <row r="40750" ht="0" hidden="1" customHeight="1" x14ac:dyDescent="0.25"/>
    <row r="40751" ht="0" hidden="1" customHeight="1" x14ac:dyDescent="0.25"/>
    <row r="40752" ht="0" hidden="1" customHeight="1" x14ac:dyDescent="0.25"/>
    <row r="40753" ht="0" hidden="1" customHeight="1" x14ac:dyDescent="0.25"/>
    <row r="40754" ht="0" hidden="1" customHeight="1" x14ac:dyDescent="0.25"/>
    <row r="40755" ht="0" hidden="1" customHeight="1" x14ac:dyDescent="0.25"/>
    <row r="40756" ht="0" hidden="1" customHeight="1" x14ac:dyDescent="0.25"/>
    <row r="40757" ht="0" hidden="1" customHeight="1" x14ac:dyDescent="0.25"/>
    <row r="40758" ht="0" hidden="1" customHeight="1" x14ac:dyDescent="0.25"/>
    <row r="40759" ht="0" hidden="1" customHeight="1" x14ac:dyDescent="0.25"/>
    <row r="40760" ht="0" hidden="1" customHeight="1" x14ac:dyDescent="0.25"/>
    <row r="40761" ht="0" hidden="1" customHeight="1" x14ac:dyDescent="0.25"/>
    <row r="40762" ht="0" hidden="1" customHeight="1" x14ac:dyDescent="0.25"/>
    <row r="40763" ht="0" hidden="1" customHeight="1" x14ac:dyDescent="0.25"/>
    <row r="40764" ht="0" hidden="1" customHeight="1" x14ac:dyDescent="0.25"/>
    <row r="40765" ht="0" hidden="1" customHeight="1" x14ac:dyDescent="0.25"/>
    <row r="40766" ht="0" hidden="1" customHeight="1" x14ac:dyDescent="0.25"/>
    <row r="40767" ht="0" hidden="1" customHeight="1" x14ac:dyDescent="0.25"/>
    <row r="40768" ht="0" hidden="1" customHeight="1" x14ac:dyDescent="0.25"/>
    <row r="40769" ht="0" hidden="1" customHeight="1" x14ac:dyDescent="0.25"/>
    <row r="40770" ht="0" hidden="1" customHeight="1" x14ac:dyDescent="0.25"/>
    <row r="40771" ht="0" hidden="1" customHeight="1" x14ac:dyDescent="0.25"/>
    <row r="40772" ht="0" hidden="1" customHeight="1" x14ac:dyDescent="0.25"/>
    <row r="40773" ht="0" hidden="1" customHeight="1" x14ac:dyDescent="0.25"/>
    <row r="40774" ht="0" hidden="1" customHeight="1" x14ac:dyDescent="0.25"/>
    <row r="40775" ht="0" hidden="1" customHeight="1" x14ac:dyDescent="0.25"/>
    <row r="40776" ht="0" hidden="1" customHeight="1" x14ac:dyDescent="0.25"/>
    <row r="40777" ht="0" hidden="1" customHeight="1" x14ac:dyDescent="0.25"/>
    <row r="40778" ht="0" hidden="1" customHeight="1" x14ac:dyDescent="0.25"/>
    <row r="40779" ht="0" hidden="1" customHeight="1" x14ac:dyDescent="0.25"/>
    <row r="40780" ht="0" hidden="1" customHeight="1" x14ac:dyDescent="0.25"/>
    <row r="40781" ht="0" hidden="1" customHeight="1" x14ac:dyDescent="0.25"/>
    <row r="40782" ht="0" hidden="1" customHeight="1" x14ac:dyDescent="0.25"/>
    <row r="40783" ht="0" hidden="1" customHeight="1" x14ac:dyDescent="0.25"/>
    <row r="40784" ht="0" hidden="1" customHeight="1" x14ac:dyDescent="0.25"/>
    <row r="40785" ht="0" hidden="1" customHeight="1" x14ac:dyDescent="0.25"/>
    <row r="40786" ht="0" hidden="1" customHeight="1" x14ac:dyDescent="0.25"/>
    <row r="40787" ht="0" hidden="1" customHeight="1" x14ac:dyDescent="0.25"/>
    <row r="40788" ht="0" hidden="1" customHeight="1" x14ac:dyDescent="0.25"/>
    <row r="40789" ht="0" hidden="1" customHeight="1" x14ac:dyDescent="0.25"/>
    <row r="40790" ht="0" hidden="1" customHeight="1" x14ac:dyDescent="0.25"/>
    <row r="40791" ht="0" hidden="1" customHeight="1" x14ac:dyDescent="0.25"/>
    <row r="40792" ht="0" hidden="1" customHeight="1" x14ac:dyDescent="0.25"/>
    <row r="40793" ht="0" hidden="1" customHeight="1" x14ac:dyDescent="0.25"/>
    <row r="40794" ht="0" hidden="1" customHeight="1" x14ac:dyDescent="0.25"/>
    <row r="40795" ht="0" hidden="1" customHeight="1" x14ac:dyDescent="0.25"/>
    <row r="40796" ht="0" hidden="1" customHeight="1" x14ac:dyDescent="0.25"/>
    <row r="40797" ht="0" hidden="1" customHeight="1" x14ac:dyDescent="0.25"/>
    <row r="40798" ht="0" hidden="1" customHeight="1" x14ac:dyDescent="0.25"/>
    <row r="40799" ht="0" hidden="1" customHeight="1" x14ac:dyDescent="0.25"/>
    <row r="40800" ht="0" hidden="1" customHeight="1" x14ac:dyDescent="0.25"/>
    <row r="40801" ht="0" hidden="1" customHeight="1" x14ac:dyDescent="0.25"/>
    <row r="40802" ht="0" hidden="1" customHeight="1" x14ac:dyDescent="0.25"/>
    <row r="40803" ht="0" hidden="1" customHeight="1" x14ac:dyDescent="0.25"/>
    <row r="40804" ht="0" hidden="1" customHeight="1" x14ac:dyDescent="0.25"/>
    <row r="40805" ht="0" hidden="1" customHeight="1" x14ac:dyDescent="0.25"/>
    <row r="40806" ht="0" hidden="1" customHeight="1" x14ac:dyDescent="0.25"/>
    <row r="40807" ht="0" hidden="1" customHeight="1" x14ac:dyDescent="0.25"/>
    <row r="40808" ht="0" hidden="1" customHeight="1" x14ac:dyDescent="0.25"/>
    <row r="40809" ht="0" hidden="1" customHeight="1" x14ac:dyDescent="0.25"/>
    <row r="40810" ht="0" hidden="1" customHeight="1" x14ac:dyDescent="0.25"/>
    <row r="40811" ht="0" hidden="1" customHeight="1" x14ac:dyDescent="0.25"/>
    <row r="40812" ht="0" hidden="1" customHeight="1" x14ac:dyDescent="0.25"/>
    <row r="40813" ht="0" hidden="1" customHeight="1" x14ac:dyDescent="0.25"/>
    <row r="40814" ht="0" hidden="1" customHeight="1" x14ac:dyDescent="0.25"/>
    <row r="40815" ht="0" hidden="1" customHeight="1" x14ac:dyDescent="0.25"/>
    <row r="40816" ht="0" hidden="1" customHeight="1" x14ac:dyDescent="0.25"/>
    <row r="40817" ht="0" hidden="1" customHeight="1" x14ac:dyDescent="0.25"/>
    <row r="40818" ht="0" hidden="1" customHeight="1" x14ac:dyDescent="0.25"/>
    <row r="40819" ht="0" hidden="1" customHeight="1" x14ac:dyDescent="0.25"/>
    <row r="40820" ht="0" hidden="1" customHeight="1" x14ac:dyDescent="0.25"/>
    <row r="40821" ht="0" hidden="1" customHeight="1" x14ac:dyDescent="0.25"/>
    <row r="40822" ht="0" hidden="1" customHeight="1" x14ac:dyDescent="0.25"/>
    <row r="40823" ht="0" hidden="1" customHeight="1" x14ac:dyDescent="0.25"/>
    <row r="40824" ht="0" hidden="1" customHeight="1" x14ac:dyDescent="0.25"/>
    <row r="40825" ht="0" hidden="1" customHeight="1" x14ac:dyDescent="0.25"/>
    <row r="40826" ht="0" hidden="1" customHeight="1" x14ac:dyDescent="0.25"/>
    <row r="40827" ht="0" hidden="1" customHeight="1" x14ac:dyDescent="0.25"/>
    <row r="40828" ht="0" hidden="1" customHeight="1" x14ac:dyDescent="0.25"/>
    <row r="40829" ht="0" hidden="1" customHeight="1" x14ac:dyDescent="0.25"/>
    <row r="40830" ht="0" hidden="1" customHeight="1" x14ac:dyDescent="0.25"/>
    <row r="40831" ht="0" hidden="1" customHeight="1" x14ac:dyDescent="0.25"/>
    <row r="40832" ht="0" hidden="1" customHeight="1" x14ac:dyDescent="0.25"/>
    <row r="40833" ht="0" hidden="1" customHeight="1" x14ac:dyDescent="0.25"/>
    <row r="40834" ht="0" hidden="1" customHeight="1" x14ac:dyDescent="0.25"/>
    <row r="40835" ht="0" hidden="1" customHeight="1" x14ac:dyDescent="0.25"/>
    <row r="40836" ht="0" hidden="1" customHeight="1" x14ac:dyDescent="0.25"/>
    <row r="40837" ht="0" hidden="1" customHeight="1" x14ac:dyDescent="0.25"/>
    <row r="40838" ht="0" hidden="1" customHeight="1" x14ac:dyDescent="0.25"/>
    <row r="40839" ht="0" hidden="1" customHeight="1" x14ac:dyDescent="0.25"/>
    <row r="40840" ht="0" hidden="1" customHeight="1" x14ac:dyDescent="0.25"/>
    <row r="40841" ht="0" hidden="1" customHeight="1" x14ac:dyDescent="0.25"/>
    <row r="40842" ht="0" hidden="1" customHeight="1" x14ac:dyDescent="0.25"/>
    <row r="40843" ht="0" hidden="1" customHeight="1" x14ac:dyDescent="0.25"/>
    <row r="40844" ht="0" hidden="1" customHeight="1" x14ac:dyDescent="0.25"/>
    <row r="40845" ht="0" hidden="1" customHeight="1" x14ac:dyDescent="0.25"/>
    <row r="40846" ht="0" hidden="1" customHeight="1" x14ac:dyDescent="0.25"/>
    <row r="40847" ht="0" hidden="1" customHeight="1" x14ac:dyDescent="0.25"/>
    <row r="40848" ht="0" hidden="1" customHeight="1" x14ac:dyDescent="0.25"/>
    <row r="40849" ht="0" hidden="1" customHeight="1" x14ac:dyDescent="0.25"/>
    <row r="40850" ht="0" hidden="1" customHeight="1" x14ac:dyDescent="0.25"/>
    <row r="40851" ht="0" hidden="1" customHeight="1" x14ac:dyDescent="0.25"/>
    <row r="40852" ht="0" hidden="1" customHeight="1" x14ac:dyDescent="0.25"/>
    <row r="40853" ht="0" hidden="1" customHeight="1" x14ac:dyDescent="0.25"/>
    <row r="40854" ht="0" hidden="1" customHeight="1" x14ac:dyDescent="0.25"/>
    <row r="40855" ht="0" hidden="1" customHeight="1" x14ac:dyDescent="0.25"/>
    <row r="40856" ht="0" hidden="1" customHeight="1" x14ac:dyDescent="0.25"/>
    <row r="40857" ht="0" hidden="1" customHeight="1" x14ac:dyDescent="0.25"/>
    <row r="40858" ht="0" hidden="1" customHeight="1" x14ac:dyDescent="0.25"/>
    <row r="40859" ht="0" hidden="1" customHeight="1" x14ac:dyDescent="0.25"/>
    <row r="40860" ht="0" hidden="1" customHeight="1" x14ac:dyDescent="0.25"/>
    <row r="40861" ht="0" hidden="1" customHeight="1" x14ac:dyDescent="0.25"/>
    <row r="40862" ht="0" hidden="1" customHeight="1" x14ac:dyDescent="0.25"/>
    <row r="40863" ht="0" hidden="1" customHeight="1" x14ac:dyDescent="0.25"/>
    <row r="40864" ht="0" hidden="1" customHeight="1" x14ac:dyDescent="0.25"/>
    <row r="40865" ht="0" hidden="1" customHeight="1" x14ac:dyDescent="0.25"/>
    <row r="40866" ht="0" hidden="1" customHeight="1" x14ac:dyDescent="0.25"/>
    <row r="40867" ht="0" hidden="1" customHeight="1" x14ac:dyDescent="0.25"/>
    <row r="40868" ht="0" hidden="1" customHeight="1" x14ac:dyDescent="0.25"/>
    <row r="40869" ht="0" hidden="1" customHeight="1" x14ac:dyDescent="0.25"/>
    <row r="40870" ht="0" hidden="1" customHeight="1" x14ac:dyDescent="0.25"/>
    <row r="40871" ht="0" hidden="1" customHeight="1" x14ac:dyDescent="0.25"/>
    <row r="40872" ht="0" hidden="1" customHeight="1" x14ac:dyDescent="0.25"/>
    <row r="40873" ht="0" hidden="1" customHeight="1" x14ac:dyDescent="0.25"/>
    <row r="40874" ht="0" hidden="1" customHeight="1" x14ac:dyDescent="0.25"/>
    <row r="40875" ht="0" hidden="1" customHeight="1" x14ac:dyDescent="0.25"/>
    <row r="40876" ht="0" hidden="1" customHeight="1" x14ac:dyDescent="0.25"/>
    <row r="40877" ht="0" hidden="1" customHeight="1" x14ac:dyDescent="0.25"/>
    <row r="40878" ht="0" hidden="1" customHeight="1" x14ac:dyDescent="0.25"/>
    <row r="40879" ht="0" hidden="1" customHeight="1" x14ac:dyDescent="0.25"/>
    <row r="40880" ht="0" hidden="1" customHeight="1" x14ac:dyDescent="0.25"/>
    <row r="40881" ht="0" hidden="1" customHeight="1" x14ac:dyDescent="0.25"/>
    <row r="40882" ht="0" hidden="1" customHeight="1" x14ac:dyDescent="0.25"/>
    <row r="40883" ht="0" hidden="1" customHeight="1" x14ac:dyDescent="0.25"/>
    <row r="40884" ht="0" hidden="1" customHeight="1" x14ac:dyDescent="0.25"/>
    <row r="40885" ht="0" hidden="1" customHeight="1" x14ac:dyDescent="0.25"/>
    <row r="40886" ht="0" hidden="1" customHeight="1" x14ac:dyDescent="0.25"/>
    <row r="40887" ht="0" hidden="1" customHeight="1" x14ac:dyDescent="0.25"/>
    <row r="40888" ht="0" hidden="1" customHeight="1" x14ac:dyDescent="0.25"/>
    <row r="40889" ht="0" hidden="1" customHeight="1" x14ac:dyDescent="0.25"/>
    <row r="40890" ht="0" hidden="1" customHeight="1" x14ac:dyDescent="0.25"/>
    <row r="40891" ht="0" hidden="1" customHeight="1" x14ac:dyDescent="0.25"/>
    <row r="40892" ht="0" hidden="1" customHeight="1" x14ac:dyDescent="0.25"/>
    <row r="40893" ht="0" hidden="1" customHeight="1" x14ac:dyDescent="0.25"/>
    <row r="40894" ht="0" hidden="1" customHeight="1" x14ac:dyDescent="0.25"/>
    <row r="40895" ht="0" hidden="1" customHeight="1" x14ac:dyDescent="0.25"/>
    <row r="40896" ht="0" hidden="1" customHeight="1" x14ac:dyDescent="0.25"/>
    <row r="40897" ht="0" hidden="1" customHeight="1" x14ac:dyDescent="0.25"/>
    <row r="40898" ht="0" hidden="1" customHeight="1" x14ac:dyDescent="0.25"/>
    <row r="40899" ht="0" hidden="1" customHeight="1" x14ac:dyDescent="0.25"/>
    <row r="40900" ht="0" hidden="1" customHeight="1" x14ac:dyDescent="0.25"/>
    <row r="40901" ht="0" hidden="1" customHeight="1" x14ac:dyDescent="0.25"/>
    <row r="40902" ht="0" hidden="1" customHeight="1" x14ac:dyDescent="0.25"/>
    <row r="40903" ht="0" hidden="1" customHeight="1" x14ac:dyDescent="0.25"/>
    <row r="40904" ht="0" hidden="1" customHeight="1" x14ac:dyDescent="0.25"/>
    <row r="40905" ht="0" hidden="1" customHeight="1" x14ac:dyDescent="0.25"/>
    <row r="40906" ht="0" hidden="1" customHeight="1" x14ac:dyDescent="0.25"/>
    <row r="40907" ht="0" hidden="1" customHeight="1" x14ac:dyDescent="0.25"/>
    <row r="40908" ht="0" hidden="1" customHeight="1" x14ac:dyDescent="0.25"/>
    <row r="40909" ht="0" hidden="1" customHeight="1" x14ac:dyDescent="0.25"/>
    <row r="40910" ht="0" hidden="1" customHeight="1" x14ac:dyDescent="0.25"/>
    <row r="40911" ht="0" hidden="1" customHeight="1" x14ac:dyDescent="0.25"/>
    <row r="40912" ht="0" hidden="1" customHeight="1" x14ac:dyDescent="0.25"/>
    <row r="40913" ht="0" hidden="1" customHeight="1" x14ac:dyDescent="0.25"/>
    <row r="40914" ht="0" hidden="1" customHeight="1" x14ac:dyDescent="0.25"/>
    <row r="40915" ht="0" hidden="1" customHeight="1" x14ac:dyDescent="0.25"/>
    <row r="40916" ht="0" hidden="1" customHeight="1" x14ac:dyDescent="0.25"/>
    <row r="40917" ht="0" hidden="1" customHeight="1" x14ac:dyDescent="0.25"/>
    <row r="40918" ht="0" hidden="1" customHeight="1" x14ac:dyDescent="0.25"/>
    <row r="40919" ht="0" hidden="1" customHeight="1" x14ac:dyDescent="0.25"/>
    <row r="40920" ht="0" hidden="1" customHeight="1" x14ac:dyDescent="0.25"/>
    <row r="40921" ht="0" hidden="1" customHeight="1" x14ac:dyDescent="0.25"/>
    <row r="40922" ht="0" hidden="1" customHeight="1" x14ac:dyDescent="0.25"/>
    <row r="40923" ht="0" hidden="1" customHeight="1" x14ac:dyDescent="0.25"/>
    <row r="40924" ht="0" hidden="1" customHeight="1" x14ac:dyDescent="0.25"/>
    <row r="40925" ht="0" hidden="1" customHeight="1" x14ac:dyDescent="0.25"/>
    <row r="40926" ht="0" hidden="1" customHeight="1" x14ac:dyDescent="0.25"/>
    <row r="40927" ht="0" hidden="1" customHeight="1" x14ac:dyDescent="0.25"/>
    <row r="40928" ht="0" hidden="1" customHeight="1" x14ac:dyDescent="0.25"/>
    <row r="40929" ht="0" hidden="1" customHeight="1" x14ac:dyDescent="0.25"/>
    <row r="40930" ht="0" hidden="1" customHeight="1" x14ac:dyDescent="0.25"/>
    <row r="40931" ht="0" hidden="1" customHeight="1" x14ac:dyDescent="0.25"/>
    <row r="40932" ht="0" hidden="1" customHeight="1" x14ac:dyDescent="0.25"/>
    <row r="40933" ht="0" hidden="1" customHeight="1" x14ac:dyDescent="0.25"/>
    <row r="40934" ht="0" hidden="1" customHeight="1" x14ac:dyDescent="0.25"/>
    <row r="40935" ht="0" hidden="1" customHeight="1" x14ac:dyDescent="0.25"/>
    <row r="40936" ht="0" hidden="1" customHeight="1" x14ac:dyDescent="0.25"/>
    <row r="40937" ht="0" hidden="1" customHeight="1" x14ac:dyDescent="0.25"/>
    <row r="40938" ht="0" hidden="1" customHeight="1" x14ac:dyDescent="0.25"/>
    <row r="40939" ht="0" hidden="1" customHeight="1" x14ac:dyDescent="0.25"/>
    <row r="40940" ht="0" hidden="1" customHeight="1" x14ac:dyDescent="0.25"/>
    <row r="40941" ht="0" hidden="1" customHeight="1" x14ac:dyDescent="0.25"/>
    <row r="40942" ht="0" hidden="1" customHeight="1" x14ac:dyDescent="0.25"/>
    <row r="40943" ht="0" hidden="1" customHeight="1" x14ac:dyDescent="0.25"/>
    <row r="40944" ht="0" hidden="1" customHeight="1" x14ac:dyDescent="0.25"/>
    <row r="40945" ht="0" hidden="1" customHeight="1" x14ac:dyDescent="0.25"/>
    <row r="40946" ht="0" hidden="1" customHeight="1" x14ac:dyDescent="0.25"/>
    <row r="40947" ht="0" hidden="1" customHeight="1" x14ac:dyDescent="0.25"/>
    <row r="40948" ht="0" hidden="1" customHeight="1" x14ac:dyDescent="0.25"/>
    <row r="40949" ht="0" hidden="1" customHeight="1" x14ac:dyDescent="0.25"/>
    <row r="40950" ht="0" hidden="1" customHeight="1" x14ac:dyDescent="0.25"/>
    <row r="40951" ht="0" hidden="1" customHeight="1" x14ac:dyDescent="0.25"/>
    <row r="40952" ht="0" hidden="1" customHeight="1" x14ac:dyDescent="0.25"/>
    <row r="40953" ht="0" hidden="1" customHeight="1" x14ac:dyDescent="0.25"/>
    <row r="40954" ht="0" hidden="1" customHeight="1" x14ac:dyDescent="0.25"/>
    <row r="40955" ht="0" hidden="1" customHeight="1" x14ac:dyDescent="0.25"/>
    <row r="40956" ht="0" hidden="1" customHeight="1" x14ac:dyDescent="0.25"/>
    <row r="40957" ht="0" hidden="1" customHeight="1" x14ac:dyDescent="0.25"/>
    <row r="40958" ht="0" hidden="1" customHeight="1" x14ac:dyDescent="0.25"/>
    <row r="40959" ht="0" hidden="1" customHeight="1" x14ac:dyDescent="0.25"/>
    <row r="40960" ht="0" hidden="1" customHeight="1" x14ac:dyDescent="0.25"/>
    <row r="40961" ht="0" hidden="1" customHeight="1" x14ac:dyDescent="0.25"/>
    <row r="40962" ht="0" hidden="1" customHeight="1" x14ac:dyDescent="0.25"/>
    <row r="40963" ht="0" hidden="1" customHeight="1" x14ac:dyDescent="0.25"/>
    <row r="40964" ht="0" hidden="1" customHeight="1" x14ac:dyDescent="0.25"/>
    <row r="40965" ht="0" hidden="1" customHeight="1" x14ac:dyDescent="0.25"/>
    <row r="40966" ht="0" hidden="1" customHeight="1" x14ac:dyDescent="0.25"/>
    <row r="40967" ht="0" hidden="1" customHeight="1" x14ac:dyDescent="0.25"/>
    <row r="40968" ht="0" hidden="1" customHeight="1" x14ac:dyDescent="0.25"/>
    <row r="40969" ht="0" hidden="1" customHeight="1" x14ac:dyDescent="0.25"/>
    <row r="40970" ht="0" hidden="1" customHeight="1" x14ac:dyDescent="0.25"/>
    <row r="40971" ht="0" hidden="1" customHeight="1" x14ac:dyDescent="0.25"/>
    <row r="40972" ht="0" hidden="1" customHeight="1" x14ac:dyDescent="0.25"/>
    <row r="40973" ht="0" hidden="1" customHeight="1" x14ac:dyDescent="0.25"/>
    <row r="40974" ht="0" hidden="1" customHeight="1" x14ac:dyDescent="0.25"/>
    <row r="40975" ht="0" hidden="1" customHeight="1" x14ac:dyDescent="0.25"/>
    <row r="40976" ht="0" hidden="1" customHeight="1" x14ac:dyDescent="0.25"/>
    <row r="40977" ht="0" hidden="1" customHeight="1" x14ac:dyDescent="0.25"/>
    <row r="40978" ht="0" hidden="1" customHeight="1" x14ac:dyDescent="0.25"/>
    <row r="40979" ht="0" hidden="1" customHeight="1" x14ac:dyDescent="0.25"/>
    <row r="40980" ht="0" hidden="1" customHeight="1" x14ac:dyDescent="0.25"/>
    <row r="40981" ht="0" hidden="1" customHeight="1" x14ac:dyDescent="0.25"/>
    <row r="40982" ht="0" hidden="1" customHeight="1" x14ac:dyDescent="0.25"/>
    <row r="40983" ht="0" hidden="1" customHeight="1" x14ac:dyDescent="0.25"/>
    <row r="40984" ht="0" hidden="1" customHeight="1" x14ac:dyDescent="0.25"/>
    <row r="40985" ht="0" hidden="1" customHeight="1" x14ac:dyDescent="0.25"/>
    <row r="40986" ht="0" hidden="1" customHeight="1" x14ac:dyDescent="0.25"/>
    <row r="40987" ht="0" hidden="1" customHeight="1" x14ac:dyDescent="0.25"/>
    <row r="40988" ht="0" hidden="1" customHeight="1" x14ac:dyDescent="0.25"/>
    <row r="40989" ht="0" hidden="1" customHeight="1" x14ac:dyDescent="0.25"/>
    <row r="40990" ht="0" hidden="1" customHeight="1" x14ac:dyDescent="0.25"/>
    <row r="40991" ht="0" hidden="1" customHeight="1" x14ac:dyDescent="0.25"/>
    <row r="40992" ht="0" hidden="1" customHeight="1" x14ac:dyDescent="0.25"/>
    <row r="40993" ht="0" hidden="1" customHeight="1" x14ac:dyDescent="0.25"/>
    <row r="40994" ht="0" hidden="1" customHeight="1" x14ac:dyDescent="0.25"/>
    <row r="40995" ht="0" hidden="1" customHeight="1" x14ac:dyDescent="0.25"/>
    <row r="40996" ht="0" hidden="1" customHeight="1" x14ac:dyDescent="0.25"/>
    <row r="40997" ht="0" hidden="1" customHeight="1" x14ac:dyDescent="0.25"/>
    <row r="40998" ht="0" hidden="1" customHeight="1" x14ac:dyDescent="0.25"/>
    <row r="40999" ht="0" hidden="1" customHeight="1" x14ac:dyDescent="0.25"/>
    <row r="41000" ht="0" hidden="1" customHeight="1" x14ac:dyDescent="0.25"/>
    <row r="41001" ht="0" hidden="1" customHeight="1" x14ac:dyDescent="0.25"/>
    <row r="41002" ht="0" hidden="1" customHeight="1" x14ac:dyDescent="0.25"/>
    <row r="41003" ht="0" hidden="1" customHeight="1" x14ac:dyDescent="0.25"/>
    <row r="41004" ht="0" hidden="1" customHeight="1" x14ac:dyDescent="0.25"/>
    <row r="41005" ht="0" hidden="1" customHeight="1" x14ac:dyDescent="0.25"/>
    <row r="41006" ht="0" hidden="1" customHeight="1" x14ac:dyDescent="0.25"/>
    <row r="41007" ht="0" hidden="1" customHeight="1" x14ac:dyDescent="0.25"/>
    <row r="41008" ht="0" hidden="1" customHeight="1" x14ac:dyDescent="0.25"/>
    <row r="41009" ht="0" hidden="1" customHeight="1" x14ac:dyDescent="0.25"/>
    <row r="41010" ht="0" hidden="1" customHeight="1" x14ac:dyDescent="0.25"/>
    <row r="41011" ht="0" hidden="1" customHeight="1" x14ac:dyDescent="0.25"/>
    <row r="41012" ht="0" hidden="1" customHeight="1" x14ac:dyDescent="0.25"/>
    <row r="41013" ht="0" hidden="1" customHeight="1" x14ac:dyDescent="0.25"/>
    <row r="41014" ht="0" hidden="1" customHeight="1" x14ac:dyDescent="0.25"/>
    <row r="41015" ht="0" hidden="1" customHeight="1" x14ac:dyDescent="0.25"/>
    <row r="41016" ht="0" hidden="1" customHeight="1" x14ac:dyDescent="0.25"/>
    <row r="41017" ht="0" hidden="1" customHeight="1" x14ac:dyDescent="0.25"/>
    <row r="41018" ht="0" hidden="1" customHeight="1" x14ac:dyDescent="0.25"/>
    <row r="41019" ht="0" hidden="1" customHeight="1" x14ac:dyDescent="0.25"/>
    <row r="41020" ht="0" hidden="1" customHeight="1" x14ac:dyDescent="0.25"/>
    <row r="41021" ht="0" hidden="1" customHeight="1" x14ac:dyDescent="0.25"/>
    <row r="41022" ht="0" hidden="1" customHeight="1" x14ac:dyDescent="0.25"/>
    <row r="41023" ht="0" hidden="1" customHeight="1" x14ac:dyDescent="0.25"/>
    <row r="41024" ht="0" hidden="1" customHeight="1" x14ac:dyDescent="0.25"/>
    <row r="41025" ht="0" hidden="1" customHeight="1" x14ac:dyDescent="0.25"/>
    <row r="41026" ht="0" hidden="1" customHeight="1" x14ac:dyDescent="0.25"/>
    <row r="41027" ht="0" hidden="1" customHeight="1" x14ac:dyDescent="0.25"/>
    <row r="41028" ht="0" hidden="1" customHeight="1" x14ac:dyDescent="0.25"/>
    <row r="41029" ht="0" hidden="1" customHeight="1" x14ac:dyDescent="0.25"/>
    <row r="41030" ht="0" hidden="1" customHeight="1" x14ac:dyDescent="0.25"/>
    <row r="41031" ht="0" hidden="1" customHeight="1" x14ac:dyDescent="0.25"/>
    <row r="41032" ht="0" hidden="1" customHeight="1" x14ac:dyDescent="0.25"/>
    <row r="41033" ht="0" hidden="1" customHeight="1" x14ac:dyDescent="0.25"/>
    <row r="41034" ht="0" hidden="1" customHeight="1" x14ac:dyDescent="0.25"/>
    <row r="41035" ht="0" hidden="1" customHeight="1" x14ac:dyDescent="0.25"/>
    <row r="41036" ht="0" hidden="1" customHeight="1" x14ac:dyDescent="0.25"/>
    <row r="41037" ht="0" hidden="1" customHeight="1" x14ac:dyDescent="0.25"/>
    <row r="41038" ht="0" hidden="1" customHeight="1" x14ac:dyDescent="0.25"/>
    <row r="41039" ht="0" hidden="1" customHeight="1" x14ac:dyDescent="0.25"/>
    <row r="41040" ht="0" hidden="1" customHeight="1" x14ac:dyDescent="0.25"/>
    <row r="41041" ht="0" hidden="1" customHeight="1" x14ac:dyDescent="0.25"/>
    <row r="41042" ht="0" hidden="1" customHeight="1" x14ac:dyDescent="0.25"/>
    <row r="41043" ht="0" hidden="1" customHeight="1" x14ac:dyDescent="0.25"/>
    <row r="41044" ht="0" hidden="1" customHeight="1" x14ac:dyDescent="0.25"/>
    <row r="41045" ht="0" hidden="1" customHeight="1" x14ac:dyDescent="0.25"/>
    <row r="41046" ht="0" hidden="1" customHeight="1" x14ac:dyDescent="0.25"/>
    <row r="41047" ht="0" hidden="1" customHeight="1" x14ac:dyDescent="0.25"/>
    <row r="41048" ht="0" hidden="1" customHeight="1" x14ac:dyDescent="0.25"/>
    <row r="41049" ht="0" hidden="1" customHeight="1" x14ac:dyDescent="0.25"/>
    <row r="41050" ht="0" hidden="1" customHeight="1" x14ac:dyDescent="0.25"/>
    <row r="41051" ht="0" hidden="1" customHeight="1" x14ac:dyDescent="0.25"/>
    <row r="41052" ht="0" hidden="1" customHeight="1" x14ac:dyDescent="0.25"/>
    <row r="41053" ht="0" hidden="1" customHeight="1" x14ac:dyDescent="0.25"/>
    <row r="41054" ht="0" hidden="1" customHeight="1" x14ac:dyDescent="0.25"/>
    <row r="41055" ht="0" hidden="1" customHeight="1" x14ac:dyDescent="0.25"/>
    <row r="41056" ht="0" hidden="1" customHeight="1" x14ac:dyDescent="0.25"/>
    <row r="41057" ht="0" hidden="1" customHeight="1" x14ac:dyDescent="0.25"/>
    <row r="41058" ht="0" hidden="1" customHeight="1" x14ac:dyDescent="0.25"/>
    <row r="41059" ht="0" hidden="1" customHeight="1" x14ac:dyDescent="0.25"/>
    <row r="41060" ht="0" hidden="1" customHeight="1" x14ac:dyDescent="0.25"/>
    <row r="41061" ht="0" hidden="1" customHeight="1" x14ac:dyDescent="0.25"/>
    <row r="41062" ht="0" hidden="1" customHeight="1" x14ac:dyDescent="0.25"/>
    <row r="41063" ht="0" hidden="1" customHeight="1" x14ac:dyDescent="0.25"/>
    <row r="41064" ht="0" hidden="1" customHeight="1" x14ac:dyDescent="0.25"/>
    <row r="41065" ht="0" hidden="1" customHeight="1" x14ac:dyDescent="0.25"/>
    <row r="41066" ht="0" hidden="1" customHeight="1" x14ac:dyDescent="0.25"/>
    <row r="41067" ht="0" hidden="1" customHeight="1" x14ac:dyDescent="0.25"/>
    <row r="41068" ht="0" hidden="1" customHeight="1" x14ac:dyDescent="0.25"/>
    <row r="41069" ht="0" hidden="1" customHeight="1" x14ac:dyDescent="0.25"/>
    <row r="41070" ht="0" hidden="1" customHeight="1" x14ac:dyDescent="0.25"/>
    <row r="41071" ht="0" hidden="1" customHeight="1" x14ac:dyDescent="0.25"/>
    <row r="41072" ht="0" hidden="1" customHeight="1" x14ac:dyDescent="0.25"/>
    <row r="41073" ht="0" hidden="1" customHeight="1" x14ac:dyDescent="0.25"/>
    <row r="41074" ht="0" hidden="1" customHeight="1" x14ac:dyDescent="0.25"/>
    <row r="41075" ht="0" hidden="1" customHeight="1" x14ac:dyDescent="0.25"/>
    <row r="41076" ht="0" hidden="1" customHeight="1" x14ac:dyDescent="0.25"/>
    <row r="41077" ht="0" hidden="1" customHeight="1" x14ac:dyDescent="0.25"/>
    <row r="41078" ht="0" hidden="1" customHeight="1" x14ac:dyDescent="0.25"/>
    <row r="41079" ht="0" hidden="1" customHeight="1" x14ac:dyDescent="0.25"/>
    <row r="41080" ht="0" hidden="1" customHeight="1" x14ac:dyDescent="0.25"/>
    <row r="41081" ht="0" hidden="1" customHeight="1" x14ac:dyDescent="0.25"/>
    <row r="41082" ht="0" hidden="1" customHeight="1" x14ac:dyDescent="0.25"/>
    <row r="41083" ht="0" hidden="1" customHeight="1" x14ac:dyDescent="0.25"/>
    <row r="41084" ht="0" hidden="1" customHeight="1" x14ac:dyDescent="0.25"/>
    <row r="41085" ht="0" hidden="1" customHeight="1" x14ac:dyDescent="0.25"/>
    <row r="41086" ht="0" hidden="1" customHeight="1" x14ac:dyDescent="0.25"/>
    <row r="41087" ht="0" hidden="1" customHeight="1" x14ac:dyDescent="0.25"/>
    <row r="41088" ht="0" hidden="1" customHeight="1" x14ac:dyDescent="0.25"/>
    <row r="41089" ht="0" hidden="1" customHeight="1" x14ac:dyDescent="0.25"/>
    <row r="41090" ht="0" hidden="1" customHeight="1" x14ac:dyDescent="0.25"/>
    <row r="41091" ht="0" hidden="1" customHeight="1" x14ac:dyDescent="0.25"/>
    <row r="41092" ht="0" hidden="1" customHeight="1" x14ac:dyDescent="0.25"/>
    <row r="41093" ht="0" hidden="1" customHeight="1" x14ac:dyDescent="0.25"/>
    <row r="41094" ht="0" hidden="1" customHeight="1" x14ac:dyDescent="0.25"/>
    <row r="41095" ht="0" hidden="1" customHeight="1" x14ac:dyDescent="0.25"/>
    <row r="41096" ht="0" hidden="1" customHeight="1" x14ac:dyDescent="0.25"/>
    <row r="41097" ht="0" hidden="1" customHeight="1" x14ac:dyDescent="0.25"/>
    <row r="41098" ht="0" hidden="1" customHeight="1" x14ac:dyDescent="0.25"/>
    <row r="41099" ht="0" hidden="1" customHeight="1" x14ac:dyDescent="0.25"/>
    <row r="41100" ht="0" hidden="1" customHeight="1" x14ac:dyDescent="0.25"/>
    <row r="41101" ht="0" hidden="1" customHeight="1" x14ac:dyDescent="0.25"/>
    <row r="41102" ht="0" hidden="1" customHeight="1" x14ac:dyDescent="0.25"/>
    <row r="41103" ht="0" hidden="1" customHeight="1" x14ac:dyDescent="0.25"/>
    <row r="41104" ht="0" hidden="1" customHeight="1" x14ac:dyDescent="0.25"/>
    <row r="41105" ht="0" hidden="1" customHeight="1" x14ac:dyDescent="0.25"/>
    <row r="41106" ht="0" hidden="1" customHeight="1" x14ac:dyDescent="0.25"/>
    <row r="41107" ht="0" hidden="1" customHeight="1" x14ac:dyDescent="0.25"/>
    <row r="41108" ht="0" hidden="1" customHeight="1" x14ac:dyDescent="0.25"/>
    <row r="41109" ht="0" hidden="1" customHeight="1" x14ac:dyDescent="0.25"/>
    <row r="41110" ht="0" hidden="1" customHeight="1" x14ac:dyDescent="0.25"/>
    <row r="41111" ht="0" hidden="1" customHeight="1" x14ac:dyDescent="0.25"/>
    <row r="41112" ht="0" hidden="1" customHeight="1" x14ac:dyDescent="0.25"/>
    <row r="41113" ht="0" hidden="1" customHeight="1" x14ac:dyDescent="0.25"/>
    <row r="41114" ht="0" hidden="1" customHeight="1" x14ac:dyDescent="0.25"/>
    <row r="41115" ht="0" hidden="1" customHeight="1" x14ac:dyDescent="0.25"/>
    <row r="41116" ht="0" hidden="1" customHeight="1" x14ac:dyDescent="0.25"/>
    <row r="41117" ht="0" hidden="1" customHeight="1" x14ac:dyDescent="0.25"/>
    <row r="41118" ht="0" hidden="1" customHeight="1" x14ac:dyDescent="0.25"/>
    <row r="41119" ht="0" hidden="1" customHeight="1" x14ac:dyDescent="0.25"/>
    <row r="41120" ht="0" hidden="1" customHeight="1" x14ac:dyDescent="0.25"/>
    <row r="41121" ht="0" hidden="1" customHeight="1" x14ac:dyDescent="0.25"/>
    <row r="41122" ht="0" hidden="1" customHeight="1" x14ac:dyDescent="0.25"/>
    <row r="41123" ht="0" hidden="1" customHeight="1" x14ac:dyDescent="0.25"/>
    <row r="41124" ht="0" hidden="1" customHeight="1" x14ac:dyDescent="0.25"/>
    <row r="41125" ht="0" hidden="1" customHeight="1" x14ac:dyDescent="0.25"/>
    <row r="41126" ht="0" hidden="1" customHeight="1" x14ac:dyDescent="0.25"/>
    <row r="41127" ht="0" hidden="1" customHeight="1" x14ac:dyDescent="0.25"/>
    <row r="41128" ht="0" hidden="1" customHeight="1" x14ac:dyDescent="0.25"/>
    <row r="41129" ht="0" hidden="1" customHeight="1" x14ac:dyDescent="0.25"/>
    <row r="41130" ht="0" hidden="1" customHeight="1" x14ac:dyDescent="0.25"/>
    <row r="41131" ht="0" hidden="1" customHeight="1" x14ac:dyDescent="0.25"/>
    <row r="41132" ht="0" hidden="1" customHeight="1" x14ac:dyDescent="0.25"/>
    <row r="41133" ht="0" hidden="1" customHeight="1" x14ac:dyDescent="0.25"/>
    <row r="41134" ht="0" hidden="1" customHeight="1" x14ac:dyDescent="0.25"/>
    <row r="41135" ht="0" hidden="1" customHeight="1" x14ac:dyDescent="0.25"/>
    <row r="41136" ht="0" hidden="1" customHeight="1" x14ac:dyDescent="0.25"/>
    <row r="41137" ht="0" hidden="1" customHeight="1" x14ac:dyDescent="0.25"/>
    <row r="41138" ht="0" hidden="1" customHeight="1" x14ac:dyDescent="0.25"/>
    <row r="41139" ht="0" hidden="1" customHeight="1" x14ac:dyDescent="0.25"/>
    <row r="41140" ht="0" hidden="1" customHeight="1" x14ac:dyDescent="0.25"/>
    <row r="41141" ht="0" hidden="1" customHeight="1" x14ac:dyDescent="0.25"/>
    <row r="41142" ht="0" hidden="1" customHeight="1" x14ac:dyDescent="0.25"/>
    <row r="41143" ht="0" hidden="1" customHeight="1" x14ac:dyDescent="0.25"/>
    <row r="41144" ht="0" hidden="1" customHeight="1" x14ac:dyDescent="0.25"/>
    <row r="41145" ht="0" hidden="1" customHeight="1" x14ac:dyDescent="0.25"/>
    <row r="41146" ht="0" hidden="1" customHeight="1" x14ac:dyDescent="0.25"/>
    <row r="41147" ht="0" hidden="1" customHeight="1" x14ac:dyDescent="0.25"/>
    <row r="41148" ht="0" hidden="1" customHeight="1" x14ac:dyDescent="0.25"/>
    <row r="41149" ht="0" hidden="1" customHeight="1" x14ac:dyDescent="0.25"/>
    <row r="41150" ht="0" hidden="1" customHeight="1" x14ac:dyDescent="0.25"/>
    <row r="41151" ht="0" hidden="1" customHeight="1" x14ac:dyDescent="0.25"/>
    <row r="41152" ht="0" hidden="1" customHeight="1" x14ac:dyDescent="0.25"/>
    <row r="41153" ht="0" hidden="1" customHeight="1" x14ac:dyDescent="0.25"/>
    <row r="41154" ht="0" hidden="1" customHeight="1" x14ac:dyDescent="0.25"/>
    <row r="41155" ht="0" hidden="1" customHeight="1" x14ac:dyDescent="0.25"/>
    <row r="41156" ht="0" hidden="1" customHeight="1" x14ac:dyDescent="0.25"/>
    <row r="41157" ht="0" hidden="1" customHeight="1" x14ac:dyDescent="0.25"/>
    <row r="41158" ht="0" hidden="1" customHeight="1" x14ac:dyDescent="0.25"/>
    <row r="41159" ht="0" hidden="1" customHeight="1" x14ac:dyDescent="0.25"/>
    <row r="41160" ht="0" hidden="1" customHeight="1" x14ac:dyDescent="0.25"/>
    <row r="41161" ht="0" hidden="1" customHeight="1" x14ac:dyDescent="0.25"/>
    <row r="41162" ht="0" hidden="1" customHeight="1" x14ac:dyDescent="0.25"/>
    <row r="41163" ht="0" hidden="1" customHeight="1" x14ac:dyDescent="0.25"/>
    <row r="41164" ht="0" hidden="1" customHeight="1" x14ac:dyDescent="0.25"/>
    <row r="41165" ht="0" hidden="1" customHeight="1" x14ac:dyDescent="0.25"/>
    <row r="41166" ht="0" hidden="1" customHeight="1" x14ac:dyDescent="0.25"/>
    <row r="41167" ht="0" hidden="1" customHeight="1" x14ac:dyDescent="0.25"/>
    <row r="41168" ht="0" hidden="1" customHeight="1" x14ac:dyDescent="0.25"/>
    <row r="41169" ht="0" hidden="1" customHeight="1" x14ac:dyDescent="0.25"/>
    <row r="41170" ht="0" hidden="1" customHeight="1" x14ac:dyDescent="0.25"/>
    <row r="41171" ht="0" hidden="1" customHeight="1" x14ac:dyDescent="0.25"/>
    <row r="41172" ht="0" hidden="1" customHeight="1" x14ac:dyDescent="0.25"/>
    <row r="41173" ht="0" hidden="1" customHeight="1" x14ac:dyDescent="0.25"/>
    <row r="41174" ht="0" hidden="1" customHeight="1" x14ac:dyDescent="0.25"/>
    <row r="41175" ht="0" hidden="1" customHeight="1" x14ac:dyDescent="0.25"/>
    <row r="41176" ht="0" hidden="1" customHeight="1" x14ac:dyDescent="0.25"/>
    <row r="41177" ht="0" hidden="1" customHeight="1" x14ac:dyDescent="0.25"/>
    <row r="41178" ht="0" hidden="1" customHeight="1" x14ac:dyDescent="0.25"/>
    <row r="41179" ht="0" hidden="1" customHeight="1" x14ac:dyDescent="0.25"/>
    <row r="41180" ht="0" hidden="1" customHeight="1" x14ac:dyDescent="0.25"/>
    <row r="41181" ht="0" hidden="1" customHeight="1" x14ac:dyDescent="0.25"/>
    <row r="41182" ht="0" hidden="1" customHeight="1" x14ac:dyDescent="0.25"/>
    <row r="41183" ht="0" hidden="1" customHeight="1" x14ac:dyDescent="0.25"/>
    <row r="41184" ht="0" hidden="1" customHeight="1" x14ac:dyDescent="0.25"/>
    <row r="41185" ht="0" hidden="1" customHeight="1" x14ac:dyDescent="0.25"/>
    <row r="41186" ht="0" hidden="1" customHeight="1" x14ac:dyDescent="0.25"/>
    <row r="41187" ht="0" hidden="1" customHeight="1" x14ac:dyDescent="0.25"/>
    <row r="41188" ht="0" hidden="1" customHeight="1" x14ac:dyDescent="0.25"/>
    <row r="41189" ht="0" hidden="1" customHeight="1" x14ac:dyDescent="0.25"/>
    <row r="41190" ht="0" hidden="1" customHeight="1" x14ac:dyDescent="0.25"/>
    <row r="41191" ht="0" hidden="1" customHeight="1" x14ac:dyDescent="0.25"/>
    <row r="41192" ht="0" hidden="1" customHeight="1" x14ac:dyDescent="0.25"/>
    <row r="41193" ht="0" hidden="1" customHeight="1" x14ac:dyDescent="0.25"/>
    <row r="41194" ht="0" hidden="1" customHeight="1" x14ac:dyDescent="0.25"/>
    <row r="41195" ht="0" hidden="1" customHeight="1" x14ac:dyDescent="0.25"/>
    <row r="41196" ht="0" hidden="1" customHeight="1" x14ac:dyDescent="0.25"/>
    <row r="41197" ht="0" hidden="1" customHeight="1" x14ac:dyDescent="0.25"/>
    <row r="41198" ht="0" hidden="1" customHeight="1" x14ac:dyDescent="0.25"/>
    <row r="41199" ht="0" hidden="1" customHeight="1" x14ac:dyDescent="0.25"/>
    <row r="41200" ht="0" hidden="1" customHeight="1" x14ac:dyDescent="0.25"/>
    <row r="41201" ht="0" hidden="1" customHeight="1" x14ac:dyDescent="0.25"/>
    <row r="41202" ht="0" hidden="1" customHeight="1" x14ac:dyDescent="0.25"/>
    <row r="41203" ht="0" hidden="1" customHeight="1" x14ac:dyDescent="0.25"/>
    <row r="41204" ht="0" hidden="1" customHeight="1" x14ac:dyDescent="0.25"/>
    <row r="41205" ht="0" hidden="1" customHeight="1" x14ac:dyDescent="0.25"/>
    <row r="41206" ht="0" hidden="1" customHeight="1" x14ac:dyDescent="0.25"/>
    <row r="41207" ht="0" hidden="1" customHeight="1" x14ac:dyDescent="0.25"/>
    <row r="41208" ht="0" hidden="1" customHeight="1" x14ac:dyDescent="0.25"/>
    <row r="41209" ht="0" hidden="1" customHeight="1" x14ac:dyDescent="0.25"/>
    <row r="41210" ht="0" hidden="1" customHeight="1" x14ac:dyDescent="0.25"/>
    <row r="41211" ht="0" hidden="1" customHeight="1" x14ac:dyDescent="0.25"/>
    <row r="41212" ht="0" hidden="1" customHeight="1" x14ac:dyDescent="0.25"/>
    <row r="41213" ht="0" hidden="1" customHeight="1" x14ac:dyDescent="0.25"/>
    <row r="41214" ht="0" hidden="1" customHeight="1" x14ac:dyDescent="0.25"/>
    <row r="41215" ht="0" hidden="1" customHeight="1" x14ac:dyDescent="0.25"/>
    <row r="41216" ht="0" hidden="1" customHeight="1" x14ac:dyDescent="0.25"/>
    <row r="41217" ht="0" hidden="1" customHeight="1" x14ac:dyDescent="0.25"/>
    <row r="41218" ht="0" hidden="1" customHeight="1" x14ac:dyDescent="0.25"/>
    <row r="41219" ht="0" hidden="1" customHeight="1" x14ac:dyDescent="0.25"/>
    <row r="41220" ht="0" hidden="1" customHeight="1" x14ac:dyDescent="0.25"/>
    <row r="41221" ht="0" hidden="1" customHeight="1" x14ac:dyDescent="0.25"/>
    <row r="41222" ht="0" hidden="1" customHeight="1" x14ac:dyDescent="0.25"/>
    <row r="41223" ht="0" hidden="1" customHeight="1" x14ac:dyDescent="0.25"/>
    <row r="41224" ht="0" hidden="1" customHeight="1" x14ac:dyDescent="0.25"/>
    <row r="41225" ht="0" hidden="1" customHeight="1" x14ac:dyDescent="0.25"/>
    <row r="41226" ht="0" hidden="1" customHeight="1" x14ac:dyDescent="0.25"/>
    <row r="41227" ht="0" hidden="1" customHeight="1" x14ac:dyDescent="0.25"/>
    <row r="41228" ht="0" hidden="1" customHeight="1" x14ac:dyDescent="0.25"/>
    <row r="41229" ht="0" hidden="1" customHeight="1" x14ac:dyDescent="0.25"/>
    <row r="41230" ht="0" hidden="1" customHeight="1" x14ac:dyDescent="0.25"/>
    <row r="41231" ht="0" hidden="1" customHeight="1" x14ac:dyDescent="0.25"/>
    <row r="41232" ht="0" hidden="1" customHeight="1" x14ac:dyDescent="0.25"/>
    <row r="41233" ht="0" hidden="1" customHeight="1" x14ac:dyDescent="0.25"/>
    <row r="41234" ht="0" hidden="1" customHeight="1" x14ac:dyDescent="0.25"/>
    <row r="41235" ht="0" hidden="1" customHeight="1" x14ac:dyDescent="0.25"/>
    <row r="41236" ht="0" hidden="1" customHeight="1" x14ac:dyDescent="0.25"/>
    <row r="41237" ht="0" hidden="1" customHeight="1" x14ac:dyDescent="0.25"/>
    <row r="41238" ht="0" hidden="1" customHeight="1" x14ac:dyDescent="0.25"/>
    <row r="41239" ht="0" hidden="1" customHeight="1" x14ac:dyDescent="0.25"/>
    <row r="41240" ht="0" hidden="1" customHeight="1" x14ac:dyDescent="0.25"/>
    <row r="41241" ht="0" hidden="1" customHeight="1" x14ac:dyDescent="0.25"/>
    <row r="41242" ht="0" hidden="1" customHeight="1" x14ac:dyDescent="0.25"/>
    <row r="41243" ht="0" hidden="1" customHeight="1" x14ac:dyDescent="0.25"/>
    <row r="41244" ht="0" hidden="1" customHeight="1" x14ac:dyDescent="0.25"/>
    <row r="41245" ht="0" hidden="1" customHeight="1" x14ac:dyDescent="0.25"/>
    <row r="41246" ht="0" hidden="1" customHeight="1" x14ac:dyDescent="0.25"/>
    <row r="41247" ht="0" hidden="1" customHeight="1" x14ac:dyDescent="0.25"/>
    <row r="41248" ht="0" hidden="1" customHeight="1" x14ac:dyDescent="0.25"/>
    <row r="41249" ht="0" hidden="1" customHeight="1" x14ac:dyDescent="0.25"/>
    <row r="41250" ht="0" hidden="1" customHeight="1" x14ac:dyDescent="0.25"/>
    <row r="41251" ht="0" hidden="1" customHeight="1" x14ac:dyDescent="0.25"/>
    <row r="41252" ht="0" hidden="1" customHeight="1" x14ac:dyDescent="0.25"/>
    <row r="41253" ht="0" hidden="1" customHeight="1" x14ac:dyDescent="0.25"/>
    <row r="41254" ht="0" hidden="1" customHeight="1" x14ac:dyDescent="0.25"/>
    <row r="41255" ht="0" hidden="1" customHeight="1" x14ac:dyDescent="0.25"/>
    <row r="41256" ht="0" hidden="1" customHeight="1" x14ac:dyDescent="0.25"/>
    <row r="41257" ht="0" hidden="1" customHeight="1" x14ac:dyDescent="0.25"/>
    <row r="41258" ht="0" hidden="1" customHeight="1" x14ac:dyDescent="0.25"/>
    <row r="41259" ht="0" hidden="1" customHeight="1" x14ac:dyDescent="0.25"/>
    <row r="41260" ht="0" hidden="1" customHeight="1" x14ac:dyDescent="0.25"/>
    <row r="41261" ht="0" hidden="1" customHeight="1" x14ac:dyDescent="0.25"/>
    <row r="41262" ht="0" hidden="1" customHeight="1" x14ac:dyDescent="0.25"/>
    <row r="41263" ht="0" hidden="1" customHeight="1" x14ac:dyDescent="0.25"/>
    <row r="41264" ht="0" hidden="1" customHeight="1" x14ac:dyDescent="0.25"/>
    <row r="41265" ht="0" hidden="1" customHeight="1" x14ac:dyDescent="0.25"/>
    <row r="41266" ht="0" hidden="1" customHeight="1" x14ac:dyDescent="0.25"/>
    <row r="41267" ht="0" hidden="1" customHeight="1" x14ac:dyDescent="0.25"/>
    <row r="41268" ht="0" hidden="1" customHeight="1" x14ac:dyDescent="0.25"/>
    <row r="41269" ht="0" hidden="1" customHeight="1" x14ac:dyDescent="0.25"/>
    <row r="41270" ht="0" hidden="1" customHeight="1" x14ac:dyDescent="0.25"/>
    <row r="41271" ht="0" hidden="1" customHeight="1" x14ac:dyDescent="0.25"/>
    <row r="41272" ht="0" hidden="1" customHeight="1" x14ac:dyDescent="0.25"/>
    <row r="41273" ht="0" hidden="1" customHeight="1" x14ac:dyDescent="0.25"/>
    <row r="41274" ht="0" hidden="1" customHeight="1" x14ac:dyDescent="0.25"/>
    <row r="41275" ht="0" hidden="1" customHeight="1" x14ac:dyDescent="0.25"/>
    <row r="41276" ht="0" hidden="1" customHeight="1" x14ac:dyDescent="0.25"/>
    <row r="41277" ht="0" hidden="1" customHeight="1" x14ac:dyDescent="0.25"/>
    <row r="41278" ht="0" hidden="1" customHeight="1" x14ac:dyDescent="0.25"/>
    <row r="41279" ht="0" hidden="1" customHeight="1" x14ac:dyDescent="0.25"/>
    <row r="41280" ht="0" hidden="1" customHeight="1" x14ac:dyDescent="0.25"/>
    <row r="41281" ht="0" hidden="1" customHeight="1" x14ac:dyDescent="0.25"/>
    <row r="41282" ht="0" hidden="1" customHeight="1" x14ac:dyDescent="0.25"/>
    <row r="41283" ht="0" hidden="1" customHeight="1" x14ac:dyDescent="0.25"/>
    <row r="41284" ht="0" hidden="1" customHeight="1" x14ac:dyDescent="0.25"/>
    <row r="41285" ht="0" hidden="1" customHeight="1" x14ac:dyDescent="0.25"/>
    <row r="41286" ht="0" hidden="1" customHeight="1" x14ac:dyDescent="0.25"/>
    <row r="41287" ht="0" hidden="1" customHeight="1" x14ac:dyDescent="0.25"/>
    <row r="41288" ht="0" hidden="1" customHeight="1" x14ac:dyDescent="0.25"/>
    <row r="41289" ht="0" hidden="1" customHeight="1" x14ac:dyDescent="0.25"/>
    <row r="41290" ht="0" hidden="1" customHeight="1" x14ac:dyDescent="0.25"/>
    <row r="41291" ht="0" hidden="1" customHeight="1" x14ac:dyDescent="0.25"/>
    <row r="41292" ht="0" hidden="1" customHeight="1" x14ac:dyDescent="0.25"/>
    <row r="41293" ht="0" hidden="1" customHeight="1" x14ac:dyDescent="0.25"/>
    <row r="41294" ht="0" hidden="1" customHeight="1" x14ac:dyDescent="0.25"/>
    <row r="41295" ht="0" hidden="1" customHeight="1" x14ac:dyDescent="0.25"/>
    <row r="41296" ht="0" hidden="1" customHeight="1" x14ac:dyDescent="0.25"/>
    <row r="41297" ht="0" hidden="1" customHeight="1" x14ac:dyDescent="0.25"/>
    <row r="41298" ht="0" hidden="1" customHeight="1" x14ac:dyDescent="0.25"/>
    <row r="41299" ht="0" hidden="1" customHeight="1" x14ac:dyDescent="0.25"/>
    <row r="41300" ht="0" hidden="1" customHeight="1" x14ac:dyDescent="0.25"/>
    <row r="41301" ht="0" hidden="1" customHeight="1" x14ac:dyDescent="0.25"/>
    <row r="41302" ht="0" hidden="1" customHeight="1" x14ac:dyDescent="0.25"/>
    <row r="41303" ht="0" hidden="1" customHeight="1" x14ac:dyDescent="0.25"/>
    <row r="41304" ht="0" hidden="1" customHeight="1" x14ac:dyDescent="0.25"/>
    <row r="41305" ht="0" hidden="1" customHeight="1" x14ac:dyDescent="0.25"/>
    <row r="41306" ht="0" hidden="1" customHeight="1" x14ac:dyDescent="0.25"/>
    <row r="41307" ht="0" hidden="1" customHeight="1" x14ac:dyDescent="0.25"/>
    <row r="41308" ht="0" hidden="1" customHeight="1" x14ac:dyDescent="0.25"/>
    <row r="41309" ht="0" hidden="1" customHeight="1" x14ac:dyDescent="0.25"/>
    <row r="41310" ht="0" hidden="1" customHeight="1" x14ac:dyDescent="0.25"/>
    <row r="41311" ht="0" hidden="1" customHeight="1" x14ac:dyDescent="0.25"/>
    <row r="41312" ht="0" hidden="1" customHeight="1" x14ac:dyDescent="0.25"/>
    <row r="41313" ht="0" hidden="1" customHeight="1" x14ac:dyDescent="0.25"/>
    <row r="41314" ht="0" hidden="1" customHeight="1" x14ac:dyDescent="0.25"/>
    <row r="41315" ht="0" hidden="1" customHeight="1" x14ac:dyDescent="0.25"/>
    <row r="41316" ht="0" hidden="1" customHeight="1" x14ac:dyDescent="0.25"/>
    <row r="41317" ht="0" hidden="1" customHeight="1" x14ac:dyDescent="0.25"/>
    <row r="41318" ht="0" hidden="1" customHeight="1" x14ac:dyDescent="0.25"/>
    <row r="41319" ht="0" hidden="1" customHeight="1" x14ac:dyDescent="0.25"/>
    <row r="41320" ht="0" hidden="1" customHeight="1" x14ac:dyDescent="0.25"/>
    <row r="41321" ht="0" hidden="1" customHeight="1" x14ac:dyDescent="0.25"/>
    <row r="41322" ht="0" hidden="1" customHeight="1" x14ac:dyDescent="0.25"/>
    <row r="41323" ht="0" hidden="1" customHeight="1" x14ac:dyDescent="0.25"/>
    <row r="41324" ht="0" hidden="1" customHeight="1" x14ac:dyDescent="0.25"/>
    <row r="41325" ht="0" hidden="1" customHeight="1" x14ac:dyDescent="0.25"/>
    <row r="41326" ht="0" hidden="1" customHeight="1" x14ac:dyDescent="0.25"/>
    <row r="41327" ht="0" hidden="1" customHeight="1" x14ac:dyDescent="0.25"/>
    <row r="41328" ht="0" hidden="1" customHeight="1" x14ac:dyDescent="0.25"/>
    <row r="41329" ht="0" hidden="1" customHeight="1" x14ac:dyDescent="0.25"/>
    <row r="41330" ht="0" hidden="1" customHeight="1" x14ac:dyDescent="0.25"/>
    <row r="41331" ht="0" hidden="1" customHeight="1" x14ac:dyDescent="0.25"/>
    <row r="41332" ht="0" hidden="1" customHeight="1" x14ac:dyDescent="0.25"/>
    <row r="41333" ht="0" hidden="1" customHeight="1" x14ac:dyDescent="0.25"/>
    <row r="41334" ht="0" hidden="1" customHeight="1" x14ac:dyDescent="0.25"/>
    <row r="41335" ht="0" hidden="1" customHeight="1" x14ac:dyDescent="0.25"/>
    <row r="41336" ht="0" hidden="1" customHeight="1" x14ac:dyDescent="0.25"/>
    <row r="41337" ht="0" hidden="1" customHeight="1" x14ac:dyDescent="0.25"/>
    <row r="41338" ht="0" hidden="1" customHeight="1" x14ac:dyDescent="0.25"/>
    <row r="41339" ht="0" hidden="1" customHeight="1" x14ac:dyDescent="0.25"/>
    <row r="41340" ht="0" hidden="1" customHeight="1" x14ac:dyDescent="0.25"/>
    <row r="41341" ht="0" hidden="1" customHeight="1" x14ac:dyDescent="0.25"/>
    <row r="41342" ht="0" hidden="1" customHeight="1" x14ac:dyDescent="0.25"/>
    <row r="41343" ht="0" hidden="1" customHeight="1" x14ac:dyDescent="0.25"/>
    <row r="41344" ht="0" hidden="1" customHeight="1" x14ac:dyDescent="0.25"/>
    <row r="41345" ht="0" hidden="1" customHeight="1" x14ac:dyDescent="0.25"/>
    <row r="41346" ht="0" hidden="1" customHeight="1" x14ac:dyDescent="0.25"/>
    <row r="41347" ht="0" hidden="1" customHeight="1" x14ac:dyDescent="0.25"/>
    <row r="41348" ht="0" hidden="1" customHeight="1" x14ac:dyDescent="0.25"/>
    <row r="41349" ht="0" hidden="1" customHeight="1" x14ac:dyDescent="0.25"/>
    <row r="41350" ht="0" hidden="1" customHeight="1" x14ac:dyDescent="0.25"/>
    <row r="41351" ht="0" hidden="1" customHeight="1" x14ac:dyDescent="0.25"/>
    <row r="41352" ht="0" hidden="1" customHeight="1" x14ac:dyDescent="0.25"/>
    <row r="41353" ht="0" hidden="1" customHeight="1" x14ac:dyDescent="0.25"/>
    <row r="41354" ht="0" hidden="1" customHeight="1" x14ac:dyDescent="0.25"/>
    <row r="41355" ht="0" hidden="1" customHeight="1" x14ac:dyDescent="0.25"/>
    <row r="41356" ht="0" hidden="1" customHeight="1" x14ac:dyDescent="0.25"/>
    <row r="41357" ht="0" hidden="1" customHeight="1" x14ac:dyDescent="0.25"/>
    <row r="41358" ht="0" hidden="1" customHeight="1" x14ac:dyDescent="0.25"/>
    <row r="41359" ht="0" hidden="1" customHeight="1" x14ac:dyDescent="0.25"/>
    <row r="41360" ht="0" hidden="1" customHeight="1" x14ac:dyDescent="0.25"/>
    <row r="41361" ht="0" hidden="1" customHeight="1" x14ac:dyDescent="0.25"/>
    <row r="41362" ht="0" hidden="1" customHeight="1" x14ac:dyDescent="0.25"/>
    <row r="41363" ht="0" hidden="1" customHeight="1" x14ac:dyDescent="0.25"/>
    <row r="41364" ht="0" hidden="1" customHeight="1" x14ac:dyDescent="0.25"/>
    <row r="41365" ht="0" hidden="1" customHeight="1" x14ac:dyDescent="0.25"/>
    <row r="41366" ht="0" hidden="1" customHeight="1" x14ac:dyDescent="0.25"/>
    <row r="41367" ht="0" hidden="1" customHeight="1" x14ac:dyDescent="0.25"/>
    <row r="41368" ht="0" hidden="1" customHeight="1" x14ac:dyDescent="0.25"/>
    <row r="41369" ht="0" hidden="1" customHeight="1" x14ac:dyDescent="0.25"/>
    <row r="41370" ht="0" hidden="1" customHeight="1" x14ac:dyDescent="0.25"/>
    <row r="41371" ht="0" hidden="1" customHeight="1" x14ac:dyDescent="0.25"/>
    <row r="41372" ht="0" hidden="1" customHeight="1" x14ac:dyDescent="0.25"/>
    <row r="41373" ht="0" hidden="1" customHeight="1" x14ac:dyDescent="0.25"/>
    <row r="41374" ht="0" hidden="1" customHeight="1" x14ac:dyDescent="0.25"/>
    <row r="41375" ht="0" hidden="1" customHeight="1" x14ac:dyDescent="0.25"/>
    <row r="41376" ht="0" hidden="1" customHeight="1" x14ac:dyDescent="0.25"/>
    <row r="41377" ht="0" hidden="1" customHeight="1" x14ac:dyDescent="0.25"/>
    <row r="41378" ht="0" hidden="1" customHeight="1" x14ac:dyDescent="0.25"/>
    <row r="41379" ht="0" hidden="1" customHeight="1" x14ac:dyDescent="0.25"/>
    <row r="41380" ht="0" hidden="1" customHeight="1" x14ac:dyDescent="0.25"/>
    <row r="41381" ht="0" hidden="1" customHeight="1" x14ac:dyDescent="0.25"/>
    <row r="41382" ht="0" hidden="1" customHeight="1" x14ac:dyDescent="0.25"/>
    <row r="41383" ht="0" hidden="1" customHeight="1" x14ac:dyDescent="0.25"/>
    <row r="41384" ht="0" hidden="1" customHeight="1" x14ac:dyDescent="0.25"/>
    <row r="41385" ht="0" hidden="1" customHeight="1" x14ac:dyDescent="0.25"/>
    <row r="41386" ht="0" hidden="1" customHeight="1" x14ac:dyDescent="0.25"/>
    <row r="41387" ht="0" hidden="1" customHeight="1" x14ac:dyDescent="0.25"/>
    <row r="41388" ht="0" hidden="1" customHeight="1" x14ac:dyDescent="0.25"/>
    <row r="41389" ht="0" hidden="1" customHeight="1" x14ac:dyDescent="0.25"/>
    <row r="41390" ht="0" hidden="1" customHeight="1" x14ac:dyDescent="0.25"/>
    <row r="41391" ht="0" hidden="1" customHeight="1" x14ac:dyDescent="0.25"/>
    <row r="41392" ht="0" hidden="1" customHeight="1" x14ac:dyDescent="0.25"/>
    <row r="41393" ht="0" hidden="1" customHeight="1" x14ac:dyDescent="0.25"/>
    <row r="41394" ht="0" hidden="1" customHeight="1" x14ac:dyDescent="0.25"/>
    <row r="41395" ht="0" hidden="1" customHeight="1" x14ac:dyDescent="0.25"/>
    <row r="41396" ht="0" hidden="1" customHeight="1" x14ac:dyDescent="0.25"/>
    <row r="41397" ht="0" hidden="1" customHeight="1" x14ac:dyDescent="0.25"/>
    <row r="41398" ht="0" hidden="1" customHeight="1" x14ac:dyDescent="0.25"/>
    <row r="41399" ht="0" hidden="1" customHeight="1" x14ac:dyDescent="0.25"/>
    <row r="41400" ht="0" hidden="1" customHeight="1" x14ac:dyDescent="0.25"/>
    <row r="41401" ht="0" hidden="1" customHeight="1" x14ac:dyDescent="0.25"/>
    <row r="41402" ht="0" hidden="1" customHeight="1" x14ac:dyDescent="0.25"/>
    <row r="41403" ht="0" hidden="1" customHeight="1" x14ac:dyDescent="0.25"/>
    <row r="41404" ht="0" hidden="1" customHeight="1" x14ac:dyDescent="0.25"/>
    <row r="41405" ht="0" hidden="1" customHeight="1" x14ac:dyDescent="0.25"/>
    <row r="41406" ht="0" hidden="1" customHeight="1" x14ac:dyDescent="0.25"/>
    <row r="41407" ht="0" hidden="1" customHeight="1" x14ac:dyDescent="0.25"/>
    <row r="41408" ht="0" hidden="1" customHeight="1" x14ac:dyDescent="0.25"/>
    <row r="41409" ht="0" hidden="1" customHeight="1" x14ac:dyDescent="0.25"/>
    <row r="41410" ht="0" hidden="1" customHeight="1" x14ac:dyDescent="0.25"/>
    <row r="41411" ht="0" hidden="1" customHeight="1" x14ac:dyDescent="0.25"/>
    <row r="41412" ht="0" hidden="1" customHeight="1" x14ac:dyDescent="0.25"/>
    <row r="41413" ht="0" hidden="1" customHeight="1" x14ac:dyDescent="0.25"/>
    <row r="41414" ht="0" hidden="1" customHeight="1" x14ac:dyDescent="0.25"/>
    <row r="41415" ht="0" hidden="1" customHeight="1" x14ac:dyDescent="0.25"/>
    <row r="41416" ht="0" hidden="1" customHeight="1" x14ac:dyDescent="0.25"/>
    <row r="41417" ht="0" hidden="1" customHeight="1" x14ac:dyDescent="0.25"/>
    <row r="41418" ht="0" hidden="1" customHeight="1" x14ac:dyDescent="0.25"/>
    <row r="41419" ht="0" hidden="1" customHeight="1" x14ac:dyDescent="0.25"/>
    <row r="41420" ht="0" hidden="1" customHeight="1" x14ac:dyDescent="0.25"/>
    <row r="41421" ht="0" hidden="1" customHeight="1" x14ac:dyDescent="0.25"/>
    <row r="41422" ht="0" hidden="1" customHeight="1" x14ac:dyDescent="0.25"/>
    <row r="41423" ht="0" hidden="1" customHeight="1" x14ac:dyDescent="0.25"/>
    <row r="41424" ht="0" hidden="1" customHeight="1" x14ac:dyDescent="0.25"/>
    <row r="41425" ht="0" hidden="1" customHeight="1" x14ac:dyDescent="0.25"/>
    <row r="41426" ht="0" hidden="1" customHeight="1" x14ac:dyDescent="0.25"/>
    <row r="41427" ht="0" hidden="1" customHeight="1" x14ac:dyDescent="0.25"/>
    <row r="41428" ht="0" hidden="1" customHeight="1" x14ac:dyDescent="0.25"/>
    <row r="41429" ht="0" hidden="1" customHeight="1" x14ac:dyDescent="0.25"/>
    <row r="41430" ht="0" hidden="1" customHeight="1" x14ac:dyDescent="0.25"/>
    <row r="41431" ht="0" hidden="1" customHeight="1" x14ac:dyDescent="0.25"/>
    <row r="41432" ht="0" hidden="1" customHeight="1" x14ac:dyDescent="0.25"/>
    <row r="41433" ht="0" hidden="1" customHeight="1" x14ac:dyDescent="0.25"/>
    <row r="41434" ht="0" hidden="1" customHeight="1" x14ac:dyDescent="0.25"/>
    <row r="41435" ht="0" hidden="1" customHeight="1" x14ac:dyDescent="0.25"/>
    <row r="41436" ht="0" hidden="1" customHeight="1" x14ac:dyDescent="0.25"/>
    <row r="41437" ht="0" hidden="1" customHeight="1" x14ac:dyDescent="0.25"/>
    <row r="41438" ht="0" hidden="1" customHeight="1" x14ac:dyDescent="0.25"/>
    <row r="41439" ht="0" hidden="1" customHeight="1" x14ac:dyDescent="0.25"/>
    <row r="41440" ht="0" hidden="1" customHeight="1" x14ac:dyDescent="0.25"/>
    <row r="41441" ht="0" hidden="1" customHeight="1" x14ac:dyDescent="0.25"/>
    <row r="41442" ht="0" hidden="1" customHeight="1" x14ac:dyDescent="0.25"/>
    <row r="41443" ht="0" hidden="1" customHeight="1" x14ac:dyDescent="0.25"/>
    <row r="41444" ht="0" hidden="1" customHeight="1" x14ac:dyDescent="0.25"/>
    <row r="41445" ht="0" hidden="1" customHeight="1" x14ac:dyDescent="0.25"/>
    <row r="41446" ht="0" hidden="1" customHeight="1" x14ac:dyDescent="0.25"/>
    <row r="41447" ht="0" hidden="1" customHeight="1" x14ac:dyDescent="0.25"/>
    <row r="41448" ht="0" hidden="1" customHeight="1" x14ac:dyDescent="0.25"/>
    <row r="41449" ht="0" hidden="1" customHeight="1" x14ac:dyDescent="0.25"/>
    <row r="41450" ht="0" hidden="1" customHeight="1" x14ac:dyDescent="0.25"/>
    <row r="41451" ht="0" hidden="1" customHeight="1" x14ac:dyDescent="0.25"/>
    <row r="41452" ht="0" hidden="1" customHeight="1" x14ac:dyDescent="0.25"/>
    <row r="41453" ht="0" hidden="1" customHeight="1" x14ac:dyDescent="0.25"/>
    <row r="41454" ht="0" hidden="1" customHeight="1" x14ac:dyDescent="0.25"/>
    <row r="41455" ht="0" hidden="1" customHeight="1" x14ac:dyDescent="0.25"/>
    <row r="41456" ht="0" hidden="1" customHeight="1" x14ac:dyDescent="0.25"/>
    <row r="41457" ht="0" hidden="1" customHeight="1" x14ac:dyDescent="0.25"/>
    <row r="41458" ht="0" hidden="1" customHeight="1" x14ac:dyDescent="0.25"/>
    <row r="41459" ht="0" hidden="1" customHeight="1" x14ac:dyDescent="0.25"/>
    <row r="41460" ht="0" hidden="1" customHeight="1" x14ac:dyDescent="0.25"/>
    <row r="41461" ht="0" hidden="1" customHeight="1" x14ac:dyDescent="0.25"/>
    <row r="41462" ht="0" hidden="1" customHeight="1" x14ac:dyDescent="0.25"/>
    <row r="41463" ht="0" hidden="1" customHeight="1" x14ac:dyDescent="0.25"/>
    <row r="41464" ht="0" hidden="1" customHeight="1" x14ac:dyDescent="0.25"/>
    <row r="41465" ht="0" hidden="1" customHeight="1" x14ac:dyDescent="0.25"/>
    <row r="41466" ht="0" hidden="1" customHeight="1" x14ac:dyDescent="0.25"/>
    <row r="41467" ht="0" hidden="1" customHeight="1" x14ac:dyDescent="0.25"/>
    <row r="41468" ht="0" hidden="1" customHeight="1" x14ac:dyDescent="0.25"/>
    <row r="41469" ht="0" hidden="1" customHeight="1" x14ac:dyDescent="0.25"/>
    <row r="41470" ht="0" hidden="1" customHeight="1" x14ac:dyDescent="0.25"/>
    <row r="41471" ht="0" hidden="1" customHeight="1" x14ac:dyDescent="0.25"/>
    <row r="41472" ht="0" hidden="1" customHeight="1" x14ac:dyDescent="0.25"/>
    <row r="41473" ht="0" hidden="1" customHeight="1" x14ac:dyDescent="0.25"/>
    <row r="41474" ht="0" hidden="1" customHeight="1" x14ac:dyDescent="0.25"/>
    <row r="41475" ht="0" hidden="1" customHeight="1" x14ac:dyDescent="0.25"/>
    <row r="41476" ht="0" hidden="1" customHeight="1" x14ac:dyDescent="0.25"/>
    <row r="41477" ht="0" hidden="1" customHeight="1" x14ac:dyDescent="0.25"/>
    <row r="41478" ht="0" hidden="1" customHeight="1" x14ac:dyDescent="0.25"/>
    <row r="41479" ht="0" hidden="1" customHeight="1" x14ac:dyDescent="0.25"/>
    <row r="41480" ht="0" hidden="1" customHeight="1" x14ac:dyDescent="0.25"/>
    <row r="41481" ht="0" hidden="1" customHeight="1" x14ac:dyDescent="0.25"/>
    <row r="41482" ht="0" hidden="1" customHeight="1" x14ac:dyDescent="0.25"/>
    <row r="41483" ht="0" hidden="1" customHeight="1" x14ac:dyDescent="0.25"/>
    <row r="41484" ht="0" hidden="1" customHeight="1" x14ac:dyDescent="0.25"/>
    <row r="41485" ht="0" hidden="1" customHeight="1" x14ac:dyDescent="0.25"/>
    <row r="41486" ht="0" hidden="1" customHeight="1" x14ac:dyDescent="0.25"/>
    <row r="41487" ht="0" hidden="1" customHeight="1" x14ac:dyDescent="0.25"/>
    <row r="41488" ht="0" hidden="1" customHeight="1" x14ac:dyDescent="0.25"/>
    <row r="41489" ht="0" hidden="1" customHeight="1" x14ac:dyDescent="0.25"/>
    <row r="41490" ht="0" hidden="1" customHeight="1" x14ac:dyDescent="0.25"/>
    <row r="41491" ht="0" hidden="1" customHeight="1" x14ac:dyDescent="0.25"/>
    <row r="41492" ht="0" hidden="1" customHeight="1" x14ac:dyDescent="0.25"/>
    <row r="41493" ht="0" hidden="1" customHeight="1" x14ac:dyDescent="0.25"/>
    <row r="41494" ht="0" hidden="1" customHeight="1" x14ac:dyDescent="0.25"/>
    <row r="41495" ht="0" hidden="1" customHeight="1" x14ac:dyDescent="0.25"/>
    <row r="41496" ht="0" hidden="1" customHeight="1" x14ac:dyDescent="0.25"/>
    <row r="41497" ht="0" hidden="1" customHeight="1" x14ac:dyDescent="0.25"/>
    <row r="41498" ht="0" hidden="1" customHeight="1" x14ac:dyDescent="0.25"/>
    <row r="41499" ht="0" hidden="1" customHeight="1" x14ac:dyDescent="0.25"/>
    <row r="41500" ht="0" hidden="1" customHeight="1" x14ac:dyDescent="0.25"/>
    <row r="41501" ht="0" hidden="1" customHeight="1" x14ac:dyDescent="0.25"/>
    <row r="41502" ht="0" hidden="1" customHeight="1" x14ac:dyDescent="0.25"/>
    <row r="41503" ht="0" hidden="1" customHeight="1" x14ac:dyDescent="0.25"/>
    <row r="41504" ht="0" hidden="1" customHeight="1" x14ac:dyDescent="0.25"/>
    <row r="41505" ht="0" hidden="1" customHeight="1" x14ac:dyDescent="0.25"/>
    <row r="41506" ht="0" hidden="1" customHeight="1" x14ac:dyDescent="0.25"/>
    <row r="41507" ht="0" hidden="1" customHeight="1" x14ac:dyDescent="0.25"/>
    <row r="41508" ht="0" hidden="1" customHeight="1" x14ac:dyDescent="0.25"/>
    <row r="41509" ht="0" hidden="1" customHeight="1" x14ac:dyDescent="0.25"/>
    <row r="41510" ht="0" hidden="1" customHeight="1" x14ac:dyDescent="0.25"/>
    <row r="41511" ht="0" hidden="1" customHeight="1" x14ac:dyDescent="0.25"/>
    <row r="41512" ht="0" hidden="1" customHeight="1" x14ac:dyDescent="0.25"/>
    <row r="41513" ht="0" hidden="1" customHeight="1" x14ac:dyDescent="0.25"/>
    <row r="41514" ht="0" hidden="1" customHeight="1" x14ac:dyDescent="0.25"/>
    <row r="41515" ht="0" hidden="1" customHeight="1" x14ac:dyDescent="0.25"/>
    <row r="41516" ht="0" hidden="1" customHeight="1" x14ac:dyDescent="0.25"/>
    <row r="41517" ht="0" hidden="1" customHeight="1" x14ac:dyDescent="0.25"/>
    <row r="41518" ht="0" hidden="1" customHeight="1" x14ac:dyDescent="0.25"/>
    <row r="41519" ht="0" hidden="1" customHeight="1" x14ac:dyDescent="0.25"/>
    <row r="41520" ht="0" hidden="1" customHeight="1" x14ac:dyDescent="0.25"/>
    <row r="41521" ht="0" hidden="1" customHeight="1" x14ac:dyDescent="0.25"/>
    <row r="41522" ht="0" hidden="1" customHeight="1" x14ac:dyDescent="0.25"/>
    <row r="41523" ht="0" hidden="1" customHeight="1" x14ac:dyDescent="0.25"/>
    <row r="41524" ht="0" hidden="1" customHeight="1" x14ac:dyDescent="0.25"/>
    <row r="41525" ht="0" hidden="1" customHeight="1" x14ac:dyDescent="0.25"/>
    <row r="41526" ht="0" hidden="1" customHeight="1" x14ac:dyDescent="0.25"/>
    <row r="41527" ht="0" hidden="1" customHeight="1" x14ac:dyDescent="0.25"/>
    <row r="41528" ht="0" hidden="1" customHeight="1" x14ac:dyDescent="0.25"/>
    <row r="41529" ht="0" hidden="1" customHeight="1" x14ac:dyDescent="0.25"/>
    <row r="41530" ht="0" hidden="1" customHeight="1" x14ac:dyDescent="0.25"/>
    <row r="41531" ht="0" hidden="1" customHeight="1" x14ac:dyDescent="0.25"/>
    <row r="41532" ht="0" hidden="1" customHeight="1" x14ac:dyDescent="0.25"/>
    <row r="41533" ht="0" hidden="1" customHeight="1" x14ac:dyDescent="0.25"/>
    <row r="41534" ht="0" hidden="1" customHeight="1" x14ac:dyDescent="0.25"/>
    <row r="41535" ht="0" hidden="1" customHeight="1" x14ac:dyDescent="0.25"/>
    <row r="41536" ht="0" hidden="1" customHeight="1" x14ac:dyDescent="0.25"/>
    <row r="41537" ht="0" hidden="1" customHeight="1" x14ac:dyDescent="0.25"/>
    <row r="41538" ht="0" hidden="1" customHeight="1" x14ac:dyDescent="0.25"/>
    <row r="41539" ht="0" hidden="1" customHeight="1" x14ac:dyDescent="0.25"/>
    <row r="41540" ht="0" hidden="1" customHeight="1" x14ac:dyDescent="0.25"/>
    <row r="41541" ht="0" hidden="1" customHeight="1" x14ac:dyDescent="0.25"/>
    <row r="41542" ht="0" hidden="1" customHeight="1" x14ac:dyDescent="0.25"/>
    <row r="41543" ht="0" hidden="1" customHeight="1" x14ac:dyDescent="0.25"/>
    <row r="41544" ht="0" hidden="1" customHeight="1" x14ac:dyDescent="0.25"/>
    <row r="41545" ht="0" hidden="1" customHeight="1" x14ac:dyDescent="0.25"/>
    <row r="41546" ht="0" hidden="1" customHeight="1" x14ac:dyDescent="0.25"/>
    <row r="41547" ht="0" hidden="1" customHeight="1" x14ac:dyDescent="0.25"/>
    <row r="41548" ht="0" hidden="1" customHeight="1" x14ac:dyDescent="0.25"/>
    <row r="41549" ht="0" hidden="1" customHeight="1" x14ac:dyDescent="0.25"/>
    <row r="41550" ht="0" hidden="1" customHeight="1" x14ac:dyDescent="0.25"/>
    <row r="41551" ht="0" hidden="1" customHeight="1" x14ac:dyDescent="0.25"/>
    <row r="41552" ht="0" hidden="1" customHeight="1" x14ac:dyDescent="0.25"/>
    <row r="41553" ht="0" hidden="1" customHeight="1" x14ac:dyDescent="0.25"/>
    <row r="41554" ht="0" hidden="1" customHeight="1" x14ac:dyDescent="0.25"/>
    <row r="41555" ht="0" hidden="1" customHeight="1" x14ac:dyDescent="0.25"/>
    <row r="41556" ht="0" hidden="1" customHeight="1" x14ac:dyDescent="0.25"/>
    <row r="41557" ht="0" hidden="1" customHeight="1" x14ac:dyDescent="0.25"/>
    <row r="41558" ht="0" hidden="1" customHeight="1" x14ac:dyDescent="0.25"/>
    <row r="41559" ht="0" hidden="1" customHeight="1" x14ac:dyDescent="0.25"/>
    <row r="41560" ht="0" hidden="1" customHeight="1" x14ac:dyDescent="0.25"/>
    <row r="41561" ht="0" hidden="1" customHeight="1" x14ac:dyDescent="0.25"/>
    <row r="41562" ht="0" hidden="1" customHeight="1" x14ac:dyDescent="0.25"/>
    <row r="41563" ht="0" hidden="1" customHeight="1" x14ac:dyDescent="0.25"/>
    <row r="41564" ht="0" hidden="1" customHeight="1" x14ac:dyDescent="0.25"/>
    <row r="41565" ht="0" hidden="1" customHeight="1" x14ac:dyDescent="0.25"/>
    <row r="41566" ht="0" hidden="1" customHeight="1" x14ac:dyDescent="0.25"/>
    <row r="41567" ht="0" hidden="1" customHeight="1" x14ac:dyDescent="0.25"/>
    <row r="41568" ht="0" hidden="1" customHeight="1" x14ac:dyDescent="0.25"/>
    <row r="41569" ht="0" hidden="1" customHeight="1" x14ac:dyDescent="0.25"/>
    <row r="41570" ht="0" hidden="1" customHeight="1" x14ac:dyDescent="0.25"/>
    <row r="41571" ht="0" hidden="1" customHeight="1" x14ac:dyDescent="0.25"/>
    <row r="41572" ht="0" hidden="1" customHeight="1" x14ac:dyDescent="0.25"/>
    <row r="41573" ht="0" hidden="1" customHeight="1" x14ac:dyDescent="0.25"/>
    <row r="41574" ht="0" hidden="1" customHeight="1" x14ac:dyDescent="0.25"/>
    <row r="41575" ht="0" hidden="1" customHeight="1" x14ac:dyDescent="0.25"/>
    <row r="41576" ht="0" hidden="1" customHeight="1" x14ac:dyDescent="0.25"/>
    <row r="41577" ht="0" hidden="1" customHeight="1" x14ac:dyDescent="0.25"/>
    <row r="41578" ht="0" hidden="1" customHeight="1" x14ac:dyDescent="0.25"/>
    <row r="41579" ht="0" hidden="1" customHeight="1" x14ac:dyDescent="0.25"/>
    <row r="41580" ht="0" hidden="1" customHeight="1" x14ac:dyDescent="0.25"/>
    <row r="41581" ht="0" hidden="1" customHeight="1" x14ac:dyDescent="0.25"/>
    <row r="41582" ht="0" hidden="1" customHeight="1" x14ac:dyDescent="0.25"/>
    <row r="41583" ht="0" hidden="1" customHeight="1" x14ac:dyDescent="0.25"/>
    <row r="41584" ht="0" hidden="1" customHeight="1" x14ac:dyDescent="0.25"/>
    <row r="41585" ht="0" hidden="1" customHeight="1" x14ac:dyDescent="0.25"/>
    <row r="41586" ht="0" hidden="1" customHeight="1" x14ac:dyDescent="0.25"/>
    <row r="41587" ht="0" hidden="1" customHeight="1" x14ac:dyDescent="0.25"/>
    <row r="41588" ht="0" hidden="1" customHeight="1" x14ac:dyDescent="0.25"/>
    <row r="41589" ht="0" hidden="1" customHeight="1" x14ac:dyDescent="0.25"/>
    <row r="41590" ht="0" hidden="1" customHeight="1" x14ac:dyDescent="0.25"/>
    <row r="41591" ht="0" hidden="1" customHeight="1" x14ac:dyDescent="0.25"/>
    <row r="41592" ht="0" hidden="1" customHeight="1" x14ac:dyDescent="0.25"/>
    <row r="41593" ht="0" hidden="1" customHeight="1" x14ac:dyDescent="0.25"/>
    <row r="41594" ht="0" hidden="1" customHeight="1" x14ac:dyDescent="0.25"/>
    <row r="41595" ht="0" hidden="1" customHeight="1" x14ac:dyDescent="0.25"/>
    <row r="41596" ht="0" hidden="1" customHeight="1" x14ac:dyDescent="0.25"/>
    <row r="41597" ht="0" hidden="1" customHeight="1" x14ac:dyDescent="0.25"/>
    <row r="41598" ht="0" hidden="1" customHeight="1" x14ac:dyDescent="0.25"/>
    <row r="41599" ht="0" hidden="1" customHeight="1" x14ac:dyDescent="0.25"/>
    <row r="41600" ht="0" hidden="1" customHeight="1" x14ac:dyDescent="0.25"/>
    <row r="41601" ht="0" hidden="1" customHeight="1" x14ac:dyDescent="0.25"/>
    <row r="41602" ht="0" hidden="1" customHeight="1" x14ac:dyDescent="0.25"/>
    <row r="41603" ht="0" hidden="1" customHeight="1" x14ac:dyDescent="0.25"/>
    <row r="41604" ht="0" hidden="1" customHeight="1" x14ac:dyDescent="0.25"/>
    <row r="41605" ht="0" hidden="1" customHeight="1" x14ac:dyDescent="0.25"/>
    <row r="41606" ht="0" hidden="1" customHeight="1" x14ac:dyDescent="0.25"/>
    <row r="41607" ht="0" hidden="1" customHeight="1" x14ac:dyDescent="0.25"/>
    <row r="41608" ht="0" hidden="1" customHeight="1" x14ac:dyDescent="0.25"/>
    <row r="41609" ht="0" hidden="1" customHeight="1" x14ac:dyDescent="0.25"/>
    <row r="41610" ht="0" hidden="1" customHeight="1" x14ac:dyDescent="0.25"/>
    <row r="41611" ht="0" hidden="1" customHeight="1" x14ac:dyDescent="0.25"/>
    <row r="41612" ht="0" hidden="1" customHeight="1" x14ac:dyDescent="0.25"/>
    <row r="41613" ht="0" hidden="1" customHeight="1" x14ac:dyDescent="0.25"/>
    <row r="41614" ht="0" hidden="1" customHeight="1" x14ac:dyDescent="0.25"/>
    <row r="41615" ht="0" hidden="1" customHeight="1" x14ac:dyDescent="0.25"/>
    <row r="41616" ht="0" hidden="1" customHeight="1" x14ac:dyDescent="0.25"/>
    <row r="41617" ht="0" hidden="1" customHeight="1" x14ac:dyDescent="0.25"/>
    <row r="41618" ht="0" hidden="1" customHeight="1" x14ac:dyDescent="0.25"/>
    <row r="41619" ht="0" hidden="1" customHeight="1" x14ac:dyDescent="0.25"/>
    <row r="41620" ht="0" hidden="1" customHeight="1" x14ac:dyDescent="0.25"/>
    <row r="41621" ht="0" hidden="1" customHeight="1" x14ac:dyDescent="0.25"/>
    <row r="41622" ht="0" hidden="1" customHeight="1" x14ac:dyDescent="0.25"/>
    <row r="41623" ht="0" hidden="1" customHeight="1" x14ac:dyDescent="0.25"/>
    <row r="41624" ht="0" hidden="1" customHeight="1" x14ac:dyDescent="0.25"/>
    <row r="41625" ht="0" hidden="1" customHeight="1" x14ac:dyDescent="0.25"/>
    <row r="41626" ht="0" hidden="1" customHeight="1" x14ac:dyDescent="0.25"/>
    <row r="41627" ht="0" hidden="1" customHeight="1" x14ac:dyDescent="0.25"/>
    <row r="41628" ht="0" hidden="1" customHeight="1" x14ac:dyDescent="0.25"/>
    <row r="41629" ht="0" hidden="1" customHeight="1" x14ac:dyDescent="0.25"/>
    <row r="41630" ht="0" hidden="1" customHeight="1" x14ac:dyDescent="0.25"/>
    <row r="41631" ht="0" hidden="1" customHeight="1" x14ac:dyDescent="0.25"/>
    <row r="41632" ht="0" hidden="1" customHeight="1" x14ac:dyDescent="0.25"/>
    <row r="41633" ht="0" hidden="1" customHeight="1" x14ac:dyDescent="0.25"/>
    <row r="41634" ht="0" hidden="1" customHeight="1" x14ac:dyDescent="0.25"/>
    <row r="41635" ht="0" hidden="1" customHeight="1" x14ac:dyDescent="0.25"/>
    <row r="41636" ht="0" hidden="1" customHeight="1" x14ac:dyDescent="0.25"/>
    <row r="41637" ht="0" hidden="1" customHeight="1" x14ac:dyDescent="0.25"/>
    <row r="41638" ht="0" hidden="1" customHeight="1" x14ac:dyDescent="0.25"/>
    <row r="41639" ht="0" hidden="1" customHeight="1" x14ac:dyDescent="0.25"/>
    <row r="41640" ht="0" hidden="1" customHeight="1" x14ac:dyDescent="0.25"/>
    <row r="41641" ht="0" hidden="1" customHeight="1" x14ac:dyDescent="0.25"/>
    <row r="41642" ht="0" hidden="1" customHeight="1" x14ac:dyDescent="0.25"/>
    <row r="41643" ht="0" hidden="1" customHeight="1" x14ac:dyDescent="0.25"/>
    <row r="41644" ht="0" hidden="1" customHeight="1" x14ac:dyDescent="0.25"/>
    <row r="41645" ht="0" hidden="1" customHeight="1" x14ac:dyDescent="0.25"/>
    <row r="41646" ht="0" hidden="1" customHeight="1" x14ac:dyDescent="0.25"/>
    <row r="41647" ht="0" hidden="1" customHeight="1" x14ac:dyDescent="0.25"/>
    <row r="41648" ht="0" hidden="1" customHeight="1" x14ac:dyDescent="0.25"/>
    <row r="41649" ht="0" hidden="1" customHeight="1" x14ac:dyDescent="0.25"/>
    <row r="41650" ht="0" hidden="1" customHeight="1" x14ac:dyDescent="0.25"/>
    <row r="41651" ht="0" hidden="1" customHeight="1" x14ac:dyDescent="0.25"/>
    <row r="41652" ht="0" hidden="1" customHeight="1" x14ac:dyDescent="0.25"/>
    <row r="41653" ht="0" hidden="1" customHeight="1" x14ac:dyDescent="0.25"/>
    <row r="41654" ht="0" hidden="1" customHeight="1" x14ac:dyDescent="0.25"/>
    <row r="41655" ht="0" hidden="1" customHeight="1" x14ac:dyDescent="0.25"/>
    <row r="41656" ht="0" hidden="1" customHeight="1" x14ac:dyDescent="0.25"/>
    <row r="41657" ht="0" hidden="1" customHeight="1" x14ac:dyDescent="0.25"/>
    <row r="41658" ht="0" hidden="1" customHeight="1" x14ac:dyDescent="0.25"/>
    <row r="41659" ht="0" hidden="1" customHeight="1" x14ac:dyDescent="0.25"/>
    <row r="41660" ht="0" hidden="1" customHeight="1" x14ac:dyDescent="0.25"/>
    <row r="41661" ht="0" hidden="1" customHeight="1" x14ac:dyDescent="0.25"/>
    <row r="41662" ht="0" hidden="1" customHeight="1" x14ac:dyDescent="0.25"/>
    <row r="41663" ht="0" hidden="1" customHeight="1" x14ac:dyDescent="0.25"/>
    <row r="41664" ht="0" hidden="1" customHeight="1" x14ac:dyDescent="0.25"/>
    <row r="41665" ht="0" hidden="1" customHeight="1" x14ac:dyDescent="0.25"/>
    <row r="41666" ht="0" hidden="1" customHeight="1" x14ac:dyDescent="0.25"/>
    <row r="41667" ht="0" hidden="1" customHeight="1" x14ac:dyDescent="0.25"/>
    <row r="41668" ht="0" hidden="1" customHeight="1" x14ac:dyDescent="0.25"/>
    <row r="41669" ht="0" hidden="1" customHeight="1" x14ac:dyDescent="0.25"/>
    <row r="41670" ht="0" hidden="1" customHeight="1" x14ac:dyDescent="0.25"/>
    <row r="41671" ht="0" hidden="1" customHeight="1" x14ac:dyDescent="0.25"/>
    <row r="41672" ht="0" hidden="1" customHeight="1" x14ac:dyDescent="0.25"/>
    <row r="41673" ht="0" hidden="1" customHeight="1" x14ac:dyDescent="0.25"/>
    <row r="41674" ht="0" hidden="1" customHeight="1" x14ac:dyDescent="0.25"/>
    <row r="41675" ht="0" hidden="1" customHeight="1" x14ac:dyDescent="0.25"/>
    <row r="41676" ht="0" hidden="1" customHeight="1" x14ac:dyDescent="0.25"/>
    <row r="41677" ht="0" hidden="1" customHeight="1" x14ac:dyDescent="0.25"/>
    <row r="41678" ht="0" hidden="1" customHeight="1" x14ac:dyDescent="0.25"/>
    <row r="41679" ht="0" hidden="1" customHeight="1" x14ac:dyDescent="0.25"/>
    <row r="41680" ht="0" hidden="1" customHeight="1" x14ac:dyDescent="0.25"/>
    <row r="41681" ht="0" hidden="1" customHeight="1" x14ac:dyDescent="0.25"/>
    <row r="41682" ht="0" hidden="1" customHeight="1" x14ac:dyDescent="0.25"/>
    <row r="41683" ht="0" hidden="1" customHeight="1" x14ac:dyDescent="0.25"/>
    <row r="41684" ht="0" hidden="1" customHeight="1" x14ac:dyDescent="0.25"/>
    <row r="41685" ht="0" hidden="1" customHeight="1" x14ac:dyDescent="0.25"/>
    <row r="41686" ht="0" hidden="1" customHeight="1" x14ac:dyDescent="0.25"/>
    <row r="41687" ht="0" hidden="1" customHeight="1" x14ac:dyDescent="0.25"/>
    <row r="41688" ht="0" hidden="1" customHeight="1" x14ac:dyDescent="0.25"/>
    <row r="41689" ht="0" hidden="1" customHeight="1" x14ac:dyDescent="0.25"/>
    <row r="41690" ht="0" hidden="1" customHeight="1" x14ac:dyDescent="0.25"/>
    <row r="41691" ht="0" hidden="1" customHeight="1" x14ac:dyDescent="0.25"/>
    <row r="41692" ht="0" hidden="1" customHeight="1" x14ac:dyDescent="0.25"/>
    <row r="41693" ht="0" hidden="1" customHeight="1" x14ac:dyDescent="0.25"/>
    <row r="41694" ht="0" hidden="1" customHeight="1" x14ac:dyDescent="0.25"/>
    <row r="41695" ht="0" hidden="1" customHeight="1" x14ac:dyDescent="0.25"/>
    <row r="41696" ht="0" hidden="1" customHeight="1" x14ac:dyDescent="0.25"/>
    <row r="41697" ht="0" hidden="1" customHeight="1" x14ac:dyDescent="0.25"/>
    <row r="41698" ht="0" hidden="1" customHeight="1" x14ac:dyDescent="0.25"/>
    <row r="41699" ht="0" hidden="1" customHeight="1" x14ac:dyDescent="0.25"/>
    <row r="41700" ht="0" hidden="1" customHeight="1" x14ac:dyDescent="0.25"/>
    <row r="41701" ht="0" hidden="1" customHeight="1" x14ac:dyDescent="0.25"/>
    <row r="41702" ht="0" hidden="1" customHeight="1" x14ac:dyDescent="0.25"/>
    <row r="41703" ht="0" hidden="1" customHeight="1" x14ac:dyDescent="0.25"/>
    <row r="41704" ht="0" hidden="1" customHeight="1" x14ac:dyDescent="0.25"/>
    <row r="41705" ht="0" hidden="1" customHeight="1" x14ac:dyDescent="0.25"/>
    <row r="41706" ht="0" hidden="1" customHeight="1" x14ac:dyDescent="0.25"/>
    <row r="41707" ht="0" hidden="1" customHeight="1" x14ac:dyDescent="0.25"/>
    <row r="41708" ht="0" hidden="1" customHeight="1" x14ac:dyDescent="0.25"/>
    <row r="41709" ht="0" hidden="1" customHeight="1" x14ac:dyDescent="0.25"/>
    <row r="41710" ht="0" hidden="1" customHeight="1" x14ac:dyDescent="0.25"/>
    <row r="41711" ht="0" hidden="1" customHeight="1" x14ac:dyDescent="0.25"/>
    <row r="41712" ht="0" hidden="1" customHeight="1" x14ac:dyDescent="0.25"/>
    <row r="41713" ht="0" hidden="1" customHeight="1" x14ac:dyDescent="0.25"/>
    <row r="41714" ht="0" hidden="1" customHeight="1" x14ac:dyDescent="0.25"/>
    <row r="41715" ht="0" hidden="1" customHeight="1" x14ac:dyDescent="0.25"/>
    <row r="41716" ht="0" hidden="1" customHeight="1" x14ac:dyDescent="0.25"/>
    <row r="41717" ht="0" hidden="1" customHeight="1" x14ac:dyDescent="0.25"/>
    <row r="41718" ht="0" hidden="1" customHeight="1" x14ac:dyDescent="0.25"/>
    <row r="41719" ht="0" hidden="1" customHeight="1" x14ac:dyDescent="0.25"/>
    <row r="41720" ht="0" hidden="1" customHeight="1" x14ac:dyDescent="0.25"/>
    <row r="41721" ht="0" hidden="1" customHeight="1" x14ac:dyDescent="0.25"/>
    <row r="41722" ht="0" hidden="1" customHeight="1" x14ac:dyDescent="0.25"/>
    <row r="41723" ht="0" hidden="1" customHeight="1" x14ac:dyDescent="0.25"/>
    <row r="41724" ht="0" hidden="1" customHeight="1" x14ac:dyDescent="0.25"/>
    <row r="41725" ht="0" hidden="1" customHeight="1" x14ac:dyDescent="0.25"/>
    <row r="41726" ht="0" hidden="1" customHeight="1" x14ac:dyDescent="0.25"/>
    <row r="41727" ht="0" hidden="1" customHeight="1" x14ac:dyDescent="0.25"/>
    <row r="41728" ht="0" hidden="1" customHeight="1" x14ac:dyDescent="0.25"/>
    <row r="41729" ht="0" hidden="1" customHeight="1" x14ac:dyDescent="0.25"/>
    <row r="41730" ht="0" hidden="1" customHeight="1" x14ac:dyDescent="0.25"/>
    <row r="41731" ht="0" hidden="1" customHeight="1" x14ac:dyDescent="0.25"/>
    <row r="41732" ht="0" hidden="1" customHeight="1" x14ac:dyDescent="0.25"/>
    <row r="41733" ht="0" hidden="1" customHeight="1" x14ac:dyDescent="0.25"/>
    <row r="41734" ht="0" hidden="1" customHeight="1" x14ac:dyDescent="0.25"/>
    <row r="41735" ht="0" hidden="1" customHeight="1" x14ac:dyDescent="0.25"/>
    <row r="41736" ht="0" hidden="1" customHeight="1" x14ac:dyDescent="0.25"/>
    <row r="41737" ht="0" hidden="1" customHeight="1" x14ac:dyDescent="0.25"/>
    <row r="41738" ht="0" hidden="1" customHeight="1" x14ac:dyDescent="0.25"/>
    <row r="41739" ht="0" hidden="1" customHeight="1" x14ac:dyDescent="0.25"/>
    <row r="41740" ht="0" hidden="1" customHeight="1" x14ac:dyDescent="0.25"/>
    <row r="41741" ht="0" hidden="1" customHeight="1" x14ac:dyDescent="0.25"/>
    <row r="41742" ht="0" hidden="1" customHeight="1" x14ac:dyDescent="0.25"/>
    <row r="41743" ht="0" hidden="1" customHeight="1" x14ac:dyDescent="0.25"/>
    <row r="41744" ht="0" hidden="1" customHeight="1" x14ac:dyDescent="0.25"/>
    <row r="41745" ht="0" hidden="1" customHeight="1" x14ac:dyDescent="0.25"/>
    <row r="41746" ht="0" hidden="1" customHeight="1" x14ac:dyDescent="0.25"/>
    <row r="41747" ht="0" hidden="1" customHeight="1" x14ac:dyDescent="0.25"/>
    <row r="41748" ht="0" hidden="1" customHeight="1" x14ac:dyDescent="0.25"/>
    <row r="41749" ht="0" hidden="1" customHeight="1" x14ac:dyDescent="0.25"/>
    <row r="41750" ht="0" hidden="1" customHeight="1" x14ac:dyDescent="0.25"/>
    <row r="41751" ht="0" hidden="1" customHeight="1" x14ac:dyDescent="0.25"/>
    <row r="41752" ht="0" hidden="1" customHeight="1" x14ac:dyDescent="0.25"/>
    <row r="41753" ht="0" hidden="1" customHeight="1" x14ac:dyDescent="0.25"/>
    <row r="41754" ht="0" hidden="1" customHeight="1" x14ac:dyDescent="0.25"/>
    <row r="41755" ht="0" hidden="1" customHeight="1" x14ac:dyDescent="0.25"/>
    <row r="41756" ht="0" hidden="1" customHeight="1" x14ac:dyDescent="0.25"/>
    <row r="41757" ht="0" hidden="1" customHeight="1" x14ac:dyDescent="0.25"/>
    <row r="41758" ht="0" hidden="1" customHeight="1" x14ac:dyDescent="0.25"/>
    <row r="41759" ht="0" hidden="1" customHeight="1" x14ac:dyDescent="0.25"/>
    <row r="41760" ht="0" hidden="1" customHeight="1" x14ac:dyDescent="0.25"/>
    <row r="41761" ht="0" hidden="1" customHeight="1" x14ac:dyDescent="0.25"/>
    <row r="41762" ht="0" hidden="1" customHeight="1" x14ac:dyDescent="0.25"/>
    <row r="41763" ht="0" hidden="1" customHeight="1" x14ac:dyDescent="0.25"/>
    <row r="41764" ht="0" hidden="1" customHeight="1" x14ac:dyDescent="0.25"/>
    <row r="41765" ht="0" hidden="1" customHeight="1" x14ac:dyDescent="0.25"/>
    <row r="41766" ht="0" hidden="1" customHeight="1" x14ac:dyDescent="0.25"/>
    <row r="41767" ht="0" hidden="1" customHeight="1" x14ac:dyDescent="0.25"/>
    <row r="41768" ht="0" hidden="1" customHeight="1" x14ac:dyDescent="0.25"/>
    <row r="41769" ht="0" hidden="1" customHeight="1" x14ac:dyDescent="0.25"/>
    <row r="41770" ht="0" hidden="1" customHeight="1" x14ac:dyDescent="0.25"/>
    <row r="41771" ht="0" hidden="1" customHeight="1" x14ac:dyDescent="0.25"/>
    <row r="41772" ht="0" hidden="1" customHeight="1" x14ac:dyDescent="0.25"/>
    <row r="41773" ht="0" hidden="1" customHeight="1" x14ac:dyDescent="0.25"/>
    <row r="41774" ht="0" hidden="1" customHeight="1" x14ac:dyDescent="0.25"/>
    <row r="41775" ht="0" hidden="1" customHeight="1" x14ac:dyDescent="0.25"/>
    <row r="41776" ht="0" hidden="1" customHeight="1" x14ac:dyDescent="0.25"/>
    <row r="41777" ht="0" hidden="1" customHeight="1" x14ac:dyDescent="0.25"/>
    <row r="41778" ht="0" hidden="1" customHeight="1" x14ac:dyDescent="0.25"/>
    <row r="41779" ht="0" hidden="1" customHeight="1" x14ac:dyDescent="0.25"/>
    <row r="41780" ht="0" hidden="1" customHeight="1" x14ac:dyDescent="0.25"/>
    <row r="41781" ht="0" hidden="1" customHeight="1" x14ac:dyDescent="0.25"/>
    <row r="41782" ht="0" hidden="1" customHeight="1" x14ac:dyDescent="0.25"/>
    <row r="41783" ht="0" hidden="1" customHeight="1" x14ac:dyDescent="0.25"/>
    <row r="41784" ht="0" hidden="1" customHeight="1" x14ac:dyDescent="0.25"/>
    <row r="41785" ht="0" hidden="1" customHeight="1" x14ac:dyDescent="0.25"/>
    <row r="41786" ht="0" hidden="1" customHeight="1" x14ac:dyDescent="0.25"/>
    <row r="41787" ht="0" hidden="1" customHeight="1" x14ac:dyDescent="0.25"/>
    <row r="41788" ht="0" hidden="1" customHeight="1" x14ac:dyDescent="0.25"/>
    <row r="41789" ht="0" hidden="1" customHeight="1" x14ac:dyDescent="0.25"/>
    <row r="41790" ht="0" hidden="1" customHeight="1" x14ac:dyDescent="0.25"/>
    <row r="41791" ht="0" hidden="1" customHeight="1" x14ac:dyDescent="0.25"/>
    <row r="41792" ht="0" hidden="1" customHeight="1" x14ac:dyDescent="0.25"/>
    <row r="41793" ht="0" hidden="1" customHeight="1" x14ac:dyDescent="0.25"/>
    <row r="41794" ht="0" hidden="1" customHeight="1" x14ac:dyDescent="0.25"/>
    <row r="41795" ht="0" hidden="1" customHeight="1" x14ac:dyDescent="0.25"/>
    <row r="41796" ht="0" hidden="1" customHeight="1" x14ac:dyDescent="0.25"/>
    <row r="41797" ht="0" hidden="1" customHeight="1" x14ac:dyDescent="0.25"/>
    <row r="41798" ht="0" hidden="1" customHeight="1" x14ac:dyDescent="0.25"/>
    <row r="41799" ht="0" hidden="1" customHeight="1" x14ac:dyDescent="0.25"/>
    <row r="41800" ht="0" hidden="1" customHeight="1" x14ac:dyDescent="0.25"/>
    <row r="41801" ht="0" hidden="1" customHeight="1" x14ac:dyDescent="0.25"/>
    <row r="41802" ht="0" hidden="1" customHeight="1" x14ac:dyDescent="0.25"/>
    <row r="41803" ht="0" hidden="1" customHeight="1" x14ac:dyDescent="0.25"/>
    <row r="41804" ht="0" hidden="1" customHeight="1" x14ac:dyDescent="0.25"/>
    <row r="41805" ht="0" hidden="1" customHeight="1" x14ac:dyDescent="0.25"/>
    <row r="41806" ht="0" hidden="1" customHeight="1" x14ac:dyDescent="0.25"/>
    <row r="41807" ht="0" hidden="1" customHeight="1" x14ac:dyDescent="0.25"/>
    <row r="41808" ht="0" hidden="1" customHeight="1" x14ac:dyDescent="0.25"/>
    <row r="41809" ht="0" hidden="1" customHeight="1" x14ac:dyDescent="0.25"/>
    <row r="41810" ht="0" hidden="1" customHeight="1" x14ac:dyDescent="0.25"/>
    <row r="41811" ht="0" hidden="1" customHeight="1" x14ac:dyDescent="0.25"/>
    <row r="41812" ht="0" hidden="1" customHeight="1" x14ac:dyDescent="0.25"/>
    <row r="41813" ht="0" hidden="1" customHeight="1" x14ac:dyDescent="0.25"/>
    <row r="41814" ht="0" hidden="1" customHeight="1" x14ac:dyDescent="0.25"/>
    <row r="41815" ht="0" hidden="1" customHeight="1" x14ac:dyDescent="0.25"/>
    <row r="41816" ht="0" hidden="1" customHeight="1" x14ac:dyDescent="0.25"/>
    <row r="41817" ht="0" hidden="1" customHeight="1" x14ac:dyDescent="0.25"/>
    <row r="41818" ht="0" hidden="1" customHeight="1" x14ac:dyDescent="0.25"/>
    <row r="41819" ht="0" hidden="1" customHeight="1" x14ac:dyDescent="0.25"/>
    <row r="41820" ht="0" hidden="1" customHeight="1" x14ac:dyDescent="0.25"/>
    <row r="41821" ht="0" hidden="1" customHeight="1" x14ac:dyDescent="0.25"/>
    <row r="41822" ht="0" hidden="1" customHeight="1" x14ac:dyDescent="0.25"/>
    <row r="41823" ht="0" hidden="1" customHeight="1" x14ac:dyDescent="0.25"/>
    <row r="41824" ht="0" hidden="1" customHeight="1" x14ac:dyDescent="0.25"/>
    <row r="41825" ht="0" hidden="1" customHeight="1" x14ac:dyDescent="0.25"/>
    <row r="41826" ht="0" hidden="1" customHeight="1" x14ac:dyDescent="0.25"/>
    <row r="41827" ht="0" hidden="1" customHeight="1" x14ac:dyDescent="0.25"/>
    <row r="41828" ht="0" hidden="1" customHeight="1" x14ac:dyDescent="0.25"/>
    <row r="41829" ht="0" hidden="1" customHeight="1" x14ac:dyDescent="0.25"/>
    <row r="41830" ht="0" hidden="1" customHeight="1" x14ac:dyDescent="0.25"/>
    <row r="41831" ht="0" hidden="1" customHeight="1" x14ac:dyDescent="0.25"/>
    <row r="41832" ht="0" hidden="1" customHeight="1" x14ac:dyDescent="0.25"/>
    <row r="41833" ht="0" hidden="1" customHeight="1" x14ac:dyDescent="0.25"/>
    <row r="41834" ht="0" hidden="1" customHeight="1" x14ac:dyDescent="0.25"/>
    <row r="41835" ht="0" hidden="1" customHeight="1" x14ac:dyDescent="0.25"/>
    <row r="41836" ht="0" hidden="1" customHeight="1" x14ac:dyDescent="0.25"/>
    <row r="41837" ht="0" hidden="1" customHeight="1" x14ac:dyDescent="0.25"/>
    <row r="41838" ht="0" hidden="1" customHeight="1" x14ac:dyDescent="0.25"/>
    <row r="41839" ht="0" hidden="1" customHeight="1" x14ac:dyDescent="0.25"/>
    <row r="41840" ht="0" hidden="1" customHeight="1" x14ac:dyDescent="0.25"/>
    <row r="41841" ht="0" hidden="1" customHeight="1" x14ac:dyDescent="0.25"/>
    <row r="41842" ht="0" hidden="1" customHeight="1" x14ac:dyDescent="0.25"/>
    <row r="41843" ht="0" hidden="1" customHeight="1" x14ac:dyDescent="0.25"/>
    <row r="41844" ht="0" hidden="1" customHeight="1" x14ac:dyDescent="0.25"/>
    <row r="41845" ht="0" hidden="1" customHeight="1" x14ac:dyDescent="0.25"/>
    <row r="41846" ht="0" hidden="1" customHeight="1" x14ac:dyDescent="0.25"/>
    <row r="41847" ht="0" hidden="1" customHeight="1" x14ac:dyDescent="0.25"/>
    <row r="41848" ht="0" hidden="1" customHeight="1" x14ac:dyDescent="0.25"/>
    <row r="41849" ht="0" hidden="1" customHeight="1" x14ac:dyDescent="0.25"/>
    <row r="41850" ht="0" hidden="1" customHeight="1" x14ac:dyDescent="0.25"/>
    <row r="41851" ht="0" hidden="1" customHeight="1" x14ac:dyDescent="0.25"/>
    <row r="41852" ht="0" hidden="1" customHeight="1" x14ac:dyDescent="0.25"/>
    <row r="41853" ht="0" hidden="1" customHeight="1" x14ac:dyDescent="0.25"/>
    <row r="41854" ht="0" hidden="1" customHeight="1" x14ac:dyDescent="0.25"/>
    <row r="41855" ht="0" hidden="1" customHeight="1" x14ac:dyDescent="0.25"/>
    <row r="41856" ht="0" hidden="1" customHeight="1" x14ac:dyDescent="0.25"/>
    <row r="41857" ht="0" hidden="1" customHeight="1" x14ac:dyDescent="0.25"/>
    <row r="41858" ht="0" hidden="1" customHeight="1" x14ac:dyDescent="0.25"/>
    <row r="41859" ht="0" hidden="1" customHeight="1" x14ac:dyDescent="0.25"/>
    <row r="41860" ht="0" hidden="1" customHeight="1" x14ac:dyDescent="0.25"/>
    <row r="41861" ht="0" hidden="1" customHeight="1" x14ac:dyDescent="0.25"/>
    <row r="41862" ht="0" hidden="1" customHeight="1" x14ac:dyDescent="0.25"/>
    <row r="41863" ht="0" hidden="1" customHeight="1" x14ac:dyDescent="0.25"/>
    <row r="41864" ht="0" hidden="1" customHeight="1" x14ac:dyDescent="0.25"/>
    <row r="41865" ht="0" hidden="1" customHeight="1" x14ac:dyDescent="0.25"/>
    <row r="41866" ht="0" hidden="1" customHeight="1" x14ac:dyDescent="0.25"/>
    <row r="41867" ht="0" hidden="1" customHeight="1" x14ac:dyDescent="0.25"/>
    <row r="41868" ht="0" hidden="1" customHeight="1" x14ac:dyDescent="0.25"/>
    <row r="41869" ht="0" hidden="1" customHeight="1" x14ac:dyDescent="0.25"/>
    <row r="41870" ht="0" hidden="1" customHeight="1" x14ac:dyDescent="0.25"/>
    <row r="41871" ht="0" hidden="1" customHeight="1" x14ac:dyDescent="0.25"/>
    <row r="41872" ht="0" hidden="1" customHeight="1" x14ac:dyDescent="0.25"/>
    <row r="41873" ht="0" hidden="1" customHeight="1" x14ac:dyDescent="0.25"/>
    <row r="41874" ht="0" hidden="1" customHeight="1" x14ac:dyDescent="0.25"/>
    <row r="41875" ht="0" hidden="1" customHeight="1" x14ac:dyDescent="0.25"/>
    <row r="41876" ht="0" hidden="1" customHeight="1" x14ac:dyDescent="0.25"/>
    <row r="41877" ht="0" hidden="1" customHeight="1" x14ac:dyDescent="0.25"/>
    <row r="41878" ht="0" hidden="1" customHeight="1" x14ac:dyDescent="0.25"/>
    <row r="41879" ht="0" hidden="1" customHeight="1" x14ac:dyDescent="0.25"/>
    <row r="41880" ht="0" hidden="1" customHeight="1" x14ac:dyDescent="0.25"/>
    <row r="41881" ht="0" hidden="1" customHeight="1" x14ac:dyDescent="0.25"/>
    <row r="41882" ht="0" hidden="1" customHeight="1" x14ac:dyDescent="0.25"/>
    <row r="41883" ht="0" hidden="1" customHeight="1" x14ac:dyDescent="0.25"/>
    <row r="41884" ht="0" hidden="1" customHeight="1" x14ac:dyDescent="0.25"/>
    <row r="41885" ht="0" hidden="1" customHeight="1" x14ac:dyDescent="0.25"/>
    <row r="41886" ht="0" hidden="1" customHeight="1" x14ac:dyDescent="0.25"/>
    <row r="41887" ht="0" hidden="1" customHeight="1" x14ac:dyDescent="0.25"/>
    <row r="41888" ht="0" hidden="1" customHeight="1" x14ac:dyDescent="0.25"/>
    <row r="41889" ht="0" hidden="1" customHeight="1" x14ac:dyDescent="0.25"/>
    <row r="41890" ht="0" hidden="1" customHeight="1" x14ac:dyDescent="0.25"/>
    <row r="41891" ht="0" hidden="1" customHeight="1" x14ac:dyDescent="0.25"/>
    <row r="41892" ht="0" hidden="1" customHeight="1" x14ac:dyDescent="0.25"/>
    <row r="41893" ht="0" hidden="1" customHeight="1" x14ac:dyDescent="0.25"/>
    <row r="41894" ht="0" hidden="1" customHeight="1" x14ac:dyDescent="0.25"/>
    <row r="41895" ht="0" hidden="1" customHeight="1" x14ac:dyDescent="0.25"/>
    <row r="41896" ht="0" hidden="1" customHeight="1" x14ac:dyDescent="0.25"/>
    <row r="41897" ht="0" hidden="1" customHeight="1" x14ac:dyDescent="0.25"/>
    <row r="41898" ht="0" hidden="1" customHeight="1" x14ac:dyDescent="0.25"/>
    <row r="41899" ht="0" hidden="1" customHeight="1" x14ac:dyDescent="0.25"/>
    <row r="41900" ht="0" hidden="1" customHeight="1" x14ac:dyDescent="0.25"/>
    <row r="41901" ht="0" hidden="1" customHeight="1" x14ac:dyDescent="0.25"/>
    <row r="41902" ht="0" hidden="1" customHeight="1" x14ac:dyDescent="0.25"/>
    <row r="41903" ht="0" hidden="1" customHeight="1" x14ac:dyDescent="0.25"/>
    <row r="41904" ht="0" hidden="1" customHeight="1" x14ac:dyDescent="0.25"/>
    <row r="41905" ht="0" hidden="1" customHeight="1" x14ac:dyDescent="0.25"/>
    <row r="41906" ht="0" hidden="1" customHeight="1" x14ac:dyDescent="0.25"/>
    <row r="41907" ht="0" hidden="1" customHeight="1" x14ac:dyDescent="0.25"/>
    <row r="41908" ht="0" hidden="1" customHeight="1" x14ac:dyDescent="0.25"/>
    <row r="41909" ht="0" hidden="1" customHeight="1" x14ac:dyDescent="0.25"/>
    <row r="41910" ht="0" hidden="1" customHeight="1" x14ac:dyDescent="0.25"/>
    <row r="41911" ht="0" hidden="1" customHeight="1" x14ac:dyDescent="0.25"/>
    <row r="41912" ht="0" hidden="1" customHeight="1" x14ac:dyDescent="0.25"/>
    <row r="41913" ht="0" hidden="1" customHeight="1" x14ac:dyDescent="0.25"/>
    <row r="41914" ht="0" hidden="1" customHeight="1" x14ac:dyDescent="0.25"/>
    <row r="41915" ht="0" hidden="1" customHeight="1" x14ac:dyDescent="0.25"/>
    <row r="41916" ht="0" hidden="1" customHeight="1" x14ac:dyDescent="0.25"/>
    <row r="41917" ht="0" hidden="1" customHeight="1" x14ac:dyDescent="0.25"/>
    <row r="41918" ht="0" hidden="1" customHeight="1" x14ac:dyDescent="0.25"/>
    <row r="41919" ht="0" hidden="1" customHeight="1" x14ac:dyDescent="0.25"/>
    <row r="41920" ht="0" hidden="1" customHeight="1" x14ac:dyDescent="0.25"/>
    <row r="41921" ht="0" hidden="1" customHeight="1" x14ac:dyDescent="0.25"/>
    <row r="41922" ht="0" hidden="1" customHeight="1" x14ac:dyDescent="0.25"/>
    <row r="41923" ht="0" hidden="1" customHeight="1" x14ac:dyDescent="0.25"/>
    <row r="41924" ht="0" hidden="1" customHeight="1" x14ac:dyDescent="0.25"/>
    <row r="41925" ht="0" hidden="1" customHeight="1" x14ac:dyDescent="0.25"/>
    <row r="41926" ht="0" hidden="1" customHeight="1" x14ac:dyDescent="0.25"/>
    <row r="41927" ht="0" hidden="1" customHeight="1" x14ac:dyDescent="0.25"/>
    <row r="41928" ht="0" hidden="1" customHeight="1" x14ac:dyDescent="0.25"/>
    <row r="41929" ht="0" hidden="1" customHeight="1" x14ac:dyDescent="0.25"/>
    <row r="41930" ht="0" hidden="1" customHeight="1" x14ac:dyDescent="0.25"/>
    <row r="41931" ht="0" hidden="1" customHeight="1" x14ac:dyDescent="0.25"/>
    <row r="41932" ht="0" hidden="1" customHeight="1" x14ac:dyDescent="0.25"/>
    <row r="41933" ht="0" hidden="1" customHeight="1" x14ac:dyDescent="0.25"/>
    <row r="41934" ht="0" hidden="1" customHeight="1" x14ac:dyDescent="0.25"/>
    <row r="41935" ht="0" hidden="1" customHeight="1" x14ac:dyDescent="0.25"/>
    <row r="41936" ht="0" hidden="1" customHeight="1" x14ac:dyDescent="0.25"/>
    <row r="41937" ht="0" hidden="1" customHeight="1" x14ac:dyDescent="0.25"/>
    <row r="41938" ht="0" hidden="1" customHeight="1" x14ac:dyDescent="0.25"/>
    <row r="41939" ht="0" hidden="1" customHeight="1" x14ac:dyDescent="0.25"/>
    <row r="41940" ht="0" hidden="1" customHeight="1" x14ac:dyDescent="0.25"/>
    <row r="41941" ht="0" hidden="1" customHeight="1" x14ac:dyDescent="0.25"/>
    <row r="41942" ht="0" hidden="1" customHeight="1" x14ac:dyDescent="0.25"/>
    <row r="41943" ht="0" hidden="1" customHeight="1" x14ac:dyDescent="0.25"/>
    <row r="41944" ht="0" hidden="1" customHeight="1" x14ac:dyDescent="0.25"/>
    <row r="41945" ht="0" hidden="1" customHeight="1" x14ac:dyDescent="0.25"/>
    <row r="41946" ht="0" hidden="1" customHeight="1" x14ac:dyDescent="0.25"/>
    <row r="41947" ht="0" hidden="1" customHeight="1" x14ac:dyDescent="0.25"/>
    <row r="41948" ht="0" hidden="1" customHeight="1" x14ac:dyDescent="0.25"/>
    <row r="41949" ht="0" hidden="1" customHeight="1" x14ac:dyDescent="0.25"/>
    <row r="41950" ht="0" hidden="1" customHeight="1" x14ac:dyDescent="0.25"/>
    <row r="41951" ht="0" hidden="1" customHeight="1" x14ac:dyDescent="0.25"/>
    <row r="41952" ht="0" hidden="1" customHeight="1" x14ac:dyDescent="0.25"/>
    <row r="41953" ht="0" hidden="1" customHeight="1" x14ac:dyDescent="0.25"/>
    <row r="41954" ht="0" hidden="1" customHeight="1" x14ac:dyDescent="0.25"/>
    <row r="41955" ht="0" hidden="1" customHeight="1" x14ac:dyDescent="0.25"/>
    <row r="41956" ht="0" hidden="1" customHeight="1" x14ac:dyDescent="0.25"/>
    <row r="41957" ht="0" hidden="1" customHeight="1" x14ac:dyDescent="0.25"/>
    <row r="41958" ht="0" hidden="1" customHeight="1" x14ac:dyDescent="0.25"/>
    <row r="41959" ht="0" hidden="1" customHeight="1" x14ac:dyDescent="0.25"/>
    <row r="41960" ht="0" hidden="1" customHeight="1" x14ac:dyDescent="0.25"/>
    <row r="41961" ht="0" hidden="1" customHeight="1" x14ac:dyDescent="0.25"/>
    <row r="41962" ht="0" hidden="1" customHeight="1" x14ac:dyDescent="0.25"/>
    <row r="41963" ht="0" hidden="1" customHeight="1" x14ac:dyDescent="0.25"/>
    <row r="41964" ht="0" hidden="1" customHeight="1" x14ac:dyDescent="0.25"/>
    <row r="41965" ht="0" hidden="1" customHeight="1" x14ac:dyDescent="0.25"/>
    <row r="41966" ht="0" hidden="1" customHeight="1" x14ac:dyDescent="0.25"/>
    <row r="41967" ht="0" hidden="1" customHeight="1" x14ac:dyDescent="0.25"/>
    <row r="41968" ht="0" hidden="1" customHeight="1" x14ac:dyDescent="0.25"/>
    <row r="41969" ht="0" hidden="1" customHeight="1" x14ac:dyDescent="0.25"/>
    <row r="41970" ht="0" hidden="1" customHeight="1" x14ac:dyDescent="0.25"/>
    <row r="41971" ht="0" hidden="1" customHeight="1" x14ac:dyDescent="0.25"/>
    <row r="41972" ht="0" hidden="1" customHeight="1" x14ac:dyDescent="0.25"/>
    <row r="41973" ht="0" hidden="1" customHeight="1" x14ac:dyDescent="0.25"/>
    <row r="41974" ht="0" hidden="1" customHeight="1" x14ac:dyDescent="0.25"/>
    <row r="41975" ht="0" hidden="1" customHeight="1" x14ac:dyDescent="0.25"/>
    <row r="41976" ht="0" hidden="1" customHeight="1" x14ac:dyDescent="0.25"/>
    <row r="41977" ht="0" hidden="1" customHeight="1" x14ac:dyDescent="0.25"/>
    <row r="41978" ht="0" hidden="1" customHeight="1" x14ac:dyDescent="0.25"/>
    <row r="41979" ht="0" hidden="1" customHeight="1" x14ac:dyDescent="0.25"/>
    <row r="41980" ht="0" hidden="1" customHeight="1" x14ac:dyDescent="0.25"/>
    <row r="41981" ht="0" hidden="1" customHeight="1" x14ac:dyDescent="0.25"/>
    <row r="41982" ht="0" hidden="1" customHeight="1" x14ac:dyDescent="0.25"/>
    <row r="41983" ht="0" hidden="1" customHeight="1" x14ac:dyDescent="0.25"/>
    <row r="41984" ht="0" hidden="1" customHeight="1" x14ac:dyDescent="0.25"/>
    <row r="41985" ht="0" hidden="1" customHeight="1" x14ac:dyDescent="0.25"/>
    <row r="41986" ht="0" hidden="1" customHeight="1" x14ac:dyDescent="0.25"/>
    <row r="41987" ht="0" hidden="1" customHeight="1" x14ac:dyDescent="0.25"/>
    <row r="41988" ht="0" hidden="1" customHeight="1" x14ac:dyDescent="0.25"/>
    <row r="41989" ht="0" hidden="1" customHeight="1" x14ac:dyDescent="0.25"/>
    <row r="41990" ht="0" hidden="1" customHeight="1" x14ac:dyDescent="0.25"/>
    <row r="41991" ht="0" hidden="1" customHeight="1" x14ac:dyDescent="0.25"/>
    <row r="41992" ht="0" hidden="1" customHeight="1" x14ac:dyDescent="0.25"/>
    <row r="41993" ht="0" hidden="1" customHeight="1" x14ac:dyDescent="0.25"/>
    <row r="41994" ht="0" hidden="1" customHeight="1" x14ac:dyDescent="0.25"/>
    <row r="41995" ht="0" hidden="1" customHeight="1" x14ac:dyDescent="0.25"/>
    <row r="41996" ht="0" hidden="1" customHeight="1" x14ac:dyDescent="0.25"/>
    <row r="41997" ht="0" hidden="1" customHeight="1" x14ac:dyDescent="0.25"/>
    <row r="41998" ht="0" hidden="1" customHeight="1" x14ac:dyDescent="0.25"/>
    <row r="41999" ht="0" hidden="1" customHeight="1" x14ac:dyDescent="0.25"/>
    <row r="42000" ht="0" hidden="1" customHeight="1" x14ac:dyDescent="0.25"/>
    <row r="42001" ht="0" hidden="1" customHeight="1" x14ac:dyDescent="0.25"/>
    <row r="42002" ht="0" hidden="1" customHeight="1" x14ac:dyDescent="0.25"/>
    <row r="42003" ht="0" hidden="1" customHeight="1" x14ac:dyDescent="0.25"/>
    <row r="42004" ht="0" hidden="1" customHeight="1" x14ac:dyDescent="0.25"/>
    <row r="42005" ht="0" hidden="1" customHeight="1" x14ac:dyDescent="0.25"/>
    <row r="42006" ht="0" hidden="1" customHeight="1" x14ac:dyDescent="0.25"/>
    <row r="42007" ht="0" hidden="1" customHeight="1" x14ac:dyDescent="0.25"/>
    <row r="42008" ht="0" hidden="1" customHeight="1" x14ac:dyDescent="0.25"/>
    <row r="42009" ht="0" hidden="1" customHeight="1" x14ac:dyDescent="0.25"/>
    <row r="42010" ht="0" hidden="1" customHeight="1" x14ac:dyDescent="0.25"/>
    <row r="42011" ht="0" hidden="1" customHeight="1" x14ac:dyDescent="0.25"/>
    <row r="42012" ht="0" hidden="1" customHeight="1" x14ac:dyDescent="0.25"/>
    <row r="42013" ht="0" hidden="1" customHeight="1" x14ac:dyDescent="0.25"/>
    <row r="42014" ht="0" hidden="1" customHeight="1" x14ac:dyDescent="0.25"/>
    <row r="42015" ht="0" hidden="1" customHeight="1" x14ac:dyDescent="0.25"/>
    <row r="42016" ht="0" hidden="1" customHeight="1" x14ac:dyDescent="0.25"/>
    <row r="42017" ht="0" hidden="1" customHeight="1" x14ac:dyDescent="0.25"/>
    <row r="42018" ht="0" hidden="1" customHeight="1" x14ac:dyDescent="0.25"/>
    <row r="42019" ht="0" hidden="1" customHeight="1" x14ac:dyDescent="0.25"/>
    <row r="42020" ht="0" hidden="1" customHeight="1" x14ac:dyDescent="0.25"/>
    <row r="42021" ht="0" hidden="1" customHeight="1" x14ac:dyDescent="0.25"/>
    <row r="42022" ht="0" hidden="1" customHeight="1" x14ac:dyDescent="0.25"/>
    <row r="42023" ht="0" hidden="1" customHeight="1" x14ac:dyDescent="0.25"/>
    <row r="42024" ht="0" hidden="1" customHeight="1" x14ac:dyDescent="0.25"/>
    <row r="42025" ht="0" hidden="1" customHeight="1" x14ac:dyDescent="0.25"/>
    <row r="42026" ht="0" hidden="1" customHeight="1" x14ac:dyDescent="0.25"/>
    <row r="42027" ht="0" hidden="1" customHeight="1" x14ac:dyDescent="0.25"/>
    <row r="42028" ht="0" hidden="1" customHeight="1" x14ac:dyDescent="0.25"/>
    <row r="42029" ht="0" hidden="1" customHeight="1" x14ac:dyDescent="0.25"/>
    <row r="42030" ht="0" hidden="1" customHeight="1" x14ac:dyDescent="0.25"/>
    <row r="42031" ht="0" hidden="1" customHeight="1" x14ac:dyDescent="0.25"/>
    <row r="42032" ht="0" hidden="1" customHeight="1" x14ac:dyDescent="0.25"/>
    <row r="42033" ht="0" hidden="1" customHeight="1" x14ac:dyDescent="0.25"/>
    <row r="42034" ht="0" hidden="1" customHeight="1" x14ac:dyDescent="0.25"/>
    <row r="42035" ht="0" hidden="1" customHeight="1" x14ac:dyDescent="0.25"/>
    <row r="42036" ht="0" hidden="1" customHeight="1" x14ac:dyDescent="0.25"/>
    <row r="42037" ht="0" hidden="1" customHeight="1" x14ac:dyDescent="0.25"/>
    <row r="42038" ht="0" hidden="1" customHeight="1" x14ac:dyDescent="0.25"/>
    <row r="42039" ht="0" hidden="1" customHeight="1" x14ac:dyDescent="0.25"/>
    <row r="42040" ht="0" hidden="1" customHeight="1" x14ac:dyDescent="0.25"/>
    <row r="42041" ht="0" hidden="1" customHeight="1" x14ac:dyDescent="0.25"/>
    <row r="42042" ht="0" hidden="1" customHeight="1" x14ac:dyDescent="0.25"/>
    <row r="42043" ht="0" hidden="1" customHeight="1" x14ac:dyDescent="0.25"/>
    <row r="42044" ht="0" hidden="1" customHeight="1" x14ac:dyDescent="0.25"/>
    <row r="42045" ht="0" hidden="1" customHeight="1" x14ac:dyDescent="0.25"/>
    <row r="42046" ht="0" hidden="1" customHeight="1" x14ac:dyDescent="0.25"/>
    <row r="42047" ht="0" hidden="1" customHeight="1" x14ac:dyDescent="0.25"/>
    <row r="42048" ht="0" hidden="1" customHeight="1" x14ac:dyDescent="0.25"/>
    <row r="42049" ht="0" hidden="1" customHeight="1" x14ac:dyDescent="0.25"/>
    <row r="42050" ht="0" hidden="1" customHeight="1" x14ac:dyDescent="0.25"/>
    <row r="42051" ht="0" hidden="1" customHeight="1" x14ac:dyDescent="0.25"/>
    <row r="42052" ht="0" hidden="1" customHeight="1" x14ac:dyDescent="0.25"/>
    <row r="42053" ht="0" hidden="1" customHeight="1" x14ac:dyDescent="0.25"/>
    <row r="42054" ht="0" hidden="1" customHeight="1" x14ac:dyDescent="0.25"/>
    <row r="42055" ht="0" hidden="1" customHeight="1" x14ac:dyDescent="0.25"/>
    <row r="42056" ht="0" hidden="1" customHeight="1" x14ac:dyDescent="0.25"/>
    <row r="42057" ht="0" hidden="1" customHeight="1" x14ac:dyDescent="0.25"/>
    <row r="42058" ht="0" hidden="1" customHeight="1" x14ac:dyDescent="0.25"/>
    <row r="42059" ht="0" hidden="1" customHeight="1" x14ac:dyDescent="0.25"/>
    <row r="42060" ht="0" hidden="1" customHeight="1" x14ac:dyDescent="0.25"/>
    <row r="42061" ht="0" hidden="1" customHeight="1" x14ac:dyDescent="0.25"/>
    <row r="42062" ht="0" hidden="1" customHeight="1" x14ac:dyDescent="0.25"/>
    <row r="42063" ht="0" hidden="1" customHeight="1" x14ac:dyDescent="0.25"/>
    <row r="42064" ht="0" hidden="1" customHeight="1" x14ac:dyDescent="0.25"/>
    <row r="42065" ht="0" hidden="1" customHeight="1" x14ac:dyDescent="0.25"/>
    <row r="42066" ht="0" hidden="1" customHeight="1" x14ac:dyDescent="0.25"/>
    <row r="42067" ht="0" hidden="1" customHeight="1" x14ac:dyDescent="0.25"/>
    <row r="42068" ht="0" hidden="1" customHeight="1" x14ac:dyDescent="0.25"/>
    <row r="42069" ht="0" hidden="1" customHeight="1" x14ac:dyDescent="0.25"/>
    <row r="42070" ht="0" hidden="1" customHeight="1" x14ac:dyDescent="0.25"/>
    <row r="42071" ht="0" hidden="1" customHeight="1" x14ac:dyDescent="0.25"/>
    <row r="42072" ht="0" hidden="1" customHeight="1" x14ac:dyDescent="0.25"/>
    <row r="42073" ht="0" hidden="1" customHeight="1" x14ac:dyDescent="0.25"/>
    <row r="42074" ht="0" hidden="1" customHeight="1" x14ac:dyDescent="0.25"/>
    <row r="42075" ht="0" hidden="1" customHeight="1" x14ac:dyDescent="0.25"/>
    <row r="42076" ht="0" hidden="1" customHeight="1" x14ac:dyDescent="0.25"/>
    <row r="42077" ht="0" hidden="1" customHeight="1" x14ac:dyDescent="0.25"/>
    <row r="42078" ht="0" hidden="1" customHeight="1" x14ac:dyDescent="0.25"/>
    <row r="42079" ht="0" hidden="1" customHeight="1" x14ac:dyDescent="0.25"/>
    <row r="42080" ht="0" hidden="1" customHeight="1" x14ac:dyDescent="0.25"/>
    <row r="42081" ht="0" hidden="1" customHeight="1" x14ac:dyDescent="0.25"/>
    <row r="42082" ht="0" hidden="1" customHeight="1" x14ac:dyDescent="0.25"/>
    <row r="42083" ht="0" hidden="1" customHeight="1" x14ac:dyDescent="0.25"/>
    <row r="42084" ht="0" hidden="1" customHeight="1" x14ac:dyDescent="0.25"/>
    <row r="42085" ht="0" hidden="1" customHeight="1" x14ac:dyDescent="0.25"/>
    <row r="42086" ht="0" hidden="1" customHeight="1" x14ac:dyDescent="0.25"/>
    <row r="42087" ht="0" hidden="1" customHeight="1" x14ac:dyDescent="0.25"/>
    <row r="42088" ht="0" hidden="1" customHeight="1" x14ac:dyDescent="0.25"/>
    <row r="42089" ht="0" hidden="1" customHeight="1" x14ac:dyDescent="0.25"/>
    <row r="42090" ht="0" hidden="1" customHeight="1" x14ac:dyDescent="0.25"/>
    <row r="42091" ht="0" hidden="1" customHeight="1" x14ac:dyDescent="0.25"/>
    <row r="42092" ht="0" hidden="1" customHeight="1" x14ac:dyDescent="0.25"/>
    <row r="42093" ht="0" hidden="1" customHeight="1" x14ac:dyDescent="0.25"/>
    <row r="42094" ht="0" hidden="1" customHeight="1" x14ac:dyDescent="0.25"/>
    <row r="42095" ht="0" hidden="1" customHeight="1" x14ac:dyDescent="0.25"/>
    <row r="42096" ht="0" hidden="1" customHeight="1" x14ac:dyDescent="0.25"/>
    <row r="42097" ht="0" hidden="1" customHeight="1" x14ac:dyDescent="0.25"/>
    <row r="42098" ht="0" hidden="1" customHeight="1" x14ac:dyDescent="0.25"/>
    <row r="42099" ht="0" hidden="1" customHeight="1" x14ac:dyDescent="0.25"/>
    <row r="42100" ht="0" hidden="1" customHeight="1" x14ac:dyDescent="0.25"/>
    <row r="42101" ht="0" hidden="1" customHeight="1" x14ac:dyDescent="0.25"/>
    <row r="42102" ht="0" hidden="1" customHeight="1" x14ac:dyDescent="0.25"/>
    <row r="42103" ht="0" hidden="1" customHeight="1" x14ac:dyDescent="0.25"/>
    <row r="42104" ht="0" hidden="1" customHeight="1" x14ac:dyDescent="0.25"/>
    <row r="42105" ht="0" hidden="1" customHeight="1" x14ac:dyDescent="0.25"/>
    <row r="42106" ht="0" hidden="1" customHeight="1" x14ac:dyDescent="0.25"/>
    <row r="42107" ht="0" hidden="1" customHeight="1" x14ac:dyDescent="0.25"/>
    <row r="42108" ht="0" hidden="1" customHeight="1" x14ac:dyDescent="0.25"/>
    <row r="42109" ht="0" hidden="1" customHeight="1" x14ac:dyDescent="0.25"/>
    <row r="42110" ht="0" hidden="1" customHeight="1" x14ac:dyDescent="0.25"/>
    <row r="42111" ht="0" hidden="1" customHeight="1" x14ac:dyDescent="0.25"/>
    <row r="42112" ht="0" hidden="1" customHeight="1" x14ac:dyDescent="0.25"/>
    <row r="42113" ht="0" hidden="1" customHeight="1" x14ac:dyDescent="0.25"/>
    <row r="42114" ht="0" hidden="1" customHeight="1" x14ac:dyDescent="0.25"/>
    <row r="42115" ht="0" hidden="1" customHeight="1" x14ac:dyDescent="0.25"/>
    <row r="42116" ht="0" hidden="1" customHeight="1" x14ac:dyDescent="0.25"/>
    <row r="42117" ht="0" hidden="1" customHeight="1" x14ac:dyDescent="0.25"/>
    <row r="42118" ht="0" hidden="1" customHeight="1" x14ac:dyDescent="0.25"/>
    <row r="42119" ht="0" hidden="1" customHeight="1" x14ac:dyDescent="0.25"/>
    <row r="42120" ht="0" hidden="1" customHeight="1" x14ac:dyDescent="0.25"/>
    <row r="42121" ht="0" hidden="1" customHeight="1" x14ac:dyDescent="0.25"/>
    <row r="42122" ht="0" hidden="1" customHeight="1" x14ac:dyDescent="0.25"/>
    <row r="42123" ht="0" hidden="1" customHeight="1" x14ac:dyDescent="0.25"/>
    <row r="42124" ht="0" hidden="1" customHeight="1" x14ac:dyDescent="0.25"/>
    <row r="42125" ht="0" hidden="1" customHeight="1" x14ac:dyDescent="0.25"/>
    <row r="42126" ht="0" hidden="1" customHeight="1" x14ac:dyDescent="0.25"/>
    <row r="42127" ht="0" hidden="1" customHeight="1" x14ac:dyDescent="0.25"/>
    <row r="42128" ht="0" hidden="1" customHeight="1" x14ac:dyDescent="0.25"/>
    <row r="42129" ht="0" hidden="1" customHeight="1" x14ac:dyDescent="0.25"/>
    <row r="42130" ht="0" hidden="1" customHeight="1" x14ac:dyDescent="0.25"/>
    <row r="42131" ht="0" hidden="1" customHeight="1" x14ac:dyDescent="0.25"/>
    <row r="42132" ht="0" hidden="1" customHeight="1" x14ac:dyDescent="0.25"/>
    <row r="42133" ht="0" hidden="1" customHeight="1" x14ac:dyDescent="0.25"/>
    <row r="42134" ht="0" hidden="1" customHeight="1" x14ac:dyDescent="0.25"/>
    <row r="42135" ht="0" hidden="1" customHeight="1" x14ac:dyDescent="0.25"/>
    <row r="42136" ht="0" hidden="1" customHeight="1" x14ac:dyDescent="0.25"/>
    <row r="42137" ht="0" hidden="1" customHeight="1" x14ac:dyDescent="0.25"/>
    <row r="42138" ht="0" hidden="1" customHeight="1" x14ac:dyDescent="0.25"/>
    <row r="42139" ht="0" hidden="1" customHeight="1" x14ac:dyDescent="0.25"/>
    <row r="42140" ht="0" hidden="1" customHeight="1" x14ac:dyDescent="0.25"/>
    <row r="42141" ht="0" hidden="1" customHeight="1" x14ac:dyDescent="0.25"/>
    <row r="42142" ht="0" hidden="1" customHeight="1" x14ac:dyDescent="0.25"/>
    <row r="42143" ht="0" hidden="1" customHeight="1" x14ac:dyDescent="0.25"/>
    <row r="42144" ht="0" hidden="1" customHeight="1" x14ac:dyDescent="0.25"/>
    <row r="42145" ht="0" hidden="1" customHeight="1" x14ac:dyDescent="0.25"/>
    <row r="42146" ht="0" hidden="1" customHeight="1" x14ac:dyDescent="0.25"/>
    <row r="42147" ht="0" hidden="1" customHeight="1" x14ac:dyDescent="0.25"/>
    <row r="42148" ht="0" hidden="1" customHeight="1" x14ac:dyDescent="0.25"/>
    <row r="42149" ht="0" hidden="1" customHeight="1" x14ac:dyDescent="0.25"/>
    <row r="42150" ht="0" hidden="1" customHeight="1" x14ac:dyDescent="0.25"/>
    <row r="42151" ht="0" hidden="1" customHeight="1" x14ac:dyDescent="0.25"/>
    <row r="42152" ht="0" hidden="1" customHeight="1" x14ac:dyDescent="0.25"/>
    <row r="42153" ht="0" hidden="1" customHeight="1" x14ac:dyDescent="0.25"/>
    <row r="42154" ht="0" hidden="1" customHeight="1" x14ac:dyDescent="0.25"/>
    <row r="42155" ht="0" hidden="1" customHeight="1" x14ac:dyDescent="0.25"/>
    <row r="42156" ht="0" hidden="1" customHeight="1" x14ac:dyDescent="0.25"/>
    <row r="42157" ht="0" hidden="1" customHeight="1" x14ac:dyDescent="0.25"/>
    <row r="42158" ht="0" hidden="1" customHeight="1" x14ac:dyDescent="0.25"/>
    <row r="42159" ht="0" hidden="1" customHeight="1" x14ac:dyDescent="0.25"/>
    <row r="42160" ht="0" hidden="1" customHeight="1" x14ac:dyDescent="0.25"/>
    <row r="42161" ht="0" hidden="1" customHeight="1" x14ac:dyDescent="0.25"/>
    <row r="42162" ht="0" hidden="1" customHeight="1" x14ac:dyDescent="0.25"/>
    <row r="42163" ht="0" hidden="1" customHeight="1" x14ac:dyDescent="0.25"/>
    <row r="42164" ht="0" hidden="1" customHeight="1" x14ac:dyDescent="0.25"/>
    <row r="42165" ht="0" hidden="1" customHeight="1" x14ac:dyDescent="0.25"/>
    <row r="42166" ht="0" hidden="1" customHeight="1" x14ac:dyDescent="0.25"/>
    <row r="42167" ht="0" hidden="1" customHeight="1" x14ac:dyDescent="0.25"/>
    <row r="42168" ht="0" hidden="1" customHeight="1" x14ac:dyDescent="0.25"/>
    <row r="42169" ht="0" hidden="1" customHeight="1" x14ac:dyDescent="0.25"/>
    <row r="42170" ht="0" hidden="1" customHeight="1" x14ac:dyDescent="0.25"/>
    <row r="42171" ht="0" hidden="1" customHeight="1" x14ac:dyDescent="0.25"/>
    <row r="42172" ht="0" hidden="1" customHeight="1" x14ac:dyDescent="0.25"/>
    <row r="42173" ht="0" hidden="1" customHeight="1" x14ac:dyDescent="0.25"/>
    <row r="42174" ht="0" hidden="1" customHeight="1" x14ac:dyDescent="0.25"/>
    <row r="42175" ht="0" hidden="1" customHeight="1" x14ac:dyDescent="0.25"/>
    <row r="42176" ht="0" hidden="1" customHeight="1" x14ac:dyDescent="0.25"/>
    <row r="42177" ht="0" hidden="1" customHeight="1" x14ac:dyDescent="0.25"/>
    <row r="42178" ht="0" hidden="1" customHeight="1" x14ac:dyDescent="0.25"/>
    <row r="42179" ht="0" hidden="1" customHeight="1" x14ac:dyDescent="0.25"/>
    <row r="42180" ht="0" hidden="1" customHeight="1" x14ac:dyDescent="0.25"/>
    <row r="42181" ht="0" hidden="1" customHeight="1" x14ac:dyDescent="0.25"/>
    <row r="42182" ht="0" hidden="1" customHeight="1" x14ac:dyDescent="0.25"/>
    <row r="42183" ht="0" hidden="1" customHeight="1" x14ac:dyDescent="0.25"/>
    <row r="42184" ht="0" hidden="1" customHeight="1" x14ac:dyDescent="0.25"/>
    <row r="42185" ht="0" hidden="1" customHeight="1" x14ac:dyDescent="0.25"/>
    <row r="42186" ht="0" hidden="1" customHeight="1" x14ac:dyDescent="0.25"/>
    <row r="42187" ht="0" hidden="1" customHeight="1" x14ac:dyDescent="0.25"/>
    <row r="42188" ht="0" hidden="1" customHeight="1" x14ac:dyDescent="0.25"/>
    <row r="42189" ht="0" hidden="1" customHeight="1" x14ac:dyDescent="0.25"/>
    <row r="42190" ht="0" hidden="1" customHeight="1" x14ac:dyDescent="0.25"/>
    <row r="42191" ht="0" hidden="1" customHeight="1" x14ac:dyDescent="0.25"/>
    <row r="42192" ht="0" hidden="1" customHeight="1" x14ac:dyDescent="0.25"/>
    <row r="42193" ht="0" hidden="1" customHeight="1" x14ac:dyDescent="0.25"/>
    <row r="42194" ht="0" hidden="1" customHeight="1" x14ac:dyDescent="0.25"/>
    <row r="42195" ht="0" hidden="1" customHeight="1" x14ac:dyDescent="0.25"/>
    <row r="42196" ht="0" hidden="1" customHeight="1" x14ac:dyDescent="0.25"/>
    <row r="42197" ht="0" hidden="1" customHeight="1" x14ac:dyDescent="0.25"/>
    <row r="42198" ht="0" hidden="1" customHeight="1" x14ac:dyDescent="0.25"/>
    <row r="42199" ht="0" hidden="1" customHeight="1" x14ac:dyDescent="0.25"/>
    <row r="42200" ht="0" hidden="1" customHeight="1" x14ac:dyDescent="0.25"/>
    <row r="42201" ht="0" hidden="1" customHeight="1" x14ac:dyDescent="0.25"/>
    <row r="42202" ht="0" hidden="1" customHeight="1" x14ac:dyDescent="0.25"/>
    <row r="42203" ht="0" hidden="1" customHeight="1" x14ac:dyDescent="0.25"/>
    <row r="42204" ht="0" hidden="1" customHeight="1" x14ac:dyDescent="0.25"/>
    <row r="42205" ht="0" hidden="1" customHeight="1" x14ac:dyDescent="0.25"/>
    <row r="42206" ht="0" hidden="1" customHeight="1" x14ac:dyDescent="0.25"/>
    <row r="42207" ht="0" hidden="1" customHeight="1" x14ac:dyDescent="0.25"/>
    <row r="42208" ht="0" hidden="1" customHeight="1" x14ac:dyDescent="0.25"/>
    <row r="42209" ht="0" hidden="1" customHeight="1" x14ac:dyDescent="0.25"/>
    <row r="42210" ht="0" hidden="1" customHeight="1" x14ac:dyDescent="0.25"/>
    <row r="42211" ht="0" hidden="1" customHeight="1" x14ac:dyDescent="0.25"/>
    <row r="42212" ht="0" hidden="1" customHeight="1" x14ac:dyDescent="0.25"/>
    <row r="42213" ht="0" hidden="1" customHeight="1" x14ac:dyDescent="0.25"/>
    <row r="42214" ht="0" hidden="1" customHeight="1" x14ac:dyDescent="0.25"/>
    <row r="42215" ht="0" hidden="1" customHeight="1" x14ac:dyDescent="0.25"/>
    <row r="42216" ht="0" hidden="1" customHeight="1" x14ac:dyDescent="0.25"/>
    <row r="42217" ht="0" hidden="1" customHeight="1" x14ac:dyDescent="0.25"/>
    <row r="42218" ht="0" hidden="1" customHeight="1" x14ac:dyDescent="0.25"/>
    <row r="42219" ht="0" hidden="1" customHeight="1" x14ac:dyDescent="0.25"/>
    <row r="42220" ht="0" hidden="1" customHeight="1" x14ac:dyDescent="0.25"/>
    <row r="42221" ht="0" hidden="1" customHeight="1" x14ac:dyDescent="0.25"/>
    <row r="42222" ht="0" hidden="1" customHeight="1" x14ac:dyDescent="0.25"/>
    <row r="42223" ht="0" hidden="1" customHeight="1" x14ac:dyDescent="0.25"/>
    <row r="42224" ht="0" hidden="1" customHeight="1" x14ac:dyDescent="0.25"/>
    <row r="42225" ht="0" hidden="1" customHeight="1" x14ac:dyDescent="0.25"/>
    <row r="42226" ht="0" hidden="1" customHeight="1" x14ac:dyDescent="0.25"/>
    <row r="42227" ht="0" hidden="1" customHeight="1" x14ac:dyDescent="0.25"/>
    <row r="42228" ht="0" hidden="1" customHeight="1" x14ac:dyDescent="0.25"/>
    <row r="42229" ht="0" hidden="1" customHeight="1" x14ac:dyDescent="0.25"/>
    <row r="42230" ht="0" hidden="1" customHeight="1" x14ac:dyDescent="0.25"/>
    <row r="42231" ht="0" hidden="1" customHeight="1" x14ac:dyDescent="0.25"/>
    <row r="42232" ht="0" hidden="1" customHeight="1" x14ac:dyDescent="0.25"/>
    <row r="42233" ht="0" hidden="1" customHeight="1" x14ac:dyDescent="0.25"/>
    <row r="42234" ht="0" hidden="1" customHeight="1" x14ac:dyDescent="0.25"/>
    <row r="42235" ht="0" hidden="1" customHeight="1" x14ac:dyDescent="0.25"/>
    <row r="42236" ht="0" hidden="1" customHeight="1" x14ac:dyDescent="0.25"/>
    <row r="42237" ht="0" hidden="1" customHeight="1" x14ac:dyDescent="0.25"/>
    <row r="42238" ht="0" hidden="1" customHeight="1" x14ac:dyDescent="0.25"/>
    <row r="42239" ht="0" hidden="1" customHeight="1" x14ac:dyDescent="0.25"/>
    <row r="42240" ht="0" hidden="1" customHeight="1" x14ac:dyDescent="0.25"/>
    <row r="42241" ht="0" hidden="1" customHeight="1" x14ac:dyDescent="0.25"/>
    <row r="42242" ht="0" hidden="1" customHeight="1" x14ac:dyDescent="0.25"/>
    <row r="42243" ht="0" hidden="1" customHeight="1" x14ac:dyDescent="0.25"/>
    <row r="42244" ht="0" hidden="1" customHeight="1" x14ac:dyDescent="0.25"/>
    <row r="42245" ht="0" hidden="1" customHeight="1" x14ac:dyDescent="0.25"/>
    <row r="42246" ht="0" hidden="1" customHeight="1" x14ac:dyDescent="0.25"/>
    <row r="42247" ht="0" hidden="1" customHeight="1" x14ac:dyDescent="0.25"/>
    <row r="42248" ht="0" hidden="1" customHeight="1" x14ac:dyDescent="0.25"/>
    <row r="42249" ht="0" hidden="1" customHeight="1" x14ac:dyDescent="0.25"/>
    <row r="42250" ht="0" hidden="1" customHeight="1" x14ac:dyDescent="0.25"/>
    <row r="42251" ht="0" hidden="1" customHeight="1" x14ac:dyDescent="0.25"/>
    <row r="42252" ht="0" hidden="1" customHeight="1" x14ac:dyDescent="0.25"/>
    <row r="42253" ht="0" hidden="1" customHeight="1" x14ac:dyDescent="0.25"/>
    <row r="42254" ht="0" hidden="1" customHeight="1" x14ac:dyDescent="0.25"/>
    <row r="42255" ht="0" hidden="1" customHeight="1" x14ac:dyDescent="0.25"/>
    <row r="42256" ht="0" hidden="1" customHeight="1" x14ac:dyDescent="0.25"/>
    <row r="42257" ht="0" hidden="1" customHeight="1" x14ac:dyDescent="0.25"/>
    <row r="42258" ht="0" hidden="1" customHeight="1" x14ac:dyDescent="0.25"/>
    <row r="42259" ht="0" hidden="1" customHeight="1" x14ac:dyDescent="0.25"/>
    <row r="42260" ht="0" hidden="1" customHeight="1" x14ac:dyDescent="0.25"/>
    <row r="42261" ht="0" hidden="1" customHeight="1" x14ac:dyDescent="0.25"/>
    <row r="42262" ht="0" hidden="1" customHeight="1" x14ac:dyDescent="0.25"/>
    <row r="42263" ht="0" hidden="1" customHeight="1" x14ac:dyDescent="0.25"/>
    <row r="42264" ht="0" hidden="1" customHeight="1" x14ac:dyDescent="0.25"/>
    <row r="42265" ht="0" hidden="1" customHeight="1" x14ac:dyDescent="0.25"/>
    <row r="42266" ht="0" hidden="1" customHeight="1" x14ac:dyDescent="0.25"/>
    <row r="42267" ht="0" hidden="1" customHeight="1" x14ac:dyDescent="0.25"/>
    <row r="42268" ht="0" hidden="1" customHeight="1" x14ac:dyDescent="0.25"/>
    <row r="42269" ht="0" hidden="1" customHeight="1" x14ac:dyDescent="0.25"/>
    <row r="42270" ht="0" hidden="1" customHeight="1" x14ac:dyDescent="0.25"/>
    <row r="42271" ht="0" hidden="1" customHeight="1" x14ac:dyDescent="0.25"/>
    <row r="42272" ht="0" hidden="1" customHeight="1" x14ac:dyDescent="0.25"/>
    <row r="42273" ht="0" hidden="1" customHeight="1" x14ac:dyDescent="0.25"/>
    <row r="42274" ht="0" hidden="1" customHeight="1" x14ac:dyDescent="0.25"/>
    <row r="42275" ht="0" hidden="1" customHeight="1" x14ac:dyDescent="0.25"/>
    <row r="42276" ht="0" hidden="1" customHeight="1" x14ac:dyDescent="0.25"/>
    <row r="42277" ht="0" hidden="1" customHeight="1" x14ac:dyDescent="0.25"/>
    <row r="42278" ht="0" hidden="1" customHeight="1" x14ac:dyDescent="0.25"/>
    <row r="42279" ht="0" hidden="1" customHeight="1" x14ac:dyDescent="0.25"/>
    <row r="42280" ht="0" hidden="1" customHeight="1" x14ac:dyDescent="0.25"/>
    <row r="42281" ht="0" hidden="1" customHeight="1" x14ac:dyDescent="0.25"/>
    <row r="42282" ht="0" hidden="1" customHeight="1" x14ac:dyDescent="0.25"/>
    <row r="42283" ht="0" hidden="1" customHeight="1" x14ac:dyDescent="0.25"/>
    <row r="42284" ht="0" hidden="1" customHeight="1" x14ac:dyDescent="0.25"/>
    <row r="42285" ht="0" hidden="1" customHeight="1" x14ac:dyDescent="0.25"/>
    <row r="42286" ht="0" hidden="1" customHeight="1" x14ac:dyDescent="0.25"/>
    <row r="42287" ht="0" hidden="1" customHeight="1" x14ac:dyDescent="0.25"/>
    <row r="42288" ht="0" hidden="1" customHeight="1" x14ac:dyDescent="0.25"/>
    <row r="42289" ht="0" hidden="1" customHeight="1" x14ac:dyDescent="0.25"/>
    <row r="42290" ht="0" hidden="1" customHeight="1" x14ac:dyDescent="0.25"/>
    <row r="42291" ht="0" hidden="1" customHeight="1" x14ac:dyDescent="0.25"/>
    <row r="42292" ht="0" hidden="1" customHeight="1" x14ac:dyDescent="0.25"/>
    <row r="42293" ht="0" hidden="1" customHeight="1" x14ac:dyDescent="0.25"/>
    <row r="42294" ht="0" hidden="1" customHeight="1" x14ac:dyDescent="0.25"/>
    <row r="42295" ht="0" hidden="1" customHeight="1" x14ac:dyDescent="0.25"/>
    <row r="42296" ht="0" hidden="1" customHeight="1" x14ac:dyDescent="0.25"/>
    <row r="42297" ht="0" hidden="1" customHeight="1" x14ac:dyDescent="0.25"/>
    <row r="42298" ht="0" hidden="1" customHeight="1" x14ac:dyDescent="0.25"/>
    <row r="42299" ht="0" hidden="1" customHeight="1" x14ac:dyDescent="0.25"/>
    <row r="42300" ht="0" hidden="1" customHeight="1" x14ac:dyDescent="0.25"/>
    <row r="42301" ht="0" hidden="1" customHeight="1" x14ac:dyDescent="0.25"/>
    <row r="42302" ht="0" hidden="1" customHeight="1" x14ac:dyDescent="0.25"/>
    <row r="42303" ht="0" hidden="1" customHeight="1" x14ac:dyDescent="0.25"/>
    <row r="42304" ht="0" hidden="1" customHeight="1" x14ac:dyDescent="0.25"/>
    <row r="42305" ht="0" hidden="1" customHeight="1" x14ac:dyDescent="0.25"/>
    <row r="42306" ht="0" hidden="1" customHeight="1" x14ac:dyDescent="0.25"/>
    <row r="42307" ht="0" hidden="1" customHeight="1" x14ac:dyDescent="0.25"/>
    <row r="42308" ht="0" hidden="1" customHeight="1" x14ac:dyDescent="0.25"/>
    <row r="42309" ht="0" hidden="1" customHeight="1" x14ac:dyDescent="0.25"/>
    <row r="42310" ht="0" hidden="1" customHeight="1" x14ac:dyDescent="0.25"/>
    <row r="42311" ht="0" hidden="1" customHeight="1" x14ac:dyDescent="0.25"/>
    <row r="42312" ht="0" hidden="1" customHeight="1" x14ac:dyDescent="0.25"/>
    <row r="42313" ht="0" hidden="1" customHeight="1" x14ac:dyDescent="0.25"/>
    <row r="42314" ht="0" hidden="1" customHeight="1" x14ac:dyDescent="0.25"/>
    <row r="42315" ht="0" hidden="1" customHeight="1" x14ac:dyDescent="0.25"/>
    <row r="42316" ht="0" hidden="1" customHeight="1" x14ac:dyDescent="0.25"/>
    <row r="42317" ht="0" hidden="1" customHeight="1" x14ac:dyDescent="0.25"/>
    <row r="42318" ht="0" hidden="1" customHeight="1" x14ac:dyDescent="0.25"/>
    <row r="42319" ht="0" hidden="1" customHeight="1" x14ac:dyDescent="0.25"/>
    <row r="42320" ht="0" hidden="1" customHeight="1" x14ac:dyDescent="0.25"/>
    <row r="42321" ht="0" hidden="1" customHeight="1" x14ac:dyDescent="0.25"/>
    <row r="42322" ht="0" hidden="1" customHeight="1" x14ac:dyDescent="0.25"/>
    <row r="42323" ht="0" hidden="1" customHeight="1" x14ac:dyDescent="0.25"/>
    <row r="42324" ht="0" hidden="1" customHeight="1" x14ac:dyDescent="0.25"/>
    <row r="42325" ht="0" hidden="1" customHeight="1" x14ac:dyDescent="0.25"/>
    <row r="42326" ht="0" hidden="1" customHeight="1" x14ac:dyDescent="0.25"/>
    <row r="42327" ht="0" hidden="1" customHeight="1" x14ac:dyDescent="0.25"/>
    <row r="42328" ht="0" hidden="1" customHeight="1" x14ac:dyDescent="0.25"/>
    <row r="42329" ht="0" hidden="1" customHeight="1" x14ac:dyDescent="0.25"/>
    <row r="42330" ht="0" hidden="1" customHeight="1" x14ac:dyDescent="0.25"/>
    <row r="42331" ht="0" hidden="1" customHeight="1" x14ac:dyDescent="0.25"/>
    <row r="42332" ht="0" hidden="1" customHeight="1" x14ac:dyDescent="0.25"/>
    <row r="42333" ht="0" hidden="1" customHeight="1" x14ac:dyDescent="0.25"/>
    <row r="42334" ht="0" hidden="1" customHeight="1" x14ac:dyDescent="0.25"/>
    <row r="42335" ht="0" hidden="1" customHeight="1" x14ac:dyDescent="0.25"/>
    <row r="42336" ht="0" hidden="1" customHeight="1" x14ac:dyDescent="0.25"/>
    <row r="42337" ht="0" hidden="1" customHeight="1" x14ac:dyDescent="0.25"/>
    <row r="42338" ht="0" hidden="1" customHeight="1" x14ac:dyDescent="0.25"/>
    <row r="42339" ht="0" hidden="1" customHeight="1" x14ac:dyDescent="0.25"/>
    <row r="42340" ht="0" hidden="1" customHeight="1" x14ac:dyDescent="0.25"/>
    <row r="42341" ht="0" hidden="1" customHeight="1" x14ac:dyDescent="0.25"/>
    <row r="42342" ht="0" hidden="1" customHeight="1" x14ac:dyDescent="0.25"/>
    <row r="42343" ht="0" hidden="1" customHeight="1" x14ac:dyDescent="0.25"/>
    <row r="42344" ht="0" hidden="1" customHeight="1" x14ac:dyDescent="0.25"/>
    <row r="42345" ht="0" hidden="1" customHeight="1" x14ac:dyDescent="0.25"/>
    <row r="42346" ht="0" hidden="1" customHeight="1" x14ac:dyDescent="0.25"/>
    <row r="42347" ht="0" hidden="1" customHeight="1" x14ac:dyDescent="0.25"/>
    <row r="42348" ht="0" hidden="1" customHeight="1" x14ac:dyDescent="0.25"/>
    <row r="42349" ht="0" hidden="1" customHeight="1" x14ac:dyDescent="0.25"/>
    <row r="42350" ht="0" hidden="1" customHeight="1" x14ac:dyDescent="0.25"/>
    <row r="42351" ht="0" hidden="1" customHeight="1" x14ac:dyDescent="0.25"/>
    <row r="42352" ht="0" hidden="1" customHeight="1" x14ac:dyDescent="0.25"/>
    <row r="42353" ht="0" hidden="1" customHeight="1" x14ac:dyDescent="0.25"/>
    <row r="42354" ht="0" hidden="1" customHeight="1" x14ac:dyDescent="0.25"/>
    <row r="42355" ht="0" hidden="1" customHeight="1" x14ac:dyDescent="0.25"/>
    <row r="42356" ht="0" hidden="1" customHeight="1" x14ac:dyDescent="0.25"/>
    <row r="42357" ht="0" hidden="1" customHeight="1" x14ac:dyDescent="0.25"/>
    <row r="42358" ht="0" hidden="1" customHeight="1" x14ac:dyDescent="0.25"/>
    <row r="42359" ht="0" hidden="1" customHeight="1" x14ac:dyDescent="0.25"/>
    <row r="42360" ht="0" hidden="1" customHeight="1" x14ac:dyDescent="0.25"/>
    <row r="42361" ht="0" hidden="1" customHeight="1" x14ac:dyDescent="0.25"/>
    <row r="42362" ht="0" hidden="1" customHeight="1" x14ac:dyDescent="0.25"/>
    <row r="42363" ht="0" hidden="1" customHeight="1" x14ac:dyDescent="0.25"/>
    <row r="42364" ht="0" hidden="1" customHeight="1" x14ac:dyDescent="0.25"/>
    <row r="42365" ht="0" hidden="1" customHeight="1" x14ac:dyDescent="0.25"/>
    <row r="42366" ht="0" hidden="1" customHeight="1" x14ac:dyDescent="0.25"/>
    <row r="42367" ht="0" hidden="1" customHeight="1" x14ac:dyDescent="0.25"/>
    <row r="42368" ht="0" hidden="1" customHeight="1" x14ac:dyDescent="0.25"/>
    <row r="42369" ht="0" hidden="1" customHeight="1" x14ac:dyDescent="0.25"/>
    <row r="42370" ht="0" hidden="1" customHeight="1" x14ac:dyDescent="0.25"/>
    <row r="42371" ht="0" hidden="1" customHeight="1" x14ac:dyDescent="0.25"/>
    <row r="42372" ht="0" hidden="1" customHeight="1" x14ac:dyDescent="0.25"/>
    <row r="42373" ht="0" hidden="1" customHeight="1" x14ac:dyDescent="0.25"/>
    <row r="42374" ht="0" hidden="1" customHeight="1" x14ac:dyDescent="0.25"/>
    <row r="42375" ht="0" hidden="1" customHeight="1" x14ac:dyDescent="0.25"/>
    <row r="42376" ht="0" hidden="1" customHeight="1" x14ac:dyDescent="0.25"/>
    <row r="42377" ht="0" hidden="1" customHeight="1" x14ac:dyDescent="0.25"/>
    <row r="42378" ht="0" hidden="1" customHeight="1" x14ac:dyDescent="0.25"/>
    <row r="42379" ht="0" hidden="1" customHeight="1" x14ac:dyDescent="0.25"/>
    <row r="42380" ht="0" hidden="1" customHeight="1" x14ac:dyDescent="0.25"/>
    <row r="42381" ht="0" hidden="1" customHeight="1" x14ac:dyDescent="0.25"/>
    <row r="42382" ht="0" hidden="1" customHeight="1" x14ac:dyDescent="0.25"/>
    <row r="42383" ht="0" hidden="1" customHeight="1" x14ac:dyDescent="0.25"/>
    <row r="42384" ht="0" hidden="1" customHeight="1" x14ac:dyDescent="0.25"/>
    <row r="42385" ht="0" hidden="1" customHeight="1" x14ac:dyDescent="0.25"/>
    <row r="42386" ht="0" hidden="1" customHeight="1" x14ac:dyDescent="0.25"/>
    <row r="42387" ht="0" hidden="1" customHeight="1" x14ac:dyDescent="0.25"/>
    <row r="42388" ht="0" hidden="1" customHeight="1" x14ac:dyDescent="0.25"/>
    <row r="42389" ht="0" hidden="1" customHeight="1" x14ac:dyDescent="0.25"/>
    <row r="42390" ht="0" hidden="1" customHeight="1" x14ac:dyDescent="0.25"/>
    <row r="42391" ht="0" hidden="1" customHeight="1" x14ac:dyDescent="0.25"/>
    <row r="42392" ht="0" hidden="1" customHeight="1" x14ac:dyDescent="0.25"/>
    <row r="42393" ht="0" hidden="1" customHeight="1" x14ac:dyDescent="0.25"/>
    <row r="42394" ht="0" hidden="1" customHeight="1" x14ac:dyDescent="0.25"/>
    <row r="42395" ht="0" hidden="1" customHeight="1" x14ac:dyDescent="0.25"/>
    <row r="42396" ht="0" hidden="1" customHeight="1" x14ac:dyDescent="0.25"/>
    <row r="42397" ht="0" hidden="1" customHeight="1" x14ac:dyDescent="0.25"/>
    <row r="42398" ht="0" hidden="1" customHeight="1" x14ac:dyDescent="0.25"/>
    <row r="42399" ht="0" hidden="1" customHeight="1" x14ac:dyDescent="0.25"/>
    <row r="42400" ht="0" hidden="1" customHeight="1" x14ac:dyDescent="0.25"/>
    <row r="42401" ht="0" hidden="1" customHeight="1" x14ac:dyDescent="0.25"/>
    <row r="42402" ht="0" hidden="1" customHeight="1" x14ac:dyDescent="0.25"/>
    <row r="42403" ht="0" hidden="1" customHeight="1" x14ac:dyDescent="0.25"/>
    <row r="42404" ht="0" hidden="1" customHeight="1" x14ac:dyDescent="0.25"/>
    <row r="42405" ht="0" hidden="1" customHeight="1" x14ac:dyDescent="0.25"/>
    <row r="42406" ht="0" hidden="1" customHeight="1" x14ac:dyDescent="0.25"/>
    <row r="42407" ht="0" hidden="1" customHeight="1" x14ac:dyDescent="0.25"/>
    <row r="42408" ht="0" hidden="1" customHeight="1" x14ac:dyDescent="0.25"/>
    <row r="42409" ht="0" hidden="1" customHeight="1" x14ac:dyDescent="0.25"/>
    <row r="42410" ht="0" hidden="1" customHeight="1" x14ac:dyDescent="0.25"/>
    <row r="42411" ht="0" hidden="1" customHeight="1" x14ac:dyDescent="0.25"/>
    <row r="42412" ht="0" hidden="1" customHeight="1" x14ac:dyDescent="0.25"/>
    <row r="42413" ht="0" hidden="1" customHeight="1" x14ac:dyDescent="0.25"/>
    <row r="42414" ht="0" hidden="1" customHeight="1" x14ac:dyDescent="0.25"/>
    <row r="42415" ht="0" hidden="1" customHeight="1" x14ac:dyDescent="0.25"/>
    <row r="42416" ht="0" hidden="1" customHeight="1" x14ac:dyDescent="0.25"/>
    <row r="42417" ht="0" hidden="1" customHeight="1" x14ac:dyDescent="0.25"/>
    <row r="42418" ht="0" hidden="1" customHeight="1" x14ac:dyDescent="0.25"/>
    <row r="42419" ht="0" hidden="1" customHeight="1" x14ac:dyDescent="0.25"/>
    <row r="42420" ht="0" hidden="1" customHeight="1" x14ac:dyDescent="0.25"/>
    <row r="42421" ht="0" hidden="1" customHeight="1" x14ac:dyDescent="0.25"/>
    <row r="42422" ht="0" hidden="1" customHeight="1" x14ac:dyDescent="0.25"/>
    <row r="42423" ht="0" hidden="1" customHeight="1" x14ac:dyDescent="0.25"/>
    <row r="42424" ht="0" hidden="1" customHeight="1" x14ac:dyDescent="0.25"/>
    <row r="42425" ht="0" hidden="1" customHeight="1" x14ac:dyDescent="0.25"/>
    <row r="42426" ht="0" hidden="1" customHeight="1" x14ac:dyDescent="0.25"/>
    <row r="42427" ht="0" hidden="1" customHeight="1" x14ac:dyDescent="0.25"/>
    <row r="42428" ht="0" hidden="1" customHeight="1" x14ac:dyDescent="0.25"/>
    <row r="42429" ht="0" hidden="1" customHeight="1" x14ac:dyDescent="0.25"/>
    <row r="42430" ht="0" hidden="1" customHeight="1" x14ac:dyDescent="0.25"/>
    <row r="42431" ht="0" hidden="1" customHeight="1" x14ac:dyDescent="0.25"/>
    <row r="42432" ht="0" hidden="1" customHeight="1" x14ac:dyDescent="0.25"/>
    <row r="42433" ht="0" hidden="1" customHeight="1" x14ac:dyDescent="0.25"/>
    <row r="42434" ht="0" hidden="1" customHeight="1" x14ac:dyDescent="0.25"/>
    <row r="42435" ht="0" hidden="1" customHeight="1" x14ac:dyDescent="0.25"/>
    <row r="42436" ht="0" hidden="1" customHeight="1" x14ac:dyDescent="0.25"/>
    <row r="42437" ht="0" hidden="1" customHeight="1" x14ac:dyDescent="0.25"/>
    <row r="42438" ht="0" hidden="1" customHeight="1" x14ac:dyDescent="0.25"/>
    <row r="42439" ht="0" hidden="1" customHeight="1" x14ac:dyDescent="0.25"/>
    <row r="42440" ht="0" hidden="1" customHeight="1" x14ac:dyDescent="0.25"/>
    <row r="42441" ht="0" hidden="1" customHeight="1" x14ac:dyDescent="0.25"/>
    <row r="42442" ht="0" hidden="1" customHeight="1" x14ac:dyDescent="0.25"/>
    <row r="42443" ht="0" hidden="1" customHeight="1" x14ac:dyDescent="0.25"/>
    <row r="42444" ht="0" hidden="1" customHeight="1" x14ac:dyDescent="0.25"/>
    <row r="42445" ht="0" hidden="1" customHeight="1" x14ac:dyDescent="0.25"/>
    <row r="42446" ht="0" hidden="1" customHeight="1" x14ac:dyDescent="0.25"/>
    <row r="42447" ht="0" hidden="1" customHeight="1" x14ac:dyDescent="0.25"/>
    <row r="42448" ht="0" hidden="1" customHeight="1" x14ac:dyDescent="0.25"/>
    <row r="42449" ht="0" hidden="1" customHeight="1" x14ac:dyDescent="0.25"/>
    <row r="42450" ht="0" hidden="1" customHeight="1" x14ac:dyDescent="0.25"/>
    <row r="42451" ht="0" hidden="1" customHeight="1" x14ac:dyDescent="0.25"/>
    <row r="42452" ht="0" hidden="1" customHeight="1" x14ac:dyDescent="0.25"/>
    <row r="42453" ht="0" hidden="1" customHeight="1" x14ac:dyDescent="0.25"/>
    <row r="42454" ht="0" hidden="1" customHeight="1" x14ac:dyDescent="0.25"/>
    <row r="42455" ht="0" hidden="1" customHeight="1" x14ac:dyDescent="0.25"/>
    <row r="42456" ht="0" hidden="1" customHeight="1" x14ac:dyDescent="0.25"/>
    <row r="42457" ht="0" hidden="1" customHeight="1" x14ac:dyDescent="0.25"/>
    <row r="42458" ht="0" hidden="1" customHeight="1" x14ac:dyDescent="0.25"/>
    <row r="42459" ht="0" hidden="1" customHeight="1" x14ac:dyDescent="0.25"/>
    <row r="42460" ht="0" hidden="1" customHeight="1" x14ac:dyDescent="0.25"/>
    <row r="42461" ht="0" hidden="1" customHeight="1" x14ac:dyDescent="0.25"/>
    <row r="42462" ht="0" hidden="1" customHeight="1" x14ac:dyDescent="0.25"/>
    <row r="42463" ht="0" hidden="1" customHeight="1" x14ac:dyDescent="0.25"/>
    <row r="42464" ht="0" hidden="1" customHeight="1" x14ac:dyDescent="0.25"/>
    <row r="42465" ht="0" hidden="1" customHeight="1" x14ac:dyDescent="0.25"/>
    <row r="42466" ht="0" hidden="1" customHeight="1" x14ac:dyDescent="0.25"/>
    <row r="42467" ht="0" hidden="1" customHeight="1" x14ac:dyDescent="0.25"/>
    <row r="42468" ht="0" hidden="1" customHeight="1" x14ac:dyDescent="0.25"/>
    <row r="42469" ht="0" hidden="1" customHeight="1" x14ac:dyDescent="0.25"/>
    <row r="42470" ht="0" hidden="1" customHeight="1" x14ac:dyDescent="0.25"/>
    <row r="42471" ht="0" hidden="1" customHeight="1" x14ac:dyDescent="0.25"/>
    <row r="42472" ht="0" hidden="1" customHeight="1" x14ac:dyDescent="0.25"/>
    <row r="42473" ht="0" hidden="1" customHeight="1" x14ac:dyDescent="0.25"/>
    <row r="42474" ht="0" hidden="1" customHeight="1" x14ac:dyDescent="0.25"/>
    <row r="42475" ht="0" hidden="1" customHeight="1" x14ac:dyDescent="0.25"/>
    <row r="42476" ht="0" hidden="1" customHeight="1" x14ac:dyDescent="0.25"/>
    <row r="42477" ht="0" hidden="1" customHeight="1" x14ac:dyDescent="0.25"/>
    <row r="42478" ht="0" hidden="1" customHeight="1" x14ac:dyDescent="0.25"/>
    <row r="42479" ht="0" hidden="1" customHeight="1" x14ac:dyDescent="0.25"/>
    <row r="42480" ht="0" hidden="1" customHeight="1" x14ac:dyDescent="0.25"/>
    <row r="42481" ht="0" hidden="1" customHeight="1" x14ac:dyDescent="0.25"/>
    <row r="42482" ht="0" hidden="1" customHeight="1" x14ac:dyDescent="0.25"/>
    <row r="42483" ht="0" hidden="1" customHeight="1" x14ac:dyDescent="0.25"/>
    <row r="42484" ht="0" hidden="1" customHeight="1" x14ac:dyDescent="0.25"/>
    <row r="42485" ht="0" hidden="1" customHeight="1" x14ac:dyDescent="0.25"/>
    <row r="42486" ht="0" hidden="1" customHeight="1" x14ac:dyDescent="0.25"/>
    <row r="42487" ht="0" hidden="1" customHeight="1" x14ac:dyDescent="0.25"/>
    <row r="42488" ht="0" hidden="1" customHeight="1" x14ac:dyDescent="0.25"/>
    <row r="42489" ht="0" hidden="1" customHeight="1" x14ac:dyDescent="0.25"/>
    <row r="42490" ht="0" hidden="1" customHeight="1" x14ac:dyDescent="0.25"/>
    <row r="42491" ht="0" hidden="1" customHeight="1" x14ac:dyDescent="0.25"/>
    <row r="42492" ht="0" hidden="1" customHeight="1" x14ac:dyDescent="0.25"/>
    <row r="42493" ht="0" hidden="1" customHeight="1" x14ac:dyDescent="0.25"/>
    <row r="42494" ht="0" hidden="1" customHeight="1" x14ac:dyDescent="0.25"/>
    <row r="42495" ht="0" hidden="1" customHeight="1" x14ac:dyDescent="0.25"/>
    <row r="42496" ht="0" hidden="1" customHeight="1" x14ac:dyDescent="0.25"/>
    <row r="42497" ht="0" hidden="1" customHeight="1" x14ac:dyDescent="0.25"/>
    <row r="42498" ht="0" hidden="1" customHeight="1" x14ac:dyDescent="0.25"/>
    <row r="42499" ht="0" hidden="1" customHeight="1" x14ac:dyDescent="0.25"/>
    <row r="42500" ht="0" hidden="1" customHeight="1" x14ac:dyDescent="0.25"/>
    <row r="42501" ht="0" hidden="1" customHeight="1" x14ac:dyDescent="0.25"/>
    <row r="42502" ht="0" hidden="1" customHeight="1" x14ac:dyDescent="0.25"/>
    <row r="42503" ht="0" hidden="1" customHeight="1" x14ac:dyDescent="0.25"/>
    <row r="42504" ht="0" hidden="1" customHeight="1" x14ac:dyDescent="0.25"/>
    <row r="42505" ht="0" hidden="1" customHeight="1" x14ac:dyDescent="0.25"/>
    <row r="42506" ht="0" hidden="1" customHeight="1" x14ac:dyDescent="0.25"/>
    <row r="42507" ht="0" hidden="1" customHeight="1" x14ac:dyDescent="0.25"/>
    <row r="42508" ht="0" hidden="1" customHeight="1" x14ac:dyDescent="0.25"/>
    <row r="42509" ht="0" hidden="1" customHeight="1" x14ac:dyDescent="0.25"/>
    <row r="42510" ht="0" hidden="1" customHeight="1" x14ac:dyDescent="0.25"/>
    <row r="42511" ht="0" hidden="1" customHeight="1" x14ac:dyDescent="0.25"/>
    <row r="42512" ht="0" hidden="1" customHeight="1" x14ac:dyDescent="0.25"/>
    <row r="42513" ht="0" hidden="1" customHeight="1" x14ac:dyDescent="0.25"/>
    <row r="42514" ht="0" hidden="1" customHeight="1" x14ac:dyDescent="0.25"/>
    <row r="42515" ht="0" hidden="1" customHeight="1" x14ac:dyDescent="0.25"/>
    <row r="42516" ht="0" hidden="1" customHeight="1" x14ac:dyDescent="0.25"/>
    <row r="42517" ht="0" hidden="1" customHeight="1" x14ac:dyDescent="0.25"/>
    <row r="42518" ht="0" hidden="1" customHeight="1" x14ac:dyDescent="0.25"/>
    <row r="42519" ht="0" hidden="1" customHeight="1" x14ac:dyDescent="0.25"/>
    <row r="42520" ht="0" hidden="1" customHeight="1" x14ac:dyDescent="0.25"/>
    <row r="42521" ht="0" hidden="1" customHeight="1" x14ac:dyDescent="0.25"/>
    <row r="42522" ht="0" hidden="1" customHeight="1" x14ac:dyDescent="0.25"/>
    <row r="42523" ht="0" hidden="1" customHeight="1" x14ac:dyDescent="0.25"/>
    <row r="42524" ht="0" hidden="1" customHeight="1" x14ac:dyDescent="0.25"/>
    <row r="42525" ht="0" hidden="1" customHeight="1" x14ac:dyDescent="0.25"/>
    <row r="42526" ht="0" hidden="1" customHeight="1" x14ac:dyDescent="0.25"/>
    <row r="42527" ht="0" hidden="1" customHeight="1" x14ac:dyDescent="0.25"/>
    <row r="42528" ht="0" hidden="1" customHeight="1" x14ac:dyDescent="0.25"/>
    <row r="42529" ht="0" hidden="1" customHeight="1" x14ac:dyDescent="0.25"/>
    <row r="42530" ht="0" hidden="1" customHeight="1" x14ac:dyDescent="0.25"/>
    <row r="42531" ht="0" hidden="1" customHeight="1" x14ac:dyDescent="0.25"/>
    <row r="42532" ht="0" hidden="1" customHeight="1" x14ac:dyDescent="0.25"/>
    <row r="42533" ht="0" hidden="1" customHeight="1" x14ac:dyDescent="0.25"/>
    <row r="42534" ht="0" hidden="1" customHeight="1" x14ac:dyDescent="0.25"/>
    <row r="42535" ht="0" hidden="1" customHeight="1" x14ac:dyDescent="0.25"/>
    <row r="42536" ht="0" hidden="1" customHeight="1" x14ac:dyDescent="0.25"/>
    <row r="42537" ht="0" hidden="1" customHeight="1" x14ac:dyDescent="0.25"/>
    <row r="42538" ht="0" hidden="1" customHeight="1" x14ac:dyDescent="0.25"/>
    <row r="42539" ht="0" hidden="1" customHeight="1" x14ac:dyDescent="0.25"/>
    <row r="42540" ht="0" hidden="1" customHeight="1" x14ac:dyDescent="0.25"/>
    <row r="42541" ht="0" hidden="1" customHeight="1" x14ac:dyDescent="0.25"/>
    <row r="42542" ht="0" hidden="1" customHeight="1" x14ac:dyDescent="0.25"/>
    <row r="42543" ht="0" hidden="1" customHeight="1" x14ac:dyDescent="0.25"/>
    <row r="42544" ht="0" hidden="1" customHeight="1" x14ac:dyDescent="0.25"/>
    <row r="42545" ht="0" hidden="1" customHeight="1" x14ac:dyDescent="0.25"/>
    <row r="42546" ht="0" hidden="1" customHeight="1" x14ac:dyDescent="0.25"/>
    <row r="42547" ht="0" hidden="1" customHeight="1" x14ac:dyDescent="0.25"/>
    <row r="42548" ht="0" hidden="1" customHeight="1" x14ac:dyDescent="0.25"/>
    <row r="42549" ht="0" hidden="1" customHeight="1" x14ac:dyDescent="0.25"/>
    <row r="42550" ht="0" hidden="1" customHeight="1" x14ac:dyDescent="0.25"/>
    <row r="42551" ht="0" hidden="1" customHeight="1" x14ac:dyDescent="0.25"/>
    <row r="42552" ht="0" hidden="1" customHeight="1" x14ac:dyDescent="0.25"/>
    <row r="42553" ht="0" hidden="1" customHeight="1" x14ac:dyDescent="0.25"/>
    <row r="42554" ht="0" hidden="1" customHeight="1" x14ac:dyDescent="0.25"/>
    <row r="42555" ht="0" hidden="1" customHeight="1" x14ac:dyDescent="0.25"/>
    <row r="42556" ht="0" hidden="1" customHeight="1" x14ac:dyDescent="0.25"/>
    <row r="42557" ht="0" hidden="1" customHeight="1" x14ac:dyDescent="0.25"/>
    <row r="42558" ht="0" hidden="1" customHeight="1" x14ac:dyDescent="0.25"/>
    <row r="42559" ht="0" hidden="1" customHeight="1" x14ac:dyDescent="0.25"/>
    <row r="42560" ht="0" hidden="1" customHeight="1" x14ac:dyDescent="0.25"/>
    <row r="42561" ht="0" hidden="1" customHeight="1" x14ac:dyDescent="0.25"/>
    <row r="42562" ht="0" hidden="1" customHeight="1" x14ac:dyDescent="0.25"/>
    <row r="42563" ht="0" hidden="1" customHeight="1" x14ac:dyDescent="0.25"/>
    <row r="42564" ht="0" hidden="1" customHeight="1" x14ac:dyDescent="0.25"/>
    <row r="42565" ht="0" hidden="1" customHeight="1" x14ac:dyDescent="0.25"/>
    <row r="42566" ht="0" hidden="1" customHeight="1" x14ac:dyDescent="0.25"/>
    <row r="42567" ht="0" hidden="1" customHeight="1" x14ac:dyDescent="0.25"/>
    <row r="42568" ht="0" hidden="1" customHeight="1" x14ac:dyDescent="0.25"/>
    <row r="42569" ht="0" hidden="1" customHeight="1" x14ac:dyDescent="0.25"/>
    <row r="42570" ht="0" hidden="1" customHeight="1" x14ac:dyDescent="0.25"/>
    <row r="42571" ht="0" hidden="1" customHeight="1" x14ac:dyDescent="0.25"/>
    <row r="42572" ht="0" hidden="1" customHeight="1" x14ac:dyDescent="0.25"/>
    <row r="42573" ht="0" hidden="1" customHeight="1" x14ac:dyDescent="0.25"/>
    <row r="42574" ht="0" hidden="1" customHeight="1" x14ac:dyDescent="0.25"/>
    <row r="42575" ht="0" hidden="1" customHeight="1" x14ac:dyDescent="0.25"/>
    <row r="42576" ht="0" hidden="1" customHeight="1" x14ac:dyDescent="0.25"/>
    <row r="42577" ht="0" hidden="1" customHeight="1" x14ac:dyDescent="0.25"/>
    <row r="42578" ht="0" hidden="1" customHeight="1" x14ac:dyDescent="0.25"/>
    <row r="42579" ht="0" hidden="1" customHeight="1" x14ac:dyDescent="0.25"/>
    <row r="42580" ht="0" hidden="1" customHeight="1" x14ac:dyDescent="0.25"/>
    <row r="42581" ht="0" hidden="1" customHeight="1" x14ac:dyDescent="0.25"/>
    <row r="42582" ht="0" hidden="1" customHeight="1" x14ac:dyDescent="0.25"/>
    <row r="42583" ht="0" hidden="1" customHeight="1" x14ac:dyDescent="0.25"/>
    <row r="42584" ht="0" hidden="1" customHeight="1" x14ac:dyDescent="0.25"/>
    <row r="42585" ht="0" hidden="1" customHeight="1" x14ac:dyDescent="0.25"/>
    <row r="42586" ht="0" hidden="1" customHeight="1" x14ac:dyDescent="0.25"/>
    <row r="42587" ht="0" hidden="1" customHeight="1" x14ac:dyDescent="0.25"/>
    <row r="42588" ht="0" hidden="1" customHeight="1" x14ac:dyDescent="0.25"/>
    <row r="42589" ht="0" hidden="1" customHeight="1" x14ac:dyDescent="0.25"/>
    <row r="42590" ht="0" hidden="1" customHeight="1" x14ac:dyDescent="0.25"/>
    <row r="42591" ht="0" hidden="1" customHeight="1" x14ac:dyDescent="0.25"/>
    <row r="42592" ht="0" hidden="1" customHeight="1" x14ac:dyDescent="0.25"/>
    <row r="42593" ht="0" hidden="1" customHeight="1" x14ac:dyDescent="0.25"/>
    <row r="42594" ht="0" hidden="1" customHeight="1" x14ac:dyDescent="0.25"/>
    <row r="42595" ht="0" hidden="1" customHeight="1" x14ac:dyDescent="0.25"/>
    <row r="42596" ht="0" hidden="1" customHeight="1" x14ac:dyDescent="0.25"/>
    <row r="42597" ht="0" hidden="1" customHeight="1" x14ac:dyDescent="0.25"/>
    <row r="42598" ht="0" hidden="1" customHeight="1" x14ac:dyDescent="0.25"/>
    <row r="42599" ht="0" hidden="1" customHeight="1" x14ac:dyDescent="0.25"/>
    <row r="42600" ht="0" hidden="1" customHeight="1" x14ac:dyDescent="0.25"/>
    <row r="42601" ht="0" hidden="1" customHeight="1" x14ac:dyDescent="0.25"/>
    <row r="42602" ht="0" hidden="1" customHeight="1" x14ac:dyDescent="0.25"/>
    <row r="42603" ht="0" hidden="1" customHeight="1" x14ac:dyDescent="0.25"/>
    <row r="42604" ht="0" hidden="1" customHeight="1" x14ac:dyDescent="0.25"/>
    <row r="42605" ht="0" hidden="1" customHeight="1" x14ac:dyDescent="0.25"/>
    <row r="42606" ht="0" hidden="1" customHeight="1" x14ac:dyDescent="0.25"/>
    <row r="42607" ht="0" hidden="1" customHeight="1" x14ac:dyDescent="0.25"/>
    <row r="42608" ht="0" hidden="1" customHeight="1" x14ac:dyDescent="0.25"/>
    <row r="42609" ht="0" hidden="1" customHeight="1" x14ac:dyDescent="0.25"/>
    <row r="42610" ht="0" hidden="1" customHeight="1" x14ac:dyDescent="0.25"/>
    <row r="42611" ht="0" hidden="1" customHeight="1" x14ac:dyDescent="0.25"/>
    <row r="42612" ht="0" hidden="1" customHeight="1" x14ac:dyDescent="0.25"/>
    <row r="42613" ht="0" hidden="1" customHeight="1" x14ac:dyDescent="0.25"/>
    <row r="42614" ht="0" hidden="1" customHeight="1" x14ac:dyDescent="0.25"/>
    <row r="42615" ht="0" hidden="1" customHeight="1" x14ac:dyDescent="0.25"/>
    <row r="42616" ht="0" hidden="1" customHeight="1" x14ac:dyDescent="0.25"/>
    <row r="42617" ht="0" hidden="1" customHeight="1" x14ac:dyDescent="0.25"/>
    <row r="42618" ht="0" hidden="1" customHeight="1" x14ac:dyDescent="0.25"/>
    <row r="42619" ht="0" hidden="1" customHeight="1" x14ac:dyDescent="0.25"/>
    <row r="42620" ht="0" hidden="1" customHeight="1" x14ac:dyDescent="0.25"/>
    <row r="42621" ht="0" hidden="1" customHeight="1" x14ac:dyDescent="0.25"/>
    <row r="42622" ht="0" hidden="1" customHeight="1" x14ac:dyDescent="0.25"/>
    <row r="42623" ht="0" hidden="1" customHeight="1" x14ac:dyDescent="0.25"/>
    <row r="42624" ht="0" hidden="1" customHeight="1" x14ac:dyDescent="0.25"/>
    <row r="42625" ht="0" hidden="1" customHeight="1" x14ac:dyDescent="0.25"/>
    <row r="42626" ht="0" hidden="1" customHeight="1" x14ac:dyDescent="0.25"/>
    <row r="42627" ht="0" hidden="1" customHeight="1" x14ac:dyDescent="0.25"/>
    <row r="42628" ht="0" hidden="1" customHeight="1" x14ac:dyDescent="0.25"/>
    <row r="42629" ht="0" hidden="1" customHeight="1" x14ac:dyDescent="0.25"/>
    <row r="42630" ht="0" hidden="1" customHeight="1" x14ac:dyDescent="0.25"/>
    <row r="42631" ht="0" hidden="1" customHeight="1" x14ac:dyDescent="0.25"/>
    <row r="42632" ht="0" hidden="1" customHeight="1" x14ac:dyDescent="0.25"/>
    <row r="42633" ht="0" hidden="1" customHeight="1" x14ac:dyDescent="0.25"/>
    <row r="42634" ht="0" hidden="1" customHeight="1" x14ac:dyDescent="0.25"/>
    <row r="42635" ht="0" hidden="1" customHeight="1" x14ac:dyDescent="0.25"/>
    <row r="42636" ht="0" hidden="1" customHeight="1" x14ac:dyDescent="0.25"/>
    <row r="42637" ht="0" hidden="1" customHeight="1" x14ac:dyDescent="0.25"/>
    <row r="42638" ht="0" hidden="1" customHeight="1" x14ac:dyDescent="0.25"/>
    <row r="42639" ht="0" hidden="1" customHeight="1" x14ac:dyDescent="0.25"/>
    <row r="42640" ht="0" hidden="1" customHeight="1" x14ac:dyDescent="0.25"/>
    <row r="42641" ht="0" hidden="1" customHeight="1" x14ac:dyDescent="0.25"/>
    <row r="42642" ht="0" hidden="1" customHeight="1" x14ac:dyDescent="0.25"/>
    <row r="42643" ht="0" hidden="1" customHeight="1" x14ac:dyDescent="0.25"/>
    <row r="42644" ht="0" hidden="1" customHeight="1" x14ac:dyDescent="0.25"/>
    <row r="42645" ht="0" hidden="1" customHeight="1" x14ac:dyDescent="0.25"/>
    <row r="42646" ht="0" hidden="1" customHeight="1" x14ac:dyDescent="0.25"/>
    <row r="42647" ht="0" hidden="1" customHeight="1" x14ac:dyDescent="0.25"/>
    <row r="42648" ht="0" hidden="1" customHeight="1" x14ac:dyDescent="0.25"/>
    <row r="42649" ht="0" hidden="1" customHeight="1" x14ac:dyDescent="0.25"/>
    <row r="42650" ht="0" hidden="1" customHeight="1" x14ac:dyDescent="0.25"/>
    <row r="42651" ht="0" hidden="1" customHeight="1" x14ac:dyDescent="0.25"/>
    <row r="42652" ht="0" hidden="1" customHeight="1" x14ac:dyDescent="0.25"/>
    <row r="42653" ht="0" hidden="1" customHeight="1" x14ac:dyDescent="0.25"/>
    <row r="42654" ht="0" hidden="1" customHeight="1" x14ac:dyDescent="0.25"/>
    <row r="42655" ht="0" hidden="1" customHeight="1" x14ac:dyDescent="0.25"/>
    <row r="42656" ht="0" hidden="1" customHeight="1" x14ac:dyDescent="0.25"/>
    <row r="42657" ht="0" hidden="1" customHeight="1" x14ac:dyDescent="0.25"/>
    <row r="42658" ht="0" hidden="1" customHeight="1" x14ac:dyDescent="0.25"/>
    <row r="42659" ht="0" hidden="1" customHeight="1" x14ac:dyDescent="0.25"/>
    <row r="42660" ht="0" hidden="1" customHeight="1" x14ac:dyDescent="0.25"/>
    <row r="42661" ht="0" hidden="1" customHeight="1" x14ac:dyDescent="0.25"/>
    <row r="42662" ht="0" hidden="1" customHeight="1" x14ac:dyDescent="0.25"/>
    <row r="42663" ht="0" hidden="1" customHeight="1" x14ac:dyDescent="0.25"/>
    <row r="42664" ht="0" hidden="1" customHeight="1" x14ac:dyDescent="0.25"/>
    <row r="42665" ht="0" hidden="1" customHeight="1" x14ac:dyDescent="0.25"/>
    <row r="42666" ht="0" hidden="1" customHeight="1" x14ac:dyDescent="0.25"/>
    <row r="42667" ht="0" hidden="1" customHeight="1" x14ac:dyDescent="0.25"/>
    <row r="42668" ht="0" hidden="1" customHeight="1" x14ac:dyDescent="0.25"/>
    <row r="42669" ht="0" hidden="1" customHeight="1" x14ac:dyDescent="0.25"/>
    <row r="42670" ht="0" hidden="1" customHeight="1" x14ac:dyDescent="0.25"/>
    <row r="42671" ht="0" hidden="1" customHeight="1" x14ac:dyDescent="0.25"/>
    <row r="42672" ht="0" hidden="1" customHeight="1" x14ac:dyDescent="0.25"/>
    <row r="42673" ht="0" hidden="1" customHeight="1" x14ac:dyDescent="0.25"/>
    <row r="42674" ht="0" hidden="1" customHeight="1" x14ac:dyDescent="0.25"/>
    <row r="42675" ht="0" hidden="1" customHeight="1" x14ac:dyDescent="0.25"/>
    <row r="42676" ht="0" hidden="1" customHeight="1" x14ac:dyDescent="0.25"/>
    <row r="42677" ht="0" hidden="1" customHeight="1" x14ac:dyDescent="0.25"/>
    <row r="42678" ht="0" hidden="1" customHeight="1" x14ac:dyDescent="0.25"/>
    <row r="42679" ht="0" hidden="1" customHeight="1" x14ac:dyDescent="0.25"/>
    <row r="42680" ht="0" hidden="1" customHeight="1" x14ac:dyDescent="0.25"/>
    <row r="42681" ht="0" hidden="1" customHeight="1" x14ac:dyDescent="0.25"/>
    <row r="42682" ht="0" hidden="1" customHeight="1" x14ac:dyDescent="0.25"/>
    <row r="42683" ht="0" hidden="1" customHeight="1" x14ac:dyDescent="0.25"/>
    <row r="42684" ht="0" hidden="1" customHeight="1" x14ac:dyDescent="0.25"/>
    <row r="42685" ht="0" hidden="1" customHeight="1" x14ac:dyDescent="0.25"/>
    <row r="42686" ht="0" hidden="1" customHeight="1" x14ac:dyDescent="0.25"/>
    <row r="42687" ht="0" hidden="1" customHeight="1" x14ac:dyDescent="0.25"/>
    <row r="42688" ht="0" hidden="1" customHeight="1" x14ac:dyDescent="0.25"/>
    <row r="42689" ht="0" hidden="1" customHeight="1" x14ac:dyDescent="0.25"/>
    <row r="42690" ht="0" hidden="1" customHeight="1" x14ac:dyDescent="0.25"/>
    <row r="42691" ht="0" hidden="1" customHeight="1" x14ac:dyDescent="0.25"/>
    <row r="42692" ht="0" hidden="1" customHeight="1" x14ac:dyDescent="0.25"/>
    <row r="42693" ht="0" hidden="1" customHeight="1" x14ac:dyDescent="0.25"/>
    <row r="42694" ht="0" hidden="1" customHeight="1" x14ac:dyDescent="0.25"/>
    <row r="42695" ht="0" hidden="1" customHeight="1" x14ac:dyDescent="0.25"/>
    <row r="42696" ht="0" hidden="1" customHeight="1" x14ac:dyDescent="0.25"/>
    <row r="42697" ht="0" hidden="1" customHeight="1" x14ac:dyDescent="0.25"/>
    <row r="42698" ht="0" hidden="1" customHeight="1" x14ac:dyDescent="0.25"/>
    <row r="42699" ht="0" hidden="1" customHeight="1" x14ac:dyDescent="0.25"/>
    <row r="42700" ht="0" hidden="1" customHeight="1" x14ac:dyDescent="0.25"/>
    <row r="42701" ht="0" hidden="1" customHeight="1" x14ac:dyDescent="0.25"/>
    <row r="42702" ht="0" hidden="1" customHeight="1" x14ac:dyDescent="0.25"/>
    <row r="42703" ht="0" hidden="1" customHeight="1" x14ac:dyDescent="0.25"/>
    <row r="42704" ht="0" hidden="1" customHeight="1" x14ac:dyDescent="0.25"/>
    <row r="42705" ht="0" hidden="1" customHeight="1" x14ac:dyDescent="0.25"/>
    <row r="42706" ht="0" hidden="1" customHeight="1" x14ac:dyDescent="0.25"/>
    <row r="42707" ht="0" hidden="1" customHeight="1" x14ac:dyDescent="0.25"/>
    <row r="42708" ht="0" hidden="1" customHeight="1" x14ac:dyDescent="0.25"/>
    <row r="42709" ht="0" hidden="1" customHeight="1" x14ac:dyDescent="0.25"/>
    <row r="42710" ht="0" hidden="1" customHeight="1" x14ac:dyDescent="0.25"/>
    <row r="42711" ht="0" hidden="1" customHeight="1" x14ac:dyDescent="0.25"/>
    <row r="42712" ht="0" hidden="1" customHeight="1" x14ac:dyDescent="0.25"/>
    <row r="42713" ht="0" hidden="1" customHeight="1" x14ac:dyDescent="0.25"/>
    <row r="42714" ht="0" hidden="1" customHeight="1" x14ac:dyDescent="0.25"/>
    <row r="42715" ht="0" hidden="1" customHeight="1" x14ac:dyDescent="0.25"/>
    <row r="42716" ht="0" hidden="1" customHeight="1" x14ac:dyDescent="0.25"/>
    <row r="42717" ht="0" hidden="1" customHeight="1" x14ac:dyDescent="0.25"/>
    <row r="42718" ht="0" hidden="1" customHeight="1" x14ac:dyDescent="0.25"/>
    <row r="42719" ht="0" hidden="1" customHeight="1" x14ac:dyDescent="0.25"/>
    <row r="42720" ht="0" hidden="1" customHeight="1" x14ac:dyDescent="0.25"/>
    <row r="42721" ht="0" hidden="1" customHeight="1" x14ac:dyDescent="0.25"/>
    <row r="42722" ht="0" hidden="1" customHeight="1" x14ac:dyDescent="0.25"/>
    <row r="42723" ht="0" hidden="1" customHeight="1" x14ac:dyDescent="0.25"/>
    <row r="42724" ht="0" hidden="1" customHeight="1" x14ac:dyDescent="0.25"/>
    <row r="42725" ht="0" hidden="1" customHeight="1" x14ac:dyDescent="0.25"/>
    <row r="42726" ht="0" hidden="1" customHeight="1" x14ac:dyDescent="0.25"/>
    <row r="42727" ht="0" hidden="1" customHeight="1" x14ac:dyDescent="0.25"/>
    <row r="42728" ht="0" hidden="1" customHeight="1" x14ac:dyDescent="0.25"/>
    <row r="42729" ht="0" hidden="1" customHeight="1" x14ac:dyDescent="0.25"/>
    <row r="42730" ht="0" hidden="1" customHeight="1" x14ac:dyDescent="0.25"/>
    <row r="42731" ht="0" hidden="1" customHeight="1" x14ac:dyDescent="0.25"/>
    <row r="42732" ht="0" hidden="1" customHeight="1" x14ac:dyDescent="0.25"/>
    <row r="42733" ht="0" hidden="1" customHeight="1" x14ac:dyDescent="0.25"/>
    <row r="42734" ht="0" hidden="1" customHeight="1" x14ac:dyDescent="0.25"/>
    <row r="42735" ht="0" hidden="1" customHeight="1" x14ac:dyDescent="0.25"/>
    <row r="42736" ht="0" hidden="1" customHeight="1" x14ac:dyDescent="0.25"/>
    <row r="42737" ht="0" hidden="1" customHeight="1" x14ac:dyDescent="0.25"/>
    <row r="42738" ht="0" hidden="1" customHeight="1" x14ac:dyDescent="0.25"/>
    <row r="42739" ht="0" hidden="1" customHeight="1" x14ac:dyDescent="0.25"/>
    <row r="42740" ht="0" hidden="1" customHeight="1" x14ac:dyDescent="0.25"/>
    <row r="42741" ht="0" hidden="1" customHeight="1" x14ac:dyDescent="0.25"/>
    <row r="42742" ht="0" hidden="1" customHeight="1" x14ac:dyDescent="0.25"/>
    <row r="42743" ht="0" hidden="1" customHeight="1" x14ac:dyDescent="0.25"/>
    <row r="42744" ht="0" hidden="1" customHeight="1" x14ac:dyDescent="0.25"/>
    <row r="42745" ht="0" hidden="1" customHeight="1" x14ac:dyDescent="0.25"/>
    <row r="42746" ht="0" hidden="1" customHeight="1" x14ac:dyDescent="0.25"/>
    <row r="42747" ht="0" hidden="1" customHeight="1" x14ac:dyDescent="0.25"/>
    <row r="42748" ht="0" hidden="1" customHeight="1" x14ac:dyDescent="0.25"/>
    <row r="42749" ht="0" hidden="1" customHeight="1" x14ac:dyDescent="0.25"/>
    <row r="42750" ht="0" hidden="1" customHeight="1" x14ac:dyDescent="0.25"/>
    <row r="42751" ht="0" hidden="1" customHeight="1" x14ac:dyDescent="0.25"/>
    <row r="42752" ht="0" hidden="1" customHeight="1" x14ac:dyDescent="0.25"/>
    <row r="42753" ht="0" hidden="1" customHeight="1" x14ac:dyDescent="0.25"/>
    <row r="42754" ht="0" hidden="1" customHeight="1" x14ac:dyDescent="0.25"/>
    <row r="42755" ht="0" hidden="1" customHeight="1" x14ac:dyDescent="0.25"/>
    <row r="42756" ht="0" hidden="1" customHeight="1" x14ac:dyDescent="0.25"/>
    <row r="42757" ht="0" hidden="1" customHeight="1" x14ac:dyDescent="0.25"/>
    <row r="42758" ht="0" hidden="1" customHeight="1" x14ac:dyDescent="0.25"/>
    <row r="42759" ht="0" hidden="1" customHeight="1" x14ac:dyDescent="0.25"/>
    <row r="42760" ht="0" hidden="1" customHeight="1" x14ac:dyDescent="0.25"/>
    <row r="42761" ht="0" hidden="1" customHeight="1" x14ac:dyDescent="0.25"/>
    <row r="42762" ht="0" hidden="1" customHeight="1" x14ac:dyDescent="0.25"/>
    <row r="42763" ht="0" hidden="1" customHeight="1" x14ac:dyDescent="0.25"/>
    <row r="42764" ht="0" hidden="1" customHeight="1" x14ac:dyDescent="0.25"/>
    <row r="42765" ht="0" hidden="1" customHeight="1" x14ac:dyDescent="0.25"/>
    <row r="42766" ht="0" hidden="1" customHeight="1" x14ac:dyDescent="0.25"/>
    <row r="42767" ht="0" hidden="1" customHeight="1" x14ac:dyDescent="0.25"/>
    <row r="42768" ht="0" hidden="1" customHeight="1" x14ac:dyDescent="0.25"/>
    <row r="42769" ht="0" hidden="1" customHeight="1" x14ac:dyDescent="0.25"/>
    <row r="42770" ht="0" hidden="1" customHeight="1" x14ac:dyDescent="0.25"/>
    <row r="42771" ht="0" hidden="1" customHeight="1" x14ac:dyDescent="0.25"/>
    <row r="42772" ht="0" hidden="1" customHeight="1" x14ac:dyDescent="0.25"/>
    <row r="42773" ht="0" hidden="1" customHeight="1" x14ac:dyDescent="0.25"/>
    <row r="42774" ht="0" hidden="1" customHeight="1" x14ac:dyDescent="0.25"/>
    <row r="42775" ht="0" hidden="1" customHeight="1" x14ac:dyDescent="0.25"/>
    <row r="42776" ht="0" hidden="1" customHeight="1" x14ac:dyDescent="0.25"/>
    <row r="42777" ht="0" hidden="1" customHeight="1" x14ac:dyDescent="0.25"/>
    <row r="42778" ht="0" hidden="1" customHeight="1" x14ac:dyDescent="0.25"/>
    <row r="42779" ht="0" hidden="1" customHeight="1" x14ac:dyDescent="0.25"/>
    <row r="42780" ht="0" hidden="1" customHeight="1" x14ac:dyDescent="0.25"/>
    <row r="42781" ht="0" hidden="1" customHeight="1" x14ac:dyDescent="0.25"/>
    <row r="42782" ht="0" hidden="1" customHeight="1" x14ac:dyDescent="0.25"/>
    <row r="42783" ht="0" hidden="1" customHeight="1" x14ac:dyDescent="0.25"/>
    <row r="42784" ht="0" hidden="1" customHeight="1" x14ac:dyDescent="0.25"/>
    <row r="42785" ht="0" hidden="1" customHeight="1" x14ac:dyDescent="0.25"/>
    <row r="42786" ht="0" hidden="1" customHeight="1" x14ac:dyDescent="0.25"/>
    <row r="42787" ht="0" hidden="1" customHeight="1" x14ac:dyDescent="0.25"/>
    <row r="42788" ht="0" hidden="1" customHeight="1" x14ac:dyDescent="0.25"/>
    <row r="42789" ht="0" hidden="1" customHeight="1" x14ac:dyDescent="0.25"/>
    <row r="42790" ht="0" hidden="1" customHeight="1" x14ac:dyDescent="0.25"/>
    <row r="42791" ht="0" hidden="1" customHeight="1" x14ac:dyDescent="0.25"/>
    <row r="42792" ht="0" hidden="1" customHeight="1" x14ac:dyDescent="0.25"/>
    <row r="42793" ht="0" hidden="1" customHeight="1" x14ac:dyDescent="0.25"/>
    <row r="42794" ht="0" hidden="1" customHeight="1" x14ac:dyDescent="0.25"/>
    <row r="42795" ht="0" hidden="1" customHeight="1" x14ac:dyDescent="0.25"/>
    <row r="42796" ht="0" hidden="1" customHeight="1" x14ac:dyDescent="0.25"/>
    <row r="42797" ht="0" hidden="1" customHeight="1" x14ac:dyDescent="0.25"/>
    <row r="42798" ht="0" hidden="1" customHeight="1" x14ac:dyDescent="0.25"/>
    <row r="42799" ht="0" hidden="1" customHeight="1" x14ac:dyDescent="0.25"/>
    <row r="42800" ht="0" hidden="1" customHeight="1" x14ac:dyDescent="0.25"/>
    <row r="42801" ht="0" hidden="1" customHeight="1" x14ac:dyDescent="0.25"/>
    <row r="42802" ht="0" hidden="1" customHeight="1" x14ac:dyDescent="0.25"/>
    <row r="42803" ht="0" hidden="1" customHeight="1" x14ac:dyDescent="0.25"/>
    <row r="42804" ht="0" hidden="1" customHeight="1" x14ac:dyDescent="0.25"/>
    <row r="42805" ht="0" hidden="1" customHeight="1" x14ac:dyDescent="0.25"/>
    <row r="42806" ht="0" hidden="1" customHeight="1" x14ac:dyDescent="0.25"/>
    <row r="42807" ht="0" hidden="1" customHeight="1" x14ac:dyDescent="0.25"/>
    <row r="42808" ht="0" hidden="1" customHeight="1" x14ac:dyDescent="0.25"/>
    <row r="42809" ht="0" hidden="1" customHeight="1" x14ac:dyDescent="0.25"/>
    <row r="42810" ht="0" hidden="1" customHeight="1" x14ac:dyDescent="0.25"/>
    <row r="42811" ht="0" hidden="1" customHeight="1" x14ac:dyDescent="0.25"/>
    <row r="42812" ht="0" hidden="1" customHeight="1" x14ac:dyDescent="0.25"/>
    <row r="42813" ht="0" hidden="1" customHeight="1" x14ac:dyDescent="0.25"/>
    <row r="42814" ht="0" hidden="1" customHeight="1" x14ac:dyDescent="0.25"/>
    <row r="42815" ht="0" hidden="1" customHeight="1" x14ac:dyDescent="0.25"/>
    <row r="42816" ht="0" hidden="1" customHeight="1" x14ac:dyDescent="0.25"/>
    <row r="42817" ht="0" hidden="1" customHeight="1" x14ac:dyDescent="0.25"/>
    <row r="42818" ht="0" hidden="1" customHeight="1" x14ac:dyDescent="0.25"/>
    <row r="42819" ht="0" hidden="1" customHeight="1" x14ac:dyDescent="0.25"/>
    <row r="42820" ht="0" hidden="1" customHeight="1" x14ac:dyDescent="0.25"/>
    <row r="42821" ht="0" hidden="1" customHeight="1" x14ac:dyDescent="0.25"/>
    <row r="42822" ht="0" hidden="1" customHeight="1" x14ac:dyDescent="0.25"/>
    <row r="42823" ht="0" hidden="1" customHeight="1" x14ac:dyDescent="0.25"/>
    <row r="42824" ht="0" hidden="1" customHeight="1" x14ac:dyDescent="0.25"/>
    <row r="42825" ht="0" hidden="1" customHeight="1" x14ac:dyDescent="0.25"/>
    <row r="42826" ht="0" hidden="1" customHeight="1" x14ac:dyDescent="0.25"/>
    <row r="42827" ht="0" hidden="1" customHeight="1" x14ac:dyDescent="0.25"/>
    <row r="42828" ht="0" hidden="1" customHeight="1" x14ac:dyDescent="0.25"/>
    <row r="42829" ht="0" hidden="1" customHeight="1" x14ac:dyDescent="0.25"/>
    <row r="42830" ht="0" hidden="1" customHeight="1" x14ac:dyDescent="0.25"/>
    <row r="42831" ht="0" hidden="1" customHeight="1" x14ac:dyDescent="0.25"/>
    <row r="42832" ht="0" hidden="1" customHeight="1" x14ac:dyDescent="0.25"/>
    <row r="42833" ht="0" hidden="1" customHeight="1" x14ac:dyDescent="0.25"/>
    <row r="42834" ht="0" hidden="1" customHeight="1" x14ac:dyDescent="0.25"/>
    <row r="42835" ht="0" hidden="1" customHeight="1" x14ac:dyDescent="0.25"/>
    <row r="42836" ht="0" hidden="1" customHeight="1" x14ac:dyDescent="0.25"/>
    <row r="42837" ht="0" hidden="1" customHeight="1" x14ac:dyDescent="0.25"/>
    <row r="42838" ht="0" hidden="1" customHeight="1" x14ac:dyDescent="0.25"/>
    <row r="42839" ht="0" hidden="1" customHeight="1" x14ac:dyDescent="0.25"/>
    <row r="42840" ht="0" hidden="1" customHeight="1" x14ac:dyDescent="0.25"/>
    <row r="42841" ht="0" hidden="1" customHeight="1" x14ac:dyDescent="0.25"/>
    <row r="42842" ht="0" hidden="1" customHeight="1" x14ac:dyDescent="0.25"/>
    <row r="42843" ht="0" hidden="1" customHeight="1" x14ac:dyDescent="0.25"/>
    <row r="42844" ht="0" hidden="1" customHeight="1" x14ac:dyDescent="0.25"/>
    <row r="42845" ht="0" hidden="1" customHeight="1" x14ac:dyDescent="0.25"/>
    <row r="42846" ht="0" hidden="1" customHeight="1" x14ac:dyDescent="0.25"/>
    <row r="42847" ht="0" hidden="1" customHeight="1" x14ac:dyDescent="0.25"/>
    <row r="42848" ht="0" hidden="1" customHeight="1" x14ac:dyDescent="0.25"/>
    <row r="42849" ht="0" hidden="1" customHeight="1" x14ac:dyDescent="0.25"/>
    <row r="42850" ht="0" hidden="1" customHeight="1" x14ac:dyDescent="0.25"/>
    <row r="42851" ht="0" hidden="1" customHeight="1" x14ac:dyDescent="0.25"/>
    <row r="42852" ht="0" hidden="1" customHeight="1" x14ac:dyDescent="0.25"/>
    <row r="42853" ht="0" hidden="1" customHeight="1" x14ac:dyDescent="0.25"/>
    <row r="42854" ht="0" hidden="1" customHeight="1" x14ac:dyDescent="0.25"/>
    <row r="42855" ht="0" hidden="1" customHeight="1" x14ac:dyDescent="0.25"/>
    <row r="42856" ht="0" hidden="1" customHeight="1" x14ac:dyDescent="0.25"/>
    <row r="42857" ht="0" hidden="1" customHeight="1" x14ac:dyDescent="0.25"/>
    <row r="42858" ht="0" hidden="1" customHeight="1" x14ac:dyDescent="0.25"/>
    <row r="42859" ht="0" hidden="1" customHeight="1" x14ac:dyDescent="0.25"/>
    <row r="42860" ht="0" hidden="1" customHeight="1" x14ac:dyDescent="0.25"/>
    <row r="42861" ht="0" hidden="1" customHeight="1" x14ac:dyDescent="0.25"/>
    <row r="42862" ht="0" hidden="1" customHeight="1" x14ac:dyDescent="0.25"/>
    <row r="42863" ht="0" hidden="1" customHeight="1" x14ac:dyDescent="0.25"/>
    <row r="42864" ht="0" hidden="1" customHeight="1" x14ac:dyDescent="0.25"/>
    <row r="42865" ht="0" hidden="1" customHeight="1" x14ac:dyDescent="0.25"/>
    <row r="42866" ht="0" hidden="1" customHeight="1" x14ac:dyDescent="0.25"/>
    <row r="42867" ht="0" hidden="1" customHeight="1" x14ac:dyDescent="0.25"/>
    <row r="42868" ht="0" hidden="1" customHeight="1" x14ac:dyDescent="0.25"/>
    <row r="42869" ht="0" hidden="1" customHeight="1" x14ac:dyDescent="0.25"/>
    <row r="42870" ht="0" hidden="1" customHeight="1" x14ac:dyDescent="0.25"/>
    <row r="42871" ht="0" hidden="1" customHeight="1" x14ac:dyDescent="0.25"/>
    <row r="42872" ht="0" hidden="1" customHeight="1" x14ac:dyDescent="0.25"/>
    <row r="42873" ht="0" hidden="1" customHeight="1" x14ac:dyDescent="0.25"/>
    <row r="42874" ht="0" hidden="1" customHeight="1" x14ac:dyDescent="0.25"/>
    <row r="42875" ht="0" hidden="1" customHeight="1" x14ac:dyDescent="0.25"/>
    <row r="42876" ht="0" hidden="1" customHeight="1" x14ac:dyDescent="0.25"/>
    <row r="42877" ht="0" hidden="1" customHeight="1" x14ac:dyDescent="0.25"/>
    <row r="42878" ht="0" hidden="1" customHeight="1" x14ac:dyDescent="0.25"/>
    <row r="42879" ht="0" hidden="1" customHeight="1" x14ac:dyDescent="0.25"/>
    <row r="42880" ht="0" hidden="1" customHeight="1" x14ac:dyDescent="0.25"/>
    <row r="42881" ht="0" hidden="1" customHeight="1" x14ac:dyDescent="0.25"/>
    <row r="42882" ht="0" hidden="1" customHeight="1" x14ac:dyDescent="0.25"/>
    <row r="42883" ht="0" hidden="1" customHeight="1" x14ac:dyDescent="0.25"/>
    <row r="42884" ht="0" hidden="1" customHeight="1" x14ac:dyDescent="0.25"/>
    <row r="42885" ht="0" hidden="1" customHeight="1" x14ac:dyDescent="0.25"/>
    <row r="42886" ht="0" hidden="1" customHeight="1" x14ac:dyDescent="0.25"/>
    <row r="42887" ht="0" hidden="1" customHeight="1" x14ac:dyDescent="0.25"/>
    <row r="42888" ht="0" hidden="1" customHeight="1" x14ac:dyDescent="0.25"/>
    <row r="42889" ht="0" hidden="1" customHeight="1" x14ac:dyDescent="0.25"/>
    <row r="42890" ht="0" hidden="1" customHeight="1" x14ac:dyDescent="0.25"/>
    <row r="42891" ht="0" hidden="1" customHeight="1" x14ac:dyDescent="0.25"/>
    <row r="42892" ht="0" hidden="1" customHeight="1" x14ac:dyDescent="0.25"/>
    <row r="42893" ht="0" hidden="1" customHeight="1" x14ac:dyDescent="0.25"/>
    <row r="42894" ht="0" hidden="1" customHeight="1" x14ac:dyDescent="0.25"/>
    <row r="42895" ht="0" hidden="1" customHeight="1" x14ac:dyDescent="0.25"/>
    <row r="42896" ht="0" hidden="1" customHeight="1" x14ac:dyDescent="0.25"/>
    <row r="42897" ht="0" hidden="1" customHeight="1" x14ac:dyDescent="0.25"/>
    <row r="42898" ht="0" hidden="1" customHeight="1" x14ac:dyDescent="0.25"/>
    <row r="42899" ht="0" hidden="1" customHeight="1" x14ac:dyDescent="0.25"/>
    <row r="42900" ht="0" hidden="1" customHeight="1" x14ac:dyDescent="0.25"/>
    <row r="42901" ht="0" hidden="1" customHeight="1" x14ac:dyDescent="0.25"/>
    <row r="42902" ht="0" hidden="1" customHeight="1" x14ac:dyDescent="0.25"/>
    <row r="42903" ht="0" hidden="1" customHeight="1" x14ac:dyDescent="0.25"/>
    <row r="42904" ht="0" hidden="1" customHeight="1" x14ac:dyDescent="0.25"/>
    <row r="42905" ht="0" hidden="1" customHeight="1" x14ac:dyDescent="0.25"/>
    <row r="42906" ht="0" hidden="1" customHeight="1" x14ac:dyDescent="0.25"/>
    <row r="42907" ht="0" hidden="1" customHeight="1" x14ac:dyDescent="0.25"/>
    <row r="42908" ht="0" hidden="1" customHeight="1" x14ac:dyDescent="0.25"/>
    <row r="42909" ht="0" hidden="1" customHeight="1" x14ac:dyDescent="0.25"/>
    <row r="42910" ht="0" hidden="1" customHeight="1" x14ac:dyDescent="0.25"/>
    <row r="42911" ht="0" hidden="1" customHeight="1" x14ac:dyDescent="0.25"/>
    <row r="42912" ht="0" hidden="1" customHeight="1" x14ac:dyDescent="0.25"/>
    <row r="42913" ht="0" hidden="1" customHeight="1" x14ac:dyDescent="0.25"/>
    <row r="42914" ht="0" hidden="1" customHeight="1" x14ac:dyDescent="0.25"/>
    <row r="42915" ht="0" hidden="1" customHeight="1" x14ac:dyDescent="0.25"/>
    <row r="42916" ht="0" hidden="1" customHeight="1" x14ac:dyDescent="0.25"/>
    <row r="42917" ht="0" hidden="1" customHeight="1" x14ac:dyDescent="0.25"/>
    <row r="42918" ht="0" hidden="1" customHeight="1" x14ac:dyDescent="0.25"/>
    <row r="42919" ht="0" hidden="1" customHeight="1" x14ac:dyDescent="0.25"/>
    <row r="42920" ht="0" hidden="1" customHeight="1" x14ac:dyDescent="0.25"/>
    <row r="42921" ht="0" hidden="1" customHeight="1" x14ac:dyDescent="0.25"/>
    <row r="42922" ht="0" hidden="1" customHeight="1" x14ac:dyDescent="0.25"/>
    <row r="42923" ht="0" hidden="1" customHeight="1" x14ac:dyDescent="0.25"/>
    <row r="42924" ht="0" hidden="1" customHeight="1" x14ac:dyDescent="0.25"/>
    <row r="42925" ht="0" hidden="1" customHeight="1" x14ac:dyDescent="0.25"/>
    <row r="42926" ht="0" hidden="1" customHeight="1" x14ac:dyDescent="0.25"/>
    <row r="42927" ht="0" hidden="1" customHeight="1" x14ac:dyDescent="0.25"/>
    <row r="42928" ht="0" hidden="1" customHeight="1" x14ac:dyDescent="0.25"/>
    <row r="42929" ht="0" hidden="1" customHeight="1" x14ac:dyDescent="0.25"/>
    <row r="42930" ht="0" hidden="1" customHeight="1" x14ac:dyDescent="0.25"/>
    <row r="42931" ht="0" hidden="1" customHeight="1" x14ac:dyDescent="0.25"/>
    <row r="42932" ht="0" hidden="1" customHeight="1" x14ac:dyDescent="0.25"/>
    <row r="42933" ht="0" hidden="1" customHeight="1" x14ac:dyDescent="0.25"/>
    <row r="42934" ht="0" hidden="1" customHeight="1" x14ac:dyDescent="0.25"/>
    <row r="42935" ht="0" hidden="1" customHeight="1" x14ac:dyDescent="0.25"/>
    <row r="42936" ht="0" hidden="1" customHeight="1" x14ac:dyDescent="0.25"/>
    <row r="42937" ht="0" hidden="1" customHeight="1" x14ac:dyDescent="0.25"/>
    <row r="42938" ht="0" hidden="1" customHeight="1" x14ac:dyDescent="0.25"/>
    <row r="42939" ht="0" hidden="1" customHeight="1" x14ac:dyDescent="0.25"/>
    <row r="42940" ht="0" hidden="1" customHeight="1" x14ac:dyDescent="0.25"/>
    <row r="42941" ht="0" hidden="1" customHeight="1" x14ac:dyDescent="0.25"/>
    <row r="42942" ht="0" hidden="1" customHeight="1" x14ac:dyDescent="0.25"/>
    <row r="42943" ht="0" hidden="1" customHeight="1" x14ac:dyDescent="0.25"/>
    <row r="42944" ht="0" hidden="1" customHeight="1" x14ac:dyDescent="0.25"/>
    <row r="42945" ht="0" hidden="1" customHeight="1" x14ac:dyDescent="0.25"/>
    <row r="42946" ht="0" hidden="1" customHeight="1" x14ac:dyDescent="0.25"/>
    <row r="42947" ht="0" hidden="1" customHeight="1" x14ac:dyDescent="0.25"/>
    <row r="42948" ht="0" hidden="1" customHeight="1" x14ac:dyDescent="0.25"/>
    <row r="42949" ht="0" hidden="1" customHeight="1" x14ac:dyDescent="0.25"/>
    <row r="42950" ht="0" hidden="1" customHeight="1" x14ac:dyDescent="0.25"/>
    <row r="42951" ht="0" hidden="1" customHeight="1" x14ac:dyDescent="0.25"/>
    <row r="42952" ht="0" hidden="1" customHeight="1" x14ac:dyDescent="0.25"/>
    <row r="42953" ht="0" hidden="1" customHeight="1" x14ac:dyDescent="0.25"/>
    <row r="42954" ht="0" hidden="1" customHeight="1" x14ac:dyDescent="0.25"/>
    <row r="42955" ht="0" hidden="1" customHeight="1" x14ac:dyDescent="0.25"/>
    <row r="42956" ht="0" hidden="1" customHeight="1" x14ac:dyDescent="0.25"/>
    <row r="42957" ht="0" hidden="1" customHeight="1" x14ac:dyDescent="0.25"/>
    <row r="42958" ht="0" hidden="1" customHeight="1" x14ac:dyDescent="0.25"/>
    <row r="42959" ht="0" hidden="1" customHeight="1" x14ac:dyDescent="0.25"/>
    <row r="42960" ht="0" hidden="1" customHeight="1" x14ac:dyDescent="0.25"/>
    <row r="42961" ht="0" hidden="1" customHeight="1" x14ac:dyDescent="0.25"/>
    <row r="42962" ht="0" hidden="1" customHeight="1" x14ac:dyDescent="0.25"/>
    <row r="42963" ht="0" hidden="1" customHeight="1" x14ac:dyDescent="0.25"/>
    <row r="42964" ht="0" hidden="1" customHeight="1" x14ac:dyDescent="0.25"/>
    <row r="42965" ht="0" hidden="1" customHeight="1" x14ac:dyDescent="0.25"/>
    <row r="42966" ht="0" hidden="1" customHeight="1" x14ac:dyDescent="0.25"/>
    <row r="42967" ht="0" hidden="1" customHeight="1" x14ac:dyDescent="0.25"/>
    <row r="42968" ht="0" hidden="1" customHeight="1" x14ac:dyDescent="0.25"/>
    <row r="42969" ht="0" hidden="1" customHeight="1" x14ac:dyDescent="0.25"/>
    <row r="42970" ht="0" hidden="1" customHeight="1" x14ac:dyDescent="0.25"/>
    <row r="42971" ht="0" hidden="1" customHeight="1" x14ac:dyDescent="0.25"/>
    <row r="42972" ht="0" hidden="1" customHeight="1" x14ac:dyDescent="0.25"/>
    <row r="42973" ht="0" hidden="1" customHeight="1" x14ac:dyDescent="0.25"/>
    <row r="42974" ht="0" hidden="1" customHeight="1" x14ac:dyDescent="0.25"/>
    <row r="42975" ht="0" hidden="1" customHeight="1" x14ac:dyDescent="0.25"/>
    <row r="42976" ht="0" hidden="1" customHeight="1" x14ac:dyDescent="0.25"/>
    <row r="42977" ht="0" hidden="1" customHeight="1" x14ac:dyDescent="0.25"/>
    <row r="42978" ht="0" hidden="1" customHeight="1" x14ac:dyDescent="0.25"/>
    <row r="42979" ht="0" hidden="1" customHeight="1" x14ac:dyDescent="0.25"/>
    <row r="42980" ht="0" hidden="1" customHeight="1" x14ac:dyDescent="0.25"/>
    <row r="42981" ht="0" hidden="1" customHeight="1" x14ac:dyDescent="0.25"/>
    <row r="42982" ht="0" hidden="1" customHeight="1" x14ac:dyDescent="0.25"/>
    <row r="42983" ht="0" hidden="1" customHeight="1" x14ac:dyDescent="0.25"/>
    <row r="42984" ht="0" hidden="1" customHeight="1" x14ac:dyDescent="0.25"/>
    <row r="42985" ht="0" hidden="1" customHeight="1" x14ac:dyDescent="0.25"/>
    <row r="42986" ht="0" hidden="1" customHeight="1" x14ac:dyDescent="0.25"/>
    <row r="42987" ht="0" hidden="1" customHeight="1" x14ac:dyDescent="0.25"/>
    <row r="42988" ht="0" hidden="1" customHeight="1" x14ac:dyDescent="0.25"/>
    <row r="42989" ht="0" hidden="1" customHeight="1" x14ac:dyDescent="0.25"/>
    <row r="42990" ht="0" hidden="1" customHeight="1" x14ac:dyDescent="0.25"/>
    <row r="42991" ht="0" hidden="1" customHeight="1" x14ac:dyDescent="0.25"/>
    <row r="42992" ht="0" hidden="1" customHeight="1" x14ac:dyDescent="0.25"/>
    <row r="42993" ht="0" hidden="1" customHeight="1" x14ac:dyDescent="0.25"/>
    <row r="42994" ht="0" hidden="1" customHeight="1" x14ac:dyDescent="0.25"/>
    <row r="42995" ht="0" hidden="1" customHeight="1" x14ac:dyDescent="0.25"/>
    <row r="42996" ht="0" hidden="1" customHeight="1" x14ac:dyDescent="0.25"/>
    <row r="42997" ht="0" hidden="1" customHeight="1" x14ac:dyDescent="0.25"/>
    <row r="42998" ht="0" hidden="1" customHeight="1" x14ac:dyDescent="0.25"/>
    <row r="42999" ht="0" hidden="1" customHeight="1" x14ac:dyDescent="0.25"/>
    <row r="43000" ht="0" hidden="1" customHeight="1" x14ac:dyDescent="0.25"/>
    <row r="43001" ht="0" hidden="1" customHeight="1" x14ac:dyDescent="0.25"/>
    <row r="43002" ht="0" hidden="1" customHeight="1" x14ac:dyDescent="0.25"/>
    <row r="43003" ht="0" hidden="1" customHeight="1" x14ac:dyDescent="0.25"/>
    <row r="43004" ht="0" hidden="1" customHeight="1" x14ac:dyDescent="0.25"/>
    <row r="43005" ht="0" hidden="1" customHeight="1" x14ac:dyDescent="0.25"/>
    <row r="43006" ht="0" hidden="1" customHeight="1" x14ac:dyDescent="0.25"/>
    <row r="43007" ht="0" hidden="1" customHeight="1" x14ac:dyDescent="0.25"/>
    <row r="43008" ht="0" hidden="1" customHeight="1" x14ac:dyDescent="0.25"/>
    <row r="43009" ht="0" hidden="1" customHeight="1" x14ac:dyDescent="0.25"/>
    <row r="43010" ht="0" hidden="1" customHeight="1" x14ac:dyDescent="0.25"/>
    <row r="43011" ht="0" hidden="1" customHeight="1" x14ac:dyDescent="0.25"/>
    <row r="43012" ht="0" hidden="1" customHeight="1" x14ac:dyDescent="0.25"/>
    <row r="43013" ht="0" hidden="1" customHeight="1" x14ac:dyDescent="0.25"/>
    <row r="43014" ht="0" hidden="1" customHeight="1" x14ac:dyDescent="0.25"/>
    <row r="43015" ht="0" hidden="1" customHeight="1" x14ac:dyDescent="0.25"/>
    <row r="43016" ht="0" hidden="1" customHeight="1" x14ac:dyDescent="0.25"/>
    <row r="43017" ht="0" hidden="1" customHeight="1" x14ac:dyDescent="0.25"/>
    <row r="43018" ht="0" hidden="1" customHeight="1" x14ac:dyDescent="0.25"/>
    <row r="43019" ht="0" hidden="1" customHeight="1" x14ac:dyDescent="0.25"/>
    <row r="43020" ht="0" hidden="1" customHeight="1" x14ac:dyDescent="0.25"/>
    <row r="43021" ht="0" hidden="1" customHeight="1" x14ac:dyDescent="0.25"/>
    <row r="43022" ht="0" hidden="1" customHeight="1" x14ac:dyDescent="0.25"/>
    <row r="43023" ht="0" hidden="1" customHeight="1" x14ac:dyDescent="0.25"/>
    <row r="43024" ht="0" hidden="1" customHeight="1" x14ac:dyDescent="0.25"/>
    <row r="43025" ht="0" hidden="1" customHeight="1" x14ac:dyDescent="0.25"/>
    <row r="43026" ht="0" hidden="1" customHeight="1" x14ac:dyDescent="0.25"/>
    <row r="43027" ht="0" hidden="1" customHeight="1" x14ac:dyDescent="0.25"/>
    <row r="43028" ht="0" hidden="1" customHeight="1" x14ac:dyDescent="0.25"/>
    <row r="43029" ht="0" hidden="1" customHeight="1" x14ac:dyDescent="0.25"/>
    <row r="43030" ht="0" hidden="1" customHeight="1" x14ac:dyDescent="0.25"/>
    <row r="43031" ht="0" hidden="1" customHeight="1" x14ac:dyDescent="0.25"/>
    <row r="43032" ht="0" hidden="1" customHeight="1" x14ac:dyDescent="0.25"/>
    <row r="43033" ht="0" hidden="1" customHeight="1" x14ac:dyDescent="0.25"/>
    <row r="43034" ht="0" hidden="1" customHeight="1" x14ac:dyDescent="0.25"/>
    <row r="43035" ht="0" hidden="1" customHeight="1" x14ac:dyDescent="0.25"/>
    <row r="43036" ht="0" hidden="1" customHeight="1" x14ac:dyDescent="0.25"/>
    <row r="43037" ht="0" hidden="1" customHeight="1" x14ac:dyDescent="0.25"/>
    <row r="43038" ht="0" hidden="1" customHeight="1" x14ac:dyDescent="0.25"/>
    <row r="43039" ht="0" hidden="1" customHeight="1" x14ac:dyDescent="0.25"/>
    <row r="43040" ht="0" hidden="1" customHeight="1" x14ac:dyDescent="0.25"/>
    <row r="43041" ht="0" hidden="1" customHeight="1" x14ac:dyDescent="0.25"/>
    <row r="43042" ht="0" hidden="1" customHeight="1" x14ac:dyDescent="0.25"/>
    <row r="43043" ht="0" hidden="1" customHeight="1" x14ac:dyDescent="0.25"/>
    <row r="43044" ht="0" hidden="1" customHeight="1" x14ac:dyDescent="0.25"/>
    <row r="43045" ht="0" hidden="1" customHeight="1" x14ac:dyDescent="0.25"/>
    <row r="43046" ht="0" hidden="1" customHeight="1" x14ac:dyDescent="0.25"/>
    <row r="43047" ht="0" hidden="1" customHeight="1" x14ac:dyDescent="0.25"/>
    <row r="43048" ht="0" hidden="1" customHeight="1" x14ac:dyDescent="0.25"/>
    <row r="43049" ht="0" hidden="1" customHeight="1" x14ac:dyDescent="0.25"/>
    <row r="43050" ht="0" hidden="1" customHeight="1" x14ac:dyDescent="0.25"/>
    <row r="43051" ht="0" hidden="1" customHeight="1" x14ac:dyDescent="0.25"/>
    <row r="43052" ht="0" hidden="1" customHeight="1" x14ac:dyDescent="0.25"/>
    <row r="43053" ht="0" hidden="1" customHeight="1" x14ac:dyDescent="0.25"/>
    <row r="43054" ht="0" hidden="1" customHeight="1" x14ac:dyDescent="0.25"/>
    <row r="43055" ht="0" hidden="1" customHeight="1" x14ac:dyDescent="0.25"/>
    <row r="43056" ht="0" hidden="1" customHeight="1" x14ac:dyDescent="0.25"/>
    <row r="43057" ht="0" hidden="1" customHeight="1" x14ac:dyDescent="0.25"/>
    <row r="43058" ht="0" hidden="1" customHeight="1" x14ac:dyDescent="0.25"/>
    <row r="43059" ht="0" hidden="1" customHeight="1" x14ac:dyDescent="0.25"/>
    <row r="43060" ht="0" hidden="1" customHeight="1" x14ac:dyDescent="0.25"/>
    <row r="43061" ht="0" hidden="1" customHeight="1" x14ac:dyDescent="0.25"/>
    <row r="43062" ht="0" hidden="1" customHeight="1" x14ac:dyDescent="0.25"/>
    <row r="43063" ht="0" hidden="1" customHeight="1" x14ac:dyDescent="0.25"/>
    <row r="43064" ht="0" hidden="1" customHeight="1" x14ac:dyDescent="0.25"/>
    <row r="43065" ht="0" hidden="1" customHeight="1" x14ac:dyDescent="0.25"/>
    <row r="43066" ht="0" hidden="1" customHeight="1" x14ac:dyDescent="0.25"/>
    <row r="43067" ht="0" hidden="1" customHeight="1" x14ac:dyDescent="0.25"/>
    <row r="43068" ht="0" hidden="1" customHeight="1" x14ac:dyDescent="0.25"/>
    <row r="43069" ht="0" hidden="1" customHeight="1" x14ac:dyDescent="0.25"/>
    <row r="43070" ht="0" hidden="1" customHeight="1" x14ac:dyDescent="0.25"/>
    <row r="43071" ht="0" hidden="1" customHeight="1" x14ac:dyDescent="0.25"/>
    <row r="43072" ht="0" hidden="1" customHeight="1" x14ac:dyDescent="0.25"/>
    <row r="43073" ht="0" hidden="1" customHeight="1" x14ac:dyDescent="0.25"/>
    <row r="43074" ht="0" hidden="1" customHeight="1" x14ac:dyDescent="0.25"/>
    <row r="43075" ht="0" hidden="1" customHeight="1" x14ac:dyDescent="0.25"/>
    <row r="43076" ht="0" hidden="1" customHeight="1" x14ac:dyDescent="0.25"/>
    <row r="43077" ht="0" hidden="1" customHeight="1" x14ac:dyDescent="0.25"/>
    <row r="43078" ht="0" hidden="1" customHeight="1" x14ac:dyDescent="0.25"/>
    <row r="43079" ht="0" hidden="1" customHeight="1" x14ac:dyDescent="0.25"/>
    <row r="43080" ht="0" hidden="1" customHeight="1" x14ac:dyDescent="0.25"/>
    <row r="43081" ht="0" hidden="1" customHeight="1" x14ac:dyDescent="0.25"/>
    <row r="43082" ht="0" hidden="1" customHeight="1" x14ac:dyDescent="0.25"/>
    <row r="43083" ht="0" hidden="1" customHeight="1" x14ac:dyDescent="0.25"/>
    <row r="43084" ht="0" hidden="1" customHeight="1" x14ac:dyDescent="0.25"/>
    <row r="43085" ht="0" hidden="1" customHeight="1" x14ac:dyDescent="0.25"/>
    <row r="43086" ht="0" hidden="1" customHeight="1" x14ac:dyDescent="0.25"/>
    <row r="43087" ht="0" hidden="1" customHeight="1" x14ac:dyDescent="0.25"/>
    <row r="43088" ht="0" hidden="1" customHeight="1" x14ac:dyDescent="0.25"/>
    <row r="43089" ht="0" hidden="1" customHeight="1" x14ac:dyDescent="0.25"/>
    <row r="43090" ht="0" hidden="1" customHeight="1" x14ac:dyDescent="0.25"/>
    <row r="43091" ht="0" hidden="1" customHeight="1" x14ac:dyDescent="0.25"/>
    <row r="43092" ht="0" hidden="1" customHeight="1" x14ac:dyDescent="0.25"/>
    <row r="43093" ht="0" hidden="1" customHeight="1" x14ac:dyDescent="0.25"/>
    <row r="43094" ht="0" hidden="1" customHeight="1" x14ac:dyDescent="0.25"/>
    <row r="43095" ht="0" hidden="1" customHeight="1" x14ac:dyDescent="0.25"/>
    <row r="43096" ht="0" hidden="1" customHeight="1" x14ac:dyDescent="0.25"/>
    <row r="43097" ht="0" hidden="1" customHeight="1" x14ac:dyDescent="0.25"/>
    <row r="43098" ht="0" hidden="1" customHeight="1" x14ac:dyDescent="0.25"/>
    <row r="43099" ht="0" hidden="1" customHeight="1" x14ac:dyDescent="0.25"/>
    <row r="43100" ht="0" hidden="1" customHeight="1" x14ac:dyDescent="0.25"/>
    <row r="43101" ht="0" hidden="1" customHeight="1" x14ac:dyDescent="0.25"/>
    <row r="43102" ht="0" hidden="1" customHeight="1" x14ac:dyDescent="0.25"/>
    <row r="43103" ht="0" hidden="1" customHeight="1" x14ac:dyDescent="0.25"/>
    <row r="43104" ht="0" hidden="1" customHeight="1" x14ac:dyDescent="0.25"/>
    <row r="43105" ht="0" hidden="1" customHeight="1" x14ac:dyDescent="0.25"/>
    <row r="43106" ht="0" hidden="1" customHeight="1" x14ac:dyDescent="0.25"/>
    <row r="43107" ht="0" hidden="1" customHeight="1" x14ac:dyDescent="0.25"/>
    <row r="43108" ht="0" hidden="1" customHeight="1" x14ac:dyDescent="0.25"/>
    <row r="43109" ht="0" hidden="1" customHeight="1" x14ac:dyDescent="0.25"/>
    <row r="43110" ht="0" hidden="1" customHeight="1" x14ac:dyDescent="0.25"/>
    <row r="43111" ht="0" hidden="1" customHeight="1" x14ac:dyDescent="0.25"/>
    <row r="43112" ht="0" hidden="1" customHeight="1" x14ac:dyDescent="0.25"/>
    <row r="43113" ht="0" hidden="1" customHeight="1" x14ac:dyDescent="0.25"/>
    <row r="43114" ht="0" hidden="1" customHeight="1" x14ac:dyDescent="0.25"/>
    <row r="43115" ht="0" hidden="1" customHeight="1" x14ac:dyDescent="0.25"/>
    <row r="43116" ht="0" hidden="1" customHeight="1" x14ac:dyDescent="0.25"/>
    <row r="43117" ht="0" hidden="1" customHeight="1" x14ac:dyDescent="0.25"/>
    <row r="43118" ht="0" hidden="1" customHeight="1" x14ac:dyDescent="0.25"/>
    <row r="43119" ht="0" hidden="1" customHeight="1" x14ac:dyDescent="0.25"/>
    <row r="43120" ht="0" hidden="1" customHeight="1" x14ac:dyDescent="0.25"/>
    <row r="43121" ht="0" hidden="1" customHeight="1" x14ac:dyDescent="0.25"/>
    <row r="43122" ht="0" hidden="1" customHeight="1" x14ac:dyDescent="0.25"/>
    <row r="43123" ht="0" hidden="1" customHeight="1" x14ac:dyDescent="0.25"/>
    <row r="43124" ht="0" hidden="1" customHeight="1" x14ac:dyDescent="0.25"/>
    <row r="43125" ht="0" hidden="1" customHeight="1" x14ac:dyDescent="0.25"/>
    <row r="43126" ht="0" hidden="1" customHeight="1" x14ac:dyDescent="0.25"/>
    <row r="43127" ht="0" hidden="1" customHeight="1" x14ac:dyDescent="0.25"/>
    <row r="43128" ht="0" hidden="1" customHeight="1" x14ac:dyDescent="0.25"/>
    <row r="43129" ht="0" hidden="1" customHeight="1" x14ac:dyDescent="0.25"/>
    <row r="43130" ht="0" hidden="1" customHeight="1" x14ac:dyDescent="0.25"/>
    <row r="43131" ht="0" hidden="1" customHeight="1" x14ac:dyDescent="0.25"/>
    <row r="43132" ht="0" hidden="1" customHeight="1" x14ac:dyDescent="0.25"/>
    <row r="43133" ht="0" hidden="1" customHeight="1" x14ac:dyDescent="0.25"/>
    <row r="43134" ht="0" hidden="1" customHeight="1" x14ac:dyDescent="0.25"/>
    <row r="43135" ht="0" hidden="1" customHeight="1" x14ac:dyDescent="0.25"/>
    <row r="43136" ht="0" hidden="1" customHeight="1" x14ac:dyDescent="0.25"/>
    <row r="43137" ht="0" hidden="1" customHeight="1" x14ac:dyDescent="0.25"/>
    <row r="43138" ht="0" hidden="1" customHeight="1" x14ac:dyDescent="0.25"/>
    <row r="43139" ht="0" hidden="1" customHeight="1" x14ac:dyDescent="0.25"/>
    <row r="43140" ht="0" hidden="1" customHeight="1" x14ac:dyDescent="0.25"/>
    <row r="43141" ht="0" hidden="1" customHeight="1" x14ac:dyDescent="0.25"/>
    <row r="43142" ht="0" hidden="1" customHeight="1" x14ac:dyDescent="0.25"/>
    <row r="43143" ht="0" hidden="1" customHeight="1" x14ac:dyDescent="0.25"/>
    <row r="43144" ht="0" hidden="1" customHeight="1" x14ac:dyDescent="0.25"/>
    <row r="43145" ht="0" hidden="1" customHeight="1" x14ac:dyDescent="0.25"/>
    <row r="43146" ht="0" hidden="1" customHeight="1" x14ac:dyDescent="0.25"/>
    <row r="43147" ht="0" hidden="1" customHeight="1" x14ac:dyDescent="0.25"/>
    <row r="43148" ht="0" hidden="1" customHeight="1" x14ac:dyDescent="0.25"/>
    <row r="43149" ht="0" hidden="1" customHeight="1" x14ac:dyDescent="0.25"/>
    <row r="43150" ht="0" hidden="1" customHeight="1" x14ac:dyDescent="0.25"/>
    <row r="43151" ht="0" hidden="1" customHeight="1" x14ac:dyDescent="0.25"/>
    <row r="43152" ht="0" hidden="1" customHeight="1" x14ac:dyDescent="0.25"/>
    <row r="43153" ht="0" hidden="1" customHeight="1" x14ac:dyDescent="0.25"/>
    <row r="43154" ht="0" hidden="1" customHeight="1" x14ac:dyDescent="0.25"/>
    <row r="43155" ht="0" hidden="1" customHeight="1" x14ac:dyDescent="0.25"/>
    <row r="43156" ht="0" hidden="1" customHeight="1" x14ac:dyDescent="0.25"/>
    <row r="43157" ht="0" hidden="1" customHeight="1" x14ac:dyDescent="0.25"/>
    <row r="43158" ht="0" hidden="1" customHeight="1" x14ac:dyDescent="0.25"/>
    <row r="43159" ht="0" hidden="1" customHeight="1" x14ac:dyDescent="0.25"/>
    <row r="43160" ht="0" hidden="1" customHeight="1" x14ac:dyDescent="0.25"/>
    <row r="43161" ht="0" hidden="1" customHeight="1" x14ac:dyDescent="0.25"/>
    <row r="43162" ht="0" hidden="1" customHeight="1" x14ac:dyDescent="0.25"/>
    <row r="43163" ht="0" hidden="1" customHeight="1" x14ac:dyDescent="0.25"/>
    <row r="43164" ht="0" hidden="1" customHeight="1" x14ac:dyDescent="0.25"/>
    <row r="43165" ht="0" hidden="1" customHeight="1" x14ac:dyDescent="0.25"/>
    <row r="43166" ht="0" hidden="1" customHeight="1" x14ac:dyDescent="0.25"/>
    <row r="43167" ht="0" hidden="1" customHeight="1" x14ac:dyDescent="0.25"/>
    <row r="43168" ht="0" hidden="1" customHeight="1" x14ac:dyDescent="0.25"/>
    <row r="43169" ht="0" hidden="1" customHeight="1" x14ac:dyDescent="0.25"/>
    <row r="43170" ht="0" hidden="1" customHeight="1" x14ac:dyDescent="0.25"/>
    <row r="43171" ht="0" hidden="1" customHeight="1" x14ac:dyDescent="0.25"/>
    <row r="43172" ht="0" hidden="1" customHeight="1" x14ac:dyDescent="0.25"/>
    <row r="43173" ht="0" hidden="1" customHeight="1" x14ac:dyDescent="0.25"/>
    <row r="43174" ht="0" hidden="1" customHeight="1" x14ac:dyDescent="0.25"/>
    <row r="43175" ht="0" hidden="1" customHeight="1" x14ac:dyDescent="0.25"/>
    <row r="43176" ht="0" hidden="1" customHeight="1" x14ac:dyDescent="0.25"/>
    <row r="43177" ht="0" hidden="1" customHeight="1" x14ac:dyDescent="0.25"/>
    <row r="43178" ht="0" hidden="1" customHeight="1" x14ac:dyDescent="0.25"/>
    <row r="43179" ht="0" hidden="1" customHeight="1" x14ac:dyDescent="0.25"/>
    <row r="43180" ht="0" hidden="1" customHeight="1" x14ac:dyDescent="0.25"/>
    <row r="43181" ht="0" hidden="1" customHeight="1" x14ac:dyDescent="0.25"/>
    <row r="43182" ht="0" hidden="1" customHeight="1" x14ac:dyDescent="0.25"/>
    <row r="43183" ht="0" hidden="1" customHeight="1" x14ac:dyDescent="0.25"/>
    <row r="43184" ht="0" hidden="1" customHeight="1" x14ac:dyDescent="0.25"/>
    <row r="43185" ht="0" hidden="1" customHeight="1" x14ac:dyDescent="0.25"/>
    <row r="43186" ht="0" hidden="1" customHeight="1" x14ac:dyDescent="0.25"/>
    <row r="43187" ht="0" hidden="1" customHeight="1" x14ac:dyDescent="0.25"/>
    <row r="43188" ht="0" hidden="1" customHeight="1" x14ac:dyDescent="0.25"/>
    <row r="43189" ht="0" hidden="1" customHeight="1" x14ac:dyDescent="0.25"/>
    <row r="43190" ht="0" hidden="1" customHeight="1" x14ac:dyDescent="0.25"/>
    <row r="43191" ht="0" hidden="1" customHeight="1" x14ac:dyDescent="0.25"/>
    <row r="43192" ht="0" hidden="1" customHeight="1" x14ac:dyDescent="0.25"/>
    <row r="43193" ht="0" hidden="1" customHeight="1" x14ac:dyDescent="0.25"/>
    <row r="43194" ht="0" hidden="1" customHeight="1" x14ac:dyDescent="0.25"/>
    <row r="43195" ht="0" hidden="1" customHeight="1" x14ac:dyDescent="0.25"/>
    <row r="43196" ht="0" hidden="1" customHeight="1" x14ac:dyDescent="0.25"/>
    <row r="43197" ht="0" hidden="1" customHeight="1" x14ac:dyDescent="0.25"/>
    <row r="43198" ht="0" hidden="1" customHeight="1" x14ac:dyDescent="0.25"/>
    <row r="43199" ht="0" hidden="1" customHeight="1" x14ac:dyDescent="0.25"/>
    <row r="43200" ht="0" hidden="1" customHeight="1" x14ac:dyDescent="0.25"/>
    <row r="43201" ht="0" hidden="1" customHeight="1" x14ac:dyDescent="0.25"/>
    <row r="43202" ht="0" hidden="1" customHeight="1" x14ac:dyDescent="0.25"/>
    <row r="43203" ht="0" hidden="1" customHeight="1" x14ac:dyDescent="0.25"/>
    <row r="43204" ht="0" hidden="1" customHeight="1" x14ac:dyDescent="0.25"/>
    <row r="43205" ht="0" hidden="1" customHeight="1" x14ac:dyDescent="0.25"/>
    <row r="43206" ht="0" hidden="1" customHeight="1" x14ac:dyDescent="0.25"/>
    <row r="43207" ht="0" hidden="1" customHeight="1" x14ac:dyDescent="0.25"/>
    <row r="43208" ht="0" hidden="1" customHeight="1" x14ac:dyDescent="0.25"/>
    <row r="43209" ht="0" hidden="1" customHeight="1" x14ac:dyDescent="0.25"/>
    <row r="43210" ht="0" hidden="1" customHeight="1" x14ac:dyDescent="0.25"/>
    <row r="43211" ht="0" hidden="1" customHeight="1" x14ac:dyDescent="0.25"/>
    <row r="43212" ht="0" hidden="1" customHeight="1" x14ac:dyDescent="0.25"/>
    <row r="43213" ht="0" hidden="1" customHeight="1" x14ac:dyDescent="0.25"/>
    <row r="43214" ht="0" hidden="1" customHeight="1" x14ac:dyDescent="0.25"/>
    <row r="43215" ht="0" hidden="1" customHeight="1" x14ac:dyDescent="0.25"/>
    <row r="43216" ht="0" hidden="1" customHeight="1" x14ac:dyDescent="0.25"/>
    <row r="43217" ht="0" hidden="1" customHeight="1" x14ac:dyDescent="0.25"/>
    <row r="43218" ht="0" hidden="1" customHeight="1" x14ac:dyDescent="0.25"/>
    <row r="43219" ht="0" hidden="1" customHeight="1" x14ac:dyDescent="0.25"/>
    <row r="43220" ht="0" hidden="1" customHeight="1" x14ac:dyDescent="0.25"/>
    <row r="43221" ht="0" hidden="1" customHeight="1" x14ac:dyDescent="0.25"/>
    <row r="43222" ht="0" hidden="1" customHeight="1" x14ac:dyDescent="0.25"/>
    <row r="43223" ht="0" hidden="1" customHeight="1" x14ac:dyDescent="0.25"/>
    <row r="43224" ht="0" hidden="1" customHeight="1" x14ac:dyDescent="0.25"/>
    <row r="43225" ht="0" hidden="1" customHeight="1" x14ac:dyDescent="0.25"/>
    <row r="43226" ht="0" hidden="1" customHeight="1" x14ac:dyDescent="0.25"/>
    <row r="43227" ht="0" hidden="1" customHeight="1" x14ac:dyDescent="0.25"/>
    <row r="43228" ht="0" hidden="1" customHeight="1" x14ac:dyDescent="0.25"/>
    <row r="43229" ht="0" hidden="1" customHeight="1" x14ac:dyDescent="0.25"/>
    <row r="43230" ht="0" hidden="1" customHeight="1" x14ac:dyDescent="0.25"/>
    <row r="43231" ht="0" hidden="1" customHeight="1" x14ac:dyDescent="0.25"/>
    <row r="43232" ht="0" hidden="1" customHeight="1" x14ac:dyDescent="0.25"/>
    <row r="43233" ht="0" hidden="1" customHeight="1" x14ac:dyDescent="0.25"/>
    <row r="43234" ht="0" hidden="1" customHeight="1" x14ac:dyDescent="0.25"/>
    <row r="43235" ht="0" hidden="1" customHeight="1" x14ac:dyDescent="0.25"/>
    <row r="43236" ht="0" hidden="1" customHeight="1" x14ac:dyDescent="0.25"/>
    <row r="43237" ht="0" hidden="1" customHeight="1" x14ac:dyDescent="0.25"/>
    <row r="43238" ht="0" hidden="1" customHeight="1" x14ac:dyDescent="0.25"/>
    <row r="43239" ht="0" hidden="1" customHeight="1" x14ac:dyDescent="0.25"/>
    <row r="43240" ht="0" hidden="1" customHeight="1" x14ac:dyDescent="0.25"/>
    <row r="43241" ht="0" hidden="1" customHeight="1" x14ac:dyDescent="0.25"/>
    <row r="43242" ht="0" hidden="1" customHeight="1" x14ac:dyDescent="0.25"/>
    <row r="43243" ht="0" hidden="1" customHeight="1" x14ac:dyDescent="0.25"/>
    <row r="43244" ht="0" hidden="1" customHeight="1" x14ac:dyDescent="0.25"/>
    <row r="43245" ht="0" hidden="1" customHeight="1" x14ac:dyDescent="0.25"/>
    <row r="43246" ht="0" hidden="1" customHeight="1" x14ac:dyDescent="0.25"/>
    <row r="43247" ht="0" hidden="1" customHeight="1" x14ac:dyDescent="0.25"/>
    <row r="43248" ht="0" hidden="1" customHeight="1" x14ac:dyDescent="0.25"/>
    <row r="43249" ht="0" hidden="1" customHeight="1" x14ac:dyDescent="0.25"/>
    <row r="43250" ht="0" hidden="1" customHeight="1" x14ac:dyDescent="0.25"/>
    <row r="43251" ht="0" hidden="1" customHeight="1" x14ac:dyDescent="0.25"/>
    <row r="43252" ht="0" hidden="1" customHeight="1" x14ac:dyDescent="0.25"/>
    <row r="43253" ht="0" hidden="1" customHeight="1" x14ac:dyDescent="0.25"/>
    <row r="43254" ht="0" hidden="1" customHeight="1" x14ac:dyDescent="0.25"/>
    <row r="43255" ht="0" hidden="1" customHeight="1" x14ac:dyDescent="0.25"/>
    <row r="43256" ht="0" hidden="1" customHeight="1" x14ac:dyDescent="0.25"/>
    <row r="43257" ht="0" hidden="1" customHeight="1" x14ac:dyDescent="0.25"/>
    <row r="43258" ht="0" hidden="1" customHeight="1" x14ac:dyDescent="0.25"/>
    <row r="43259" ht="0" hidden="1" customHeight="1" x14ac:dyDescent="0.25"/>
    <row r="43260" ht="0" hidden="1" customHeight="1" x14ac:dyDescent="0.25"/>
    <row r="43261" ht="0" hidden="1" customHeight="1" x14ac:dyDescent="0.25"/>
    <row r="43262" ht="0" hidden="1" customHeight="1" x14ac:dyDescent="0.25"/>
    <row r="43263" ht="0" hidden="1" customHeight="1" x14ac:dyDescent="0.25"/>
    <row r="43264" ht="0" hidden="1" customHeight="1" x14ac:dyDescent="0.25"/>
    <row r="43265" ht="0" hidden="1" customHeight="1" x14ac:dyDescent="0.25"/>
    <row r="43266" ht="0" hidden="1" customHeight="1" x14ac:dyDescent="0.25"/>
    <row r="43267" ht="0" hidden="1" customHeight="1" x14ac:dyDescent="0.25"/>
    <row r="43268" ht="0" hidden="1" customHeight="1" x14ac:dyDescent="0.25"/>
    <row r="43269" ht="0" hidden="1" customHeight="1" x14ac:dyDescent="0.25"/>
    <row r="43270" ht="0" hidden="1" customHeight="1" x14ac:dyDescent="0.25"/>
    <row r="43271" ht="0" hidden="1" customHeight="1" x14ac:dyDescent="0.25"/>
    <row r="43272" ht="0" hidden="1" customHeight="1" x14ac:dyDescent="0.25"/>
    <row r="43273" ht="0" hidden="1" customHeight="1" x14ac:dyDescent="0.25"/>
    <row r="43274" ht="0" hidden="1" customHeight="1" x14ac:dyDescent="0.25"/>
    <row r="43275" ht="0" hidden="1" customHeight="1" x14ac:dyDescent="0.25"/>
    <row r="43276" ht="0" hidden="1" customHeight="1" x14ac:dyDescent="0.25"/>
    <row r="43277" ht="0" hidden="1" customHeight="1" x14ac:dyDescent="0.25"/>
    <row r="43278" ht="0" hidden="1" customHeight="1" x14ac:dyDescent="0.25"/>
    <row r="43279" ht="0" hidden="1" customHeight="1" x14ac:dyDescent="0.25"/>
    <row r="43280" ht="0" hidden="1" customHeight="1" x14ac:dyDescent="0.25"/>
    <row r="43281" ht="0" hidden="1" customHeight="1" x14ac:dyDescent="0.25"/>
    <row r="43282" ht="0" hidden="1" customHeight="1" x14ac:dyDescent="0.25"/>
    <row r="43283" ht="0" hidden="1" customHeight="1" x14ac:dyDescent="0.25"/>
    <row r="43284" ht="0" hidden="1" customHeight="1" x14ac:dyDescent="0.25"/>
    <row r="43285" ht="0" hidden="1" customHeight="1" x14ac:dyDescent="0.25"/>
    <row r="43286" ht="0" hidden="1" customHeight="1" x14ac:dyDescent="0.25"/>
    <row r="43287" ht="0" hidden="1" customHeight="1" x14ac:dyDescent="0.25"/>
    <row r="43288" ht="0" hidden="1" customHeight="1" x14ac:dyDescent="0.25"/>
    <row r="43289" ht="0" hidden="1" customHeight="1" x14ac:dyDescent="0.25"/>
    <row r="43290" ht="0" hidden="1" customHeight="1" x14ac:dyDescent="0.25"/>
    <row r="43291" ht="0" hidden="1" customHeight="1" x14ac:dyDescent="0.25"/>
    <row r="43292" ht="0" hidden="1" customHeight="1" x14ac:dyDescent="0.25"/>
    <row r="43293" ht="0" hidden="1" customHeight="1" x14ac:dyDescent="0.25"/>
    <row r="43294" ht="0" hidden="1" customHeight="1" x14ac:dyDescent="0.25"/>
    <row r="43295" ht="0" hidden="1" customHeight="1" x14ac:dyDescent="0.25"/>
    <row r="43296" ht="0" hidden="1" customHeight="1" x14ac:dyDescent="0.25"/>
    <row r="43297" ht="0" hidden="1" customHeight="1" x14ac:dyDescent="0.25"/>
    <row r="43298" ht="0" hidden="1" customHeight="1" x14ac:dyDescent="0.25"/>
    <row r="43299" ht="0" hidden="1" customHeight="1" x14ac:dyDescent="0.25"/>
    <row r="43300" ht="0" hidden="1" customHeight="1" x14ac:dyDescent="0.25"/>
    <row r="43301" ht="0" hidden="1" customHeight="1" x14ac:dyDescent="0.25"/>
    <row r="43302" ht="0" hidden="1" customHeight="1" x14ac:dyDescent="0.25"/>
    <row r="43303" ht="0" hidden="1" customHeight="1" x14ac:dyDescent="0.25"/>
    <row r="43304" ht="0" hidden="1" customHeight="1" x14ac:dyDescent="0.25"/>
    <row r="43305" ht="0" hidden="1" customHeight="1" x14ac:dyDescent="0.25"/>
    <row r="43306" ht="0" hidden="1" customHeight="1" x14ac:dyDescent="0.25"/>
    <row r="43307" ht="0" hidden="1" customHeight="1" x14ac:dyDescent="0.25"/>
    <row r="43308" ht="0" hidden="1" customHeight="1" x14ac:dyDescent="0.25"/>
    <row r="43309" ht="0" hidden="1" customHeight="1" x14ac:dyDescent="0.25"/>
    <row r="43310" ht="0" hidden="1" customHeight="1" x14ac:dyDescent="0.25"/>
    <row r="43311" ht="0" hidden="1" customHeight="1" x14ac:dyDescent="0.25"/>
    <row r="43312" ht="0" hidden="1" customHeight="1" x14ac:dyDescent="0.25"/>
    <row r="43313" ht="0" hidden="1" customHeight="1" x14ac:dyDescent="0.25"/>
    <row r="43314" ht="0" hidden="1" customHeight="1" x14ac:dyDescent="0.25"/>
    <row r="43315" ht="0" hidden="1" customHeight="1" x14ac:dyDescent="0.25"/>
    <row r="43316" ht="0" hidden="1" customHeight="1" x14ac:dyDescent="0.25"/>
    <row r="43317" ht="0" hidden="1" customHeight="1" x14ac:dyDescent="0.25"/>
    <row r="43318" ht="0" hidden="1" customHeight="1" x14ac:dyDescent="0.25"/>
    <row r="43319" ht="0" hidden="1" customHeight="1" x14ac:dyDescent="0.25"/>
    <row r="43320" ht="0" hidden="1" customHeight="1" x14ac:dyDescent="0.25"/>
    <row r="43321" ht="0" hidden="1" customHeight="1" x14ac:dyDescent="0.25"/>
    <row r="43322" ht="0" hidden="1" customHeight="1" x14ac:dyDescent="0.25"/>
    <row r="43323" ht="0" hidden="1" customHeight="1" x14ac:dyDescent="0.25"/>
    <row r="43324" ht="0" hidden="1" customHeight="1" x14ac:dyDescent="0.25"/>
    <row r="43325" ht="0" hidden="1" customHeight="1" x14ac:dyDescent="0.25"/>
    <row r="43326" ht="0" hidden="1" customHeight="1" x14ac:dyDescent="0.25"/>
    <row r="43327" ht="0" hidden="1" customHeight="1" x14ac:dyDescent="0.25"/>
    <row r="43328" ht="0" hidden="1" customHeight="1" x14ac:dyDescent="0.25"/>
    <row r="43329" ht="0" hidden="1" customHeight="1" x14ac:dyDescent="0.25"/>
    <row r="43330" ht="0" hidden="1" customHeight="1" x14ac:dyDescent="0.25"/>
    <row r="43331" ht="0" hidden="1" customHeight="1" x14ac:dyDescent="0.25"/>
    <row r="43332" ht="0" hidden="1" customHeight="1" x14ac:dyDescent="0.25"/>
    <row r="43333" ht="0" hidden="1" customHeight="1" x14ac:dyDescent="0.25"/>
    <row r="43334" ht="0" hidden="1" customHeight="1" x14ac:dyDescent="0.25"/>
    <row r="43335" ht="0" hidden="1" customHeight="1" x14ac:dyDescent="0.25"/>
    <row r="43336" ht="0" hidden="1" customHeight="1" x14ac:dyDescent="0.25"/>
    <row r="43337" ht="0" hidden="1" customHeight="1" x14ac:dyDescent="0.25"/>
    <row r="43338" ht="0" hidden="1" customHeight="1" x14ac:dyDescent="0.25"/>
    <row r="43339" ht="0" hidden="1" customHeight="1" x14ac:dyDescent="0.25"/>
    <row r="43340" ht="0" hidden="1" customHeight="1" x14ac:dyDescent="0.25"/>
    <row r="43341" ht="0" hidden="1" customHeight="1" x14ac:dyDescent="0.25"/>
    <row r="43342" ht="0" hidden="1" customHeight="1" x14ac:dyDescent="0.25"/>
    <row r="43343" ht="0" hidden="1" customHeight="1" x14ac:dyDescent="0.25"/>
    <row r="43344" ht="0" hidden="1" customHeight="1" x14ac:dyDescent="0.25"/>
    <row r="43345" ht="0" hidden="1" customHeight="1" x14ac:dyDescent="0.25"/>
    <row r="43346" ht="0" hidden="1" customHeight="1" x14ac:dyDescent="0.25"/>
    <row r="43347" ht="0" hidden="1" customHeight="1" x14ac:dyDescent="0.25"/>
    <row r="43348" ht="0" hidden="1" customHeight="1" x14ac:dyDescent="0.25"/>
    <row r="43349" ht="0" hidden="1" customHeight="1" x14ac:dyDescent="0.25"/>
    <row r="43350" ht="0" hidden="1" customHeight="1" x14ac:dyDescent="0.25"/>
    <row r="43351" ht="0" hidden="1" customHeight="1" x14ac:dyDescent="0.25"/>
    <row r="43352" ht="0" hidden="1" customHeight="1" x14ac:dyDescent="0.25"/>
    <row r="43353" ht="0" hidden="1" customHeight="1" x14ac:dyDescent="0.25"/>
    <row r="43354" ht="0" hidden="1" customHeight="1" x14ac:dyDescent="0.25"/>
    <row r="43355" ht="0" hidden="1" customHeight="1" x14ac:dyDescent="0.25"/>
    <row r="43356" ht="0" hidden="1" customHeight="1" x14ac:dyDescent="0.25"/>
    <row r="43357" ht="0" hidden="1" customHeight="1" x14ac:dyDescent="0.25"/>
    <row r="43358" ht="0" hidden="1" customHeight="1" x14ac:dyDescent="0.25"/>
    <row r="43359" ht="0" hidden="1" customHeight="1" x14ac:dyDescent="0.25"/>
    <row r="43360" ht="0" hidden="1" customHeight="1" x14ac:dyDescent="0.25"/>
    <row r="43361" ht="0" hidden="1" customHeight="1" x14ac:dyDescent="0.25"/>
    <row r="43362" ht="0" hidden="1" customHeight="1" x14ac:dyDescent="0.25"/>
    <row r="43363" ht="0" hidden="1" customHeight="1" x14ac:dyDescent="0.25"/>
    <row r="43364" ht="0" hidden="1" customHeight="1" x14ac:dyDescent="0.25"/>
    <row r="43365" ht="0" hidden="1" customHeight="1" x14ac:dyDescent="0.25"/>
    <row r="43366" ht="0" hidden="1" customHeight="1" x14ac:dyDescent="0.25"/>
    <row r="43367" ht="0" hidden="1" customHeight="1" x14ac:dyDescent="0.25"/>
    <row r="43368" ht="0" hidden="1" customHeight="1" x14ac:dyDescent="0.25"/>
    <row r="43369" ht="0" hidden="1" customHeight="1" x14ac:dyDescent="0.25"/>
    <row r="43370" ht="0" hidden="1" customHeight="1" x14ac:dyDescent="0.25"/>
    <row r="43371" ht="0" hidden="1" customHeight="1" x14ac:dyDescent="0.25"/>
    <row r="43372" ht="0" hidden="1" customHeight="1" x14ac:dyDescent="0.25"/>
    <row r="43373" ht="0" hidden="1" customHeight="1" x14ac:dyDescent="0.25"/>
    <row r="43374" ht="0" hidden="1" customHeight="1" x14ac:dyDescent="0.25"/>
    <row r="43375" ht="0" hidden="1" customHeight="1" x14ac:dyDescent="0.25"/>
    <row r="43376" ht="0" hidden="1" customHeight="1" x14ac:dyDescent="0.25"/>
    <row r="43377" ht="0" hidden="1" customHeight="1" x14ac:dyDescent="0.25"/>
    <row r="43378" ht="0" hidden="1" customHeight="1" x14ac:dyDescent="0.25"/>
    <row r="43379" ht="0" hidden="1" customHeight="1" x14ac:dyDescent="0.25"/>
    <row r="43380" ht="0" hidden="1" customHeight="1" x14ac:dyDescent="0.25"/>
    <row r="43381" ht="0" hidden="1" customHeight="1" x14ac:dyDescent="0.25"/>
    <row r="43382" ht="0" hidden="1" customHeight="1" x14ac:dyDescent="0.25"/>
    <row r="43383" ht="0" hidden="1" customHeight="1" x14ac:dyDescent="0.25"/>
    <row r="43384" ht="0" hidden="1" customHeight="1" x14ac:dyDescent="0.25"/>
    <row r="43385" ht="0" hidden="1" customHeight="1" x14ac:dyDescent="0.25"/>
    <row r="43386" ht="0" hidden="1" customHeight="1" x14ac:dyDescent="0.25"/>
    <row r="43387" ht="0" hidden="1" customHeight="1" x14ac:dyDescent="0.25"/>
    <row r="43388" ht="0" hidden="1" customHeight="1" x14ac:dyDescent="0.25"/>
    <row r="43389" ht="0" hidden="1" customHeight="1" x14ac:dyDescent="0.25"/>
    <row r="43390" ht="0" hidden="1" customHeight="1" x14ac:dyDescent="0.25"/>
    <row r="43391" ht="0" hidden="1" customHeight="1" x14ac:dyDescent="0.25"/>
    <row r="43392" ht="0" hidden="1" customHeight="1" x14ac:dyDescent="0.25"/>
    <row r="43393" ht="0" hidden="1" customHeight="1" x14ac:dyDescent="0.25"/>
    <row r="43394" ht="0" hidden="1" customHeight="1" x14ac:dyDescent="0.25"/>
    <row r="43395" ht="0" hidden="1" customHeight="1" x14ac:dyDescent="0.25"/>
    <row r="43396" ht="0" hidden="1" customHeight="1" x14ac:dyDescent="0.25"/>
    <row r="43397" ht="0" hidden="1" customHeight="1" x14ac:dyDescent="0.25"/>
    <row r="43398" ht="0" hidden="1" customHeight="1" x14ac:dyDescent="0.25"/>
    <row r="43399" ht="0" hidden="1" customHeight="1" x14ac:dyDescent="0.25"/>
    <row r="43400" ht="0" hidden="1" customHeight="1" x14ac:dyDescent="0.25"/>
    <row r="43401" ht="0" hidden="1" customHeight="1" x14ac:dyDescent="0.25"/>
    <row r="43402" ht="0" hidden="1" customHeight="1" x14ac:dyDescent="0.25"/>
    <row r="43403" ht="0" hidden="1" customHeight="1" x14ac:dyDescent="0.25"/>
    <row r="43404" ht="0" hidden="1" customHeight="1" x14ac:dyDescent="0.25"/>
    <row r="43405" ht="0" hidden="1" customHeight="1" x14ac:dyDescent="0.25"/>
    <row r="43406" ht="0" hidden="1" customHeight="1" x14ac:dyDescent="0.25"/>
    <row r="43407" ht="0" hidden="1" customHeight="1" x14ac:dyDescent="0.25"/>
    <row r="43408" ht="0" hidden="1" customHeight="1" x14ac:dyDescent="0.25"/>
    <row r="43409" ht="0" hidden="1" customHeight="1" x14ac:dyDescent="0.25"/>
    <row r="43410" ht="0" hidden="1" customHeight="1" x14ac:dyDescent="0.25"/>
    <row r="43411" ht="0" hidden="1" customHeight="1" x14ac:dyDescent="0.25"/>
    <row r="43412" ht="0" hidden="1" customHeight="1" x14ac:dyDescent="0.25"/>
    <row r="43413" ht="0" hidden="1" customHeight="1" x14ac:dyDescent="0.25"/>
    <row r="43414" ht="0" hidden="1" customHeight="1" x14ac:dyDescent="0.25"/>
    <row r="43415" ht="0" hidden="1" customHeight="1" x14ac:dyDescent="0.25"/>
    <row r="43416" ht="0" hidden="1" customHeight="1" x14ac:dyDescent="0.25"/>
    <row r="43417" ht="0" hidden="1" customHeight="1" x14ac:dyDescent="0.25"/>
    <row r="43418" ht="0" hidden="1" customHeight="1" x14ac:dyDescent="0.25"/>
    <row r="43419" ht="0" hidden="1" customHeight="1" x14ac:dyDescent="0.25"/>
    <row r="43420" ht="0" hidden="1" customHeight="1" x14ac:dyDescent="0.25"/>
    <row r="43421" ht="0" hidden="1" customHeight="1" x14ac:dyDescent="0.25"/>
    <row r="43422" ht="0" hidden="1" customHeight="1" x14ac:dyDescent="0.25"/>
    <row r="43423" ht="0" hidden="1" customHeight="1" x14ac:dyDescent="0.25"/>
    <row r="43424" ht="0" hidden="1" customHeight="1" x14ac:dyDescent="0.25"/>
    <row r="43425" ht="0" hidden="1" customHeight="1" x14ac:dyDescent="0.25"/>
    <row r="43426" ht="0" hidden="1" customHeight="1" x14ac:dyDescent="0.25"/>
    <row r="43427" ht="0" hidden="1" customHeight="1" x14ac:dyDescent="0.25"/>
    <row r="43428" ht="0" hidden="1" customHeight="1" x14ac:dyDescent="0.25"/>
    <row r="43429" ht="0" hidden="1" customHeight="1" x14ac:dyDescent="0.25"/>
    <row r="43430" ht="0" hidden="1" customHeight="1" x14ac:dyDescent="0.25"/>
    <row r="43431" ht="0" hidden="1" customHeight="1" x14ac:dyDescent="0.25"/>
    <row r="43432" ht="0" hidden="1" customHeight="1" x14ac:dyDescent="0.25"/>
    <row r="43433" ht="0" hidden="1" customHeight="1" x14ac:dyDescent="0.25"/>
    <row r="43434" ht="0" hidden="1" customHeight="1" x14ac:dyDescent="0.25"/>
    <row r="43435" ht="0" hidden="1" customHeight="1" x14ac:dyDescent="0.25"/>
    <row r="43436" ht="0" hidden="1" customHeight="1" x14ac:dyDescent="0.25"/>
    <row r="43437" ht="0" hidden="1" customHeight="1" x14ac:dyDescent="0.25"/>
    <row r="43438" ht="0" hidden="1" customHeight="1" x14ac:dyDescent="0.25"/>
    <row r="43439" ht="0" hidden="1" customHeight="1" x14ac:dyDescent="0.25"/>
    <row r="43440" ht="0" hidden="1" customHeight="1" x14ac:dyDescent="0.25"/>
    <row r="43441" ht="0" hidden="1" customHeight="1" x14ac:dyDescent="0.25"/>
    <row r="43442" ht="0" hidden="1" customHeight="1" x14ac:dyDescent="0.25"/>
    <row r="43443" ht="0" hidden="1" customHeight="1" x14ac:dyDescent="0.25"/>
    <row r="43444" ht="0" hidden="1" customHeight="1" x14ac:dyDescent="0.25"/>
    <row r="43445" ht="0" hidden="1" customHeight="1" x14ac:dyDescent="0.25"/>
    <row r="43446" ht="0" hidden="1" customHeight="1" x14ac:dyDescent="0.25"/>
    <row r="43447" ht="0" hidden="1" customHeight="1" x14ac:dyDescent="0.25"/>
    <row r="43448" ht="0" hidden="1" customHeight="1" x14ac:dyDescent="0.25"/>
    <row r="43449" ht="0" hidden="1" customHeight="1" x14ac:dyDescent="0.25"/>
    <row r="43450" ht="0" hidden="1" customHeight="1" x14ac:dyDescent="0.25"/>
    <row r="43451" ht="0" hidden="1" customHeight="1" x14ac:dyDescent="0.25"/>
    <row r="43452" ht="0" hidden="1" customHeight="1" x14ac:dyDescent="0.25"/>
    <row r="43453" ht="0" hidden="1" customHeight="1" x14ac:dyDescent="0.25"/>
    <row r="43454" ht="0" hidden="1" customHeight="1" x14ac:dyDescent="0.25"/>
    <row r="43455" ht="0" hidden="1" customHeight="1" x14ac:dyDescent="0.25"/>
    <row r="43456" ht="0" hidden="1" customHeight="1" x14ac:dyDescent="0.25"/>
    <row r="43457" ht="0" hidden="1" customHeight="1" x14ac:dyDescent="0.25"/>
    <row r="43458" ht="0" hidden="1" customHeight="1" x14ac:dyDescent="0.25"/>
    <row r="43459" ht="0" hidden="1" customHeight="1" x14ac:dyDescent="0.25"/>
    <row r="43460" ht="0" hidden="1" customHeight="1" x14ac:dyDescent="0.25"/>
    <row r="43461" ht="0" hidden="1" customHeight="1" x14ac:dyDescent="0.25"/>
    <row r="43462" ht="0" hidden="1" customHeight="1" x14ac:dyDescent="0.25"/>
    <row r="43463" ht="0" hidden="1" customHeight="1" x14ac:dyDescent="0.25"/>
    <row r="43464" ht="0" hidden="1" customHeight="1" x14ac:dyDescent="0.25"/>
    <row r="43465" ht="0" hidden="1" customHeight="1" x14ac:dyDescent="0.25"/>
    <row r="43466" ht="0" hidden="1" customHeight="1" x14ac:dyDescent="0.25"/>
    <row r="43467" ht="0" hidden="1" customHeight="1" x14ac:dyDescent="0.25"/>
    <row r="43468" ht="0" hidden="1" customHeight="1" x14ac:dyDescent="0.25"/>
    <row r="43469" ht="0" hidden="1" customHeight="1" x14ac:dyDescent="0.25"/>
    <row r="43470" ht="0" hidden="1" customHeight="1" x14ac:dyDescent="0.25"/>
    <row r="43471" ht="0" hidden="1" customHeight="1" x14ac:dyDescent="0.25"/>
    <row r="43472" ht="0" hidden="1" customHeight="1" x14ac:dyDescent="0.25"/>
    <row r="43473" ht="0" hidden="1" customHeight="1" x14ac:dyDescent="0.25"/>
    <row r="43474" ht="0" hidden="1" customHeight="1" x14ac:dyDescent="0.25"/>
    <row r="43475" ht="0" hidden="1" customHeight="1" x14ac:dyDescent="0.25"/>
    <row r="43476" ht="0" hidden="1" customHeight="1" x14ac:dyDescent="0.25"/>
    <row r="43477" ht="0" hidden="1" customHeight="1" x14ac:dyDescent="0.25"/>
    <row r="43478" ht="0" hidden="1" customHeight="1" x14ac:dyDescent="0.25"/>
    <row r="43479" ht="0" hidden="1" customHeight="1" x14ac:dyDescent="0.25"/>
    <row r="43480" ht="0" hidden="1" customHeight="1" x14ac:dyDescent="0.25"/>
    <row r="43481" ht="0" hidden="1" customHeight="1" x14ac:dyDescent="0.25"/>
    <row r="43482" ht="0" hidden="1" customHeight="1" x14ac:dyDescent="0.25"/>
    <row r="43483" ht="0" hidden="1" customHeight="1" x14ac:dyDescent="0.25"/>
    <row r="43484" ht="0" hidden="1" customHeight="1" x14ac:dyDescent="0.25"/>
    <row r="43485" ht="0" hidden="1" customHeight="1" x14ac:dyDescent="0.25"/>
    <row r="43486" ht="0" hidden="1" customHeight="1" x14ac:dyDescent="0.25"/>
    <row r="43487" ht="0" hidden="1" customHeight="1" x14ac:dyDescent="0.25"/>
    <row r="43488" ht="0" hidden="1" customHeight="1" x14ac:dyDescent="0.25"/>
    <row r="43489" ht="0" hidden="1" customHeight="1" x14ac:dyDescent="0.25"/>
    <row r="43490" ht="0" hidden="1" customHeight="1" x14ac:dyDescent="0.25"/>
    <row r="43491" ht="0" hidden="1" customHeight="1" x14ac:dyDescent="0.25"/>
    <row r="43492" ht="0" hidden="1" customHeight="1" x14ac:dyDescent="0.25"/>
    <row r="43493" ht="0" hidden="1" customHeight="1" x14ac:dyDescent="0.25"/>
    <row r="43494" ht="0" hidden="1" customHeight="1" x14ac:dyDescent="0.25"/>
    <row r="43495" ht="0" hidden="1" customHeight="1" x14ac:dyDescent="0.25"/>
    <row r="43496" ht="0" hidden="1" customHeight="1" x14ac:dyDescent="0.25"/>
    <row r="43497" ht="0" hidden="1" customHeight="1" x14ac:dyDescent="0.25"/>
    <row r="43498" ht="0" hidden="1" customHeight="1" x14ac:dyDescent="0.25"/>
    <row r="43499" ht="0" hidden="1" customHeight="1" x14ac:dyDescent="0.25"/>
    <row r="43500" ht="0" hidden="1" customHeight="1" x14ac:dyDescent="0.25"/>
    <row r="43501" ht="0" hidden="1" customHeight="1" x14ac:dyDescent="0.25"/>
    <row r="43502" ht="0" hidden="1" customHeight="1" x14ac:dyDescent="0.25"/>
    <row r="43503" ht="0" hidden="1" customHeight="1" x14ac:dyDescent="0.25"/>
    <row r="43504" ht="0" hidden="1" customHeight="1" x14ac:dyDescent="0.25"/>
    <row r="43505" ht="0" hidden="1" customHeight="1" x14ac:dyDescent="0.25"/>
    <row r="43506" ht="0" hidden="1" customHeight="1" x14ac:dyDescent="0.25"/>
    <row r="43507" ht="0" hidden="1" customHeight="1" x14ac:dyDescent="0.25"/>
    <row r="43508" ht="0" hidden="1" customHeight="1" x14ac:dyDescent="0.25"/>
    <row r="43509" ht="0" hidden="1" customHeight="1" x14ac:dyDescent="0.25"/>
    <row r="43510" ht="0" hidden="1" customHeight="1" x14ac:dyDescent="0.25"/>
    <row r="43511" ht="0" hidden="1" customHeight="1" x14ac:dyDescent="0.25"/>
    <row r="43512" ht="0" hidden="1" customHeight="1" x14ac:dyDescent="0.25"/>
    <row r="43513" ht="0" hidden="1" customHeight="1" x14ac:dyDescent="0.25"/>
    <row r="43514" ht="0" hidden="1" customHeight="1" x14ac:dyDescent="0.25"/>
    <row r="43515" ht="0" hidden="1" customHeight="1" x14ac:dyDescent="0.25"/>
    <row r="43516" ht="0" hidden="1" customHeight="1" x14ac:dyDescent="0.25"/>
    <row r="43517" ht="0" hidden="1" customHeight="1" x14ac:dyDescent="0.25"/>
    <row r="43518" ht="0" hidden="1" customHeight="1" x14ac:dyDescent="0.25"/>
    <row r="43519" ht="0" hidden="1" customHeight="1" x14ac:dyDescent="0.25"/>
    <row r="43520" ht="0" hidden="1" customHeight="1" x14ac:dyDescent="0.25"/>
    <row r="43521" ht="0" hidden="1" customHeight="1" x14ac:dyDescent="0.25"/>
    <row r="43522" ht="0" hidden="1" customHeight="1" x14ac:dyDescent="0.25"/>
    <row r="43523" ht="0" hidden="1" customHeight="1" x14ac:dyDescent="0.25"/>
    <row r="43524" ht="0" hidden="1" customHeight="1" x14ac:dyDescent="0.25"/>
    <row r="43525" ht="0" hidden="1" customHeight="1" x14ac:dyDescent="0.25"/>
    <row r="43526" ht="0" hidden="1" customHeight="1" x14ac:dyDescent="0.25"/>
    <row r="43527" ht="0" hidden="1" customHeight="1" x14ac:dyDescent="0.25"/>
    <row r="43528" ht="0" hidden="1" customHeight="1" x14ac:dyDescent="0.25"/>
    <row r="43529" ht="0" hidden="1" customHeight="1" x14ac:dyDescent="0.25"/>
    <row r="43530" ht="0" hidden="1" customHeight="1" x14ac:dyDescent="0.25"/>
    <row r="43531" ht="0" hidden="1" customHeight="1" x14ac:dyDescent="0.25"/>
    <row r="43532" ht="0" hidden="1" customHeight="1" x14ac:dyDescent="0.25"/>
    <row r="43533" ht="0" hidden="1" customHeight="1" x14ac:dyDescent="0.25"/>
    <row r="43534" ht="0" hidden="1" customHeight="1" x14ac:dyDescent="0.25"/>
    <row r="43535" ht="0" hidden="1" customHeight="1" x14ac:dyDescent="0.25"/>
    <row r="43536" ht="0" hidden="1" customHeight="1" x14ac:dyDescent="0.25"/>
    <row r="43537" ht="0" hidden="1" customHeight="1" x14ac:dyDescent="0.25"/>
    <row r="43538" ht="0" hidden="1" customHeight="1" x14ac:dyDescent="0.25"/>
    <row r="43539" ht="0" hidden="1" customHeight="1" x14ac:dyDescent="0.25"/>
    <row r="43540" ht="0" hidden="1" customHeight="1" x14ac:dyDescent="0.25"/>
    <row r="43541" ht="0" hidden="1" customHeight="1" x14ac:dyDescent="0.25"/>
    <row r="43542" ht="0" hidden="1" customHeight="1" x14ac:dyDescent="0.25"/>
    <row r="43543" ht="0" hidden="1" customHeight="1" x14ac:dyDescent="0.25"/>
    <row r="43544" ht="0" hidden="1" customHeight="1" x14ac:dyDescent="0.25"/>
    <row r="43545" ht="0" hidden="1" customHeight="1" x14ac:dyDescent="0.25"/>
    <row r="43546" ht="0" hidden="1" customHeight="1" x14ac:dyDescent="0.25"/>
    <row r="43547" ht="0" hidden="1" customHeight="1" x14ac:dyDescent="0.25"/>
    <row r="43548" ht="0" hidden="1" customHeight="1" x14ac:dyDescent="0.25"/>
    <row r="43549" ht="0" hidden="1" customHeight="1" x14ac:dyDescent="0.25"/>
    <row r="43550" ht="0" hidden="1" customHeight="1" x14ac:dyDescent="0.25"/>
    <row r="43551" ht="0" hidden="1" customHeight="1" x14ac:dyDescent="0.25"/>
    <row r="43552" ht="0" hidden="1" customHeight="1" x14ac:dyDescent="0.25"/>
    <row r="43553" ht="0" hidden="1" customHeight="1" x14ac:dyDescent="0.25"/>
    <row r="43554" ht="0" hidden="1" customHeight="1" x14ac:dyDescent="0.25"/>
    <row r="43555" ht="0" hidden="1" customHeight="1" x14ac:dyDescent="0.25"/>
    <row r="43556" ht="0" hidden="1" customHeight="1" x14ac:dyDescent="0.25"/>
    <row r="43557" ht="0" hidden="1" customHeight="1" x14ac:dyDescent="0.25"/>
    <row r="43558" ht="0" hidden="1" customHeight="1" x14ac:dyDescent="0.25"/>
    <row r="43559" ht="0" hidden="1" customHeight="1" x14ac:dyDescent="0.25"/>
    <row r="43560" ht="0" hidden="1" customHeight="1" x14ac:dyDescent="0.25"/>
    <row r="43561" ht="0" hidden="1" customHeight="1" x14ac:dyDescent="0.25"/>
    <row r="43562" ht="0" hidden="1" customHeight="1" x14ac:dyDescent="0.25"/>
    <row r="43563" ht="0" hidden="1" customHeight="1" x14ac:dyDescent="0.25"/>
    <row r="43564" ht="0" hidden="1" customHeight="1" x14ac:dyDescent="0.25"/>
    <row r="43565" ht="0" hidden="1" customHeight="1" x14ac:dyDescent="0.25"/>
    <row r="43566" ht="0" hidden="1" customHeight="1" x14ac:dyDescent="0.25"/>
    <row r="43567" ht="0" hidden="1" customHeight="1" x14ac:dyDescent="0.25"/>
    <row r="43568" ht="0" hidden="1" customHeight="1" x14ac:dyDescent="0.25"/>
    <row r="43569" ht="0" hidden="1" customHeight="1" x14ac:dyDescent="0.25"/>
    <row r="43570" ht="0" hidden="1" customHeight="1" x14ac:dyDescent="0.25"/>
    <row r="43571" ht="0" hidden="1" customHeight="1" x14ac:dyDescent="0.25"/>
    <row r="43572" ht="0" hidden="1" customHeight="1" x14ac:dyDescent="0.25"/>
    <row r="43573" ht="0" hidden="1" customHeight="1" x14ac:dyDescent="0.25"/>
    <row r="43574" ht="0" hidden="1" customHeight="1" x14ac:dyDescent="0.25"/>
    <row r="43575" ht="0" hidden="1" customHeight="1" x14ac:dyDescent="0.25"/>
    <row r="43576" ht="0" hidden="1" customHeight="1" x14ac:dyDescent="0.25"/>
    <row r="43577" ht="0" hidden="1" customHeight="1" x14ac:dyDescent="0.25"/>
    <row r="43578" ht="0" hidden="1" customHeight="1" x14ac:dyDescent="0.25"/>
    <row r="43579" ht="0" hidden="1" customHeight="1" x14ac:dyDescent="0.25"/>
    <row r="43580" ht="0" hidden="1" customHeight="1" x14ac:dyDescent="0.25"/>
    <row r="43581" ht="0" hidden="1" customHeight="1" x14ac:dyDescent="0.25"/>
    <row r="43582" ht="0" hidden="1" customHeight="1" x14ac:dyDescent="0.25"/>
    <row r="43583" ht="0" hidden="1" customHeight="1" x14ac:dyDescent="0.25"/>
    <row r="43584" ht="0" hidden="1" customHeight="1" x14ac:dyDescent="0.25"/>
    <row r="43585" ht="0" hidden="1" customHeight="1" x14ac:dyDescent="0.25"/>
    <row r="43586" ht="0" hidden="1" customHeight="1" x14ac:dyDescent="0.25"/>
    <row r="43587" ht="0" hidden="1" customHeight="1" x14ac:dyDescent="0.25"/>
    <row r="43588" ht="0" hidden="1" customHeight="1" x14ac:dyDescent="0.25"/>
    <row r="43589" ht="0" hidden="1" customHeight="1" x14ac:dyDescent="0.25"/>
    <row r="43590" ht="0" hidden="1" customHeight="1" x14ac:dyDescent="0.25"/>
    <row r="43591" ht="0" hidden="1" customHeight="1" x14ac:dyDescent="0.25"/>
    <row r="43592" ht="0" hidden="1" customHeight="1" x14ac:dyDescent="0.25"/>
    <row r="43593" ht="0" hidden="1" customHeight="1" x14ac:dyDescent="0.25"/>
    <row r="43594" ht="0" hidden="1" customHeight="1" x14ac:dyDescent="0.25"/>
    <row r="43595" ht="0" hidden="1" customHeight="1" x14ac:dyDescent="0.25"/>
    <row r="43596" ht="0" hidden="1" customHeight="1" x14ac:dyDescent="0.25"/>
    <row r="43597" ht="0" hidden="1" customHeight="1" x14ac:dyDescent="0.25"/>
    <row r="43598" ht="0" hidden="1" customHeight="1" x14ac:dyDescent="0.25"/>
    <row r="43599" ht="0" hidden="1" customHeight="1" x14ac:dyDescent="0.25"/>
    <row r="43600" ht="0" hidden="1" customHeight="1" x14ac:dyDescent="0.25"/>
    <row r="43601" ht="0" hidden="1" customHeight="1" x14ac:dyDescent="0.25"/>
    <row r="43602" ht="0" hidden="1" customHeight="1" x14ac:dyDescent="0.25"/>
    <row r="43603" ht="0" hidden="1" customHeight="1" x14ac:dyDescent="0.25"/>
    <row r="43604" ht="0" hidden="1" customHeight="1" x14ac:dyDescent="0.25"/>
    <row r="43605" ht="0" hidden="1" customHeight="1" x14ac:dyDescent="0.25"/>
    <row r="43606" ht="0" hidden="1" customHeight="1" x14ac:dyDescent="0.25"/>
    <row r="43607" ht="0" hidden="1" customHeight="1" x14ac:dyDescent="0.25"/>
    <row r="43608" ht="0" hidden="1" customHeight="1" x14ac:dyDescent="0.25"/>
    <row r="43609" ht="0" hidden="1" customHeight="1" x14ac:dyDescent="0.25"/>
    <row r="43610" ht="0" hidden="1" customHeight="1" x14ac:dyDescent="0.25"/>
    <row r="43611" ht="0" hidden="1" customHeight="1" x14ac:dyDescent="0.25"/>
    <row r="43612" ht="0" hidden="1" customHeight="1" x14ac:dyDescent="0.25"/>
    <row r="43613" ht="0" hidden="1" customHeight="1" x14ac:dyDescent="0.25"/>
    <row r="43614" ht="0" hidden="1" customHeight="1" x14ac:dyDescent="0.25"/>
    <row r="43615" ht="0" hidden="1" customHeight="1" x14ac:dyDescent="0.25"/>
    <row r="43616" ht="0" hidden="1" customHeight="1" x14ac:dyDescent="0.25"/>
    <row r="43617" ht="0" hidden="1" customHeight="1" x14ac:dyDescent="0.25"/>
    <row r="43618" ht="0" hidden="1" customHeight="1" x14ac:dyDescent="0.25"/>
    <row r="43619" ht="0" hidden="1" customHeight="1" x14ac:dyDescent="0.25"/>
    <row r="43620" ht="0" hidden="1" customHeight="1" x14ac:dyDescent="0.25"/>
    <row r="43621" ht="0" hidden="1" customHeight="1" x14ac:dyDescent="0.25"/>
    <row r="43622" ht="0" hidden="1" customHeight="1" x14ac:dyDescent="0.25"/>
    <row r="43623" ht="0" hidden="1" customHeight="1" x14ac:dyDescent="0.25"/>
    <row r="43624" ht="0" hidden="1" customHeight="1" x14ac:dyDescent="0.25"/>
    <row r="43625" ht="0" hidden="1" customHeight="1" x14ac:dyDescent="0.25"/>
    <row r="43626" ht="0" hidden="1" customHeight="1" x14ac:dyDescent="0.25"/>
    <row r="43627" ht="0" hidden="1" customHeight="1" x14ac:dyDescent="0.25"/>
    <row r="43628" ht="0" hidden="1" customHeight="1" x14ac:dyDescent="0.25"/>
    <row r="43629" ht="0" hidden="1" customHeight="1" x14ac:dyDescent="0.25"/>
    <row r="43630" ht="0" hidden="1" customHeight="1" x14ac:dyDescent="0.25"/>
    <row r="43631" ht="0" hidden="1" customHeight="1" x14ac:dyDescent="0.25"/>
    <row r="43632" ht="0" hidden="1" customHeight="1" x14ac:dyDescent="0.25"/>
    <row r="43633" ht="0" hidden="1" customHeight="1" x14ac:dyDescent="0.25"/>
    <row r="43634" ht="0" hidden="1" customHeight="1" x14ac:dyDescent="0.25"/>
    <row r="43635" ht="0" hidden="1" customHeight="1" x14ac:dyDescent="0.25"/>
    <row r="43636" ht="0" hidden="1" customHeight="1" x14ac:dyDescent="0.25"/>
    <row r="43637" ht="0" hidden="1" customHeight="1" x14ac:dyDescent="0.25"/>
    <row r="43638" ht="0" hidden="1" customHeight="1" x14ac:dyDescent="0.25"/>
    <row r="43639" ht="0" hidden="1" customHeight="1" x14ac:dyDescent="0.25"/>
    <row r="43640" ht="0" hidden="1" customHeight="1" x14ac:dyDescent="0.25"/>
    <row r="43641" ht="0" hidden="1" customHeight="1" x14ac:dyDescent="0.25"/>
    <row r="43642" ht="0" hidden="1" customHeight="1" x14ac:dyDescent="0.25"/>
    <row r="43643" ht="0" hidden="1" customHeight="1" x14ac:dyDescent="0.25"/>
    <row r="43644" ht="0" hidden="1" customHeight="1" x14ac:dyDescent="0.25"/>
    <row r="43645" ht="0" hidden="1" customHeight="1" x14ac:dyDescent="0.25"/>
    <row r="43646" ht="0" hidden="1" customHeight="1" x14ac:dyDescent="0.25"/>
    <row r="43647" ht="0" hidden="1" customHeight="1" x14ac:dyDescent="0.25"/>
    <row r="43648" ht="0" hidden="1" customHeight="1" x14ac:dyDescent="0.25"/>
    <row r="43649" ht="0" hidden="1" customHeight="1" x14ac:dyDescent="0.25"/>
    <row r="43650" ht="0" hidden="1" customHeight="1" x14ac:dyDescent="0.25"/>
    <row r="43651" ht="0" hidden="1" customHeight="1" x14ac:dyDescent="0.25"/>
    <row r="43652" ht="0" hidden="1" customHeight="1" x14ac:dyDescent="0.25"/>
    <row r="43653" ht="0" hidden="1" customHeight="1" x14ac:dyDescent="0.25"/>
    <row r="43654" ht="0" hidden="1" customHeight="1" x14ac:dyDescent="0.25"/>
    <row r="43655" ht="0" hidden="1" customHeight="1" x14ac:dyDescent="0.25"/>
    <row r="43656" ht="0" hidden="1" customHeight="1" x14ac:dyDescent="0.25"/>
    <row r="43657" ht="0" hidden="1" customHeight="1" x14ac:dyDescent="0.25"/>
    <row r="43658" ht="0" hidden="1" customHeight="1" x14ac:dyDescent="0.25"/>
    <row r="43659" ht="0" hidden="1" customHeight="1" x14ac:dyDescent="0.25"/>
    <row r="43660" ht="0" hidden="1" customHeight="1" x14ac:dyDescent="0.25"/>
    <row r="43661" ht="0" hidden="1" customHeight="1" x14ac:dyDescent="0.25"/>
    <row r="43662" ht="0" hidden="1" customHeight="1" x14ac:dyDescent="0.25"/>
    <row r="43663" ht="0" hidden="1" customHeight="1" x14ac:dyDescent="0.25"/>
    <row r="43664" ht="0" hidden="1" customHeight="1" x14ac:dyDescent="0.25"/>
    <row r="43665" ht="0" hidden="1" customHeight="1" x14ac:dyDescent="0.25"/>
    <row r="43666" ht="0" hidden="1" customHeight="1" x14ac:dyDescent="0.25"/>
    <row r="43667" ht="0" hidden="1" customHeight="1" x14ac:dyDescent="0.25"/>
    <row r="43668" ht="0" hidden="1" customHeight="1" x14ac:dyDescent="0.25"/>
    <row r="43669" ht="0" hidden="1" customHeight="1" x14ac:dyDescent="0.25"/>
    <row r="43670" ht="0" hidden="1" customHeight="1" x14ac:dyDescent="0.25"/>
    <row r="43671" ht="0" hidden="1" customHeight="1" x14ac:dyDescent="0.25"/>
    <row r="43672" ht="0" hidden="1" customHeight="1" x14ac:dyDescent="0.25"/>
    <row r="43673" ht="0" hidden="1" customHeight="1" x14ac:dyDescent="0.25"/>
    <row r="43674" ht="0" hidden="1" customHeight="1" x14ac:dyDescent="0.25"/>
    <row r="43675" ht="0" hidden="1" customHeight="1" x14ac:dyDescent="0.25"/>
    <row r="43676" ht="0" hidden="1" customHeight="1" x14ac:dyDescent="0.25"/>
    <row r="43677" ht="0" hidden="1" customHeight="1" x14ac:dyDescent="0.25"/>
    <row r="43678" ht="0" hidden="1" customHeight="1" x14ac:dyDescent="0.25"/>
    <row r="43679" ht="0" hidden="1" customHeight="1" x14ac:dyDescent="0.25"/>
    <row r="43680" ht="0" hidden="1" customHeight="1" x14ac:dyDescent="0.25"/>
    <row r="43681" ht="0" hidden="1" customHeight="1" x14ac:dyDescent="0.25"/>
    <row r="43682" ht="0" hidden="1" customHeight="1" x14ac:dyDescent="0.25"/>
    <row r="43683" ht="0" hidden="1" customHeight="1" x14ac:dyDescent="0.25"/>
    <row r="43684" ht="0" hidden="1" customHeight="1" x14ac:dyDescent="0.25"/>
    <row r="43685" ht="0" hidden="1" customHeight="1" x14ac:dyDescent="0.25"/>
    <row r="43686" ht="0" hidden="1" customHeight="1" x14ac:dyDescent="0.25"/>
    <row r="43687" ht="0" hidden="1" customHeight="1" x14ac:dyDescent="0.25"/>
    <row r="43688" ht="0" hidden="1" customHeight="1" x14ac:dyDescent="0.25"/>
    <row r="43689" ht="0" hidden="1" customHeight="1" x14ac:dyDescent="0.25"/>
    <row r="43690" ht="0" hidden="1" customHeight="1" x14ac:dyDescent="0.25"/>
    <row r="43691" ht="0" hidden="1" customHeight="1" x14ac:dyDescent="0.25"/>
    <row r="43692" ht="0" hidden="1" customHeight="1" x14ac:dyDescent="0.25"/>
    <row r="43693" ht="0" hidden="1" customHeight="1" x14ac:dyDescent="0.25"/>
    <row r="43694" ht="0" hidden="1" customHeight="1" x14ac:dyDescent="0.25"/>
    <row r="43695" ht="0" hidden="1" customHeight="1" x14ac:dyDescent="0.25"/>
    <row r="43696" ht="0" hidden="1" customHeight="1" x14ac:dyDescent="0.25"/>
    <row r="43697" ht="0" hidden="1" customHeight="1" x14ac:dyDescent="0.25"/>
    <row r="43698" ht="0" hidden="1" customHeight="1" x14ac:dyDescent="0.25"/>
    <row r="43699" ht="0" hidden="1" customHeight="1" x14ac:dyDescent="0.25"/>
    <row r="43700" ht="0" hidden="1" customHeight="1" x14ac:dyDescent="0.25"/>
    <row r="43701" ht="0" hidden="1" customHeight="1" x14ac:dyDescent="0.25"/>
    <row r="43702" ht="0" hidden="1" customHeight="1" x14ac:dyDescent="0.25"/>
    <row r="43703" ht="0" hidden="1" customHeight="1" x14ac:dyDescent="0.25"/>
    <row r="43704" ht="0" hidden="1" customHeight="1" x14ac:dyDescent="0.25"/>
    <row r="43705" ht="0" hidden="1" customHeight="1" x14ac:dyDescent="0.25"/>
    <row r="43706" ht="0" hidden="1" customHeight="1" x14ac:dyDescent="0.25"/>
    <row r="43707" ht="0" hidden="1" customHeight="1" x14ac:dyDescent="0.25"/>
    <row r="43708" ht="0" hidden="1" customHeight="1" x14ac:dyDescent="0.25"/>
    <row r="43709" ht="0" hidden="1" customHeight="1" x14ac:dyDescent="0.25"/>
    <row r="43710" ht="0" hidden="1" customHeight="1" x14ac:dyDescent="0.25"/>
    <row r="43711" ht="0" hidden="1" customHeight="1" x14ac:dyDescent="0.25"/>
    <row r="43712" ht="0" hidden="1" customHeight="1" x14ac:dyDescent="0.25"/>
    <row r="43713" ht="0" hidden="1" customHeight="1" x14ac:dyDescent="0.25"/>
    <row r="43714" ht="0" hidden="1" customHeight="1" x14ac:dyDescent="0.25"/>
    <row r="43715" ht="0" hidden="1" customHeight="1" x14ac:dyDescent="0.25"/>
    <row r="43716" ht="0" hidden="1" customHeight="1" x14ac:dyDescent="0.25"/>
    <row r="43717" ht="0" hidden="1" customHeight="1" x14ac:dyDescent="0.25"/>
    <row r="43718" ht="0" hidden="1" customHeight="1" x14ac:dyDescent="0.25"/>
    <row r="43719" ht="0" hidden="1" customHeight="1" x14ac:dyDescent="0.25"/>
    <row r="43720" ht="0" hidden="1" customHeight="1" x14ac:dyDescent="0.25"/>
    <row r="43721" ht="0" hidden="1" customHeight="1" x14ac:dyDescent="0.25"/>
    <row r="43722" ht="0" hidden="1" customHeight="1" x14ac:dyDescent="0.25"/>
    <row r="43723" ht="0" hidden="1" customHeight="1" x14ac:dyDescent="0.25"/>
    <row r="43724" ht="0" hidden="1" customHeight="1" x14ac:dyDescent="0.25"/>
    <row r="43725" ht="0" hidden="1" customHeight="1" x14ac:dyDescent="0.25"/>
    <row r="43726" ht="0" hidden="1" customHeight="1" x14ac:dyDescent="0.25"/>
    <row r="43727" ht="0" hidden="1" customHeight="1" x14ac:dyDescent="0.25"/>
    <row r="43728" ht="0" hidden="1" customHeight="1" x14ac:dyDescent="0.25"/>
    <row r="43729" ht="0" hidden="1" customHeight="1" x14ac:dyDescent="0.25"/>
    <row r="43730" ht="0" hidden="1" customHeight="1" x14ac:dyDescent="0.25"/>
    <row r="43731" ht="0" hidden="1" customHeight="1" x14ac:dyDescent="0.25"/>
    <row r="43732" ht="0" hidden="1" customHeight="1" x14ac:dyDescent="0.25"/>
    <row r="43733" ht="0" hidden="1" customHeight="1" x14ac:dyDescent="0.25"/>
    <row r="43734" ht="0" hidden="1" customHeight="1" x14ac:dyDescent="0.25"/>
    <row r="43735" ht="0" hidden="1" customHeight="1" x14ac:dyDescent="0.25"/>
    <row r="43736" ht="0" hidden="1" customHeight="1" x14ac:dyDescent="0.25"/>
    <row r="43737" ht="0" hidden="1" customHeight="1" x14ac:dyDescent="0.25"/>
    <row r="43738" ht="0" hidden="1" customHeight="1" x14ac:dyDescent="0.25"/>
    <row r="43739" ht="0" hidden="1" customHeight="1" x14ac:dyDescent="0.25"/>
    <row r="43740" ht="0" hidden="1" customHeight="1" x14ac:dyDescent="0.25"/>
    <row r="43741" ht="0" hidden="1" customHeight="1" x14ac:dyDescent="0.25"/>
    <row r="43742" ht="0" hidden="1" customHeight="1" x14ac:dyDescent="0.25"/>
    <row r="43743" ht="0" hidden="1" customHeight="1" x14ac:dyDescent="0.25"/>
    <row r="43744" ht="0" hidden="1" customHeight="1" x14ac:dyDescent="0.25"/>
    <row r="43745" ht="0" hidden="1" customHeight="1" x14ac:dyDescent="0.25"/>
    <row r="43746" ht="0" hidden="1" customHeight="1" x14ac:dyDescent="0.25"/>
    <row r="43747" ht="0" hidden="1" customHeight="1" x14ac:dyDescent="0.25"/>
    <row r="43748" ht="0" hidden="1" customHeight="1" x14ac:dyDescent="0.25"/>
    <row r="43749" ht="0" hidden="1" customHeight="1" x14ac:dyDescent="0.25"/>
    <row r="43750" ht="0" hidden="1" customHeight="1" x14ac:dyDescent="0.25"/>
    <row r="43751" ht="0" hidden="1" customHeight="1" x14ac:dyDescent="0.25"/>
    <row r="43752" ht="0" hidden="1" customHeight="1" x14ac:dyDescent="0.25"/>
    <row r="43753" ht="0" hidden="1" customHeight="1" x14ac:dyDescent="0.25"/>
    <row r="43754" ht="0" hidden="1" customHeight="1" x14ac:dyDescent="0.25"/>
    <row r="43755" ht="0" hidden="1" customHeight="1" x14ac:dyDescent="0.25"/>
    <row r="43756" ht="0" hidden="1" customHeight="1" x14ac:dyDescent="0.25"/>
    <row r="43757" ht="0" hidden="1" customHeight="1" x14ac:dyDescent="0.25"/>
    <row r="43758" ht="0" hidden="1" customHeight="1" x14ac:dyDescent="0.25"/>
    <row r="43759" ht="0" hidden="1" customHeight="1" x14ac:dyDescent="0.25"/>
    <row r="43760" ht="0" hidden="1" customHeight="1" x14ac:dyDescent="0.25"/>
    <row r="43761" ht="0" hidden="1" customHeight="1" x14ac:dyDescent="0.25"/>
    <row r="43762" ht="0" hidden="1" customHeight="1" x14ac:dyDescent="0.25"/>
    <row r="43763" ht="0" hidden="1" customHeight="1" x14ac:dyDescent="0.25"/>
    <row r="43764" ht="0" hidden="1" customHeight="1" x14ac:dyDescent="0.25"/>
    <row r="43765" ht="0" hidden="1" customHeight="1" x14ac:dyDescent="0.25"/>
    <row r="43766" ht="0" hidden="1" customHeight="1" x14ac:dyDescent="0.25"/>
    <row r="43767" ht="0" hidden="1" customHeight="1" x14ac:dyDescent="0.25"/>
    <row r="43768" ht="0" hidden="1" customHeight="1" x14ac:dyDescent="0.25"/>
    <row r="43769" ht="0" hidden="1" customHeight="1" x14ac:dyDescent="0.25"/>
    <row r="43770" ht="0" hidden="1" customHeight="1" x14ac:dyDescent="0.25"/>
    <row r="43771" ht="0" hidden="1" customHeight="1" x14ac:dyDescent="0.25"/>
    <row r="43772" ht="0" hidden="1" customHeight="1" x14ac:dyDescent="0.25"/>
    <row r="43773" ht="0" hidden="1" customHeight="1" x14ac:dyDescent="0.25"/>
    <row r="43774" ht="0" hidden="1" customHeight="1" x14ac:dyDescent="0.25"/>
    <row r="43775" ht="0" hidden="1" customHeight="1" x14ac:dyDescent="0.25"/>
    <row r="43776" ht="0" hidden="1" customHeight="1" x14ac:dyDescent="0.25"/>
    <row r="43777" ht="0" hidden="1" customHeight="1" x14ac:dyDescent="0.25"/>
    <row r="43778" ht="0" hidden="1" customHeight="1" x14ac:dyDescent="0.25"/>
    <row r="43779" ht="0" hidden="1" customHeight="1" x14ac:dyDescent="0.25"/>
    <row r="43780" ht="0" hidden="1" customHeight="1" x14ac:dyDescent="0.25"/>
    <row r="43781" ht="0" hidden="1" customHeight="1" x14ac:dyDescent="0.25"/>
    <row r="43782" ht="0" hidden="1" customHeight="1" x14ac:dyDescent="0.25"/>
    <row r="43783" ht="0" hidden="1" customHeight="1" x14ac:dyDescent="0.25"/>
    <row r="43784" ht="0" hidden="1" customHeight="1" x14ac:dyDescent="0.25"/>
    <row r="43785" ht="0" hidden="1" customHeight="1" x14ac:dyDescent="0.25"/>
    <row r="43786" ht="0" hidden="1" customHeight="1" x14ac:dyDescent="0.25"/>
    <row r="43787" ht="0" hidden="1" customHeight="1" x14ac:dyDescent="0.25"/>
    <row r="43788" ht="0" hidden="1" customHeight="1" x14ac:dyDescent="0.25"/>
    <row r="43789" ht="0" hidden="1" customHeight="1" x14ac:dyDescent="0.25"/>
    <row r="43790" ht="0" hidden="1" customHeight="1" x14ac:dyDescent="0.25"/>
    <row r="43791" ht="0" hidden="1" customHeight="1" x14ac:dyDescent="0.25"/>
    <row r="43792" ht="0" hidden="1" customHeight="1" x14ac:dyDescent="0.25"/>
    <row r="43793" ht="0" hidden="1" customHeight="1" x14ac:dyDescent="0.25"/>
    <row r="43794" ht="0" hidden="1" customHeight="1" x14ac:dyDescent="0.25"/>
    <row r="43795" ht="0" hidden="1" customHeight="1" x14ac:dyDescent="0.25"/>
    <row r="43796" ht="0" hidden="1" customHeight="1" x14ac:dyDescent="0.25"/>
    <row r="43797" ht="0" hidden="1" customHeight="1" x14ac:dyDescent="0.25"/>
    <row r="43798" ht="0" hidden="1" customHeight="1" x14ac:dyDescent="0.25"/>
    <row r="43799" ht="0" hidden="1" customHeight="1" x14ac:dyDescent="0.25"/>
    <row r="43800" ht="0" hidden="1" customHeight="1" x14ac:dyDescent="0.25"/>
    <row r="43801" ht="0" hidden="1" customHeight="1" x14ac:dyDescent="0.25"/>
    <row r="43802" ht="0" hidden="1" customHeight="1" x14ac:dyDescent="0.25"/>
    <row r="43803" ht="0" hidden="1" customHeight="1" x14ac:dyDescent="0.25"/>
    <row r="43804" ht="0" hidden="1" customHeight="1" x14ac:dyDescent="0.25"/>
    <row r="43805" ht="0" hidden="1" customHeight="1" x14ac:dyDescent="0.25"/>
    <row r="43806" ht="0" hidden="1" customHeight="1" x14ac:dyDescent="0.25"/>
    <row r="43807" ht="0" hidden="1" customHeight="1" x14ac:dyDescent="0.25"/>
    <row r="43808" ht="0" hidden="1" customHeight="1" x14ac:dyDescent="0.25"/>
    <row r="43809" ht="0" hidden="1" customHeight="1" x14ac:dyDescent="0.25"/>
    <row r="43810" ht="0" hidden="1" customHeight="1" x14ac:dyDescent="0.25"/>
    <row r="43811" ht="0" hidden="1" customHeight="1" x14ac:dyDescent="0.25"/>
    <row r="43812" ht="0" hidden="1" customHeight="1" x14ac:dyDescent="0.25"/>
    <row r="43813" ht="0" hidden="1" customHeight="1" x14ac:dyDescent="0.25"/>
    <row r="43814" ht="0" hidden="1" customHeight="1" x14ac:dyDescent="0.25"/>
    <row r="43815" ht="0" hidden="1" customHeight="1" x14ac:dyDescent="0.25"/>
    <row r="43816" ht="0" hidden="1" customHeight="1" x14ac:dyDescent="0.25"/>
    <row r="43817" ht="0" hidden="1" customHeight="1" x14ac:dyDescent="0.25"/>
    <row r="43818" ht="0" hidden="1" customHeight="1" x14ac:dyDescent="0.25"/>
    <row r="43819" ht="0" hidden="1" customHeight="1" x14ac:dyDescent="0.25"/>
    <row r="43820" ht="0" hidden="1" customHeight="1" x14ac:dyDescent="0.25"/>
    <row r="43821" ht="0" hidden="1" customHeight="1" x14ac:dyDescent="0.25"/>
    <row r="43822" ht="0" hidden="1" customHeight="1" x14ac:dyDescent="0.25"/>
    <row r="43823" ht="0" hidden="1" customHeight="1" x14ac:dyDescent="0.25"/>
    <row r="43824" ht="0" hidden="1" customHeight="1" x14ac:dyDescent="0.25"/>
    <row r="43825" ht="0" hidden="1" customHeight="1" x14ac:dyDescent="0.25"/>
    <row r="43826" ht="0" hidden="1" customHeight="1" x14ac:dyDescent="0.25"/>
    <row r="43827" ht="0" hidden="1" customHeight="1" x14ac:dyDescent="0.25"/>
    <row r="43828" ht="0" hidden="1" customHeight="1" x14ac:dyDescent="0.25"/>
    <row r="43829" ht="0" hidden="1" customHeight="1" x14ac:dyDescent="0.25"/>
    <row r="43830" ht="0" hidden="1" customHeight="1" x14ac:dyDescent="0.25"/>
    <row r="43831" ht="0" hidden="1" customHeight="1" x14ac:dyDescent="0.25"/>
    <row r="43832" ht="0" hidden="1" customHeight="1" x14ac:dyDescent="0.25"/>
    <row r="43833" ht="0" hidden="1" customHeight="1" x14ac:dyDescent="0.25"/>
    <row r="43834" ht="0" hidden="1" customHeight="1" x14ac:dyDescent="0.25"/>
    <row r="43835" ht="0" hidden="1" customHeight="1" x14ac:dyDescent="0.25"/>
    <row r="43836" ht="0" hidden="1" customHeight="1" x14ac:dyDescent="0.25"/>
    <row r="43837" ht="0" hidden="1" customHeight="1" x14ac:dyDescent="0.25"/>
    <row r="43838" ht="0" hidden="1" customHeight="1" x14ac:dyDescent="0.25"/>
    <row r="43839" ht="0" hidden="1" customHeight="1" x14ac:dyDescent="0.25"/>
    <row r="43840" ht="0" hidden="1" customHeight="1" x14ac:dyDescent="0.25"/>
    <row r="43841" ht="0" hidden="1" customHeight="1" x14ac:dyDescent="0.25"/>
    <row r="43842" ht="0" hidden="1" customHeight="1" x14ac:dyDescent="0.25"/>
    <row r="43843" ht="0" hidden="1" customHeight="1" x14ac:dyDescent="0.25"/>
    <row r="43844" ht="0" hidden="1" customHeight="1" x14ac:dyDescent="0.25"/>
    <row r="43845" ht="0" hidden="1" customHeight="1" x14ac:dyDescent="0.25"/>
    <row r="43846" ht="0" hidden="1" customHeight="1" x14ac:dyDescent="0.25"/>
    <row r="43847" ht="0" hidden="1" customHeight="1" x14ac:dyDescent="0.25"/>
    <row r="43848" ht="0" hidden="1" customHeight="1" x14ac:dyDescent="0.25"/>
    <row r="43849" ht="0" hidden="1" customHeight="1" x14ac:dyDescent="0.25"/>
    <row r="43850" ht="0" hidden="1" customHeight="1" x14ac:dyDescent="0.25"/>
    <row r="43851" ht="0" hidden="1" customHeight="1" x14ac:dyDescent="0.25"/>
    <row r="43852" ht="0" hidden="1" customHeight="1" x14ac:dyDescent="0.25"/>
    <row r="43853" ht="0" hidden="1" customHeight="1" x14ac:dyDescent="0.25"/>
    <row r="43854" ht="0" hidden="1" customHeight="1" x14ac:dyDescent="0.25"/>
    <row r="43855" ht="0" hidden="1" customHeight="1" x14ac:dyDescent="0.25"/>
    <row r="43856" ht="0" hidden="1" customHeight="1" x14ac:dyDescent="0.25"/>
    <row r="43857" ht="0" hidden="1" customHeight="1" x14ac:dyDescent="0.25"/>
    <row r="43858" ht="0" hidden="1" customHeight="1" x14ac:dyDescent="0.25"/>
    <row r="43859" ht="0" hidden="1" customHeight="1" x14ac:dyDescent="0.25"/>
    <row r="43860" ht="0" hidden="1" customHeight="1" x14ac:dyDescent="0.25"/>
    <row r="43861" ht="0" hidden="1" customHeight="1" x14ac:dyDescent="0.25"/>
    <row r="43862" ht="0" hidden="1" customHeight="1" x14ac:dyDescent="0.25"/>
    <row r="43863" ht="0" hidden="1" customHeight="1" x14ac:dyDescent="0.25"/>
    <row r="43864" ht="0" hidden="1" customHeight="1" x14ac:dyDescent="0.25"/>
    <row r="43865" ht="0" hidden="1" customHeight="1" x14ac:dyDescent="0.25"/>
    <row r="43866" ht="0" hidden="1" customHeight="1" x14ac:dyDescent="0.25"/>
    <row r="43867" ht="0" hidden="1" customHeight="1" x14ac:dyDescent="0.25"/>
    <row r="43868" ht="0" hidden="1" customHeight="1" x14ac:dyDescent="0.25"/>
    <row r="43869" ht="0" hidden="1" customHeight="1" x14ac:dyDescent="0.25"/>
    <row r="43870" ht="0" hidden="1" customHeight="1" x14ac:dyDescent="0.25"/>
    <row r="43871" ht="0" hidden="1" customHeight="1" x14ac:dyDescent="0.25"/>
    <row r="43872" ht="0" hidden="1" customHeight="1" x14ac:dyDescent="0.25"/>
    <row r="43873" ht="0" hidden="1" customHeight="1" x14ac:dyDescent="0.25"/>
    <row r="43874" ht="0" hidden="1" customHeight="1" x14ac:dyDescent="0.25"/>
    <row r="43875" ht="0" hidden="1" customHeight="1" x14ac:dyDescent="0.25"/>
    <row r="43876" ht="0" hidden="1" customHeight="1" x14ac:dyDescent="0.25"/>
    <row r="43877" ht="0" hidden="1" customHeight="1" x14ac:dyDescent="0.25"/>
    <row r="43878" ht="0" hidden="1" customHeight="1" x14ac:dyDescent="0.25"/>
    <row r="43879" ht="0" hidden="1" customHeight="1" x14ac:dyDescent="0.25"/>
    <row r="43880" ht="0" hidden="1" customHeight="1" x14ac:dyDescent="0.25"/>
    <row r="43881" ht="0" hidden="1" customHeight="1" x14ac:dyDescent="0.25"/>
    <row r="43882" ht="0" hidden="1" customHeight="1" x14ac:dyDescent="0.25"/>
    <row r="43883" ht="0" hidden="1" customHeight="1" x14ac:dyDescent="0.25"/>
    <row r="43884" ht="0" hidden="1" customHeight="1" x14ac:dyDescent="0.25"/>
    <row r="43885" ht="0" hidden="1" customHeight="1" x14ac:dyDescent="0.25"/>
    <row r="43886" ht="0" hidden="1" customHeight="1" x14ac:dyDescent="0.25"/>
    <row r="43887" ht="0" hidden="1" customHeight="1" x14ac:dyDescent="0.25"/>
    <row r="43888" ht="0" hidden="1" customHeight="1" x14ac:dyDescent="0.25"/>
    <row r="43889" ht="0" hidden="1" customHeight="1" x14ac:dyDescent="0.25"/>
    <row r="43890" ht="0" hidden="1" customHeight="1" x14ac:dyDescent="0.25"/>
    <row r="43891" ht="0" hidden="1" customHeight="1" x14ac:dyDescent="0.25"/>
    <row r="43892" ht="0" hidden="1" customHeight="1" x14ac:dyDescent="0.25"/>
    <row r="43893" ht="0" hidden="1" customHeight="1" x14ac:dyDescent="0.25"/>
    <row r="43894" ht="0" hidden="1" customHeight="1" x14ac:dyDescent="0.25"/>
    <row r="43895" ht="0" hidden="1" customHeight="1" x14ac:dyDescent="0.25"/>
    <row r="43896" ht="0" hidden="1" customHeight="1" x14ac:dyDescent="0.25"/>
    <row r="43897" ht="0" hidden="1" customHeight="1" x14ac:dyDescent="0.25"/>
    <row r="43898" ht="0" hidden="1" customHeight="1" x14ac:dyDescent="0.25"/>
    <row r="43899" ht="0" hidden="1" customHeight="1" x14ac:dyDescent="0.25"/>
    <row r="43900" ht="0" hidden="1" customHeight="1" x14ac:dyDescent="0.25"/>
    <row r="43901" ht="0" hidden="1" customHeight="1" x14ac:dyDescent="0.25"/>
    <row r="43902" ht="0" hidden="1" customHeight="1" x14ac:dyDescent="0.25"/>
    <row r="43903" ht="0" hidden="1" customHeight="1" x14ac:dyDescent="0.25"/>
    <row r="43904" ht="0" hidden="1" customHeight="1" x14ac:dyDescent="0.25"/>
    <row r="43905" ht="0" hidden="1" customHeight="1" x14ac:dyDescent="0.25"/>
    <row r="43906" ht="0" hidden="1" customHeight="1" x14ac:dyDescent="0.25"/>
    <row r="43907" ht="0" hidden="1" customHeight="1" x14ac:dyDescent="0.25"/>
    <row r="43908" ht="0" hidden="1" customHeight="1" x14ac:dyDescent="0.25"/>
    <row r="43909" ht="0" hidden="1" customHeight="1" x14ac:dyDescent="0.25"/>
    <row r="43910" ht="0" hidden="1" customHeight="1" x14ac:dyDescent="0.25"/>
    <row r="43911" ht="0" hidden="1" customHeight="1" x14ac:dyDescent="0.25"/>
    <row r="43912" ht="0" hidden="1" customHeight="1" x14ac:dyDescent="0.25"/>
    <row r="43913" ht="0" hidden="1" customHeight="1" x14ac:dyDescent="0.25"/>
    <row r="43914" ht="0" hidden="1" customHeight="1" x14ac:dyDescent="0.25"/>
    <row r="43915" ht="0" hidden="1" customHeight="1" x14ac:dyDescent="0.25"/>
    <row r="43916" ht="0" hidden="1" customHeight="1" x14ac:dyDescent="0.25"/>
    <row r="43917" ht="0" hidden="1" customHeight="1" x14ac:dyDescent="0.25"/>
    <row r="43918" ht="0" hidden="1" customHeight="1" x14ac:dyDescent="0.25"/>
    <row r="43919" ht="0" hidden="1" customHeight="1" x14ac:dyDescent="0.25"/>
    <row r="43920" ht="0" hidden="1" customHeight="1" x14ac:dyDescent="0.25"/>
    <row r="43921" ht="0" hidden="1" customHeight="1" x14ac:dyDescent="0.25"/>
    <row r="43922" ht="0" hidden="1" customHeight="1" x14ac:dyDescent="0.25"/>
    <row r="43923" ht="0" hidden="1" customHeight="1" x14ac:dyDescent="0.25"/>
    <row r="43924" ht="0" hidden="1" customHeight="1" x14ac:dyDescent="0.25"/>
    <row r="43925" ht="0" hidden="1" customHeight="1" x14ac:dyDescent="0.25"/>
    <row r="43926" ht="0" hidden="1" customHeight="1" x14ac:dyDescent="0.25"/>
    <row r="43927" ht="0" hidden="1" customHeight="1" x14ac:dyDescent="0.25"/>
    <row r="43928" ht="0" hidden="1" customHeight="1" x14ac:dyDescent="0.25"/>
    <row r="43929" ht="0" hidden="1" customHeight="1" x14ac:dyDescent="0.25"/>
    <row r="43930" ht="0" hidden="1" customHeight="1" x14ac:dyDescent="0.25"/>
    <row r="43931" ht="0" hidden="1" customHeight="1" x14ac:dyDescent="0.25"/>
    <row r="43932" ht="0" hidden="1" customHeight="1" x14ac:dyDescent="0.25"/>
    <row r="43933" ht="0" hidden="1" customHeight="1" x14ac:dyDescent="0.25"/>
    <row r="43934" ht="0" hidden="1" customHeight="1" x14ac:dyDescent="0.25"/>
    <row r="43935" ht="0" hidden="1" customHeight="1" x14ac:dyDescent="0.25"/>
    <row r="43936" ht="0" hidden="1" customHeight="1" x14ac:dyDescent="0.25"/>
    <row r="43937" ht="0" hidden="1" customHeight="1" x14ac:dyDescent="0.25"/>
    <row r="43938" ht="0" hidden="1" customHeight="1" x14ac:dyDescent="0.25"/>
    <row r="43939" ht="0" hidden="1" customHeight="1" x14ac:dyDescent="0.25"/>
    <row r="43940" ht="0" hidden="1" customHeight="1" x14ac:dyDescent="0.25"/>
    <row r="43941" ht="0" hidden="1" customHeight="1" x14ac:dyDescent="0.25"/>
    <row r="43942" ht="0" hidden="1" customHeight="1" x14ac:dyDescent="0.25"/>
    <row r="43943" ht="0" hidden="1" customHeight="1" x14ac:dyDescent="0.25"/>
    <row r="43944" ht="0" hidden="1" customHeight="1" x14ac:dyDescent="0.25"/>
    <row r="43945" ht="0" hidden="1" customHeight="1" x14ac:dyDescent="0.25"/>
    <row r="43946" ht="0" hidden="1" customHeight="1" x14ac:dyDescent="0.25"/>
    <row r="43947" ht="0" hidden="1" customHeight="1" x14ac:dyDescent="0.25"/>
    <row r="43948" ht="0" hidden="1" customHeight="1" x14ac:dyDescent="0.25"/>
    <row r="43949" ht="0" hidden="1" customHeight="1" x14ac:dyDescent="0.25"/>
    <row r="43950" ht="0" hidden="1" customHeight="1" x14ac:dyDescent="0.25"/>
    <row r="43951" ht="0" hidden="1" customHeight="1" x14ac:dyDescent="0.25"/>
    <row r="43952" ht="0" hidden="1" customHeight="1" x14ac:dyDescent="0.25"/>
    <row r="43953" ht="0" hidden="1" customHeight="1" x14ac:dyDescent="0.25"/>
    <row r="43954" ht="0" hidden="1" customHeight="1" x14ac:dyDescent="0.25"/>
    <row r="43955" ht="0" hidden="1" customHeight="1" x14ac:dyDescent="0.25"/>
    <row r="43956" ht="0" hidden="1" customHeight="1" x14ac:dyDescent="0.25"/>
    <row r="43957" ht="0" hidden="1" customHeight="1" x14ac:dyDescent="0.25"/>
    <row r="43958" ht="0" hidden="1" customHeight="1" x14ac:dyDescent="0.25"/>
    <row r="43959" ht="0" hidden="1" customHeight="1" x14ac:dyDescent="0.25"/>
    <row r="43960" ht="0" hidden="1" customHeight="1" x14ac:dyDescent="0.25"/>
    <row r="43961" ht="0" hidden="1" customHeight="1" x14ac:dyDescent="0.25"/>
    <row r="43962" ht="0" hidden="1" customHeight="1" x14ac:dyDescent="0.25"/>
    <row r="43963" ht="0" hidden="1" customHeight="1" x14ac:dyDescent="0.25"/>
    <row r="43964" ht="0" hidden="1" customHeight="1" x14ac:dyDescent="0.25"/>
    <row r="43965" ht="0" hidden="1" customHeight="1" x14ac:dyDescent="0.25"/>
    <row r="43966" ht="0" hidden="1" customHeight="1" x14ac:dyDescent="0.25"/>
    <row r="43967" ht="0" hidden="1" customHeight="1" x14ac:dyDescent="0.25"/>
    <row r="43968" ht="0" hidden="1" customHeight="1" x14ac:dyDescent="0.25"/>
    <row r="43969" ht="0" hidden="1" customHeight="1" x14ac:dyDescent="0.25"/>
    <row r="43970" ht="0" hidden="1" customHeight="1" x14ac:dyDescent="0.25"/>
    <row r="43971" ht="0" hidden="1" customHeight="1" x14ac:dyDescent="0.25"/>
    <row r="43972" ht="0" hidden="1" customHeight="1" x14ac:dyDescent="0.25"/>
    <row r="43973" ht="0" hidden="1" customHeight="1" x14ac:dyDescent="0.25"/>
    <row r="43974" ht="0" hidden="1" customHeight="1" x14ac:dyDescent="0.25"/>
    <row r="43975" ht="0" hidden="1" customHeight="1" x14ac:dyDescent="0.25"/>
    <row r="43976" ht="0" hidden="1" customHeight="1" x14ac:dyDescent="0.25"/>
    <row r="43977" ht="0" hidden="1" customHeight="1" x14ac:dyDescent="0.25"/>
    <row r="43978" ht="0" hidden="1" customHeight="1" x14ac:dyDescent="0.25"/>
    <row r="43979" ht="0" hidden="1" customHeight="1" x14ac:dyDescent="0.25"/>
    <row r="43980" ht="0" hidden="1" customHeight="1" x14ac:dyDescent="0.25"/>
    <row r="43981" ht="0" hidden="1" customHeight="1" x14ac:dyDescent="0.25"/>
    <row r="43982" ht="0" hidden="1" customHeight="1" x14ac:dyDescent="0.25"/>
    <row r="43983" ht="0" hidden="1" customHeight="1" x14ac:dyDescent="0.25"/>
    <row r="43984" ht="0" hidden="1" customHeight="1" x14ac:dyDescent="0.25"/>
    <row r="43985" ht="0" hidden="1" customHeight="1" x14ac:dyDescent="0.25"/>
    <row r="43986" ht="0" hidden="1" customHeight="1" x14ac:dyDescent="0.25"/>
    <row r="43987" ht="0" hidden="1" customHeight="1" x14ac:dyDescent="0.25"/>
    <row r="43988" ht="0" hidden="1" customHeight="1" x14ac:dyDescent="0.25"/>
    <row r="43989" ht="0" hidden="1" customHeight="1" x14ac:dyDescent="0.25"/>
    <row r="43990" ht="0" hidden="1" customHeight="1" x14ac:dyDescent="0.25"/>
    <row r="43991" ht="0" hidden="1" customHeight="1" x14ac:dyDescent="0.25"/>
    <row r="43992" ht="0" hidden="1" customHeight="1" x14ac:dyDescent="0.25"/>
    <row r="43993" ht="0" hidden="1" customHeight="1" x14ac:dyDescent="0.25"/>
    <row r="43994" ht="0" hidden="1" customHeight="1" x14ac:dyDescent="0.25"/>
    <row r="43995" ht="0" hidden="1" customHeight="1" x14ac:dyDescent="0.25"/>
    <row r="43996" ht="0" hidden="1" customHeight="1" x14ac:dyDescent="0.25"/>
    <row r="43997" ht="0" hidden="1" customHeight="1" x14ac:dyDescent="0.25"/>
    <row r="43998" ht="0" hidden="1" customHeight="1" x14ac:dyDescent="0.25"/>
    <row r="43999" ht="0" hidden="1" customHeight="1" x14ac:dyDescent="0.25"/>
    <row r="44000" ht="0" hidden="1" customHeight="1" x14ac:dyDescent="0.25"/>
    <row r="44001" ht="0" hidden="1" customHeight="1" x14ac:dyDescent="0.25"/>
    <row r="44002" ht="0" hidden="1" customHeight="1" x14ac:dyDescent="0.25"/>
    <row r="44003" ht="0" hidden="1" customHeight="1" x14ac:dyDescent="0.25"/>
    <row r="44004" ht="0" hidden="1" customHeight="1" x14ac:dyDescent="0.25"/>
    <row r="44005" ht="0" hidden="1" customHeight="1" x14ac:dyDescent="0.25"/>
    <row r="44006" ht="0" hidden="1" customHeight="1" x14ac:dyDescent="0.25"/>
    <row r="44007" ht="0" hidden="1" customHeight="1" x14ac:dyDescent="0.25"/>
    <row r="44008" ht="0" hidden="1" customHeight="1" x14ac:dyDescent="0.25"/>
    <row r="44009" ht="0" hidden="1" customHeight="1" x14ac:dyDescent="0.25"/>
    <row r="44010" ht="0" hidden="1" customHeight="1" x14ac:dyDescent="0.25"/>
    <row r="44011" ht="0" hidden="1" customHeight="1" x14ac:dyDescent="0.25"/>
    <row r="44012" ht="0" hidden="1" customHeight="1" x14ac:dyDescent="0.25"/>
    <row r="44013" ht="0" hidden="1" customHeight="1" x14ac:dyDescent="0.25"/>
    <row r="44014" ht="0" hidden="1" customHeight="1" x14ac:dyDescent="0.25"/>
    <row r="44015" ht="0" hidden="1" customHeight="1" x14ac:dyDescent="0.25"/>
    <row r="44016" ht="0" hidden="1" customHeight="1" x14ac:dyDescent="0.25"/>
    <row r="44017" ht="0" hidden="1" customHeight="1" x14ac:dyDescent="0.25"/>
    <row r="44018" ht="0" hidden="1" customHeight="1" x14ac:dyDescent="0.25"/>
    <row r="44019" ht="0" hidden="1" customHeight="1" x14ac:dyDescent="0.25"/>
    <row r="44020" ht="0" hidden="1" customHeight="1" x14ac:dyDescent="0.25"/>
    <row r="44021" ht="0" hidden="1" customHeight="1" x14ac:dyDescent="0.25"/>
    <row r="44022" ht="0" hidden="1" customHeight="1" x14ac:dyDescent="0.25"/>
    <row r="44023" ht="0" hidden="1" customHeight="1" x14ac:dyDescent="0.25"/>
    <row r="44024" ht="0" hidden="1" customHeight="1" x14ac:dyDescent="0.25"/>
    <row r="44025" ht="0" hidden="1" customHeight="1" x14ac:dyDescent="0.25"/>
    <row r="44026" ht="0" hidden="1" customHeight="1" x14ac:dyDescent="0.25"/>
    <row r="44027" ht="0" hidden="1" customHeight="1" x14ac:dyDescent="0.25"/>
    <row r="44028" ht="0" hidden="1" customHeight="1" x14ac:dyDescent="0.25"/>
    <row r="44029" ht="0" hidden="1" customHeight="1" x14ac:dyDescent="0.25"/>
    <row r="44030" ht="0" hidden="1" customHeight="1" x14ac:dyDescent="0.25"/>
    <row r="44031" ht="0" hidden="1" customHeight="1" x14ac:dyDescent="0.25"/>
    <row r="44032" ht="0" hidden="1" customHeight="1" x14ac:dyDescent="0.25"/>
    <row r="44033" ht="0" hidden="1" customHeight="1" x14ac:dyDescent="0.25"/>
    <row r="44034" ht="0" hidden="1" customHeight="1" x14ac:dyDescent="0.25"/>
    <row r="44035" ht="0" hidden="1" customHeight="1" x14ac:dyDescent="0.25"/>
    <row r="44036" ht="0" hidden="1" customHeight="1" x14ac:dyDescent="0.25"/>
    <row r="44037" ht="0" hidden="1" customHeight="1" x14ac:dyDescent="0.25"/>
    <row r="44038" ht="0" hidden="1" customHeight="1" x14ac:dyDescent="0.25"/>
    <row r="44039" ht="0" hidden="1" customHeight="1" x14ac:dyDescent="0.25"/>
    <row r="44040" ht="0" hidden="1" customHeight="1" x14ac:dyDescent="0.25"/>
    <row r="44041" ht="0" hidden="1" customHeight="1" x14ac:dyDescent="0.25"/>
    <row r="44042" ht="0" hidden="1" customHeight="1" x14ac:dyDescent="0.25"/>
    <row r="44043" ht="0" hidden="1" customHeight="1" x14ac:dyDescent="0.25"/>
    <row r="44044" ht="0" hidden="1" customHeight="1" x14ac:dyDescent="0.25"/>
    <row r="44045" ht="0" hidden="1" customHeight="1" x14ac:dyDescent="0.25"/>
    <row r="44046" ht="0" hidden="1" customHeight="1" x14ac:dyDescent="0.25"/>
    <row r="44047" ht="0" hidden="1" customHeight="1" x14ac:dyDescent="0.25"/>
    <row r="44048" ht="0" hidden="1" customHeight="1" x14ac:dyDescent="0.25"/>
    <row r="44049" ht="0" hidden="1" customHeight="1" x14ac:dyDescent="0.25"/>
    <row r="44050" ht="0" hidden="1" customHeight="1" x14ac:dyDescent="0.25"/>
    <row r="44051" ht="0" hidden="1" customHeight="1" x14ac:dyDescent="0.25"/>
    <row r="44052" ht="0" hidden="1" customHeight="1" x14ac:dyDescent="0.25"/>
    <row r="44053" ht="0" hidden="1" customHeight="1" x14ac:dyDescent="0.25"/>
    <row r="44054" ht="0" hidden="1" customHeight="1" x14ac:dyDescent="0.25"/>
    <row r="44055" ht="0" hidden="1" customHeight="1" x14ac:dyDescent="0.25"/>
    <row r="44056" ht="0" hidden="1" customHeight="1" x14ac:dyDescent="0.25"/>
    <row r="44057" ht="0" hidden="1" customHeight="1" x14ac:dyDescent="0.25"/>
    <row r="44058" ht="0" hidden="1" customHeight="1" x14ac:dyDescent="0.25"/>
    <row r="44059" ht="0" hidden="1" customHeight="1" x14ac:dyDescent="0.25"/>
    <row r="44060" ht="0" hidden="1" customHeight="1" x14ac:dyDescent="0.25"/>
    <row r="44061" ht="0" hidden="1" customHeight="1" x14ac:dyDescent="0.25"/>
    <row r="44062" ht="0" hidden="1" customHeight="1" x14ac:dyDescent="0.25"/>
    <row r="44063" ht="0" hidden="1" customHeight="1" x14ac:dyDescent="0.25"/>
    <row r="44064" ht="0" hidden="1" customHeight="1" x14ac:dyDescent="0.25"/>
    <row r="44065" ht="0" hidden="1" customHeight="1" x14ac:dyDescent="0.25"/>
    <row r="44066" ht="0" hidden="1" customHeight="1" x14ac:dyDescent="0.25"/>
    <row r="44067" ht="0" hidden="1" customHeight="1" x14ac:dyDescent="0.25"/>
    <row r="44068" ht="0" hidden="1" customHeight="1" x14ac:dyDescent="0.25"/>
    <row r="44069" ht="0" hidden="1" customHeight="1" x14ac:dyDescent="0.25"/>
    <row r="44070" ht="0" hidden="1" customHeight="1" x14ac:dyDescent="0.25"/>
    <row r="44071" ht="0" hidden="1" customHeight="1" x14ac:dyDescent="0.25"/>
    <row r="44072" ht="0" hidden="1" customHeight="1" x14ac:dyDescent="0.25"/>
    <row r="44073" ht="0" hidden="1" customHeight="1" x14ac:dyDescent="0.25"/>
    <row r="44074" ht="0" hidden="1" customHeight="1" x14ac:dyDescent="0.25"/>
    <row r="44075" ht="0" hidden="1" customHeight="1" x14ac:dyDescent="0.25"/>
    <row r="44076" ht="0" hidden="1" customHeight="1" x14ac:dyDescent="0.25"/>
    <row r="44077" ht="0" hidden="1" customHeight="1" x14ac:dyDescent="0.25"/>
    <row r="44078" ht="0" hidden="1" customHeight="1" x14ac:dyDescent="0.25"/>
    <row r="44079" ht="0" hidden="1" customHeight="1" x14ac:dyDescent="0.25"/>
    <row r="44080" ht="0" hidden="1" customHeight="1" x14ac:dyDescent="0.25"/>
    <row r="44081" ht="0" hidden="1" customHeight="1" x14ac:dyDescent="0.25"/>
    <row r="44082" ht="0" hidden="1" customHeight="1" x14ac:dyDescent="0.25"/>
    <row r="44083" ht="0" hidden="1" customHeight="1" x14ac:dyDescent="0.25"/>
    <row r="44084" ht="0" hidden="1" customHeight="1" x14ac:dyDescent="0.25"/>
    <row r="44085" ht="0" hidden="1" customHeight="1" x14ac:dyDescent="0.25"/>
    <row r="44086" ht="0" hidden="1" customHeight="1" x14ac:dyDescent="0.25"/>
    <row r="44087" ht="0" hidden="1" customHeight="1" x14ac:dyDescent="0.25"/>
    <row r="44088" ht="0" hidden="1" customHeight="1" x14ac:dyDescent="0.25"/>
    <row r="44089" ht="0" hidden="1" customHeight="1" x14ac:dyDescent="0.25"/>
    <row r="44090" ht="0" hidden="1" customHeight="1" x14ac:dyDescent="0.25"/>
    <row r="44091" ht="0" hidden="1" customHeight="1" x14ac:dyDescent="0.25"/>
    <row r="44092" ht="0" hidden="1" customHeight="1" x14ac:dyDescent="0.25"/>
    <row r="44093" ht="0" hidden="1" customHeight="1" x14ac:dyDescent="0.25"/>
    <row r="44094" ht="0" hidden="1" customHeight="1" x14ac:dyDescent="0.25"/>
    <row r="44095" ht="0" hidden="1" customHeight="1" x14ac:dyDescent="0.25"/>
    <row r="44096" ht="0" hidden="1" customHeight="1" x14ac:dyDescent="0.25"/>
    <row r="44097" ht="0" hidden="1" customHeight="1" x14ac:dyDescent="0.25"/>
    <row r="44098" ht="0" hidden="1" customHeight="1" x14ac:dyDescent="0.25"/>
    <row r="44099" ht="0" hidden="1" customHeight="1" x14ac:dyDescent="0.25"/>
    <row r="44100" ht="0" hidden="1" customHeight="1" x14ac:dyDescent="0.25"/>
    <row r="44101" ht="0" hidden="1" customHeight="1" x14ac:dyDescent="0.25"/>
    <row r="44102" ht="0" hidden="1" customHeight="1" x14ac:dyDescent="0.25"/>
    <row r="44103" ht="0" hidden="1" customHeight="1" x14ac:dyDescent="0.25"/>
    <row r="44104" ht="0" hidden="1" customHeight="1" x14ac:dyDescent="0.25"/>
    <row r="44105" ht="0" hidden="1" customHeight="1" x14ac:dyDescent="0.25"/>
    <row r="44106" ht="0" hidden="1" customHeight="1" x14ac:dyDescent="0.25"/>
    <row r="44107" ht="0" hidden="1" customHeight="1" x14ac:dyDescent="0.25"/>
    <row r="44108" ht="0" hidden="1" customHeight="1" x14ac:dyDescent="0.25"/>
    <row r="44109" ht="0" hidden="1" customHeight="1" x14ac:dyDescent="0.25"/>
    <row r="44110" ht="0" hidden="1" customHeight="1" x14ac:dyDescent="0.25"/>
    <row r="44111" ht="0" hidden="1" customHeight="1" x14ac:dyDescent="0.25"/>
    <row r="44112" ht="0" hidden="1" customHeight="1" x14ac:dyDescent="0.25"/>
    <row r="44113" ht="0" hidden="1" customHeight="1" x14ac:dyDescent="0.25"/>
    <row r="44114" ht="0" hidden="1" customHeight="1" x14ac:dyDescent="0.25"/>
    <row r="44115" ht="0" hidden="1" customHeight="1" x14ac:dyDescent="0.25"/>
    <row r="44116" ht="0" hidden="1" customHeight="1" x14ac:dyDescent="0.25"/>
    <row r="44117" ht="0" hidden="1" customHeight="1" x14ac:dyDescent="0.25"/>
    <row r="44118" ht="0" hidden="1" customHeight="1" x14ac:dyDescent="0.25"/>
    <row r="44119" ht="0" hidden="1" customHeight="1" x14ac:dyDescent="0.25"/>
    <row r="44120" ht="0" hidden="1" customHeight="1" x14ac:dyDescent="0.25"/>
    <row r="44121" ht="0" hidden="1" customHeight="1" x14ac:dyDescent="0.25"/>
    <row r="44122" ht="0" hidden="1" customHeight="1" x14ac:dyDescent="0.25"/>
    <row r="44123" ht="0" hidden="1" customHeight="1" x14ac:dyDescent="0.25"/>
    <row r="44124" ht="0" hidden="1" customHeight="1" x14ac:dyDescent="0.25"/>
    <row r="44125" ht="0" hidden="1" customHeight="1" x14ac:dyDescent="0.25"/>
    <row r="44126" ht="0" hidden="1" customHeight="1" x14ac:dyDescent="0.25"/>
    <row r="44127" ht="0" hidden="1" customHeight="1" x14ac:dyDescent="0.25"/>
    <row r="44128" ht="0" hidden="1" customHeight="1" x14ac:dyDescent="0.25"/>
    <row r="44129" ht="0" hidden="1" customHeight="1" x14ac:dyDescent="0.25"/>
    <row r="44130" ht="0" hidden="1" customHeight="1" x14ac:dyDescent="0.25"/>
    <row r="44131" ht="0" hidden="1" customHeight="1" x14ac:dyDescent="0.25"/>
    <row r="44132" ht="0" hidden="1" customHeight="1" x14ac:dyDescent="0.25"/>
    <row r="44133" ht="0" hidden="1" customHeight="1" x14ac:dyDescent="0.25"/>
    <row r="44134" ht="0" hidden="1" customHeight="1" x14ac:dyDescent="0.25"/>
    <row r="44135" ht="0" hidden="1" customHeight="1" x14ac:dyDescent="0.25"/>
    <row r="44136" ht="0" hidden="1" customHeight="1" x14ac:dyDescent="0.25"/>
    <row r="44137" ht="0" hidden="1" customHeight="1" x14ac:dyDescent="0.25"/>
    <row r="44138" ht="0" hidden="1" customHeight="1" x14ac:dyDescent="0.25"/>
    <row r="44139" ht="0" hidden="1" customHeight="1" x14ac:dyDescent="0.25"/>
    <row r="44140" ht="0" hidden="1" customHeight="1" x14ac:dyDescent="0.25"/>
    <row r="44141" ht="0" hidden="1" customHeight="1" x14ac:dyDescent="0.25"/>
    <row r="44142" ht="0" hidden="1" customHeight="1" x14ac:dyDescent="0.25"/>
    <row r="44143" ht="0" hidden="1" customHeight="1" x14ac:dyDescent="0.25"/>
    <row r="44144" ht="0" hidden="1" customHeight="1" x14ac:dyDescent="0.25"/>
    <row r="44145" ht="0" hidden="1" customHeight="1" x14ac:dyDescent="0.25"/>
    <row r="44146" ht="0" hidden="1" customHeight="1" x14ac:dyDescent="0.25"/>
    <row r="44147" ht="0" hidden="1" customHeight="1" x14ac:dyDescent="0.25"/>
    <row r="44148" ht="0" hidden="1" customHeight="1" x14ac:dyDescent="0.25"/>
    <row r="44149" ht="0" hidden="1" customHeight="1" x14ac:dyDescent="0.25"/>
    <row r="44150" ht="0" hidden="1" customHeight="1" x14ac:dyDescent="0.25"/>
    <row r="44151" ht="0" hidden="1" customHeight="1" x14ac:dyDescent="0.25"/>
    <row r="44152" ht="0" hidden="1" customHeight="1" x14ac:dyDescent="0.25"/>
    <row r="44153" ht="0" hidden="1" customHeight="1" x14ac:dyDescent="0.25"/>
    <row r="44154" ht="0" hidden="1" customHeight="1" x14ac:dyDescent="0.25"/>
    <row r="44155" ht="0" hidden="1" customHeight="1" x14ac:dyDescent="0.25"/>
    <row r="44156" ht="0" hidden="1" customHeight="1" x14ac:dyDescent="0.25"/>
    <row r="44157" ht="0" hidden="1" customHeight="1" x14ac:dyDescent="0.25"/>
    <row r="44158" ht="0" hidden="1" customHeight="1" x14ac:dyDescent="0.25"/>
    <row r="44159" ht="0" hidden="1" customHeight="1" x14ac:dyDescent="0.25"/>
    <row r="44160" ht="0" hidden="1" customHeight="1" x14ac:dyDescent="0.25"/>
    <row r="44161" ht="0" hidden="1" customHeight="1" x14ac:dyDescent="0.25"/>
    <row r="44162" ht="0" hidden="1" customHeight="1" x14ac:dyDescent="0.25"/>
    <row r="44163" ht="0" hidden="1" customHeight="1" x14ac:dyDescent="0.25"/>
    <row r="44164" ht="0" hidden="1" customHeight="1" x14ac:dyDescent="0.25"/>
    <row r="44165" ht="0" hidden="1" customHeight="1" x14ac:dyDescent="0.25"/>
    <row r="44166" ht="0" hidden="1" customHeight="1" x14ac:dyDescent="0.25"/>
    <row r="44167" ht="0" hidden="1" customHeight="1" x14ac:dyDescent="0.25"/>
    <row r="44168" ht="0" hidden="1" customHeight="1" x14ac:dyDescent="0.25"/>
    <row r="44169" ht="0" hidden="1" customHeight="1" x14ac:dyDescent="0.25"/>
    <row r="44170" ht="0" hidden="1" customHeight="1" x14ac:dyDescent="0.25"/>
    <row r="44171" ht="0" hidden="1" customHeight="1" x14ac:dyDescent="0.25"/>
    <row r="44172" ht="0" hidden="1" customHeight="1" x14ac:dyDescent="0.25"/>
    <row r="44173" ht="0" hidden="1" customHeight="1" x14ac:dyDescent="0.25"/>
    <row r="44174" ht="0" hidden="1" customHeight="1" x14ac:dyDescent="0.25"/>
    <row r="44175" ht="0" hidden="1" customHeight="1" x14ac:dyDescent="0.25"/>
    <row r="44176" ht="0" hidden="1" customHeight="1" x14ac:dyDescent="0.25"/>
    <row r="44177" ht="0" hidden="1" customHeight="1" x14ac:dyDescent="0.25"/>
    <row r="44178" ht="0" hidden="1" customHeight="1" x14ac:dyDescent="0.25"/>
    <row r="44179" ht="0" hidden="1" customHeight="1" x14ac:dyDescent="0.25"/>
    <row r="44180" ht="0" hidden="1" customHeight="1" x14ac:dyDescent="0.25"/>
    <row r="44181" ht="0" hidden="1" customHeight="1" x14ac:dyDescent="0.25"/>
    <row r="44182" ht="0" hidden="1" customHeight="1" x14ac:dyDescent="0.25"/>
    <row r="44183" ht="0" hidden="1" customHeight="1" x14ac:dyDescent="0.25"/>
    <row r="44184" ht="0" hidden="1" customHeight="1" x14ac:dyDescent="0.25"/>
    <row r="44185" ht="0" hidden="1" customHeight="1" x14ac:dyDescent="0.25"/>
    <row r="44186" ht="0" hidden="1" customHeight="1" x14ac:dyDescent="0.25"/>
    <row r="44187" ht="0" hidden="1" customHeight="1" x14ac:dyDescent="0.25"/>
    <row r="44188" ht="0" hidden="1" customHeight="1" x14ac:dyDescent="0.25"/>
    <row r="44189" ht="0" hidden="1" customHeight="1" x14ac:dyDescent="0.25"/>
    <row r="44190" ht="0" hidden="1" customHeight="1" x14ac:dyDescent="0.25"/>
    <row r="44191" ht="0" hidden="1" customHeight="1" x14ac:dyDescent="0.25"/>
    <row r="44192" ht="0" hidden="1" customHeight="1" x14ac:dyDescent="0.25"/>
    <row r="44193" ht="0" hidden="1" customHeight="1" x14ac:dyDescent="0.25"/>
    <row r="44194" ht="0" hidden="1" customHeight="1" x14ac:dyDescent="0.25"/>
    <row r="44195" ht="0" hidden="1" customHeight="1" x14ac:dyDescent="0.25"/>
    <row r="44196" ht="0" hidden="1" customHeight="1" x14ac:dyDescent="0.25"/>
    <row r="44197" ht="0" hidden="1" customHeight="1" x14ac:dyDescent="0.25"/>
    <row r="44198" ht="0" hidden="1" customHeight="1" x14ac:dyDescent="0.25"/>
    <row r="44199" ht="0" hidden="1" customHeight="1" x14ac:dyDescent="0.25"/>
    <row r="44200" ht="0" hidden="1" customHeight="1" x14ac:dyDescent="0.25"/>
    <row r="44201" ht="0" hidden="1" customHeight="1" x14ac:dyDescent="0.25"/>
    <row r="44202" ht="0" hidden="1" customHeight="1" x14ac:dyDescent="0.25"/>
    <row r="44203" ht="0" hidden="1" customHeight="1" x14ac:dyDescent="0.25"/>
    <row r="44204" ht="0" hidden="1" customHeight="1" x14ac:dyDescent="0.25"/>
    <row r="44205" ht="0" hidden="1" customHeight="1" x14ac:dyDescent="0.25"/>
    <row r="44206" ht="0" hidden="1" customHeight="1" x14ac:dyDescent="0.25"/>
    <row r="44207" ht="0" hidden="1" customHeight="1" x14ac:dyDescent="0.25"/>
    <row r="44208" ht="0" hidden="1" customHeight="1" x14ac:dyDescent="0.25"/>
    <row r="44209" ht="0" hidden="1" customHeight="1" x14ac:dyDescent="0.25"/>
    <row r="44210" ht="0" hidden="1" customHeight="1" x14ac:dyDescent="0.25"/>
    <row r="44211" ht="0" hidden="1" customHeight="1" x14ac:dyDescent="0.25"/>
    <row r="44212" ht="0" hidden="1" customHeight="1" x14ac:dyDescent="0.25"/>
    <row r="44213" ht="0" hidden="1" customHeight="1" x14ac:dyDescent="0.25"/>
    <row r="44214" ht="0" hidden="1" customHeight="1" x14ac:dyDescent="0.25"/>
    <row r="44215" ht="0" hidden="1" customHeight="1" x14ac:dyDescent="0.25"/>
    <row r="44216" ht="0" hidden="1" customHeight="1" x14ac:dyDescent="0.25"/>
    <row r="44217" ht="0" hidden="1" customHeight="1" x14ac:dyDescent="0.25"/>
    <row r="44218" ht="0" hidden="1" customHeight="1" x14ac:dyDescent="0.25"/>
    <row r="44219" ht="0" hidden="1" customHeight="1" x14ac:dyDescent="0.25"/>
    <row r="44220" ht="0" hidden="1" customHeight="1" x14ac:dyDescent="0.25"/>
    <row r="44221" ht="0" hidden="1" customHeight="1" x14ac:dyDescent="0.25"/>
    <row r="44222" ht="0" hidden="1" customHeight="1" x14ac:dyDescent="0.25"/>
    <row r="44223" ht="0" hidden="1" customHeight="1" x14ac:dyDescent="0.25"/>
    <row r="44224" ht="0" hidden="1" customHeight="1" x14ac:dyDescent="0.25"/>
    <row r="44225" ht="0" hidden="1" customHeight="1" x14ac:dyDescent="0.25"/>
    <row r="44226" ht="0" hidden="1" customHeight="1" x14ac:dyDescent="0.25"/>
    <row r="44227" ht="0" hidden="1" customHeight="1" x14ac:dyDescent="0.25"/>
    <row r="44228" ht="0" hidden="1" customHeight="1" x14ac:dyDescent="0.25"/>
    <row r="44229" ht="0" hidden="1" customHeight="1" x14ac:dyDescent="0.25"/>
    <row r="44230" ht="0" hidden="1" customHeight="1" x14ac:dyDescent="0.25"/>
    <row r="44231" ht="0" hidden="1" customHeight="1" x14ac:dyDescent="0.25"/>
    <row r="44232" ht="0" hidden="1" customHeight="1" x14ac:dyDescent="0.25"/>
    <row r="44233" ht="0" hidden="1" customHeight="1" x14ac:dyDescent="0.25"/>
    <row r="44234" ht="0" hidden="1" customHeight="1" x14ac:dyDescent="0.25"/>
    <row r="44235" ht="0" hidden="1" customHeight="1" x14ac:dyDescent="0.25"/>
    <row r="44236" ht="0" hidden="1" customHeight="1" x14ac:dyDescent="0.25"/>
    <row r="44237" ht="0" hidden="1" customHeight="1" x14ac:dyDescent="0.25"/>
    <row r="44238" ht="0" hidden="1" customHeight="1" x14ac:dyDescent="0.25"/>
    <row r="44239" ht="0" hidden="1" customHeight="1" x14ac:dyDescent="0.25"/>
    <row r="44240" ht="0" hidden="1" customHeight="1" x14ac:dyDescent="0.25"/>
    <row r="44241" ht="0" hidden="1" customHeight="1" x14ac:dyDescent="0.25"/>
    <row r="44242" ht="0" hidden="1" customHeight="1" x14ac:dyDescent="0.25"/>
    <row r="44243" ht="0" hidden="1" customHeight="1" x14ac:dyDescent="0.25"/>
    <row r="44244" ht="0" hidden="1" customHeight="1" x14ac:dyDescent="0.25"/>
    <row r="44245" ht="0" hidden="1" customHeight="1" x14ac:dyDescent="0.25"/>
    <row r="44246" ht="0" hidden="1" customHeight="1" x14ac:dyDescent="0.25"/>
    <row r="44247" ht="0" hidden="1" customHeight="1" x14ac:dyDescent="0.25"/>
    <row r="44248" ht="0" hidden="1" customHeight="1" x14ac:dyDescent="0.25"/>
    <row r="44249" ht="0" hidden="1" customHeight="1" x14ac:dyDescent="0.25"/>
    <row r="44250" ht="0" hidden="1" customHeight="1" x14ac:dyDescent="0.25"/>
    <row r="44251" ht="0" hidden="1" customHeight="1" x14ac:dyDescent="0.25"/>
    <row r="44252" ht="0" hidden="1" customHeight="1" x14ac:dyDescent="0.25"/>
    <row r="44253" ht="0" hidden="1" customHeight="1" x14ac:dyDescent="0.25"/>
    <row r="44254" ht="0" hidden="1" customHeight="1" x14ac:dyDescent="0.25"/>
    <row r="44255" ht="0" hidden="1" customHeight="1" x14ac:dyDescent="0.25"/>
    <row r="44256" ht="0" hidden="1" customHeight="1" x14ac:dyDescent="0.25"/>
    <row r="44257" ht="0" hidden="1" customHeight="1" x14ac:dyDescent="0.25"/>
    <row r="44258" ht="0" hidden="1" customHeight="1" x14ac:dyDescent="0.25"/>
    <row r="44259" ht="0" hidden="1" customHeight="1" x14ac:dyDescent="0.25"/>
    <row r="44260" ht="0" hidden="1" customHeight="1" x14ac:dyDescent="0.25"/>
    <row r="44261" ht="0" hidden="1" customHeight="1" x14ac:dyDescent="0.25"/>
    <row r="44262" ht="0" hidden="1" customHeight="1" x14ac:dyDescent="0.25"/>
    <row r="44263" ht="0" hidden="1" customHeight="1" x14ac:dyDescent="0.25"/>
    <row r="44264" ht="0" hidden="1" customHeight="1" x14ac:dyDescent="0.25"/>
    <row r="44265" ht="0" hidden="1" customHeight="1" x14ac:dyDescent="0.25"/>
    <row r="44266" ht="0" hidden="1" customHeight="1" x14ac:dyDescent="0.25"/>
    <row r="44267" ht="0" hidden="1" customHeight="1" x14ac:dyDescent="0.25"/>
    <row r="44268" ht="0" hidden="1" customHeight="1" x14ac:dyDescent="0.25"/>
    <row r="44269" ht="0" hidden="1" customHeight="1" x14ac:dyDescent="0.25"/>
    <row r="44270" ht="0" hidden="1" customHeight="1" x14ac:dyDescent="0.25"/>
    <row r="44271" ht="0" hidden="1" customHeight="1" x14ac:dyDescent="0.25"/>
    <row r="44272" ht="0" hidden="1" customHeight="1" x14ac:dyDescent="0.25"/>
    <row r="44273" ht="0" hidden="1" customHeight="1" x14ac:dyDescent="0.25"/>
    <row r="44274" ht="0" hidden="1" customHeight="1" x14ac:dyDescent="0.25"/>
    <row r="44275" ht="0" hidden="1" customHeight="1" x14ac:dyDescent="0.25"/>
    <row r="44276" ht="0" hidden="1" customHeight="1" x14ac:dyDescent="0.25"/>
    <row r="44277" ht="0" hidden="1" customHeight="1" x14ac:dyDescent="0.25"/>
    <row r="44278" ht="0" hidden="1" customHeight="1" x14ac:dyDescent="0.25"/>
    <row r="44279" ht="0" hidden="1" customHeight="1" x14ac:dyDescent="0.25"/>
    <row r="44280" ht="0" hidden="1" customHeight="1" x14ac:dyDescent="0.25"/>
    <row r="44281" ht="0" hidden="1" customHeight="1" x14ac:dyDescent="0.25"/>
    <row r="44282" ht="0" hidden="1" customHeight="1" x14ac:dyDescent="0.25"/>
    <row r="44283" ht="0" hidden="1" customHeight="1" x14ac:dyDescent="0.25"/>
    <row r="44284" ht="0" hidden="1" customHeight="1" x14ac:dyDescent="0.25"/>
    <row r="44285" ht="0" hidden="1" customHeight="1" x14ac:dyDescent="0.25"/>
    <row r="44286" ht="0" hidden="1" customHeight="1" x14ac:dyDescent="0.25"/>
    <row r="44287" ht="0" hidden="1" customHeight="1" x14ac:dyDescent="0.25"/>
    <row r="44288" ht="0" hidden="1" customHeight="1" x14ac:dyDescent="0.25"/>
    <row r="44289" ht="0" hidden="1" customHeight="1" x14ac:dyDescent="0.25"/>
    <row r="44290" ht="0" hidden="1" customHeight="1" x14ac:dyDescent="0.25"/>
    <row r="44291" ht="0" hidden="1" customHeight="1" x14ac:dyDescent="0.25"/>
    <row r="44292" ht="0" hidden="1" customHeight="1" x14ac:dyDescent="0.25"/>
    <row r="44293" ht="0" hidden="1" customHeight="1" x14ac:dyDescent="0.25"/>
    <row r="44294" ht="0" hidden="1" customHeight="1" x14ac:dyDescent="0.25"/>
    <row r="44295" ht="0" hidden="1" customHeight="1" x14ac:dyDescent="0.25"/>
    <row r="44296" ht="0" hidden="1" customHeight="1" x14ac:dyDescent="0.25"/>
    <row r="44297" ht="0" hidden="1" customHeight="1" x14ac:dyDescent="0.25"/>
    <row r="44298" ht="0" hidden="1" customHeight="1" x14ac:dyDescent="0.25"/>
    <row r="44299" ht="0" hidden="1" customHeight="1" x14ac:dyDescent="0.25"/>
    <row r="44300" ht="0" hidden="1" customHeight="1" x14ac:dyDescent="0.25"/>
    <row r="44301" ht="0" hidden="1" customHeight="1" x14ac:dyDescent="0.25"/>
    <row r="44302" ht="0" hidden="1" customHeight="1" x14ac:dyDescent="0.25"/>
    <row r="44303" ht="0" hidden="1" customHeight="1" x14ac:dyDescent="0.25"/>
    <row r="44304" ht="0" hidden="1" customHeight="1" x14ac:dyDescent="0.25"/>
    <row r="44305" ht="0" hidden="1" customHeight="1" x14ac:dyDescent="0.25"/>
    <row r="44306" ht="0" hidden="1" customHeight="1" x14ac:dyDescent="0.25"/>
    <row r="44307" ht="0" hidden="1" customHeight="1" x14ac:dyDescent="0.25"/>
    <row r="44308" ht="0" hidden="1" customHeight="1" x14ac:dyDescent="0.25"/>
    <row r="44309" ht="0" hidden="1" customHeight="1" x14ac:dyDescent="0.25"/>
    <row r="44310" ht="0" hidden="1" customHeight="1" x14ac:dyDescent="0.25"/>
    <row r="44311" ht="0" hidden="1" customHeight="1" x14ac:dyDescent="0.25"/>
    <row r="44312" ht="0" hidden="1" customHeight="1" x14ac:dyDescent="0.25"/>
    <row r="44313" ht="0" hidden="1" customHeight="1" x14ac:dyDescent="0.25"/>
    <row r="44314" ht="0" hidden="1" customHeight="1" x14ac:dyDescent="0.25"/>
    <row r="44315" ht="0" hidden="1" customHeight="1" x14ac:dyDescent="0.25"/>
    <row r="44316" ht="0" hidden="1" customHeight="1" x14ac:dyDescent="0.25"/>
    <row r="44317" ht="0" hidden="1" customHeight="1" x14ac:dyDescent="0.25"/>
    <row r="44318" ht="0" hidden="1" customHeight="1" x14ac:dyDescent="0.25"/>
    <row r="44319" ht="0" hidden="1" customHeight="1" x14ac:dyDescent="0.25"/>
    <row r="44320" ht="0" hidden="1" customHeight="1" x14ac:dyDescent="0.25"/>
    <row r="44321" ht="0" hidden="1" customHeight="1" x14ac:dyDescent="0.25"/>
    <row r="44322" ht="0" hidden="1" customHeight="1" x14ac:dyDescent="0.25"/>
    <row r="44323" ht="0" hidden="1" customHeight="1" x14ac:dyDescent="0.25"/>
    <row r="44324" ht="0" hidden="1" customHeight="1" x14ac:dyDescent="0.25"/>
    <row r="44325" ht="0" hidden="1" customHeight="1" x14ac:dyDescent="0.25"/>
    <row r="44326" ht="0" hidden="1" customHeight="1" x14ac:dyDescent="0.25"/>
    <row r="44327" ht="0" hidden="1" customHeight="1" x14ac:dyDescent="0.25"/>
    <row r="44328" ht="0" hidden="1" customHeight="1" x14ac:dyDescent="0.25"/>
    <row r="44329" ht="0" hidden="1" customHeight="1" x14ac:dyDescent="0.25"/>
    <row r="44330" ht="0" hidden="1" customHeight="1" x14ac:dyDescent="0.25"/>
    <row r="44331" ht="0" hidden="1" customHeight="1" x14ac:dyDescent="0.25"/>
    <row r="44332" ht="0" hidden="1" customHeight="1" x14ac:dyDescent="0.25"/>
    <row r="44333" ht="0" hidden="1" customHeight="1" x14ac:dyDescent="0.25"/>
    <row r="44334" ht="0" hidden="1" customHeight="1" x14ac:dyDescent="0.25"/>
    <row r="44335" ht="0" hidden="1" customHeight="1" x14ac:dyDescent="0.25"/>
    <row r="44336" ht="0" hidden="1" customHeight="1" x14ac:dyDescent="0.25"/>
    <row r="44337" ht="0" hidden="1" customHeight="1" x14ac:dyDescent="0.25"/>
    <row r="44338" ht="0" hidden="1" customHeight="1" x14ac:dyDescent="0.25"/>
    <row r="44339" ht="0" hidden="1" customHeight="1" x14ac:dyDescent="0.25"/>
    <row r="44340" ht="0" hidden="1" customHeight="1" x14ac:dyDescent="0.25"/>
    <row r="44341" ht="0" hidden="1" customHeight="1" x14ac:dyDescent="0.25"/>
    <row r="44342" ht="0" hidden="1" customHeight="1" x14ac:dyDescent="0.25"/>
    <row r="44343" ht="0" hidden="1" customHeight="1" x14ac:dyDescent="0.25"/>
    <row r="44344" ht="0" hidden="1" customHeight="1" x14ac:dyDescent="0.25"/>
    <row r="44345" ht="0" hidden="1" customHeight="1" x14ac:dyDescent="0.25"/>
    <row r="44346" ht="0" hidden="1" customHeight="1" x14ac:dyDescent="0.25"/>
    <row r="44347" ht="0" hidden="1" customHeight="1" x14ac:dyDescent="0.25"/>
    <row r="44348" ht="0" hidden="1" customHeight="1" x14ac:dyDescent="0.25"/>
    <row r="44349" ht="0" hidden="1" customHeight="1" x14ac:dyDescent="0.25"/>
    <row r="44350" ht="0" hidden="1" customHeight="1" x14ac:dyDescent="0.25"/>
    <row r="44351" ht="0" hidden="1" customHeight="1" x14ac:dyDescent="0.25"/>
    <row r="44352" ht="0" hidden="1" customHeight="1" x14ac:dyDescent="0.25"/>
    <row r="44353" ht="0" hidden="1" customHeight="1" x14ac:dyDescent="0.25"/>
    <row r="44354" ht="0" hidden="1" customHeight="1" x14ac:dyDescent="0.25"/>
    <row r="44355" ht="0" hidden="1" customHeight="1" x14ac:dyDescent="0.25"/>
    <row r="44356" ht="0" hidden="1" customHeight="1" x14ac:dyDescent="0.25"/>
    <row r="44357" ht="0" hidden="1" customHeight="1" x14ac:dyDescent="0.25"/>
    <row r="44358" ht="0" hidden="1" customHeight="1" x14ac:dyDescent="0.25"/>
    <row r="44359" ht="0" hidden="1" customHeight="1" x14ac:dyDescent="0.25"/>
    <row r="44360" ht="0" hidden="1" customHeight="1" x14ac:dyDescent="0.25"/>
    <row r="44361" ht="0" hidden="1" customHeight="1" x14ac:dyDescent="0.25"/>
    <row r="44362" ht="0" hidden="1" customHeight="1" x14ac:dyDescent="0.25"/>
    <row r="44363" ht="0" hidden="1" customHeight="1" x14ac:dyDescent="0.25"/>
    <row r="44364" ht="0" hidden="1" customHeight="1" x14ac:dyDescent="0.25"/>
    <row r="44365" ht="0" hidden="1" customHeight="1" x14ac:dyDescent="0.25"/>
    <row r="44366" ht="0" hidden="1" customHeight="1" x14ac:dyDescent="0.25"/>
    <row r="44367" ht="0" hidden="1" customHeight="1" x14ac:dyDescent="0.25"/>
    <row r="44368" ht="0" hidden="1" customHeight="1" x14ac:dyDescent="0.25"/>
    <row r="44369" ht="0" hidden="1" customHeight="1" x14ac:dyDescent="0.25"/>
    <row r="44370" ht="0" hidden="1" customHeight="1" x14ac:dyDescent="0.25"/>
    <row r="44371" ht="0" hidden="1" customHeight="1" x14ac:dyDescent="0.25"/>
    <row r="44372" ht="0" hidden="1" customHeight="1" x14ac:dyDescent="0.25"/>
    <row r="44373" ht="0" hidden="1" customHeight="1" x14ac:dyDescent="0.25"/>
    <row r="44374" ht="0" hidden="1" customHeight="1" x14ac:dyDescent="0.25"/>
    <row r="44375" ht="0" hidden="1" customHeight="1" x14ac:dyDescent="0.25"/>
    <row r="44376" ht="0" hidden="1" customHeight="1" x14ac:dyDescent="0.25"/>
    <row r="44377" ht="0" hidden="1" customHeight="1" x14ac:dyDescent="0.25"/>
    <row r="44378" ht="0" hidden="1" customHeight="1" x14ac:dyDescent="0.25"/>
    <row r="44379" ht="0" hidden="1" customHeight="1" x14ac:dyDescent="0.25"/>
    <row r="44380" ht="0" hidden="1" customHeight="1" x14ac:dyDescent="0.25"/>
    <row r="44381" ht="0" hidden="1" customHeight="1" x14ac:dyDescent="0.25"/>
    <row r="44382" ht="0" hidden="1" customHeight="1" x14ac:dyDescent="0.25"/>
    <row r="44383" ht="0" hidden="1" customHeight="1" x14ac:dyDescent="0.25"/>
    <row r="44384" ht="0" hidden="1" customHeight="1" x14ac:dyDescent="0.25"/>
    <row r="44385" ht="0" hidden="1" customHeight="1" x14ac:dyDescent="0.25"/>
    <row r="44386" ht="0" hidden="1" customHeight="1" x14ac:dyDescent="0.25"/>
    <row r="44387" ht="0" hidden="1" customHeight="1" x14ac:dyDescent="0.25"/>
    <row r="44388" ht="0" hidden="1" customHeight="1" x14ac:dyDescent="0.25"/>
    <row r="44389" ht="0" hidden="1" customHeight="1" x14ac:dyDescent="0.25"/>
    <row r="44390" ht="0" hidden="1" customHeight="1" x14ac:dyDescent="0.25"/>
    <row r="44391" ht="0" hidden="1" customHeight="1" x14ac:dyDescent="0.25"/>
    <row r="44392" ht="0" hidden="1" customHeight="1" x14ac:dyDescent="0.25"/>
    <row r="44393" ht="0" hidden="1" customHeight="1" x14ac:dyDescent="0.25"/>
    <row r="44394" ht="0" hidden="1" customHeight="1" x14ac:dyDescent="0.25"/>
    <row r="44395" ht="0" hidden="1" customHeight="1" x14ac:dyDescent="0.25"/>
    <row r="44396" ht="0" hidden="1" customHeight="1" x14ac:dyDescent="0.25"/>
    <row r="44397" ht="0" hidden="1" customHeight="1" x14ac:dyDescent="0.25"/>
    <row r="44398" ht="0" hidden="1" customHeight="1" x14ac:dyDescent="0.25"/>
    <row r="44399" ht="0" hidden="1" customHeight="1" x14ac:dyDescent="0.25"/>
    <row r="44400" ht="0" hidden="1" customHeight="1" x14ac:dyDescent="0.25"/>
    <row r="44401" ht="0" hidden="1" customHeight="1" x14ac:dyDescent="0.25"/>
    <row r="44402" ht="0" hidden="1" customHeight="1" x14ac:dyDescent="0.25"/>
    <row r="44403" ht="0" hidden="1" customHeight="1" x14ac:dyDescent="0.25"/>
    <row r="44404" ht="0" hidden="1" customHeight="1" x14ac:dyDescent="0.25"/>
    <row r="44405" ht="0" hidden="1" customHeight="1" x14ac:dyDescent="0.25"/>
    <row r="44406" ht="0" hidden="1" customHeight="1" x14ac:dyDescent="0.25"/>
    <row r="44407" ht="0" hidden="1" customHeight="1" x14ac:dyDescent="0.25"/>
    <row r="44408" ht="0" hidden="1" customHeight="1" x14ac:dyDescent="0.25"/>
    <row r="44409" ht="0" hidden="1" customHeight="1" x14ac:dyDescent="0.25"/>
    <row r="44410" ht="0" hidden="1" customHeight="1" x14ac:dyDescent="0.25"/>
    <row r="44411" ht="0" hidden="1" customHeight="1" x14ac:dyDescent="0.25"/>
    <row r="44412" ht="0" hidden="1" customHeight="1" x14ac:dyDescent="0.25"/>
    <row r="44413" ht="0" hidden="1" customHeight="1" x14ac:dyDescent="0.25"/>
    <row r="44414" ht="0" hidden="1" customHeight="1" x14ac:dyDescent="0.25"/>
    <row r="44415" ht="0" hidden="1" customHeight="1" x14ac:dyDescent="0.25"/>
    <row r="44416" ht="0" hidden="1" customHeight="1" x14ac:dyDescent="0.25"/>
    <row r="44417" ht="0" hidden="1" customHeight="1" x14ac:dyDescent="0.25"/>
    <row r="44418" ht="0" hidden="1" customHeight="1" x14ac:dyDescent="0.25"/>
    <row r="44419" ht="0" hidden="1" customHeight="1" x14ac:dyDescent="0.25"/>
    <row r="44420" ht="0" hidden="1" customHeight="1" x14ac:dyDescent="0.25"/>
    <row r="44421" ht="0" hidden="1" customHeight="1" x14ac:dyDescent="0.25"/>
    <row r="44422" ht="0" hidden="1" customHeight="1" x14ac:dyDescent="0.25"/>
    <row r="44423" ht="0" hidden="1" customHeight="1" x14ac:dyDescent="0.25"/>
    <row r="44424" ht="0" hidden="1" customHeight="1" x14ac:dyDescent="0.25"/>
    <row r="44425" ht="0" hidden="1" customHeight="1" x14ac:dyDescent="0.25"/>
    <row r="44426" ht="0" hidden="1" customHeight="1" x14ac:dyDescent="0.25"/>
    <row r="44427" ht="0" hidden="1" customHeight="1" x14ac:dyDescent="0.25"/>
    <row r="44428" ht="0" hidden="1" customHeight="1" x14ac:dyDescent="0.25"/>
    <row r="44429" ht="0" hidden="1" customHeight="1" x14ac:dyDescent="0.25"/>
    <row r="44430" ht="0" hidden="1" customHeight="1" x14ac:dyDescent="0.25"/>
    <row r="44431" ht="0" hidden="1" customHeight="1" x14ac:dyDescent="0.25"/>
    <row r="44432" ht="0" hidden="1" customHeight="1" x14ac:dyDescent="0.25"/>
    <row r="44433" ht="0" hidden="1" customHeight="1" x14ac:dyDescent="0.25"/>
    <row r="44434" ht="0" hidden="1" customHeight="1" x14ac:dyDescent="0.25"/>
    <row r="44435" ht="0" hidden="1" customHeight="1" x14ac:dyDescent="0.25"/>
    <row r="44436" ht="0" hidden="1" customHeight="1" x14ac:dyDescent="0.25"/>
    <row r="44437" ht="0" hidden="1" customHeight="1" x14ac:dyDescent="0.25"/>
    <row r="44438" ht="0" hidden="1" customHeight="1" x14ac:dyDescent="0.25"/>
    <row r="44439" ht="0" hidden="1" customHeight="1" x14ac:dyDescent="0.25"/>
    <row r="44440" ht="0" hidden="1" customHeight="1" x14ac:dyDescent="0.25"/>
    <row r="44441" ht="0" hidden="1" customHeight="1" x14ac:dyDescent="0.25"/>
    <row r="44442" ht="0" hidden="1" customHeight="1" x14ac:dyDescent="0.25"/>
    <row r="44443" ht="0" hidden="1" customHeight="1" x14ac:dyDescent="0.25"/>
    <row r="44444" ht="0" hidden="1" customHeight="1" x14ac:dyDescent="0.25"/>
    <row r="44445" ht="0" hidden="1" customHeight="1" x14ac:dyDescent="0.25"/>
    <row r="44446" ht="0" hidden="1" customHeight="1" x14ac:dyDescent="0.25"/>
    <row r="44447" ht="0" hidden="1" customHeight="1" x14ac:dyDescent="0.25"/>
    <row r="44448" ht="0" hidden="1" customHeight="1" x14ac:dyDescent="0.25"/>
    <row r="44449" ht="0" hidden="1" customHeight="1" x14ac:dyDescent="0.25"/>
    <row r="44450" ht="0" hidden="1" customHeight="1" x14ac:dyDescent="0.25"/>
    <row r="44451" ht="0" hidden="1" customHeight="1" x14ac:dyDescent="0.25"/>
    <row r="44452" ht="0" hidden="1" customHeight="1" x14ac:dyDescent="0.25"/>
    <row r="44453" ht="0" hidden="1" customHeight="1" x14ac:dyDescent="0.25"/>
    <row r="44454" ht="0" hidden="1" customHeight="1" x14ac:dyDescent="0.25"/>
    <row r="44455" ht="0" hidden="1" customHeight="1" x14ac:dyDescent="0.25"/>
    <row r="44456" ht="0" hidden="1" customHeight="1" x14ac:dyDescent="0.25"/>
    <row r="44457" ht="0" hidden="1" customHeight="1" x14ac:dyDescent="0.25"/>
    <row r="44458" ht="0" hidden="1" customHeight="1" x14ac:dyDescent="0.25"/>
    <row r="44459" ht="0" hidden="1" customHeight="1" x14ac:dyDescent="0.25"/>
    <row r="44460" ht="0" hidden="1" customHeight="1" x14ac:dyDescent="0.25"/>
    <row r="44461" ht="0" hidden="1" customHeight="1" x14ac:dyDescent="0.25"/>
    <row r="44462" ht="0" hidden="1" customHeight="1" x14ac:dyDescent="0.25"/>
    <row r="44463" ht="0" hidden="1" customHeight="1" x14ac:dyDescent="0.25"/>
    <row r="44464" ht="0" hidden="1" customHeight="1" x14ac:dyDescent="0.25"/>
    <row r="44465" ht="0" hidden="1" customHeight="1" x14ac:dyDescent="0.25"/>
    <row r="44466" ht="0" hidden="1" customHeight="1" x14ac:dyDescent="0.25"/>
    <row r="44467" ht="0" hidden="1" customHeight="1" x14ac:dyDescent="0.25"/>
    <row r="44468" ht="0" hidden="1" customHeight="1" x14ac:dyDescent="0.25"/>
    <row r="44469" ht="0" hidden="1" customHeight="1" x14ac:dyDescent="0.25"/>
    <row r="44470" ht="0" hidden="1" customHeight="1" x14ac:dyDescent="0.25"/>
    <row r="44471" ht="0" hidden="1" customHeight="1" x14ac:dyDescent="0.25"/>
    <row r="44472" ht="0" hidden="1" customHeight="1" x14ac:dyDescent="0.25"/>
    <row r="44473" ht="0" hidden="1" customHeight="1" x14ac:dyDescent="0.25"/>
    <row r="44474" ht="0" hidden="1" customHeight="1" x14ac:dyDescent="0.25"/>
    <row r="44475" ht="0" hidden="1" customHeight="1" x14ac:dyDescent="0.25"/>
    <row r="44476" ht="0" hidden="1" customHeight="1" x14ac:dyDescent="0.25"/>
    <row r="44477" ht="0" hidden="1" customHeight="1" x14ac:dyDescent="0.25"/>
    <row r="44478" ht="0" hidden="1" customHeight="1" x14ac:dyDescent="0.25"/>
    <row r="44479" ht="0" hidden="1" customHeight="1" x14ac:dyDescent="0.25"/>
    <row r="44480" ht="0" hidden="1" customHeight="1" x14ac:dyDescent="0.25"/>
    <row r="44481" ht="0" hidden="1" customHeight="1" x14ac:dyDescent="0.25"/>
    <row r="44482" ht="0" hidden="1" customHeight="1" x14ac:dyDescent="0.25"/>
    <row r="44483" ht="0" hidden="1" customHeight="1" x14ac:dyDescent="0.25"/>
    <row r="44484" ht="0" hidden="1" customHeight="1" x14ac:dyDescent="0.25"/>
    <row r="44485" ht="0" hidden="1" customHeight="1" x14ac:dyDescent="0.25"/>
    <row r="44486" ht="0" hidden="1" customHeight="1" x14ac:dyDescent="0.25"/>
    <row r="44487" ht="0" hidden="1" customHeight="1" x14ac:dyDescent="0.25"/>
    <row r="44488" ht="0" hidden="1" customHeight="1" x14ac:dyDescent="0.25"/>
    <row r="44489" ht="0" hidden="1" customHeight="1" x14ac:dyDescent="0.25"/>
    <row r="44490" ht="0" hidden="1" customHeight="1" x14ac:dyDescent="0.25"/>
    <row r="44491" ht="0" hidden="1" customHeight="1" x14ac:dyDescent="0.25"/>
    <row r="44492" ht="0" hidden="1" customHeight="1" x14ac:dyDescent="0.25"/>
    <row r="44493" ht="0" hidden="1" customHeight="1" x14ac:dyDescent="0.25"/>
    <row r="44494" ht="0" hidden="1" customHeight="1" x14ac:dyDescent="0.25"/>
    <row r="44495" ht="0" hidden="1" customHeight="1" x14ac:dyDescent="0.25"/>
    <row r="44496" ht="0" hidden="1" customHeight="1" x14ac:dyDescent="0.25"/>
    <row r="44497" ht="0" hidden="1" customHeight="1" x14ac:dyDescent="0.25"/>
    <row r="44498" ht="0" hidden="1" customHeight="1" x14ac:dyDescent="0.25"/>
    <row r="44499" ht="0" hidden="1" customHeight="1" x14ac:dyDescent="0.25"/>
    <row r="44500" ht="0" hidden="1" customHeight="1" x14ac:dyDescent="0.25"/>
    <row r="44501" ht="0" hidden="1" customHeight="1" x14ac:dyDescent="0.25"/>
    <row r="44502" ht="0" hidden="1" customHeight="1" x14ac:dyDescent="0.25"/>
    <row r="44503" ht="0" hidden="1" customHeight="1" x14ac:dyDescent="0.25"/>
    <row r="44504" ht="0" hidden="1" customHeight="1" x14ac:dyDescent="0.25"/>
    <row r="44505" ht="0" hidden="1" customHeight="1" x14ac:dyDescent="0.25"/>
    <row r="44506" ht="0" hidden="1" customHeight="1" x14ac:dyDescent="0.25"/>
    <row r="44507" ht="0" hidden="1" customHeight="1" x14ac:dyDescent="0.25"/>
    <row r="44508" ht="0" hidden="1" customHeight="1" x14ac:dyDescent="0.25"/>
    <row r="44509" ht="0" hidden="1" customHeight="1" x14ac:dyDescent="0.25"/>
    <row r="44510" ht="0" hidden="1" customHeight="1" x14ac:dyDescent="0.25"/>
    <row r="44511" ht="0" hidden="1" customHeight="1" x14ac:dyDescent="0.25"/>
    <row r="44512" ht="0" hidden="1" customHeight="1" x14ac:dyDescent="0.25"/>
    <row r="44513" ht="0" hidden="1" customHeight="1" x14ac:dyDescent="0.25"/>
    <row r="44514" ht="0" hidden="1" customHeight="1" x14ac:dyDescent="0.25"/>
    <row r="44515" ht="0" hidden="1" customHeight="1" x14ac:dyDescent="0.25"/>
    <row r="44516" ht="0" hidden="1" customHeight="1" x14ac:dyDescent="0.25"/>
    <row r="44517" ht="0" hidden="1" customHeight="1" x14ac:dyDescent="0.25"/>
    <row r="44518" ht="0" hidden="1" customHeight="1" x14ac:dyDescent="0.25"/>
    <row r="44519" ht="0" hidden="1" customHeight="1" x14ac:dyDescent="0.25"/>
    <row r="44520" ht="0" hidden="1" customHeight="1" x14ac:dyDescent="0.25"/>
    <row r="44521" ht="0" hidden="1" customHeight="1" x14ac:dyDescent="0.25"/>
    <row r="44522" ht="0" hidden="1" customHeight="1" x14ac:dyDescent="0.25"/>
    <row r="44523" ht="0" hidden="1" customHeight="1" x14ac:dyDescent="0.25"/>
    <row r="44524" ht="0" hidden="1" customHeight="1" x14ac:dyDescent="0.25"/>
    <row r="44525" ht="0" hidden="1" customHeight="1" x14ac:dyDescent="0.25"/>
    <row r="44526" ht="0" hidden="1" customHeight="1" x14ac:dyDescent="0.25"/>
    <row r="44527" ht="0" hidden="1" customHeight="1" x14ac:dyDescent="0.25"/>
    <row r="44528" ht="0" hidden="1" customHeight="1" x14ac:dyDescent="0.25"/>
    <row r="44529" ht="0" hidden="1" customHeight="1" x14ac:dyDescent="0.25"/>
    <row r="44530" ht="0" hidden="1" customHeight="1" x14ac:dyDescent="0.25"/>
    <row r="44531" ht="0" hidden="1" customHeight="1" x14ac:dyDescent="0.25"/>
    <row r="44532" ht="0" hidden="1" customHeight="1" x14ac:dyDescent="0.25"/>
    <row r="44533" ht="0" hidden="1" customHeight="1" x14ac:dyDescent="0.25"/>
    <row r="44534" ht="0" hidden="1" customHeight="1" x14ac:dyDescent="0.25"/>
    <row r="44535" ht="0" hidden="1" customHeight="1" x14ac:dyDescent="0.25"/>
    <row r="44536" ht="0" hidden="1" customHeight="1" x14ac:dyDescent="0.25"/>
    <row r="44537" ht="0" hidden="1" customHeight="1" x14ac:dyDescent="0.25"/>
    <row r="44538" ht="0" hidden="1" customHeight="1" x14ac:dyDescent="0.25"/>
    <row r="44539" ht="0" hidden="1" customHeight="1" x14ac:dyDescent="0.25"/>
    <row r="44540" ht="0" hidden="1" customHeight="1" x14ac:dyDescent="0.25"/>
    <row r="44541" ht="0" hidden="1" customHeight="1" x14ac:dyDescent="0.25"/>
    <row r="44542" ht="0" hidden="1" customHeight="1" x14ac:dyDescent="0.25"/>
    <row r="44543" ht="0" hidden="1" customHeight="1" x14ac:dyDescent="0.25"/>
    <row r="44544" ht="0" hidden="1" customHeight="1" x14ac:dyDescent="0.25"/>
    <row r="44545" ht="0" hidden="1" customHeight="1" x14ac:dyDescent="0.25"/>
    <row r="44546" ht="0" hidden="1" customHeight="1" x14ac:dyDescent="0.25"/>
    <row r="44547" ht="0" hidden="1" customHeight="1" x14ac:dyDescent="0.25"/>
    <row r="44548" ht="0" hidden="1" customHeight="1" x14ac:dyDescent="0.25"/>
    <row r="44549" ht="0" hidden="1" customHeight="1" x14ac:dyDescent="0.25"/>
    <row r="44550" ht="0" hidden="1" customHeight="1" x14ac:dyDescent="0.25"/>
    <row r="44551" ht="0" hidden="1" customHeight="1" x14ac:dyDescent="0.25"/>
    <row r="44552" ht="0" hidden="1" customHeight="1" x14ac:dyDescent="0.25"/>
    <row r="44553" ht="0" hidden="1" customHeight="1" x14ac:dyDescent="0.25"/>
    <row r="44554" ht="0" hidden="1" customHeight="1" x14ac:dyDescent="0.25"/>
    <row r="44555" ht="0" hidden="1" customHeight="1" x14ac:dyDescent="0.25"/>
    <row r="44556" ht="0" hidden="1" customHeight="1" x14ac:dyDescent="0.25"/>
    <row r="44557" ht="0" hidden="1" customHeight="1" x14ac:dyDescent="0.25"/>
    <row r="44558" ht="0" hidden="1" customHeight="1" x14ac:dyDescent="0.25"/>
    <row r="44559" ht="0" hidden="1" customHeight="1" x14ac:dyDescent="0.25"/>
    <row r="44560" ht="0" hidden="1" customHeight="1" x14ac:dyDescent="0.25"/>
    <row r="44561" ht="0" hidden="1" customHeight="1" x14ac:dyDescent="0.25"/>
    <row r="44562" ht="0" hidden="1" customHeight="1" x14ac:dyDescent="0.25"/>
    <row r="44563" ht="0" hidden="1" customHeight="1" x14ac:dyDescent="0.25"/>
    <row r="44564" ht="0" hidden="1" customHeight="1" x14ac:dyDescent="0.25"/>
    <row r="44565" ht="0" hidden="1" customHeight="1" x14ac:dyDescent="0.25"/>
    <row r="44566" ht="0" hidden="1" customHeight="1" x14ac:dyDescent="0.25"/>
    <row r="44567" ht="0" hidden="1" customHeight="1" x14ac:dyDescent="0.25"/>
    <row r="44568" ht="0" hidden="1" customHeight="1" x14ac:dyDescent="0.25"/>
    <row r="44569" ht="0" hidden="1" customHeight="1" x14ac:dyDescent="0.25"/>
    <row r="44570" ht="0" hidden="1" customHeight="1" x14ac:dyDescent="0.25"/>
    <row r="44571" ht="0" hidden="1" customHeight="1" x14ac:dyDescent="0.25"/>
    <row r="44572" ht="0" hidden="1" customHeight="1" x14ac:dyDescent="0.25"/>
    <row r="44573" ht="0" hidden="1" customHeight="1" x14ac:dyDescent="0.25"/>
    <row r="44574" ht="0" hidden="1" customHeight="1" x14ac:dyDescent="0.25"/>
    <row r="44575" ht="0" hidden="1" customHeight="1" x14ac:dyDescent="0.25"/>
    <row r="44576" ht="0" hidden="1" customHeight="1" x14ac:dyDescent="0.25"/>
    <row r="44577" ht="0" hidden="1" customHeight="1" x14ac:dyDescent="0.25"/>
    <row r="44578" ht="0" hidden="1" customHeight="1" x14ac:dyDescent="0.25"/>
    <row r="44579" ht="0" hidden="1" customHeight="1" x14ac:dyDescent="0.25"/>
    <row r="44580" ht="0" hidden="1" customHeight="1" x14ac:dyDescent="0.25"/>
    <row r="44581" ht="0" hidden="1" customHeight="1" x14ac:dyDescent="0.25"/>
    <row r="44582" ht="0" hidden="1" customHeight="1" x14ac:dyDescent="0.25"/>
    <row r="44583" ht="0" hidden="1" customHeight="1" x14ac:dyDescent="0.25"/>
    <row r="44584" ht="0" hidden="1" customHeight="1" x14ac:dyDescent="0.25"/>
    <row r="44585" ht="0" hidden="1" customHeight="1" x14ac:dyDescent="0.25"/>
    <row r="44586" ht="0" hidden="1" customHeight="1" x14ac:dyDescent="0.25"/>
    <row r="44587" ht="0" hidden="1" customHeight="1" x14ac:dyDescent="0.25"/>
    <row r="44588" ht="0" hidden="1" customHeight="1" x14ac:dyDescent="0.25"/>
    <row r="44589" ht="0" hidden="1" customHeight="1" x14ac:dyDescent="0.25"/>
    <row r="44590" ht="0" hidden="1" customHeight="1" x14ac:dyDescent="0.25"/>
    <row r="44591" ht="0" hidden="1" customHeight="1" x14ac:dyDescent="0.25"/>
    <row r="44592" ht="0" hidden="1" customHeight="1" x14ac:dyDescent="0.25"/>
    <row r="44593" ht="0" hidden="1" customHeight="1" x14ac:dyDescent="0.25"/>
    <row r="44594" ht="0" hidden="1" customHeight="1" x14ac:dyDescent="0.25"/>
    <row r="44595" ht="0" hidden="1" customHeight="1" x14ac:dyDescent="0.25"/>
    <row r="44596" ht="0" hidden="1" customHeight="1" x14ac:dyDescent="0.25"/>
    <row r="44597" ht="0" hidden="1" customHeight="1" x14ac:dyDescent="0.25"/>
    <row r="44598" ht="0" hidden="1" customHeight="1" x14ac:dyDescent="0.25"/>
    <row r="44599" ht="0" hidden="1" customHeight="1" x14ac:dyDescent="0.25"/>
    <row r="44600" ht="0" hidden="1" customHeight="1" x14ac:dyDescent="0.25"/>
    <row r="44601" ht="0" hidden="1" customHeight="1" x14ac:dyDescent="0.25"/>
    <row r="44602" ht="0" hidden="1" customHeight="1" x14ac:dyDescent="0.25"/>
    <row r="44603" ht="0" hidden="1" customHeight="1" x14ac:dyDescent="0.25"/>
    <row r="44604" ht="0" hidden="1" customHeight="1" x14ac:dyDescent="0.25"/>
    <row r="44605" ht="0" hidden="1" customHeight="1" x14ac:dyDescent="0.25"/>
    <row r="44606" ht="0" hidden="1" customHeight="1" x14ac:dyDescent="0.25"/>
    <row r="44607" ht="0" hidden="1" customHeight="1" x14ac:dyDescent="0.25"/>
    <row r="44608" ht="0" hidden="1" customHeight="1" x14ac:dyDescent="0.25"/>
    <row r="44609" ht="0" hidden="1" customHeight="1" x14ac:dyDescent="0.25"/>
    <row r="44610" ht="0" hidden="1" customHeight="1" x14ac:dyDescent="0.25"/>
    <row r="44611" ht="0" hidden="1" customHeight="1" x14ac:dyDescent="0.25"/>
    <row r="44612" ht="0" hidden="1" customHeight="1" x14ac:dyDescent="0.25"/>
    <row r="44613" ht="0" hidden="1" customHeight="1" x14ac:dyDescent="0.25"/>
    <row r="44614" ht="0" hidden="1" customHeight="1" x14ac:dyDescent="0.25"/>
    <row r="44615" ht="0" hidden="1" customHeight="1" x14ac:dyDescent="0.25"/>
    <row r="44616" ht="0" hidden="1" customHeight="1" x14ac:dyDescent="0.25"/>
    <row r="44617" ht="0" hidden="1" customHeight="1" x14ac:dyDescent="0.25"/>
    <row r="44618" ht="0" hidden="1" customHeight="1" x14ac:dyDescent="0.25"/>
    <row r="44619" ht="0" hidden="1" customHeight="1" x14ac:dyDescent="0.25"/>
    <row r="44620" ht="0" hidden="1" customHeight="1" x14ac:dyDescent="0.25"/>
    <row r="44621" ht="0" hidden="1" customHeight="1" x14ac:dyDescent="0.25"/>
    <row r="44622" ht="0" hidden="1" customHeight="1" x14ac:dyDescent="0.25"/>
    <row r="44623" ht="0" hidden="1" customHeight="1" x14ac:dyDescent="0.25"/>
    <row r="44624" ht="0" hidden="1" customHeight="1" x14ac:dyDescent="0.25"/>
    <row r="44625" ht="0" hidden="1" customHeight="1" x14ac:dyDescent="0.25"/>
    <row r="44626" ht="0" hidden="1" customHeight="1" x14ac:dyDescent="0.25"/>
    <row r="44627" ht="0" hidden="1" customHeight="1" x14ac:dyDescent="0.25"/>
    <row r="44628" ht="0" hidden="1" customHeight="1" x14ac:dyDescent="0.25"/>
    <row r="44629" ht="0" hidden="1" customHeight="1" x14ac:dyDescent="0.25"/>
    <row r="44630" ht="0" hidden="1" customHeight="1" x14ac:dyDescent="0.25"/>
    <row r="44631" ht="0" hidden="1" customHeight="1" x14ac:dyDescent="0.25"/>
    <row r="44632" ht="0" hidden="1" customHeight="1" x14ac:dyDescent="0.25"/>
    <row r="44633" ht="0" hidden="1" customHeight="1" x14ac:dyDescent="0.25"/>
    <row r="44634" ht="0" hidden="1" customHeight="1" x14ac:dyDescent="0.25"/>
    <row r="44635" ht="0" hidden="1" customHeight="1" x14ac:dyDescent="0.25"/>
    <row r="44636" ht="0" hidden="1" customHeight="1" x14ac:dyDescent="0.25"/>
    <row r="44637" ht="0" hidden="1" customHeight="1" x14ac:dyDescent="0.25"/>
    <row r="44638" ht="0" hidden="1" customHeight="1" x14ac:dyDescent="0.25"/>
    <row r="44639" ht="0" hidden="1" customHeight="1" x14ac:dyDescent="0.25"/>
    <row r="44640" ht="0" hidden="1" customHeight="1" x14ac:dyDescent="0.25"/>
    <row r="44641" ht="0" hidden="1" customHeight="1" x14ac:dyDescent="0.25"/>
    <row r="44642" ht="0" hidden="1" customHeight="1" x14ac:dyDescent="0.25"/>
    <row r="44643" ht="0" hidden="1" customHeight="1" x14ac:dyDescent="0.25"/>
    <row r="44644" ht="0" hidden="1" customHeight="1" x14ac:dyDescent="0.25"/>
    <row r="44645" ht="0" hidden="1" customHeight="1" x14ac:dyDescent="0.25"/>
    <row r="44646" ht="0" hidden="1" customHeight="1" x14ac:dyDescent="0.25"/>
    <row r="44647" ht="0" hidden="1" customHeight="1" x14ac:dyDescent="0.25"/>
    <row r="44648" ht="0" hidden="1" customHeight="1" x14ac:dyDescent="0.25"/>
    <row r="44649" ht="0" hidden="1" customHeight="1" x14ac:dyDescent="0.25"/>
    <row r="44650" ht="0" hidden="1" customHeight="1" x14ac:dyDescent="0.25"/>
    <row r="44651" ht="0" hidden="1" customHeight="1" x14ac:dyDescent="0.25"/>
    <row r="44652" ht="0" hidden="1" customHeight="1" x14ac:dyDescent="0.25"/>
    <row r="44653" ht="0" hidden="1" customHeight="1" x14ac:dyDescent="0.25"/>
    <row r="44654" ht="0" hidden="1" customHeight="1" x14ac:dyDescent="0.25"/>
    <row r="44655" ht="0" hidden="1" customHeight="1" x14ac:dyDescent="0.25"/>
    <row r="44656" ht="0" hidden="1" customHeight="1" x14ac:dyDescent="0.25"/>
    <row r="44657" ht="0" hidden="1" customHeight="1" x14ac:dyDescent="0.25"/>
    <row r="44658" ht="0" hidden="1" customHeight="1" x14ac:dyDescent="0.25"/>
    <row r="44659" ht="0" hidden="1" customHeight="1" x14ac:dyDescent="0.25"/>
    <row r="44660" ht="0" hidden="1" customHeight="1" x14ac:dyDescent="0.25"/>
    <row r="44661" ht="0" hidden="1" customHeight="1" x14ac:dyDescent="0.25"/>
    <row r="44662" ht="0" hidden="1" customHeight="1" x14ac:dyDescent="0.25"/>
    <row r="44663" ht="0" hidden="1" customHeight="1" x14ac:dyDescent="0.25"/>
    <row r="44664" ht="0" hidden="1" customHeight="1" x14ac:dyDescent="0.25"/>
    <row r="44665" ht="0" hidden="1" customHeight="1" x14ac:dyDescent="0.25"/>
    <row r="44666" ht="0" hidden="1" customHeight="1" x14ac:dyDescent="0.25"/>
    <row r="44667" ht="0" hidden="1" customHeight="1" x14ac:dyDescent="0.25"/>
    <row r="44668" ht="0" hidden="1" customHeight="1" x14ac:dyDescent="0.25"/>
    <row r="44669" ht="0" hidden="1" customHeight="1" x14ac:dyDescent="0.25"/>
    <row r="44670" ht="0" hidden="1" customHeight="1" x14ac:dyDescent="0.25"/>
    <row r="44671" ht="0" hidden="1" customHeight="1" x14ac:dyDescent="0.25"/>
    <row r="44672" ht="0" hidden="1" customHeight="1" x14ac:dyDescent="0.25"/>
    <row r="44673" ht="0" hidden="1" customHeight="1" x14ac:dyDescent="0.25"/>
    <row r="44674" ht="0" hidden="1" customHeight="1" x14ac:dyDescent="0.25"/>
    <row r="44675" ht="0" hidden="1" customHeight="1" x14ac:dyDescent="0.25"/>
    <row r="44676" ht="0" hidden="1" customHeight="1" x14ac:dyDescent="0.25"/>
    <row r="44677" ht="0" hidden="1" customHeight="1" x14ac:dyDescent="0.25"/>
    <row r="44678" ht="0" hidden="1" customHeight="1" x14ac:dyDescent="0.25"/>
    <row r="44679" ht="0" hidden="1" customHeight="1" x14ac:dyDescent="0.25"/>
    <row r="44680" ht="0" hidden="1" customHeight="1" x14ac:dyDescent="0.25"/>
    <row r="44681" ht="0" hidden="1" customHeight="1" x14ac:dyDescent="0.25"/>
    <row r="44682" ht="0" hidden="1" customHeight="1" x14ac:dyDescent="0.25"/>
    <row r="44683" ht="0" hidden="1" customHeight="1" x14ac:dyDescent="0.25"/>
    <row r="44684" ht="0" hidden="1" customHeight="1" x14ac:dyDescent="0.25"/>
    <row r="44685" ht="0" hidden="1" customHeight="1" x14ac:dyDescent="0.25"/>
    <row r="44686" ht="0" hidden="1" customHeight="1" x14ac:dyDescent="0.25"/>
    <row r="44687" ht="0" hidden="1" customHeight="1" x14ac:dyDescent="0.25"/>
    <row r="44688" ht="0" hidden="1" customHeight="1" x14ac:dyDescent="0.25"/>
    <row r="44689" ht="0" hidden="1" customHeight="1" x14ac:dyDescent="0.25"/>
    <row r="44690" ht="0" hidden="1" customHeight="1" x14ac:dyDescent="0.25"/>
    <row r="44691" ht="0" hidden="1" customHeight="1" x14ac:dyDescent="0.25"/>
    <row r="44692" ht="0" hidden="1" customHeight="1" x14ac:dyDescent="0.25"/>
    <row r="44693" ht="0" hidden="1" customHeight="1" x14ac:dyDescent="0.25"/>
    <row r="44694" ht="0" hidden="1" customHeight="1" x14ac:dyDescent="0.25"/>
    <row r="44695" ht="0" hidden="1" customHeight="1" x14ac:dyDescent="0.25"/>
    <row r="44696" ht="0" hidden="1" customHeight="1" x14ac:dyDescent="0.25"/>
    <row r="44697" ht="0" hidden="1" customHeight="1" x14ac:dyDescent="0.25"/>
    <row r="44698" ht="0" hidden="1" customHeight="1" x14ac:dyDescent="0.25"/>
    <row r="44699" ht="0" hidden="1" customHeight="1" x14ac:dyDescent="0.25"/>
    <row r="44700" ht="0" hidden="1" customHeight="1" x14ac:dyDescent="0.25"/>
    <row r="44701" ht="0" hidden="1" customHeight="1" x14ac:dyDescent="0.25"/>
    <row r="44702" ht="0" hidden="1" customHeight="1" x14ac:dyDescent="0.25"/>
    <row r="44703" ht="0" hidden="1" customHeight="1" x14ac:dyDescent="0.25"/>
    <row r="44704" ht="0" hidden="1" customHeight="1" x14ac:dyDescent="0.25"/>
    <row r="44705" ht="0" hidden="1" customHeight="1" x14ac:dyDescent="0.25"/>
    <row r="44706" ht="0" hidden="1" customHeight="1" x14ac:dyDescent="0.25"/>
    <row r="44707" ht="0" hidden="1" customHeight="1" x14ac:dyDescent="0.25"/>
    <row r="44708" ht="0" hidden="1" customHeight="1" x14ac:dyDescent="0.25"/>
    <row r="44709" ht="0" hidden="1" customHeight="1" x14ac:dyDescent="0.25"/>
    <row r="44710" ht="0" hidden="1" customHeight="1" x14ac:dyDescent="0.25"/>
    <row r="44711" ht="0" hidden="1" customHeight="1" x14ac:dyDescent="0.25"/>
    <row r="44712" ht="0" hidden="1" customHeight="1" x14ac:dyDescent="0.25"/>
    <row r="44713" ht="0" hidden="1" customHeight="1" x14ac:dyDescent="0.25"/>
    <row r="44714" ht="0" hidden="1" customHeight="1" x14ac:dyDescent="0.25"/>
    <row r="44715" ht="0" hidden="1" customHeight="1" x14ac:dyDescent="0.25"/>
    <row r="44716" ht="0" hidden="1" customHeight="1" x14ac:dyDescent="0.25"/>
    <row r="44717" ht="0" hidden="1" customHeight="1" x14ac:dyDescent="0.25"/>
    <row r="44718" ht="0" hidden="1" customHeight="1" x14ac:dyDescent="0.25"/>
    <row r="44719" ht="0" hidden="1" customHeight="1" x14ac:dyDescent="0.25"/>
    <row r="44720" ht="0" hidden="1" customHeight="1" x14ac:dyDescent="0.25"/>
    <row r="44721" ht="0" hidden="1" customHeight="1" x14ac:dyDescent="0.25"/>
    <row r="44722" ht="0" hidden="1" customHeight="1" x14ac:dyDescent="0.25"/>
    <row r="44723" ht="0" hidden="1" customHeight="1" x14ac:dyDescent="0.25"/>
    <row r="44724" ht="0" hidden="1" customHeight="1" x14ac:dyDescent="0.25"/>
    <row r="44725" ht="0" hidden="1" customHeight="1" x14ac:dyDescent="0.25"/>
    <row r="44726" ht="0" hidden="1" customHeight="1" x14ac:dyDescent="0.25"/>
    <row r="44727" ht="0" hidden="1" customHeight="1" x14ac:dyDescent="0.25"/>
    <row r="44728" ht="0" hidden="1" customHeight="1" x14ac:dyDescent="0.25"/>
    <row r="44729" ht="0" hidden="1" customHeight="1" x14ac:dyDescent="0.25"/>
    <row r="44730" ht="0" hidden="1" customHeight="1" x14ac:dyDescent="0.25"/>
    <row r="44731" ht="0" hidden="1" customHeight="1" x14ac:dyDescent="0.25"/>
    <row r="44732" ht="0" hidden="1" customHeight="1" x14ac:dyDescent="0.25"/>
    <row r="44733" ht="0" hidden="1" customHeight="1" x14ac:dyDescent="0.25"/>
    <row r="44734" ht="0" hidden="1" customHeight="1" x14ac:dyDescent="0.25"/>
    <row r="44735" ht="0" hidden="1" customHeight="1" x14ac:dyDescent="0.25"/>
    <row r="44736" ht="0" hidden="1" customHeight="1" x14ac:dyDescent="0.25"/>
    <row r="44737" ht="0" hidden="1" customHeight="1" x14ac:dyDescent="0.25"/>
    <row r="44738" ht="0" hidden="1" customHeight="1" x14ac:dyDescent="0.25"/>
    <row r="44739" ht="0" hidden="1" customHeight="1" x14ac:dyDescent="0.25"/>
    <row r="44740" ht="0" hidden="1" customHeight="1" x14ac:dyDescent="0.25"/>
    <row r="44741" ht="0" hidden="1" customHeight="1" x14ac:dyDescent="0.25"/>
    <row r="44742" ht="0" hidden="1" customHeight="1" x14ac:dyDescent="0.25"/>
    <row r="44743" ht="0" hidden="1" customHeight="1" x14ac:dyDescent="0.25"/>
    <row r="44744" ht="0" hidden="1" customHeight="1" x14ac:dyDescent="0.25"/>
    <row r="44745" ht="0" hidden="1" customHeight="1" x14ac:dyDescent="0.25"/>
    <row r="44746" ht="0" hidden="1" customHeight="1" x14ac:dyDescent="0.25"/>
    <row r="44747" ht="0" hidden="1" customHeight="1" x14ac:dyDescent="0.25"/>
    <row r="44748" ht="0" hidden="1" customHeight="1" x14ac:dyDescent="0.25"/>
    <row r="44749" ht="0" hidden="1" customHeight="1" x14ac:dyDescent="0.25"/>
    <row r="44750" ht="0" hidden="1" customHeight="1" x14ac:dyDescent="0.25"/>
    <row r="44751" ht="0" hidden="1" customHeight="1" x14ac:dyDescent="0.25"/>
    <row r="44752" ht="0" hidden="1" customHeight="1" x14ac:dyDescent="0.25"/>
    <row r="44753" ht="0" hidden="1" customHeight="1" x14ac:dyDescent="0.25"/>
    <row r="44754" ht="0" hidden="1" customHeight="1" x14ac:dyDescent="0.25"/>
    <row r="44755" ht="0" hidden="1" customHeight="1" x14ac:dyDescent="0.25"/>
    <row r="44756" ht="0" hidden="1" customHeight="1" x14ac:dyDescent="0.25"/>
    <row r="44757" ht="0" hidden="1" customHeight="1" x14ac:dyDescent="0.25"/>
    <row r="44758" ht="0" hidden="1" customHeight="1" x14ac:dyDescent="0.25"/>
    <row r="44759" ht="0" hidden="1" customHeight="1" x14ac:dyDescent="0.25"/>
    <row r="44760" ht="0" hidden="1" customHeight="1" x14ac:dyDescent="0.25"/>
    <row r="44761" ht="0" hidden="1" customHeight="1" x14ac:dyDescent="0.25"/>
    <row r="44762" ht="0" hidden="1" customHeight="1" x14ac:dyDescent="0.25"/>
    <row r="44763" ht="0" hidden="1" customHeight="1" x14ac:dyDescent="0.25"/>
    <row r="44764" ht="0" hidden="1" customHeight="1" x14ac:dyDescent="0.25"/>
    <row r="44765" ht="0" hidden="1" customHeight="1" x14ac:dyDescent="0.25"/>
    <row r="44766" ht="0" hidden="1" customHeight="1" x14ac:dyDescent="0.25"/>
    <row r="44767" ht="0" hidden="1" customHeight="1" x14ac:dyDescent="0.25"/>
    <row r="44768" ht="0" hidden="1" customHeight="1" x14ac:dyDescent="0.25"/>
    <row r="44769" ht="0" hidden="1" customHeight="1" x14ac:dyDescent="0.25"/>
    <row r="44770" ht="0" hidden="1" customHeight="1" x14ac:dyDescent="0.25"/>
    <row r="44771" ht="0" hidden="1" customHeight="1" x14ac:dyDescent="0.25"/>
    <row r="44772" ht="0" hidden="1" customHeight="1" x14ac:dyDescent="0.25"/>
    <row r="44773" ht="0" hidden="1" customHeight="1" x14ac:dyDescent="0.25"/>
    <row r="44774" ht="0" hidden="1" customHeight="1" x14ac:dyDescent="0.25"/>
    <row r="44775" ht="0" hidden="1" customHeight="1" x14ac:dyDescent="0.25"/>
    <row r="44776" ht="0" hidden="1" customHeight="1" x14ac:dyDescent="0.25"/>
    <row r="44777" ht="0" hidden="1" customHeight="1" x14ac:dyDescent="0.25"/>
    <row r="44778" ht="0" hidden="1" customHeight="1" x14ac:dyDescent="0.25"/>
    <row r="44779" ht="0" hidden="1" customHeight="1" x14ac:dyDescent="0.25"/>
    <row r="44780" ht="0" hidden="1" customHeight="1" x14ac:dyDescent="0.25"/>
    <row r="44781" ht="0" hidden="1" customHeight="1" x14ac:dyDescent="0.25"/>
    <row r="44782" ht="0" hidden="1" customHeight="1" x14ac:dyDescent="0.25"/>
    <row r="44783" ht="0" hidden="1" customHeight="1" x14ac:dyDescent="0.25"/>
    <row r="44784" ht="0" hidden="1" customHeight="1" x14ac:dyDescent="0.25"/>
    <row r="44785" ht="0" hidden="1" customHeight="1" x14ac:dyDescent="0.25"/>
    <row r="44786" ht="0" hidden="1" customHeight="1" x14ac:dyDescent="0.25"/>
    <row r="44787" ht="0" hidden="1" customHeight="1" x14ac:dyDescent="0.25"/>
    <row r="44788" ht="0" hidden="1" customHeight="1" x14ac:dyDescent="0.25"/>
    <row r="44789" ht="0" hidden="1" customHeight="1" x14ac:dyDescent="0.25"/>
    <row r="44790" ht="0" hidden="1" customHeight="1" x14ac:dyDescent="0.25"/>
    <row r="44791" ht="0" hidden="1" customHeight="1" x14ac:dyDescent="0.25"/>
    <row r="44792" ht="0" hidden="1" customHeight="1" x14ac:dyDescent="0.25"/>
    <row r="44793" ht="0" hidden="1" customHeight="1" x14ac:dyDescent="0.25"/>
    <row r="44794" ht="0" hidden="1" customHeight="1" x14ac:dyDescent="0.25"/>
    <row r="44795" ht="0" hidden="1" customHeight="1" x14ac:dyDescent="0.25"/>
    <row r="44796" ht="0" hidden="1" customHeight="1" x14ac:dyDescent="0.25"/>
    <row r="44797" ht="0" hidden="1" customHeight="1" x14ac:dyDescent="0.25"/>
    <row r="44798" ht="0" hidden="1" customHeight="1" x14ac:dyDescent="0.25"/>
    <row r="44799" ht="0" hidden="1" customHeight="1" x14ac:dyDescent="0.25"/>
    <row r="44800" ht="0" hidden="1" customHeight="1" x14ac:dyDescent="0.25"/>
    <row r="44801" ht="0" hidden="1" customHeight="1" x14ac:dyDescent="0.25"/>
    <row r="44802" ht="0" hidden="1" customHeight="1" x14ac:dyDescent="0.25"/>
    <row r="44803" ht="0" hidden="1" customHeight="1" x14ac:dyDescent="0.25"/>
    <row r="44804" ht="0" hidden="1" customHeight="1" x14ac:dyDescent="0.25"/>
    <row r="44805" ht="0" hidden="1" customHeight="1" x14ac:dyDescent="0.25"/>
    <row r="44806" ht="0" hidden="1" customHeight="1" x14ac:dyDescent="0.25"/>
    <row r="44807" ht="0" hidden="1" customHeight="1" x14ac:dyDescent="0.25"/>
    <row r="44808" ht="0" hidden="1" customHeight="1" x14ac:dyDescent="0.25"/>
    <row r="44809" ht="0" hidden="1" customHeight="1" x14ac:dyDescent="0.25"/>
    <row r="44810" ht="0" hidden="1" customHeight="1" x14ac:dyDescent="0.25"/>
    <row r="44811" ht="0" hidden="1" customHeight="1" x14ac:dyDescent="0.25"/>
    <row r="44812" ht="0" hidden="1" customHeight="1" x14ac:dyDescent="0.25"/>
    <row r="44813" ht="0" hidden="1" customHeight="1" x14ac:dyDescent="0.25"/>
    <row r="44814" ht="0" hidden="1" customHeight="1" x14ac:dyDescent="0.25"/>
    <row r="44815" ht="0" hidden="1" customHeight="1" x14ac:dyDescent="0.25"/>
    <row r="44816" ht="0" hidden="1" customHeight="1" x14ac:dyDescent="0.25"/>
    <row r="44817" ht="0" hidden="1" customHeight="1" x14ac:dyDescent="0.25"/>
    <row r="44818" ht="0" hidden="1" customHeight="1" x14ac:dyDescent="0.25"/>
    <row r="44819" ht="0" hidden="1" customHeight="1" x14ac:dyDescent="0.25"/>
    <row r="44820" ht="0" hidden="1" customHeight="1" x14ac:dyDescent="0.25"/>
    <row r="44821" ht="0" hidden="1" customHeight="1" x14ac:dyDescent="0.25"/>
    <row r="44822" ht="0" hidden="1" customHeight="1" x14ac:dyDescent="0.25"/>
    <row r="44823" ht="0" hidden="1" customHeight="1" x14ac:dyDescent="0.25"/>
    <row r="44824" ht="0" hidden="1" customHeight="1" x14ac:dyDescent="0.25"/>
    <row r="44825" ht="0" hidden="1" customHeight="1" x14ac:dyDescent="0.25"/>
    <row r="44826" ht="0" hidden="1" customHeight="1" x14ac:dyDescent="0.25"/>
    <row r="44827" ht="0" hidden="1" customHeight="1" x14ac:dyDescent="0.25"/>
    <row r="44828" ht="0" hidden="1" customHeight="1" x14ac:dyDescent="0.25"/>
    <row r="44829" ht="0" hidden="1" customHeight="1" x14ac:dyDescent="0.25"/>
    <row r="44830" ht="0" hidden="1" customHeight="1" x14ac:dyDescent="0.25"/>
    <row r="44831" ht="0" hidden="1" customHeight="1" x14ac:dyDescent="0.25"/>
    <row r="44832" ht="0" hidden="1" customHeight="1" x14ac:dyDescent="0.25"/>
    <row r="44833" ht="0" hidden="1" customHeight="1" x14ac:dyDescent="0.25"/>
    <row r="44834" ht="0" hidden="1" customHeight="1" x14ac:dyDescent="0.25"/>
    <row r="44835" ht="0" hidden="1" customHeight="1" x14ac:dyDescent="0.25"/>
    <row r="44836" ht="0" hidden="1" customHeight="1" x14ac:dyDescent="0.25"/>
    <row r="44837" ht="0" hidden="1" customHeight="1" x14ac:dyDescent="0.25"/>
    <row r="44838" ht="0" hidden="1" customHeight="1" x14ac:dyDescent="0.25"/>
    <row r="44839" ht="0" hidden="1" customHeight="1" x14ac:dyDescent="0.25"/>
    <row r="44840" ht="0" hidden="1" customHeight="1" x14ac:dyDescent="0.25"/>
    <row r="44841" ht="0" hidden="1" customHeight="1" x14ac:dyDescent="0.25"/>
    <row r="44842" ht="0" hidden="1" customHeight="1" x14ac:dyDescent="0.25"/>
    <row r="44843" ht="0" hidden="1" customHeight="1" x14ac:dyDescent="0.25"/>
    <row r="44844" ht="0" hidden="1" customHeight="1" x14ac:dyDescent="0.25"/>
    <row r="44845" ht="0" hidden="1" customHeight="1" x14ac:dyDescent="0.25"/>
    <row r="44846" ht="0" hidden="1" customHeight="1" x14ac:dyDescent="0.25"/>
    <row r="44847" ht="0" hidden="1" customHeight="1" x14ac:dyDescent="0.25"/>
    <row r="44848" ht="0" hidden="1" customHeight="1" x14ac:dyDescent="0.25"/>
    <row r="44849" ht="0" hidden="1" customHeight="1" x14ac:dyDescent="0.25"/>
    <row r="44850" ht="0" hidden="1" customHeight="1" x14ac:dyDescent="0.25"/>
    <row r="44851" ht="0" hidden="1" customHeight="1" x14ac:dyDescent="0.25"/>
    <row r="44852" ht="0" hidden="1" customHeight="1" x14ac:dyDescent="0.25"/>
    <row r="44853" ht="0" hidden="1" customHeight="1" x14ac:dyDescent="0.25"/>
    <row r="44854" ht="0" hidden="1" customHeight="1" x14ac:dyDescent="0.25"/>
    <row r="44855" ht="0" hidden="1" customHeight="1" x14ac:dyDescent="0.25"/>
    <row r="44856" ht="0" hidden="1" customHeight="1" x14ac:dyDescent="0.25"/>
    <row r="44857" ht="0" hidden="1" customHeight="1" x14ac:dyDescent="0.25"/>
    <row r="44858" ht="0" hidden="1" customHeight="1" x14ac:dyDescent="0.25"/>
    <row r="44859" ht="0" hidden="1" customHeight="1" x14ac:dyDescent="0.25"/>
    <row r="44860" ht="0" hidden="1" customHeight="1" x14ac:dyDescent="0.25"/>
    <row r="44861" ht="0" hidden="1" customHeight="1" x14ac:dyDescent="0.25"/>
    <row r="44862" ht="0" hidden="1" customHeight="1" x14ac:dyDescent="0.25"/>
    <row r="44863" ht="0" hidden="1" customHeight="1" x14ac:dyDescent="0.25"/>
    <row r="44864" ht="0" hidden="1" customHeight="1" x14ac:dyDescent="0.25"/>
    <row r="44865" ht="0" hidden="1" customHeight="1" x14ac:dyDescent="0.25"/>
    <row r="44866" ht="0" hidden="1" customHeight="1" x14ac:dyDescent="0.25"/>
    <row r="44867" ht="0" hidden="1" customHeight="1" x14ac:dyDescent="0.25"/>
    <row r="44868" ht="0" hidden="1" customHeight="1" x14ac:dyDescent="0.25"/>
    <row r="44869" ht="0" hidden="1" customHeight="1" x14ac:dyDescent="0.25"/>
    <row r="44870" ht="0" hidden="1" customHeight="1" x14ac:dyDescent="0.25"/>
    <row r="44871" ht="0" hidden="1" customHeight="1" x14ac:dyDescent="0.25"/>
    <row r="44872" ht="0" hidden="1" customHeight="1" x14ac:dyDescent="0.25"/>
    <row r="44873" ht="0" hidden="1" customHeight="1" x14ac:dyDescent="0.25"/>
    <row r="44874" ht="0" hidden="1" customHeight="1" x14ac:dyDescent="0.25"/>
    <row r="44875" ht="0" hidden="1" customHeight="1" x14ac:dyDescent="0.25"/>
    <row r="44876" ht="0" hidden="1" customHeight="1" x14ac:dyDescent="0.25"/>
    <row r="44877" ht="0" hidden="1" customHeight="1" x14ac:dyDescent="0.25"/>
    <row r="44878" ht="0" hidden="1" customHeight="1" x14ac:dyDescent="0.25"/>
    <row r="44879" ht="0" hidden="1" customHeight="1" x14ac:dyDescent="0.25"/>
    <row r="44880" ht="0" hidden="1" customHeight="1" x14ac:dyDescent="0.25"/>
    <row r="44881" ht="0" hidden="1" customHeight="1" x14ac:dyDescent="0.25"/>
    <row r="44882" ht="0" hidden="1" customHeight="1" x14ac:dyDescent="0.25"/>
    <row r="44883" ht="0" hidden="1" customHeight="1" x14ac:dyDescent="0.25"/>
    <row r="44884" ht="0" hidden="1" customHeight="1" x14ac:dyDescent="0.25"/>
    <row r="44885" ht="0" hidden="1" customHeight="1" x14ac:dyDescent="0.25"/>
    <row r="44886" ht="0" hidden="1" customHeight="1" x14ac:dyDescent="0.25"/>
    <row r="44887" ht="0" hidden="1" customHeight="1" x14ac:dyDescent="0.25"/>
    <row r="44888" ht="0" hidden="1" customHeight="1" x14ac:dyDescent="0.25"/>
    <row r="44889" ht="0" hidden="1" customHeight="1" x14ac:dyDescent="0.25"/>
    <row r="44890" ht="0" hidden="1" customHeight="1" x14ac:dyDescent="0.25"/>
    <row r="44891" ht="0" hidden="1" customHeight="1" x14ac:dyDescent="0.25"/>
    <row r="44892" ht="0" hidden="1" customHeight="1" x14ac:dyDescent="0.25"/>
    <row r="44893" ht="0" hidden="1" customHeight="1" x14ac:dyDescent="0.25"/>
    <row r="44894" ht="0" hidden="1" customHeight="1" x14ac:dyDescent="0.25"/>
    <row r="44895" ht="0" hidden="1" customHeight="1" x14ac:dyDescent="0.25"/>
    <row r="44896" ht="0" hidden="1" customHeight="1" x14ac:dyDescent="0.25"/>
    <row r="44897" ht="0" hidden="1" customHeight="1" x14ac:dyDescent="0.25"/>
    <row r="44898" ht="0" hidden="1" customHeight="1" x14ac:dyDescent="0.25"/>
    <row r="44899" ht="0" hidden="1" customHeight="1" x14ac:dyDescent="0.25"/>
    <row r="44900" ht="0" hidden="1" customHeight="1" x14ac:dyDescent="0.25"/>
    <row r="44901" ht="0" hidden="1" customHeight="1" x14ac:dyDescent="0.25"/>
    <row r="44902" ht="0" hidden="1" customHeight="1" x14ac:dyDescent="0.25"/>
    <row r="44903" ht="0" hidden="1" customHeight="1" x14ac:dyDescent="0.25"/>
    <row r="44904" ht="0" hidden="1" customHeight="1" x14ac:dyDescent="0.25"/>
    <row r="44905" ht="0" hidden="1" customHeight="1" x14ac:dyDescent="0.25"/>
    <row r="44906" ht="0" hidden="1" customHeight="1" x14ac:dyDescent="0.25"/>
    <row r="44907" ht="0" hidden="1" customHeight="1" x14ac:dyDescent="0.25"/>
    <row r="44908" ht="0" hidden="1" customHeight="1" x14ac:dyDescent="0.25"/>
    <row r="44909" ht="0" hidden="1" customHeight="1" x14ac:dyDescent="0.25"/>
    <row r="44910" ht="0" hidden="1" customHeight="1" x14ac:dyDescent="0.25"/>
    <row r="44911" ht="0" hidden="1" customHeight="1" x14ac:dyDescent="0.25"/>
    <row r="44912" ht="0" hidden="1" customHeight="1" x14ac:dyDescent="0.25"/>
    <row r="44913" ht="0" hidden="1" customHeight="1" x14ac:dyDescent="0.25"/>
    <row r="44914" ht="0" hidden="1" customHeight="1" x14ac:dyDescent="0.25"/>
    <row r="44915" ht="0" hidden="1" customHeight="1" x14ac:dyDescent="0.25"/>
    <row r="44916" ht="0" hidden="1" customHeight="1" x14ac:dyDescent="0.25"/>
    <row r="44917" ht="0" hidden="1" customHeight="1" x14ac:dyDescent="0.25"/>
    <row r="44918" ht="0" hidden="1" customHeight="1" x14ac:dyDescent="0.25"/>
    <row r="44919" ht="0" hidden="1" customHeight="1" x14ac:dyDescent="0.25"/>
    <row r="44920" ht="0" hidden="1" customHeight="1" x14ac:dyDescent="0.25"/>
    <row r="44921" ht="0" hidden="1" customHeight="1" x14ac:dyDescent="0.25"/>
    <row r="44922" ht="0" hidden="1" customHeight="1" x14ac:dyDescent="0.25"/>
    <row r="44923" ht="0" hidden="1" customHeight="1" x14ac:dyDescent="0.25"/>
    <row r="44924" ht="0" hidden="1" customHeight="1" x14ac:dyDescent="0.25"/>
    <row r="44925" ht="0" hidden="1" customHeight="1" x14ac:dyDescent="0.25"/>
    <row r="44926" ht="0" hidden="1" customHeight="1" x14ac:dyDescent="0.25"/>
    <row r="44927" ht="0" hidden="1" customHeight="1" x14ac:dyDescent="0.25"/>
    <row r="44928" ht="0" hidden="1" customHeight="1" x14ac:dyDescent="0.25"/>
    <row r="44929" ht="0" hidden="1" customHeight="1" x14ac:dyDescent="0.25"/>
    <row r="44930" ht="0" hidden="1" customHeight="1" x14ac:dyDescent="0.25"/>
    <row r="44931" ht="0" hidden="1" customHeight="1" x14ac:dyDescent="0.25"/>
    <row r="44932" ht="0" hidden="1" customHeight="1" x14ac:dyDescent="0.25"/>
    <row r="44933" ht="0" hidden="1" customHeight="1" x14ac:dyDescent="0.25"/>
    <row r="44934" ht="0" hidden="1" customHeight="1" x14ac:dyDescent="0.25"/>
    <row r="44935" ht="0" hidden="1" customHeight="1" x14ac:dyDescent="0.25"/>
    <row r="44936" ht="0" hidden="1" customHeight="1" x14ac:dyDescent="0.25"/>
    <row r="44937" ht="0" hidden="1" customHeight="1" x14ac:dyDescent="0.25"/>
    <row r="44938" ht="0" hidden="1" customHeight="1" x14ac:dyDescent="0.25"/>
    <row r="44939" ht="0" hidden="1" customHeight="1" x14ac:dyDescent="0.25"/>
    <row r="44940" ht="0" hidden="1" customHeight="1" x14ac:dyDescent="0.25"/>
    <row r="44941" ht="0" hidden="1" customHeight="1" x14ac:dyDescent="0.25"/>
    <row r="44942" ht="0" hidden="1" customHeight="1" x14ac:dyDescent="0.25"/>
    <row r="44943" ht="0" hidden="1" customHeight="1" x14ac:dyDescent="0.25"/>
    <row r="44944" ht="0" hidden="1" customHeight="1" x14ac:dyDescent="0.25"/>
    <row r="44945" ht="0" hidden="1" customHeight="1" x14ac:dyDescent="0.25"/>
    <row r="44946" ht="0" hidden="1" customHeight="1" x14ac:dyDescent="0.25"/>
    <row r="44947" ht="0" hidden="1" customHeight="1" x14ac:dyDescent="0.25"/>
    <row r="44948" ht="0" hidden="1" customHeight="1" x14ac:dyDescent="0.25"/>
    <row r="44949" ht="0" hidden="1" customHeight="1" x14ac:dyDescent="0.25"/>
    <row r="44950" ht="0" hidden="1" customHeight="1" x14ac:dyDescent="0.25"/>
    <row r="44951" ht="0" hidden="1" customHeight="1" x14ac:dyDescent="0.25"/>
    <row r="44952" ht="0" hidden="1" customHeight="1" x14ac:dyDescent="0.25"/>
    <row r="44953" ht="0" hidden="1" customHeight="1" x14ac:dyDescent="0.25"/>
    <row r="44954" ht="0" hidden="1" customHeight="1" x14ac:dyDescent="0.25"/>
    <row r="44955" ht="0" hidden="1" customHeight="1" x14ac:dyDescent="0.25"/>
    <row r="44956" ht="0" hidden="1" customHeight="1" x14ac:dyDescent="0.25"/>
    <row r="44957" ht="0" hidden="1" customHeight="1" x14ac:dyDescent="0.25"/>
    <row r="44958" ht="0" hidden="1" customHeight="1" x14ac:dyDescent="0.25"/>
    <row r="44959" ht="0" hidden="1" customHeight="1" x14ac:dyDescent="0.25"/>
    <row r="44960" ht="0" hidden="1" customHeight="1" x14ac:dyDescent="0.25"/>
    <row r="44961" ht="0" hidden="1" customHeight="1" x14ac:dyDescent="0.25"/>
    <row r="44962" ht="0" hidden="1" customHeight="1" x14ac:dyDescent="0.25"/>
    <row r="44963" ht="0" hidden="1" customHeight="1" x14ac:dyDescent="0.25"/>
    <row r="44964" ht="0" hidden="1" customHeight="1" x14ac:dyDescent="0.25"/>
    <row r="44965" ht="0" hidden="1" customHeight="1" x14ac:dyDescent="0.25"/>
    <row r="44966" ht="0" hidden="1" customHeight="1" x14ac:dyDescent="0.25"/>
    <row r="44967" ht="0" hidden="1" customHeight="1" x14ac:dyDescent="0.25"/>
    <row r="44968" ht="0" hidden="1" customHeight="1" x14ac:dyDescent="0.25"/>
    <row r="44969" ht="0" hidden="1" customHeight="1" x14ac:dyDescent="0.25"/>
    <row r="44970" ht="0" hidden="1" customHeight="1" x14ac:dyDescent="0.25"/>
    <row r="44971" ht="0" hidden="1" customHeight="1" x14ac:dyDescent="0.25"/>
    <row r="44972" ht="0" hidden="1" customHeight="1" x14ac:dyDescent="0.25"/>
    <row r="44973" ht="0" hidden="1" customHeight="1" x14ac:dyDescent="0.25"/>
    <row r="44974" ht="0" hidden="1" customHeight="1" x14ac:dyDescent="0.25"/>
    <row r="44975" ht="0" hidden="1" customHeight="1" x14ac:dyDescent="0.25"/>
    <row r="44976" ht="0" hidden="1" customHeight="1" x14ac:dyDescent="0.25"/>
    <row r="44977" ht="0" hidden="1" customHeight="1" x14ac:dyDescent="0.25"/>
    <row r="44978" ht="0" hidden="1" customHeight="1" x14ac:dyDescent="0.25"/>
    <row r="44979" ht="0" hidden="1" customHeight="1" x14ac:dyDescent="0.25"/>
    <row r="44980" ht="0" hidden="1" customHeight="1" x14ac:dyDescent="0.25"/>
    <row r="44981" ht="0" hidden="1" customHeight="1" x14ac:dyDescent="0.25"/>
    <row r="44982" ht="0" hidden="1" customHeight="1" x14ac:dyDescent="0.25"/>
    <row r="44983" ht="0" hidden="1" customHeight="1" x14ac:dyDescent="0.25"/>
    <row r="44984" ht="0" hidden="1" customHeight="1" x14ac:dyDescent="0.25"/>
    <row r="44985" ht="0" hidden="1" customHeight="1" x14ac:dyDescent="0.25"/>
    <row r="44986" ht="0" hidden="1" customHeight="1" x14ac:dyDescent="0.25"/>
    <row r="44987" ht="0" hidden="1" customHeight="1" x14ac:dyDescent="0.25"/>
    <row r="44988" ht="0" hidden="1" customHeight="1" x14ac:dyDescent="0.25"/>
    <row r="44989" ht="0" hidden="1" customHeight="1" x14ac:dyDescent="0.25"/>
    <row r="44990" ht="0" hidden="1" customHeight="1" x14ac:dyDescent="0.25"/>
    <row r="44991" ht="0" hidden="1" customHeight="1" x14ac:dyDescent="0.25"/>
    <row r="44992" ht="0" hidden="1" customHeight="1" x14ac:dyDescent="0.25"/>
    <row r="44993" ht="0" hidden="1" customHeight="1" x14ac:dyDescent="0.25"/>
    <row r="44994" ht="0" hidden="1" customHeight="1" x14ac:dyDescent="0.25"/>
    <row r="44995" ht="0" hidden="1" customHeight="1" x14ac:dyDescent="0.25"/>
    <row r="44996" ht="0" hidden="1" customHeight="1" x14ac:dyDescent="0.25"/>
    <row r="44997" ht="0" hidden="1" customHeight="1" x14ac:dyDescent="0.25"/>
    <row r="44998" ht="0" hidden="1" customHeight="1" x14ac:dyDescent="0.25"/>
    <row r="44999" ht="0" hidden="1" customHeight="1" x14ac:dyDescent="0.25"/>
    <row r="45000" ht="0" hidden="1" customHeight="1" x14ac:dyDescent="0.25"/>
    <row r="45001" ht="0" hidden="1" customHeight="1" x14ac:dyDescent="0.25"/>
    <row r="45002" ht="0" hidden="1" customHeight="1" x14ac:dyDescent="0.25"/>
    <row r="45003" ht="0" hidden="1" customHeight="1" x14ac:dyDescent="0.25"/>
    <row r="45004" ht="0" hidden="1" customHeight="1" x14ac:dyDescent="0.25"/>
    <row r="45005" ht="0" hidden="1" customHeight="1" x14ac:dyDescent="0.25"/>
    <row r="45006" ht="0" hidden="1" customHeight="1" x14ac:dyDescent="0.25"/>
    <row r="45007" ht="0" hidden="1" customHeight="1" x14ac:dyDescent="0.25"/>
    <row r="45008" ht="0" hidden="1" customHeight="1" x14ac:dyDescent="0.25"/>
    <row r="45009" ht="0" hidden="1" customHeight="1" x14ac:dyDescent="0.25"/>
    <row r="45010" ht="0" hidden="1" customHeight="1" x14ac:dyDescent="0.25"/>
    <row r="45011" ht="0" hidden="1" customHeight="1" x14ac:dyDescent="0.25"/>
    <row r="45012" ht="0" hidden="1" customHeight="1" x14ac:dyDescent="0.25"/>
    <row r="45013" ht="0" hidden="1" customHeight="1" x14ac:dyDescent="0.25"/>
    <row r="45014" ht="0" hidden="1" customHeight="1" x14ac:dyDescent="0.25"/>
    <row r="45015" ht="0" hidden="1" customHeight="1" x14ac:dyDescent="0.25"/>
    <row r="45016" ht="0" hidden="1" customHeight="1" x14ac:dyDescent="0.25"/>
    <row r="45017" ht="0" hidden="1" customHeight="1" x14ac:dyDescent="0.25"/>
    <row r="45018" ht="0" hidden="1" customHeight="1" x14ac:dyDescent="0.25"/>
    <row r="45019" ht="0" hidden="1" customHeight="1" x14ac:dyDescent="0.25"/>
    <row r="45020" ht="0" hidden="1" customHeight="1" x14ac:dyDescent="0.25"/>
    <row r="45021" ht="0" hidden="1" customHeight="1" x14ac:dyDescent="0.25"/>
    <row r="45022" ht="0" hidden="1" customHeight="1" x14ac:dyDescent="0.25"/>
    <row r="45023" ht="0" hidden="1" customHeight="1" x14ac:dyDescent="0.25"/>
    <row r="45024" ht="0" hidden="1" customHeight="1" x14ac:dyDescent="0.25"/>
    <row r="45025" ht="0" hidden="1" customHeight="1" x14ac:dyDescent="0.25"/>
    <row r="45026" ht="0" hidden="1" customHeight="1" x14ac:dyDescent="0.25"/>
    <row r="45027" ht="0" hidden="1" customHeight="1" x14ac:dyDescent="0.25"/>
    <row r="45028" ht="0" hidden="1" customHeight="1" x14ac:dyDescent="0.25"/>
    <row r="45029" ht="0" hidden="1" customHeight="1" x14ac:dyDescent="0.25"/>
    <row r="45030" ht="0" hidden="1" customHeight="1" x14ac:dyDescent="0.25"/>
    <row r="45031" ht="0" hidden="1" customHeight="1" x14ac:dyDescent="0.25"/>
    <row r="45032" ht="0" hidden="1" customHeight="1" x14ac:dyDescent="0.25"/>
    <row r="45033" ht="0" hidden="1" customHeight="1" x14ac:dyDescent="0.25"/>
    <row r="45034" ht="0" hidden="1" customHeight="1" x14ac:dyDescent="0.25"/>
    <row r="45035" ht="0" hidden="1" customHeight="1" x14ac:dyDescent="0.25"/>
    <row r="45036" ht="0" hidden="1" customHeight="1" x14ac:dyDescent="0.25"/>
    <row r="45037" ht="0" hidden="1" customHeight="1" x14ac:dyDescent="0.25"/>
    <row r="45038" ht="0" hidden="1" customHeight="1" x14ac:dyDescent="0.25"/>
    <row r="45039" ht="0" hidden="1" customHeight="1" x14ac:dyDescent="0.25"/>
    <row r="45040" ht="0" hidden="1" customHeight="1" x14ac:dyDescent="0.25"/>
    <row r="45041" ht="0" hidden="1" customHeight="1" x14ac:dyDescent="0.25"/>
    <row r="45042" ht="0" hidden="1" customHeight="1" x14ac:dyDescent="0.25"/>
    <row r="45043" ht="0" hidden="1" customHeight="1" x14ac:dyDescent="0.25"/>
    <row r="45044" ht="0" hidden="1" customHeight="1" x14ac:dyDescent="0.25"/>
    <row r="45045" ht="0" hidden="1" customHeight="1" x14ac:dyDescent="0.25"/>
    <row r="45046" ht="0" hidden="1" customHeight="1" x14ac:dyDescent="0.25"/>
    <row r="45047" ht="0" hidden="1" customHeight="1" x14ac:dyDescent="0.25"/>
    <row r="45048" ht="0" hidden="1" customHeight="1" x14ac:dyDescent="0.25"/>
    <row r="45049" ht="0" hidden="1" customHeight="1" x14ac:dyDescent="0.25"/>
    <row r="45050" ht="0" hidden="1" customHeight="1" x14ac:dyDescent="0.25"/>
    <row r="45051" ht="0" hidden="1" customHeight="1" x14ac:dyDescent="0.25"/>
    <row r="45052" ht="0" hidden="1" customHeight="1" x14ac:dyDescent="0.25"/>
    <row r="45053" ht="0" hidden="1" customHeight="1" x14ac:dyDescent="0.25"/>
    <row r="45054" ht="0" hidden="1" customHeight="1" x14ac:dyDescent="0.25"/>
    <row r="45055" ht="0" hidden="1" customHeight="1" x14ac:dyDescent="0.25"/>
    <row r="45056" ht="0" hidden="1" customHeight="1" x14ac:dyDescent="0.25"/>
    <row r="45057" ht="0" hidden="1" customHeight="1" x14ac:dyDescent="0.25"/>
    <row r="45058" ht="0" hidden="1" customHeight="1" x14ac:dyDescent="0.25"/>
    <row r="45059" ht="0" hidden="1" customHeight="1" x14ac:dyDescent="0.25"/>
    <row r="45060" ht="0" hidden="1" customHeight="1" x14ac:dyDescent="0.25"/>
    <row r="45061" ht="0" hidden="1" customHeight="1" x14ac:dyDescent="0.25"/>
    <row r="45062" ht="0" hidden="1" customHeight="1" x14ac:dyDescent="0.25"/>
    <row r="45063" ht="0" hidden="1" customHeight="1" x14ac:dyDescent="0.25"/>
    <row r="45064" ht="0" hidden="1" customHeight="1" x14ac:dyDescent="0.25"/>
    <row r="45065" ht="0" hidden="1" customHeight="1" x14ac:dyDescent="0.25"/>
    <row r="45066" ht="0" hidden="1" customHeight="1" x14ac:dyDescent="0.25"/>
    <row r="45067" ht="0" hidden="1" customHeight="1" x14ac:dyDescent="0.25"/>
    <row r="45068" ht="0" hidden="1" customHeight="1" x14ac:dyDescent="0.25"/>
    <row r="45069" ht="0" hidden="1" customHeight="1" x14ac:dyDescent="0.25"/>
    <row r="45070" ht="0" hidden="1" customHeight="1" x14ac:dyDescent="0.25"/>
    <row r="45071" ht="0" hidden="1" customHeight="1" x14ac:dyDescent="0.25"/>
    <row r="45072" ht="0" hidden="1" customHeight="1" x14ac:dyDescent="0.25"/>
    <row r="45073" ht="0" hidden="1" customHeight="1" x14ac:dyDescent="0.25"/>
    <row r="45074" ht="0" hidden="1" customHeight="1" x14ac:dyDescent="0.25"/>
    <row r="45075" ht="0" hidden="1" customHeight="1" x14ac:dyDescent="0.25"/>
    <row r="45076" ht="0" hidden="1" customHeight="1" x14ac:dyDescent="0.25"/>
    <row r="45077" ht="0" hidden="1" customHeight="1" x14ac:dyDescent="0.25"/>
    <row r="45078" ht="0" hidden="1" customHeight="1" x14ac:dyDescent="0.25"/>
    <row r="45079" ht="0" hidden="1" customHeight="1" x14ac:dyDescent="0.25"/>
    <row r="45080" ht="0" hidden="1" customHeight="1" x14ac:dyDescent="0.25"/>
    <row r="45081" ht="0" hidden="1" customHeight="1" x14ac:dyDescent="0.25"/>
    <row r="45082" ht="0" hidden="1" customHeight="1" x14ac:dyDescent="0.25"/>
    <row r="45083" ht="0" hidden="1" customHeight="1" x14ac:dyDescent="0.25"/>
    <row r="45084" ht="0" hidden="1" customHeight="1" x14ac:dyDescent="0.25"/>
    <row r="45085" ht="0" hidden="1" customHeight="1" x14ac:dyDescent="0.25"/>
    <row r="45086" ht="0" hidden="1" customHeight="1" x14ac:dyDescent="0.25"/>
    <row r="45087" ht="0" hidden="1" customHeight="1" x14ac:dyDescent="0.25"/>
    <row r="45088" ht="0" hidden="1" customHeight="1" x14ac:dyDescent="0.25"/>
    <row r="45089" ht="0" hidden="1" customHeight="1" x14ac:dyDescent="0.25"/>
    <row r="45090" ht="0" hidden="1" customHeight="1" x14ac:dyDescent="0.25"/>
    <row r="45091" ht="0" hidden="1" customHeight="1" x14ac:dyDescent="0.25"/>
    <row r="45092" ht="0" hidden="1" customHeight="1" x14ac:dyDescent="0.25"/>
    <row r="45093" ht="0" hidden="1" customHeight="1" x14ac:dyDescent="0.25"/>
    <row r="45094" ht="0" hidden="1" customHeight="1" x14ac:dyDescent="0.25"/>
    <row r="45095" ht="0" hidden="1" customHeight="1" x14ac:dyDescent="0.25"/>
    <row r="45096" ht="0" hidden="1" customHeight="1" x14ac:dyDescent="0.25"/>
    <row r="45097" ht="0" hidden="1" customHeight="1" x14ac:dyDescent="0.25"/>
    <row r="45098" ht="0" hidden="1" customHeight="1" x14ac:dyDescent="0.25"/>
    <row r="45099" ht="0" hidden="1" customHeight="1" x14ac:dyDescent="0.25"/>
    <row r="45100" ht="0" hidden="1" customHeight="1" x14ac:dyDescent="0.25"/>
    <row r="45101" ht="0" hidden="1" customHeight="1" x14ac:dyDescent="0.25"/>
    <row r="45102" ht="0" hidden="1" customHeight="1" x14ac:dyDescent="0.25"/>
    <row r="45103" ht="0" hidden="1" customHeight="1" x14ac:dyDescent="0.25"/>
    <row r="45104" ht="0" hidden="1" customHeight="1" x14ac:dyDescent="0.25"/>
    <row r="45105" ht="0" hidden="1" customHeight="1" x14ac:dyDescent="0.25"/>
    <row r="45106" ht="0" hidden="1" customHeight="1" x14ac:dyDescent="0.25"/>
    <row r="45107" ht="0" hidden="1" customHeight="1" x14ac:dyDescent="0.25"/>
    <row r="45108" ht="0" hidden="1" customHeight="1" x14ac:dyDescent="0.25"/>
    <row r="45109" ht="0" hidden="1" customHeight="1" x14ac:dyDescent="0.25"/>
    <row r="45110" ht="0" hidden="1" customHeight="1" x14ac:dyDescent="0.25"/>
    <row r="45111" ht="0" hidden="1" customHeight="1" x14ac:dyDescent="0.25"/>
    <row r="45112" ht="0" hidden="1" customHeight="1" x14ac:dyDescent="0.25"/>
    <row r="45113" ht="0" hidden="1" customHeight="1" x14ac:dyDescent="0.25"/>
    <row r="45114" ht="0" hidden="1" customHeight="1" x14ac:dyDescent="0.25"/>
    <row r="45115" ht="0" hidden="1" customHeight="1" x14ac:dyDescent="0.25"/>
    <row r="45116" ht="0" hidden="1" customHeight="1" x14ac:dyDescent="0.25"/>
    <row r="45117" ht="0" hidden="1" customHeight="1" x14ac:dyDescent="0.25"/>
    <row r="45118" ht="0" hidden="1" customHeight="1" x14ac:dyDescent="0.25"/>
    <row r="45119" ht="0" hidden="1" customHeight="1" x14ac:dyDescent="0.25"/>
    <row r="45120" ht="0" hidden="1" customHeight="1" x14ac:dyDescent="0.25"/>
    <row r="45121" ht="0" hidden="1" customHeight="1" x14ac:dyDescent="0.25"/>
    <row r="45122" ht="0" hidden="1" customHeight="1" x14ac:dyDescent="0.25"/>
    <row r="45123" ht="0" hidden="1" customHeight="1" x14ac:dyDescent="0.25"/>
    <row r="45124" ht="0" hidden="1" customHeight="1" x14ac:dyDescent="0.25"/>
    <row r="45125" ht="0" hidden="1" customHeight="1" x14ac:dyDescent="0.25"/>
    <row r="45126" ht="0" hidden="1" customHeight="1" x14ac:dyDescent="0.25"/>
    <row r="45127" ht="0" hidden="1" customHeight="1" x14ac:dyDescent="0.25"/>
    <row r="45128" ht="0" hidden="1" customHeight="1" x14ac:dyDescent="0.25"/>
    <row r="45129" ht="0" hidden="1" customHeight="1" x14ac:dyDescent="0.25"/>
    <row r="45130" ht="0" hidden="1" customHeight="1" x14ac:dyDescent="0.25"/>
    <row r="45131" ht="0" hidden="1" customHeight="1" x14ac:dyDescent="0.25"/>
    <row r="45132" ht="0" hidden="1" customHeight="1" x14ac:dyDescent="0.25"/>
    <row r="45133" ht="0" hidden="1" customHeight="1" x14ac:dyDescent="0.25"/>
    <row r="45134" ht="0" hidden="1" customHeight="1" x14ac:dyDescent="0.25"/>
    <row r="45135" ht="0" hidden="1" customHeight="1" x14ac:dyDescent="0.25"/>
    <row r="45136" ht="0" hidden="1" customHeight="1" x14ac:dyDescent="0.25"/>
    <row r="45137" ht="0" hidden="1" customHeight="1" x14ac:dyDescent="0.25"/>
    <row r="45138" ht="0" hidden="1" customHeight="1" x14ac:dyDescent="0.25"/>
    <row r="45139" ht="0" hidden="1" customHeight="1" x14ac:dyDescent="0.25"/>
    <row r="45140" ht="0" hidden="1" customHeight="1" x14ac:dyDescent="0.25"/>
    <row r="45141" ht="0" hidden="1" customHeight="1" x14ac:dyDescent="0.25"/>
    <row r="45142" ht="0" hidden="1" customHeight="1" x14ac:dyDescent="0.25"/>
    <row r="45143" ht="0" hidden="1" customHeight="1" x14ac:dyDescent="0.25"/>
    <row r="45144" ht="0" hidden="1" customHeight="1" x14ac:dyDescent="0.25"/>
    <row r="45145" ht="0" hidden="1" customHeight="1" x14ac:dyDescent="0.25"/>
    <row r="45146" ht="0" hidden="1" customHeight="1" x14ac:dyDescent="0.25"/>
    <row r="45147" ht="0" hidden="1" customHeight="1" x14ac:dyDescent="0.25"/>
    <row r="45148" ht="0" hidden="1" customHeight="1" x14ac:dyDescent="0.25"/>
    <row r="45149" ht="0" hidden="1" customHeight="1" x14ac:dyDescent="0.25"/>
    <row r="45150" ht="0" hidden="1" customHeight="1" x14ac:dyDescent="0.25"/>
    <row r="45151" ht="0" hidden="1" customHeight="1" x14ac:dyDescent="0.25"/>
    <row r="45152" ht="0" hidden="1" customHeight="1" x14ac:dyDescent="0.25"/>
    <row r="45153" ht="0" hidden="1" customHeight="1" x14ac:dyDescent="0.25"/>
    <row r="45154" ht="0" hidden="1" customHeight="1" x14ac:dyDescent="0.25"/>
    <row r="45155" ht="0" hidden="1" customHeight="1" x14ac:dyDescent="0.25"/>
    <row r="45156" ht="0" hidden="1" customHeight="1" x14ac:dyDescent="0.25"/>
    <row r="45157" ht="0" hidden="1" customHeight="1" x14ac:dyDescent="0.25"/>
    <row r="45158" ht="0" hidden="1" customHeight="1" x14ac:dyDescent="0.25"/>
    <row r="45159" ht="0" hidden="1" customHeight="1" x14ac:dyDescent="0.25"/>
    <row r="45160" ht="0" hidden="1" customHeight="1" x14ac:dyDescent="0.25"/>
    <row r="45161" ht="0" hidden="1" customHeight="1" x14ac:dyDescent="0.25"/>
    <row r="45162" ht="0" hidden="1" customHeight="1" x14ac:dyDescent="0.25"/>
    <row r="45163" ht="0" hidden="1" customHeight="1" x14ac:dyDescent="0.25"/>
    <row r="45164" ht="0" hidden="1" customHeight="1" x14ac:dyDescent="0.25"/>
    <row r="45165" ht="0" hidden="1" customHeight="1" x14ac:dyDescent="0.25"/>
    <row r="45166" ht="0" hidden="1" customHeight="1" x14ac:dyDescent="0.25"/>
    <row r="45167" ht="0" hidden="1" customHeight="1" x14ac:dyDescent="0.25"/>
    <row r="45168" ht="0" hidden="1" customHeight="1" x14ac:dyDescent="0.25"/>
    <row r="45169" ht="0" hidden="1" customHeight="1" x14ac:dyDescent="0.25"/>
    <row r="45170" ht="0" hidden="1" customHeight="1" x14ac:dyDescent="0.25"/>
    <row r="45171" ht="0" hidden="1" customHeight="1" x14ac:dyDescent="0.25"/>
    <row r="45172" ht="0" hidden="1" customHeight="1" x14ac:dyDescent="0.25"/>
    <row r="45173" ht="0" hidden="1" customHeight="1" x14ac:dyDescent="0.25"/>
    <row r="45174" ht="0" hidden="1" customHeight="1" x14ac:dyDescent="0.25"/>
    <row r="45175" ht="0" hidden="1" customHeight="1" x14ac:dyDescent="0.25"/>
    <row r="45176" ht="0" hidden="1" customHeight="1" x14ac:dyDescent="0.25"/>
    <row r="45177" ht="0" hidden="1" customHeight="1" x14ac:dyDescent="0.25"/>
    <row r="45178" ht="0" hidden="1" customHeight="1" x14ac:dyDescent="0.25"/>
    <row r="45179" ht="0" hidden="1" customHeight="1" x14ac:dyDescent="0.25"/>
    <row r="45180" ht="0" hidden="1" customHeight="1" x14ac:dyDescent="0.25"/>
    <row r="45181" ht="0" hidden="1" customHeight="1" x14ac:dyDescent="0.25"/>
    <row r="45182" ht="0" hidden="1" customHeight="1" x14ac:dyDescent="0.25"/>
    <row r="45183" ht="0" hidden="1" customHeight="1" x14ac:dyDescent="0.25"/>
    <row r="45184" ht="0" hidden="1" customHeight="1" x14ac:dyDescent="0.25"/>
    <row r="45185" ht="0" hidden="1" customHeight="1" x14ac:dyDescent="0.25"/>
    <row r="45186" ht="0" hidden="1" customHeight="1" x14ac:dyDescent="0.25"/>
    <row r="45187" ht="0" hidden="1" customHeight="1" x14ac:dyDescent="0.25"/>
    <row r="45188" ht="0" hidden="1" customHeight="1" x14ac:dyDescent="0.25"/>
    <row r="45189" ht="0" hidden="1" customHeight="1" x14ac:dyDescent="0.25"/>
    <row r="45190" ht="0" hidden="1" customHeight="1" x14ac:dyDescent="0.25"/>
    <row r="45191" ht="0" hidden="1" customHeight="1" x14ac:dyDescent="0.25"/>
    <row r="45192" ht="0" hidden="1" customHeight="1" x14ac:dyDescent="0.25"/>
    <row r="45193" ht="0" hidden="1" customHeight="1" x14ac:dyDescent="0.25"/>
    <row r="45194" ht="0" hidden="1" customHeight="1" x14ac:dyDescent="0.25"/>
    <row r="45195" ht="0" hidden="1" customHeight="1" x14ac:dyDescent="0.25"/>
    <row r="45196" ht="0" hidden="1" customHeight="1" x14ac:dyDescent="0.25"/>
    <row r="45197" ht="0" hidden="1" customHeight="1" x14ac:dyDescent="0.25"/>
    <row r="45198" ht="0" hidden="1" customHeight="1" x14ac:dyDescent="0.25"/>
    <row r="45199" ht="0" hidden="1" customHeight="1" x14ac:dyDescent="0.25"/>
    <row r="45200" ht="0" hidden="1" customHeight="1" x14ac:dyDescent="0.25"/>
    <row r="45201" ht="0" hidden="1" customHeight="1" x14ac:dyDescent="0.25"/>
    <row r="45202" ht="0" hidden="1" customHeight="1" x14ac:dyDescent="0.25"/>
    <row r="45203" ht="0" hidden="1" customHeight="1" x14ac:dyDescent="0.25"/>
    <row r="45204" ht="0" hidden="1" customHeight="1" x14ac:dyDescent="0.25"/>
    <row r="45205" ht="0" hidden="1" customHeight="1" x14ac:dyDescent="0.25"/>
    <row r="45206" ht="0" hidden="1" customHeight="1" x14ac:dyDescent="0.25"/>
    <row r="45207" ht="0" hidden="1" customHeight="1" x14ac:dyDescent="0.25"/>
    <row r="45208" ht="0" hidden="1" customHeight="1" x14ac:dyDescent="0.25"/>
    <row r="45209" ht="0" hidden="1" customHeight="1" x14ac:dyDescent="0.25"/>
    <row r="45210" ht="0" hidden="1" customHeight="1" x14ac:dyDescent="0.25"/>
    <row r="45211" ht="0" hidden="1" customHeight="1" x14ac:dyDescent="0.25"/>
    <row r="45212" ht="0" hidden="1" customHeight="1" x14ac:dyDescent="0.25"/>
    <row r="45213" ht="0" hidden="1" customHeight="1" x14ac:dyDescent="0.25"/>
    <row r="45214" ht="0" hidden="1" customHeight="1" x14ac:dyDescent="0.25"/>
    <row r="45215" ht="0" hidden="1" customHeight="1" x14ac:dyDescent="0.25"/>
    <row r="45216" ht="0" hidden="1" customHeight="1" x14ac:dyDescent="0.25"/>
    <row r="45217" ht="0" hidden="1" customHeight="1" x14ac:dyDescent="0.25"/>
    <row r="45218" ht="0" hidden="1" customHeight="1" x14ac:dyDescent="0.25"/>
    <row r="45219" ht="0" hidden="1" customHeight="1" x14ac:dyDescent="0.25"/>
    <row r="45220" ht="0" hidden="1" customHeight="1" x14ac:dyDescent="0.25"/>
    <row r="45221" ht="0" hidden="1" customHeight="1" x14ac:dyDescent="0.25"/>
    <row r="45222" ht="0" hidden="1" customHeight="1" x14ac:dyDescent="0.25"/>
    <row r="45223" ht="0" hidden="1" customHeight="1" x14ac:dyDescent="0.25"/>
    <row r="45224" ht="0" hidden="1" customHeight="1" x14ac:dyDescent="0.25"/>
    <row r="45225" ht="0" hidden="1" customHeight="1" x14ac:dyDescent="0.25"/>
    <row r="45226" ht="0" hidden="1" customHeight="1" x14ac:dyDescent="0.25"/>
    <row r="45227" ht="0" hidden="1" customHeight="1" x14ac:dyDescent="0.25"/>
    <row r="45228" ht="0" hidden="1" customHeight="1" x14ac:dyDescent="0.25"/>
    <row r="45229" ht="0" hidden="1" customHeight="1" x14ac:dyDescent="0.25"/>
    <row r="45230" ht="0" hidden="1" customHeight="1" x14ac:dyDescent="0.25"/>
    <row r="45231" ht="0" hidden="1" customHeight="1" x14ac:dyDescent="0.25"/>
    <row r="45232" ht="0" hidden="1" customHeight="1" x14ac:dyDescent="0.25"/>
    <row r="45233" ht="0" hidden="1" customHeight="1" x14ac:dyDescent="0.25"/>
    <row r="45234" ht="0" hidden="1" customHeight="1" x14ac:dyDescent="0.25"/>
    <row r="45235" ht="0" hidden="1" customHeight="1" x14ac:dyDescent="0.25"/>
    <row r="45236" ht="0" hidden="1" customHeight="1" x14ac:dyDescent="0.25"/>
    <row r="45237" ht="0" hidden="1" customHeight="1" x14ac:dyDescent="0.25"/>
    <row r="45238" ht="0" hidden="1" customHeight="1" x14ac:dyDescent="0.25"/>
    <row r="45239" ht="0" hidden="1" customHeight="1" x14ac:dyDescent="0.25"/>
    <row r="45240" ht="0" hidden="1" customHeight="1" x14ac:dyDescent="0.25"/>
    <row r="45241" ht="0" hidden="1" customHeight="1" x14ac:dyDescent="0.25"/>
    <row r="45242" ht="0" hidden="1" customHeight="1" x14ac:dyDescent="0.25"/>
    <row r="45243" ht="0" hidden="1" customHeight="1" x14ac:dyDescent="0.25"/>
    <row r="45244" ht="0" hidden="1" customHeight="1" x14ac:dyDescent="0.25"/>
    <row r="45245" ht="0" hidden="1" customHeight="1" x14ac:dyDescent="0.25"/>
    <row r="45246" ht="0" hidden="1" customHeight="1" x14ac:dyDescent="0.25"/>
    <row r="45247" ht="0" hidden="1" customHeight="1" x14ac:dyDescent="0.25"/>
    <row r="45248" ht="0" hidden="1" customHeight="1" x14ac:dyDescent="0.25"/>
    <row r="45249" ht="0" hidden="1" customHeight="1" x14ac:dyDescent="0.25"/>
    <row r="45250" ht="0" hidden="1" customHeight="1" x14ac:dyDescent="0.25"/>
    <row r="45251" ht="0" hidden="1" customHeight="1" x14ac:dyDescent="0.25"/>
    <row r="45252" ht="0" hidden="1" customHeight="1" x14ac:dyDescent="0.25"/>
    <row r="45253" ht="0" hidden="1" customHeight="1" x14ac:dyDescent="0.25"/>
    <row r="45254" ht="0" hidden="1" customHeight="1" x14ac:dyDescent="0.25"/>
    <row r="45255" ht="0" hidden="1" customHeight="1" x14ac:dyDescent="0.25"/>
    <row r="45256" ht="0" hidden="1" customHeight="1" x14ac:dyDescent="0.25"/>
    <row r="45257" ht="0" hidden="1" customHeight="1" x14ac:dyDescent="0.25"/>
    <row r="45258" ht="0" hidden="1" customHeight="1" x14ac:dyDescent="0.25"/>
    <row r="45259" ht="0" hidden="1" customHeight="1" x14ac:dyDescent="0.25"/>
    <row r="45260" ht="0" hidden="1" customHeight="1" x14ac:dyDescent="0.25"/>
    <row r="45261" ht="0" hidden="1" customHeight="1" x14ac:dyDescent="0.25"/>
    <row r="45262" ht="0" hidden="1" customHeight="1" x14ac:dyDescent="0.25"/>
    <row r="45263" ht="0" hidden="1" customHeight="1" x14ac:dyDescent="0.25"/>
    <row r="45264" ht="0" hidden="1" customHeight="1" x14ac:dyDescent="0.25"/>
    <row r="45265" ht="0" hidden="1" customHeight="1" x14ac:dyDescent="0.25"/>
    <row r="45266" ht="0" hidden="1" customHeight="1" x14ac:dyDescent="0.25"/>
    <row r="45267" ht="0" hidden="1" customHeight="1" x14ac:dyDescent="0.25"/>
    <row r="45268" ht="0" hidden="1" customHeight="1" x14ac:dyDescent="0.25"/>
    <row r="45269" ht="0" hidden="1" customHeight="1" x14ac:dyDescent="0.25"/>
    <row r="45270" ht="0" hidden="1" customHeight="1" x14ac:dyDescent="0.25"/>
    <row r="45271" ht="0" hidden="1" customHeight="1" x14ac:dyDescent="0.25"/>
    <row r="45272" ht="0" hidden="1" customHeight="1" x14ac:dyDescent="0.25"/>
    <row r="45273" ht="0" hidden="1" customHeight="1" x14ac:dyDescent="0.25"/>
    <row r="45274" ht="0" hidden="1" customHeight="1" x14ac:dyDescent="0.25"/>
    <row r="45275" ht="0" hidden="1" customHeight="1" x14ac:dyDescent="0.25"/>
    <row r="45276" ht="0" hidden="1" customHeight="1" x14ac:dyDescent="0.25"/>
    <row r="45277" ht="0" hidden="1" customHeight="1" x14ac:dyDescent="0.25"/>
    <row r="45278" ht="0" hidden="1" customHeight="1" x14ac:dyDescent="0.25"/>
    <row r="45279" ht="0" hidden="1" customHeight="1" x14ac:dyDescent="0.25"/>
    <row r="45280" ht="0" hidden="1" customHeight="1" x14ac:dyDescent="0.25"/>
    <row r="45281" ht="0" hidden="1" customHeight="1" x14ac:dyDescent="0.25"/>
    <row r="45282" ht="0" hidden="1" customHeight="1" x14ac:dyDescent="0.25"/>
    <row r="45283" ht="0" hidden="1" customHeight="1" x14ac:dyDescent="0.25"/>
    <row r="45284" ht="0" hidden="1" customHeight="1" x14ac:dyDescent="0.25"/>
    <row r="45285" ht="0" hidden="1" customHeight="1" x14ac:dyDescent="0.25"/>
    <row r="45286" ht="0" hidden="1" customHeight="1" x14ac:dyDescent="0.25"/>
    <row r="45287" ht="0" hidden="1" customHeight="1" x14ac:dyDescent="0.25"/>
    <row r="45288" ht="0" hidden="1" customHeight="1" x14ac:dyDescent="0.25"/>
    <row r="45289" ht="0" hidden="1" customHeight="1" x14ac:dyDescent="0.25"/>
    <row r="45290" ht="0" hidden="1" customHeight="1" x14ac:dyDescent="0.25"/>
    <row r="45291" ht="0" hidden="1" customHeight="1" x14ac:dyDescent="0.25"/>
    <row r="45292" ht="0" hidden="1" customHeight="1" x14ac:dyDescent="0.25"/>
    <row r="45293" ht="0" hidden="1" customHeight="1" x14ac:dyDescent="0.25"/>
    <row r="45294" ht="0" hidden="1" customHeight="1" x14ac:dyDescent="0.25"/>
    <row r="45295" ht="0" hidden="1" customHeight="1" x14ac:dyDescent="0.25"/>
    <row r="45296" ht="0" hidden="1" customHeight="1" x14ac:dyDescent="0.25"/>
    <row r="45297" ht="0" hidden="1" customHeight="1" x14ac:dyDescent="0.25"/>
    <row r="45298" ht="0" hidden="1" customHeight="1" x14ac:dyDescent="0.25"/>
    <row r="45299" ht="0" hidden="1" customHeight="1" x14ac:dyDescent="0.25"/>
    <row r="45300" ht="0" hidden="1" customHeight="1" x14ac:dyDescent="0.25"/>
    <row r="45301" ht="0" hidden="1" customHeight="1" x14ac:dyDescent="0.25"/>
    <row r="45302" ht="0" hidden="1" customHeight="1" x14ac:dyDescent="0.25"/>
    <row r="45303" ht="0" hidden="1" customHeight="1" x14ac:dyDescent="0.25"/>
    <row r="45304" ht="0" hidden="1" customHeight="1" x14ac:dyDescent="0.25"/>
    <row r="45305" ht="0" hidden="1" customHeight="1" x14ac:dyDescent="0.25"/>
    <row r="45306" ht="0" hidden="1" customHeight="1" x14ac:dyDescent="0.25"/>
    <row r="45307" ht="0" hidden="1" customHeight="1" x14ac:dyDescent="0.25"/>
    <row r="45308" ht="0" hidden="1" customHeight="1" x14ac:dyDescent="0.25"/>
    <row r="45309" ht="0" hidden="1" customHeight="1" x14ac:dyDescent="0.25"/>
    <row r="45310" ht="0" hidden="1" customHeight="1" x14ac:dyDescent="0.25"/>
    <row r="45311" ht="0" hidden="1" customHeight="1" x14ac:dyDescent="0.25"/>
    <row r="45312" ht="0" hidden="1" customHeight="1" x14ac:dyDescent="0.25"/>
    <row r="45313" ht="0" hidden="1" customHeight="1" x14ac:dyDescent="0.25"/>
    <row r="45314" ht="0" hidden="1" customHeight="1" x14ac:dyDescent="0.25"/>
    <row r="45315" ht="0" hidden="1" customHeight="1" x14ac:dyDescent="0.25"/>
    <row r="45316" ht="0" hidden="1" customHeight="1" x14ac:dyDescent="0.25"/>
    <row r="45317" ht="0" hidden="1" customHeight="1" x14ac:dyDescent="0.25"/>
    <row r="45318" ht="0" hidden="1" customHeight="1" x14ac:dyDescent="0.25"/>
    <row r="45319" ht="0" hidden="1" customHeight="1" x14ac:dyDescent="0.25"/>
    <row r="45320" ht="0" hidden="1" customHeight="1" x14ac:dyDescent="0.25"/>
    <row r="45321" ht="0" hidden="1" customHeight="1" x14ac:dyDescent="0.25"/>
    <row r="45322" ht="0" hidden="1" customHeight="1" x14ac:dyDescent="0.25"/>
    <row r="45323" ht="0" hidden="1" customHeight="1" x14ac:dyDescent="0.25"/>
    <row r="45324" ht="0" hidden="1" customHeight="1" x14ac:dyDescent="0.25"/>
    <row r="45325" ht="0" hidden="1" customHeight="1" x14ac:dyDescent="0.25"/>
    <row r="45326" ht="0" hidden="1" customHeight="1" x14ac:dyDescent="0.25"/>
    <row r="45327" ht="0" hidden="1" customHeight="1" x14ac:dyDescent="0.25"/>
    <row r="45328" ht="0" hidden="1" customHeight="1" x14ac:dyDescent="0.25"/>
    <row r="45329" ht="0" hidden="1" customHeight="1" x14ac:dyDescent="0.25"/>
    <row r="45330" ht="0" hidden="1" customHeight="1" x14ac:dyDescent="0.25"/>
    <row r="45331" ht="0" hidden="1" customHeight="1" x14ac:dyDescent="0.25"/>
    <row r="45332" ht="0" hidden="1" customHeight="1" x14ac:dyDescent="0.25"/>
    <row r="45333" ht="0" hidden="1" customHeight="1" x14ac:dyDescent="0.25"/>
    <row r="45334" ht="0" hidden="1" customHeight="1" x14ac:dyDescent="0.25"/>
    <row r="45335" ht="0" hidden="1" customHeight="1" x14ac:dyDescent="0.25"/>
    <row r="45336" ht="0" hidden="1" customHeight="1" x14ac:dyDescent="0.25"/>
    <row r="45337" ht="0" hidden="1" customHeight="1" x14ac:dyDescent="0.25"/>
    <row r="45338" ht="0" hidden="1" customHeight="1" x14ac:dyDescent="0.25"/>
    <row r="45339" ht="0" hidden="1" customHeight="1" x14ac:dyDescent="0.25"/>
    <row r="45340" ht="0" hidden="1" customHeight="1" x14ac:dyDescent="0.25"/>
    <row r="45341" ht="0" hidden="1" customHeight="1" x14ac:dyDescent="0.25"/>
    <row r="45342" ht="0" hidden="1" customHeight="1" x14ac:dyDescent="0.25"/>
    <row r="45343" ht="0" hidden="1" customHeight="1" x14ac:dyDescent="0.25"/>
    <row r="45344" ht="0" hidden="1" customHeight="1" x14ac:dyDescent="0.25"/>
    <row r="45345" ht="0" hidden="1" customHeight="1" x14ac:dyDescent="0.25"/>
    <row r="45346" ht="0" hidden="1" customHeight="1" x14ac:dyDescent="0.25"/>
    <row r="45347" ht="0" hidden="1" customHeight="1" x14ac:dyDescent="0.25"/>
    <row r="45348" ht="0" hidden="1" customHeight="1" x14ac:dyDescent="0.25"/>
    <row r="45349" ht="0" hidden="1" customHeight="1" x14ac:dyDescent="0.25"/>
    <row r="45350" ht="0" hidden="1" customHeight="1" x14ac:dyDescent="0.25"/>
    <row r="45351" ht="0" hidden="1" customHeight="1" x14ac:dyDescent="0.25"/>
    <row r="45352" ht="0" hidden="1" customHeight="1" x14ac:dyDescent="0.25"/>
    <row r="45353" ht="0" hidden="1" customHeight="1" x14ac:dyDescent="0.25"/>
    <row r="45354" ht="0" hidden="1" customHeight="1" x14ac:dyDescent="0.25"/>
    <row r="45355" ht="0" hidden="1" customHeight="1" x14ac:dyDescent="0.25"/>
    <row r="45356" ht="0" hidden="1" customHeight="1" x14ac:dyDescent="0.25"/>
    <row r="45357" ht="0" hidden="1" customHeight="1" x14ac:dyDescent="0.25"/>
    <row r="45358" ht="0" hidden="1" customHeight="1" x14ac:dyDescent="0.25"/>
    <row r="45359" ht="0" hidden="1" customHeight="1" x14ac:dyDescent="0.25"/>
    <row r="45360" ht="0" hidden="1" customHeight="1" x14ac:dyDescent="0.25"/>
    <row r="45361" ht="0" hidden="1" customHeight="1" x14ac:dyDescent="0.25"/>
    <row r="45362" ht="0" hidden="1" customHeight="1" x14ac:dyDescent="0.25"/>
    <row r="45363" ht="0" hidden="1" customHeight="1" x14ac:dyDescent="0.25"/>
    <row r="45364" ht="0" hidden="1" customHeight="1" x14ac:dyDescent="0.25"/>
    <row r="45365" ht="0" hidden="1" customHeight="1" x14ac:dyDescent="0.25"/>
    <row r="45366" ht="0" hidden="1" customHeight="1" x14ac:dyDescent="0.25"/>
    <row r="45367" ht="0" hidden="1" customHeight="1" x14ac:dyDescent="0.25"/>
    <row r="45368" ht="0" hidden="1" customHeight="1" x14ac:dyDescent="0.25"/>
    <row r="45369" ht="0" hidden="1" customHeight="1" x14ac:dyDescent="0.25"/>
    <row r="45370" ht="0" hidden="1" customHeight="1" x14ac:dyDescent="0.25"/>
    <row r="45371" ht="0" hidden="1" customHeight="1" x14ac:dyDescent="0.25"/>
    <row r="45372" ht="0" hidden="1" customHeight="1" x14ac:dyDescent="0.25"/>
    <row r="45373" ht="0" hidden="1" customHeight="1" x14ac:dyDescent="0.25"/>
    <row r="45374" ht="0" hidden="1" customHeight="1" x14ac:dyDescent="0.25"/>
    <row r="45375" ht="0" hidden="1" customHeight="1" x14ac:dyDescent="0.25"/>
    <row r="45376" ht="0" hidden="1" customHeight="1" x14ac:dyDescent="0.25"/>
    <row r="45377" ht="0" hidden="1" customHeight="1" x14ac:dyDescent="0.25"/>
    <row r="45378" ht="0" hidden="1" customHeight="1" x14ac:dyDescent="0.25"/>
    <row r="45379" ht="0" hidden="1" customHeight="1" x14ac:dyDescent="0.25"/>
    <row r="45380" ht="0" hidden="1" customHeight="1" x14ac:dyDescent="0.25"/>
    <row r="45381" ht="0" hidden="1" customHeight="1" x14ac:dyDescent="0.25"/>
    <row r="45382" ht="0" hidden="1" customHeight="1" x14ac:dyDescent="0.25"/>
    <row r="45383" ht="0" hidden="1" customHeight="1" x14ac:dyDescent="0.25"/>
    <row r="45384" ht="0" hidden="1" customHeight="1" x14ac:dyDescent="0.25"/>
    <row r="45385" ht="0" hidden="1" customHeight="1" x14ac:dyDescent="0.25"/>
    <row r="45386" ht="0" hidden="1" customHeight="1" x14ac:dyDescent="0.25"/>
    <row r="45387" ht="0" hidden="1" customHeight="1" x14ac:dyDescent="0.25"/>
    <row r="45388" ht="0" hidden="1" customHeight="1" x14ac:dyDescent="0.25"/>
    <row r="45389" ht="0" hidden="1" customHeight="1" x14ac:dyDescent="0.25"/>
    <row r="45390" ht="0" hidden="1" customHeight="1" x14ac:dyDescent="0.25"/>
    <row r="45391" ht="0" hidden="1" customHeight="1" x14ac:dyDescent="0.25"/>
    <row r="45392" ht="0" hidden="1" customHeight="1" x14ac:dyDescent="0.25"/>
    <row r="45393" ht="0" hidden="1" customHeight="1" x14ac:dyDescent="0.25"/>
    <row r="45394" ht="0" hidden="1" customHeight="1" x14ac:dyDescent="0.25"/>
    <row r="45395" ht="0" hidden="1" customHeight="1" x14ac:dyDescent="0.25"/>
    <row r="45396" ht="0" hidden="1" customHeight="1" x14ac:dyDescent="0.25"/>
    <row r="45397" ht="0" hidden="1" customHeight="1" x14ac:dyDescent="0.25"/>
    <row r="45398" ht="0" hidden="1" customHeight="1" x14ac:dyDescent="0.25"/>
    <row r="45399" ht="0" hidden="1" customHeight="1" x14ac:dyDescent="0.25"/>
    <row r="45400" ht="0" hidden="1" customHeight="1" x14ac:dyDescent="0.25"/>
    <row r="45401" ht="0" hidden="1" customHeight="1" x14ac:dyDescent="0.25"/>
    <row r="45402" ht="0" hidden="1" customHeight="1" x14ac:dyDescent="0.25"/>
    <row r="45403" ht="0" hidden="1" customHeight="1" x14ac:dyDescent="0.25"/>
    <row r="45404" ht="0" hidden="1" customHeight="1" x14ac:dyDescent="0.25"/>
    <row r="45405" ht="0" hidden="1" customHeight="1" x14ac:dyDescent="0.25"/>
    <row r="45406" ht="0" hidden="1" customHeight="1" x14ac:dyDescent="0.25"/>
    <row r="45407" ht="0" hidden="1" customHeight="1" x14ac:dyDescent="0.25"/>
    <row r="45408" ht="0" hidden="1" customHeight="1" x14ac:dyDescent="0.25"/>
    <row r="45409" ht="0" hidden="1" customHeight="1" x14ac:dyDescent="0.25"/>
    <row r="45410" ht="0" hidden="1" customHeight="1" x14ac:dyDescent="0.25"/>
    <row r="45411" ht="0" hidden="1" customHeight="1" x14ac:dyDescent="0.25"/>
    <row r="45412" ht="0" hidden="1" customHeight="1" x14ac:dyDescent="0.25"/>
    <row r="45413" ht="0" hidden="1" customHeight="1" x14ac:dyDescent="0.25"/>
    <row r="45414" ht="0" hidden="1" customHeight="1" x14ac:dyDescent="0.25"/>
    <row r="45415" ht="0" hidden="1" customHeight="1" x14ac:dyDescent="0.25"/>
    <row r="45416" ht="0" hidden="1" customHeight="1" x14ac:dyDescent="0.25"/>
    <row r="45417" ht="0" hidden="1" customHeight="1" x14ac:dyDescent="0.25"/>
    <row r="45418" ht="0" hidden="1" customHeight="1" x14ac:dyDescent="0.25"/>
    <row r="45419" ht="0" hidden="1" customHeight="1" x14ac:dyDescent="0.25"/>
    <row r="45420" ht="0" hidden="1" customHeight="1" x14ac:dyDescent="0.25"/>
    <row r="45421" ht="0" hidden="1" customHeight="1" x14ac:dyDescent="0.25"/>
    <row r="45422" ht="0" hidden="1" customHeight="1" x14ac:dyDescent="0.25"/>
    <row r="45423" ht="0" hidden="1" customHeight="1" x14ac:dyDescent="0.25"/>
    <row r="45424" ht="0" hidden="1" customHeight="1" x14ac:dyDescent="0.25"/>
    <row r="45425" ht="0" hidden="1" customHeight="1" x14ac:dyDescent="0.25"/>
    <row r="45426" ht="0" hidden="1" customHeight="1" x14ac:dyDescent="0.25"/>
    <row r="45427" ht="0" hidden="1" customHeight="1" x14ac:dyDescent="0.25"/>
    <row r="45428" ht="0" hidden="1" customHeight="1" x14ac:dyDescent="0.25"/>
    <row r="45429" ht="0" hidden="1" customHeight="1" x14ac:dyDescent="0.25"/>
    <row r="45430" ht="0" hidden="1" customHeight="1" x14ac:dyDescent="0.25"/>
    <row r="45431" ht="0" hidden="1" customHeight="1" x14ac:dyDescent="0.25"/>
    <row r="45432" ht="0" hidden="1" customHeight="1" x14ac:dyDescent="0.25"/>
    <row r="45433" ht="0" hidden="1" customHeight="1" x14ac:dyDescent="0.25"/>
    <row r="45434" ht="0" hidden="1" customHeight="1" x14ac:dyDescent="0.25"/>
    <row r="45435" ht="0" hidden="1" customHeight="1" x14ac:dyDescent="0.25"/>
    <row r="45436" ht="0" hidden="1" customHeight="1" x14ac:dyDescent="0.25"/>
    <row r="45437" ht="0" hidden="1" customHeight="1" x14ac:dyDescent="0.25"/>
    <row r="45438" ht="0" hidden="1" customHeight="1" x14ac:dyDescent="0.25"/>
    <row r="45439" ht="0" hidden="1" customHeight="1" x14ac:dyDescent="0.25"/>
    <row r="45440" ht="0" hidden="1" customHeight="1" x14ac:dyDescent="0.25"/>
    <row r="45441" ht="0" hidden="1" customHeight="1" x14ac:dyDescent="0.25"/>
    <row r="45442" ht="0" hidden="1" customHeight="1" x14ac:dyDescent="0.25"/>
    <row r="45443" ht="0" hidden="1" customHeight="1" x14ac:dyDescent="0.25"/>
    <row r="45444" ht="0" hidden="1" customHeight="1" x14ac:dyDescent="0.25"/>
    <row r="45445" ht="0" hidden="1" customHeight="1" x14ac:dyDescent="0.25"/>
    <row r="45446" ht="0" hidden="1" customHeight="1" x14ac:dyDescent="0.25"/>
    <row r="45447" ht="0" hidden="1" customHeight="1" x14ac:dyDescent="0.25"/>
    <row r="45448" ht="0" hidden="1" customHeight="1" x14ac:dyDescent="0.25"/>
    <row r="45449" ht="0" hidden="1" customHeight="1" x14ac:dyDescent="0.25"/>
    <row r="45450" ht="0" hidden="1" customHeight="1" x14ac:dyDescent="0.25"/>
    <row r="45451" ht="0" hidden="1" customHeight="1" x14ac:dyDescent="0.25"/>
    <row r="45452" ht="0" hidden="1" customHeight="1" x14ac:dyDescent="0.25"/>
    <row r="45453" ht="0" hidden="1" customHeight="1" x14ac:dyDescent="0.25"/>
    <row r="45454" ht="0" hidden="1" customHeight="1" x14ac:dyDescent="0.25"/>
    <row r="45455" ht="0" hidden="1" customHeight="1" x14ac:dyDescent="0.25"/>
    <row r="45456" ht="0" hidden="1" customHeight="1" x14ac:dyDescent="0.25"/>
    <row r="45457" ht="0" hidden="1" customHeight="1" x14ac:dyDescent="0.25"/>
    <row r="45458" ht="0" hidden="1" customHeight="1" x14ac:dyDescent="0.25"/>
    <row r="45459" ht="0" hidden="1" customHeight="1" x14ac:dyDescent="0.25"/>
    <row r="45460" ht="0" hidden="1" customHeight="1" x14ac:dyDescent="0.25"/>
    <row r="45461" ht="0" hidden="1" customHeight="1" x14ac:dyDescent="0.25"/>
    <row r="45462" ht="0" hidden="1" customHeight="1" x14ac:dyDescent="0.25"/>
    <row r="45463" ht="0" hidden="1" customHeight="1" x14ac:dyDescent="0.25"/>
    <row r="45464" ht="0" hidden="1" customHeight="1" x14ac:dyDescent="0.25"/>
    <row r="45465" ht="0" hidden="1" customHeight="1" x14ac:dyDescent="0.25"/>
    <row r="45466" ht="0" hidden="1" customHeight="1" x14ac:dyDescent="0.25"/>
    <row r="45467" ht="0" hidden="1" customHeight="1" x14ac:dyDescent="0.25"/>
    <row r="45468" ht="0" hidden="1" customHeight="1" x14ac:dyDescent="0.25"/>
    <row r="45469" ht="0" hidden="1" customHeight="1" x14ac:dyDescent="0.25"/>
    <row r="45470" ht="0" hidden="1" customHeight="1" x14ac:dyDescent="0.25"/>
    <row r="45471" ht="0" hidden="1" customHeight="1" x14ac:dyDescent="0.25"/>
    <row r="45472" ht="0" hidden="1" customHeight="1" x14ac:dyDescent="0.25"/>
    <row r="45473" ht="0" hidden="1" customHeight="1" x14ac:dyDescent="0.25"/>
    <row r="45474" ht="0" hidden="1" customHeight="1" x14ac:dyDescent="0.25"/>
    <row r="45475" ht="0" hidden="1" customHeight="1" x14ac:dyDescent="0.25"/>
    <row r="45476" ht="0" hidden="1" customHeight="1" x14ac:dyDescent="0.25"/>
    <row r="45477" ht="0" hidden="1" customHeight="1" x14ac:dyDescent="0.25"/>
    <row r="45478" ht="0" hidden="1" customHeight="1" x14ac:dyDescent="0.25"/>
    <row r="45479" ht="0" hidden="1" customHeight="1" x14ac:dyDescent="0.25"/>
    <row r="45480" ht="0" hidden="1" customHeight="1" x14ac:dyDescent="0.25"/>
    <row r="45481" ht="0" hidden="1" customHeight="1" x14ac:dyDescent="0.25"/>
    <row r="45482" ht="0" hidden="1" customHeight="1" x14ac:dyDescent="0.25"/>
    <row r="45483" ht="0" hidden="1" customHeight="1" x14ac:dyDescent="0.25"/>
    <row r="45484" ht="0" hidden="1" customHeight="1" x14ac:dyDescent="0.25"/>
    <row r="45485" ht="0" hidden="1" customHeight="1" x14ac:dyDescent="0.25"/>
    <row r="45486" ht="0" hidden="1" customHeight="1" x14ac:dyDescent="0.25"/>
    <row r="45487" ht="0" hidden="1" customHeight="1" x14ac:dyDescent="0.25"/>
    <row r="45488" ht="0" hidden="1" customHeight="1" x14ac:dyDescent="0.25"/>
    <row r="45489" ht="0" hidden="1" customHeight="1" x14ac:dyDescent="0.25"/>
    <row r="45490" ht="0" hidden="1" customHeight="1" x14ac:dyDescent="0.25"/>
    <row r="45491" ht="0" hidden="1" customHeight="1" x14ac:dyDescent="0.25"/>
    <row r="45492" ht="0" hidden="1" customHeight="1" x14ac:dyDescent="0.25"/>
    <row r="45493" ht="0" hidden="1" customHeight="1" x14ac:dyDescent="0.25"/>
    <row r="45494" ht="0" hidden="1" customHeight="1" x14ac:dyDescent="0.25"/>
    <row r="45495" ht="0" hidden="1" customHeight="1" x14ac:dyDescent="0.25"/>
    <row r="45496" ht="0" hidden="1" customHeight="1" x14ac:dyDescent="0.25"/>
    <row r="45497" ht="0" hidden="1" customHeight="1" x14ac:dyDescent="0.25"/>
    <row r="45498" ht="0" hidden="1" customHeight="1" x14ac:dyDescent="0.25"/>
    <row r="45499" ht="0" hidden="1" customHeight="1" x14ac:dyDescent="0.25"/>
    <row r="45500" ht="0" hidden="1" customHeight="1" x14ac:dyDescent="0.25"/>
    <row r="45501" ht="0" hidden="1" customHeight="1" x14ac:dyDescent="0.25"/>
    <row r="45502" ht="0" hidden="1" customHeight="1" x14ac:dyDescent="0.25"/>
    <row r="45503" ht="0" hidden="1" customHeight="1" x14ac:dyDescent="0.25"/>
    <row r="45504" ht="0" hidden="1" customHeight="1" x14ac:dyDescent="0.25"/>
    <row r="45505" ht="0" hidden="1" customHeight="1" x14ac:dyDescent="0.25"/>
    <row r="45506" ht="0" hidden="1" customHeight="1" x14ac:dyDescent="0.25"/>
    <row r="45507" ht="0" hidden="1" customHeight="1" x14ac:dyDescent="0.25"/>
    <row r="45508" ht="0" hidden="1" customHeight="1" x14ac:dyDescent="0.25"/>
    <row r="45509" ht="0" hidden="1" customHeight="1" x14ac:dyDescent="0.25"/>
    <row r="45510" ht="0" hidden="1" customHeight="1" x14ac:dyDescent="0.25"/>
    <row r="45511" ht="0" hidden="1" customHeight="1" x14ac:dyDescent="0.25"/>
    <row r="45512" ht="0" hidden="1" customHeight="1" x14ac:dyDescent="0.25"/>
    <row r="45513" ht="0" hidden="1" customHeight="1" x14ac:dyDescent="0.25"/>
    <row r="45514" ht="0" hidden="1" customHeight="1" x14ac:dyDescent="0.25"/>
    <row r="45515" ht="0" hidden="1" customHeight="1" x14ac:dyDescent="0.25"/>
    <row r="45516" ht="0" hidden="1" customHeight="1" x14ac:dyDescent="0.25"/>
    <row r="45517" ht="0" hidden="1" customHeight="1" x14ac:dyDescent="0.25"/>
    <row r="45518" ht="0" hidden="1" customHeight="1" x14ac:dyDescent="0.25"/>
    <row r="45519" ht="0" hidden="1" customHeight="1" x14ac:dyDescent="0.25"/>
    <row r="45520" ht="0" hidden="1" customHeight="1" x14ac:dyDescent="0.25"/>
    <row r="45521" ht="0" hidden="1" customHeight="1" x14ac:dyDescent="0.25"/>
    <row r="45522" ht="0" hidden="1" customHeight="1" x14ac:dyDescent="0.25"/>
    <row r="45523" ht="0" hidden="1" customHeight="1" x14ac:dyDescent="0.25"/>
    <row r="45524" ht="0" hidden="1" customHeight="1" x14ac:dyDescent="0.25"/>
    <row r="45525" ht="0" hidden="1" customHeight="1" x14ac:dyDescent="0.25"/>
    <row r="45526" ht="0" hidden="1" customHeight="1" x14ac:dyDescent="0.25"/>
    <row r="45527" ht="0" hidden="1" customHeight="1" x14ac:dyDescent="0.25"/>
    <row r="45528" ht="0" hidden="1" customHeight="1" x14ac:dyDescent="0.25"/>
    <row r="45529" ht="0" hidden="1" customHeight="1" x14ac:dyDescent="0.25"/>
    <row r="45530" ht="0" hidden="1" customHeight="1" x14ac:dyDescent="0.25"/>
    <row r="45531" ht="0" hidden="1" customHeight="1" x14ac:dyDescent="0.25"/>
    <row r="45532" ht="0" hidden="1" customHeight="1" x14ac:dyDescent="0.25"/>
    <row r="45533" ht="0" hidden="1" customHeight="1" x14ac:dyDescent="0.25"/>
    <row r="45534" ht="0" hidden="1" customHeight="1" x14ac:dyDescent="0.25"/>
    <row r="45535" ht="0" hidden="1" customHeight="1" x14ac:dyDescent="0.25"/>
    <row r="45536" ht="0" hidden="1" customHeight="1" x14ac:dyDescent="0.25"/>
    <row r="45537" ht="0" hidden="1" customHeight="1" x14ac:dyDescent="0.25"/>
    <row r="45538" ht="0" hidden="1" customHeight="1" x14ac:dyDescent="0.25"/>
    <row r="45539" ht="0" hidden="1" customHeight="1" x14ac:dyDescent="0.25"/>
    <row r="45540" ht="0" hidden="1" customHeight="1" x14ac:dyDescent="0.25"/>
    <row r="45541" ht="0" hidden="1" customHeight="1" x14ac:dyDescent="0.25"/>
    <row r="45542" ht="0" hidden="1" customHeight="1" x14ac:dyDescent="0.25"/>
    <row r="45543" ht="0" hidden="1" customHeight="1" x14ac:dyDescent="0.25"/>
    <row r="45544" ht="0" hidden="1" customHeight="1" x14ac:dyDescent="0.25"/>
    <row r="45545" ht="0" hidden="1" customHeight="1" x14ac:dyDescent="0.25"/>
    <row r="45546" ht="0" hidden="1" customHeight="1" x14ac:dyDescent="0.25"/>
    <row r="45547" ht="0" hidden="1" customHeight="1" x14ac:dyDescent="0.25"/>
    <row r="45548" ht="0" hidden="1" customHeight="1" x14ac:dyDescent="0.25"/>
    <row r="45549" ht="0" hidden="1" customHeight="1" x14ac:dyDescent="0.25"/>
    <row r="45550" ht="0" hidden="1" customHeight="1" x14ac:dyDescent="0.25"/>
    <row r="45551" ht="0" hidden="1" customHeight="1" x14ac:dyDescent="0.25"/>
    <row r="45552" ht="0" hidden="1" customHeight="1" x14ac:dyDescent="0.25"/>
    <row r="45553" ht="0" hidden="1" customHeight="1" x14ac:dyDescent="0.25"/>
    <row r="45554" ht="0" hidden="1" customHeight="1" x14ac:dyDescent="0.25"/>
    <row r="45555" ht="0" hidden="1" customHeight="1" x14ac:dyDescent="0.25"/>
    <row r="45556" ht="0" hidden="1" customHeight="1" x14ac:dyDescent="0.25"/>
    <row r="45557" ht="0" hidden="1" customHeight="1" x14ac:dyDescent="0.25"/>
    <row r="45558" ht="0" hidden="1" customHeight="1" x14ac:dyDescent="0.25"/>
    <row r="45559" ht="0" hidden="1" customHeight="1" x14ac:dyDescent="0.25"/>
    <row r="45560" ht="0" hidden="1" customHeight="1" x14ac:dyDescent="0.25"/>
    <row r="45561" ht="0" hidden="1" customHeight="1" x14ac:dyDescent="0.25"/>
    <row r="45562" ht="0" hidden="1" customHeight="1" x14ac:dyDescent="0.25"/>
    <row r="45563" ht="0" hidden="1" customHeight="1" x14ac:dyDescent="0.25"/>
    <row r="45564" ht="0" hidden="1" customHeight="1" x14ac:dyDescent="0.25"/>
    <row r="45565" ht="0" hidden="1" customHeight="1" x14ac:dyDescent="0.25"/>
    <row r="45566" ht="0" hidden="1" customHeight="1" x14ac:dyDescent="0.25"/>
    <row r="45567" ht="0" hidden="1" customHeight="1" x14ac:dyDescent="0.25"/>
    <row r="45568" ht="0" hidden="1" customHeight="1" x14ac:dyDescent="0.25"/>
    <row r="45569" ht="0" hidden="1" customHeight="1" x14ac:dyDescent="0.25"/>
    <row r="45570" ht="0" hidden="1" customHeight="1" x14ac:dyDescent="0.25"/>
    <row r="45571" ht="0" hidden="1" customHeight="1" x14ac:dyDescent="0.25"/>
    <row r="45572" ht="0" hidden="1" customHeight="1" x14ac:dyDescent="0.25"/>
    <row r="45573" ht="0" hidden="1" customHeight="1" x14ac:dyDescent="0.25"/>
    <row r="45574" ht="0" hidden="1" customHeight="1" x14ac:dyDescent="0.25"/>
    <row r="45575" ht="0" hidden="1" customHeight="1" x14ac:dyDescent="0.25"/>
    <row r="45576" ht="0" hidden="1" customHeight="1" x14ac:dyDescent="0.25"/>
    <row r="45577" ht="0" hidden="1" customHeight="1" x14ac:dyDescent="0.25"/>
    <row r="45578" ht="0" hidden="1" customHeight="1" x14ac:dyDescent="0.25"/>
    <row r="45579" ht="0" hidden="1" customHeight="1" x14ac:dyDescent="0.25"/>
    <row r="45580" ht="0" hidden="1" customHeight="1" x14ac:dyDescent="0.25"/>
    <row r="45581" ht="0" hidden="1" customHeight="1" x14ac:dyDescent="0.25"/>
    <row r="45582" ht="0" hidden="1" customHeight="1" x14ac:dyDescent="0.25"/>
    <row r="45583" ht="0" hidden="1" customHeight="1" x14ac:dyDescent="0.25"/>
    <row r="45584" ht="0" hidden="1" customHeight="1" x14ac:dyDescent="0.25"/>
    <row r="45585" ht="0" hidden="1" customHeight="1" x14ac:dyDescent="0.25"/>
    <row r="45586" ht="0" hidden="1" customHeight="1" x14ac:dyDescent="0.25"/>
    <row r="45587" ht="0" hidden="1" customHeight="1" x14ac:dyDescent="0.25"/>
    <row r="45588" ht="0" hidden="1" customHeight="1" x14ac:dyDescent="0.25"/>
    <row r="45589" ht="0" hidden="1" customHeight="1" x14ac:dyDescent="0.25"/>
    <row r="45590" ht="0" hidden="1" customHeight="1" x14ac:dyDescent="0.25"/>
    <row r="45591" ht="0" hidden="1" customHeight="1" x14ac:dyDescent="0.25"/>
    <row r="45592" ht="0" hidden="1" customHeight="1" x14ac:dyDescent="0.25"/>
    <row r="45593" ht="0" hidden="1" customHeight="1" x14ac:dyDescent="0.25"/>
    <row r="45594" ht="0" hidden="1" customHeight="1" x14ac:dyDescent="0.25"/>
    <row r="45595" ht="0" hidden="1" customHeight="1" x14ac:dyDescent="0.25"/>
    <row r="45596" ht="0" hidden="1" customHeight="1" x14ac:dyDescent="0.25"/>
    <row r="45597" ht="0" hidden="1" customHeight="1" x14ac:dyDescent="0.25"/>
    <row r="45598" ht="0" hidden="1" customHeight="1" x14ac:dyDescent="0.25"/>
    <row r="45599" ht="0" hidden="1" customHeight="1" x14ac:dyDescent="0.25"/>
    <row r="45600" ht="0" hidden="1" customHeight="1" x14ac:dyDescent="0.25"/>
    <row r="45601" ht="0" hidden="1" customHeight="1" x14ac:dyDescent="0.25"/>
    <row r="45602" ht="0" hidden="1" customHeight="1" x14ac:dyDescent="0.25"/>
    <row r="45603" ht="0" hidden="1" customHeight="1" x14ac:dyDescent="0.25"/>
    <row r="45604" ht="0" hidden="1" customHeight="1" x14ac:dyDescent="0.25"/>
    <row r="45605" ht="0" hidden="1" customHeight="1" x14ac:dyDescent="0.25"/>
    <row r="45606" ht="0" hidden="1" customHeight="1" x14ac:dyDescent="0.25"/>
    <row r="45607" ht="0" hidden="1" customHeight="1" x14ac:dyDescent="0.25"/>
    <row r="45608" ht="0" hidden="1" customHeight="1" x14ac:dyDescent="0.25"/>
    <row r="45609" ht="0" hidden="1" customHeight="1" x14ac:dyDescent="0.25"/>
    <row r="45610" ht="0" hidden="1" customHeight="1" x14ac:dyDescent="0.25"/>
    <row r="45611" ht="0" hidden="1" customHeight="1" x14ac:dyDescent="0.25"/>
    <row r="45612" ht="0" hidden="1" customHeight="1" x14ac:dyDescent="0.25"/>
    <row r="45613" ht="0" hidden="1" customHeight="1" x14ac:dyDescent="0.25"/>
    <row r="45614" ht="0" hidden="1" customHeight="1" x14ac:dyDescent="0.25"/>
    <row r="45615" ht="0" hidden="1" customHeight="1" x14ac:dyDescent="0.25"/>
    <row r="45616" ht="0" hidden="1" customHeight="1" x14ac:dyDescent="0.25"/>
    <row r="45617" ht="0" hidden="1" customHeight="1" x14ac:dyDescent="0.25"/>
    <row r="45618" ht="0" hidden="1" customHeight="1" x14ac:dyDescent="0.25"/>
    <row r="45619" ht="0" hidden="1" customHeight="1" x14ac:dyDescent="0.25"/>
    <row r="45620" ht="0" hidden="1" customHeight="1" x14ac:dyDescent="0.25"/>
    <row r="45621" ht="0" hidden="1" customHeight="1" x14ac:dyDescent="0.25"/>
    <row r="45622" ht="0" hidden="1" customHeight="1" x14ac:dyDescent="0.25"/>
    <row r="45623" ht="0" hidden="1" customHeight="1" x14ac:dyDescent="0.25"/>
    <row r="45624" ht="0" hidden="1" customHeight="1" x14ac:dyDescent="0.25"/>
    <row r="45625" ht="0" hidden="1" customHeight="1" x14ac:dyDescent="0.25"/>
    <row r="45626" ht="0" hidden="1" customHeight="1" x14ac:dyDescent="0.25"/>
    <row r="45627" ht="0" hidden="1" customHeight="1" x14ac:dyDescent="0.25"/>
    <row r="45628" ht="0" hidden="1" customHeight="1" x14ac:dyDescent="0.25"/>
    <row r="45629" ht="0" hidden="1" customHeight="1" x14ac:dyDescent="0.25"/>
    <row r="45630" ht="0" hidden="1" customHeight="1" x14ac:dyDescent="0.25"/>
    <row r="45631" ht="0" hidden="1" customHeight="1" x14ac:dyDescent="0.25"/>
    <row r="45632" ht="0" hidden="1" customHeight="1" x14ac:dyDescent="0.25"/>
    <row r="45633" ht="0" hidden="1" customHeight="1" x14ac:dyDescent="0.25"/>
    <row r="45634" ht="0" hidden="1" customHeight="1" x14ac:dyDescent="0.25"/>
    <row r="45635" ht="0" hidden="1" customHeight="1" x14ac:dyDescent="0.25"/>
    <row r="45636" ht="0" hidden="1" customHeight="1" x14ac:dyDescent="0.25"/>
    <row r="45637" ht="0" hidden="1" customHeight="1" x14ac:dyDescent="0.25"/>
    <row r="45638" ht="0" hidden="1" customHeight="1" x14ac:dyDescent="0.25"/>
    <row r="45639" ht="0" hidden="1" customHeight="1" x14ac:dyDescent="0.25"/>
    <row r="45640" ht="0" hidden="1" customHeight="1" x14ac:dyDescent="0.25"/>
    <row r="45641" ht="0" hidden="1" customHeight="1" x14ac:dyDescent="0.25"/>
    <row r="45642" ht="0" hidden="1" customHeight="1" x14ac:dyDescent="0.25"/>
    <row r="45643" ht="0" hidden="1" customHeight="1" x14ac:dyDescent="0.25"/>
    <row r="45644" ht="0" hidden="1" customHeight="1" x14ac:dyDescent="0.25"/>
    <row r="45645" ht="0" hidden="1" customHeight="1" x14ac:dyDescent="0.25"/>
    <row r="45646" ht="0" hidden="1" customHeight="1" x14ac:dyDescent="0.25"/>
    <row r="45647" ht="0" hidden="1" customHeight="1" x14ac:dyDescent="0.25"/>
    <row r="45648" ht="0" hidden="1" customHeight="1" x14ac:dyDescent="0.25"/>
    <row r="45649" ht="0" hidden="1" customHeight="1" x14ac:dyDescent="0.25"/>
    <row r="45650" ht="0" hidden="1" customHeight="1" x14ac:dyDescent="0.25"/>
    <row r="45651" ht="0" hidden="1" customHeight="1" x14ac:dyDescent="0.25"/>
    <row r="45652" ht="0" hidden="1" customHeight="1" x14ac:dyDescent="0.25"/>
    <row r="45653" ht="0" hidden="1" customHeight="1" x14ac:dyDescent="0.25"/>
    <row r="45654" ht="0" hidden="1" customHeight="1" x14ac:dyDescent="0.25"/>
    <row r="45655" ht="0" hidden="1" customHeight="1" x14ac:dyDescent="0.25"/>
    <row r="45656" ht="0" hidden="1" customHeight="1" x14ac:dyDescent="0.25"/>
    <row r="45657" ht="0" hidden="1" customHeight="1" x14ac:dyDescent="0.25"/>
    <row r="45658" ht="0" hidden="1" customHeight="1" x14ac:dyDescent="0.25"/>
    <row r="45659" ht="0" hidden="1" customHeight="1" x14ac:dyDescent="0.25"/>
    <row r="45660" ht="0" hidden="1" customHeight="1" x14ac:dyDescent="0.25"/>
    <row r="45661" ht="0" hidden="1" customHeight="1" x14ac:dyDescent="0.25"/>
    <row r="45662" ht="0" hidden="1" customHeight="1" x14ac:dyDescent="0.25"/>
    <row r="45663" ht="0" hidden="1" customHeight="1" x14ac:dyDescent="0.25"/>
    <row r="45664" ht="0" hidden="1" customHeight="1" x14ac:dyDescent="0.25"/>
    <row r="45665" ht="0" hidden="1" customHeight="1" x14ac:dyDescent="0.25"/>
    <row r="45666" ht="0" hidden="1" customHeight="1" x14ac:dyDescent="0.25"/>
    <row r="45667" ht="0" hidden="1" customHeight="1" x14ac:dyDescent="0.25"/>
    <row r="45668" ht="0" hidden="1" customHeight="1" x14ac:dyDescent="0.25"/>
    <row r="45669" ht="0" hidden="1" customHeight="1" x14ac:dyDescent="0.25"/>
    <row r="45670" ht="0" hidden="1" customHeight="1" x14ac:dyDescent="0.25"/>
    <row r="45671" ht="0" hidden="1" customHeight="1" x14ac:dyDescent="0.25"/>
    <row r="45672" ht="0" hidden="1" customHeight="1" x14ac:dyDescent="0.25"/>
    <row r="45673" ht="0" hidden="1" customHeight="1" x14ac:dyDescent="0.25"/>
    <row r="45674" ht="0" hidden="1" customHeight="1" x14ac:dyDescent="0.25"/>
    <row r="45675" ht="0" hidden="1" customHeight="1" x14ac:dyDescent="0.25"/>
    <row r="45676" ht="0" hidden="1" customHeight="1" x14ac:dyDescent="0.25"/>
    <row r="45677" ht="0" hidden="1" customHeight="1" x14ac:dyDescent="0.25"/>
    <row r="45678" ht="0" hidden="1" customHeight="1" x14ac:dyDescent="0.25"/>
    <row r="45679" ht="0" hidden="1" customHeight="1" x14ac:dyDescent="0.25"/>
    <row r="45680" ht="0" hidden="1" customHeight="1" x14ac:dyDescent="0.25"/>
    <row r="45681" ht="0" hidden="1" customHeight="1" x14ac:dyDescent="0.25"/>
    <row r="45682" ht="0" hidden="1" customHeight="1" x14ac:dyDescent="0.25"/>
    <row r="45683" ht="0" hidden="1" customHeight="1" x14ac:dyDescent="0.25"/>
    <row r="45684" ht="0" hidden="1" customHeight="1" x14ac:dyDescent="0.25"/>
    <row r="45685" ht="0" hidden="1" customHeight="1" x14ac:dyDescent="0.25"/>
    <row r="45686" ht="0" hidden="1" customHeight="1" x14ac:dyDescent="0.25"/>
    <row r="45687" ht="0" hidden="1" customHeight="1" x14ac:dyDescent="0.25"/>
    <row r="45688" ht="0" hidden="1" customHeight="1" x14ac:dyDescent="0.25"/>
    <row r="45689" ht="0" hidden="1" customHeight="1" x14ac:dyDescent="0.25"/>
    <row r="45690" ht="0" hidden="1" customHeight="1" x14ac:dyDescent="0.25"/>
    <row r="45691" ht="0" hidden="1" customHeight="1" x14ac:dyDescent="0.25"/>
    <row r="45692" ht="0" hidden="1" customHeight="1" x14ac:dyDescent="0.25"/>
    <row r="45693" ht="0" hidden="1" customHeight="1" x14ac:dyDescent="0.25"/>
    <row r="45694" ht="0" hidden="1" customHeight="1" x14ac:dyDescent="0.25"/>
    <row r="45695" ht="0" hidden="1" customHeight="1" x14ac:dyDescent="0.25"/>
    <row r="45696" ht="0" hidden="1" customHeight="1" x14ac:dyDescent="0.25"/>
    <row r="45697" ht="0" hidden="1" customHeight="1" x14ac:dyDescent="0.25"/>
    <row r="45698" ht="0" hidden="1" customHeight="1" x14ac:dyDescent="0.25"/>
    <row r="45699" ht="0" hidden="1" customHeight="1" x14ac:dyDescent="0.25"/>
    <row r="45700" ht="0" hidden="1" customHeight="1" x14ac:dyDescent="0.25"/>
    <row r="45701" ht="0" hidden="1" customHeight="1" x14ac:dyDescent="0.25"/>
    <row r="45702" ht="0" hidden="1" customHeight="1" x14ac:dyDescent="0.25"/>
    <row r="45703" ht="0" hidden="1" customHeight="1" x14ac:dyDescent="0.25"/>
    <row r="45704" ht="0" hidden="1" customHeight="1" x14ac:dyDescent="0.25"/>
    <row r="45705" ht="0" hidden="1" customHeight="1" x14ac:dyDescent="0.25"/>
    <row r="45706" ht="0" hidden="1" customHeight="1" x14ac:dyDescent="0.25"/>
    <row r="45707" ht="0" hidden="1" customHeight="1" x14ac:dyDescent="0.25"/>
    <row r="45708" ht="0" hidden="1" customHeight="1" x14ac:dyDescent="0.25"/>
    <row r="45709" ht="0" hidden="1" customHeight="1" x14ac:dyDescent="0.25"/>
    <row r="45710" ht="0" hidden="1" customHeight="1" x14ac:dyDescent="0.25"/>
    <row r="45711" ht="0" hidden="1" customHeight="1" x14ac:dyDescent="0.25"/>
    <row r="45712" ht="0" hidden="1" customHeight="1" x14ac:dyDescent="0.25"/>
    <row r="45713" ht="0" hidden="1" customHeight="1" x14ac:dyDescent="0.25"/>
    <row r="45714" ht="0" hidden="1" customHeight="1" x14ac:dyDescent="0.25"/>
    <row r="45715" ht="0" hidden="1" customHeight="1" x14ac:dyDescent="0.25"/>
    <row r="45716" ht="0" hidden="1" customHeight="1" x14ac:dyDescent="0.25"/>
    <row r="45717" ht="0" hidden="1" customHeight="1" x14ac:dyDescent="0.25"/>
    <row r="45718" ht="0" hidden="1" customHeight="1" x14ac:dyDescent="0.25"/>
    <row r="45719" ht="0" hidden="1" customHeight="1" x14ac:dyDescent="0.25"/>
    <row r="45720" ht="0" hidden="1" customHeight="1" x14ac:dyDescent="0.25"/>
    <row r="45721" ht="0" hidden="1" customHeight="1" x14ac:dyDescent="0.25"/>
    <row r="45722" ht="0" hidden="1" customHeight="1" x14ac:dyDescent="0.25"/>
    <row r="45723" ht="0" hidden="1" customHeight="1" x14ac:dyDescent="0.25"/>
    <row r="45724" ht="0" hidden="1" customHeight="1" x14ac:dyDescent="0.25"/>
    <row r="45725" ht="0" hidden="1" customHeight="1" x14ac:dyDescent="0.25"/>
    <row r="45726" ht="0" hidden="1" customHeight="1" x14ac:dyDescent="0.25"/>
    <row r="45727" ht="0" hidden="1" customHeight="1" x14ac:dyDescent="0.25"/>
    <row r="45728" ht="0" hidden="1" customHeight="1" x14ac:dyDescent="0.25"/>
    <row r="45729" ht="0" hidden="1" customHeight="1" x14ac:dyDescent="0.25"/>
    <row r="45730" ht="0" hidden="1" customHeight="1" x14ac:dyDescent="0.25"/>
    <row r="45731" ht="0" hidden="1" customHeight="1" x14ac:dyDescent="0.25"/>
    <row r="45732" ht="0" hidden="1" customHeight="1" x14ac:dyDescent="0.25"/>
    <row r="45733" ht="0" hidden="1" customHeight="1" x14ac:dyDescent="0.25"/>
    <row r="45734" ht="0" hidden="1" customHeight="1" x14ac:dyDescent="0.25"/>
    <row r="45735" ht="0" hidden="1" customHeight="1" x14ac:dyDescent="0.25"/>
    <row r="45736" ht="0" hidden="1" customHeight="1" x14ac:dyDescent="0.25"/>
    <row r="45737" ht="0" hidden="1" customHeight="1" x14ac:dyDescent="0.25"/>
    <row r="45738" ht="0" hidden="1" customHeight="1" x14ac:dyDescent="0.25"/>
    <row r="45739" ht="0" hidden="1" customHeight="1" x14ac:dyDescent="0.25"/>
    <row r="45740" ht="0" hidden="1" customHeight="1" x14ac:dyDescent="0.25"/>
    <row r="45741" ht="0" hidden="1" customHeight="1" x14ac:dyDescent="0.25"/>
    <row r="45742" ht="0" hidden="1" customHeight="1" x14ac:dyDescent="0.25"/>
    <row r="45743" ht="0" hidden="1" customHeight="1" x14ac:dyDescent="0.25"/>
    <row r="45744" ht="0" hidden="1" customHeight="1" x14ac:dyDescent="0.25"/>
    <row r="45745" ht="0" hidden="1" customHeight="1" x14ac:dyDescent="0.25"/>
    <row r="45746" ht="0" hidden="1" customHeight="1" x14ac:dyDescent="0.25"/>
    <row r="45747" ht="0" hidden="1" customHeight="1" x14ac:dyDescent="0.25"/>
    <row r="45748" ht="0" hidden="1" customHeight="1" x14ac:dyDescent="0.25"/>
    <row r="45749" ht="0" hidden="1" customHeight="1" x14ac:dyDescent="0.25"/>
    <row r="45750" ht="0" hidden="1" customHeight="1" x14ac:dyDescent="0.25"/>
    <row r="45751" ht="0" hidden="1" customHeight="1" x14ac:dyDescent="0.25"/>
    <row r="45752" ht="0" hidden="1" customHeight="1" x14ac:dyDescent="0.25"/>
    <row r="45753" ht="0" hidden="1" customHeight="1" x14ac:dyDescent="0.25"/>
    <row r="45754" ht="0" hidden="1" customHeight="1" x14ac:dyDescent="0.25"/>
    <row r="45755" ht="0" hidden="1" customHeight="1" x14ac:dyDescent="0.25"/>
    <row r="45756" ht="0" hidden="1" customHeight="1" x14ac:dyDescent="0.25"/>
    <row r="45757" ht="0" hidden="1" customHeight="1" x14ac:dyDescent="0.25"/>
    <row r="45758" ht="0" hidden="1" customHeight="1" x14ac:dyDescent="0.25"/>
    <row r="45759" ht="0" hidden="1" customHeight="1" x14ac:dyDescent="0.25"/>
    <row r="45760" ht="0" hidden="1" customHeight="1" x14ac:dyDescent="0.25"/>
    <row r="45761" ht="0" hidden="1" customHeight="1" x14ac:dyDescent="0.25"/>
    <row r="45762" ht="0" hidden="1" customHeight="1" x14ac:dyDescent="0.25"/>
    <row r="45763" ht="0" hidden="1" customHeight="1" x14ac:dyDescent="0.25"/>
    <row r="45764" ht="0" hidden="1" customHeight="1" x14ac:dyDescent="0.25"/>
    <row r="45765" ht="0" hidden="1" customHeight="1" x14ac:dyDescent="0.25"/>
    <row r="45766" ht="0" hidden="1" customHeight="1" x14ac:dyDescent="0.25"/>
    <row r="45767" ht="0" hidden="1" customHeight="1" x14ac:dyDescent="0.25"/>
    <row r="45768" ht="0" hidden="1" customHeight="1" x14ac:dyDescent="0.25"/>
    <row r="45769" ht="0" hidden="1" customHeight="1" x14ac:dyDescent="0.25"/>
    <row r="45770" ht="0" hidden="1" customHeight="1" x14ac:dyDescent="0.25"/>
    <row r="45771" ht="0" hidden="1" customHeight="1" x14ac:dyDescent="0.25"/>
    <row r="45772" ht="0" hidden="1" customHeight="1" x14ac:dyDescent="0.25"/>
    <row r="45773" ht="0" hidden="1" customHeight="1" x14ac:dyDescent="0.25"/>
    <row r="45774" ht="0" hidden="1" customHeight="1" x14ac:dyDescent="0.25"/>
    <row r="45775" ht="0" hidden="1" customHeight="1" x14ac:dyDescent="0.25"/>
    <row r="45776" ht="0" hidden="1" customHeight="1" x14ac:dyDescent="0.25"/>
    <row r="45777" ht="0" hidden="1" customHeight="1" x14ac:dyDescent="0.25"/>
    <row r="45778" ht="0" hidden="1" customHeight="1" x14ac:dyDescent="0.25"/>
    <row r="45779" ht="0" hidden="1" customHeight="1" x14ac:dyDescent="0.25"/>
    <row r="45780" ht="0" hidden="1" customHeight="1" x14ac:dyDescent="0.25"/>
    <row r="45781" ht="0" hidden="1" customHeight="1" x14ac:dyDescent="0.25"/>
    <row r="45782" ht="0" hidden="1" customHeight="1" x14ac:dyDescent="0.25"/>
    <row r="45783" ht="0" hidden="1" customHeight="1" x14ac:dyDescent="0.25"/>
    <row r="45784" ht="0" hidden="1" customHeight="1" x14ac:dyDescent="0.25"/>
    <row r="45785" ht="0" hidden="1" customHeight="1" x14ac:dyDescent="0.25"/>
    <row r="45786" ht="0" hidden="1" customHeight="1" x14ac:dyDescent="0.25"/>
    <row r="45787" ht="0" hidden="1" customHeight="1" x14ac:dyDescent="0.25"/>
    <row r="45788" ht="0" hidden="1" customHeight="1" x14ac:dyDescent="0.25"/>
    <row r="45789" ht="0" hidden="1" customHeight="1" x14ac:dyDescent="0.25"/>
    <row r="45790" ht="0" hidden="1" customHeight="1" x14ac:dyDescent="0.25"/>
    <row r="45791" ht="0" hidden="1" customHeight="1" x14ac:dyDescent="0.25"/>
    <row r="45792" ht="0" hidden="1" customHeight="1" x14ac:dyDescent="0.25"/>
    <row r="45793" ht="0" hidden="1" customHeight="1" x14ac:dyDescent="0.25"/>
    <row r="45794" ht="0" hidden="1" customHeight="1" x14ac:dyDescent="0.25"/>
    <row r="45795" ht="0" hidden="1" customHeight="1" x14ac:dyDescent="0.25"/>
    <row r="45796" ht="0" hidden="1" customHeight="1" x14ac:dyDescent="0.25"/>
    <row r="45797" ht="0" hidden="1" customHeight="1" x14ac:dyDescent="0.25"/>
    <row r="45798" ht="0" hidden="1" customHeight="1" x14ac:dyDescent="0.25"/>
    <row r="45799" ht="0" hidden="1" customHeight="1" x14ac:dyDescent="0.25"/>
    <row r="45800" ht="0" hidden="1" customHeight="1" x14ac:dyDescent="0.25"/>
    <row r="45801" ht="0" hidden="1" customHeight="1" x14ac:dyDescent="0.25"/>
    <row r="45802" ht="0" hidden="1" customHeight="1" x14ac:dyDescent="0.25"/>
    <row r="45803" ht="0" hidden="1" customHeight="1" x14ac:dyDescent="0.25"/>
    <row r="45804" ht="0" hidden="1" customHeight="1" x14ac:dyDescent="0.25"/>
    <row r="45805" ht="0" hidden="1" customHeight="1" x14ac:dyDescent="0.25"/>
    <row r="45806" ht="0" hidden="1" customHeight="1" x14ac:dyDescent="0.25"/>
    <row r="45807" ht="0" hidden="1" customHeight="1" x14ac:dyDescent="0.25"/>
    <row r="45808" ht="0" hidden="1" customHeight="1" x14ac:dyDescent="0.25"/>
    <row r="45809" ht="0" hidden="1" customHeight="1" x14ac:dyDescent="0.25"/>
    <row r="45810" ht="0" hidden="1" customHeight="1" x14ac:dyDescent="0.25"/>
    <row r="45811" ht="0" hidden="1" customHeight="1" x14ac:dyDescent="0.25"/>
    <row r="45812" ht="0" hidden="1" customHeight="1" x14ac:dyDescent="0.25"/>
    <row r="45813" ht="0" hidden="1" customHeight="1" x14ac:dyDescent="0.25"/>
    <row r="45814" ht="0" hidden="1" customHeight="1" x14ac:dyDescent="0.25"/>
    <row r="45815" ht="0" hidden="1" customHeight="1" x14ac:dyDescent="0.25"/>
    <row r="45816" ht="0" hidden="1" customHeight="1" x14ac:dyDescent="0.25"/>
    <row r="45817" ht="0" hidden="1" customHeight="1" x14ac:dyDescent="0.25"/>
    <row r="45818" ht="0" hidden="1" customHeight="1" x14ac:dyDescent="0.25"/>
    <row r="45819" ht="0" hidden="1" customHeight="1" x14ac:dyDescent="0.25"/>
    <row r="45820" ht="0" hidden="1" customHeight="1" x14ac:dyDescent="0.25"/>
    <row r="45821" ht="0" hidden="1" customHeight="1" x14ac:dyDescent="0.25"/>
    <row r="45822" ht="0" hidden="1" customHeight="1" x14ac:dyDescent="0.25"/>
    <row r="45823" ht="0" hidden="1" customHeight="1" x14ac:dyDescent="0.25"/>
    <row r="45824" ht="0" hidden="1" customHeight="1" x14ac:dyDescent="0.25"/>
    <row r="45825" ht="0" hidden="1" customHeight="1" x14ac:dyDescent="0.25"/>
    <row r="45826" ht="0" hidden="1" customHeight="1" x14ac:dyDescent="0.25"/>
    <row r="45827" ht="0" hidden="1" customHeight="1" x14ac:dyDescent="0.25"/>
    <row r="45828" ht="0" hidden="1" customHeight="1" x14ac:dyDescent="0.25"/>
    <row r="45829" ht="0" hidden="1" customHeight="1" x14ac:dyDescent="0.25"/>
    <row r="45830" ht="0" hidden="1" customHeight="1" x14ac:dyDescent="0.25"/>
    <row r="45831" ht="0" hidden="1" customHeight="1" x14ac:dyDescent="0.25"/>
    <row r="45832" ht="0" hidden="1" customHeight="1" x14ac:dyDescent="0.25"/>
    <row r="45833" ht="0" hidden="1" customHeight="1" x14ac:dyDescent="0.25"/>
    <row r="45834" ht="0" hidden="1" customHeight="1" x14ac:dyDescent="0.25"/>
    <row r="45835" ht="0" hidden="1" customHeight="1" x14ac:dyDescent="0.25"/>
    <row r="45836" ht="0" hidden="1" customHeight="1" x14ac:dyDescent="0.25"/>
    <row r="45837" ht="0" hidden="1" customHeight="1" x14ac:dyDescent="0.25"/>
    <row r="45838" ht="0" hidden="1" customHeight="1" x14ac:dyDescent="0.25"/>
    <row r="45839" ht="0" hidden="1" customHeight="1" x14ac:dyDescent="0.25"/>
    <row r="45840" ht="0" hidden="1" customHeight="1" x14ac:dyDescent="0.25"/>
    <row r="45841" ht="0" hidden="1" customHeight="1" x14ac:dyDescent="0.25"/>
    <row r="45842" ht="0" hidden="1" customHeight="1" x14ac:dyDescent="0.25"/>
    <row r="45843" ht="0" hidden="1" customHeight="1" x14ac:dyDescent="0.25"/>
    <row r="45844" ht="0" hidden="1" customHeight="1" x14ac:dyDescent="0.25"/>
    <row r="45845" ht="0" hidden="1" customHeight="1" x14ac:dyDescent="0.25"/>
    <row r="45846" ht="0" hidden="1" customHeight="1" x14ac:dyDescent="0.25"/>
    <row r="45847" ht="0" hidden="1" customHeight="1" x14ac:dyDescent="0.25"/>
    <row r="45848" ht="0" hidden="1" customHeight="1" x14ac:dyDescent="0.25"/>
    <row r="45849" ht="0" hidden="1" customHeight="1" x14ac:dyDescent="0.25"/>
    <row r="45850" ht="0" hidden="1" customHeight="1" x14ac:dyDescent="0.25"/>
    <row r="45851" ht="0" hidden="1" customHeight="1" x14ac:dyDescent="0.25"/>
    <row r="45852" ht="0" hidden="1" customHeight="1" x14ac:dyDescent="0.25"/>
    <row r="45853" ht="0" hidden="1" customHeight="1" x14ac:dyDescent="0.25"/>
    <row r="45854" ht="0" hidden="1" customHeight="1" x14ac:dyDescent="0.25"/>
    <row r="45855" ht="0" hidden="1" customHeight="1" x14ac:dyDescent="0.25"/>
    <row r="45856" ht="0" hidden="1" customHeight="1" x14ac:dyDescent="0.25"/>
    <row r="45857" ht="0" hidden="1" customHeight="1" x14ac:dyDescent="0.25"/>
    <row r="45858" ht="0" hidden="1" customHeight="1" x14ac:dyDescent="0.25"/>
    <row r="45859" ht="0" hidden="1" customHeight="1" x14ac:dyDescent="0.25"/>
    <row r="45860" ht="0" hidden="1" customHeight="1" x14ac:dyDescent="0.25"/>
    <row r="45861" ht="0" hidden="1" customHeight="1" x14ac:dyDescent="0.25"/>
    <row r="45862" ht="0" hidden="1" customHeight="1" x14ac:dyDescent="0.25"/>
    <row r="45863" ht="0" hidden="1" customHeight="1" x14ac:dyDescent="0.25"/>
    <row r="45864" ht="0" hidden="1" customHeight="1" x14ac:dyDescent="0.25"/>
    <row r="45865" ht="0" hidden="1" customHeight="1" x14ac:dyDescent="0.25"/>
    <row r="45866" ht="0" hidden="1" customHeight="1" x14ac:dyDescent="0.25"/>
    <row r="45867" ht="0" hidden="1" customHeight="1" x14ac:dyDescent="0.25"/>
    <row r="45868" ht="0" hidden="1" customHeight="1" x14ac:dyDescent="0.25"/>
    <row r="45869" ht="0" hidden="1" customHeight="1" x14ac:dyDescent="0.25"/>
    <row r="45870" ht="0" hidden="1" customHeight="1" x14ac:dyDescent="0.25"/>
    <row r="45871" ht="0" hidden="1" customHeight="1" x14ac:dyDescent="0.25"/>
    <row r="45872" ht="0" hidden="1" customHeight="1" x14ac:dyDescent="0.25"/>
    <row r="45873" ht="0" hidden="1" customHeight="1" x14ac:dyDescent="0.25"/>
    <row r="45874" ht="0" hidden="1" customHeight="1" x14ac:dyDescent="0.25"/>
    <row r="45875" ht="0" hidden="1" customHeight="1" x14ac:dyDescent="0.25"/>
    <row r="45876" ht="0" hidden="1" customHeight="1" x14ac:dyDescent="0.25"/>
    <row r="45877" ht="0" hidden="1" customHeight="1" x14ac:dyDescent="0.25"/>
    <row r="45878" ht="0" hidden="1" customHeight="1" x14ac:dyDescent="0.25"/>
    <row r="45879" ht="0" hidden="1" customHeight="1" x14ac:dyDescent="0.25"/>
    <row r="45880" ht="0" hidden="1" customHeight="1" x14ac:dyDescent="0.25"/>
    <row r="45881" ht="0" hidden="1" customHeight="1" x14ac:dyDescent="0.25"/>
    <row r="45882" ht="0" hidden="1" customHeight="1" x14ac:dyDescent="0.25"/>
    <row r="45883" ht="0" hidden="1" customHeight="1" x14ac:dyDescent="0.25"/>
    <row r="45884" ht="0" hidden="1" customHeight="1" x14ac:dyDescent="0.25"/>
    <row r="45885" ht="0" hidden="1" customHeight="1" x14ac:dyDescent="0.25"/>
    <row r="45886" ht="0" hidden="1" customHeight="1" x14ac:dyDescent="0.25"/>
    <row r="45887" ht="0" hidden="1" customHeight="1" x14ac:dyDescent="0.25"/>
    <row r="45888" ht="0" hidden="1" customHeight="1" x14ac:dyDescent="0.25"/>
    <row r="45889" ht="0" hidden="1" customHeight="1" x14ac:dyDescent="0.25"/>
    <row r="45890" ht="0" hidden="1" customHeight="1" x14ac:dyDescent="0.25"/>
    <row r="45891" ht="0" hidden="1" customHeight="1" x14ac:dyDescent="0.25"/>
    <row r="45892" ht="0" hidden="1" customHeight="1" x14ac:dyDescent="0.25"/>
    <row r="45893" ht="0" hidden="1" customHeight="1" x14ac:dyDescent="0.25"/>
    <row r="45894" ht="0" hidden="1" customHeight="1" x14ac:dyDescent="0.25"/>
    <row r="45895" ht="0" hidden="1" customHeight="1" x14ac:dyDescent="0.25"/>
    <row r="45896" ht="0" hidden="1" customHeight="1" x14ac:dyDescent="0.25"/>
    <row r="45897" ht="0" hidden="1" customHeight="1" x14ac:dyDescent="0.25"/>
    <row r="45898" ht="0" hidden="1" customHeight="1" x14ac:dyDescent="0.25"/>
    <row r="45899" ht="0" hidden="1" customHeight="1" x14ac:dyDescent="0.25"/>
    <row r="45900" ht="0" hidden="1" customHeight="1" x14ac:dyDescent="0.25"/>
    <row r="45901" ht="0" hidden="1" customHeight="1" x14ac:dyDescent="0.25"/>
    <row r="45902" ht="0" hidden="1" customHeight="1" x14ac:dyDescent="0.25"/>
    <row r="45903" ht="0" hidden="1" customHeight="1" x14ac:dyDescent="0.25"/>
    <row r="45904" ht="0" hidden="1" customHeight="1" x14ac:dyDescent="0.25"/>
    <row r="45905" ht="0" hidden="1" customHeight="1" x14ac:dyDescent="0.25"/>
    <row r="45906" ht="0" hidden="1" customHeight="1" x14ac:dyDescent="0.25"/>
    <row r="45907" ht="0" hidden="1" customHeight="1" x14ac:dyDescent="0.25"/>
    <row r="45908" ht="0" hidden="1" customHeight="1" x14ac:dyDescent="0.25"/>
    <row r="45909" ht="0" hidden="1" customHeight="1" x14ac:dyDescent="0.25"/>
    <row r="45910" ht="0" hidden="1" customHeight="1" x14ac:dyDescent="0.25"/>
    <row r="45911" ht="0" hidden="1" customHeight="1" x14ac:dyDescent="0.25"/>
    <row r="45912" ht="0" hidden="1" customHeight="1" x14ac:dyDescent="0.25"/>
    <row r="45913" ht="0" hidden="1" customHeight="1" x14ac:dyDescent="0.25"/>
    <row r="45914" ht="0" hidden="1" customHeight="1" x14ac:dyDescent="0.25"/>
    <row r="45915" ht="0" hidden="1" customHeight="1" x14ac:dyDescent="0.25"/>
    <row r="45916" ht="0" hidden="1" customHeight="1" x14ac:dyDescent="0.25"/>
    <row r="45917" ht="0" hidden="1" customHeight="1" x14ac:dyDescent="0.25"/>
    <row r="45918" ht="0" hidden="1" customHeight="1" x14ac:dyDescent="0.25"/>
    <row r="45919" ht="0" hidden="1" customHeight="1" x14ac:dyDescent="0.25"/>
    <row r="45920" ht="0" hidden="1" customHeight="1" x14ac:dyDescent="0.25"/>
    <row r="45921" ht="0" hidden="1" customHeight="1" x14ac:dyDescent="0.25"/>
    <row r="45922" ht="0" hidden="1" customHeight="1" x14ac:dyDescent="0.25"/>
    <row r="45923" ht="0" hidden="1" customHeight="1" x14ac:dyDescent="0.25"/>
    <row r="45924" ht="0" hidden="1" customHeight="1" x14ac:dyDescent="0.25"/>
    <row r="45925" ht="0" hidden="1" customHeight="1" x14ac:dyDescent="0.25"/>
    <row r="45926" ht="0" hidden="1" customHeight="1" x14ac:dyDescent="0.25"/>
    <row r="45927" ht="0" hidden="1" customHeight="1" x14ac:dyDescent="0.25"/>
    <row r="45928" ht="0" hidden="1" customHeight="1" x14ac:dyDescent="0.25"/>
    <row r="45929" ht="0" hidden="1" customHeight="1" x14ac:dyDescent="0.25"/>
    <row r="45930" ht="0" hidden="1" customHeight="1" x14ac:dyDescent="0.25"/>
    <row r="45931" ht="0" hidden="1" customHeight="1" x14ac:dyDescent="0.25"/>
    <row r="45932" ht="0" hidden="1" customHeight="1" x14ac:dyDescent="0.25"/>
    <row r="45933" ht="0" hidden="1" customHeight="1" x14ac:dyDescent="0.25"/>
    <row r="45934" ht="0" hidden="1" customHeight="1" x14ac:dyDescent="0.25"/>
    <row r="45935" ht="0" hidden="1" customHeight="1" x14ac:dyDescent="0.25"/>
    <row r="45936" ht="0" hidden="1" customHeight="1" x14ac:dyDescent="0.25"/>
    <row r="45937" ht="0" hidden="1" customHeight="1" x14ac:dyDescent="0.25"/>
    <row r="45938" ht="0" hidden="1" customHeight="1" x14ac:dyDescent="0.25"/>
    <row r="45939" ht="0" hidden="1" customHeight="1" x14ac:dyDescent="0.25"/>
    <row r="45940" ht="0" hidden="1" customHeight="1" x14ac:dyDescent="0.25"/>
    <row r="45941" ht="0" hidden="1" customHeight="1" x14ac:dyDescent="0.25"/>
    <row r="45942" ht="0" hidden="1" customHeight="1" x14ac:dyDescent="0.25"/>
    <row r="45943" ht="0" hidden="1" customHeight="1" x14ac:dyDescent="0.25"/>
    <row r="45944" ht="0" hidden="1" customHeight="1" x14ac:dyDescent="0.25"/>
    <row r="45945" ht="0" hidden="1" customHeight="1" x14ac:dyDescent="0.25"/>
    <row r="45946" ht="0" hidden="1" customHeight="1" x14ac:dyDescent="0.25"/>
    <row r="45947" ht="0" hidden="1" customHeight="1" x14ac:dyDescent="0.25"/>
    <row r="45948" ht="0" hidden="1" customHeight="1" x14ac:dyDescent="0.25"/>
    <row r="45949" ht="0" hidden="1" customHeight="1" x14ac:dyDescent="0.25"/>
    <row r="45950" ht="0" hidden="1" customHeight="1" x14ac:dyDescent="0.25"/>
    <row r="45951" ht="0" hidden="1" customHeight="1" x14ac:dyDescent="0.25"/>
    <row r="45952" ht="0" hidden="1" customHeight="1" x14ac:dyDescent="0.25"/>
    <row r="45953" ht="0" hidden="1" customHeight="1" x14ac:dyDescent="0.25"/>
    <row r="45954" ht="0" hidden="1" customHeight="1" x14ac:dyDescent="0.25"/>
    <row r="45955" ht="0" hidden="1" customHeight="1" x14ac:dyDescent="0.25"/>
    <row r="45956" ht="0" hidden="1" customHeight="1" x14ac:dyDescent="0.25"/>
    <row r="45957" ht="0" hidden="1" customHeight="1" x14ac:dyDescent="0.25"/>
    <row r="45958" ht="0" hidden="1" customHeight="1" x14ac:dyDescent="0.25"/>
    <row r="45959" ht="0" hidden="1" customHeight="1" x14ac:dyDescent="0.25"/>
    <row r="45960" ht="0" hidden="1" customHeight="1" x14ac:dyDescent="0.25"/>
    <row r="45961" ht="0" hidden="1" customHeight="1" x14ac:dyDescent="0.25"/>
    <row r="45962" ht="0" hidden="1" customHeight="1" x14ac:dyDescent="0.25"/>
    <row r="45963" ht="0" hidden="1" customHeight="1" x14ac:dyDescent="0.25"/>
    <row r="45964" ht="0" hidden="1" customHeight="1" x14ac:dyDescent="0.25"/>
    <row r="45965" ht="0" hidden="1" customHeight="1" x14ac:dyDescent="0.25"/>
    <row r="45966" ht="0" hidden="1" customHeight="1" x14ac:dyDescent="0.25"/>
    <row r="45967" ht="0" hidden="1" customHeight="1" x14ac:dyDescent="0.25"/>
    <row r="45968" ht="0" hidden="1" customHeight="1" x14ac:dyDescent="0.25"/>
    <row r="45969" ht="0" hidden="1" customHeight="1" x14ac:dyDescent="0.25"/>
    <row r="45970" ht="0" hidden="1" customHeight="1" x14ac:dyDescent="0.25"/>
    <row r="45971" ht="0" hidden="1" customHeight="1" x14ac:dyDescent="0.25"/>
    <row r="45972" ht="0" hidden="1" customHeight="1" x14ac:dyDescent="0.25"/>
    <row r="45973" ht="0" hidden="1" customHeight="1" x14ac:dyDescent="0.25"/>
    <row r="45974" ht="0" hidden="1" customHeight="1" x14ac:dyDescent="0.25"/>
    <row r="45975" ht="0" hidden="1" customHeight="1" x14ac:dyDescent="0.25"/>
    <row r="45976" ht="0" hidden="1" customHeight="1" x14ac:dyDescent="0.25"/>
    <row r="45977" ht="0" hidden="1" customHeight="1" x14ac:dyDescent="0.25"/>
    <row r="45978" ht="0" hidden="1" customHeight="1" x14ac:dyDescent="0.25"/>
    <row r="45979" ht="0" hidden="1" customHeight="1" x14ac:dyDescent="0.25"/>
    <row r="45980" ht="0" hidden="1" customHeight="1" x14ac:dyDescent="0.25"/>
    <row r="45981" ht="0" hidden="1" customHeight="1" x14ac:dyDescent="0.25"/>
    <row r="45982" ht="0" hidden="1" customHeight="1" x14ac:dyDescent="0.25"/>
    <row r="45983" ht="0" hidden="1" customHeight="1" x14ac:dyDescent="0.25"/>
    <row r="45984" ht="0" hidden="1" customHeight="1" x14ac:dyDescent="0.25"/>
    <row r="45985" ht="0" hidden="1" customHeight="1" x14ac:dyDescent="0.25"/>
    <row r="45986" ht="0" hidden="1" customHeight="1" x14ac:dyDescent="0.25"/>
    <row r="45987" ht="0" hidden="1" customHeight="1" x14ac:dyDescent="0.25"/>
    <row r="45988" ht="0" hidden="1" customHeight="1" x14ac:dyDescent="0.25"/>
    <row r="45989" ht="0" hidden="1" customHeight="1" x14ac:dyDescent="0.25"/>
    <row r="45990" ht="0" hidden="1" customHeight="1" x14ac:dyDescent="0.25"/>
    <row r="45991" ht="0" hidden="1" customHeight="1" x14ac:dyDescent="0.25"/>
    <row r="45992" ht="0" hidden="1" customHeight="1" x14ac:dyDescent="0.25"/>
    <row r="45993" ht="0" hidden="1" customHeight="1" x14ac:dyDescent="0.25"/>
    <row r="45994" ht="0" hidden="1" customHeight="1" x14ac:dyDescent="0.25"/>
    <row r="45995" ht="0" hidden="1" customHeight="1" x14ac:dyDescent="0.25"/>
    <row r="45996" ht="0" hidden="1" customHeight="1" x14ac:dyDescent="0.25"/>
    <row r="45997" ht="0" hidden="1" customHeight="1" x14ac:dyDescent="0.25"/>
    <row r="45998" ht="0" hidden="1" customHeight="1" x14ac:dyDescent="0.25"/>
    <row r="45999" ht="0" hidden="1" customHeight="1" x14ac:dyDescent="0.25"/>
    <row r="46000" ht="0" hidden="1" customHeight="1" x14ac:dyDescent="0.25"/>
    <row r="46001" ht="0" hidden="1" customHeight="1" x14ac:dyDescent="0.25"/>
    <row r="46002" ht="0" hidden="1" customHeight="1" x14ac:dyDescent="0.25"/>
    <row r="46003" ht="0" hidden="1" customHeight="1" x14ac:dyDescent="0.25"/>
    <row r="46004" ht="0" hidden="1" customHeight="1" x14ac:dyDescent="0.25"/>
    <row r="46005" ht="0" hidden="1" customHeight="1" x14ac:dyDescent="0.25"/>
    <row r="46006" ht="0" hidden="1" customHeight="1" x14ac:dyDescent="0.25"/>
    <row r="46007" ht="0" hidden="1" customHeight="1" x14ac:dyDescent="0.25"/>
    <row r="46008" ht="0" hidden="1" customHeight="1" x14ac:dyDescent="0.25"/>
    <row r="46009" ht="0" hidden="1" customHeight="1" x14ac:dyDescent="0.25"/>
    <row r="46010" ht="0" hidden="1" customHeight="1" x14ac:dyDescent="0.25"/>
    <row r="46011" ht="0" hidden="1" customHeight="1" x14ac:dyDescent="0.25"/>
    <row r="46012" ht="0" hidden="1" customHeight="1" x14ac:dyDescent="0.25"/>
    <row r="46013" ht="0" hidden="1" customHeight="1" x14ac:dyDescent="0.25"/>
    <row r="46014" ht="0" hidden="1" customHeight="1" x14ac:dyDescent="0.25"/>
    <row r="46015" ht="0" hidden="1" customHeight="1" x14ac:dyDescent="0.25"/>
    <row r="46016" ht="0" hidden="1" customHeight="1" x14ac:dyDescent="0.25"/>
    <row r="46017" ht="0" hidden="1" customHeight="1" x14ac:dyDescent="0.25"/>
    <row r="46018" ht="0" hidden="1" customHeight="1" x14ac:dyDescent="0.25"/>
    <row r="46019" ht="0" hidden="1" customHeight="1" x14ac:dyDescent="0.25"/>
    <row r="46020" ht="0" hidden="1" customHeight="1" x14ac:dyDescent="0.25"/>
    <row r="46021" ht="0" hidden="1" customHeight="1" x14ac:dyDescent="0.25"/>
    <row r="46022" ht="0" hidden="1" customHeight="1" x14ac:dyDescent="0.25"/>
    <row r="46023" ht="0" hidden="1" customHeight="1" x14ac:dyDescent="0.25"/>
    <row r="46024" ht="0" hidden="1" customHeight="1" x14ac:dyDescent="0.25"/>
    <row r="46025" ht="0" hidden="1" customHeight="1" x14ac:dyDescent="0.25"/>
    <row r="46026" ht="0" hidden="1" customHeight="1" x14ac:dyDescent="0.25"/>
    <row r="46027" ht="0" hidden="1" customHeight="1" x14ac:dyDescent="0.25"/>
    <row r="46028" ht="0" hidden="1" customHeight="1" x14ac:dyDescent="0.25"/>
    <row r="46029" ht="0" hidden="1" customHeight="1" x14ac:dyDescent="0.25"/>
    <row r="46030" ht="0" hidden="1" customHeight="1" x14ac:dyDescent="0.25"/>
    <row r="46031" ht="0" hidden="1" customHeight="1" x14ac:dyDescent="0.25"/>
    <row r="46032" ht="0" hidden="1" customHeight="1" x14ac:dyDescent="0.25"/>
    <row r="46033" ht="0" hidden="1" customHeight="1" x14ac:dyDescent="0.25"/>
    <row r="46034" ht="0" hidden="1" customHeight="1" x14ac:dyDescent="0.25"/>
    <row r="46035" ht="0" hidden="1" customHeight="1" x14ac:dyDescent="0.25"/>
    <row r="46036" ht="0" hidden="1" customHeight="1" x14ac:dyDescent="0.25"/>
    <row r="46037" ht="0" hidden="1" customHeight="1" x14ac:dyDescent="0.25"/>
    <row r="46038" ht="0" hidden="1" customHeight="1" x14ac:dyDescent="0.25"/>
    <row r="46039" ht="0" hidden="1" customHeight="1" x14ac:dyDescent="0.25"/>
    <row r="46040" ht="0" hidden="1" customHeight="1" x14ac:dyDescent="0.25"/>
    <row r="46041" ht="0" hidden="1" customHeight="1" x14ac:dyDescent="0.25"/>
    <row r="46042" ht="0" hidden="1" customHeight="1" x14ac:dyDescent="0.25"/>
    <row r="46043" ht="0" hidden="1" customHeight="1" x14ac:dyDescent="0.25"/>
    <row r="46044" ht="0" hidden="1" customHeight="1" x14ac:dyDescent="0.25"/>
    <row r="46045" ht="0" hidden="1" customHeight="1" x14ac:dyDescent="0.25"/>
    <row r="46046" ht="0" hidden="1" customHeight="1" x14ac:dyDescent="0.25"/>
    <row r="46047" ht="0" hidden="1" customHeight="1" x14ac:dyDescent="0.25"/>
    <row r="46048" ht="0" hidden="1" customHeight="1" x14ac:dyDescent="0.25"/>
    <row r="46049" ht="0" hidden="1" customHeight="1" x14ac:dyDescent="0.25"/>
    <row r="46050" ht="0" hidden="1" customHeight="1" x14ac:dyDescent="0.25"/>
    <row r="46051" ht="0" hidden="1" customHeight="1" x14ac:dyDescent="0.25"/>
    <row r="46052" ht="0" hidden="1" customHeight="1" x14ac:dyDescent="0.25"/>
    <row r="46053" ht="0" hidden="1" customHeight="1" x14ac:dyDescent="0.25"/>
    <row r="46054" ht="0" hidden="1" customHeight="1" x14ac:dyDescent="0.25"/>
    <row r="46055" ht="0" hidden="1" customHeight="1" x14ac:dyDescent="0.25"/>
    <row r="46056" ht="0" hidden="1" customHeight="1" x14ac:dyDescent="0.25"/>
    <row r="46057" ht="0" hidden="1" customHeight="1" x14ac:dyDescent="0.25"/>
    <row r="46058" ht="0" hidden="1" customHeight="1" x14ac:dyDescent="0.25"/>
    <row r="46059" ht="0" hidden="1" customHeight="1" x14ac:dyDescent="0.25"/>
    <row r="46060" ht="0" hidden="1" customHeight="1" x14ac:dyDescent="0.25"/>
    <row r="46061" ht="0" hidden="1" customHeight="1" x14ac:dyDescent="0.25"/>
    <row r="46062" ht="0" hidden="1" customHeight="1" x14ac:dyDescent="0.25"/>
    <row r="46063" ht="0" hidden="1" customHeight="1" x14ac:dyDescent="0.25"/>
    <row r="46064" ht="0" hidden="1" customHeight="1" x14ac:dyDescent="0.25"/>
    <row r="46065" ht="0" hidden="1" customHeight="1" x14ac:dyDescent="0.25"/>
    <row r="46066" ht="0" hidden="1" customHeight="1" x14ac:dyDescent="0.25"/>
    <row r="46067" ht="0" hidden="1" customHeight="1" x14ac:dyDescent="0.25"/>
    <row r="46068" ht="0" hidden="1" customHeight="1" x14ac:dyDescent="0.25"/>
    <row r="46069" ht="0" hidden="1" customHeight="1" x14ac:dyDescent="0.25"/>
    <row r="46070" ht="0" hidden="1" customHeight="1" x14ac:dyDescent="0.25"/>
    <row r="46071" ht="0" hidden="1" customHeight="1" x14ac:dyDescent="0.25"/>
    <row r="46072" ht="0" hidden="1" customHeight="1" x14ac:dyDescent="0.25"/>
    <row r="46073" ht="0" hidden="1" customHeight="1" x14ac:dyDescent="0.25"/>
    <row r="46074" ht="0" hidden="1" customHeight="1" x14ac:dyDescent="0.25"/>
    <row r="46075" ht="0" hidden="1" customHeight="1" x14ac:dyDescent="0.25"/>
    <row r="46076" ht="0" hidden="1" customHeight="1" x14ac:dyDescent="0.25"/>
    <row r="46077" ht="0" hidden="1" customHeight="1" x14ac:dyDescent="0.25"/>
    <row r="46078" ht="0" hidden="1" customHeight="1" x14ac:dyDescent="0.25"/>
    <row r="46079" ht="0" hidden="1" customHeight="1" x14ac:dyDescent="0.25"/>
    <row r="46080" ht="0" hidden="1" customHeight="1" x14ac:dyDescent="0.25"/>
    <row r="46081" ht="0" hidden="1" customHeight="1" x14ac:dyDescent="0.25"/>
    <row r="46082" ht="0" hidden="1" customHeight="1" x14ac:dyDescent="0.25"/>
    <row r="46083" ht="0" hidden="1" customHeight="1" x14ac:dyDescent="0.25"/>
    <row r="46084" ht="0" hidden="1" customHeight="1" x14ac:dyDescent="0.25"/>
    <row r="46085" ht="0" hidden="1" customHeight="1" x14ac:dyDescent="0.25"/>
    <row r="46086" ht="0" hidden="1" customHeight="1" x14ac:dyDescent="0.25"/>
    <row r="46087" ht="0" hidden="1" customHeight="1" x14ac:dyDescent="0.25"/>
    <row r="46088" ht="0" hidden="1" customHeight="1" x14ac:dyDescent="0.25"/>
    <row r="46089" ht="0" hidden="1" customHeight="1" x14ac:dyDescent="0.25"/>
    <row r="46090" ht="0" hidden="1" customHeight="1" x14ac:dyDescent="0.25"/>
    <row r="46091" ht="0" hidden="1" customHeight="1" x14ac:dyDescent="0.25"/>
    <row r="46092" ht="0" hidden="1" customHeight="1" x14ac:dyDescent="0.25"/>
    <row r="46093" ht="0" hidden="1" customHeight="1" x14ac:dyDescent="0.25"/>
    <row r="46094" ht="0" hidden="1" customHeight="1" x14ac:dyDescent="0.25"/>
    <row r="46095" ht="0" hidden="1" customHeight="1" x14ac:dyDescent="0.25"/>
    <row r="46096" ht="0" hidden="1" customHeight="1" x14ac:dyDescent="0.25"/>
    <row r="46097" ht="0" hidden="1" customHeight="1" x14ac:dyDescent="0.25"/>
    <row r="46098" ht="0" hidden="1" customHeight="1" x14ac:dyDescent="0.25"/>
    <row r="46099" ht="0" hidden="1" customHeight="1" x14ac:dyDescent="0.25"/>
    <row r="46100" ht="0" hidden="1" customHeight="1" x14ac:dyDescent="0.25"/>
    <row r="46101" ht="0" hidden="1" customHeight="1" x14ac:dyDescent="0.25"/>
    <row r="46102" ht="0" hidden="1" customHeight="1" x14ac:dyDescent="0.25"/>
    <row r="46103" ht="0" hidden="1" customHeight="1" x14ac:dyDescent="0.25"/>
    <row r="46104" ht="0" hidden="1" customHeight="1" x14ac:dyDescent="0.25"/>
    <row r="46105" ht="0" hidden="1" customHeight="1" x14ac:dyDescent="0.25"/>
    <row r="46106" ht="0" hidden="1" customHeight="1" x14ac:dyDescent="0.25"/>
    <row r="46107" ht="0" hidden="1" customHeight="1" x14ac:dyDescent="0.25"/>
    <row r="46108" ht="0" hidden="1" customHeight="1" x14ac:dyDescent="0.25"/>
    <row r="46109" ht="0" hidden="1" customHeight="1" x14ac:dyDescent="0.25"/>
    <row r="46110" ht="0" hidden="1" customHeight="1" x14ac:dyDescent="0.25"/>
    <row r="46111" ht="0" hidden="1" customHeight="1" x14ac:dyDescent="0.25"/>
    <row r="46112" ht="0" hidden="1" customHeight="1" x14ac:dyDescent="0.25"/>
    <row r="46113" ht="0" hidden="1" customHeight="1" x14ac:dyDescent="0.25"/>
    <row r="46114" ht="0" hidden="1" customHeight="1" x14ac:dyDescent="0.25"/>
    <row r="46115" ht="0" hidden="1" customHeight="1" x14ac:dyDescent="0.25"/>
    <row r="46116" ht="0" hidden="1" customHeight="1" x14ac:dyDescent="0.25"/>
    <row r="46117" ht="0" hidden="1" customHeight="1" x14ac:dyDescent="0.25"/>
    <row r="46118" ht="0" hidden="1" customHeight="1" x14ac:dyDescent="0.25"/>
    <row r="46119" ht="0" hidden="1" customHeight="1" x14ac:dyDescent="0.25"/>
    <row r="46120" ht="0" hidden="1" customHeight="1" x14ac:dyDescent="0.25"/>
    <row r="46121" ht="0" hidden="1" customHeight="1" x14ac:dyDescent="0.25"/>
    <row r="46122" ht="0" hidden="1" customHeight="1" x14ac:dyDescent="0.25"/>
    <row r="46123" ht="0" hidden="1" customHeight="1" x14ac:dyDescent="0.25"/>
    <row r="46124" ht="0" hidden="1" customHeight="1" x14ac:dyDescent="0.25"/>
    <row r="46125" ht="0" hidden="1" customHeight="1" x14ac:dyDescent="0.25"/>
    <row r="46126" ht="0" hidden="1" customHeight="1" x14ac:dyDescent="0.25"/>
    <row r="46127" ht="0" hidden="1" customHeight="1" x14ac:dyDescent="0.25"/>
    <row r="46128" ht="0" hidden="1" customHeight="1" x14ac:dyDescent="0.25"/>
    <row r="46129" ht="0" hidden="1" customHeight="1" x14ac:dyDescent="0.25"/>
    <row r="46130" ht="0" hidden="1" customHeight="1" x14ac:dyDescent="0.25"/>
    <row r="46131" ht="0" hidden="1" customHeight="1" x14ac:dyDescent="0.25"/>
    <row r="46132" ht="0" hidden="1" customHeight="1" x14ac:dyDescent="0.25"/>
    <row r="46133" ht="0" hidden="1" customHeight="1" x14ac:dyDescent="0.25"/>
    <row r="46134" ht="0" hidden="1" customHeight="1" x14ac:dyDescent="0.25"/>
    <row r="46135" ht="0" hidden="1" customHeight="1" x14ac:dyDescent="0.25"/>
    <row r="46136" ht="0" hidden="1" customHeight="1" x14ac:dyDescent="0.25"/>
    <row r="46137" ht="0" hidden="1" customHeight="1" x14ac:dyDescent="0.25"/>
    <row r="46138" ht="0" hidden="1" customHeight="1" x14ac:dyDescent="0.25"/>
    <row r="46139" ht="0" hidden="1" customHeight="1" x14ac:dyDescent="0.25"/>
    <row r="46140" ht="0" hidden="1" customHeight="1" x14ac:dyDescent="0.25"/>
    <row r="46141" ht="0" hidden="1" customHeight="1" x14ac:dyDescent="0.25"/>
    <row r="46142" ht="0" hidden="1" customHeight="1" x14ac:dyDescent="0.25"/>
    <row r="46143" ht="0" hidden="1" customHeight="1" x14ac:dyDescent="0.25"/>
    <row r="46144" ht="0" hidden="1" customHeight="1" x14ac:dyDescent="0.25"/>
    <row r="46145" ht="0" hidden="1" customHeight="1" x14ac:dyDescent="0.25"/>
    <row r="46146" ht="0" hidden="1" customHeight="1" x14ac:dyDescent="0.25"/>
    <row r="46147" ht="0" hidden="1" customHeight="1" x14ac:dyDescent="0.25"/>
    <row r="46148" ht="0" hidden="1" customHeight="1" x14ac:dyDescent="0.25"/>
    <row r="46149" ht="0" hidden="1" customHeight="1" x14ac:dyDescent="0.25"/>
    <row r="46150" ht="0" hidden="1" customHeight="1" x14ac:dyDescent="0.25"/>
    <row r="46151" ht="0" hidden="1" customHeight="1" x14ac:dyDescent="0.25"/>
    <row r="46152" ht="0" hidden="1" customHeight="1" x14ac:dyDescent="0.25"/>
    <row r="46153" ht="0" hidden="1" customHeight="1" x14ac:dyDescent="0.25"/>
    <row r="46154" ht="0" hidden="1" customHeight="1" x14ac:dyDescent="0.25"/>
    <row r="46155" ht="0" hidden="1" customHeight="1" x14ac:dyDescent="0.25"/>
    <row r="46156" ht="0" hidden="1" customHeight="1" x14ac:dyDescent="0.25"/>
    <row r="46157" ht="0" hidden="1" customHeight="1" x14ac:dyDescent="0.25"/>
    <row r="46158" ht="0" hidden="1" customHeight="1" x14ac:dyDescent="0.25"/>
    <row r="46159" ht="0" hidden="1" customHeight="1" x14ac:dyDescent="0.25"/>
    <row r="46160" ht="0" hidden="1" customHeight="1" x14ac:dyDescent="0.25"/>
    <row r="46161" ht="0" hidden="1" customHeight="1" x14ac:dyDescent="0.25"/>
    <row r="46162" ht="0" hidden="1" customHeight="1" x14ac:dyDescent="0.25"/>
    <row r="46163" ht="0" hidden="1" customHeight="1" x14ac:dyDescent="0.25"/>
    <row r="46164" ht="0" hidden="1" customHeight="1" x14ac:dyDescent="0.25"/>
    <row r="46165" ht="0" hidden="1" customHeight="1" x14ac:dyDescent="0.25"/>
    <row r="46166" ht="0" hidden="1" customHeight="1" x14ac:dyDescent="0.25"/>
    <row r="46167" ht="0" hidden="1" customHeight="1" x14ac:dyDescent="0.25"/>
    <row r="46168" ht="0" hidden="1" customHeight="1" x14ac:dyDescent="0.25"/>
    <row r="46169" ht="0" hidden="1" customHeight="1" x14ac:dyDescent="0.25"/>
    <row r="46170" ht="0" hidden="1" customHeight="1" x14ac:dyDescent="0.25"/>
    <row r="46171" ht="0" hidden="1" customHeight="1" x14ac:dyDescent="0.25"/>
    <row r="46172" ht="0" hidden="1" customHeight="1" x14ac:dyDescent="0.25"/>
    <row r="46173" ht="0" hidden="1" customHeight="1" x14ac:dyDescent="0.25"/>
    <row r="46174" ht="0" hidden="1" customHeight="1" x14ac:dyDescent="0.25"/>
    <row r="46175" ht="0" hidden="1" customHeight="1" x14ac:dyDescent="0.25"/>
    <row r="46176" ht="0" hidden="1" customHeight="1" x14ac:dyDescent="0.25"/>
    <row r="46177" ht="0" hidden="1" customHeight="1" x14ac:dyDescent="0.25"/>
    <row r="46178" ht="0" hidden="1" customHeight="1" x14ac:dyDescent="0.25"/>
    <row r="46179" ht="0" hidden="1" customHeight="1" x14ac:dyDescent="0.25"/>
    <row r="46180" ht="0" hidden="1" customHeight="1" x14ac:dyDescent="0.25"/>
    <row r="46181" ht="0" hidden="1" customHeight="1" x14ac:dyDescent="0.25"/>
    <row r="46182" ht="0" hidden="1" customHeight="1" x14ac:dyDescent="0.25"/>
    <row r="46183" ht="0" hidden="1" customHeight="1" x14ac:dyDescent="0.25"/>
    <row r="46184" ht="0" hidden="1" customHeight="1" x14ac:dyDescent="0.25"/>
    <row r="46185" ht="0" hidden="1" customHeight="1" x14ac:dyDescent="0.25"/>
    <row r="46186" ht="0" hidden="1" customHeight="1" x14ac:dyDescent="0.25"/>
    <row r="46187" ht="0" hidden="1" customHeight="1" x14ac:dyDescent="0.25"/>
    <row r="46188" ht="0" hidden="1" customHeight="1" x14ac:dyDescent="0.25"/>
    <row r="46189" ht="0" hidden="1" customHeight="1" x14ac:dyDescent="0.25"/>
    <row r="46190" ht="0" hidden="1" customHeight="1" x14ac:dyDescent="0.25"/>
    <row r="46191" ht="0" hidden="1" customHeight="1" x14ac:dyDescent="0.25"/>
    <row r="46192" ht="0" hidden="1" customHeight="1" x14ac:dyDescent="0.25"/>
    <row r="46193" ht="0" hidden="1" customHeight="1" x14ac:dyDescent="0.25"/>
    <row r="46194" ht="0" hidden="1" customHeight="1" x14ac:dyDescent="0.25"/>
    <row r="46195" ht="0" hidden="1" customHeight="1" x14ac:dyDescent="0.25"/>
    <row r="46196" ht="0" hidden="1" customHeight="1" x14ac:dyDescent="0.25"/>
    <row r="46197" ht="0" hidden="1" customHeight="1" x14ac:dyDescent="0.25"/>
    <row r="46198" ht="0" hidden="1" customHeight="1" x14ac:dyDescent="0.25"/>
    <row r="46199" ht="0" hidden="1" customHeight="1" x14ac:dyDescent="0.25"/>
    <row r="46200" ht="0" hidden="1" customHeight="1" x14ac:dyDescent="0.25"/>
    <row r="46201" ht="0" hidden="1" customHeight="1" x14ac:dyDescent="0.25"/>
    <row r="46202" ht="0" hidden="1" customHeight="1" x14ac:dyDescent="0.25"/>
    <row r="46203" ht="0" hidden="1" customHeight="1" x14ac:dyDescent="0.25"/>
    <row r="46204" ht="0" hidden="1" customHeight="1" x14ac:dyDescent="0.25"/>
    <row r="46205" ht="0" hidden="1" customHeight="1" x14ac:dyDescent="0.25"/>
    <row r="46206" ht="0" hidden="1" customHeight="1" x14ac:dyDescent="0.25"/>
    <row r="46207" ht="0" hidden="1" customHeight="1" x14ac:dyDescent="0.25"/>
    <row r="46208" ht="0" hidden="1" customHeight="1" x14ac:dyDescent="0.25"/>
    <row r="46209" ht="0" hidden="1" customHeight="1" x14ac:dyDescent="0.25"/>
    <row r="46210" ht="0" hidden="1" customHeight="1" x14ac:dyDescent="0.25"/>
    <row r="46211" ht="0" hidden="1" customHeight="1" x14ac:dyDescent="0.25"/>
    <row r="46212" ht="0" hidden="1" customHeight="1" x14ac:dyDescent="0.25"/>
    <row r="46213" ht="0" hidden="1" customHeight="1" x14ac:dyDescent="0.25"/>
    <row r="46214" ht="0" hidden="1" customHeight="1" x14ac:dyDescent="0.25"/>
    <row r="46215" ht="0" hidden="1" customHeight="1" x14ac:dyDescent="0.25"/>
    <row r="46216" ht="0" hidden="1" customHeight="1" x14ac:dyDescent="0.25"/>
    <row r="46217" ht="0" hidden="1" customHeight="1" x14ac:dyDescent="0.25"/>
    <row r="46218" ht="0" hidden="1" customHeight="1" x14ac:dyDescent="0.25"/>
    <row r="46219" ht="0" hidden="1" customHeight="1" x14ac:dyDescent="0.25"/>
    <row r="46220" ht="0" hidden="1" customHeight="1" x14ac:dyDescent="0.25"/>
    <row r="46221" ht="0" hidden="1" customHeight="1" x14ac:dyDescent="0.25"/>
    <row r="46222" ht="0" hidden="1" customHeight="1" x14ac:dyDescent="0.25"/>
    <row r="46223" ht="0" hidden="1" customHeight="1" x14ac:dyDescent="0.25"/>
    <row r="46224" ht="0" hidden="1" customHeight="1" x14ac:dyDescent="0.25"/>
    <row r="46225" ht="0" hidden="1" customHeight="1" x14ac:dyDescent="0.25"/>
    <row r="46226" ht="0" hidden="1" customHeight="1" x14ac:dyDescent="0.25"/>
    <row r="46227" ht="0" hidden="1" customHeight="1" x14ac:dyDescent="0.25"/>
    <row r="46228" ht="0" hidden="1" customHeight="1" x14ac:dyDescent="0.25"/>
    <row r="46229" ht="0" hidden="1" customHeight="1" x14ac:dyDescent="0.25"/>
    <row r="46230" ht="0" hidden="1" customHeight="1" x14ac:dyDescent="0.25"/>
    <row r="46231" ht="0" hidden="1" customHeight="1" x14ac:dyDescent="0.25"/>
    <row r="46232" ht="0" hidden="1" customHeight="1" x14ac:dyDescent="0.25"/>
    <row r="46233" ht="0" hidden="1" customHeight="1" x14ac:dyDescent="0.25"/>
    <row r="46234" ht="0" hidden="1" customHeight="1" x14ac:dyDescent="0.25"/>
    <row r="46235" ht="0" hidden="1" customHeight="1" x14ac:dyDescent="0.25"/>
    <row r="46236" ht="0" hidden="1" customHeight="1" x14ac:dyDescent="0.25"/>
    <row r="46237" ht="0" hidden="1" customHeight="1" x14ac:dyDescent="0.25"/>
    <row r="46238" ht="0" hidden="1" customHeight="1" x14ac:dyDescent="0.25"/>
    <row r="46239" ht="0" hidden="1" customHeight="1" x14ac:dyDescent="0.25"/>
    <row r="46240" ht="0" hidden="1" customHeight="1" x14ac:dyDescent="0.25"/>
    <row r="46241" ht="0" hidden="1" customHeight="1" x14ac:dyDescent="0.25"/>
    <row r="46242" ht="0" hidden="1" customHeight="1" x14ac:dyDescent="0.25"/>
    <row r="46243" ht="0" hidden="1" customHeight="1" x14ac:dyDescent="0.25"/>
    <row r="46244" ht="0" hidden="1" customHeight="1" x14ac:dyDescent="0.25"/>
    <row r="46245" ht="0" hidden="1" customHeight="1" x14ac:dyDescent="0.25"/>
    <row r="46246" ht="0" hidden="1" customHeight="1" x14ac:dyDescent="0.25"/>
    <row r="46247" ht="0" hidden="1" customHeight="1" x14ac:dyDescent="0.25"/>
    <row r="46248" ht="0" hidden="1" customHeight="1" x14ac:dyDescent="0.25"/>
    <row r="46249" ht="0" hidden="1" customHeight="1" x14ac:dyDescent="0.25"/>
    <row r="46250" ht="0" hidden="1" customHeight="1" x14ac:dyDescent="0.25"/>
    <row r="46251" ht="0" hidden="1" customHeight="1" x14ac:dyDescent="0.25"/>
    <row r="46252" ht="0" hidden="1" customHeight="1" x14ac:dyDescent="0.25"/>
    <row r="46253" ht="0" hidden="1" customHeight="1" x14ac:dyDescent="0.25"/>
    <row r="46254" ht="0" hidden="1" customHeight="1" x14ac:dyDescent="0.25"/>
    <row r="46255" ht="0" hidden="1" customHeight="1" x14ac:dyDescent="0.25"/>
    <row r="46256" ht="0" hidden="1" customHeight="1" x14ac:dyDescent="0.25"/>
    <row r="46257" ht="0" hidden="1" customHeight="1" x14ac:dyDescent="0.25"/>
    <row r="46258" ht="0" hidden="1" customHeight="1" x14ac:dyDescent="0.25"/>
    <row r="46259" ht="0" hidden="1" customHeight="1" x14ac:dyDescent="0.25"/>
    <row r="46260" ht="0" hidden="1" customHeight="1" x14ac:dyDescent="0.25"/>
    <row r="46261" ht="0" hidden="1" customHeight="1" x14ac:dyDescent="0.25"/>
    <row r="46262" ht="0" hidden="1" customHeight="1" x14ac:dyDescent="0.25"/>
    <row r="46263" ht="0" hidden="1" customHeight="1" x14ac:dyDescent="0.25"/>
    <row r="46264" ht="0" hidden="1" customHeight="1" x14ac:dyDescent="0.25"/>
    <row r="46265" ht="0" hidden="1" customHeight="1" x14ac:dyDescent="0.25"/>
    <row r="46266" ht="0" hidden="1" customHeight="1" x14ac:dyDescent="0.25"/>
    <row r="46267" ht="0" hidden="1" customHeight="1" x14ac:dyDescent="0.25"/>
    <row r="46268" ht="0" hidden="1" customHeight="1" x14ac:dyDescent="0.25"/>
    <row r="46269" ht="0" hidden="1" customHeight="1" x14ac:dyDescent="0.25"/>
    <row r="46270" ht="0" hidden="1" customHeight="1" x14ac:dyDescent="0.25"/>
    <row r="46271" ht="0" hidden="1" customHeight="1" x14ac:dyDescent="0.25"/>
    <row r="46272" ht="0" hidden="1" customHeight="1" x14ac:dyDescent="0.25"/>
    <row r="46273" ht="0" hidden="1" customHeight="1" x14ac:dyDescent="0.25"/>
    <row r="46274" ht="0" hidden="1" customHeight="1" x14ac:dyDescent="0.25"/>
    <row r="46275" ht="0" hidden="1" customHeight="1" x14ac:dyDescent="0.25"/>
    <row r="46276" ht="0" hidden="1" customHeight="1" x14ac:dyDescent="0.25"/>
    <row r="46277" ht="0" hidden="1" customHeight="1" x14ac:dyDescent="0.25"/>
    <row r="46278" ht="0" hidden="1" customHeight="1" x14ac:dyDescent="0.25"/>
    <row r="46279" ht="0" hidden="1" customHeight="1" x14ac:dyDescent="0.25"/>
    <row r="46280" ht="0" hidden="1" customHeight="1" x14ac:dyDescent="0.25"/>
    <row r="46281" ht="0" hidden="1" customHeight="1" x14ac:dyDescent="0.25"/>
    <row r="46282" ht="0" hidden="1" customHeight="1" x14ac:dyDescent="0.25"/>
    <row r="46283" ht="0" hidden="1" customHeight="1" x14ac:dyDescent="0.25"/>
    <row r="46284" ht="0" hidden="1" customHeight="1" x14ac:dyDescent="0.25"/>
    <row r="46285" ht="0" hidden="1" customHeight="1" x14ac:dyDescent="0.25"/>
    <row r="46286" ht="0" hidden="1" customHeight="1" x14ac:dyDescent="0.25"/>
    <row r="46287" ht="0" hidden="1" customHeight="1" x14ac:dyDescent="0.25"/>
    <row r="46288" ht="0" hidden="1" customHeight="1" x14ac:dyDescent="0.25"/>
    <row r="46289" ht="0" hidden="1" customHeight="1" x14ac:dyDescent="0.25"/>
    <row r="46290" ht="0" hidden="1" customHeight="1" x14ac:dyDescent="0.25"/>
    <row r="46291" ht="0" hidden="1" customHeight="1" x14ac:dyDescent="0.25"/>
    <row r="46292" ht="0" hidden="1" customHeight="1" x14ac:dyDescent="0.25"/>
    <row r="46293" ht="0" hidden="1" customHeight="1" x14ac:dyDescent="0.25"/>
    <row r="46294" ht="0" hidden="1" customHeight="1" x14ac:dyDescent="0.25"/>
    <row r="46295" ht="0" hidden="1" customHeight="1" x14ac:dyDescent="0.25"/>
    <row r="46296" ht="0" hidden="1" customHeight="1" x14ac:dyDescent="0.25"/>
    <row r="46297" ht="0" hidden="1" customHeight="1" x14ac:dyDescent="0.25"/>
    <row r="46298" ht="0" hidden="1" customHeight="1" x14ac:dyDescent="0.25"/>
    <row r="46299" ht="0" hidden="1" customHeight="1" x14ac:dyDescent="0.25"/>
    <row r="46300" ht="0" hidden="1" customHeight="1" x14ac:dyDescent="0.25"/>
    <row r="46301" ht="0" hidden="1" customHeight="1" x14ac:dyDescent="0.25"/>
    <row r="46302" ht="0" hidden="1" customHeight="1" x14ac:dyDescent="0.25"/>
    <row r="46303" ht="0" hidden="1" customHeight="1" x14ac:dyDescent="0.25"/>
    <row r="46304" ht="0" hidden="1" customHeight="1" x14ac:dyDescent="0.25"/>
    <row r="46305" ht="0" hidden="1" customHeight="1" x14ac:dyDescent="0.25"/>
    <row r="46306" ht="0" hidden="1" customHeight="1" x14ac:dyDescent="0.25"/>
    <row r="46307" ht="0" hidden="1" customHeight="1" x14ac:dyDescent="0.25"/>
    <row r="46308" ht="0" hidden="1" customHeight="1" x14ac:dyDescent="0.25"/>
    <row r="46309" ht="0" hidden="1" customHeight="1" x14ac:dyDescent="0.25"/>
    <row r="46310" ht="0" hidden="1" customHeight="1" x14ac:dyDescent="0.25"/>
    <row r="46311" ht="0" hidden="1" customHeight="1" x14ac:dyDescent="0.25"/>
    <row r="46312" ht="0" hidden="1" customHeight="1" x14ac:dyDescent="0.25"/>
    <row r="46313" ht="0" hidden="1" customHeight="1" x14ac:dyDescent="0.25"/>
    <row r="46314" ht="0" hidden="1" customHeight="1" x14ac:dyDescent="0.25"/>
    <row r="46315" ht="0" hidden="1" customHeight="1" x14ac:dyDescent="0.25"/>
    <row r="46316" ht="0" hidden="1" customHeight="1" x14ac:dyDescent="0.25"/>
    <row r="46317" ht="0" hidden="1" customHeight="1" x14ac:dyDescent="0.25"/>
    <row r="46318" ht="0" hidden="1" customHeight="1" x14ac:dyDescent="0.25"/>
    <row r="46319" ht="0" hidden="1" customHeight="1" x14ac:dyDescent="0.25"/>
    <row r="46320" ht="0" hidden="1" customHeight="1" x14ac:dyDescent="0.25"/>
    <row r="46321" ht="0" hidden="1" customHeight="1" x14ac:dyDescent="0.25"/>
    <row r="46322" ht="0" hidden="1" customHeight="1" x14ac:dyDescent="0.25"/>
    <row r="46323" ht="0" hidden="1" customHeight="1" x14ac:dyDescent="0.25"/>
    <row r="46324" ht="0" hidden="1" customHeight="1" x14ac:dyDescent="0.25"/>
    <row r="46325" ht="0" hidden="1" customHeight="1" x14ac:dyDescent="0.25"/>
    <row r="46326" ht="0" hidden="1" customHeight="1" x14ac:dyDescent="0.25"/>
    <row r="46327" ht="0" hidden="1" customHeight="1" x14ac:dyDescent="0.25"/>
    <row r="46328" ht="0" hidden="1" customHeight="1" x14ac:dyDescent="0.25"/>
    <row r="46329" ht="0" hidden="1" customHeight="1" x14ac:dyDescent="0.25"/>
    <row r="46330" ht="0" hidden="1" customHeight="1" x14ac:dyDescent="0.25"/>
    <row r="46331" ht="0" hidden="1" customHeight="1" x14ac:dyDescent="0.25"/>
    <row r="46332" ht="0" hidden="1" customHeight="1" x14ac:dyDescent="0.25"/>
    <row r="46333" ht="0" hidden="1" customHeight="1" x14ac:dyDescent="0.25"/>
    <row r="46334" ht="0" hidden="1" customHeight="1" x14ac:dyDescent="0.25"/>
    <row r="46335" ht="0" hidden="1" customHeight="1" x14ac:dyDescent="0.25"/>
    <row r="46336" ht="0" hidden="1" customHeight="1" x14ac:dyDescent="0.25"/>
    <row r="46337" ht="0" hidden="1" customHeight="1" x14ac:dyDescent="0.25"/>
    <row r="46338" ht="0" hidden="1" customHeight="1" x14ac:dyDescent="0.25"/>
    <row r="46339" ht="0" hidden="1" customHeight="1" x14ac:dyDescent="0.25"/>
    <row r="46340" ht="0" hidden="1" customHeight="1" x14ac:dyDescent="0.25"/>
    <row r="46341" ht="0" hidden="1" customHeight="1" x14ac:dyDescent="0.25"/>
    <row r="46342" ht="0" hidden="1" customHeight="1" x14ac:dyDescent="0.25"/>
    <row r="46343" ht="0" hidden="1" customHeight="1" x14ac:dyDescent="0.25"/>
    <row r="46344" ht="0" hidden="1" customHeight="1" x14ac:dyDescent="0.25"/>
    <row r="46345" ht="0" hidden="1" customHeight="1" x14ac:dyDescent="0.25"/>
    <row r="46346" ht="0" hidden="1" customHeight="1" x14ac:dyDescent="0.25"/>
    <row r="46347" ht="0" hidden="1" customHeight="1" x14ac:dyDescent="0.25"/>
    <row r="46348" ht="0" hidden="1" customHeight="1" x14ac:dyDescent="0.25"/>
    <row r="46349" ht="0" hidden="1" customHeight="1" x14ac:dyDescent="0.25"/>
    <row r="46350" ht="0" hidden="1" customHeight="1" x14ac:dyDescent="0.25"/>
    <row r="46351" ht="0" hidden="1" customHeight="1" x14ac:dyDescent="0.25"/>
    <row r="46352" ht="0" hidden="1" customHeight="1" x14ac:dyDescent="0.25"/>
    <row r="46353" ht="0" hidden="1" customHeight="1" x14ac:dyDescent="0.25"/>
    <row r="46354" ht="0" hidden="1" customHeight="1" x14ac:dyDescent="0.25"/>
    <row r="46355" ht="0" hidden="1" customHeight="1" x14ac:dyDescent="0.25"/>
    <row r="46356" ht="0" hidden="1" customHeight="1" x14ac:dyDescent="0.25"/>
    <row r="46357" ht="0" hidden="1" customHeight="1" x14ac:dyDescent="0.25"/>
    <row r="46358" ht="0" hidden="1" customHeight="1" x14ac:dyDescent="0.25"/>
    <row r="46359" ht="0" hidden="1" customHeight="1" x14ac:dyDescent="0.25"/>
    <row r="46360" ht="0" hidden="1" customHeight="1" x14ac:dyDescent="0.25"/>
    <row r="46361" ht="0" hidden="1" customHeight="1" x14ac:dyDescent="0.25"/>
    <row r="46362" ht="0" hidden="1" customHeight="1" x14ac:dyDescent="0.25"/>
    <row r="46363" ht="0" hidden="1" customHeight="1" x14ac:dyDescent="0.25"/>
    <row r="46364" ht="0" hidden="1" customHeight="1" x14ac:dyDescent="0.25"/>
    <row r="46365" ht="0" hidden="1" customHeight="1" x14ac:dyDescent="0.25"/>
    <row r="46366" ht="0" hidden="1" customHeight="1" x14ac:dyDescent="0.25"/>
    <row r="46367" ht="0" hidden="1" customHeight="1" x14ac:dyDescent="0.25"/>
    <row r="46368" ht="0" hidden="1" customHeight="1" x14ac:dyDescent="0.25"/>
    <row r="46369" ht="0" hidden="1" customHeight="1" x14ac:dyDescent="0.25"/>
    <row r="46370" ht="0" hidden="1" customHeight="1" x14ac:dyDescent="0.25"/>
    <row r="46371" ht="0" hidden="1" customHeight="1" x14ac:dyDescent="0.25"/>
    <row r="46372" ht="0" hidden="1" customHeight="1" x14ac:dyDescent="0.25"/>
    <row r="46373" ht="0" hidden="1" customHeight="1" x14ac:dyDescent="0.25"/>
    <row r="46374" ht="0" hidden="1" customHeight="1" x14ac:dyDescent="0.25"/>
    <row r="46375" ht="0" hidden="1" customHeight="1" x14ac:dyDescent="0.25"/>
    <row r="46376" ht="0" hidden="1" customHeight="1" x14ac:dyDescent="0.25"/>
    <row r="46377" ht="0" hidden="1" customHeight="1" x14ac:dyDescent="0.25"/>
    <row r="46378" ht="0" hidden="1" customHeight="1" x14ac:dyDescent="0.25"/>
    <row r="46379" ht="0" hidden="1" customHeight="1" x14ac:dyDescent="0.25"/>
    <row r="46380" ht="0" hidden="1" customHeight="1" x14ac:dyDescent="0.25"/>
    <row r="46381" ht="0" hidden="1" customHeight="1" x14ac:dyDescent="0.25"/>
    <row r="46382" ht="0" hidden="1" customHeight="1" x14ac:dyDescent="0.25"/>
    <row r="46383" ht="0" hidden="1" customHeight="1" x14ac:dyDescent="0.25"/>
    <row r="46384" ht="0" hidden="1" customHeight="1" x14ac:dyDescent="0.25"/>
    <row r="46385" ht="0" hidden="1" customHeight="1" x14ac:dyDescent="0.25"/>
    <row r="46386" ht="0" hidden="1" customHeight="1" x14ac:dyDescent="0.25"/>
    <row r="46387" ht="0" hidden="1" customHeight="1" x14ac:dyDescent="0.25"/>
    <row r="46388" ht="0" hidden="1" customHeight="1" x14ac:dyDescent="0.25"/>
    <row r="46389" ht="0" hidden="1" customHeight="1" x14ac:dyDescent="0.25"/>
    <row r="46390" ht="0" hidden="1" customHeight="1" x14ac:dyDescent="0.25"/>
    <row r="46391" ht="0" hidden="1" customHeight="1" x14ac:dyDescent="0.25"/>
    <row r="46392" ht="0" hidden="1" customHeight="1" x14ac:dyDescent="0.25"/>
    <row r="46393" ht="0" hidden="1" customHeight="1" x14ac:dyDescent="0.25"/>
    <row r="46394" ht="0" hidden="1" customHeight="1" x14ac:dyDescent="0.25"/>
    <row r="46395" ht="0" hidden="1" customHeight="1" x14ac:dyDescent="0.25"/>
    <row r="46396" ht="0" hidden="1" customHeight="1" x14ac:dyDescent="0.25"/>
    <row r="46397" ht="0" hidden="1" customHeight="1" x14ac:dyDescent="0.25"/>
    <row r="46398" ht="0" hidden="1" customHeight="1" x14ac:dyDescent="0.25"/>
    <row r="46399" ht="0" hidden="1" customHeight="1" x14ac:dyDescent="0.25"/>
    <row r="46400" ht="0" hidden="1" customHeight="1" x14ac:dyDescent="0.25"/>
    <row r="46401" ht="0" hidden="1" customHeight="1" x14ac:dyDescent="0.25"/>
    <row r="46402" ht="0" hidden="1" customHeight="1" x14ac:dyDescent="0.25"/>
    <row r="46403" ht="0" hidden="1" customHeight="1" x14ac:dyDescent="0.25"/>
    <row r="46404" ht="0" hidden="1" customHeight="1" x14ac:dyDescent="0.25"/>
    <row r="46405" ht="0" hidden="1" customHeight="1" x14ac:dyDescent="0.25"/>
    <row r="46406" ht="0" hidden="1" customHeight="1" x14ac:dyDescent="0.25"/>
    <row r="46407" ht="0" hidden="1" customHeight="1" x14ac:dyDescent="0.25"/>
    <row r="46408" ht="0" hidden="1" customHeight="1" x14ac:dyDescent="0.25"/>
    <row r="46409" ht="0" hidden="1" customHeight="1" x14ac:dyDescent="0.25"/>
    <row r="46410" ht="0" hidden="1" customHeight="1" x14ac:dyDescent="0.25"/>
    <row r="46411" ht="0" hidden="1" customHeight="1" x14ac:dyDescent="0.25"/>
    <row r="46412" ht="0" hidden="1" customHeight="1" x14ac:dyDescent="0.25"/>
    <row r="46413" ht="0" hidden="1" customHeight="1" x14ac:dyDescent="0.25"/>
    <row r="46414" ht="0" hidden="1" customHeight="1" x14ac:dyDescent="0.25"/>
    <row r="46415" ht="0" hidden="1" customHeight="1" x14ac:dyDescent="0.25"/>
    <row r="46416" ht="0" hidden="1" customHeight="1" x14ac:dyDescent="0.25"/>
    <row r="46417" ht="0" hidden="1" customHeight="1" x14ac:dyDescent="0.25"/>
    <row r="46418" ht="0" hidden="1" customHeight="1" x14ac:dyDescent="0.25"/>
    <row r="46419" ht="0" hidden="1" customHeight="1" x14ac:dyDescent="0.25"/>
    <row r="46420" ht="0" hidden="1" customHeight="1" x14ac:dyDescent="0.25"/>
    <row r="46421" ht="0" hidden="1" customHeight="1" x14ac:dyDescent="0.25"/>
    <row r="46422" ht="0" hidden="1" customHeight="1" x14ac:dyDescent="0.25"/>
    <row r="46423" ht="0" hidden="1" customHeight="1" x14ac:dyDescent="0.25"/>
    <row r="46424" ht="0" hidden="1" customHeight="1" x14ac:dyDescent="0.25"/>
    <row r="46425" ht="0" hidden="1" customHeight="1" x14ac:dyDescent="0.25"/>
    <row r="46426" ht="0" hidden="1" customHeight="1" x14ac:dyDescent="0.25"/>
    <row r="46427" ht="0" hidden="1" customHeight="1" x14ac:dyDescent="0.25"/>
    <row r="46428" ht="0" hidden="1" customHeight="1" x14ac:dyDescent="0.25"/>
    <row r="46429" ht="0" hidden="1" customHeight="1" x14ac:dyDescent="0.25"/>
    <row r="46430" ht="0" hidden="1" customHeight="1" x14ac:dyDescent="0.25"/>
    <row r="46431" ht="0" hidden="1" customHeight="1" x14ac:dyDescent="0.25"/>
    <row r="46432" ht="0" hidden="1" customHeight="1" x14ac:dyDescent="0.25"/>
    <row r="46433" ht="0" hidden="1" customHeight="1" x14ac:dyDescent="0.25"/>
    <row r="46434" ht="0" hidden="1" customHeight="1" x14ac:dyDescent="0.25"/>
    <row r="46435" ht="0" hidden="1" customHeight="1" x14ac:dyDescent="0.25"/>
    <row r="46436" ht="0" hidden="1" customHeight="1" x14ac:dyDescent="0.25"/>
    <row r="46437" ht="0" hidden="1" customHeight="1" x14ac:dyDescent="0.25"/>
    <row r="46438" ht="0" hidden="1" customHeight="1" x14ac:dyDescent="0.25"/>
    <row r="46439" ht="0" hidden="1" customHeight="1" x14ac:dyDescent="0.25"/>
    <row r="46440" ht="0" hidden="1" customHeight="1" x14ac:dyDescent="0.25"/>
    <row r="46441" ht="0" hidden="1" customHeight="1" x14ac:dyDescent="0.25"/>
    <row r="46442" ht="0" hidden="1" customHeight="1" x14ac:dyDescent="0.25"/>
    <row r="46443" ht="0" hidden="1" customHeight="1" x14ac:dyDescent="0.25"/>
    <row r="46444" ht="0" hidden="1" customHeight="1" x14ac:dyDescent="0.25"/>
    <row r="46445" ht="0" hidden="1" customHeight="1" x14ac:dyDescent="0.25"/>
    <row r="46446" ht="0" hidden="1" customHeight="1" x14ac:dyDescent="0.25"/>
    <row r="46447" ht="0" hidden="1" customHeight="1" x14ac:dyDescent="0.25"/>
    <row r="46448" ht="0" hidden="1" customHeight="1" x14ac:dyDescent="0.25"/>
    <row r="46449" ht="0" hidden="1" customHeight="1" x14ac:dyDescent="0.25"/>
    <row r="46450" ht="0" hidden="1" customHeight="1" x14ac:dyDescent="0.25"/>
    <row r="46451" ht="0" hidden="1" customHeight="1" x14ac:dyDescent="0.25"/>
    <row r="46452" ht="0" hidden="1" customHeight="1" x14ac:dyDescent="0.25"/>
    <row r="46453" ht="0" hidden="1" customHeight="1" x14ac:dyDescent="0.25"/>
    <row r="46454" ht="0" hidden="1" customHeight="1" x14ac:dyDescent="0.25"/>
    <row r="46455" ht="0" hidden="1" customHeight="1" x14ac:dyDescent="0.25"/>
    <row r="46456" ht="0" hidden="1" customHeight="1" x14ac:dyDescent="0.25"/>
    <row r="46457" ht="0" hidden="1" customHeight="1" x14ac:dyDescent="0.25"/>
    <row r="46458" ht="0" hidden="1" customHeight="1" x14ac:dyDescent="0.25"/>
    <row r="46459" ht="0" hidden="1" customHeight="1" x14ac:dyDescent="0.25"/>
    <row r="46460" ht="0" hidden="1" customHeight="1" x14ac:dyDescent="0.25"/>
    <row r="46461" ht="0" hidden="1" customHeight="1" x14ac:dyDescent="0.25"/>
    <row r="46462" ht="0" hidden="1" customHeight="1" x14ac:dyDescent="0.25"/>
    <row r="46463" ht="0" hidden="1" customHeight="1" x14ac:dyDescent="0.25"/>
    <row r="46464" ht="0" hidden="1" customHeight="1" x14ac:dyDescent="0.25"/>
    <row r="46465" ht="0" hidden="1" customHeight="1" x14ac:dyDescent="0.25"/>
    <row r="46466" ht="0" hidden="1" customHeight="1" x14ac:dyDescent="0.25"/>
    <row r="46467" ht="0" hidden="1" customHeight="1" x14ac:dyDescent="0.25"/>
    <row r="46468" ht="0" hidden="1" customHeight="1" x14ac:dyDescent="0.25"/>
    <row r="46469" ht="0" hidden="1" customHeight="1" x14ac:dyDescent="0.25"/>
    <row r="46470" ht="0" hidden="1" customHeight="1" x14ac:dyDescent="0.25"/>
    <row r="46471" ht="0" hidden="1" customHeight="1" x14ac:dyDescent="0.25"/>
    <row r="46472" ht="0" hidden="1" customHeight="1" x14ac:dyDescent="0.25"/>
    <row r="46473" ht="0" hidden="1" customHeight="1" x14ac:dyDescent="0.25"/>
    <row r="46474" ht="0" hidden="1" customHeight="1" x14ac:dyDescent="0.25"/>
    <row r="46475" ht="0" hidden="1" customHeight="1" x14ac:dyDescent="0.25"/>
    <row r="46476" ht="0" hidden="1" customHeight="1" x14ac:dyDescent="0.25"/>
    <row r="46477" ht="0" hidden="1" customHeight="1" x14ac:dyDescent="0.25"/>
    <row r="46478" ht="0" hidden="1" customHeight="1" x14ac:dyDescent="0.25"/>
    <row r="46479" ht="0" hidden="1" customHeight="1" x14ac:dyDescent="0.25"/>
    <row r="46480" ht="0" hidden="1" customHeight="1" x14ac:dyDescent="0.25"/>
    <row r="46481" ht="0" hidden="1" customHeight="1" x14ac:dyDescent="0.25"/>
    <row r="46482" ht="0" hidden="1" customHeight="1" x14ac:dyDescent="0.25"/>
    <row r="46483" ht="0" hidden="1" customHeight="1" x14ac:dyDescent="0.25"/>
    <row r="46484" ht="0" hidden="1" customHeight="1" x14ac:dyDescent="0.25"/>
    <row r="46485" ht="0" hidden="1" customHeight="1" x14ac:dyDescent="0.25"/>
    <row r="46486" ht="0" hidden="1" customHeight="1" x14ac:dyDescent="0.25"/>
    <row r="46487" ht="0" hidden="1" customHeight="1" x14ac:dyDescent="0.25"/>
    <row r="46488" ht="0" hidden="1" customHeight="1" x14ac:dyDescent="0.25"/>
    <row r="46489" ht="0" hidden="1" customHeight="1" x14ac:dyDescent="0.25"/>
    <row r="46490" ht="0" hidden="1" customHeight="1" x14ac:dyDescent="0.25"/>
    <row r="46491" ht="0" hidden="1" customHeight="1" x14ac:dyDescent="0.25"/>
    <row r="46492" ht="0" hidden="1" customHeight="1" x14ac:dyDescent="0.25"/>
    <row r="46493" ht="0" hidden="1" customHeight="1" x14ac:dyDescent="0.25"/>
    <row r="46494" ht="0" hidden="1" customHeight="1" x14ac:dyDescent="0.25"/>
    <row r="46495" ht="0" hidden="1" customHeight="1" x14ac:dyDescent="0.25"/>
    <row r="46496" ht="0" hidden="1" customHeight="1" x14ac:dyDescent="0.25"/>
    <row r="46497" ht="0" hidden="1" customHeight="1" x14ac:dyDescent="0.25"/>
    <row r="46498" ht="0" hidden="1" customHeight="1" x14ac:dyDescent="0.25"/>
    <row r="46499" ht="0" hidden="1" customHeight="1" x14ac:dyDescent="0.25"/>
    <row r="46500" ht="0" hidden="1" customHeight="1" x14ac:dyDescent="0.25"/>
    <row r="46501" ht="0" hidden="1" customHeight="1" x14ac:dyDescent="0.25"/>
    <row r="46502" ht="0" hidden="1" customHeight="1" x14ac:dyDescent="0.25"/>
    <row r="46503" ht="0" hidden="1" customHeight="1" x14ac:dyDescent="0.25"/>
    <row r="46504" ht="0" hidden="1" customHeight="1" x14ac:dyDescent="0.25"/>
    <row r="46505" ht="0" hidden="1" customHeight="1" x14ac:dyDescent="0.25"/>
    <row r="46506" ht="0" hidden="1" customHeight="1" x14ac:dyDescent="0.25"/>
    <row r="46507" ht="0" hidden="1" customHeight="1" x14ac:dyDescent="0.25"/>
    <row r="46508" ht="0" hidden="1" customHeight="1" x14ac:dyDescent="0.25"/>
    <row r="46509" ht="0" hidden="1" customHeight="1" x14ac:dyDescent="0.25"/>
    <row r="46510" ht="0" hidden="1" customHeight="1" x14ac:dyDescent="0.25"/>
    <row r="46511" ht="0" hidden="1" customHeight="1" x14ac:dyDescent="0.25"/>
    <row r="46512" ht="0" hidden="1" customHeight="1" x14ac:dyDescent="0.25"/>
    <row r="46513" ht="0" hidden="1" customHeight="1" x14ac:dyDescent="0.25"/>
    <row r="46514" ht="0" hidden="1" customHeight="1" x14ac:dyDescent="0.25"/>
    <row r="46515" ht="0" hidden="1" customHeight="1" x14ac:dyDescent="0.25"/>
    <row r="46516" ht="0" hidden="1" customHeight="1" x14ac:dyDescent="0.25"/>
    <row r="46517" ht="0" hidden="1" customHeight="1" x14ac:dyDescent="0.25"/>
    <row r="46518" ht="0" hidden="1" customHeight="1" x14ac:dyDescent="0.25"/>
    <row r="46519" ht="0" hidden="1" customHeight="1" x14ac:dyDescent="0.25"/>
    <row r="46520" ht="0" hidden="1" customHeight="1" x14ac:dyDescent="0.25"/>
    <row r="46521" ht="0" hidden="1" customHeight="1" x14ac:dyDescent="0.25"/>
    <row r="46522" ht="0" hidden="1" customHeight="1" x14ac:dyDescent="0.25"/>
    <row r="46523" ht="0" hidden="1" customHeight="1" x14ac:dyDescent="0.25"/>
    <row r="46524" ht="0" hidden="1" customHeight="1" x14ac:dyDescent="0.25"/>
    <row r="46525" ht="0" hidden="1" customHeight="1" x14ac:dyDescent="0.25"/>
    <row r="46526" ht="0" hidden="1" customHeight="1" x14ac:dyDescent="0.25"/>
    <row r="46527" ht="0" hidden="1" customHeight="1" x14ac:dyDescent="0.25"/>
    <row r="46528" ht="0" hidden="1" customHeight="1" x14ac:dyDescent="0.25"/>
    <row r="46529" ht="0" hidden="1" customHeight="1" x14ac:dyDescent="0.25"/>
    <row r="46530" ht="0" hidden="1" customHeight="1" x14ac:dyDescent="0.25"/>
    <row r="46531" ht="0" hidden="1" customHeight="1" x14ac:dyDescent="0.25"/>
    <row r="46532" ht="0" hidden="1" customHeight="1" x14ac:dyDescent="0.25"/>
    <row r="46533" ht="0" hidden="1" customHeight="1" x14ac:dyDescent="0.25"/>
    <row r="46534" ht="0" hidden="1" customHeight="1" x14ac:dyDescent="0.25"/>
    <row r="46535" ht="0" hidden="1" customHeight="1" x14ac:dyDescent="0.25"/>
    <row r="46536" ht="0" hidden="1" customHeight="1" x14ac:dyDescent="0.25"/>
    <row r="46537" ht="0" hidden="1" customHeight="1" x14ac:dyDescent="0.25"/>
    <row r="46538" ht="0" hidden="1" customHeight="1" x14ac:dyDescent="0.25"/>
    <row r="46539" ht="0" hidden="1" customHeight="1" x14ac:dyDescent="0.25"/>
    <row r="46540" ht="0" hidden="1" customHeight="1" x14ac:dyDescent="0.25"/>
    <row r="46541" ht="0" hidden="1" customHeight="1" x14ac:dyDescent="0.25"/>
    <row r="46542" ht="0" hidden="1" customHeight="1" x14ac:dyDescent="0.25"/>
    <row r="46543" ht="0" hidden="1" customHeight="1" x14ac:dyDescent="0.25"/>
    <row r="46544" ht="0" hidden="1" customHeight="1" x14ac:dyDescent="0.25"/>
    <row r="46545" ht="0" hidden="1" customHeight="1" x14ac:dyDescent="0.25"/>
    <row r="46546" ht="0" hidden="1" customHeight="1" x14ac:dyDescent="0.25"/>
    <row r="46547" ht="0" hidden="1" customHeight="1" x14ac:dyDescent="0.25"/>
    <row r="46548" ht="0" hidden="1" customHeight="1" x14ac:dyDescent="0.25"/>
    <row r="46549" ht="0" hidden="1" customHeight="1" x14ac:dyDescent="0.25"/>
    <row r="46550" ht="0" hidden="1" customHeight="1" x14ac:dyDescent="0.25"/>
    <row r="46551" ht="0" hidden="1" customHeight="1" x14ac:dyDescent="0.25"/>
    <row r="46552" ht="0" hidden="1" customHeight="1" x14ac:dyDescent="0.25"/>
    <row r="46553" ht="0" hidden="1" customHeight="1" x14ac:dyDescent="0.25"/>
    <row r="46554" ht="0" hidden="1" customHeight="1" x14ac:dyDescent="0.25"/>
    <row r="46555" ht="0" hidden="1" customHeight="1" x14ac:dyDescent="0.25"/>
    <row r="46556" ht="0" hidden="1" customHeight="1" x14ac:dyDescent="0.25"/>
    <row r="46557" ht="0" hidden="1" customHeight="1" x14ac:dyDescent="0.25"/>
    <row r="46558" ht="0" hidden="1" customHeight="1" x14ac:dyDescent="0.25"/>
    <row r="46559" ht="0" hidden="1" customHeight="1" x14ac:dyDescent="0.25"/>
    <row r="46560" ht="0" hidden="1" customHeight="1" x14ac:dyDescent="0.25"/>
    <row r="46561" ht="0" hidden="1" customHeight="1" x14ac:dyDescent="0.25"/>
    <row r="46562" ht="0" hidden="1" customHeight="1" x14ac:dyDescent="0.25"/>
    <row r="46563" ht="0" hidden="1" customHeight="1" x14ac:dyDescent="0.25"/>
    <row r="46564" ht="0" hidden="1" customHeight="1" x14ac:dyDescent="0.25"/>
    <row r="46565" ht="0" hidden="1" customHeight="1" x14ac:dyDescent="0.25"/>
    <row r="46566" ht="0" hidden="1" customHeight="1" x14ac:dyDescent="0.25"/>
    <row r="46567" ht="0" hidden="1" customHeight="1" x14ac:dyDescent="0.25"/>
    <row r="46568" ht="0" hidden="1" customHeight="1" x14ac:dyDescent="0.25"/>
    <row r="46569" ht="0" hidden="1" customHeight="1" x14ac:dyDescent="0.25"/>
    <row r="46570" ht="0" hidden="1" customHeight="1" x14ac:dyDescent="0.25"/>
    <row r="46571" ht="0" hidden="1" customHeight="1" x14ac:dyDescent="0.25"/>
    <row r="46572" ht="0" hidden="1" customHeight="1" x14ac:dyDescent="0.25"/>
    <row r="46573" ht="0" hidden="1" customHeight="1" x14ac:dyDescent="0.25"/>
    <row r="46574" ht="0" hidden="1" customHeight="1" x14ac:dyDescent="0.25"/>
    <row r="46575" ht="0" hidden="1" customHeight="1" x14ac:dyDescent="0.25"/>
    <row r="46576" ht="0" hidden="1" customHeight="1" x14ac:dyDescent="0.25"/>
    <row r="46577" ht="0" hidden="1" customHeight="1" x14ac:dyDescent="0.25"/>
    <row r="46578" ht="0" hidden="1" customHeight="1" x14ac:dyDescent="0.25"/>
    <row r="46579" ht="0" hidden="1" customHeight="1" x14ac:dyDescent="0.25"/>
    <row r="46580" ht="0" hidden="1" customHeight="1" x14ac:dyDescent="0.25"/>
    <row r="46581" ht="0" hidden="1" customHeight="1" x14ac:dyDescent="0.25"/>
    <row r="46582" ht="0" hidden="1" customHeight="1" x14ac:dyDescent="0.25"/>
    <row r="46583" ht="0" hidden="1" customHeight="1" x14ac:dyDescent="0.25"/>
    <row r="46584" ht="0" hidden="1" customHeight="1" x14ac:dyDescent="0.25"/>
    <row r="46585" ht="0" hidden="1" customHeight="1" x14ac:dyDescent="0.25"/>
    <row r="46586" ht="0" hidden="1" customHeight="1" x14ac:dyDescent="0.25"/>
    <row r="46587" ht="0" hidden="1" customHeight="1" x14ac:dyDescent="0.25"/>
    <row r="46588" ht="0" hidden="1" customHeight="1" x14ac:dyDescent="0.25"/>
    <row r="46589" ht="0" hidden="1" customHeight="1" x14ac:dyDescent="0.25"/>
    <row r="46590" ht="0" hidden="1" customHeight="1" x14ac:dyDescent="0.25"/>
    <row r="46591" ht="0" hidden="1" customHeight="1" x14ac:dyDescent="0.25"/>
    <row r="46592" ht="0" hidden="1" customHeight="1" x14ac:dyDescent="0.25"/>
    <row r="46593" ht="0" hidden="1" customHeight="1" x14ac:dyDescent="0.25"/>
    <row r="46594" ht="0" hidden="1" customHeight="1" x14ac:dyDescent="0.25"/>
    <row r="46595" ht="0" hidden="1" customHeight="1" x14ac:dyDescent="0.25"/>
    <row r="46596" ht="0" hidden="1" customHeight="1" x14ac:dyDescent="0.25"/>
    <row r="46597" ht="0" hidden="1" customHeight="1" x14ac:dyDescent="0.25"/>
    <row r="46598" ht="0" hidden="1" customHeight="1" x14ac:dyDescent="0.25"/>
    <row r="46599" ht="0" hidden="1" customHeight="1" x14ac:dyDescent="0.25"/>
    <row r="46600" ht="0" hidden="1" customHeight="1" x14ac:dyDescent="0.25"/>
    <row r="46601" ht="0" hidden="1" customHeight="1" x14ac:dyDescent="0.25"/>
    <row r="46602" ht="0" hidden="1" customHeight="1" x14ac:dyDescent="0.25"/>
    <row r="46603" ht="0" hidden="1" customHeight="1" x14ac:dyDescent="0.25"/>
    <row r="46604" ht="0" hidden="1" customHeight="1" x14ac:dyDescent="0.25"/>
    <row r="46605" ht="0" hidden="1" customHeight="1" x14ac:dyDescent="0.25"/>
    <row r="46606" ht="0" hidden="1" customHeight="1" x14ac:dyDescent="0.25"/>
    <row r="46607" ht="0" hidden="1" customHeight="1" x14ac:dyDescent="0.25"/>
    <row r="46608" ht="0" hidden="1" customHeight="1" x14ac:dyDescent="0.25"/>
    <row r="46609" ht="0" hidden="1" customHeight="1" x14ac:dyDescent="0.25"/>
    <row r="46610" ht="0" hidden="1" customHeight="1" x14ac:dyDescent="0.25"/>
    <row r="46611" ht="0" hidden="1" customHeight="1" x14ac:dyDescent="0.25"/>
    <row r="46612" ht="0" hidden="1" customHeight="1" x14ac:dyDescent="0.25"/>
    <row r="46613" ht="0" hidden="1" customHeight="1" x14ac:dyDescent="0.25"/>
    <row r="46614" ht="0" hidden="1" customHeight="1" x14ac:dyDescent="0.25"/>
    <row r="46615" ht="0" hidden="1" customHeight="1" x14ac:dyDescent="0.25"/>
    <row r="46616" ht="0" hidden="1" customHeight="1" x14ac:dyDescent="0.25"/>
    <row r="46617" ht="0" hidden="1" customHeight="1" x14ac:dyDescent="0.25"/>
    <row r="46618" ht="0" hidden="1" customHeight="1" x14ac:dyDescent="0.25"/>
    <row r="46619" ht="0" hidden="1" customHeight="1" x14ac:dyDescent="0.25"/>
    <row r="46620" ht="0" hidden="1" customHeight="1" x14ac:dyDescent="0.25"/>
    <row r="46621" ht="0" hidden="1" customHeight="1" x14ac:dyDescent="0.25"/>
    <row r="46622" ht="0" hidden="1" customHeight="1" x14ac:dyDescent="0.25"/>
    <row r="46623" ht="0" hidden="1" customHeight="1" x14ac:dyDescent="0.25"/>
    <row r="46624" ht="0" hidden="1" customHeight="1" x14ac:dyDescent="0.25"/>
    <row r="46625" ht="0" hidden="1" customHeight="1" x14ac:dyDescent="0.25"/>
    <row r="46626" ht="0" hidden="1" customHeight="1" x14ac:dyDescent="0.25"/>
    <row r="46627" ht="0" hidden="1" customHeight="1" x14ac:dyDescent="0.25"/>
    <row r="46628" ht="0" hidden="1" customHeight="1" x14ac:dyDescent="0.25"/>
    <row r="46629" ht="0" hidden="1" customHeight="1" x14ac:dyDescent="0.25"/>
    <row r="46630" ht="0" hidden="1" customHeight="1" x14ac:dyDescent="0.25"/>
    <row r="46631" ht="0" hidden="1" customHeight="1" x14ac:dyDescent="0.25"/>
    <row r="46632" ht="0" hidden="1" customHeight="1" x14ac:dyDescent="0.25"/>
    <row r="46633" ht="0" hidden="1" customHeight="1" x14ac:dyDescent="0.25"/>
    <row r="46634" ht="0" hidden="1" customHeight="1" x14ac:dyDescent="0.25"/>
    <row r="46635" ht="0" hidden="1" customHeight="1" x14ac:dyDescent="0.25"/>
    <row r="46636" ht="0" hidden="1" customHeight="1" x14ac:dyDescent="0.25"/>
    <row r="46637" ht="0" hidden="1" customHeight="1" x14ac:dyDescent="0.25"/>
    <row r="46638" ht="0" hidden="1" customHeight="1" x14ac:dyDescent="0.25"/>
    <row r="46639" ht="0" hidden="1" customHeight="1" x14ac:dyDescent="0.25"/>
    <row r="46640" ht="0" hidden="1" customHeight="1" x14ac:dyDescent="0.25"/>
    <row r="46641" ht="0" hidden="1" customHeight="1" x14ac:dyDescent="0.25"/>
    <row r="46642" ht="0" hidden="1" customHeight="1" x14ac:dyDescent="0.25"/>
    <row r="46643" ht="0" hidden="1" customHeight="1" x14ac:dyDescent="0.25"/>
    <row r="46644" ht="0" hidden="1" customHeight="1" x14ac:dyDescent="0.25"/>
    <row r="46645" ht="0" hidden="1" customHeight="1" x14ac:dyDescent="0.25"/>
    <row r="46646" ht="0" hidden="1" customHeight="1" x14ac:dyDescent="0.25"/>
    <row r="46647" ht="0" hidden="1" customHeight="1" x14ac:dyDescent="0.25"/>
    <row r="46648" ht="0" hidden="1" customHeight="1" x14ac:dyDescent="0.25"/>
    <row r="46649" ht="0" hidden="1" customHeight="1" x14ac:dyDescent="0.25"/>
    <row r="46650" ht="0" hidden="1" customHeight="1" x14ac:dyDescent="0.25"/>
    <row r="46651" ht="0" hidden="1" customHeight="1" x14ac:dyDescent="0.25"/>
    <row r="46652" ht="0" hidden="1" customHeight="1" x14ac:dyDescent="0.25"/>
    <row r="46653" ht="0" hidden="1" customHeight="1" x14ac:dyDescent="0.25"/>
    <row r="46654" ht="0" hidden="1" customHeight="1" x14ac:dyDescent="0.25"/>
    <row r="46655" ht="0" hidden="1" customHeight="1" x14ac:dyDescent="0.25"/>
    <row r="46656" ht="0" hidden="1" customHeight="1" x14ac:dyDescent="0.25"/>
    <row r="46657" ht="0" hidden="1" customHeight="1" x14ac:dyDescent="0.25"/>
    <row r="46658" ht="0" hidden="1" customHeight="1" x14ac:dyDescent="0.25"/>
    <row r="46659" ht="0" hidden="1" customHeight="1" x14ac:dyDescent="0.25"/>
    <row r="46660" ht="0" hidden="1" customHeight="1" x14ac:dyDescent="0.25"/>
    <row r="46661" ht="0" hidden="1" customHeight="1" x14ac:dyDescent="0.25"/>
    <row r="46662" ht="0" hidden="1" customHeight="1" x14ac:dyDescent="0.25"/>
    <row r="46663" ht="0" hidden="1" customHeight="1" x14ac:dyDescent="0.25"/>
    <row r="46664" ht="0" hidden="1" customHeight="1" x14ac:dyDescent="0.25"/>
    <row r="46665" ht="0" hidden="1" customHeight="1" x14ac:dyDescent="0.25"/>
    <row r="46666" ht="0" hidden="1" customHeight="1" x14ac:dyDescent="0.25"/>
    <row r="46667" ht="0" hidden="1" customHeight="1" x14ac:dyDescent="0.25"/>
    <row r="46668" ht="0" hidden="1" customHeight="1" x14ac:dyDescent="0.25"/>
    <row r="46669" ht="0" hidden="1" customHeight="1" x14ac:dyDescent="0.25"/>
    <row r="46670" ht="0" hidden="1" customHeight="1" x14ac:dyDescent="0.25"/>
    <row r="46671" ht="0" hidden="1" customHeight="1" x14ac:dyDescent="0.25"/>
    <row r="46672" ht="0" hidden="1" customHeight="1" x14ac:dyDescent="0.25"/>
    <row r="46673" ht="0" hidden="1" customHeight="1" x14ac:dyDescent="0.25"/>
    <row r="46674" ht="0" hidden="1" customHeight="1" x14ac:dyDescent="0.25"/>
    <row r="46675" ht="0" hidden="1" customHeight="1" x14ac:dyDescent="0.25"/>
    <row r="46676" ht="0" hidden="1" customHeight="1" x14ac:dyDescent="0.25"/>
    <row r="46677" ht="0" hidden="1" customHeight="1" x14ac:dyDescent="0.25"/>
    <row r="46678" ht="0" hidden="1" customHeight="1" x14ac:dyDescent="0.25"/>
    <row r="46679" ht="0" hidden="1" customHeight="1" x14ac:dyDescent="0.25"/>
    <row r="46680" ht="0" hidden="1" customHeight="1" x14ac:dyDescent="0.25"/>
    <row r="46681" ht="0" hidden="1" customHeight="1" x14ac:dyDescent="0.25"/>
    <row r="46682" ht="0" hidden="1" customHeight="1" x14ac:dyDescent="0.25"/>
    <row r="46683" ht="0" hidden="1" customHeight="1" x14ac:dyDescent="0.25"/>
    <row r="46684" ht="0" hidden="1" customHeight="1" x14ac:dyDescent="0.25"/>
    <row r="46685" ht="0" hidden="1" customHeight="1" x14ac:dyDescent="0.25"/>
    <row r="46686" ht="0" hidden="1" customHeight="1" x14ac:dyDescent="0.25"/>
    <row r="46687" ht="0" hidden="1" customHeight="1" x14ac:dyDescent="0.25"/>
    <row r="46688" ht="0" hidden="1" customHeight="1" x14ac:dyDescent="0.25"/>
    <row r="46689" ht="0" hidden="1" customHeight="1" x14ac:dyDescent="0.25"/>
    <row r="46690" ht="0" hidden="1" customHeight="1" x14ac:dyDescent="0.25"/>
    <row r="46691" ht="0" hidden="1" customHeight="1" x14ac:dyDescent="0.25"/>
    <row r="46692" ht="0" hidden="1" customHeight="1" x14ac:dyDescent="0.25"/>
    <row r="46693" ht="0" hidden="1" customHeight="1" x14ac:dyDescent="0.25"/>
    <row r="46694" ht="0" hidden="1" customHeight="1" x14ac:dyDescent="0.25"/>
    <row r="46695" ht="0" hidden="1" customHeight="1" x14ac:dyDescent="0.25"/>
    <row r="46696" ht="0" hidden="1" customHeight="1" x14ac:dyDescent="0.25"/>
    <row r="46697" ht="0" hidden="1" customHeight="1" x14ac:dyDescent="0.25"/>
    <row r="46698" ht="0" hidden="1" customHeight="1" x14ac:dyDescent="0.25"/>
    <row r="46699" ht="0" hidden="1" customHeight="1" x14ac:dyDescent="0.25"/>
    <row r="46700" ht="0" hidden="1" customHeight="1" x14ac:dyDescent="0.25"/>
    <row r="46701" ht="0" hidden="1" customHeight="1" x14ac:dyDescent="0.25"/>
    <row r="46702" ht="0" hidden="1" customHeight="1" x14ac:dyDescent="0.25"/>
    <row r="46703" ht="0" hidden="1" customHeight="1" x14ac:dyDescent="0.25"/>
    <row r="46704" ht="0" hidden="1" customHeight="1" x14ac:dyDescent="0.25"/>
    <row r="46705" ht="0" hidden="1" customHeight="1" x14ac:dyDescent="0.25"/>
    <row r="46706" ht="0" hidden="1" customHeight="1" x14ac:dyDescent="0.25"/>
    <row r="46707" ht="0" hidden="1" customHeight="1" x14ac:dyDescent="0.25"/>
    <row r="46708" ht="0" hidden="1" customHeight="1" x14ac:dyDescent="0.25"/>
    <row r="46709" ht="0" hidden="1" customHeight="1" x14ac:dyDescent="0.25"/>
    <row r="46710" ht="0" hidden="1" customHeight="1" x14ac:dyDescent="0.25"/>
    <row r="46711" ht="0" hidden="1" customHeight="1" x14ac:dyDescent="0.25"/>
    <row r="46712" ht="0" hidden="1" customHeight="1" x14ac:dyDescent="0.25"/>
    <row r="46713" ht="0" hidden="1" customHeight="1" x14ac:dyDescent="0.25"/>
    <row r="46714" ht="0" hidden="1" customHeight="1" x14ac:dyDescent="0.25"/>
    <row r="46715" ht="0" hidden="1" customHeight="1" x14ac:dyDescent="0.25"/>
    <row r="46716" ht="0" hidden="1" customHeight="1" x14ac:dyDescent="0.25"/>
    <row r="46717" ht="0" hidden="1" customHeight="1" x14ac:dyDescent="0.25"/>
    <row r="46718" ht="0" hidden="1" customHeight="1" x14ac:dyDescent="0.25"/>
    <row r="46719" ht="0" hidden="1" customHeight="1" x14ac:dyDescent="0.25"/>
    <row r="46720" ht="0" hidden="1" customHeight="1" x14ac:dyDescent="0.25"/>
    <row r="46721" ht="0" hidden="1" customHeight="1" x14ac:dyDescent="0.25"/>
    <row r="46722" ht="0" hidden="1" customHeight="1" x14ac:dyDescent="0.25"/>
    <row r="46723" ht="0" hidden="1" customHeight="1" x14ac:dyDescent="0.25"/>
    <row r="46724" ht="0" hidden="1" customHeight="1" x14ac:dyDescent="0.25"/>
    <row r="46725" ht="0" hidden="1" customHeight="1" x14ac:dyDescent="0.25"/>
    <row r="46726" ht="0" hidden="1" customHeight="1" x14ac:dyDescent="0.25"/>
    <row r="46727" ht="0" hidden="1" customHeight="1" x14ac:dyDescent="0.25"/>
    <row r="46728" ht="0" hidden="1" customHeight="1" x14ac:dyDescent="0.25"/>
    <row r="46729" ht="0" hidden="1" customHeight="1" x14ac:dyDescent="0.25"/>
    <row r="46730" ht="0" hidden="1" customHeight="1" x14ac:dyDescent="0.25"/>
    <row r="46731" ht="0" hidden="1" customHeight="1" x14ac:dyDescent="0.25"/>
    <row r="46732" ht="0" hidden="1" customHeight="1" x14ac:dyDescent="0.25"/>
    <row r="46733" ht="0" hidden="1" customHeight="1" x14ac:dyDescent="0.25"/>
    <row r="46734" ht="0" hidden="1" customHeight="1" x14ac:dyDescent="0.25"/>
    <row r="46735" ht="0" hidden="1" customHeight="1" x14ac:dyDescent="0.25"/>
    <row r="46736" ht="0" hidden="1" customHeight="1" x14ac:dyDescent="0.25"/>
    <row r="46737" ht="0" hidden="1" customHeight="1" x14ac:dyDescent="0.25"/>
    <row r="46738" ht="0" hidden="1" customHeight="1" x14ac:dyDescent="0.25"/>
    <row r="46739" ht="0" hidden="1" customHeight="1" x14ac:dyDescent="0.25"/>
    <row r="46740" ht="0" hidden="1" customHeight="1" x14ac:dyDescent="0.25"/>
    <row r="46741" ht="0" hidden="1" customHeight="1" x14ac:dyDescent="0.25"/>
    <row r="46742" ht="0" hidden="1" customHeight="1" x14ac:dyDescent="0.25"/>
    <row r="46743" ht="0" hidden="1" customHeight="1" x14ac:dyDescent="0.25"/>
    <row r="46744" ht="0" hidden="1" customHeight="1" x14ac:dyDescent="0.25"/>
    <row r="46745" ht="0" hidden="1" customHeight="1" x14ac:dyDescent="0.25"/>
    <row r="46746" ht="0" hidden="1" customHeight="1" x14ac:dyDescent="0.25"/>
    <row r="46747" ht="0" hidden="1" customHeight="1" x14ac:dyDescent="0.25"/>
    <row r="46748" ht="0" hidden="1" customHeight="1" x14ac:dyDescent="0.25"/>
    <row r="46749" ht="0" hidden="1" customHeight="1" x14ac:dyDescent="0.25"/>
    <row r="46750" ht="0" hidden="1" customHeight="1" x14ac:dyDescent="0.25"/>
    <row r="46751" ht="0" hidden="1" customHeight="1" x14ac:dyDescent="0.25"/>
    <row r="46752" ht="0" hidden="1" customHeight="1" x14ac:dyDescent="0.25"/>
    <row r="46753" ht="0" hidden="1" customHeight="1" x14ac:dyDescent="0.25"/>
    <row r="46754" ht="0" hidden="1" customHeight="1" x14ac:dyDescent="0.25"/>
    <row r="46755" ht="0" hidden="1" customHeight="1" x14ac:dyDescent="0.25"/>
    <row r="46756" ht="0" hidden="1" customHeight="1" x14ac:dyDescent="0.25"/>
    <row r="46757" ht="0" hidden="1" customHeight="1" x14ac:dyDescent="0.25"/>
    <row r="46758" ht="0" hidden="1" customHeight="1" x14ac:dyDescent="0.25"/>
    <row r="46759" ht="0" hidden="1" customHeight="1" x14ac:dyDescent="0.25"/>
    <row r="46760" ht="0" hidden="1" customHeight="1" x14ac:dyDescent="0.25"/>
    <row r="46761" ht="0" hidden="1" customHeight="1" x14ac:dyDescent="0.25"/>
    <row r="46762" ht="0" hidden="1" customHeight="1" x14ac:dyDescent="0.25"/>
    <row r="46763" ht="0" hidden="1" customHeight="1" x14ac:dyDescent="0.25"/>
    <row r="46764" ht="0" hidden="1" customHeight="1" x14ac:dyDescent="0.25"/>
    <row r="46765" ht="0" hidden="1" customHeight="1" x14ac:dyDescent="0.25"/>
    <row r="46766" ht="0" hidden="1" customHeight="1" x14ac:dyDescent="0.25"/>
    <row r="46767" ht="0" hidden="1" customHeight="1" x14ac:dyDescent="0.25"/>
    <row r="46768" ht="0" hidden="1" customHeight="1" x14ac:dyDescent="0.25"/>
    <row r="46769" ht="0" hidden="1" customHeight="1" x14ac:dyDescent="0.25"/>
    <row r="46770" ht="0" hidden="1" customHeight="1" x14ac:dyDescent="0.25"/>
    <row r="46771" ht="0" hidden="1" customHeight="1" x14ac:dyDescent="0.25"/>
    <row r="46772" ht="0" hidden="1" customHeight="1" x14ac:dyDescent="0.25"/>
    <row r="46773" ht="0" hidden="1" customHeight="1" x14ac:dyDescent="0.25"/>
    <row r="46774" ht="0" hidden="1" customHeight="1" x14ac:dyDescent="0.25"/>
    <row r="46775" ht="0" hidden="1" customHeight="1" x14ac:dyDescent="0.25"/>
    <row r="46776" ht="0" hidden="1" customHeight="1" x14ac:dyDescent="0.25"/>
    <row r="46777" ht="0" hidden="1" customHeight="1" x14ac:dyDescent="0.25"/>
    <row r="46778" ht="0" hidden="1" customHeight="1" x14ac:dyDescent="0.25"/>
    <row r="46779" ht="0" hidden="1" customHeight="1" x14ac:dyDescent="0.25"/>
    <row r="46780" ht="0" hidden="1" customHeight="1" x14ac:dyDescent="0.25"/>
    <row r="46781" ht="0" hidden="1" customHeight="1" x14ac:dyDescent="0.25"/>
    <row r="46782" ht="0" hidden="1" customHeight="1" x14ac:dyDescent="0.25"/>
    <row r="46783" ht="0" hidden="1" customHeight="1" x14ac:dyDescent="0.25"/>
    <row r="46784" ht="0" hidden="1" customHeight="1" x14ac:dyDescent="0.25"/>
    <row r="46785" ht="0" hidden="1" customHeight="1" x14ac:dyDescent="0.25"/>
    <row r="46786" ht="0" hidden="1" customHeight="1" x14ac:dyDescent="0.25"/>
    <row r="46787" ht="0" hidden="1" customHeight="1" x14ac:dyDescent="0.25"/>
    <row r="46788" ht="0" hidden="1" customHeight="1" x14ac:dyDescent="0.25"/>
    <row r="46789" ht="0" hidden="1" customHeight="1" x14ac:dyDescent="0.25"/>
    <row r="46790" ht="0" hidden="1" customHeight="1" x14ac:dyDescent="0.25"/>
    <row r="46791" ht="0" hidden="1" customHeight="1" x14ac:dyDescent="0.25"/>
    <row r="46792" ht="0" hidden="1" customHeight="1" x14ac:dyDescent="0.25"/>
    <row r="46793" ht="0" hidden="1" customHeight="1" x14ac:dyDescent="0.25"/>
    <row r="46794" ht="0" hidden="1" customHeight="1" x14ac:dyDescent="0.25"/>
    <row r="46795" ht="0" hidden="1" customHeight="1" x14ac:dyDescent="0.25"/>
    <row r="46796" ht="0" hidden="1" customHeight="1" x14ac:dyDescent="0.25"/>
    <row r="46797" ht="0" hidden="1" customHeight="1" x14ac:dyDescent="0.25"/>
    <row r="46798" ht="0" hidden="1" customHeight="1" x14ac:dyDescent="0.25"/>
    <row r="46799" ht="0" hidden="1" customHeight="1" x14ac:dyDescent="0.25"/>
    <row r="46800" ht="0" hidden="1" customHeight="1" x14ac:dyDescent="0.25"/>
    <row r="46801" ht="0" hidden="1" customHeight="1" x14ac:dyDescent="0.25"/>
    <row r="46802" ht="0" hidden="1" customHeight="1" x14ac:dyDescent="0.25"/>
    <row r="46803" ht="0" hidden="1" customHeight="1" x14ac:dyDescent="0.25"/>
    <row r="46804" ht="0" hidden="1" customHeight="1" x14ac:dyDescent="0.25"/>
    <row r="46805" ht="0" hidden="1" customHeight="1" x14ac:dyDescent="0.25"/>
    <row r="46806" ht="0" hidden="1" customHeight="1" x14ac:dyDescent="0.25"/>
    <row r="46807" ht="0" hidden="1" customHeight="1" x14ac:dyDescent="0.25"/>
    <row r="46808" ht="0" hidden="1" customHeight="1" x14ac:dyDescent="0.25"/>
    <row r="46809" ht="0" hidden="1" customHeight="1" x14ac:dyDescent="0.25"/>
    <row r="46810" ht="0" hidden="1" customHeight="1" x14ac:dyDescent="0.25"/>
    <row r="46811" ht="0" hidden="1" customHeight="1" x14ac:dyDescent="0.25"/>
    <row r="46812" ht="0" hidden="1" customHeight="1" x14ac:dyDescent="0.25"/>
    <row r="46813" ht="0" hidden="1" customHeight="1" x14ac:dyDescent="0.25"/>
    <row r="46814" ht="0" hidden="1" customHeight="1" x14ac:dyDescent="0.25"/>
    <row r="46815" ht="0" hidden="1" customHeight="1" x14ac:dyDescent="0.25"/>
    <row r="46816" ht="0" hidden="1" customHeight="1" x14ac:dyDescent="0.25"/>
    <row r="46817" ht="0" hidden="1" customHeight="1" x14ac:dyDescent="0.25"/>
    <row r="46818" ht="0" hidden="1" customHeight="1" x14ac:dyDescent="0.25"/>
    <row r="46819" ht="0" hidden="1" customHeight="1" x14ac:dyDescent="0.25"/>
    <row r="46820" ht="0" hidden="1" customHeight="1" x14ac:dyDescent="0.25"/>
    <row r="46821" ht="0" hidden="1" customHeight="1" x14ac:dyDescent="0.25"/>
    <row r="46822" ht="0" hidden="1" customHeight="1" x14ac:dyDescent="0.25"/>
    <row r="46823" ht="0" hidden="1" customHeight="1" x14ac:dyDescent="0.25"/>
    <row r="46824" ht="0" hidden="1" customHeight="1" x14ac:dyDescent="0.25"/>
    <row r="46825" ht="0" hidden="1" customHeight="1" x14ac:dyDescent="0.25"/>
    <row r="46826" ht="0" hidden="1" customHeight="1" x14ac:dyDescent="0.25"/>
    <row r="46827" ht="0" hidden="1" customHeight="1" x14ac:dyDescent="0.25"/>
    <row r="46828" ht="0" hidden="1" customHeight="1" x14ac:dyDescent="0.25"/>
    <row r="46829" ht="0" hidden="1" customHeight="1" x14ac:dyDescent="0.25"/>
    <row r="46830" ht="0" hidden="1" customHeight="1" x14ac:dyDescent="0.25"/>
    <row r="46831" ht="0" hidden="1" customHeight="1" x14ac:dyDescent="0.25"/>
    <row r="46832" ht="0" hidden="1" customHeight="1" x14ac:dyDescent="0.25"/>
    <row r="46833" ht="0" hidden="1" customHeight="1" x14ac:dyDescent="0.25"/>
    <row r="46834" ht="0" hidden="1" customHeight="1" x14ac:dyDescent="0.25"/>
    <row r="46835" ht="0" hidden="1" customHeight="1" x14ac:dyDescent="0.25"/>
    <row r="46836" ht="0" hidden="1" customHeight="1" x14ac:dyDescent="0.25"/>
    <row r="46837" ht="0" hidden="1" customHeight="1" x14ac:dyDescent="0.25"/>
    <row r="46838" ht="0" hidden="1" customHeight="1" x14ac:dyDescent="0.25"/>
    <row r="46839" ht="0" hidden="1" customHeight="1" x14ac:dyDescent="0.25"/>
    <row r="46840" ht="0" hidden="1" customHeight="1" x14ac:dyDescent="0.25"/>
    <row r="46841" ht="0" hidden="1" customHeight="1" x14ac:dyDescent="0.25"/>
    <row r="46842" ht="0" hidden="1" customHeight="1" x14ac:dyDescent="0.25"/>
    <row r="46843" ht="0" hidden="1" customHeight="1" x14ac:dyDescent="0.25"/>
    <row r="46844" ht="0" hidden="1" customHeight="1" x14ac:dyDescent="0.25"/>
    <row r="46845" ht="0" hidden="1" customHeight="1" x14ac:dyDescent="0.25"/>
    <row r="46846" ht="0" hidden="1" customHeight="1" x14ac:dyDescent="0.25"/>
    <row r="46847" ht="0" hidden="1" customHeight="1" x14ac:dyDescent="0.25"/>
    <row r="46848" ht="0" hidden="1" customHeight="1" x14ac:dyDescent="0.25"/>
    <row r="46849" ht="0" hidden="1" customHeight="1" x14ac:dyDescent="0.25"/>
    <row r="46850" ht="0" hidden="1" customHeight="1" x14ac:dyDescent="0.25"/>
    <row r="46851" ht="0" hidden="1" customHeight="1" x14ac:dyDescent="0.25"/>
    <row r="46852" ht="0" hidden="1" customHeight="1" x14ac:dyDescent="0.25"/>
    <row r="46853" ht="0" hidden="1" customHeight="1" x14ac:dyDescent="0.25"/>
    <row r="46854" ht="0" hidden="1" customHeight="1" x14ac:dyDescent="0.25"/>
    <row r="46855" ht="0" hidden="1" customHeight="1" x14ac:dyDescent="0.25"/>
    <row r="46856" ht="0" hidden="1" customHeight="1" x14ac:dyDescent="0.25"/>
    <row r="46857" ht="0" hidden="1" customHeight="1" x14ac:dyDescent="0.25"/>
    <row r="46858" ht="0" hidden="1" customHeight="1" x14ac:dyDescent="0.25"/>
    <row r="46859" ht="0" hidden="1" customHeight="1" x14ac:dyDescent="0.25"/>
    <row r="46860" ht="0" hidden="1" customHeight="1" x14ac:dyDescent="0.25"/>
    <row r="46861" ht="0" hidden="1" customHeight="1" x14ac:dyDescent="0.25"/>
    <row r="46862" ht="0" hidden="1" customHeight="1" x14ac:dyDescent="0.25"/>
    <row r="46863" ht="0" hidden="1" customHeight="1" x14ac:dyDescent="0.25"/>
    <row r="46864" ht="0" hidden="1" customHeight="1" x14ac:dyDescent="0.25"/>
    <row r="46865" ht="0" hidden="1" customHeight="1" x14ac:dyDescent="0.25"/>
    <row r="46866" ht="0" hidden="1" customHeight="1" x14ac:dyDescent="0.25"/>
    <row r="46867" ht="0" hidden="1" customHeight="1" x14ac:dyDescent="0.25"/>
    <row r="46868" ht="0" hidden="1" customHeight="1" x14ac:dyDescent="0.25"/>
    <row r="46869" ht="0" hidden="1" customHeight="1" x14ac:dyDescent="0.25"/>
    <row r="46870" ht="0" hidden="1" customHeight="1" x14ac:dyDescent="0.25"/>
    <row r="46871" ht="0" hidden="1" customHeight="1" x14ac:dyDescent="0.25"/>
    <row r="46872" ht="0" hidden="1" customHeight="1" x14ac:dyDescent="0.25"/>
    <row r="46873" ht="0" hidden="1" customHeight="1" x14ac:dyDescent="0.25"/>
    <row r="46874" ht="0" hidden="1" customHeight="1" x14ac:dyDescent="0.25"/>
    <row r="46875" ht="0" hidden="1" customHeight="1" x14ac:dyDescent="0.25"/>
    <row r="46876" ht="0" hidden="1" customHeight="1" x14ac:dyDescent="0.25"/>
    <row r="46877" ht="0" hidden="1" customHeight="1" x14ac:dyDescent="0.25"/>
    <row r="46878" ht="0" hidden="1" customHeight="1" x14ac:dyDescent="0.25"/>
    <row r="46879" ht="0" hidden="1" customHeight="1" x14ac:dyDescent="0.25"/>
    <row r="46880" ht="0" hidden="1" customHeight="1" x14ac:dyDescent="0.25"/>
    <row r="46881" ht="0" hidden="1" customHeight="1" x14ac:dyDescent="0.25"/>
    <row r="46882" ht="0" hidden="1" customHeight="1" x14ac:dyDescent="0.25"/>
    <row r="46883" ht="0" hidden="1" customHeight="1" x14ac:dyDescent="0.25"/>
    <row r="46884" ht="0" hidden="1" customHeight="1" x14ac:dyDescent="0.25"/>
    <row r="46885" ht="0" hidden="1" customHeight="1" x14ac:dyDescent="0.25"/>
    <row r="46886" ht="0" hidden="1" customHeight="1" x14ac:dyDescent="0.25"/>
    <row r="46887" ht="0" hidden="1" customHeight="1" x14ac:dyDescent="0.25"/>
    <row r="46888" ht="0" hidden="1" customHeight="1" x14ac:dyDescent="0.25"/>
    <row r="46889" ht="0" hidden="1" customHeight="1" x14ac:dyDescent="0.25"/>
    <row r="46890" ht="0" hidden="1" customHeight="1" x14ac:dyDescent="0.25"/>
    <row r="46891" ht="0" hidden="1" customHeight="1" x14ac:dyDescent="0.25"/>
    <row r="46892" ht="0" hidden="1" customHeight="1" x14ac:dyDescent="0.25"/>
    <row r="46893" ht="0" hidden="1" customHeight="1" x14ac:dyDescent="0.25"/>
    <row r="46894" ht="0" hidden="1" customHeight="1" x14ac:dyDescent="0.25"/>
    <row r="46895" ht="0" hidden="1" customHeight="1" x14ac:dyDescent="0.25"/>
    <row r="46896" ht="0" hidden="1" customHeight="1" x14ac:dyDescent="0.25"/>
    <row r="46897" ht="0" hidden="1" customHeight="1" x14ac:dyDescent="0.25"/>
    <row r="46898" ht="0" hidden="1" customHeight="1" x14ac:dyDescent="0.25"/>
    <row r="46899" ht="0" hidden="1" customHeight="1" x14ac:dyDescent="0.25"/>
    <row r="46900" ht="0" hidden="1" customHeight="1" x14ac:dyDescent="0.25"/>
    <row r="46901" ht="0" hidden="1" customHeight="1" x14ac:dyDescent="0.25"/>
    <row r="46902" ht="0" hidden="1" customHeight="1" x14ac:dyDescent="0.25"/>
    <row r="46903" ht="0" hidden="1" customHeight="1" x14ac:dyDescent="0.25"/>
    <row r="46904" ht="0" hidden="1" customHeight="1" x14ac:dyDescent="0.25"/>
    <row r="46905" ht="0" hidden="1" customHeight="1" x14ac:dyDescent="0.25"/>
    <row r="46906" ht="0" hidden="1" customHeight="1" x14ac:dyDescent="0.25"/>
    <row r="46907" ht="0" hidden="1" customHeight="1" x14ac:dyDescent="0.25"/>
    <row r="46908" ht="0" hidden="1" customHeight="1" x14ac:dyDescent="0.25"/>
    <row r="46909" ht="0" hidden="1" customHeight="1" x14ac:dyDescent="0.25"/>
    <row r="46910" ht="0" hidden="1" customHeight="1" x14ac:dyDescent="0.25"/>
    <row r="46911" ht="0" hidden="1" customHeight="1" x14ac:dyDescent="0.25"/>
    <row r="46912" ht="0" hidden="1" customHeight="1" x14ac:dyDescent="0.25"/>
    <row r="46913" ht="0" hidden="1" customHeight="1" x14ac:dyDescent="0.25"/>
    <row r="46914" ht="0" hidden="1" customHeight="1" x14ac:dyDescent="0.25"/>
    <row r="46915" ht="0" hidden="1" customHeight="1" x14ac:dyDescent="0.25"/>
    <row r="46916" ht="0" hidden="1" customHeight="1" x14ac:dyDescent="0.25"/>
    <row r="46917" ht="0" hidden="1" customHeight="1" x14ac:dyDescent="0.25"/>
    <row r="46918" ht="0" hidden="1" customHeight="1" x14ac:dyDescent="0.25"/>
    <row r="46919" ht="0" hidden="1" customHeight="1" x14ac:dyDescent="0.25"/>
    <row r="46920" ht="0" hidden="1" customHeight="1" x14ac:dyDescent="0.25"/>
    <row r="46921" ht="0" hidden="1" customHeight="1" x14ac:dyDescent="0.25"/>
    <row r="46922" ht="0" hidden="1" customHeight="1" x14ac:dyDescent="0.25"/>
    <row r="46923" ht="0" hidden="1" customHeight="1" x14ac:dyDescent="0.25"/>
    <row r="46924" ht="0" hidden="1" customHeight="1" x14ac:dyDescent="0.25"/>
    <row r="46925" ht="0" hidden="1" customHeight="1" x14ac:dyDescent="0.25"/>
    <row r="46926" ht="0" hidden="1" customHeight="1" x14ac:dyDescent="0.25"/>
    <row r="46927" ht="0" hidden="1" customHeight="1" x14ac:dyDescent="0.25"/>
    <row r="46928" ht="0" hidden="1" customHeight="1" x14ac:dyDescent="0.25"/>
    <row r="46929" ht="0" hidden="1" customHeight="1" x14ac:dyDescent="0.25"/>
    <row r="46930" ht="0" hidden="1" customHeight="1" x14ac:dyDescent="0.25"/>
    <row r="46931" ht="0" hidden="1" customHeight="1" x14ac:dyDescent="0.25"/>
    <row r="46932" ht="0" hidden="1" customHeight="1" x14ac:dyDescent="0.25"/>
    <row r="46933" ht="0" hidden="1" customHeight="1" x14ac:dyDescent="0.25"/>
    <row r="46934" ht="0" hidden="1" customHeight="1" x14ac:dyDescent="0.25"/>
    <row r="46935" ht="0" hidden="1" customHeight="1" x14ac:dyDescent="0.25"/>
    <row r="46936" ht="0" hidden="1" customHeight="1" x14ac:dyDescent="0.25"/>
    <row r="46937" ht="0" hidden="1" customHeight="1" x14ac:dyDescent="0.25"/>
    <row r="46938" ht="0" hidden="1" customHeight="1" x14ac:dyDescent="0.25"/>
    <row r="46939" ht="0" hidden="1" customHeight="1" x14ac:dyDescent="0.25"/>
    <row r="46940" ht="0" hidden="1" customHeight="1" x14ac:dyDescent="0.25"/>
    <row r="46941" ht="0" hidden="1" customHeight="1" x14ac:dyDescent="0.25"/>
    <row r="46942" ht="0" hidden="1" customHeight="1" x14ac:dyDescent="0.25"/>
    <row r="46943" ht="0" hidden="1" customHeight="1" x14ac:dyDescent="0.25"/>
    <row r="46944" ht="0" hidden="1" customHeight="1" x14ac:dyDescent="0.25"/>
    <row r="46945" ht="0" hidden="1" customHeight="1" x14ac:dyDescent="0.25"/>
    <row r="46946" ht="0" hidden="1" customHeight="1" x14ac:dyDescent="0.25"/>
    <row r="46947" ht="0" hidden="1" customHeight="1" x14ac:dyDescent="0.25"/>
    <row r="46948" ht="0" hidden="1" customHeight="1" x14ac:dyDescent="0.25"/>
    <row r="46949" ht="0" hidden="1" customHeight="1" x14ac:dyDescent="0.25"/>
    <row r="46950" ht="0" hidden="1" customHeight="1" x14ac:dyDescent="0.25"/>
    <row r="46951" ht="0" hidden="1" customHeight="1" x14ac:dyDescent="0.25"/>
    <row r="46952" ht="0" hidden="1" customHeight="1" x14ac:dyDescent="0.25"/>
    <row r="46953" ht="0" hidden="1" customHeight="1" x14ac:dyDescent="0.25"/>
    <row r="46954" ht="0" hidden="1" customHeight="1" x14ac:dyDescent="0.25"/>
    <row r="46955" ht="0" hidden="1" customHeight="1" x14ac:dyDescent="0.25"/>
    <row r="46956" ht="0" hidden="1" customHeight="1" x14ac:dyDescent="0.25"/>
    <row r="46957" ht="0" hidden="1" customHeight="1" x14ac:dyDescent="0.25"/>
    <row r="46958" ht="0" hidden="1" customHeight="1" x14ac:dyDescent="0.25"/>
    <row r="46959" ht="0" hidden="1" customHeight="1" x14ac:dyDescent="0.25"/>
    <row r="46960" ht="0" hidden="1" customHeight="1" x14ac:dyDescent="0.25"/>
    <row r="46961" ht="0" hidden="1" customHeight="1" x14ac:dyDescent="0.25"/>
    <row r="46962" ht="0" hidden="1" customHeight="1" x14ac:dyDescent="0.25"/>
    <row r="46963" ht="0" hidden="1" customHeight="1" x14ac:dyDescent="0.25"/>
    <row r="46964" ht="0" hidden="1" customHeight="1" x14ac:dyDescent="0.25"/>
    <row r="46965" ht="0" hidden="1" customHeight="1" x14ac:dyDescent="0.25"/>
    <row r="46966" ht="0" hidden="1" customHeight="1" x14ac:dyDescent="0.25"/>
    <row r="46967" ht="0" hidden="1" customHeight="1" x14ac:dyDescent="0.25"/>
    <row r="46968" ht="0" hidden="1" customHeight="1" x14ac:dyDescent="0.25"/>
    <row r="46969" ht="0" hidden="1" customHeight="1" x14ac:dyDescent="0.25"/>
    <row r="46970" ht="0" hidden="1" customHeight="1" x14ac:dyDescent="0.25"/>
    <row r="46971" ht="0" hidden="1" customHeight="1" x14ac:dyDescent="0.25"/>
    <row r="46972" ht="0" hidden="1" customHeight="1" x14ac:dyDescent="0.25"/>
    <row r="46973" ht="0" hidden="1" customHeight="1" x14ac:dyDescent="0.25"/>
    <row r="46974" ht="0" hidden="1" customHeight="1" x14ac:dyDescent="0.25"/>
    <row r="46975" ht="0" hidden="1" customHeight="1" x14ac:dyDescent="0.25"/>
    <row r="46976" ht="0" hidden="1" customHeight="1" x14ac:dyDescent="0.25"/>
    <row r="46977" ht="0" hidden="1" customHeight="1" x14ac:dyDescent="0.25"/>
    <row r="46978" ht="0" hidden="1" customHeight="1" x14ac:dyDescent="0.25"/>
    <row r="46979" ht="0" hidden="1" customHeight="1" x14ac:dyDescent="0.25"/>
    <row r="46980" ht="0" hidden="1" customHeight="1" x14ac:dyDescent="0.25"/>
    <row r="46981" ht="0" hidden="1" customHeight="1" x14ac:dyDescent="0.25"/>
    <row r="46982" ht="0" hidden="1" customHeight="1" x14ac:dyDescent="0.25"/>
    <row r="46983" ht="0" hidden="1" customHeight="1" x14ac:dyDescent="0.25"/>
    <row r="46984" ht="0" hidden="1" customHeight="1" x14ac:dyDescent="0.25"/>
    <row r="46985" ht="0" hidden="1" customHeight="1" x14ac:dyDescent="0.25"/>
    <row r="46986" ht="0" hidden="1" customHeight="1" x14ac:dyDescent="0.25"/>
    <row r="46987" ht="0" hidden="1" customHeight="1" x14ac:dyDescent="0.25"/>
    <row r="46988" ht="0" hidden="1" customHeight="1" x14ac:dyDescent="0.25"/>
    <row r="46989" ht="0" hidden="1" customHeight="1" x14ac:dyDescent="0.25"/>
    <row r="46990" ht="0" hidden="1" customHeight="1" x14ac:dyDescent="0.25"/>
    <row r="46991" ht="0" hidden="1" customHeight="1" x14ac:dyDescent="0.25"/>
    <row r="46992" ht="0" hidden="1" customHeight="1" x14ac:dyDescent="0.25"/>
    <row r="46993" ht="0" hidden="1" customHeight="1" x14ac:dyDescent="0.25"/>
    <row r="46994" ht="0" hidden="1" customHeight="1" x14ac:dyDescent="0.25"/>
    <row r="46995" ht="0" hidden="1" customHeight="1" x14ac:dyDescent="0.25"/>
    <row r="46996" ht="0" hidden="1" customHeight="1" x14ac:dyDescent="0.25"/>
    <row r="46997" ht="0" hidden="1" customHeight="1" x14ac:dyDescent="0.25"/>
    <row r="46998" ht="0" hidden="1" customHeight="1" x14ac:dyDescent="0.25"/>
    <row r="46999" ht="0" hidden="1" customHeight="1" x14ac:dyDescent="0.25"/>
    <row r="47000" ht="0" hidden="1" customHeight="1" x14ac:dyDescent="0.25"/>
    <row r="47001" ht="0" hidden="1" customHeight="1" x14ac:dyDescent="0.25"/>
    <row r="47002" ht="0" hidden="1" customHeight="1" x14ac:dyDescent="0.25"/>
    <row r="47003" ht="0" hidden="1" customHeight="1" x14ac:dyDescent="0.25"/>
    <row r="47004" ht="0" hidden="1" customHeight="1" x14ac:dyDescent="0.25"/>
    <row r="47005" ht="0" hidden="1" customHeight="1" x14ac:dyDescent="0.25"/>
    <row r="47006" ht="0" hidden="1" customHeight="1" x14ac:dyDescent="0.25"/>
    <row r="47007" ht="0" hidden="1" customHeight="1" x14ac:dyDescent="0.25"/>
    <row r="47008" ht="0" hidden="1" customHeight="1" x14ac:dyDescent="0.25"/>
    <row r="47009" ht="0" hidden="1" customHeight="1" x14ac:dyDescent="0.25"/>
    <row r="47010" ht="0" hidden="1" customHeight="1" x14ac:dyDescent="0.25"/>
    <row r="47011" ht="0" hidden="1" customHeight="1" x14ac:dyDescent="0.25"/>
    <row r="47012" ht="0" hidden="1" customHeight="1" x14ac:dyDescent="0.25"/>
    <row r="47013" ht="0" hidden="1" customHeight="1" x14ac:dyDescent="0.25"/>
    <row r="47014" ht="0" hidden="1" customHeight="1" x14ac:dyDescent="0.25"/>
    <row r="47015" ht="0" hidden="1" customHeight="1" x14ac:dyDescent="0.25"/>
    <row r="47016" ht="0" hidden="1" customHeight="1" x14ac:dyDescent="0.25"/>
    <row r="47017" ht="0" hidden="1" customHeight="1" x14ac:dyDescent="0.25"/>
    <row r="47018" ht="0" hidden="1" customHeight="1" x14ac:dyDescent="0.25"/>
    <row r="47019" ht="0" hidden="1" customHeight="1" x14ac:dyDescent="0.25"/>
    <row r="47020" ht="0" hidden="1" customHeight="1" x14ac:dyDescent="0.25"/>
    <row r="47021" ht="0" hidden="1" customHeight="1" x14ac:dyDescent="0.25"/>
    <row r="47022" ht="0" hidden="1" customHeight="1" x14ac:dyDescent="0.25"/>
    <row r="47023" ht="0" hidden="1" customHeight="1" x14ac:dyDescent="0.25"/>
    <row r="47024" ht="0" hidden="1" customHeight="1" x14ac:dyDescent="0.25"/>
    <row r="47025" ht="0" hidden="1" customHeight="1" x14ac:dyDescent="0.25"/>
    <row r="47026" ht="0" hidden="1" customHeight="1" x14ac:dyDescent="0.25"/>
    <row r="47027" ht="0" hidden="1" customHeight="1" x14ac:dyDescent="0.25"/>
    <row r="47028" ht="0" hidden="1" customHeight="1" x14ac:dyDescent="0.25"/>
    <row r="47029" ht="0" hidden="1" customHeight="1" x14ac:dyDescent="0.25"/>
    <row r="47030" ht="0" hidden="1" customHeight="1" x14ac:dyDescent="0.25"/>
    <row r="47031" ht="0" hidden="1" customHeight="1" x14ac:dyDescent="0.25"/>
    <row r="47032" ht="0" hidden="1" customHeight="1" x14ac:dyDescent="0.25"/>
    <row r="47033" ht="0" hidden="1" customHeight="1" x14ac:dyDescent="0.25"/>
    <row r="47034" ht="0" hidden="1" customHeight="1" x14ac:dyDescent="0.25"/>
    <row r="47035" ht="0" hidden="1" customHeight="1" x14ac:dyDescent="0.25"/>
    <row r="47036" ht="0" hidden="1" customHeight="1" x14ac:dyDescent="0.25"/>
    <row r="47037" ht="0" hidden="1" customHeight="1" x14ac:dyDescent="0.25"/>
    <row r="47038" ht="0" hidden="1" customHeight="1" x14ac:dyDescent="0.25"/>
    <row r="47039" ht="0" hidden="1" customHeight="1" x14ac:dyDescent="0.25"/>
    <row r="47040" ht="0" hidden="1" customHeight="1" x14ac:dyDescent="0.25"/>
    <row r="47041" ht="0" hidden="1" customHeight="1" x14ac:dyDescent="0.25"/>
    <row r="47042" ht="0" hidden="1" customHeight="1" x14ac:dyDescent="0.25"/>
    <row r="47043" ht="0" hidden="1" customHeight="1" x14ac:dyDescent="0.25"/>
    <row r="47044" ht="0" hidden="1" customHeight="1" x14ac:dyDescent="0.25"/>
    <row r="47045" ht="0" hidden="1" customHeight="1" x14ac:dyDescent="0.25"/>
    <row r="47046" ht="0" hidden="1" customHeight="1" x14ac:dyDescent="0.25"/>
    <row r="47047" ht="0" hidden="1" customHeight="1" x14ac:dyDescent="0.25"/>
    <row r="47048" ht="0" hidden="1" customHeight="1" x14ac:dyDescent="0.25"/>
    <row r="47049" ht="0" hidden="1" customHeight="1" x14ac:dyDescent="0.25"/>
    <row r="47050" ht="0" hidden="1" customHeight="1" x14ac:dyDescent="0.25"/>
    <row r="47051" ht="0" hidden="1" customHeight="1" x14ac:dyDescent="0.25"/>
    <row r="47052" ht="0" hidden="1" customHeight="1" x14ac:dyDescent="0.25"/>
    <row r="47053" ht="0" hidden="1" customHeight="1" x14ac:dyDescent="0.25"/>
    <row r="47054" ht="0" hidden="1" customHeight="1" x14ac:dyDescent="0.25"/>
    <row r="47055" ht="0" hidden="1" customHeight="1" x14ac:dyDescent="0.25"/>
    <row r="47056" ht="0" hidden="1" customHeight="1" x14ac:dyDescent="0.25"/>
    <row r="47057" ht="0" hidden="1" customHeight="1" x14ac:dyDescent="0.25"/>
    <row r="47058" ht="0" hidden="1" customHeight="1" x14ac:dyDescent="0.25"/>
    <row r="47059" ht="0" hidden="1" customHeight="1" x14ac:dyDescent="0.25"/>
    <row r="47060" ht="0" hidden="1" customHeight="1" x14ac:dyDescent="0.25"/>
    <row r="47061" ht="0" hidden="1" customHeight="1" x14ac:dyDescent="0.25"/>
    <row r="47062" ht="0" hidden="1" customHeight="1" x14ac:dyDescent="0.25"/>
    <row r="47063" ht="0" hidden="1" customHeight="1" x14ac:dyDescent="0.25"/>
    <row r="47064" ht="0" hidden="1" customHeight="1" x14ac:dyDescent="0.25"/>
    <row r="47065" ht="0" hidden="1" customHeight="1" x14ac:dyDescent="0.25"/>
    <row r="47066" ht="0" hidden="1" customHeight="1" x14ac:dyDescent="0.25"/>
    <row r="47067" ht="0" hidden="1" customHeight="1" x14ac:dyDescent="0.25"/>
    <row r="47068" ht="0" hidden="1" customHeight="1" x14ac:dyDescent="0.25"/>
    <row r="47069" ht="0" hidden="1" customHeight="1" x14ac:dyDescent="0.25"/>
    <row r="47070" ht="0" hidden="1" customHeight="1" x14ac:dyDescent="0.25"/>
    <row r="47071" ht="0" hidden="1" customHeight="1" x14ac:dyDescent="0.25"/>
    <row r="47072" ht="0" hidden="1" customHeight="1" x14ac:dyDescent="0.25"/>
    <row r="47073" ht="0" hidden="1" customHeight="1" x14ac:dyDescent="0.25"/>
    <row r="47074" ht="0" hidden="1" customHeight="1" x14ac:dyDescent="0.25"/>
    <row r="47075" ht="0" hidden="1" customHeight="1" x14ac:dyDescent="0.25"/>
    <row r="47076" ht="0" hidden="1" customHeight="1" x14ac:dyDescent="0.25"/>
    <row r="47077" ht="0" hidden="1" customHeight="1" x14ac:dyDescent="0.25"/>
    <row r="47078" ht="0" hidden="1" customHeight="1" x14ac:dyDescent="0.25"/>
    <row r="47079" ht="0" hidden="1" customHeight="1" x14ac:dyDescent="0.25"/>
    <row r="47080" ht="0" hidden="1" customHeight="1" x14ac:dyDescent="0.25"/>
    <row r="47081" ht="0" hidden="1" customHeight="1" x14ac:dyDescent="0.25"/>
    <row r="47082" ht="0" hidden="1" customHeight="1" x14ac:dyDescent="0.25"/>
    <row r="47083" ht="0" hidden="1" customHeight="1" x14ac:dyDescent="0.25"/>
    <row r="47084" ht="0" hidden="1" customHeight="1" x14ac:dyDescent="0.25"/>
    <row r="47085" ht="0" hidden="1" customHeight="1" x14ac:dyDescent="0.25"/>
    <row r="47086" ht="0" hidden="1" customHeight="1" x14ac:dyDescent="0.25"/>
    <row r="47087" ht="0" hidden="1" customHeight="1" x14ac:dyDescent="0.25"/>
    <row r="47088" ht="0" hidden="1" customHeight="1" x14ac:dyDescent="0.25"/>
    <row r="47089" ht="0" hidden="1" customHeight="1" x14ac:dyDescent="0.25"/>
    <row r="47090" ht="0" hidden="1" customHeight="1" x14ac:dyDescent="0.25"/>
    <row r="47091" ht="0" hidden="1" customHeight="1" x14ac:dyDescent="0.25"/>
    <row r="47092" ht="0" hidden="1" customHeight="1" x14ac:dyDescent="0.25"/>
    <row r="47093" ht="0" hidden="1" customHeight="1" x14ac:dyDescent="0.25"/>
    <row r="47094" ht="0" hidden="1" customHeight="1" x14ac:dyDescent="0.25"/>
    <row r="47095" ht="0" hidden="1" customHeight="1" x14ac:dyDescent="0.25"/>
    <row r="47096" ht="0" hidden="1" customHeight="1" x14ac:dyDescent="0.25"/>
    <row r="47097" ht="0" hidden="1" customHeight="1" x14ac:dyDescent="0.25"/>
    <row r="47098" ht="0" hidden="1" customHeight="1" x14ac:dyDescent="0.25"/>
    <row r="47099" ht="0" hidden="1" customHeight="1" x14ac:dyDescent="0.25"/>
    <row r="47100" ht="0" hidden="1" customHeight="1" x14ac:dyDescent="0.25"/>
    <row r="47101" ht="0" hidden="1" customHeight="1" x14ac:dyDescent="0.25"/>
    <row r="47102" ht="0" hidden="1" customHeight="1" x14ac:dyDescent="0.25"/>
    <row r="47103" ht="0" hidden="1" customHeight="1" x14ac:dyDescent="0.25"/>
    <row r="47104" ht="0" hidden="1" customHeight="1" x14ac:dyDescent="0.25"/>
    <row r="47105" ht="0" hidden="1" customHeight="1" x14ac:dyDescent="0.25"/>
    <row r="47106" ht="0" hidden="1" customHeight="1" x14ac:dyDescent="0.25"/>
    <row r="47107" ht="0" hidden="1" customHeight="1" x14ac:dyDescent="0.25"/>
    <row r="47108" ht="0" hidden="1" customHeight="1" x14ac:dyDescent="0.25"/>
    <row r="47109" ht="0" hidden="1" customHeight="1" x14ac:dyDescent="0.25"/>
    <row r="47110" ht="0" hidden="1" customHeight="1" x14ac:dyDescent="0.25"/>
    <row r="47111" ht="0" hidden="1" customHeight="1" x14ac:dyDescent="0.25"/>
    <row r="47112" ht="0" hidden="1" customHeight="1" x14ac:dyDescent="0.25"/>
    <row r="47113" ht="0" hidden="1" customHeight="1" x14ac:dyDescent="0.25"/>
    <row r="47114" ht="0" hidden="1" customHeight="1" x14ac:dyDescent="0.25"/>
    <row r="47115" ht="0" hidden="1" customHeight="1" x14ac:dyDescent="0.25"/>
    <row r="47116" ht="0" hidden="1" customHeight="1" x14ac:dyDescent="0.25"/>
    <row r="47117" ht="0" hidden="1" customHeight="1" x14ac:dyDescent="0.25"/>
    <row r="47118" ht="0" hidden="1" customHeight="1" x14ac:dyDescent="0.25"/>
    <row r="47119" ht="0" hidden="1" customHeight="1" x14ac:dyDescent="0.25"/>
    <row r="47120" ht="0" hidden="1" customHeight="1" x14ac:dyDescent="0.25"/>
    <row r="47121" ht="0" hidden="1" customHeight="1" x14ac:dyDescent="0.25"/>
    <row r="47122" ht="0" hidden="1" customHeight="1" x14ac:dyDescent="0.25"/>
    <row r="47123" ht="0" hidden="1" customHeight="1" x14ac:dyDescent="0.25"/>
    <row r="47124" ht="0" hidden="1" customHeight="1" x14ac:dyDescent="0.25"/>
    <row r="47125" ht="0" hidden="1" customHeight="1" x14ac:dyDescent="0.25"/>
    <row r="47126" ht="0" hidden="1" customHeight="1" x14ac:dyDescent="0.25"/>
    <row r="47127" ht="0" hidden="1" customHeight="1" x14ac:dyDescent="0.25"/>
    <row r="47128" ht="0" hidden="1" customHeight="1" x14ac:dyDescent="0.25"/>
    <row r="47129" ht="0" hidden="1" customHeight="1" x14ac:dyDescent="0.25"/>
    <row r="47130" ht="0" hidden="1" customHeight="1" x14ac:dyDescent="0.25"/>
    <row r="47131" ht="0" hidden="1" customHeight="1" x14ac:dyDescent="0.25"/>
    <row r="47132" ht="0" hidden="1" customHeight="1" x14ac:dyDescent="0.25"/>
    <row r="47133" ht="0" hidden="1" customHeight="1" x14ac:dyDescent="0.25"/>
    <row r="47134" ht="0" hidden="1" customHeight="1" x14ac:dyDescent="0.25"/>
    <row r="47135" ht="0" hidden="1" customHeight="1" x14ac:dyDescent="0.25"/>
    <row r="47136" ht="0" hidden="1" customHeight="1" x14ac:dyDescent="0.25"/>
    <row r="47137" ht="0" hidden="1" customHeight="1" x14ac:dyDescent="0.25"/>
    <row r="47138" ht="0" hidden="1" customHeight="1" x14ac:dyDescent="0.25"/>
    <row r="47139" ht="0" hidden="1" customHeight="1" x14ac:dyDescent="0.25"/>
    <row r="47140" ht="0" hidden="1" customHeight="1" x14ac:dyDescent="0.25"/>
    <row r="47141" ht="0" hidden="1" customHeight="1" x14ac:dyDescent="0.25"/>
    <row r="47142" ht="0" hidden="1" customHeight="1" x14ac:dyDescent="0.25"/>
    <row r="47143" ht="0" hidden="1" customHeight="1" x14ac:dyDescent="0.25"/>
    <row r="47144" ht="0" hidden="1" customHeight="1" x14ac:dyDescent="0.25"/>
    <row r="47145" ht="0" hidden="1" customHeight="1" x14ac:dyDescent="0.25"/>
    <row r="47146" ht="0" hidden="1" customHeight="1" x14ac:dyDescent="0.25"/>
    <row r="47147" ht="0" hidden="1" customHeight="1" x14ac:dyDescent="0.25"/>
    <row r="47148" ht="0" hidden="1" customHeight="1" x14ac:dyDescent="0.25"/>
    <row r="47149" ht="0" hidden="1" customHeight="1" x14ac:dyDescent="0.25"/>
    <row r="47150" ht="0" hidden="1" customHeight="1" x14ac:dyDescent="0.25"/>
    <row r="47151" ht="0" hidden="1" customHeight="1" x14ac:dyDescent="0.25"/>
    <row r="47152" ht="0" hidden="1" customHeight="1" x14ac:dyDescent="0.25"/>
    <row r="47153" ht="0" hidden="1" customHeight="1" x14ac:dyDescent="0.25"/>
    <row r="47154" ht="0" hidden="1" customHeight="1" x14ac:dyDescent="0.25"/>
    <row r="47155" ht="0" hidden="1" customHeight="1" x14ac:dyDescent="0.25"/>
    <row r="47156" ht="0" hidden="1" customHeight="1" x14ac:dyDescent="0.25"/>
    <row r="47157" ht="0" hidden="1" customHeight="1" x14ac:dyDescent="0.25"/>
    <row r="47158" ht="0" hidden="1" customHeight="1" x14ac:dyDescent="0.25"/>
    <row r="47159" ht="0" hidden="1" customHeight="1" x14ac:dyDescent="0.25"/>
    <row r="47160" ht="0" hidden="1" customHeight="1" x14ac:dyDescent="0.25"/>
    <row r="47161" ht="0" hidden="1" customHeight="1" x14ac:dyDescent="0.25"/>
    <row r="47162" ht="0" hidden="1" customHeight="1" x14ac:dyDescent="0.25"/>
    <row r="47163" ht="0" hidden="1" customHeight="1" x14ac:dyDescent="0.25"/>
    <row r="47164" ht="0" hidden="1" customHeight="1" x14ac:dyDescent="0.25"/>
    <row r="47165" ht="0" hidden="1" customHeight="1" x14ac:dyDescent="0.25"/>
    <row r="47166" ht="0" hidden="1" customHeight="1" x14ac:dyDescent="0.25"/>
    <row r="47167" ht="0" hidden="1" customHeight="1" x14ac:dyDescent="0.25"/>
    <row r="47168" ht="0" hidden="1" customHeight="1" x14ac:dyDescent="0.25"/>
    <row r="47169" ht="0" hidden="1" customHeight="1" x14ac:dyDescent="0.25"/>
    <row r="47170" ht="0" hidden="1" customHeight="1" x14ac:dyDescent="0.25"/>
    <row r="47171" ht="0" hidden="1" customHeight="1" x14ac:dyDescent="0.25"/>
    <row r="47172" ht="0" hidden="1" customHeight="1" x14ac:dyDescent="0.25"/>
    <row r="47173" ht="0" hidden="1" customHeight="1" x14ac:dyDescent="0.25"/>
    <row r="47174" ht="0" hidden="1" customHeight="1" x14ac:dyDescent="0.25"/>
    <row r="47175" ht="0" hidden="1" customHeight="1" x14ac:dyDescent="0.25"/>
    <row r="47176" ht="0" hidden="1" customHeight="1" x14ac:dyDescent="0.25"/>
    <row r="47177" ht="0" hidden="1" customHeight="1" x14ac:dyDescent="0.25"/>
    <row r="47178" ht="0" hidden="1" customHeight="1" x14ac:dyDescent="0.25"/>
    <row r="47179" ht="0" hidden="1" customHeight="1" x14ac:dyDescent="0.25"/>
    <row r="47180" ht="0" hidden="1" customHeight="1" x14ac:dyDescent="0.25"/>
    <row r="47181" ht="0" hidden="1" customHeight="1" x14ac:dyDescent="0.25"/>
    <row r="47182" ht="0" hidden="1" customHeight="1" x14ac:dyDescent="0.25"/>
    <row r="47183" ht="0" hidden="1" customHeight="1" x14ac:dyDescent="0.25"/>
    <row r="47184" ht="0" hidden="1" customHeight="1" x14ac:dyDescent="0.25"/>
    <row r="47185" ht="0" hidden="1" customHeight="1" x14ac:dyDescent="0.25"/>
    <row r="47186" ht="0" hidden="1" customHeight="1" x14ac:dyDescent="0.25"/>
    <row r="47187" ht="0" hidden="1" customHeight="1" x14ac:dyDescent="0.25"/>
    <row r="47188" ht="0" hidden="1" customHeight="1" x14ac:dyDescent="0.25"/>
    <row r="47189" ht="0" hidden="1" customHeight="1" x14ac:dyDescent="0.25"/>
    <row r="47190" ht="0" hidden="1" customHeight="1" x14ac:dyDescent="0.25"/>
    <row r="47191" ht="0" hidden="1" customHeight="1" x14ac:dyDescent="0.25"/>
    <row r="47192" ht="0" hidden="1" customHeight="1" x14ac:dyDescent="0.25"/>
    <row r="47193" ht="0" hidden="1" customHeight="1" x14ac:dyDescent="0.25"/>
    <row r="47194" ht="0" hidden="1" customHeight="1" x14ac:dyDescent="0.25"/>
    <row r="47195" ht="0" hidden="1" customHeight="1" x14ac:dyDescent="0.25"/>
    <row r="47196" ht="0" hidden="1" customHeight="1" x14ac:dyDescent="0.25"/>
    <row r="47197" ht="0" hidden="1" customHeight="1" x14ac:dyDescent="0.25"/>
    <row r="47198" ht="0" hidden="1" customHeight="1" x14ac:dyDescent="0.25"/>
    <row r="47199" ht="0" hidden="1" customHeight="1" x14ac:dyDescent="0.25"/>
    <row r="47200" ht="0" hidden="1" customHeight="1" x14ac:dyDescent="0.25"/>
    <row r="47201" ht="0" hidden="1" customHeight="1" x14ac:dyDescent="0.25"/>
    <row r="47202" ht="0" hidden="1" customHeight="1" x14ac:dyDescent="0.25"/>
    <row r="47203" ht="0" hidden="1" customHeight="1" x14ac:dyDescent="0.25"/>
    <row r="47204" ht="0" hidden="1" customHeight="1" x14ac:dyDescent="0.25"/>
    <row r="47205" ht="0" hidden="1" customHeight="1" x14ac:dyDescent="0.25"/>
    <row r="47206" ht="0" hidden="1" customHeight="1" x14ac:dyDescent="0.25"/>
    <row r="47207" ht="0" hidden="1" customHeight="1" x14ac:dyDescent="0.25"/>
    <row r="47208" ht="0" hidden="1" customHeight="1" x14ac:dyDescent="0.25"/>
    <row r="47209" ht="0" hidden="1" customHeight="1" x14ac:dyDescent="0.25"/>
    <row r="47210" ht="0" hidden="1" customHeight="1" x14ac:dyDescent="0.25"/>
    <row r="47211" ht="0" hidden="1" customHeight="1" x14ac:dyDescent="0.25"/>
    <row r="47212" ht="0" hidden="1" customHeight="1" x14ac:dyDescent="0.25"/>
    <row r="47213" ht="0" hidden="1" customHeight="1" x14ac:dyDescent="0.25"/>
    <row r="47214" ht="0" hidden="1" customHeight="1" x14ac:dyDescent="0.25"/>
    <row r="47215" ht="0" hidden="1" customHeight="1" x14ac:dyDescent="0.25"/>
    <row r="47216" ht="0" hidden="1" customHeight="1" x14ac:dyDescent="0.25"/>
    <row r="47217" ht="0" hidden="1" customHeight="1" x14ac:dyDescent="0.25"/>
    <row r="47218" ht="0" hidden="1" customHeight="1" x14ac:dyDescent="0.25"/>
    <row r="47219" ht="0" hidden="1" customHeight="1" x14ac:dyDescent="0.25"/>
    <row r="47220" ht="0" hidden="1" customHeight="1" x14ac:dyDescent="0.25"/>
    <row r="47221" ht="0" hidden="1" customHeight="1" x14ac:dyDescent="0.25"/>
    <row r="47222" ht="0" hidden="1" customHeight="1" x14ac:dyDescent="0.25"/>
    <row r="47223" ht="0" hidden="1" customHeight="1" x14ac:dyDescent="0.25"/>
    <row r="47224" ht="0" hidden="1" customHeight="1" x14ac:dyDescent="0.25"/>
    <row r="47225" ht="0" hidden="1" customHeight="1" x14ac:dyDescent="0.25"/>
    <row r="47226" ht="0" hidden="1" customHeight="1" x14ac:dyDescent="0.25"/>
    <row r="47227" ht="0" hidden="1" customHeight="1" x14ac:dyDescent="0.25"/>
    <row r="47228" ht="0" hidden="1" customHeight="1" x14ac:dyDescent="0.25"/>
    <row r="47229" ht="0" hidden="1" customHeight="1" x14ac:dyDescent="0.25"/>
    <row r="47230" ht="0" hidden="1" customHeight="1" x14ac:dyDescent="0.25"/>
    <row r="47231" ht="0" hidden="1" customHeight="1" x14ac:dyDescent="0.25"/>
    <row r="47232" ht="0" hidden="1" customHeight="1" x14ac:dyDescent="0.25"/>
    <row r="47233" ht="0" hidden="1" customHeight="1" x14ac:dyDescent="0.25"/>
    <row r="47234" ht="0" hidden="1" customHeight="1" x14ac:dyDescent="0.25"/>
    <row r="47235" ht="0" hidden="1" customHeight="1" x14ac:dyDescent="0.25"/>
    <row r="47236" ht="0" hidden="1" customHeight="1" x14ac:dyDescent="0.25"/>
    <row r="47237" ht="0" hidden="1" customHeight="1" x14ac:dyDescent="0.25"/>
    <row r="47238" ht="0" hidden="1" customHeight="1" x14ac:dyDescent="0.25"/>
    <row r="47239" ht="0" hidden="1" customHeight="1" x14ac:dyDescent="0.25"/>
    <row r="47240" ht="0" hidden="1" customHeight="1" x14ac:dyDescent="0.25"/>
    <row r="47241" ht="0" hidden="1" customHeight="1" x14ac:dyDescent="0.25"/>
    <row r="47242" ht="0" hidden="1" customHeight="1" x14ac:dyDescent="0.25"/>
    <row r="47243" ht="0" hidden="1" customHeight="1" x14ac:dyDescent="0.25"/>
    <row r="47244" ht="0" hidden="1" customHeight="1" x14ac:dyDescent="0.25"/>
    <row r="47245" ht="0" hidden="1" customHeight="1" x14ac:dyDescent="0.25"/>
    <row r="47246" ht="0" hidden="1" customHeight="1" x14ac:dyDescent="0.25"/>
    <row r="47247" ht="0" hidden="1" customHeight="1" x14ac:dyDescent="0.25"/>
    <row r="47248" ht="0" hidden="1" customHeight="1" x14ac:dyDescent="0.25"/>
    <row r="47249" ht="0" hidden="1" customHeight="1" x14ac:dyDescent="0.25"/>
    <row r="47250" ht="0" hidden="1" customHeight="1" x14ac:dyDescent="0.25"/>
    <row r="47251" ht="0" hidden="1" customHeight="1" x14ac:dyDescent="0.25"/>
    <row r="47252" ht="0" hidden="1" customHeight="1" x14ac:dyDescent="0.25"/>
    <row r="47253" ht="0" hidden="1" customHeight="1" x14ac:dyDescent="0.25"/>
    <row r="47254" ht="0" hidden="1" customHeight="1" x14ac:dyDescent="0.25"/>
    <row r="47255" ht="0" hidden="1" customHeight="1" x14ac:dyDescent="0.25"/>
    <row r="47256" ht="0" hidden="1" customHeight="1" x14ac:dyDescent="0.25"/>
    <row r="47257" ht="0" hidden="1" customHeight="1" x14ac:dyDescent="0.25"/>
    <row r="47258" ht="0" hidden="1" customHeight="1" x14ac:dyDescent="0.25"/>
    <row r="47259" ht="0" hidden="1" customHeight="1" x14ac:dyDescent="0.25"/>
    <row r="47260" ht="0" hidden="1" customHeight="1" x14ac:dyDescent="0.25"/>
    <row r="47261" ht="0" hidden="1" customHeight="1" x14ac:dyDescent="0.25"/>
    <row r="47262" ht="0" hidden="1" customHeight="1" x14ac:dyDescent="0.25"/>
    <row r="47263" ht="0" hidden="1" customHeight="1" x14ac:dyDescent="0.25"/>
    <row r="47264" ht="0" hidden="1" customHeight="1" x14ac:dyDescent="0.25"/>
    <row r="47265" ht="0" hidden="1" customHeight="1" x14ac:dyDescent="0.25"/>
    <row r="47266" ht="0" hidden="1" customHeight="1" x14ac:dyDescent="0.25"/>
    <row r="47267" ht="0" hidden="1" customHeight="1" x14ac:dyDescent="0.25"/>
    <row r="47268" ht="0" hidden="1" customHeight="1" x14ac:dyDescent="0.25"/>
    <row r="47269" ht="0" hidden="1" customHeight="1" x14ac:dyDescent="0.25"/>
    <row r="47270" ht="0" hidden="1" customHeight="1" x14ac:dyDescent="0.25"/>
    <row r="47271" ht="0" hidden="1" customHeight="1" x14ac:dyDescent="0.25"/>
    <row r="47272" ht="0" hidden="1" customHeight="1" x14ac:dyDescent="0.25"/>
    <row r="47273" ht="0" hidden="1" customHeight="1" x14ac:dyDescent="0.25"/>
    <row r="47274" ht="0" hidden="1" customHeight="1" x14ac:dyDescent="0.25"/>
    <row r="47275" ht="0" hidden="1" customHeight="1" x14ac:dyDescent="0.25"/>
    <row r="47276" ht="0" hidden="1" customHeight="1" x14ac:dyDescent="0.25"/>
    <row r="47277" ht="0" hidden="1" customHeight="1" x14ac:dyDescent="0.25"/>
    <row r="47278" ht="0" hidden="1" customHeight="1" x14ac:dyDescent="0.25"/>
    <row r="47279" ht="0" hidden="1" customHeight="1" x14ac:dyDescent="0.25"/>
    <row r="47280" ht="0" hidden="1" customHeight="1" x14ac:dyDescent="0.25"/>
    <row r="47281" ht="0" hidden="1" customHeight="1" x14ac:dyDescent="0.25"/>
    <row r="47282" ht="0" hidden="1" customHeight="1" x14ac:dyDescent="0.25"/>
    <row r="47283" ht="0" hidden="1" customHeight="1" x14ac:dyDescent="0.25"/>
    <row r="47284" ht="0" hidden="1" customHeight="1" x14ac:dyDescent="0.25"/>
    <row r="47285" ht="0" hidden="1" customHeight="1" x14ac:dyDescent="0.25"/>
    <row r="47286" ht="0" hidden="1" customHeight="1" x14ac:dyDescent="0.25"/>
    <row r="47287" ht="0" hidden="1" customHeight="1" x14ac:dyDescent="0.25"/>
    <row r="47288" ht="0" hidden="1" customHeight="1" x14ac:dyDescent="0.25"/>
    <row r="47289" ht="0" hidden="1" customHeight="1" x14ac:dyDescent="0.25"/>
    <row r="47290" ht="0" hidden="1" customHeight="1" x14ac:dyDescent="0.25"/>
    <row r="47291" ht="0" hidden="1" customHeight="1" x14ac:dyDescent="0.25"/>
    <row r="47292" ht="0" hidden="1" customHeight="1" x14ac:dyDescent="0.25"/>
    <row r="47293" ht="0" hidden="1" customHeight="1" x14ac:dyDescent="0.25"/>
    <row r="47294" ht="0" hidden="1" customHeight="1" x14ac:dyDescent="0.25"/>
    <row r="47295" ht="0" hidden="1" customHeight="1" x14ac:dyDescent="0.25"/>
    <row r="47296" ht="0" hidden="1" customHeight="1" x14ac:dyDescent="0.25"/>
    <row r="47297" ht="0" hidden="1" customHeight="1" x14ac:dyDescent="0.25"/>
    <row r="47298" ht="0" hidden="1" customHeight="1" x14ac:dyDescent="0.25"/>
    <row r="47299" ht="0" hidden="1" customHeight="1" x14ac:dyDescent="0.25"/>
    <row r="47300" ht="0" hidden="1" customHeight="1" x14ac:dyDescent="0.25"/>
    <row r="47301" ht="0" hidden="1" customHeight="1" x14ac:dyDescent="0.25"/>
    <row r="47302" ht="0" hidden="1" customHeight="1" x14ac:dyDescent="0.25"/>
    <row r="47303" ht="0" hidden="1" customHeight="1" x14ac:dyDescent="0.25"/>
    <row r="47304" ht="0" hidden="1" customHeight="1" x14ac:dyDescent="0.25"/>
    <row r="47305" ht="0" hidden="1" customHeight="1" x14ac:dyDescent="0.25"/>
    <row r="47306" ht="0" hidden="1" customHeight="1" x14ac:dyDescent="0.25"/>
    <row r="47307" ht="0" hidden="1" customHeight="1" x14ac:dyDescent="0.25"/>
    <row r="47308" ht="0" hidden="1" customHeight="1" x14ac:dyDescent="0.25"/>
    <row r="47309" ht="0" hidden="1" customHeight="1" x14ac:dyDescent="0.25"/>
    <row r="47310" ht="0" hidden="1" customHeight="1" x14ac:dyDescent="0.25"/>
    <row r="47311" ht="0" hidden="1" customHeight="1" x14ac:dyDescent="0.25"/>
    <row r="47312" ht="0" hidden="1" customHeight="1" x14ac:dyDescent="0.25"/>
    <row r="47313" ht="0" hidden="1" customHeight="1" x14ac:dyDescent="0.25"/>
    <row r="47314" ht="0" hidden="1" customHeight="1" x14ac:dyDescent="0.25"/>
    <row r="47315" ht="0" hidden="1" customHeight="1" x14ac:dyDescent="0.25"/>
    <row r="47316" ht="0" hidden="1" customHeight="1" x14ac:dyDescent="0.25"/>
    <row r="47317" ht="0" hidden="1" customHeight="1" x14ac:dyDescent="0.25"/>
    <row r="47318" ht="0" hidden="1" customHeight="1" x14ac:dyDescent="0.25"/>
    <row r="47319" ht="0" hidden="1" customHeight="1" x14ac:dyDescent="0.25"/>
    <row r="47320" ht="0" hidden="1" customHeight="1" x14ac:dyDescent="0.25"/>
    <row r="47321" ht="0" hidden="1" customHeight="1" x14ac:dyDescent="0.25"/>
    <row r="47322" ht="0" hidden="1" customHeight="1" x14ac:dyDescent="0.25"/>
    <row r="47323" ht="0" hidden="1" customHeight="1" x14ac:dyDescent="0.25"/>
    <row r="47324" ht="0" hidden="1" customHeight="1" x14ac:dyDescent="0.25"/>
    <row r="47325" ht="0" hidden="1" customHeight="1" x14ac:dyDescent="0.25"/>
    <row r="47326" ht="0" hidden="1" customHeight="1" x14ac:dyDescent="0.25"/>
    <row r="47327" ht="0" hidden="1" customHeight="1" x14ac:dyDescent="0.25"/>
    <row r="47328" ht="0" hidden="1" customHeight="1" x14ac:dyDescent="0.25"/>
    <row r="47329" ht="0" hidden="1" customHeight="1" x14ac:dyDescent="0.25"/>
    <row r="47330" ht="0" hidden="1" customHeight="1" x14ac:dyDescent="0.25"/>
    <row r="47331" ht="0" hidden="1" customHeight="1" x14ac:dyDescent="0.25"/>
    <row r="47332" ht="0" hidden="1" customHeight="1" x14ac:dyDescent="0.25"/>
    <row r="47333" ht="0" hidden="1" customHeight="1" x14ac:dyDescent="0.25"/>
    <row r="47334" ht="0" hidden="1" customHeight="1" x14ac:dyDescent="0.25"/>
    <row r="47335" ht="0" hidden="1" customHeight="1" x14ac:dyDescent="0.25"/>
    <row r="47336" ht="0" hidden="1" customHeight="1" x14ac:dyDescent="0.25"/>
    <row r="47337" ht="0" hidden="1" customHeight="1" x14ac:dyDescent="0.25"/>
    <row r="47338" ht="0" hidden="1" customHeight="1" x14ac:dyDescent="0.25"/>
    <row r="47339" ht="0" hidden="1" customHeight="1" x14ac:dyDescent="0.25"/>
    <row r="47340" ht="0" hidden="1" customHeight="1" x14ac:dyDescent="0.25"/>
    <row r="47341" ht="0" hidden="1" customHeight="1" x14ac:dyDescent="0.25"/>
    <row r="47342" ht="0" hidden="1" customHeight="1" x14ac:dyDescent="0.25"/>
    <row r="47343" ht="0" hidden="1" customHeight="1" x14ac:dyDescent="0.25"/>
    <row r="47344" ht="0" hidden="1" customHeight="1" x14ac:dyDescent="0.25"/>
    <row r="47345" ht="0" hidden="1" customHeight="1" x14ac:dyDescent="0.25"/>
    <row r="47346" ht="0" hidden="1" customHeight="1" x14ac:dyDescent="0.25"/>
    <row r="47347" ht="0" hidden="1" customHeight="1" x14ac:dyDescent="0.25"/>
    <row r="47348" ht="0" hidden="1" customHeight="1" x14ac:dyDescent="0.25"/>
    <row r="47349" ht="0" hidden="1" customHeight="1" x14ac:dyDescent="0.25"/>
    <row r="47350" ht="0" hidden="1" customHeight="1" x14ac:dyDescent="0.25"/>
    <row r="47351" ht="0" hidden="1" customHeight="1" x14ac:dyDescent="0.25"/>
    <row r="47352" ht="0" hidden="1" customHeight="1" x14ac:dyDescent="0.25"/>
    <row r="47353" ht="0" hidden="1" customHeight="1" x14ac:dyDescent="0.25"/>
    <row r="47354" ht="0" hidden="1" customHeight="1" x14ac:dyDescent="0.25"/>
    <row r="47355" ht="0" hidden="1" customHeight="1" x14ac:dyDescent="0.25"/>
    <row r="47356" ht="0" hidden="1" customHeight="1" x14ac:dyDescent="0.25"/>
    <row r="47357" ht="0" hidden="1" customHeight="1" x14ac:dyDescent="0.25"/>
    <row r="47358" ht="0" hidden="1" customHeight="1" x14ac:dyDescent="0.25"/>
    <row r="47359" ht="0" hidden="1" customHeight="1" x14ac:dyDescent="0.25"/>
    <row r="47360" ht="0" hidden="1" customHeight="1" x14ac:dyDescent="0.25"/>
    <row r="47361" ht="0" hidden="1" customHeight="1" x14ac:dyDescent="0.25"/>
    <row r="47362" ht="0" hidden="1" customHeight="1" x14ac:dyDescent="0.25"/>
    <row r="47363" ht="0" hidden="1" customHeight="1" x14ac:dyDescent="0.25"/>
    <row r="47364" ht="0" hidden="1" customHeight="1" x14ac:dyDescent="0.25"/>
    <row r="47365" ht="0" hidden="1" customHeight="1" x14ac:dyDescent="0.25"/>
    <row r="47366" ht="0" hidden="1" customHeight="1" x14ac:dyDescent="0.25"/>
    <row r="47367" ht="0" hidden="1" customHeight="1" x14ac:dyDescent="0.25"/>
    <row r="47368" ht="0" hidden="1" customHeight="1" x14ac:dyDescent="0.25"/>
    <row r="47369" ht="0" hidden="1" customHeight="1" x14ac:dyDescent="0.25"/>
    <row r="47370" ht="0" hidden="1" customHeight="1" x14ac:dyDescent="0.25"/>
    <row r="47371" ht="0" hidden="1" customHeight="1" x14ac:dyDescent="0.25"/>
    <row r="47372" ht="0" hidden="1" customHeight="1" x14ac:dyDescent="0.25"/>
    <row r="47373" ht="0" hidden="1" customHeight="1" x14ac:dyDescent="0.25"/>
    <row r="47374" ht="0" hidden="1" customHeight="1" x14ac:dyDescent="0.25"/>
    <row r="47375" ht="0" hidden="1" customHeight="1" x14ac:dyDescent="0.25"/>
    <row r="47376" ht="0" hidden="1" customHeight="1" x14ac:dyDescent="0.25"/>
    <row r="47377" ht="0" hidden="1" customHeight="1" x14ac:dyDescent="0.25"/>
    <row r="47378" ht="0" hidden="1" customHeight="1" x14ac:dyDescent="0.25"/>
    <row r="47379" ht="0" hidden="1" customHeight="1" x14ac:dyDescent="0.25"/>
    <row r="47380" ht="0" hidden="1" customHeight="1" x14ac:dyDescent="0.25"/>
    <row r="47381" ht="0" hidden="1" customHeight="1" x14ac:dyDescent="0.25"/>
    <row r="47382" ht="0" hidden="1" customHeight="1" x14ac:dyDescent="0.25"/>
    <row r="47383" ht="0" hidden="1" customHeight="1" x14ac:dyDescent="0.25"/>
    <row r="47384" ht="0" hidden="1" customHeight="1" x14ac:dyDescent="0.25"/>
    <row r="47385" ht="0" hidden="1" customHeight="1" x14ac:dyDescent="0.25"/>
    <row r="47386" ht="0" hidden="1" customHeight="1" x14ac:dyDescent="0.25"/>
    <row r="47387" ht="0" hidden="1" customHeight="1" x14ac:dyDescent="0.25"/>
    <row r="47388" ht="0" hidden="1" customHeight="1" x14ac:dyDescent="0.25"/>
    <row r="47389" ht="0" hidden="1" customHeight="1" x14ac:dyDescent="0.25"/>
    <row r="47390" ht="0" hidden="1" customHeight="1" x14ac:dyDescent="0.25"/>
    <row r="47391" ht="0" hidden="1" customHeight="1" x14ac:dyDescent="0.25"/>
    <row r="47392" ht="0" hidden="1" customHeight="1" x14ac:dyDescent="0.25"/>
    <row r="47393" ht="0" hidden="1" customHeight="1" x14ac:dyDescent="0.25"/>
    <row r="47394" ht="0" hidden="1" customHeight="1" x14ac:dyDescent="0.25"/>
    <row r="47395" ht="0" hidden="1" customHeight="1" x14ac:dyDescent="0.25"/>
    <row r="47396" ht="0" hidden="1" customHeight="1" x14ac:dyDescent="0.25"/>
    <row r="47397" ht="0" hidden="1" customHeight="1" x14ac:dyDescent="0.25"/>
    <row r="47398" ht="0" hidden="1" customHeight="1" x14ac:dyDescent="0.25"/>
    <row r="47399" ht="0" hidden="1" customHeight="1" x14ac:dyDescent="0.25"/>
    <row r="47400" ht="0" hidden="1" customHeight="1" x14ac:dyDescent="0.25"/>
    <row r="47401" ht="0" hidden="1" customHeight="1" x14ac:dyDescent="0.25"/>
    <row r="47402" ht="0" hidden="1" customHeight="1" x14ac:dyDescent="0.25"/>
    <row r="47403" ht="0" hidden="1" customHeight="1" x14ac:dyDescent="0.25"/>
    <row r="47404" ht="0" hidden="1" customHeight="1" x14ac:dyDescent="0.25"/>
    <row r="47405" ht="0" hidden="1" customHeight="1" x14ac:dyDescent="0.25"/>
    <row r="47406" ht="0" hidden="1" customHeight="1" x14ac:dyDescent="0.25"/>
    <row r="47407" ht="0" hidden="1" customHeight="1" x14ac:dyDescent="0.25"/>
    <row r="47408" ht="0" hidden="1" customHeight="1" x14ac:dyDescent="0.25"/>
    <row r="47409" ht="0" hidden="1" customHeight="1" x14ac:dyDescent="0.25"/>
    <row r="47410" ht="0" hidden="1" customHeight="1" x14ac:dyDescent="0.25"/>
    <row r="47411" ht="0" hidden="1" customHeight="1" x14ac:dyDescent="0.25"/>
    <row r="47412" ht="0" hidden="1" customHeight="1" x14ac:dyDescent="0.25"/>
    <row r="47413" ht="0" hidden="1" customHeight="1" x14ac:dyDescent="0.25"/>
    <row r="47414" ht="0" hidden="1" customHeight="1" x14ac:dyDescent="0.25"/>
    <row r="47415" ht="0" hidden="1" customHeight="1" x14ac:dyDescent="0.25"/>
    <row r="47416" ht="0" hidden="1" customHeight="1" x14ac:dyDescent="0.25"/>
    <row r="47417" ht="0" hidden="1" customHeight="1" x14ac:dyDescent="0.25"/>
    <row r="47418" ht="0" hidden="1" customHeight="1" x14ac:dyDescent="0.25"/>
    <row r="47419" ht="0" hidden="1" customHeight="1" x14ac:dyDescent="0.25"/>
    <row r="47420" ht="0" hidden="1" customHeight="1" x14ac:dyDescent="0.25"/>
    <row r="47421" ht="0" hidden="1" customHeight="1" x14ac:dyDescent="0.25"/>
    <row r="47422" ht="0" hidden="1" customHeight="1" x14ac:dyDescent="0.25"/>
    <row r="47423" ht="0" hidden="1" customHeight="1" x14ac:dyDescent="0.25"/>
    <row r="47424" ht="0" hidden="1" customHeight="1" x14ac:dyDescent="0.25"/>
    <row r="47425" ht="0" hidden="1" customHeight="1" x14ac:dyDescent="0.25"/>
    <row r="47426" ht="0" hidden="1" customHeight="1" x14ac:dyDescent="0.25"/>
    <row r="47427" ht="0" hidden="1" customHeight="1" x14ac:dyDescent="0.25"/>
    <row r="47428" ht="0" hidden="1" customHeight="1" x14ac:dyDescent="0.25"/>
    <row r="47429" ht="0" hidden="1" customHeight="1" x14ac:dyDescent="0.25"/>
    <row r="47430" ht="0" hidden="1" customHeight="1" x14ac:dyDescent="0.25"/>
    <row r="47431" ht="0" hidden="1" customHeight="1" x14ac:dyDescent="0.25"/>
    <row r="47432" ht="0" hidden="1" customHeight="1" x14ac:dyDescent="0.25"/>
    <row r="47433" ht="0" hidden="1" customHeight="1" x14ac:dyDescent="0.25"/>
    <row r="47434" ht="0" hidden="1" customHeight="1" x14ac:dyDescent="0.25"/>
    <row r="47435" ht="0" hidden="1" customHeight="1" x14ac:dyDescent="0.25"/>
    <row r="47436" ht="0" hidden="1" customHeight="1" x14ac:dyDescent="0.25"/>
    <row r="47437" ht="0" hidden="1" customHeight="1" x14ac:dyDescent="0.25"/>
    <row r="47438" ht="0" hidden="1" customHeight="1" x14ac:dyDescent="0.25"/>
    <row r="47439" ht="0" hidden="1" customHeight="1" x14ac:dyDescent="0.25"/>
    <row r="47440" ht="0" hidden="1" customHeight="1" x14ac:dyDescent="0.25"/>
    <row r="47441" ht="0" hidden="1" customHeight="1" x14ac:dyDescent="0.25"/>
    <row r="47442" ht="0" hidden="1" customHeight="1" x14ac:dyDescent="0.25"/>
    <row r="47443" ht="0" hidden="1" customHeight="1" x14ac:dyDescent="0.25"/>
    <row r="47444" ht="0" hidden="1" customHeight="1" x14ac:dyDescent="0.25"/>
    <row r="47445" ht="0" hidden="1" customHeight="1" x14ac:dyDescent="0.25"/>
    <row r="47446" ht="0" hidden="1" customHeight="1" x14ac:dyDescent="0.25"/>
    <row r="47447" ht="0" hidden="1" customHeight="1" x14ac:dyDescent="0.25"/>
    <row r="47448" ht="0" hidden="1" customHeight="1" x14ac:dyDescent="0.25"/>
    <row r="47449" ht="0" hidden="1" customHeight="1" x14ac:dyDescent="0.25"/>
    <row r="47450" ht="0" hidden="1" customHeight="1" x14ac:dyDescent="0.25"/>
    <row r="47451" ht="0" hidden="1" customHeight="1" x14ac:dyDescent="0.25"/>
    <row r="47452" ht="0" hidden="1" customHeight="1" x14ac:dyDescent="0.25"/>
    <row r="47453" ht="0" hidden="1" customHeight="1" x14ac:dyDescent="0.25"/>
    <row r="47454" ht="0" hidden="1" customHeight="1" x14ac:dyDescent="0.25"/>
    <row r="47455" ht="0" hidden="1" customHeight="1" x14ac:dyDescent="0.25"/>
    <row r="47456" ht="0" hidden="1" customHeight="1" x14ac:dyDescent="0.25"/>
    <row r="47457" ht="0" hidden="1" customHeight="1" x14ac:dyDescent="0.25"/>
    <row r="47458" ht="0" hidden="1" customHeight="1" x14ac:dyDescent="0.25"/>
    <row r="47459" ht="0" hidden="1" customHeight="1" x14ac:dyDescent="0.25"/>
    <row r="47460" ht="0" hidden="1" customHeight="1" x14ac:dyDescent="0.25"/>
    <row r="47461" ht="0" hidden="1" customHeight="1" x14ac:dyDescent="0.25"/>
    <row r="47462" ht="0" hidden="1" customHeight="1" x14ac:dyDescent="0.25"/>
    <row r="47463" ht="0" hidden="1" customHeight="1" x14ac:dyDescent="0.25"/>
    <row r="47464" ht="0" hidden="1" customHeight="1" x14ac:dyDescent="0.25"/>
    <row r="47465" ht="0" hidden="1" customHeight="1" x14ac:dyDescent="0.25"/>
    <row r="47466" ht="0" hidden="1" customHeight="1" x14ac:dyDescent="0.25"/>
    <row r="47467" ht="0" hidden="1" customHeight="1" x14ac:dyDescent="0.25"/>
    <row r="47468" ht="0" hidden="1" customHeight="1" x14ac:dyDescent="0.25"/>
    <row r="47469" ht="0" hidden="1" customHeight="1" x14ac:dyDescent="0.25"/>
    <row r="47470" ht="0" hidden="1" customHeight="1" x14ac:dyDescent="0.25"/>
    <row r="47471" ht="0" hidden="1" customHeight="1" x14ac:dyDescent="0.25"/>
    <row r="47472" ht="0" hidden="1" customHeight="1" x14ac:dyDescent="0.25"/>
    <row r="47473" ht="0" hidden="1" customHeight="1" x14ac:dyDescent="0.25"/>
    <row r="47474" ht="0" hidden="1" customHeight="1" x14ac:dyDescent="0.25"/>
    <row r="47475" ht="0" hidden="1" customHeight="1" x14ac:dyDescent="0.25"/>
    <row r="47476" ht="0" hidden="1" customHeight="1" x14ac:dyDescent="0.25"/>
    <row r="47477" ht="0" hidden="1" customHeight="1" x14ac:dyDescent="0.25"/>
    <row r="47478" ht="0" hidden="1" customHeight="1" x14ac:dyDescent="0.25"/>
    <row r="47479" ht="0" hidden="1" customHeight="1" x14ac:dyDescent="0.25"/>
    <row r="47480" ht="0" hidden="1" customHeight="1" x14ac:dyDescent="0.25"/>
    <row r="47481" ht="0" hidden="1" customHeight="1" x14ac:dyDescent="0.25"/>
    <row r="47482" ht="0" hidden="1" customHeight="1" x14ac:dyDescent="0.25"/>
    <row r="47483" ht="0" hidden="1" customHeight="1" x14ac:dyDescent="0.25"/>
    <row r="47484" ht="0" hidden="1" customHeight="1" x14ac:dyDescent="0.25"/>
    <row r="47485" ht="0" hidden="1" customHeight="1" x14ac:dyDescent="0.25"/>
    <row r="47486" ht="0" hidden="1" customHeight="1" x14ac:dyDescent="0.25"/>
    <row r="47487" ht="0" hidden="1" customHeight="1" x14ac:dyDescent="0.25"/>
    <row r="47488" ht="0" hidden="1" customHeight="1" x14ac:dyDescent="0.25"/>
    <row r="47489" ht="0" hidden="1" customHeight="1" x14ac:dyDescent="0.25"/>
    <row r="47490" ht="0" hidden="1" customHeight="1" x14ac:dyDescent="0.25"/>
    <row r="47491" ht="0" hidden="1" customHeight="1" x14ac:dyDescent="0.25"/>
    <row r="47492" ht="0" hidden="1" customHeight="1" x14ac:dyDescent="0.25"/>
    <row r="47493" ht="0" hidden="1" customHeight="1" x14ac:dyDescent="0.25"/>
    <row r="47494" ht="0" hidden="1" customHeight="1" x14ac:dyDescent="0.25"/>
    <row r="47495" ht="0" hidden="1" customHeight="1" x14ac:dyDescent="0.25"/>
    <row r="47496" ht="0" hidden="1" customHeight="1" x14ac:dyDescent="0.25"/>
    <row r="47497" ht="0" hidden="1" customHeight="1" x14ac:dyDescent="0.25"/>
    <row r="47498" ht="0" hidden="1" customHeight="1" x14ac:dyDescent="0.25"/>
    <row r="47499" ht="0" hidden="1" customHeight="1" x14ac:dyDescent="0.25"/>
    <row r="47500" ht="0" hidden="1" customHeight="1" x14ac:dyDescent="0.25"/>
    <row r="47501" ht="0" hidden="1" customHeight="1" x14ac:dyDescent="0.25"/>
    <row r="47502" ht="0" hidden="1" customHeight="1" x14ac:dyDescent="0.25"/>
    <row r="47503" ht="0" hidden="1" customHeight="1" x14ac:dyDescent="0.25"/>
    <row r="47504" ht="0" hidden="1" customHeight="1" x14ac:dyDescent="0.25"/>
    <row r="47505" ht="0" hidden="1" customHeight="1" x14ac:dyDescent="0.25"/>
    <row r="47506" ht="0" hidden="1" customHeight="1" x14ac:dyDescent="0.25"/>
    <row r="47507" ht="0" hidden="1" customHeight="1" x14ac:dyDescent="0.25"/>
    <row r="47508" ht="0" hidden="1" customHeight="1" x14ac:dyDescent="0.25"/>
    <row r="47509" ht="0" hidden="1" customHeight="1" x14ac:dyDescent="0.25"/>
    <row r="47510" ht="0" hidden="1" customHeight="1" x14ac:dyDescent="0.25"/>
    <row r="47511" ht="0" hidden="1" customHeight="1" x14ac:dyDescent="0.25"/>
    <row r="47512" ht="0" hidden="1" customHeight="1" x14ac:dyDescent="0.25"/>
    <row r="47513" ht="0" hidden="1" customHeight="1" x14ac:dyDescent="0.25"/>
    <row r="47514" ht="0" hidden="1" customHeight="1" x14ac:dyDescent="0.25"/>
    <row r="47515" ht="0" hidden="1" customHeight="1" x14ac:dyDescent="0.25"/>
    <row r="47516" ht="0" hidden="1" customHeight="1" x14ac:dyDescent="0.25"/>
    <row r="47517" ht="0" hidden="1" customHeight="1" x14ac:dyDescent="0.25"/>
    <row r="47518" ht="0" hidden="1" customHeight="1" x14ac:dyDescent="0.25"/>
    <row r="47519" ht="0" hidden="1" customHeight="1" x14ac:dyDescent="0.25"/>
    <row r="47520" ht="0" hidden="1" customHeight="1" x14ac:dyDescent="0.25"/>
    <row r="47521" ht="0" hidden="1" customHeight="1" x14ac:dyDescent="0.25"/>
    <row r="47522" ht="0" hidden="1" customHeight="1" x14ac:dyDescent="0.25"/>
    <row r="47523" ht="0" hidden="1" customHeight="1" x14ac:dyDescent="0.25"/>
    <row r="47524" ht="0" hidden="1" customHeight="1" x14ac:dyDescent="0.25"/>
    <row r="47525" ht="0" hidden="1" customHeight="1" x14ac:dyDescent="0.25"/>
    <row r="47526" ht="0" hidden="1" customHeight="1" x14ac:dyDescent="0.25"/>
    <row r="47527" ht="0" hidden="1" customHeight="1" x14ac:dyDescent="0.25"/>
    <row r="47528" ht="0" hidden="1" customHeight="1" x14ac:dyDescent="0.25"/>
    <row r="47529" ht="0" hidden="1" customHeight="1" x14ac:dyDescent="0.25"/>
    <row r="47530" ht="0" hidden="1" customHeight="1" x14ac:dyDescent="0.25"/>
    <row r="47531" ht="0" hidden="1" customHeight="1" x14ac:dyDescent="0.25"/>
    <row r="47532" ht="0" hidden="1" customHeight="1" x14ac:dyDescent="0.25"/>
    <row r="47533" ht="0" hidden="1" customHeight="1" x14ac:dyDescent="0.25"/>
    <row r="47534" ht="0" hidden="1" customHeight="1" x14ac:dyDescent="0.25"/>
    <row r="47535" ht="0" hidden="1" customHeight="1" x14ac:dyDescent="0.25"/>
    <row r="47536" ht="0" hidden="1" customHeight="1" x14ac:dyDescent="0.25"/>
    <row r="47537" ht="0" hidden="1" customHeight="1" x14ac:dyDescent="0.25"/>
    <row r="47538" ht="0" hidden="1" customHeight="1" x14ac:dyDescent="0.25"/>
    <row r="47539" ht="0" hidden="1" customHeight="1" x14ac:dyDescent="0.25"/>
    <row r="47540" ht="0" hidden="1" customHeight="1" x14ac:dyDescent="0.25"/>
    <row r="47541" ht="0" hidden="1" customHeight="1" x14ac:dyDescent="0.25"/>
    <row r="47542" ht="0" hidden="1" customHeight="1" x14ac:dyDescent="0.25"/>
    <row r="47543" ht="0" hidden="1" customHeight="1" x14ac:dyDescent="0.25"/>
    <row r="47544" ht="0" hidden="1" customHeight="1" x14ac:dyDescent="0.25"/>
    <row r="47545" ht="0" hidden="1" customHeight="1" x14ac:dyDescent="0.25"/>
    <row r="47546" ht="0" hidden="1" customHeight="1" x14ac:dyDescent="0.25"/>
    <row r="47547" ht="0" hidden="1" customHeight="1" x14ac:dyDescent="0.25"/>
    <row r="47548" ht="0" hidden="1" customHeight="1" x14ac:dyDescent="0.25"/>
    <row r="47549" ht="0" hidden="1" customHeight="1" x14ac:dyDescent="0.25"/>
    <row r="47550" ht="0" hidden="1" customHeight="1" x14ac:dyDescent="0.25"/>
    <row r="47551" ht="0" hidden="1" customHeight="1" x14ac:dyDescent="0.25"/>
    <row r="47552" ht="0" hidden="1" customHeight="1" x14ac:dyDescent="0.25"/>
    <row r="47553" ht="0" hidden="1" customHeight="1" x14ac:dyDescent="0.25"/>
    <row r="47554" ht="0" hidden="1" customHeight="1" x14ac:dyDescent="0.25"/>
    <row r="47555" ht="0" hidden="1" customHeight="1" x14ac:dyDescent="0.25"/>
    <row r="47556" ht="0" hidden="1" customHeight="1" x14ac:dyDescent="0.25"/>
    <row r="47557" ht="0" hidden="1" customHeight="1" x14ac:dyDescent="0.25"/>
    <row r="47558" ht="0" hidden="1" customHeight="1" x14ac:dyDescent="0.25"/>
    <row r="47559" ht="0" hidden="1" customHeight="1" x14ac:dyDescent="0.25"/>
    <row r="47560" ht="0" hidden="1" customHeight="1" x14ac:dyDescent="0.25"/>
    <row r="47561" ht="0" hidden="1" customHeight="1" x14ac:dyDescent="0.25"/>
    <row r="47562" ht="0" hidden="1" customHeight="1" x14ac:dyDescent="0.25"/>
    <row r="47563" ht="0" hidden="1" customHeight="1" x14ac:dyDescent="0.25"/>
    <row r="47564" ht="0" hidden="1" customHeight="1" x14ac:dyDescent="0.25"/>
    <row r="47565" ht="0" hidden="1" customHeight="1" x14ac:dyDescent="0.25"/>
    <row r="47566" ht="0" hidden="1" customHeight="1" x14ac:dyDescent="0.25"/>
    <row r="47567" ht="0" hidden="1" customHeight="1" x14ac:dyDescent="0.25"/>
    <row r="47568" ht="0" hidden="1" customHeight="1" x14ac:dyDescent="0.25"/>
    <row r="47569" ht="0" hidden="1" customHeight="1" x14ac:dyDescent="0.25"/>
    <row r="47570" ht="0" hidden="1" customHeight="1" x14ac:dyDescent="0.25"/>
    <row r="47571" ht="0" hidden="1" customHeight="1" x14ac:dyDescent="0.25"/>
    <row r="47572" ht="0" hidden="1" customHeight="1" x14ac:dyDescent="0.25"/>
    <row r="47573" ht="0" hidden="1" customHeight="1" x14ac:dyDescent="0.25"/>
    <row r="47574" ht="0" hidden="1" customHeight="1" x14ac:dyDescent="0.25"/>
    <row r="47575" ht="0" hidden="1" customHeight="1" x14ac:dyDescent="0.25"/>
    <row r="47576" ht="0" hidden="1" customHeight="1" x14ac:dyDescent="0.25"/>
    <row r="47577" ht="0" hidden="1" customHeight="1" x14ac:dyDescent="0.25"/>
    <row r="47578" ht="0" hidden="1" customHeight="1" x14ac:dyDescent="0.25"/>
    <row r="47579" ht="0" hidden="1" customHeight="1" x14ac:dyDescent="0.25"/>
    <row r="47580" ht="0" hidden="1" customHeight="1" x14ac:dyDescent="0.25"/>
    <row r="47581" ht="0" hidden="1" customHeight="1" x14ac:dyDescent="0.25"/>
    <row r="47582" ht="0" hidden="1" customHeight="1" x14ac:dyDescent="0.25"/>
    <row r="47583" ht="0" hidden="1" customHeight="1" x14ac:dyDescent="0.25"/>
    <row r="47584" ht="0" hidden="1" customHeight="1" x14ac:dyDescent="0.25"/>
    <row r="47585" ht="0" hidden="1" customHeight="1" x14ac:dyDescent="0.25"/>
    <row r="47586" ht="0" hidden="1" customHeight="1" x14ac:dyDescent="0.25"/>
    <row r="47587" ht="0" hidden="1" customHeight="1" x14ac:dyDescent="0.25"/>
    <row r="47588" ht="0" hidden="1" customHeight="1" x14ac:dyDescent="0.25"/>
    <row r="47589" ht="0" hidden="1" customHeight="1" x14ac:dyDescent="0.25"/>
    <row r="47590" ht="0" hidden="1" customHeight="1" x14ac:dyDescent="0.25"/>
    <row r="47591" ht="0" hidden="1" customHeight="1" x14ac:dyDescent="0.25"/>
    <row r="47592" ht="0" hidden="1" customHeight="1" x14ac:dyDescent="0.25"/>
    <row r="47593" ht="0" hidden="1" customHeight="1" x14ac:dyDescent="0.25"/>
    <row r="47594" ht="0" hidden="1" customHeight="1" x14ac:dyDescent="0.25"/>
    <row r="47595" ht="0" hidden="1" customHeight="1" x14ac:dyDescent="0.25"/>
    <row r="47596" ht="0" hidden="1" customHeight="1" x14ac:dyDescent="0.25"/>
    <row r="47597" ht="0" hidden="1" customHeight="1" x14ac:dyDescent="0.25"/>
    <row r="47598" ht="0" hidden="1" customHeight="1" x14ac:dyDescent="0.25"/>
    <row r="47599" ht="0" hidden="1" customHeight="1" x14ac:dyDescent="0.25"/>
    <row r="47600" ht="0" hidden="1" customHeight="1" x14ac:dyDescent="0.25"/>
    <row r="47601" ht="0" hidden="1" customHeight="1" x14ac:dyDescent="0.25"/>
    <row r="47602" ht="0" hidden="1" customHeight="1" x14ac:dyDescent="0.25"/>
    <row r="47603" ht="0" hidden="1" customHeight="1" x14ac:dyDescent="0.25"/>
    <row r="47604" ht="0" hidden="1" customHeight="1" x14ac:dyDescent="0.25"/>
    <row r="47605" ht="0" hidden="1" customHeight="1" x14ac:dyDescent="0.25"/>
    <row r="47606" ht="0" hidden="1" customHeight="1" x14ac:dyDescent="0.25"/>
    <row r="47607" ht="0" hidden="1" customHeight="1" x14ac:dyDescent="0.25"/>
    <row r="47608" ht="0" hidden="1" customHeight="1" x14ac:dyDescent="0.25"/>
    <row r="47609" ht="0" hidden="1" customHeight="1" x14ac:dyDescent="0.25"/>
    <row r="47610" ht="0" hidden="1" customHeight="1" x14ac:dyDescent="0.25"/>
    <row r="47611" ht="0" hidden="1" customHeight="1" x14ac:dyDescent="0.25"/>
    <row r="47612" ht="0" hidden="1" customHeight="1" x14ac:dyDescent="0.25"/>
    <row r="47613" ht="0" hidden="1" customHeight="1" x14ac:dyDescent="0.25"/>
    <row r="47614" ht="0" hidden="1" customHeight="1" x14ac:dyDescent="0.25"/>
    <row r="47615" ht="0" hidden="1" customHeight="1" x14ac:dyDescent="0.25"/>
    <row r="47616" ht="0" hidden="1" customHeight="1" x14ac:dyDescent="0.25"/>
    <row r="47617" ht="0" hidden="1" customHeight="1" x14ac:dyDescent="0.25"/>
    <row r="47618" ht="0" hidden="1" customHeight="1" x14ac:dyDescent="0.25"/>
    <row r="47619" ht="0" hidden="1" customHeight="1" x14ac:dyDescent="0.25"/>
    <row r="47620" ht="0" hidden="1" customHeight="1" x14ac:dyDescent="0.25"/>
    <row r="47621" ht="0" hidden="1" customHeight="1" x14ac:dyDescent="0.25"/>
    <row r="47622" ht="0" hidden="1" customHeight="1" x14ac:dyDescent="0.25"/>
    <row r="47623" ht="0" hidden="1" customHeight="1" x14ac:dyDescent="0.25"/>
    <row r="47624" ht="0" hidden="1" customHeight="1" x14ac:dyDescent="0.25"/>
    <row r="47625" ht="0" hidden="1" customHeight="1" x14ac:dyDescent="0.25"/>
    <row r="47626" ht="0" hidden="1" customHeight="1" x14ac:dyDescent="0.25"/>
    <row r="47627" ht="0" hidden="1" customHeight="1" x14ac:dyDescent="0.25"/>
    <row r="47628" ht="0" hidden="1" customHeight="1" x14ac:dyDescent="0.25"/>
    <row r="47629" ht="0" hidden="1" customHeight="1" x14ac:dyDescent="0.25"/>
    <row r="47630" ht="0" hidden="1" customHeight="1" x14ac:dyDescent="0.25"/>
    <row r="47631" ht="0" hidden="1" customHeight="1" x14ac:dyDescent="0.25"/>
    <row r="47632" ht="0" hidden="1" customHeight="1" x14ac:dyDescent="0.25"/>
    <row r="47633" ht="0" hidden="1" customHeight="1" x14ac:dyDescent="0.25"/>
    <row r="47634" ht="0" hidden="1" customHeight="1" x14ac:dyDescent="0.25"/>
    <row r="47635" ht="0" hidden="1" customHeight="1" x14ac:dyDescent="0.25"/>
    <row r="47636" ht="0" hidden="1" customHeight="1" x14ac:dyDescent="0.25"/>
    <row r="47637" ht="0" hidden="1" customHeight="1" x14ac:dyDescent="0.25"/>
    <row r="47638" ht="0" hidden="1" customHeight="1" x14ac:dyDescent="0.25"/>
    <row r="47639" ht="0" hidden="1" customHeight="1" x14ac:dyDescent="0.25"/>
    <row r="47640" ht="0" hidden="1" customHeight="1" x14ac:dyDescent="0.25"/>
    <row r="47641" ht="0" hidden="1" customHeight="1" x14ac:dyDescent="0.25"/>
    <row r="47642" ht="0" hidden="1" customHeight="1" x14ac:dyDescent="0.25"/>
    <row r="47643" ht="0" hidden="1" customHeight="1" x14ac:dyDescent="0.25"/>
    <row r="47644" ht="0" hidden="1" customHeight="1" x14ac:dyDescent="0.25"/>
    <row r="47645" ht="0" hidden="1" customHeight="1" x14ac:dyDescent="0.25"/>
    <row r="47646" ht="0" hidden="1" customHeight="1" x14ac:dyDescent="0.25"/>
    <row r="47647" ht="0" hidden="1" customHeight="1" x14ac:dyDescent="0.25"/>
    <row r="47648" ht="0" hidden="1" customHeight="1" x14ac:dyDescent="0.25"/>
    <row r="47649" ht="0" hidden="1" customHeight="1" x14ac:dyDescent="0.25"/>
    <row r="47650" ht="0" hidden="1" customHeight="1" x14ac:dyDescent="0.25"/>
    <row r="47651" ht="0" hidden="1" customHeight="1" x14ac:dyDescent="0.25"/>
    <row r="47652" ht="0" hidden="1" customHeight="1" x14ac:dyDescent="0.25"/>
    <row r="47653" ht="0" hidden="1" customHeight="1" x14ac:dyDescent="0.25"/>
    <row r="47654" ht="0" hidden="1" customHeight="1" x14ac:dyDescent="0.25"/>
    <row r="47655" ht="0" hidden="1" customHeight="1" x14ac:dyDescent="0.25"/>
    <row r="47656" ht="0" hidden="1" customHeight="1" x14ac:dyDescent="0.25"/>
    <row r="47657" ht="0" hidden="1" customHeight="1" x14ac:dyDescent="0.25"/>
    <row r="47658" ht="0" hidden="1" customHeight="1" x14ac:dyDescent="0.25"/>
    <row r="47659" ht="0" hidden="1" customHeight="1" x14ac:dyDescent="0.25"/>
    <row r="47660" ht="0" hidden="1" customHeight="1" x14ac:dyDescent="0.25"/>
    <row r="47661" ht="0" hidden="1" customHeight="1" x14ac:dyDescent="0.25"/>
    <row r="47662" ht="0" hidden="1" customHeight="1" x14ac:dyDescent="0.25"/>
    <row r="47663" ht="0" hidden="1" customHeight="1" x14ac:dyDescent="0.25"/>
    <row r="47664" ht="0" hidden="1" customHeight="1" x14ac:dyDescent="0.25"/>
    <row r="47665" ht="0" hidden="1" customHeight="1" x14ac:dyDescent="0.25"/>
    <row r="47666" ht="0" hidden="1" customHeight="1" x14ac:dyDescent="0.25"/>
    <row r="47667" ht="0" hidden="1" customHeight="1" x14ac:dyDescent="0.25"/>
    <row r="47668" ht="0" hidden="1" customHeight="1" x14ac:dyDescent="0.25"/>
    <row r="47669" ht="0" hidden="1" customHeight="1" x14ac:dyDescent="0.25"/>
    <row r="47670" ht="0" hidden="1" customHeight="1" x14ac:dyDescent="0.25"/>
    <row r="47671" ht="0" hidden="1" customHeight="1" x14ac:dyDescent="0.25"/>
    <row r="47672" ht="0" hidden="1" customHeight="1" x14ac:dyDescent="0.25"/>
    <row r="47673" ht="0" hidden="1" customHeight="1" x14ac:dyDescent="0.25"/>
    <row r="47674" ht="0" hidden="1" customHeight="1" x14ac:dyDescent="0.25"/>
    <row r="47675" ht="0" hidden="1" customHeight="1" x14ac:dyDescent="0.25"/>
    <row r="47676" ht="0" hidden="1" customHeight="1" x14ac:dyDescent="0.25"/>
    <row r="47677" ht="0" hidden="1" customHeight="1" x14ac:dyDescent="0.25"/>
    <row r="47678" ht="0" hidden="1" customHeight="1" x14ac:dyDescent="0.25"/>
    <row r="47679" ht="0" hidden="1" customHeight="1" x14ac:dyDescent="0.25"/>
    <row r="47680" ht="0" hidden="1" customHeight="1" x14ac:dyDescent="0.25"/>
    <row r="47681" ht="0" hidden="1" customHeight="1" x14ac:dyDescent="0.25"/>
    <row r="47682" ht="0" hidden="1" customHeight="1" x14ac:dyDescent="0.25"/>
    <row r="47683" ht="0" hidden="1" customHeight="1" x14ac:dyDescent="0.25"/>
    <row r="47684" ht="0" hidden="1" customHeight="1" x14ac:dyDescent="0.25"/>
    <row r="47685" ht="0" hidden="1" customHeight="1" x14ac:dyDescent="0.25"/>
    <row r="47686" ht="0" hidden="1" customHeight="1" x14ac:dyDescent="0.25"/>
    <row r="47687" ht="0" hidden="1" customHeight="1" x14ac:dyDescent="0.25"/>
    <row r="47688" ht="0" hidden="1" customHeight="1" x14ac:dyDescent="0.25"/>
    <row r="47689" ht="0" hidden="1" customHeight="1" x14ac:dyDescent="0.25"/>
    <row r="47690" ht="0" hidden="1" customHeight="1" x14ac:dyDescent="0.25"/>
    <row r="47691" ht="0" hidden="1" customHeight="1" x14ac:dyDescent="0.25"/>
    <row r="47692" ht="0" hidden="1" customHeight="1" x14ac:dyDescent="0.25"/>
    <row r="47693" ht="0" hidden="1" customHeight="1" x14ac:dyDescent="0.25"/>
    <row r="47694" ht="0" hidden="1" customHeight="1" x14ac:dyDescent="0.25"/>
    <row r="47695" ht="0" hidden="1" customHeight="1" x14ac:dyDescent="0.25"/>
    <row r="47696" ht="0" hidden="1" customHeight="1" x14ac:dyDescent="0.25"/>
    <row r="47697" ht="0" hidden="1" customHeight="1" x14ac:dyDescent="0.25"/>
    <row r="47698" ht="0" hidden="1" customHeight="1" x14ac:dyDescent="0.25"/>
    <row r="47699" ht="0" hidden="1" customHeight="1" x14ac:dyDescent="0.25"/>
    <row r="47700" ht="0" hidden="1" customHeight="1" x14ac:dyDescent="0.25"/>
    <row r="47701" ht="0" hidden="1" customHeight="1" x14ac:dyDescent="0.25"/>
    <row r="47702" ht="0" hidden="1" customHeight="1" x14ac:dyDescent="0.25"/>
    <row r="47703" ht="0" hidden="1" customHeight="1" x14ac:dyDescent="0.25"/>
    <row r="47704" ht="0" hidden="1" customHeight="1" x14ac:dyDescent="0.25"/>
    <row r="47705" ht="0" hidden="1" customHeight="1" x14ac:dyDescent="0.25"/>
    <row r="47706" ht="0" hidden="1" customHeight="1" x14ac:dyDescent="0.25"/>
    <row r="47707" ht="0" hidden="1" customHeight="1" x14ac:dyDescent="0.25"/>
    <row r="47708" ht="0" hidden="1" customHeight="1" x14ac:dyDescent="0.25"/>
    <row r="47709" ht="0" hidden="1" customHeight="1" x14ac:dyDescent="0.25"/>
    <row r="47710" ht="0" hidden="1" customHeight="1" x14ac:dyDescent="0.25"/>
    <row r="47711" ht="0" hidden="1" customHeight="1" x14ac:dyDescent="0.25"/>
    <row r="47712" ht="0" hidden="1" customHeight="1" x14ac:dyDescent="0.25"/>
    <row r="47713" ht="0" hidden="1" customHeight="1" x14ac:dyDescent="0.25"/>
    <row r="47714" ht="0" hidden="1" customHeight="1" x14ac:dyDescent="0.25"/>
    <row r="47715" ht="0" hidden="1" customHeight="1" x14ac:dyDescent="0.25"/>
    <row r="47716" ht="0" hidden="1" customHeight="1" x14ac:dyDescent="0.25"/>
    <row r="47717" ht="0" hidden="1" customHeight="1" x14ac:dyDescent="0.25"/>
    <row r="47718" ht="0" hidden="1" customHeight="1" x14ac:dyDescent="0.25"/>
    <row r="47719" ht="0" hidden="1" customHeight="1" x14ac:dyDescent="0.25"/>
    <row r="47720" ht="0" hidden="1" customHeight="1" x14ac:dyDescent="0.25"/>
    <row r="47721" ht="0" hidden="1" customHeight="1" x14ac:dyDescent="0.25"/>
    <row r="47722" ht="0" hidden="1" customHeight="1" x14ac:dyDescent="0.25"/>
    <row r="47723" ht="0" hidden="1" customHeight="1" x14ac:dyDescent="0.25"/>
    <row r="47724" ht="0" hidden="1" customHeight="1" x14ac:dyDescent="0.25"/>
    <row r="47725" ht="0" hidden="1" customHeight="1" x14ac:dyDescent="0.25"/>
    <row r="47726" ht="0" hidden="1" customHeight="1" x14ac:dyDescent="0.25"/>
    <row r="47727" ht="0" hidden="1" customHeight="1" x14ac:dyDescent="0.25"/>
    <row r="47728" ht="0" hidden="1" customHeight="1" x14ac:dyDescent="0.25"/>
    <row r="47729" ht="0" hidden="1" customHeight="1" x14ac:dyDescent="0.25"/>
    <row r="47730" ht="0" hidden="1" customHeight="1" x14ac:dyDescent="0.25"/>
    <row r="47731" ht="0" hidden="1" customHeight="1" x14ac:dyDescent="0.25"/>
    <row r="47732" ht="0" hidden="1" customHeight="1" x14ac:dyDescent="0.25"/>
    <row r="47733" ht="0" hidden="1" customHeight="1" x14ac:dyDescent="0.25"/>
    <row r="47734" ht="0" hidden="1" customHeight="1" x14ac:dyDescent="0.25"/>
    <row r="47735" ht="0" hidden="1" customHeight="1" x14ac:dyDescent="0.25"/>
    <row r="47736" ht="0" hidden="1" customHeight="1" x14ac:dyDescent="0.25"/>
    <row r="47737" ht="0" hidden="1" customHeight="1" x14ac:dyDescent="0.25"/>
    <row r="47738" ht="0" hidden="1" customHeight="1" x14ac:dyDescent="0.25"/>
    <row r="47739" ht="0" hidden="1" customHeight="1" x14ac:dyDescent="0.25"/>
    <row r="47740" ht="0" hidden="1" customHeight="1" x14ac:dyDescent="0.25"/>
    <row r="47741" ht="0" hidden="1" customHeight="1" x14ac:dyDescent="0.25"/>
    <row r="47742" ht="0" hidden="1" customHeight="1" x14ac:dyDescent="0.25"/>
    <row r="47743" ht="0" hidden="1" customHeight="1" x14ac:dyDescent="0.25"/>
    <row r="47744" ht="0" hidden="1" customHeight="1" x14ac:dyDescent="0.25"/>
    <row r="47745" ht="0" hidden="1" customHeight="1" x14ac:dyDescent="0.25"/>
    <row r="47746" ht="0" hidden="1" customHeight="1" x14ac:dyDescent="0.25"/>
    <row r="47747" ht="0" hidden="1" customHeight="1" x14ac:dyDescent="0.25"/>
    <row r="47748" ht="0" hidden="1" customHeight="1" x14ac:dyDescent="0.25"/>
    <row r="47749" ht="0" hidden="1" customHeight="1" x14ac:dyDescent="0.25"/>
    <row r="47750" ht="0" hidden="1" customHeight="1" x14ac:dyDescent="0.25"/>
    <row r="47751" ht="0" hidden="1" customHeight="1" x14ac:dyDescent="0.25"/>
    <row r="47752" ht="0" hidden="1" customHeight="1" x14ac:dyDescent="0.25"/>
    <row r="47753" ht="0" hidden="1" customHeight="1" x14ac:dyDescent="0.25"/>
    <row r="47754" ht="0" hidden="1" customHeight="1" x14ac:dyDescent="0.25"/>
    <row r="47755" ht="0" hidden="1" customHeight="1" x14ac:dyDescent="0.25"/>
    <row r="47756" ht="0" hidden="1" customHeight="1" x14ac:dyDescent="0.25"/>
    <row r="47757" ht="0" hidden="1" customHeight="1" x14ac:dyDescent="0.25"/>
    <row r="47758" ht="0" hidden="1" customHeight="1" x14ac:dyDescent="0.25"/>
    <row r="47759" ht="0" hidden="1" customHeight="1" x14ac:dyDescent="0.25"/>
    <row r="47760" ht="0" hidden="1" customHeight="1" x14ac:dyDescent="0.25"/>
    <row r="47761" ht="0" hidden="1" customHeight="1" x14ac:dyDescent="0.25"/>
    <row r="47762" ht="0" hidden="1" customHeight="1" x14ac:dyDescent="0.25"/>
    <row r="47763" ht="0" hidden="1" customHeight="1" x14ac:dyDescent="0.25"/>
    <row r="47764" ht="0" hidden="1" customHeight="1" x14ac:dyDescent="0.25"/>
    <row r="47765" ht="0" hidden="1" customHeight="1" x14ac:dyDescent="0.25"/>
    <row r="47766" ht="0" hidden="1" customHeight="1" x14ac:dyDescent="0.25"/>
    <row r="47767" ht="0" hidden="1" customHeight="1" x14ac:dyDescent="0.25"/>
    <row r="47768" ht="0" hidden="1" customHeight="1" x14ac:dyDescent="0.25"/>
    <row r="47769" ht="0" hidden="1" customHeight="1" x14ac:dyDescent="0.25"/>
    <row r="47770" ht="0" hidden="1" customHeight="1" x14ac:dyDescent="0.25"/>
    <row r="47771" ht="0" hidden="1" customHeight="1" x14ac:dyDescent="0.25"/>
    <row r="47772" ht="0" hidden="1" customHeight="1" x14ac:dyDescent="0.25"/>
    <row r="47773" ht="0" hidden="1" customHeight="1" x14ac:dyDescent="0.25"/>
    <row r="47774" ht="0" hidden="1" customHeight="1" x14ac:dyDescent="0.25"/>
    <row r="47775" ht="0" hidden="1" customHeight="1" x14ac:dyDescent="0.25"/>
    <row r="47776" ht="0" hidden="1" customHeight="1" x14ac:dyDescent="0.25"/>
    <row r="47777" ht="0" hidden="1" customHeight="1" x14ac:dyDescent="0.25"/>
    <row r="47778" ht="0" hidden="1" customHeight="1" x14ac:dyDescent="0.25"/>
    <row r="47779" ht="0" hidden="1" customHeight="1" x14ac:dyDescent="0.25"/>
    <row r="47780" ht="0" hidden="1" customHeight="1" x14ac:dyDescent="0.25"/>
    <row r="47781" ht="0" hidden="1" customHeight="1" x14ac:dyDescent="0.25"/>
    <row r="47782" ht="0" hidden="1" customHeight="1" x14ac:dyDescent="0.25"/>
    <row r="47783" ht="0" hidden="1" customHeight="1" x14ac:dyDescent="0.25"/>
    <row r="47784" ht="0" hidden="1" customHeight="1" x14ac:dyDescent="0.25"/>
    <row r="47785" ht="0" hidden="1" customHeight="1" x14ac:dyDescent="0.25"/>
    <row r="47786" ht="0" hidden="1" customHeight="1" x14ac:dyDescent="0.25"/>
    <row r="47787" ht="0" hidden="1" customHeight="1" x14ac:dyDescent="0.25"/>
    <row r="47788" ht="0" hidden="1" customHeight="1" x14ac:dyDescent="0.25"/>
    <row r="47789" ht="0" hidden="1" customHeight="1" x14ac:dyDescent="0.25"/>
    <row r="47790" ht="0" hidden="1" customHeight="1" x14ac:dyDescent="0.25"/>
    <row r="47791" ht="0" hidden="1" customHeight="1" x14ac:dyDescent="0.25"/>
    <row r="47792" ht="0" hidden="1" customHeight="1" x14ac:dyDescent="0.25"/>
    <row r="47793" ht="0" hidden="1" customHeight="1" x14ac:dyDescent="0.25"/>
    <row r="47794" ht="0" hidden="1" customHeight="1" x14ac:dyDescent="0.25"/>
    <row r="47795" ht="0" hidden="1" customHeight="1" x14ac:dyDescent="0.25"/>
    <row r="47796" ht="0" hidden="1" customHeight="1" x14ac:dyDescent="0.25"/>
    <row r="47797" ht="0" hidden="1" customHeight="1" x14ac:dyDescent="0.25"/>
    <row r="47798" ht="0" hidden="1" customHeight="1" x14ac:dyDescent="0.25"/>
    <row r="47799" ht="0" hidden="1" customHeight="1" x14ac:dyDescent="0.25"/>
    <row r="47800" ht="0" hidden="1" customHeight="1" x14ac:dyDescent="0.25"/>
    <row r="47801" ht="0" hidden="1" customHeight="1" x14ac:dyDescent="0.25"/>
    <row r="47802" ht="0" hidden="1" customHeight="1" x14ac:dyDescent="0.25"/>
    <row r="47803" ht="0" hidden="1" customHeight="1" x14ac:dyDescent="0.25"/>
    <row r="47804" ht="0" hidden="1" customHeight="1" x14ac:dyDescent="0.25"/>
    <row r="47805" ht="0" hidden="1" customHeight="1" x14ac:dyDescent="0.25"/>
    <row r="47806" ht="0" hidden="1" customHeight="1" x14ac:dyDescent="0.25"/>
    <row r="47807" ht="0" hidden="1" customHeight="1" x14ac:dyDescent="0.25"/>
    <row r="47808" ht="0" hidden="1" customHeight="1" x14ac:dyDescent="0.25"/>
    <row r="47809" ht="0" hidden="1" customHeight="1" x14ac:dyDescent="0.25"/>
    <row r="47810" ht="0" hidden="1" customHeight="1" x14ac:dyDescent="0.25"/>
    <row r="47811" ht="0" hidden="1" customHeight="1" x14ac:dyDescent="0.25"/>
    <row r="47812" ht="0" hidden="1" customHeight="1" x14ac:dyDescent="0.25"/>
    <row r="47813" ht="0" hidden="1" customHeight="1" x14ac:dyDescent="0.25"/>
    <row r="47814" ht="0" hidden="1" customHeight="1" x14ac:dyDescent="0.25"/>
    <row r="47815" ht="0" hidden="1" customHeight="1" x14ac:dyDescent="0.25"/>
    <row r="47816" ht="0" hidden="1" customHeight="1" x14ac:dyDescent="0.25"/>
    <row r="47817" ht="0" hidden="1" customHeight="1" x14ac:dyDescent="0.25"/>
    <row r="47818" ht="0" hidden="1" customHeight="1" x14ac:dyDescent="0.25"/>
    <row r="47819" ht="0" hidden="1" customHeight="1" x14ac:dyDescent="0.25"/>
    <row r="47820" ht="0" hidden="1" customHeight="1" x14ac:dyDescent="0.25"/>
    <row r="47821" ht="0" hidden="1" customHeight="1" x14ac:dyDescent="0.25"/>
    <row r="47822" ht="0" hidden="1" customHeight="1" x14ac:dyDescent="0.25"/>
    <row r="47823" ht="0" hidden="1" customHeight="1" x14ac:dyDescent="0.25"/>
    <row r="47824" ht="0" hidden="1" customHeight="1" x14ac:dyDescent="0.25"/>
    <row r="47825" ht="0" hidden="1" customHeight="1" x14ac:dyDescent="0.25"/>
    <row r="47826" ht="0" hidden="1" customHeight="1" x14ac:dyDescent="0.25"/>
    <row r="47827" ht="0" hidden="1" customHeight="1" x14ac:dyDescent="0.25"/>
    <row r="47828" ht="0" hidden="1" customHeight="1" x14ac:dyDescent="0.25"/>
    <row r="47829" ht="0" hidden="1" customHeight="1" x14ac:dyDescent="0.25"/>
    <row r="47830" ht="0" hidden="1" customHeight="1" x14ac:dyDescent="0.25"/>
    <row r="47831" ht="0" hidden="1" customHeight="1" x14ac:dyDescent="0.25"/>
    <row r="47832" ht="0" hidden="1" customHeight="1" x14ac:dyDescent="0.25"/>
    <row r="47833" ht="0" hidden="1" customHeight="1" x14ac:dyDescent="0.25"/>
    <row r="47834" ht="0" hidden="1" customHeight="1" x14ac:dyDescent="0.25"/>
    <row r="47835" ht="0" hidden="1" customHeight="1" x14ac:dyDescent="0.25"/>
    <row r="47836" ht="0" hidden="1" customHeight="1" x14ac:dyDescent="0.25"/>
    <row r="47837" ht="0" hidden="1" customHeight="1" x14ac:dyDescent="0.25"/>
    <row r="47838" ht="0" hidden="1" customHeight="1" x14ac:dyDescent="0.25"/>
    <row r="47839" ht="0" hidden="1" customHeight="1" x14ac:dyDescent="0.25"/>
    <row r="47840" ht="0" hidden="1" customHeight="1" x14ac:dyDescent="0.25"/>
    <row r="47841" ht="0" hidden="1" customHeight="1" x14ac:dyDescent="0.25"/>
    <row r="47842" ht="0" hidden="1" customHeight="1" x14ac:dyDescent="0.25"/>
    <row r="47843" ht="0" hidden="1" customHeight="1" x14ac:dyDescent="0.25"/>
    <row r="47844" ht="0" hidden="1" customHeight="1" x14ac:dyDescent="0.25"/>
    <row r="47845" ht="0" hidden="1" customHeight="1" x14ac:dyDescent="0.25"/>
    <row r="47846" ht="0" hidden="1" customHeight="1" x14ac:dyDescent="0.25"/>
    <row r="47847" ht="0" hidden="1" customHeight="1" x14ac:dyDescent="0.25"/>
    <row r="47848" ht="0" hidden="1" customHeight="1" x14ac:dyDescent="0.25"/>
    <row r="47849" ht="0" hidden="1" customHeight="1" x14ac:dyDescent="0.25"/>
    <row r="47850" ht="0" hidden="1" customHeight="1" x14ac:dyDescent="0.25"/>
    <row r="47851" ht="0" hidden="1" customHeight="1" x14ac:dyDescent="0.25"/>
    <row r="47852" ht="0" hidden="1" customHeight="1" x14ac:dyDescent="0.25"/>
    <row r="47853" ht="0" hidden="1" customHeight="1" x14ac:dyDescent="0.25"/>
    <row r="47854" ht="0" hidden="1" customHeight="1" x14ac:dyDescent="0.25"/>
    <row r="47855" ht="0" hidden="1" customHeight="1" x14ac:dyDescent="0.25"/>
    <row r="47856" ht="0" hidden="1" customHeight="1" x14ac:dyDescent="0.25"/>
    <row r="47857" ht="0" hidden="1" customHeight="1" x14ac:dyDescent="0.25"/>
    <row r="47858" ht="0" hidden="1" customHeight="1" x14ac:dyDescent="0.25"/>
    <row r="47859" ht="0" hidden="1" customHeight="1" x14ac:dyDescent="0.25"/>
    <row r="47860" ht="0" hidden="1" customHeight="1" x14ac:dyDescent="0.25"/>
    <row r="47861" ht="0" hidden="1" customHeight="1" x14ac:dyDescent="0.25"/>
    <row r="47862" ht="0" hidden="1" customHeight="1" x14ac:dyDescent="0.25"/>
    <row r="47863" ht="0" hidden="1" customHeight="1" x14ac:dyDescent="0.25"/>
    <row r="47864" ht="0" hidden="1" customHeight="1" x14ac:dyDescent="0.25"/>
    <row r="47865" ht="0" hidden="1" customHeight="1" x14ac:dyDescent="0.25"/>
    <row r="47866" ht="0" hidden="1" customHeight="1" x14ac:dyDescent="0.25"/>
    <row r="47867" ht="0" hidden="1" customHeight="1" x14ac:dyDescent="0.25"/>
    <row r="47868" ht="0" hidden="1" customHeight="1" x14ac:dyDescent="0.25"/>
    <row r="47869" ht="0" hidden="1" customHeight="1" x14ac:dyDescent="0.25"/>
    <row r="47870" ht="0" hidden="1" customHeight="1" x14ac:dyDescent="0.25"/>
    <row r="47871" ht="0" hidden="1" customHeight="1" x14ac:dyDescent="0.25"/>
    <row r="47872" ht="0" hidden="1" customHeight="1" x14ac:dyDescent="0.25"/>
    <row r="47873" ht="0" hidden="1" customHeight="1" x14ac:dyDescent="0.25"/>
    <row r="47874" ht="0" hidden="1" customHeight="1" x14ac:dyDescent="0.25"/>
    <row r="47875" ht="0" hidden="1" customHeight="1" x14ac:dyDescent="0.25"/>
    <row r="47876" ht="0" hidden="1" customHeight="1" x14ac:dyDescent="0.25"/>
    <row r="47877" ht="0" hidden="1" customHeight="1" x14ac:dyDescent="0.25"/>
    <row r="47878" ht="0" hidden="1" customHeight="1" x14ac:dyDescent="0.25"/>
    <row r="47879" ht="0" hidden="1" customHeight="1" x14ac:dyDescent="0.25"/>
    <row r="47880" ht="0" hidden="1" customHeight="1" x14ac:dyDescent="0.25"/>
    <row r="47881" ht="0" hidden="1" customHeight="1" x14ac:dyDescent="0.25"/>
    <row r="47882" ht="0" hidden="1" customHeight="1" x14ac:dyDescent="0.25"/>
    <row r="47883" ht="0" hidden="1" customHeight="1" x14ac:dyDescent="0.25"/>
    <row r="47884" ht="0" hidden="1" customHeight="1" x14ac:dyDescent="0.25"/>
    <row r="47885" ht="0" hidden="1" customHeight="1" x14ac:dyDescent="0.25"/>
    <row r="47886" ht="0" hidden="1" customHeight="1" x14ac:dyDescent="0.25"/>
    <row r="47887" ht="0" hidden="1" customHeight="1" x14ac:dyDescent="0.25"/>
    <row r="47888" ht="0" hidden="1" customHeight="1" x14ac:dyDescent="0.25"/>
    <row r="47889" ht="0" hidden="1" customHeight="1" x14ac:dyDescent="0.25"/>
    <row r="47890" ht="0" hidden="1" customHeight="1" x14ac:dyDescent="0.25"/>
    <row r="47891" ht="0" hidden="1" customHeight="1" x14ac:dyDescent="0.25"/>
    <row r="47892" ht="0" hidden="1" customHeight="1" x14ac:dyDescent="0.25"/>
    <row r="47893" ht="0" hidden="1" customHeight="1" x14ac:dyDescent="0.25"/>
    <row r="47894" ht="0" hidden="1" customHeight="1" x14ac:dyDescent="0.25"/>
    <row r="47895" ht="0" hidden="1" customHeight="1" x14ac:dyDescent="0.25"/>
    <row r="47896" ht="0" hidden="1" customHeight="1" x14ac:dyDescent="0.25"/>
    <row r="47897" ht="0" hidden="1" customHeight="1" x14ac:dyDescent="0.25"/>
    <row r="47898" ht="0" hidden="1" customHeight="1" x14ac:dyDescent="0.25"/>
    <row r="47899" ht="0" hidden="1" customHeight="1" x14ac:dyDescent="0.25"/>
    <row r="47900" ht="0" hidden="1" customHeight="1" x14ac:dyDescent="0.25"/>
    <row r="47901" ht="0" hidden="1" customHeight="1" x14ac:dyDescent="0.25"/>
    <row r="47902" ht="0" hidden="1" customHeight="1" x14ac:dyDescent="0.25"/>
    <row r="47903" ht="0" hidden="1" customHeight="1" x14ac:dyDescent="0.25"/>
    <row r="47904" ht="0" hidden="1" customHeight="1" x14ac:dyDescent="0.25"/>
    <row r="47905" ht="0" hidden="1" customHeight="1" x14ac:dyDescent="0.25"/>
    <row r="47906" ht="0" hidden="1" customHeight="1" x14ac:dyDescent="0.25"/>
    <row r="47907" ht="0" hidden="1" customHeight="1" x14ac:dyDescent="0.25"/>
    <row r="47908" ht="0" hidden="1" customHeight="1" x14ac:dyDescent="0.25"/>
    <row r="47909" ht="0" hidden="1" customHeight="1" x14ac:dyDescent="0.25"/>
    <row r="47910" ht="0" hidden="1" customHeight="1" x14ac:dyDescent="0.25"/>
    <row r="47911" ht="0" hidden="1" customHeight="1" x14ac:dyDescent="0.25"/>
    <row r="47912" ht="0" hidden="1" customHeight="1" x14ac:dyDescent="0.25"/>
    <row r="47913" ht="0" hidden="1" customHeight="1" x14ac:dyDescent="0.25"/>
    <row r="47914" ht="0" hidden="1" customHeight="1" x14ac:dyDescent="0.25"/>
    <row r="47915" ht="0" hidden="1" customHeight="1" x14ac:dyDescent="0.25"/>
    <row r="47916" ht="0" hidden="1" customHeight="1" x14ac:dyDescent="0.25"/>
    <row r="47917" ht="0" hidden="1" customHeight="1" x14ac:dyDescent="0.25"/>
    <row r="47918" ht="0" hidden="1" customHeight="1" x14ac:dyDescent="0.25"/>
    <row r="47919" ht="0" hidden="1" customHeight="1" x14ac:dyDescent="0.25"/>
    <row r="47920" ht="0" hidden="1" customHeight="1" x14ac:dyDescent="0.25"/>
    <row r="47921" ht="0" hidden="1" customHeight="1" x14ac:dyDescent="0.25"/>
    <row r="47922" ht="0" hidden="1" customHeight="1" x14ac:dyDescent="0.25"/>
    <row r="47923" ht="0" hidden="1" customHeight="1" x14ac:dyDescent="0.25"/>
    <row r="47924" ht="0" hidden="1" customHeight="1" x14ac:dyDescent="0.25"/>
    <row r="47925" ht="0" hidden="1" customHeight="1" x14ac:dyDescent="0.25"/>
    <row r="47926" ht="0" hidden="1" customHeight="1" x14ac:dyDescent="0.25"/>
    <row r="47927" ht="0" hidden="1" customHeight="1" x14ac:dyDescent="0.25"/>
    <row r="47928" ht="0" hidden="1" customHeight="1" x14ac:dyDescent="0.25"/>
    <row r="47929" ht="0" hidden="1" customHeight="1" x14ac:dyDescent="0.25"/>
    <row r="47930" ht="0" hidden="1" customHeight="1" x14ac:dyDescent="0.25"/>
    <row r="47931" ht="0" hidden="1" customHeight="1" x14ac:dyDescent="0.25"/>
    <row r="47932" ht="0" hidden="1" customHeight="1" x14ac:dyDescent="0.25"/>
    <row r="47933" ht="0" hidden="1" customHeight="1" x14ac:dyDescent="0.25"/>
    <row r="47934" ht="0" hidden="1" customHeight="1" x14ac:dyDescent="0.25"/>
    <row r="47935" ht="0" hidden="1" customHeight="1" x14ac:dyDescent="0.25"/>
    <row r="47936" ht="0" hidden="1" customHeight="1" x14ac:dyDescent="0.25"/>
    <row r="47937" ht="0" hidden="1" customHeight="1" x14ac:dyDescent="0.25"/>
    <row r="47938" ht="0" hidden="1" customHeight="1" x14ac:dyDescent="0.25"/>
    <row r="47939" ht="0" hidden="1" customHeight="1" x14ac:dyDescent="0.25"/>
    <row r="47940" ht="0" hidden="1" customHeight="1" x14ac:dyDescent="0.25"/>
    <row r="47941" ht="0" hidden="1" customHeight="1" x14ac:dyDescent="0.25"/>
    <row r="47942" ht="0" hidden="1" customHeight="1" x14ac:dyDescent="0.25"/>
    <row r="47943" ht="0" hidden="1" customHeight="1" x14ac:dyDescent="0.25"/>
    <row r="47944" ht="0" hidden="1" customHeight="1" x14ac:dyDescent="0.25"/>
    <row r="47945" ht="0" hidden="1" customHeight="1" x14ac:dyDescent="0.25"/>
    <row r="47946" ht="0" hidden="1" customHeight="1" x14ac:dyDescent="0.25"/>
    <row r="47947" ht="0" hidden="1" customHeight="1" x14ac:dyDescent="0.25"/>
    <row r="47948" ht="0" hidden="1" customHeight="1" x14ac:dyDescent="0.25"/>
    <row r="47949" ht="0" hidden="1" customHeight="1" x14ac:dyDescent="0.25"/>
    <row r="47950" ht="0" hidden="1" customHeight="1" x14ac:dyDescent="0.25"/>
    <row r="47951" ht="0" hidden="1" customHeight="1" x14ac:dyDescent="0.25"/>
    <row r="47952" ht="0" hidden="1" customHeight="1" x14ac:dyDescent="0.25"/>
    <row r="47953" ht="0" hidden="1" customHeight="1" x14ac:dyDescent="0.25"/>
    <row r="47954" ht="0" hidden="1" customHeight="1" x14ac:dyDescent="0.25"/>
    <row r="47955" ht="0" hidden="1" customHeight="1" x14ac:dyDescent="0.25"/>
    <row r="47956" ht="0" hidden="1" customHeight="1" x14ac:dyDescent="0.25"/>
    <row r="47957" ht="0" hidden="1" customHeight="1" x14ac:dyDescent="0.25"/>
    <row r="47958" ht="0" hidden="1" customHeight="1" x14ac:dyDescent="0.25"/>
    <row r="47959" ht="0" hidden="1" customHeight="1" x14ac:dyDescent="0.25"/>
    <row r="47960" ht="0" hidden="1" customHeight="1" x14ac:dyDescent="0.25"/>
    <row r="47961" ht="0" hidden="1" customHeight="1" x14ac:dyDescent="0.25"/>
    <row r="47962" ht="0" hidden="1" customHeight="1" x14ac:dyDescent="0.25"/>
    <row r="47963" ht="0" hidden="1" customHeight="1" x14ac:dyDescent="0.25"/>
    <row r="47964" ht="0" hidden="1" customHeight="1" x14ac:dyDescent="0.25"/>
    <row r="47965" ht="0" hidden="1" customHeight="1" x14ac:dyDescent="0.25"/>
    <row r="47966" ht="0" hidden="1" customHeight="1" x14ac:dyDescent="0.25"/>
    <row r="47967" ht="0" hidden="1" customHeight="1" x14ac:dyDescent="0.25"/>
    <row r="47968" ht="0" hidden="1" customHeight="1" x14ac:dyDescent="0.25"/>
    <row r="47969" ht="0" hidden="1" customHeight="1" x14ac:dyDescent="0.25"/>
    <row r="47970" ht="0" hidden="1" customHeight="1" x14ac:dyDescent="0.25"/>
    <row r="47971" ht="0" hidden="1" customHeight="1" x14ac:dyDescent="0.25"/>
    <row r="47972" ht="0" hidden="1" customHeight="1" x14ac:dyDescent="0.25"/>
    <row r="47973" ht="0" hidden="1" customHeight="1" x14ac:dyDescent="0.25"/>
    <row r="47974" ht="0" hidden="1" customHeight="1" x14ac:dyDescent="0.25"/>
    <row r="47975" ht="0" hidden="1" customHeight="1" x14ac:dyDescent="0.25"/>
    <row r="47976" ht="0" hidden="1" customHeight="1" x14ac:dyDescent="0.25"/>
    <row r="47977" ht="0" hidden="1" customHeight="1" x14ac:dyDescent="0.25"/>
    <row r="47978" ht="0" hidden="1" customHeight="1" x14ac:dyDescent="0.25"/>
    <row r="47979" ht="0" hidden="1" customHeight="1" x14ac:dyDescent="0.25"/>
    <row r="47980" ht="0" hidden="1" customHeight="1" x14ac:dyDescent="0.25"/>
    <row r="47981" ht="0" hidden="1" customHeight="1" x14ac:dyDescent="0.25"/>
    <row r="47982" ht="0" hidden="1" customHeight="1" x14ac:dyDescent="0.25"/>
    <row r="47983" ht="0" hidden="1" customHeight="1" x14ac:dyDescent="0.25"/>
    <row r="47984" ht="0" hidden="1" customHeight="1" x14ac:dyDescent="0.25"/>
    <row r="47985" ht="0" hidden="1" customHeight="1" x14ac:dyDescent="0.25"/>
    <row r="47986" ht="0" hidden="1" customHeight="1" x14ac:dyDescent="0.25"/>
    <row r="47987" ht="0" hidden="1" customHeight="1" x14ac:dyDescent="0.25"/>
    <row r="47988" ht="0" hidden="1" customHeight="1" x14ac:dyDescent="0.25"/>
    <row r="47989" ht="0" hidden="1" customHeight="1" x14ac:dyDescent="0.25"/>
    <row r="47990" ht="0" hidden="1" customHeight="1" x14ac:dyDescent="0.25"/>
    <row r="47991" ht="0" hidden="1" customHeight="1" x14ac:dyDescent="0.25"/>
    <row r="47992" ht="0" hidden="1" customHeight="1" x14ac:dyDescent="0.25"/>
    <row r="47993" ht="0" hidden="1" customHeight="1" x14ac:dyDescent="0.25"/>
    <row r="47994" ht="0" hidden="1" customHeight="1" x14ac:dyDescent="0.25"/>
    <row r="47995" ht="0" hidden="1" customHeight="1" x14ac:dyDescent="0.25"/>
    <row r="47996" ht="0" hidden="1" customHeight="1" x14ac:dyDescent="0.25"/>
    <row r="47997" ht="0" hidden="1" customHeight="1" x14ac:dyDescent="0.25"/>
    <row r="47998" ht="0" hidden="1" customHeight="1" x14ac:dyDescent="0.25"/>
    <row r="47999" ht="0" hidden="1" customHeight="1" x14ac:dyDescent="0.25"/>
    <row r="48000" ht="0" hidden="1" customHeight="1" x14ac:dyDescent="0.25"/>
    <row r="48001" ht="0" hidden="1" customHeight="1" x14ac:dyDescent="0.25"/>
    <row r="48002" ht="0" hidden="1" customHeight="1" x14ac:dyDescent="0.25"/>
    <row r="48003" ht="0" hidden="1" customHeight="1" x14ac:dyDescent="0.25"/>
    <row r="48004" ht="0" hidden="1" customHeight="1" x14ac:dyDescent="0.25"/>
    <row r="48005" ht="0" hidden="1" customHeight="1" x14ac:dyDescent="0.25"/>
    <row r="48006" ht="0" hidden="1" customHeight="1" x14ac:dyDescent="0.25"/>
    <row r="48007" ht="0" hidden="1" customHeight="1" x14ac:dyDescent="0.25"/>
    <row r="48008" ht="0" hidden="1" customHeight="1" x14ac:dyDescent="0.25"/>
    <row r="48009" ht="0" hidden="1" customHeight="1" x14ac:dyDescent="0.25"/>
    <row r="48010" ht="0" hidden="1" customHeight="1" x14ac:dyDescent="0.25"/>
    <row r="48011" ht="0" hidden="1" customHeight="1" x14ac:dyDescent="0.25"/>
    <row r="48012" ht="0" hidden="1" customHeight="1" x14ac:dyDescent="0.25"/>
    <row r="48013" ht="0" hidden="1" customHeight="1" x14ac:dyDescent="0.25"/>
    <row r="48014" ht="0" hidden="1" customHeight="1" x14ac:dyDescent="0.25"/>
    <row r="48015" ht="0" hidden="1" customHeight="1" x14ac:dyDescent="0.25"/>
    <row r="48016" ht="0" hidden="1" customHeight="1" x14ac:dyDescent="0.25"/>
    <row r="48017" ht="0" hidden="1" customHeight="1" x14ac:dyDescent="0.25"/>
    <row r="48018" ht="0" hidden="1" customHeight="1" x14ac:dyDescent="0.25"/>
    <row r="48019" ht="0" hidden="1" customHeight="1" x14ac:dyDescent="0.25"/>
    <row r="48020" ht="0" hidden="1" customHeight="1" x14ac:dyDescent="0.25"/>
    <row r="48021" ht="0" hidden="1" customHeight="1" x14ac:dyDescent="0.25"/>
    <row r="48022" ht="0" hidden="1" customHeight="1" x14ac:dyDescent="0.25"/>
    <row r="48023" ht="0" hidden="1" customHeight="1" x14ac:dyDescent="0.25"/>
    <row r="48024" ht="0" hidden="1" customHeight="1" x14ac:dyDescent="0.25"/>
    <row r="48025" ht="0" hidden="1" customHeight="1" x14ac:dyDescent="0.25"/>
    <row r="48026" ht="0" hidden="1" customHeight="1" x14ac:dyDescent="0.25"/>
    <row r="48027" ht="0" hidden="1" customHeight="1" x14ac:dyDescent="0.25"/>
    <row r="48028" ht="0" hidden="1" customHeight="1" x14ac:dyDescent="0.25"/>
    <row r="48029" ht="0" hidden="1" customHeight="1" x14ac:dyDescent="0.25"/>
    <row r="48030" ht="0" hidden="1" customHeight="1" x14ac:dyDescent="0.25"/>
    <row r="48031" ht="0" hidden="1" customHeight="1" x14ac:dyDescent="0.25"/>
    <row r="48032" ht="0" hidden="1" customHeight="1" x14ac:dyDescent="0.25"/>
    <row r="48033" ht="0" hidden="1" customHeight="1" x14ac:dyDescent="0.25"/>
    <row r="48034" ht="0" hidden="1" customHeight="1" x14ac:dyDescent="0.25"/>
    <row r="48035" ht="0" hidden="1" customHeight="1" x14ac:dyDescent="0.25"/>
    <row r="48036" ht="0" hidden="1" customHeight="1" x14ac:dyDescent="0.25"/>
    <row r="48037" ht="0" hidden="1" customHeight="1" x14ac:dyDescent="0.25"/>
    <row r="48038" ht="0" hidden="1" customHeight="1" x14ac:dyDescent="0.25"/>
    <row r="48039" ht="0" hidden="1" customHeight="1" x14ac:dyDescent="0.25"/>
    <row r="48040" ht="0" hidden="1" customHeight="1" x14ac:dyDescent="0.25"/>
    <row r="48041" ht="0" hidden="1" customHeight="1" x14ac:dyDescent="0.25"/>
    <row r="48042" ht="0" hidden="1" customHeight="1" x14ac:dyDescent="0.25"/>
    <row r="48043" ht="0" hidden="1" customHeight="1" x14ac:dyDescent="0.25"/>
    <row r="48044" ht="0" hidden="1" customHeight="1" x14ac:dyDescent="0.25"/>
    <row r="48045" ht="0" hidden="1" customHeight="1" x14ac:dyDescent="0.25"/>
    <row r="48046" ht="0" hidden="1" customHeight="1" x14ac:dyDescent="0.25"/>
    <row r="48047" ht="0" hidden="1" customHeight="1" x14ac:dyDescent="0.25"/>
    <row r="48048" ht="0" hidden="1" customHeight="1" x14ac:dyDescent="0.25"/>
    <row r="48049" ht="0" hidden="1" customHeight="1" x14ac:dyDescent="0.25"/>
    <row r="48050" ht="0" hidden="1" customHeight="1" x14ac:dyDescent="0.25"/>
    <row r="48051" ht="0" hidden="1" customHeight="1" x14ac:dyDescent="0.25"/>
    <row r="48052" ht="0" hidden="1" customHeight="1" x14ac:dyDescent="0.25"/>
    <row r="48053" ht="0" hidden="1" customHeight="1" x14ac:dyDescent="0.25"/>
    <row r="48054" ht="0" hidden="1" customHeight="1" x14ac:dyDescent="0.25"/>
    <row r="48055" ht="0" hidden="1" customHeight="1" x14ac:dyDescent="0.25"/>
    <row r="48056" ht="0" hidden="1" customHeight="1" x14ac:dyDescent="0.25"/>
    <row r="48057" ht="0" hidden="1" customHeight="1" x14ac:dyDescent="0.25"/>
    <row r="48058" ht="0" hidden="1" customHeight="1" x14ac:dyDescent="0.25"/>
    <row r="48059" ht="0" hidden="1" customHeight="1" x14ac:dyDescent="0.25"/>
    <row r="48060" ht="0" hidden="1" customHeight="1" x14ac:dyDescent="0.25"/>
    <row r="48061" ht="0" hidden="1" customHeight="1" x14ac:dyDescent="0.25"/>
    <row r="48062" ht="0" hidden="1" customHeight="1" x14ac:dyDescent="0.25"/>
    <row r="48063" ht="0" hidden="1" customHeight="1" x14ac:dyDescent="0.25"/>
    <row r="48064" ht="0" hidden="1" customHeight="1" x14ac:dyDescent="0.25"/>
    <row r="48065" ht="0" hidden="1" customHeight="1" x14ac:dyDescent="0.25"/>
    <row r="48066" ht="0" hidden="1" customHeight="1" x14ac:dyDescent="0.25"/>
    <row r="48067" ht="0" hidden="1" customHeight="1" x14ac:dyDescent="0.25"/>
    <row r="48068" ht="0" hidden="1" customHeight="1" x14ac:dyDescent="0.25"/>
    <row r="48069" ht="0" hidden="1" customHeight="1" x14ac:dyDescent="0.25"/>
    <row r="48070" ht="0" hidden="1" customHeight="1" x14ac:dyDescent="0.25"/>
    <row r="48071" ht="0" hidden="1" customHeight="1" x14ac:dyDescent="0.25"/>
    <row r="48072" ht="0" hidden="1" customHeight="1" x14ac:dyDescent="0.25"/>
    <row r="48073" ht="0" hidden="1" customHeight="1" x14ac:dyDescent="0.25"/>
    <row r="48074" ht="0" hidden="1" customHeight="1" x14ac:dyDescent="0.25"/>
    <row r="48075" ht="0" hidden="1" customHeight="1" x14ac:dyDescent="0.25"/>
    <row r="48076" ht="0" hidden="1" customHeight="1" x14ac:dyDescent="0.25"/>
    <row r="48077" ht="0" hidden="1" customHeight="1" x14ac:dyDescent="0.25"/>
    <row r="48078" ht="0" hidden="1" customHeight="1" x14ac:dyDescent="0.25"/>
    <row r="48079" ht="0" hidden="1" customHeight="1" x14ac:dyDescent="0.25"/>
    <row r="48080" ht="0" hidden="1" customHeight="1" x14ac:dyDescent="0.25"/>
    <row r="48081" ht="0" hidden="1" customHeight="1" x14ac:dyDescent="0.25"/>
    <row r="48082" ht="0" hidden="1" customHeight="1" x14ac:dyDescent="0.25"/>
    <row r="48083" ht="0" hidden="1" customHeight="1" x14ac:dyDescent="0.25"/>
    <row r="48084" ht="0" hidden="1" customHeight="1" x14ac:dyDescent="0.25"/>
    <row r="48085" ht="0" hidden="1" customHeight="1" x14ac:dyDescent="0.25"/>
    <row r="48086" ht="0" hidden="1" customHeight="1" x14ac:dyDescent="0.25"/>
    <row r="48087" ht="0" hidden="1" customHeight="1" x14ac:dyDescent="0.25"/>
    <row r="48088" ht="0" hidden="1" customHeight="1" x14ac:dyDescent="0.25"/>
    <row r="48089" ht="0" hidden="1" customHeight="1" x14ac:dyDescent="0.25"/>
    <row r="48090" ht="0" hidden="1" customHeight="1" x14ac:dyDescent="0.25"/>
    <row r="48091" ht="0" hidden="1" customHeight="1" x14ac:dyDescent="0.25"/>
    <row r="48092" ht="0" hidden="1" customHeight="1" x14ac:dyDescent="0.25"/>
    <row r="48093" ht="0" hidden="1" customHeight="1" x14ac:dyDescent="0.25"/>
    <row r="48094" ht="0" hidden="1" customHeight="1" x14ac:dyDescent="0.25"/>
    <row r="48095" ht="0" hidden="1" customHeight="1" x14ac:dyDescent="0.25"/>
    <row r="48096" ht="0" hidden="1" customHeight="1" x14ac:dyDescent="0.25"/>
    <row r="48097" ht="0" hidden="1" customHeight="1" x14ac:dyDescent="0.25"/>
    <row r="48098" ht="0" hidden="1" customHeight="1" x14ac:dyDescent="0.25"/>
    <row r="48099" ht="0" hidden="1" customHeight="1" x14ac:dyDescent="0.25"/>
    <row r="48100" ht="0" hidden="1" customHeight="1" x14ac:dyDescent="0.25"/>
    <row r="48101" ht="0" hidden="1" customHeight="1" x14ac:dyDescent="0.25"/>
    <row r="48102" ht="0" hidden="1" customHeight="1" x14ac:dyDescent="0.25"/>
    <row r="48103" ht="0" hidden="1" customHeight="1" x14ac:dyDescent="0.25"/>
    <row r="48104" ht="0" hidden="1" customHeight="1" x14ac:dyDescent="0.25"/>
    <row r="48105" ht="0" hidden="1" customHeight="1" x14ac:dyDescent="0.25"/>
    <row r="48106" ht="0" hidden="1" customHeight="1" x14ac:dyDescent="0.25"/>
    <row r="48107" ht="0" hidden="1" customHeight="1" x14ac:dyDescent="0.25"/>
    <row r="48108" ht="0" hidden="1" customHeight="1" x14ac:dyDescent="0.25"/>
    <row r="48109" ht="0" hidden="1" customHeight="1" x14ac:dyDescent="0.25"/>
    <row r="48110" ht="0" hidden="1" customHeight="1" x14ac:dyDescent="0.25"/>
    <row r="48111" ht="0" hidden="1" customHeight="1" x14ac:dyDescent="0.25"/>
    <row r="48112" ht="0" hidden="1" customHeight="1" x14ac:dyDescent="0.25"/>
    <row r="48113" ht="0" hidden="1" customHeight="1" x14ac:dyDescent="0.25"/>
    <row r="48114" ht="0" hidden="1" customHeight="1" x14ac:dyDescent="0.25"/>
    <row r="48115" ht="0" hidden="1" customHeight="1" x14ac:dyDescent="0.25"/>
    <row r="48116" ht="0" hidden="1" customHeight="1" x14ac:dyDescent="0.25"/>
    <row r="48117" ht="0" hidden="1" customHeight="1" x14ac:dyDescent="0.25"/>
    <row r="48118" ht="0" hidden="1" customHeight="1" x14ac:dyDescent="0.25"/>
    <row r="48119" ht="0" hidden="1" customHeight="1" x14ac:dyDescent="0.25"/>
    <row r="48120" ht="0" hidden="1" customHeight="1" x14ac:dyDescent="0.25"/>
    <row r="48121" ht="0" hidden="1" customHeight="1" x14ac:dyDescent="0.25"/>
    <row r="48122" ht="0" hidden="1" customHeight="1" x14ac:dyDescent="0.25"/>
    <row r="48123" ht="0" hidden="1" customHeight="1" x14ac:dyDescent="0.25"/>
    <row r="48124" ht="0" hidden="1" customHeight="1" x14ac:dyDescent="0.25"/>
    <row r="48125" ht="0" hidden="1" customHeight="1" x14ac:dyDescent="0.25"/>
    <row r="48126" ht="0" hidden="1" customHeight="1" x14ac:dyDescent="0.25"/>
    <row r="48127" ht="0" hidden="1" customHeight="1" x14ac:dyDescent="0.25"/>
    <row r="48128" ht="0" hidden="1" customHeight="1" x14ac:dyDescent="0.25"/>
    <row r="48129" ht="0" hidden="1" customHeight="1" x14ac:dyDescent="0.25"/>
    <row r="48130" ht="0" hidden="1" customHeight="1" x14ac:dyDescent="0.25"/>
    <row r="48131" ht="0" hidden="1" customHeight="1" x14ac:dyDescent="0.25"/>
    <row r="48132" ht="0" hidden="1" customHeight="1" x14ac:dyDescent="0.25"/>
    <row r="48133" ht="0" hidden="1" customHeight="1" x14ac:dyDescent="0.25"/>
    <row r="48134" ht="0" hidden="1" customHeight="1" x14ac:dyDescent="0.25"/>
    <row r="48135" ht="0" hidden="1" customHeight="1" x14ac:dyDescent="0.25"/>
    <row r="48136" ht="0" hidden="1" customHeight="1" x14ac:dyDescent="0.25"/>
    <row r="48137" ht="0" hidden="1" customHeight="1" x14ac:dyDescent="0.25"/>
    <row r="48138" ht="0" hidden="1" customHeight="1" x14ac:dyDescent="0.25"/>
    <row r="48139" ht="0" hidden="1" customHeight="1" x14ac:dyDescent="0.25"/>
    <row r="48140" ht="0" hidden="1" customHeight="1" x14ac:dyDescent="0.25"/>
    <row r="48141" ht="0" hidden="1" customHeight="1" x14ac:dyDescent="0.25"/>
    <row r="48142" ht="0" hidden="1" customHeight="1" x14ac:dyDescent="0.25"/>
    <row r="48143" ht="0" hidden="1" customHeight="1" x14ac:dyDescent="0.25"/>
    <row r="48144" ht="0" hidden="1" customHeight="1" x14ac:dyDescent="0.25"/>
    <row r="48145" ht="0" hidden="1" customHeight="1" x14ac:dyDescent="0.25"/>
    <row r="48146" ht="0" hidden="1" customHeight="1" x14ac:dyDescent="0.25"/>
    <row r="48147" ht="0" hidden="1" customHeight="1" x14ac:dyDescent="0.25"/>
    <row r="48148" ht="0" hidden="1" customHeight="1" x14ac:dyDescent="0.25"/>
    <row r="48149" ht="0" hidden="1" customHeight="1" x14ac:dyDescent="0.25"/>
    <row r="48150" ht="0" hidden="1" customHeight="1" x14ac:dyDescent="0.25"/>
    <row r="48151" ht="0" hidden="1" customHeight="1" x14ac:dyDescent="0.25"/>
    <row r="48152" ht="0" hidden="1" customHeight="1" x14ac:dyDescent="0.25"/>
    <row r="48153" ht="0" hidden="1" customHeight="1" x14ac:dyDescent="0.25"/>
    <row r="48154" ht="0" hidden="1" customHeight="1" x14ac:dyDescent="0.25"/>
    <row r="48155" ht="0" hidden="1" customHeight="1" x14ac:dyDescent="0.25"/>
    <row r="48156" ht="0" hidden="1" customHeight="1" x14ac:dyDescent="0.25"/>
    <row r="48157" ht="0" hidden="1" customHeight="1" x14ac:dyDescent="0.25"/>
    <row r="48158" ht="0" hidden="1" customHeight="1" x14ac:dyDescent="0.25"/>
    <row r="48159" ht="0" hidden="1" customHeight="1" x14ac:dyDescent="0.25"/>
    <row r="48160" ht="0" hidden="1" customHeight="1" x14ac:dyDescent="0.25"/>
    <row r="48161" ht="0" hidden="1" customHeight="1" x14ac:dyDescent="0.25"/>
    <row r="48162" ht="0" hidden="1" customHeight="1" x14ac:dyDescent="0.25"/>
    <row r="48163" ht="0" hidden="1" customHeight="1" x14ac:dyDescent="0.25"/>
    <row r="48164" ht="0" hidden="1" customHeight="1" x14ac:dyDescent="0.25"/>
    <row r="48165" ht="0" hidden="1" customHeight="1" x14ac:dyDescent="0.25"/>
    <row r="48166" ht="0" hidden="1" customHeight="1" x14ac:dyDescent="0.25"/>
    <row r="48167" ht="0" hidden="1" customHeight="1" x14ac:dyDescent="0.25"/>
    <row r="48168" ht="0" hidden="1" customHeight="1" x14ac:dyDescent="0.25"/>
    <row r="48169" ht="0" hidden="1" customHeight="1" x14ac:dyDescent="0.25"/>
    <row r="48170" ht="0" hidden="1" customHeight="1" x14ac:dyDescent="0.25"/>
    <row r="48171" ht="0" hidden="1" customHeight="1" x14ac:dyDescent="0.25"/>
    <row r="48172" ht="0" hidden="1" customHeight="1" x14ac:dyDescent="0.25"/>
    <row r="48173" ht="0" hidden="1" customHeight="1" x14ac:dyDescent="0.25"/>
    <row r="48174" ht="0" hidden="1" customHeight="1" x14ac:dyDescent="0.25"/>
    <row r="48175" ht="0" hidden="1" customHeight="1" x14ac:dyDescent="0.25"/>
    <row r="48176" ht="0" hidden="1" customHeight="1" x14ac:dyDescent="0.25"/>
    <row r="48177" ht="0" hidden="1" customHeight="1" x14ac:dyDescent="0.25"/>
    <row r="48178" ht="0" hidden="1" customHeight="1" x14ac:dyDescent="0.25"/>
    <row r="48179" ht="0" hidden="1" customHeight="1" x14ac:dyDescent="0.25"/>
    <row r="48180" ht="0" hidden="1" customHeight="1" x14ac:dyDescent="0.25"/>
    <row r="48181" ht="0" hidden="1" customHeight="1" x14ac:dyDescent="0.25"/>
    <row r="48182" ht="0" hidden="1" customHeight="1" x14ac:dyDescent="0.25"/>
    <row r="48183" ht="0" hidden="1" customHeight="1" x14ac:dyDescent="0.25"/>
    <row r="48184" ht="0" hidden="1" customHeight="1" x14ac:dyDescent="0.25"/>
    <row r="48185" ht="0" hidden="1" customHeight="1" x14ac:dyDescent="0.25"/>
    <row r="48186" ht="0" hidden="1" customHeight="1" x14ac:dyDescent="0.25"/>
    <row r="48187" ht="0" hidden="1" customHeight="1" x14ac:dyDescent="0.25"/>
    <row r="48188" ht="0" hidden="1" customHeight="1" x14ac:dyDescent="0.25"/>
    <row r="48189" ht="0" hidden="1" customHeight="1" x14ac:dyDescent="0.25"/>
    <row r="48190" ht="0" hidden="1" customHeight="1" x14ac:dyDescent="0.25"/>
    <row r="48191" ht="0" hidden="1" customHeight="1" x14ac:dyDescent="0.25"/>
    <row r="48192" ht="0" hidden="1" customHeight="1" x14ac:dyDescent="0.25"/>
    <row r="48193" ht="0" hidden="1" customHeight="1" x14ac:dyDescent="0.25"/>
    <row r="48194" ht="0" hidden="1" customHeight="1" x14ac:dyDescent="0.25"/>
    <row r="48195" ht="0" hidden="1" customHeight="1" x14ac:dyDescent="0.25"/>
    <row r="48196" ht="0" hidden="1" customHeight="1" x14ac:dyDescent="0.25"/>
    <row r="48197" ht="0" hidden="1" customHeight="1" x14ac:dyDescent="0.25"/>
    <row r="48198" ht="0" hidden="1" customHeight="1" x14ac:dyDescent="0.25"/>
    <row r="48199" ht="0" hidden="1" customHeight="1" x14ac:dyDescent="0.25"/>
    <row r="48200" ht="0" hidden="1" customHeight="1" x14ac:dyDescent="0.25"/>
    <row r="48201" ht="0" hidden="1" customHeight="1" x14ac:dyDescent="0.25"/>
    <row r="48202" ht="0" hidden="1" customHeight="1" x14ac:dyDescent="0.25"/>
    <row r="48203" ht="0" hidden="1" customHeight="1" x14ac:dyDescent="0.25"/>
    <row r="48204" ht="0" hidden="1" customHeight="1" x14ac:dyDescent="0.25"/>
    <row r="48205" ht="0" hidden="1" customHeight="1" x14ac:dyDescent="0.25"/>
    <row r="48206" ht="0" hidden="1" customHeight="1" x14ac:dyDescent="0.25"/>
    <row r="48207" ht="0" hidden="1" customHeight="1" x14ac:dyDescent="0.25"/>
    <row r="48208" ht="0" hidden="1" customHeight="1" x14ac:dyDescent="0.25"/>
    <row r="48209" ht="0" hidden="1" customHeight="1" x14ac:dyDescent="0.25"/>
    <row r="48210" ht="0" hidden="1" customHeight="1" x14ac:dyDescent="0.25"/>
    <row r="48211" ht="0" hidden="1" customHeight="1" x14ac:dyDescent="0.25"/>
    <row r="48212" ht="0" hidden="1" customHeight="1" x14ac:dyDescent="0.25"/>
    <row r="48213" ht="0" hidden="1" customHeight="1" x14ac:dyDescent="0.25"/>
    <row r="48214" ht="0" hidden="1" customHeight="1" x14ac:dyDescent="0.25"/>
    <row r="48215" ht="0" hidden="1" customHeight="1" x14ac:dyDescent="0.25"/>
    <row r="48216" ht="0" hidden="1" customHeight="1" x14ac:dyDescent="0.25"/>
    <row r="48217" ht="0" hidden="1" customHeight="1" x14ac:dyDescent="0.25"/>
    <row r="48218" ht="0" hidden="1" customHeight="1" x14ac:dyDescent="0.25"/>
    <row r="48219" ht="0" hidden="1" customHeight="1" x14ac:dyDescent="0.25"/>
    <row r="48220" ht="0" hidden="1" customHeight="1" x14ac:dyDescent="0.25"/>
    <row r="48221" ht="0" hidden="1" customHeight="1" x14ac:dyDescent="0.25"/>
    <row r="48222" ht="0" hidden="1" customHeight="1" x14ac:dyDescent="0.25"/>
    <row r="48223" ht="0" hidden="1" customHeight="1" x14ac:dyDescent="0.25"/>
    <row r="48224" ht="0" hidden="1" customHeight="1" x14ac:dyDescent="0.25"/>
    <row r="48225" ht="0" hidden="1" customHeight="1" x14ac:dyDescent="0.25"/>
    <row r="48226" ht="0" hidden="1" customHeight="1" x14ac:dyDescent="0.25"/>
    <row r="48227" ht="0" hidden="1" customHeight="1" x14ac:dyDescent="0.25"/>
    <row r="48228" ht="0" hidden="1" customHeight="1" x14ac:dyDescent="0.25"/>
    <row r="48229" ht="0" hidden="1" customHeight="1" x14ac:dyDescent="0.25"/>
    <row r="48230" ht="0" hidden="1" customHeight="1" x14ac:dyDescent="0.25"/>
    <row r="48231" ht="0" hidden="1" customHeight="1" x14ac:dyDescent="0.25"/>
    <row r="48232" ht="0" hidden="1" customHeight="1" x14ac:dyDescent="0.25"/>
    <row r="48233" ht="0" hidden="1" customHeight="1" x14ac:dyDescent="0.25"/>
    <row r="48234" ht="0" hidden="1" customHeight="1" x14ac:dyDescent="0.25"/>
    <row r="48235" ht="0" hidden="1" customHeight="1" x14ac:dyDescent="0.25"/>
    <row r="48236" ht="0" hidden="1" customHeight="1" x14ac:dyDescent="0.25"/>
    <row r="48237" ht="0" hidden="1" customHeight="1" x14ac:dyDescent="0.25"/>
    <row r="48238" ht="0" hidden="1" customHeight="1" x14ac:dyDescent="0.25"/>
    <row r="48239" ht="0" hidden="1" customHeight="1" x14ac:dyDescent="0.25"/>
    <row r="48240" ht="0" hidden="1" customHeight="1" x14ac:dyDescent="0.25"/>
    <row r="48241" ht="0" hidden="1" customHeight="1" x14ac:dyDescent="0.25"/>
    <row r="48242" ht="0" hidden="1" customHeight="1" x14ac:dyDescent="0.25"/>
    <row r="48243" ht="0" hidden="1" customHeight="1" x14ac:dyDescent="0.25"/>
    <row r="48244" ht="0" hidden="1" customHeight="1" x14ac:dyDescent="0.25"/>
    <row r="48245" ht="0" hidden="1" customHeight="1" x14ac:dyDescent="0.25"/>
    <row r="48246" ht="0" hidden="1" customHeight="1" x14ac:dyDescent="0.25"/>
    <row r="48247" ht="0" hidden="1" customHeight="1" x14ac:dyDescent="0.25"/>
    <row r="48248" ht="0" hidden="1" customHeight="1" x14ac:dyDescent="0.25"/>
    <row r="48249" ht="0" hidden="1" customHeight="1" x14ac:dyDescent="0.25"/>
    <row r="48250" ht="0" hidden="1" customHeight="1" x14ac:dyDescent="0.25"/>
    <row r="48251" ht="0" hidden="1" customHeight="1" x14ac:dyDescent="0.25"/>
    <row r="48252" ht="0" hidden="1" customHeight="1" x14ac:dyDescent="0.25"/>
    <row r="48253" ht="0" hidden="1" customHeight="1" x14ac:dyDescent="0.25"/>
    <row r="48254" ht="0" hidden="1" customHeight="1" x14ac:dyDescent="0.25"/>
    <row r="48255" ht="0" hidden="1" customHeight="1" x14ac:dyDescent="0.25"/>
    <row r="48256" ht="0" hidden="1" customHeight="1" x14ac:dyDescent="0.25"/>
    <row r="48257" ht="0" hidden="1" customHeight="1" x14ac:dyDescent="0.25"/>
    <row r="48258" ht="0" hidden="1" customHeight="1" x14ac:dyDescent="0.25"/>
    <row r="48259" ht="0" hidden="1" customHeight="1" x14ac:dyDescent="0.25"/>
    <row r="48260" ht="0" hidden="1" customHeight="1" x14ac:dyDescent="0.25"/>
    <row r="48261" ht="0" hidden="1" customHeight="1" x14ac:dyDescent="0.25"/>
    <row r="48262" ht="0" hidden="1" customHeight="1" x14ac:dyDescent="0.25"/>
    <row r="48263" ht="0" hidden="1" customHeight="1" x14ac:dyDescent="0.25"/>
    <row r="48264" ht="0" hidden="1" customHeight="1" x14ac:dyDescent="0.25"/>
    <row r="48265" ht="0" hidden="1" customHeight="1" x14ac:dyDescent="0.25"/>
    <row r="48266" ht="0" hidden="1" customHeight="1" x14ac:dyDescent="0.25"/>
    <row r="48267" ht="0" hidden="1" customHeight="1" x14ac:dyDescent="0.25"/>
    <row r="48268" ht="0" hidden="1" customHeight="1" x14ac:dyDescent="0.25"/>
    <row r="48269" ht="0" hidden="1" customHeight="1" x14ac:dyDescent="0.25"/>
    <row r="48270" ht="0" hidden="1" customHeight="1" x14ac:dyDescent="0.25"/>
    <row r="48271" ht="0" hidden="1" customHeight="1" x14ac:dyDescent="0.25"/>
    <row r="48272" ht="0" hidden="1" customHeight="1" x14ac:dyDescent="0.25"/>
    <row r="48273" ht="0" hidden="1" customHeight="1" x14ac:dyDescent="0.25"/>
    <row r="48274" ht="0" hidden="1" customHeight="1" x14ac:dyDescent="0.25"/>
    <row r="48275" ht="0" hidden="1" customHeight="1" x14ac:dyDescent="0.25"/>
    <row r="48276" ht="0" hidden="1" customHeight="1" x14ac:dyDescent="0.25"/>
    <row r="48277" ht="0" hidden="1" customHeight="1" x14ac:dyDescent="0.25"/>
    <row r="48278" ht="0" hidden="1" customHeight="1" x14ac:dyDescent="0.25"/>
    <row r="48279" ht="0" hidden="1" customHeight="1" x14ac:dyDescent="0.25"/>
    <row r="48280" ht="0" hidden="1" customHeight="1" x14ac:dyDescent="0.25"/>
    <row r="48281" ht="0" hidden="1" customHeight="1" x14ac:dyDescent="0.25"/>
    <row r="48282" ht="0" hidden="1" customHeight="1" x14ac:dyDescent="0.25"/>
    <row r="48283" ht="0" hidden="1" customHeight="1" x14ac:dyDescent="0.25"/>
    <row r="48284" ht="0" hidden="1" customHeight="1" x14ac:dyDescent="0.25"/>
    <row r="48285" ht="0" hidden="1" customHeight="1" x14ac:dyDescent="0.25"/>
    <row r="48286" ht="0" hidden="1" customHeight="1" x14ac:dyDescent="0.25"/>
    <row r="48287" ht="0" hidden="1" customHeight="1" x14ac:dyDescent="0.25"/>
    <row r="48288" ht="0" hidden="1" customHeight="1" x14ac:dyDescent="0.25"/>
    <row r="48289" ht="0" hidden="1" customHeight="1" x14ac:dyDescent="0.25"/>
    <row r="48290" ht="0" hidden="1" customHeight="1" x14ac:dyDescent="0.25"/>
    <row r="48291" ht="0" hidden="1" customHeight="1" x14ac:dyDescent="0.25"/>
    <row r="48292" ht="0" hidden="1" customHeight="1" x14ac:dyDescent="0.25"/>
    <row r="48293" ht="0" hidden="1" customHeight="1" x14ac:dyDescent="0.25"/>
    <row r="48294" ht="0" hidden="1" customHeight="1" x14ac:dyDescent="0.25"/>
    <row r="48295" ht="0" hidden="1" customHeight="1" x14ac:dyDescent="0.25"/>
    <row r="48296" ht="0" hidden="1" customHeight="1" x14ac:dyDescent="0.25"/>
    <row r="48297" ht="0" hidden="1" customHeight="1" x14ac:dyDescent="0.25"/>
    <row r="48298" ht="0" hidden="1" customHeight="1" x14ac:dyDescent="0.25"/>
    <row r="48299" ht="0" hidden="1" customHeight="1" x14ac:dyDescent="0.25"/>
    <row r="48300" ht="0" hidden="1" customHeight="1" x14ac:dyDescent="0.25"/>
    <row r="48301" ht="0" hidden="1" customHeight="1" x14ac:dyDescent="0.25"/>
    <row r="48302" ht="0" hidden="1" customHeight="1" x14ac:dyDescent="0.25"/>
    <row r="48303" ht="0" hidden="1" customHeight="1" x14ac:dyDescent="0.25"/>
    <row r="48304" ht="0" hidden="1" customHeight="1" x14ac:dyDescent="0.25"/>
    <row r="48305" ht="0" hidden="1" customHeight="1" x14ac:dyDescent="0.25"/>
    <row r="48306" ht="0" hidden="1" customHeight="1" x14ac:dyDescent="0.25"/>
    <row r="48307" ht="0" hidden="1" customHeight="1" x14ac:dyDescent="0.25"/>
    <row r="48308" ht="0" hidden="1" customHeight="1" x14ac:dyDescent="0.25"/>
    <row r="48309" ht="0" hidden="1" customHeight="1" x14ac:dyDescent="0.25"/>
    <row r="48310" ht="0" hidden="1" customHeight="1" x14ac:dyDescent="0.25"/>
    <row r="48311" ht="0" hidden="1" customHeight="1" x14ac:dyDescent="0.25"/>
    <row r="48312" ht="0" hidden="1" customHeight="1" x14ac:dyDescent="0.25"/>
    <row r="48313" ht="0" hidden="1" customHeight="1" x14ac:dyDescent="0.25"/>
    <row r="48314" ht="0" hidden="1" customHeight="1" x14ac:dyDescent="0.25"/>
    <row r="48315" ht="0" hidden="1" customHeight="1" x14ac:dyDescent="0.25"/>
    <row r="48316" ht="0" hidden="1" customHeight="1" x14ac:dyDescent="0.25"/>
    <row r="48317" ht="0" hidden="1" customHeight="1" x14ac:dyDescent="0.25"/>
    <row r="48318" ht="0" hidden="1" customHeight="1" x14ac:dyDescent="0.25"/>
    <row r="48319" ht="0" hidden="1" customHeight="1" x14ac:dyDescent="0.25"/>
    <row r="48320" ht="0" hidden="1" customHeight="1" x14ac:dyDescent="0.25"/>
    <row r="48321" ht="0" hidden="1" customHeight="1" x14ac:dyDescent="0.25"/>
    <row r="48322" ht="0" hidden="1" customHeight="1" x14ac:dyDescent="0.25"/>
    <row r="48323" ht="0" hidden="1" customHeight="1" x14ac:dyDescent="0.25"/>
    <row r="48324" ht="0" hidden="1" customHeight="1" x14ac:dyDescent="0.25"/>
    <row r="48325" ht="0" hidden="1" customHeight="1" x14ac:dyDescent="0.25"/>
    <row r="48326" ht="0" hidden="1" customHeight="1" x14ac:dyDescent="0.25"/>
    <row r="48327" ht="0" hidden="1" customHeight="1" x14ac:dyDescent="0.25"/>
    <row r="48328" ht="0" hidden="1" customHeight="1" x14ac:dyDescent="0.25"/>
    <row r="48329" ht="0" hidden="1" customHeight="1" x14ac:dyDescent="0.25"/>
    <row r="48330" ht="0" hidden="1" customHeight="1" x14ac:dyDescent="0.25"/>
    <row r="48331" ht="0" hidden="1" customHeight="1" x14ac:dyDescent="0.25"/>
    <row r="48332" ht="0" hidden="1" customHeight="1" x14ac:dyDescent="0.25"/>
    <row r="48333" ht="0" hidden="1" customHeight="1" x14ac:dyDescent="0.25"/>
    <row r="48334" ht="0" hidden="1" customHeight="1" x14ac:dyDescent="0.25"/>
    <row r="48335" ht="0" hidden="1" customHeight="1" x14ac:dyDescent="0.25"/>
    <row r="48336" ht="0" hidden="1" customHeight="1" x14ac:dyDescent="0.25"/>
    <row r="48337" ht="0" hidden="1" customHeight="1" x14ac:dyDescent="0.25"/>
    <row r="48338" ht="0" hidden="1" customHeight="1" x14ac:dyDescent="0.25"/>
    <row r="48339" ht="0" hidden="1" customHeight="1" x14ac:dyDescent="0.25"/>
    <row r="48340" ht="0" hidden="1" customHeight="1" x14ac:dyDescent="0.25"/>
    <row r="48341" ht="0" hidden="1" customHeight="1" x14ac:dyDescent="0.25"/>
    <row r="48342" ht="0" hidden="1" customHeight="1" x14ac:dyDescent="0.25"/>
    <row r="48343" ht="0" hidden="1" customHeight="1" x14ac:dyDescent="0.25"/>
    <row r="48344" ht="0" hidden="1" customHeight="1" x14ac:dyDescent="0.25"/>
    <row r="48345" ht="0" hidden="1" customHeight="1" x14ac:dyDescent="0.25"/>
    <row r="48346" ht="0" hidden="1" customHeight="1" x14ac:dyDescent="0.25"/>
    <row r="48347" ht="0" hidden="1" customHeight="1" x14ac:dyDescent="0.25"/>
    <row r="48348" ht="0" hidden="1" customHeight="1" x14ac:dyDescent="0.25"/>
    <row r="48349" ht="0" hidden="1" customHeight="1" x14ac:dyDescent="0.25"/>
    <row r="48350" ht="0" hidden="1" customHeight="1" x14ac:dyDescent="0.25"/>
    <row r="48351" ht="0" hidden="1" customHeight="1" x14ac:dyDescent="0.25"/>
    <row r="48352" ht="0" hidden="1" customHeight="1" x14ac:dyDescent="0.25"/>
    <row r="48353" ht="0" hidden="1" customHeight="1" x14ac:dyDescent="0.25"/>
    <row r="48354" ht="0" hidden="1" customHeight="1" x14ac:dyDescent="0.25"/>
    <row r="48355" ht="0" hidden="1" customHeight="1" x14ac:dyDescent="0.25"/>
    <row r="48356" ht="0" hidden="1" customHeight="1" x14ac:dyDescent="0.25"/>
    <row r="48357" ht="0" hidden="1" customHeight="1" x14ac:dyDescent="0.25"/>
    <row r="48358" ht="0" hidden="1" customHeight="1" x14ac:dyDescent="0.25"/>
    <row r="48359" ht="0" hidden="1" customHeight="1" x14ac:dyDescent="0.25"/>
    <row r="48360" ht="0" hidden="1" customHeight="1" x14ac:dyDescent="0.25"/>
    <row r="48361" ht="0" hidden="1" customHeight="1" x14ac:dyDescent="0.25"/>
    <row r="48362" ht="0" hidden="1" customHeight="1" x14ac:dyDescent="0.25"/>
    <row r="48363" ht="0" hidden="1" customHeight="1" x14ac:dyDescent="0.25"/>
    <row r="48364" ht="0" hidden="1" customHeight="1" x14ac:dyDescent="0.25"/>
    <row r="48365" ht="0" hidden="1" customHeight="1" x14ac:dyDescent="0.25"/>
    <row r="48366" ht="0" hidden="1" customHeight="1" x14ac:dyDescent="0.25"/>
    <row r="48367" ht="0" hidden="1" customHeight="1" x14ac:dyDescent="0.25"/>
    <row r="48368" ht="0" hidden="1" customHeight="1" x14ac:dyDescent="0.25"/>
    <row r="48369" ht="0" hidden="1" customHeight="1" x14ac:dyDescent="0.25"/>
    <row r="48370" ht="0" hidden="1" customHeight="1" x14ac:dyDescent="0.25"/>
    <row r="48371" ht="0" hidden="1" customHeight="1" x14ac:dyDescent="0.25"/>
    <row r="48372" ht="0" hidden="1" customHeight="1" x14ac:dyDescent="0.25"/>
    <row r="48373" ht="0" hidden="1" customHeight="1" x14ac:dyDescent="0.25"/>
    <row r="48374" ht="0" hidden="1" customHeight="1" x14ac:dyDescent="0.25"/>
    <row r="48375" ht="0" hidden="1" customHeight="1" x14ac:dyDescent="0.25"/>
    <row r="48376" ht="0" hidden="1" customHeight="1" x14ac:dyDescent="0.25"/>
    <row r="48377" ht="0" hidden="1" customHeight="1" x14ac:dyDescent="0.25"/>
    <row r="48378" ht="0" hidden="1" customHeight="1" x14ac:dyDescent="0.25"/>
    <row r="48379" ht="0" hidden="1" customHeight="1" x14ac:dyDescent="0.25"/>
    <row r="48380" ht="0" hidden="1" customHeight="1" x14ac:dyDescent="0.25"/>
    <row r="48381" ht="0" hidden="1" customHeight="1" x14ac:dyDescent="0.25"/>
    <row r="48382" ht="0" hidden="1" customHeight="1" x14ac:dyDescent="0.25"/>
    <row r="48383" ht="0" hidden="1" customHeight="1" x14ac:dyDescent="0.25"/>
    <row r="48384" ht="0" hidden="1" customHeight="1" x14ac:dyDescent="0.25"/>
    <row r="48385" ht="0" hidden="1" customHeight="1" x14ac:dyDescent="0.25"/>
    <row r="48386" ht="0" hidden="1" customHeight="1" x14ac:dyDescent="0.25"/>
    <row r="48387" ht="0" hidden="1" customHeight="1" x14ac:dyDescent="0.25"/>
    <row r="48388" ht="0" hidden="1" customHeight="1" x14ac:dyDescent="0.25"/>
    <row r="48389" ht="0" hidden="1" customHeight="1" x14ac:dyDescent="0.25"/>
    <row r="48390" ht="0" hidden="1" customHeight="1" x14ac:dyDescent="0.25"/>
    <row r="48391" ht="0" hidden="1" customHeight="1" x14ac:dyDescent="0.25"/>
    <row r="48392" ht="0" hidden="1" customHeight="1" x14ac:dyDescent="0.25"/>
    <row r="48393" ht="0" hidden="1" customHeight="1" x14ac:dyDescent="0.25"/>
    <row r="48394" ht="0" hidden="1" customHeight="1" x14ac:dyDescent="0.25"/>
    <row r="48395" ht="0" hidden="1" customHeight="1" x14ac:dyDescent="0.25"/>
    <row r="48396" ht="0" hidden="1" customHeight="1" x14ac:dyDescent="0.25"/>
    <row r="48397" ht="0" hidden="1" customHeight="1" x14ac:dyDescent="0.25"/>
    <row r="48398" ht="0" hidden="1" customHeight="1" x14ac:dyDescent="0.25"/>
    <row r="48399" ht="0" hidden="1" customHeight="1" x14ac:dyDescent="0.25"/>
    <row r="48400" ht="0" hidden="1" customHeight="1" x14ac:dyDescent="0.25"/>
    <row r="48401" ht="0" hidden="1" customHeight="1" x14ac:dyDescent="0.25"/>
    <row r="48402" ht="0" hidden="1" customHeight="1" x14ac:dyDescent="0.25"/>
    <row r="48403" ht="0" hidden="1" customHeight="1" x14ac:dyDescent="0.25"/>
    <row r="48404" ht="0" hidden="1" customHeight="1" x14ac:dyDescent="0.25"/>
    <row r="48405" ht="0" hidden="1" customHeight="1" x14ac:dyDescent="0.25"/>
    <row r="48406" ht="0" hidden="1" customHeight="1" x14ac:dyDescent="0.25"/>
    <row r="48407" ht="0" hidden="1" customHeight="1" x14ac:dyDescent="0.25"/>
    <row r="48408" ht="0" hidden="1" customHeight="1" x14ac:dyDescent="0.25"/>
    <row r="48409" ht="0" hidden="1" customHeight="1" x14ac:dyDescent="0.25"/>
    <row r="48410" ht="0" hidden="1" customHeight="1" x14ac:dyDescent="0.25"/>
    <row r="48411" ht="0" hidden="1" customHeight="1" x14ac:dyDescent="0.25"/>
    <row r="48412" ht="0" hidden="1" customHeight="1" x14ac:dyDescent="0.25"/>
    <row r="48413" ht="0" hidden="1" customHeight="1" x14ac:dyDescent="0.25"/>
    <row r="48414" ht="0" hidden="1" customHeight="1" x14ac:dyDescent="0.25"/>
    <row r="48415" ht="0" hidden="1" customHeight="1" x14ac:dyDescent="0.25"/>
    <row r="48416" ht="0" hidden="1" customHeight="1" x14ac:dyDescent="0.25"/>
    <row r="48417" ht="0" hidden="1" customHeight="1" x14ac:dyDescent="0.25"/>
    <row r="48418" ht="0" hidden="1" customHeight="1" x14ac:dyDescent="0.25"/>
    <row r="48419" ht="0" hidden="1" customHeight="1" x14ac:dyDescent="0.25"/>
    <row r="48420" ht="0" hidden="1" customHeight="1" x14ac:dyDescent="0.25"/>
    <row r="48421" ht="0" hidden="1" customHeight="1" x14ac:dyDescent="0.25"/>
    <row r="48422" ht="0" hidden="1" customHeight="1" x14ac:dyDescent="0.25"/>
    <row r="48423" ht="0" hidden="1" customHeight="1" x14ac:dyDescent="0.25"/>
    <row r="48424" ht="0" hidden="1" customHeight="1" x14ac:dyDescent="0.25"/>
    <row r="48425" ht="0" hidden="1" customHeight="1" x14ac:dyDescent="0.25"/>
    <row r="48426" ht="0" hidden="1" customHeight="1" x14ac:dyDescent="0.25"/>
    <row r="48427" ht="0" hidden="1" customHeight="1" x14ac:dyDescent="0.25"/>
    <row r="48428" ht="0" hidden="1" customHeight="1" x14ac:dyDescent="0.25"/>
    <row r="48429" ht="0" hidden="1" customHeight="1" x14ac:dyDescent="0.25"/>
    <row r="48430" ht="0" hidden="1" customHeight="1" x14ac:dyDescent="0.25"/>
    <row r="48431" ht="0" hidden="1" customHeight="1" x14ac:dyDescent="0.25"/>
    <row r="48432" ht="0" hidden="1" customHeight="1" x14ac:dyDescent="0.25"/>
    <row r="48433" ht="0" hidden="1" customHeight="1" x14ac:dyDescent="0.25"/>
    <row r="48434" ht="0" hidden="1" customHeight="1" x14ac:dyDescent="0.25"/>
    <row r="48435" ht="0" hidden="1" customHeight="1" x14ac:dyDescent="0.25"/>
    <row r="48436" ht="0" hidden="1" customHeight="1" x14ac:dyDescent="0.25"/>
    <row r="48437" ht="0" hidden="1" customHeight="1" x14ac:dyDescent="0.25"/>
    <row r="48438" ht="0" hidden="1" customHeight="1" x14ac:dyDescent="0.25"/>
    <row r="48439" ht="0" hidden="1" customHeight="1" x14ac:dyDescent="0.25"/>
    <row r="48440" ht="0" hidden="1" customHeight="1" x14ac:dyDescent="0.25"/>
    <row r="48441" ht="0" hidden="1" customHeight="1" x14ac:dyDescent="0.25"/>
    <row r="48442" ht="0" hidden="1" customHeight="1" x14ac:dyDescent="0.25"/>
    <row r="48443" ht="0" hidden="1" customHeight="1" x14ac:dyDescent="0.25"/>
    <row r="48444" ht="0" hidden="1" customHeight="1" x14ac:dyDescent="0.25"/>
    <row r="48445" ht="0" hidden="1" customHeight="1" x14ac:dyDescent="0.25"/>
    <row r="48446" ht="0" hidden="1" customHeight="1" x14ac:dyDescent="0.25"/>
    <row r="48447" ht="0" hidden="1" customHeight="1" x14ac:dyDescent="0.25"/>
    <row r="48448" ht="0" hidden="1" customHeight="1" x14ac:dyDescent="0.25"/>
    <row r="48449" ht="0" hidden="1" customHeight="1" x14ac:dyDescent="0.25"/>
    <row r="48450" ht="0" hidden="1" customHeight="1" x14ac:dyDescent="0.25"/>
    <row r="48451" ht="0" hidden="1" customHeight="1" x14ac:dyDescent="0.25"/>
    <row r="48452" ht="0" hidden="1" customHeight="1" x14ac:dyDescent="0.25"/>
    <row r="48453" ht="0" hidden="1" customHeight="1" x14ac:dyDescent="0.25"/>
    <row r="48454" ht="0" hidden="1" customHeight="1" x14ac:dyDescent="0.25"/>
    <row r="48455" ht="0" hidden="1" customHeight="1" x14ac:dyDescent="0.25"/>
    <row r="48456" ht="0" hidden="1" customHeight="1" x14ac:dyDescent="0.25"/>
    <row r="48457" ht="0" hidden="1" customHeight="1" x14ac:dyDescent="0.25"/>
    <row r="48458" ht="0" hidden="1" customHeight="1" x14ac:dyDescent="0.25"/>
    <row r="48459" ht="0" hidden="1" customHeight="1" x14ac:dyDescent="0.25"/>
    <row r="48460" ht="0" hidden="1" customHeight="1" x14ac:dyDescent="0.25"/>
    <row r="48461" ht="0" hidden="1" customHeight="1" x14ac:dyDescent="0.25"/>
    <row r="48462" ht="0" hidden="1" customHeight="1" x14ac:dyDescent="0.25"/>
    <row r="48463" ht="0" hidden="1" customHeight="1" x14ac:dyDescent="0.25"/>
    <row r="48464" ht="0" hidden="1" customHeight="1" x14ac:dyDescent="0.25"/>
    <row r="48465" ht="0" hidden="1" customHeight="1" x14ac:dyDescent="0.25"/>
    <row r="48466" ht="0" hidden="1" customHeight="1" x14ac:dyDescent="0.25"/>
    <row r="48467" ht="0" hidden="1" customHeight="1" x14ac:dyDescent="0.25"/>
    <row r="48468" ht="0" hidden="1" customHeight="1" x14ac:dyDescent="0.25"/>
    <row r="48469" ht="0" hidden="1" customHeight="1" x14ac:dyDescent="0.25"/>
    <row r="48470" ht="0" hidden="1" customHeight="1" x14ac:dyDescent="0.25"/>
    <row r="48471" ht="0" hidden="1" customHeight="1" x14ac:dyDescent="0.25"/>
    <row r="48472" ht="0" hidden="1" customHeight="1" x14ac:dyDescent="0.25"/>
    <row r="48473" ht="0" hidden="1" customHeight="1" x14ac:dyDescent="0.25"/>
    <row r="48474" ht="0" hidden="1" customHeight="1" x14ac:dyDescent="0.25"/>
    <row r="48475" ht="0" hidden="1" customHeight="1" x14ac:dyDescent="0.25"/>
    <row r="48476" ht="0" hidden="1" customHeight="1" x14ac:dyDescent="0.25"/>
    <row r="48477" ht="0" hidden="1" customHeight="1" x14ac:dyDescent="0.25"/>
    <row r="48478" ht="0" hidden="1" customHeight="1" x14ac:dyDescent="0.25"/>
    <row r="48479" ht="0" hidden="1" customHeight="1" x14ac:dyDescent="0.25"/>
    <row r="48480" ht="0" hidden="1" customHeight="1" x14ac:dyDescent="0.25"/>
    <row r="48481" ht="0" hidden="1" customHeight="1" x14ac:dyDescent="0.25"/>
    <row r="48482" ht="0" hidden="1" customHeight="1" x14ac:dyDescent="0.25"/>
    <row r="48483" ht="0" hidden="1" customHeight="1" x14ac:dyDescent="0.25"/>
    <row r="48484" ht="0" hidden="1" customHeight="1" x14ac:dyDescent="0.25"/>
    <row r="48485" ht="0" hidden="1" customHeight="1" x14ac:dyDescent="0.25"/>
    <row r="48486" ht="0" hidden="1" customHeight="1" x14ac:dyDescent="0.25"/>
    <row r="48487" ht="0" hidden="1" customHeight="1" x14ac:dyDescent="0.25"/>
    <row r="48488" ht="0" hidden="1" customHeight="1" x14ac:dyDescent="0.25"/>
    <row r="48489" ht="0" hidden="1" customHeight="1" x14ac:dyDescent="0.25"/>
    <row r="48490" ht="0" hidden="1" customHeight="1" x14ac:dyDescent="0.25"/>
    <row r="48491" ht="0" hidden="1" customHeight="1" x14ac:dyDescent="0.25"/>
    <row r="48492" ht="0" hidden="1" customHeight="1" x14ac:dyDescent="0.25"/>
    <row r="48493" ht="0" hidden="1" customHeight="1" x14ac:dyDescent="0.25"/>
    <row r="48494" ht="0" hidden="1" customHeight="1" x14ac:dyDescent="0.25"/>
    <row r="48495" ht="0" hidden="1" customHeight="1" x14ac:dyDescent="0.25"/>
    <row r="48496" ht="0" hidden="1" customHeight="1" x14ac:dyDescent="0.25"/>
    <row r="48497" ht="0" hidden="1" customHeight="1" x14ac:dyDescent="0.25"/>
    <row r="48498" ht="0" hidden="1" customHeight="1" x14ac:dyDescent="0.25"/>
    <row r="48499" ht="0" hidden="1" customHeight="1" x14ac:dyDescent="0.25"/>
    <row r="48500" ht="0" hidden="1" customHeight="1" x14ac:dyDescent="0.25"/>
    <row r="48501" ht="0" hidden="1" customHeight="1" x14ac:dyDescent="0.25"/>
    <row r="48502" ht="0" hidden="1" customHeight="1" x14ac:dyDescent="0.25"/>
    <row r="48503" ht="0" hidden="1" customHeight="1" x14ac:dyDescent="0.25"/>
    <row r="48504" ht="0" hidden="1" customHeight="1" x14ac:dyDescent="0.25"/>
    <row r="48505" ht="0" hidden="1" customHeight="1" x14ac:dyDescent="0.25"/>
    <row r="48506" ht="0" hidden="1" customHeight="1" x14ac:dyDescent="0.25"/>
    <row r="48507" ht="0" hidden="1" customHeight="1" x14ac:dyDescent="0.25"/>
    <row r="48508" ht="0" hidden="1" customHeight="1" x14ac:dyDescent="0.25"/>
    <row r="48509" ht="0" hidden="1" customHeight="1" x14ac:dyDescent="0.25"/>
    <row r="48510" ht="0" hidden="1" customHeight="1" x14ac:dyDescent="0.25"/>
    <row r="48511" ht="0" hidden="1" customHeight="1" x14ac:dyDescent="0.25"/>
    <row r="48512" ht="0" hidden="1" customHeight="1" x14ac:dyDescent="0.25"/>
    <row r="48513" ht="0" hidden="1" customHeight="1" x14ac:dyDescent="0.25"/>
    <row r="48514" ht="0" hidden="1" customHeight="1" x14ac:dyDescent="0.25"/>
    <row r="48515" ht="0" hidden="1" customHeight="1" x14ac:dyDescent="0.25"/>
    <row r="48516" ht="0" hidden="1" customHeight="1" x14ac:dyDescent="0.25"/>
    <row r="48517" ht="0" hidden="1" customHeight="1" x14ac:dyDescent="0.25"/>
    <row r="48518" ht="0" hidden="1" customHeight="1" x14ac:dyDescent="0.25"/>
    <row r="48519" ht="0" hidden="1" customHeight="1" x14ac:dyDescent="0.25"/>
    <row r="48520" ht="0" hidden="1" customHeight="1" x14ac:dyDescent="0.25"/>
    <row r="48521" ht="0" hidden="1" customHeight="1" x14ac:dyDescent="0.25"/>
    <row r="48522" ht="0" hidden="1" customHeight="1" x14ac:dyDescent="0.25"/>
    <row r="48523" ht="0" hidden="1" customHeight="1" x14ac:dyDescent="0.25"/>
    <row r="48524" ht="0" hidden="1" customHeight="1" x14ac:dyDescent="0.25"/>
    <row r="48525" ht="0" hidden="1" customHeight="1" x14ac:dyDescent="0.25"/>
    <row r="48526" ht="0" hidden="1" customHeight="1" x14ac:dyDescent="0.25"/>
    <row r="48527" ht="0" hidden="1" customHeight="1" x14ac:dyDescent="0.25"/>
    <row r="48528" ht="0" hidden="1" customHeight="1" x14ac:dyDescent="0.25"/>
    <row r="48529" ht="0" hidden="1" customHeight="1" x14ac:dyDescent="0.25"/>
    <row r="48530" ht="0" hidden="1" customHeight="1" x14ac:dyDescent="0.25"/>
    <row r="48531" ht="0" hidden="1" customHeight="1" x14ac:dyDescent="0.25"/>
    <row r="48532" ht="0" hidden="1" customHeight="1" x14ac:dyDescent="0.25"/>
    <row r="48533" ht="0" hidden="1" customHeight="1" x14ac:dyDescent="0.25"/>
    <row r="48534" ht="0" hidden="1" customHeight="1" x14ac:dyDescent="0.25"/>
    <row r="48535" ht="0" hidden="1" customHeight="1" x14ac:dyDescent="0.25"/>
    <row r="48536" ht="0" hidden="1" customHeight="1" x14ac:dyDescent="0.25"/>
    <row r="48537" ht="0" hidden="1" customHeight="1" x14ac:dyDescent="0.25"/>
    <row r="48538" ht="0" hidden="1" customHeight="1" x14ac:dyDescent="0.25"/>
    <row r="48539" ht="0" hidden="1" customHeight="1" x14ac:dyDescent="0.25"/>
    <row r="48540" ht="0" hidden="1" customHeight="1" x14ac:dyDescent="0.25"/>
    <row r="48541" ht="0" hidden="1" customHeight="1" x14ac:dyDescent="0.25"/>
    <row r="48542" ht="0" hidden="1" customHeight="1" x14ac:dyDescent="0.25"/>
    <row r="48543" ht="0" hidden="1" customHeight="1" x14ac:dyDescent="0.25"/>
    <row r="48544" ht="0" hidden="1" customHeight="1" x14ac:dyDescent="0.25"/>
    <row r="48545" ht="0" hidden="1" customHeight="1" x14ac:dyDescent="0.25"/>
    <row r="48546" ht="0" hidden="1" customHeight="1" x14ac:dyDescent="0.25"/>
    <row r="48547" ht="0" hidden="1" customHeight="1" x14ac:dyDescent="0.25"/>
    <row r="48548" ht="0" hidden="1" customHeight="1" x14ac:dyDescent="0.25"/>
    <row r="48549" ht="0" hidden="1" customHeight="1" x14ac:dyDescent="0.25"/>
    <row r="48550" ht="0" hidden="1" customHeight="1" x14ac:dyDescent="0.25"/>
    <row r="48551" ht="0" hidden="1" customHeight="1" x14ac:dyDescent="0.25"/>
    <row r="48552" ht="0" hidden="1" customHeight="1" x14ac:dyDescent="0.25"/>
    <row r="48553" ht="0" hidden="1" customHeight="1" x14ac:dyDescent="0.25"/>
    <row r="48554" ht="0" hidden="1" customHeight="1" x14ac:dyDescent="0.25"/>
    <row r="48555" ht="0" hidden="1" customHeight="1" x14ac:dyDescent="0.25"/>
    <row r="48556" ht="0" hidden="1" customHeight="1" x14ac:dyDescent="0.25"/>
    <row r="48557" ht="0" hidden="1" customHeight="1" x14ac:dyDescent="0.25"/>
    <row r="48558" ht="0" hidden="1" customHeight="1" x14ac:dyDescent="0.25"/>
    <row r="48559" ht="0" hidden="1" customHeight="1" x14ac:dyDescent="0.25"/>
    <row r="48560" ht="0" hidden="1" customHeight="1" x14ac:dyDescent="0.25"/>
    <row r="48561" ht="0" hidden="1" customHeight="1" x14ac:dyDescent="0.25"/>
    <row r="48562" ht="0" hidden="1" customHeight="1" x14ac:dyDescent="0.25"/>
    <row r="48563" ht="0" hidden="1" customHeight="1" x14ac:dyDescent="0.25"/>
    <row r="48564" ht="0" hidden="1" customHeight="1" x14ac:dyDescent="0.25"/>
    <row r="48565" ht="0" hidden="1" customHeight="1" x14ac:dyDescent="0.25"/>
    <row r="48566" ht="0" hidden="1" customHeight="1" x14ac:dyDescent="0.25"/>
    <row r="48567" ht="0" hidden="1" customHeight="1" x14ac:dyDescent="0.25"/>
    <row r="48568" ht="0" hidden="1" customHeight="1" x14ac:dyDescent="0.25"/>
    <row r="48569" ht="0" hidden="1" customHeight="1" x14ac:dyDescent="0.25"/>
    <row r="48570" ht="0" hidden="1" customHeight="1" x14ac:dyDescent="0.25"/>
    <row r="48571" ht="0" hidden="1" customHeight="1" x14ac:dyDescent="0.25"/>
    <row r="48572" ht="0" hidden="1" customHeight="1" x14ac:dyDescent="0.25"/>
    <row r="48573" ht="0" hidden="1" customHeight="1" x14ac:dyDescent="0.25"/>
    <row r="48574" ht="0" hidden="1" customHeight="1" x14ac:dyDescent="0.25"/>
    <row r="48575" ht="0" hidden="1" customHeight="1" x14ac:dyDescent="0.25"/>
    <row r="48576" ht="0" hidden="1" customHeight="1" x14ac:dyDescent="0.25"/>
    <row r="48577" ht="0" hidden="1" customHeight="1" x14ac:dyDescent="0.25"/>
    <row r="48578" ht="0" hidden="1" customHeight="1" x14ac:dyDescent="0.25"/>
    <row r="48579" ht="0" hidden="1" customHeight="1" x14ac:dyDescent="0.25"/>
    <row r="48580" ht="0" hidden="1" customHeight="1" x14ac:dyDescent="0.25"/>
    <row r="48581" ht="0" hidden="1" customHeight="1" x14ac:dyDescent="0.25"/>
    <row r="48582" ht="0" hidden="1" customHeight="1" x14ac:dyDescent="0.25"/>
    <row r="48583" ht="0" hidden="1" customHeight="1" x14ac:dyDescent="0.25"/>
    <row r="48584" ht="0" hidden="1" customHeight="1" x14ac:dyDescent="0.25"/>
    <row r="48585" ht="0" hidden="1" customHeight="1" x14ac:dyDescent="0.25"/>
    <row r="48586" ht="0" hidden="1" customHeight="1" x14ac:dyDescent="0.25"/>
    <row r="48587" ht="0" hidden="1" customHeight="1" x14ac:dyDescent="0.25"/>
    <row r="48588" ht="0" hidden="1" customHeight="1" x14ac:dyDescent="0.25"/>
    <row r="48589" ht="0" hidden="1" customHeight="1" x14ac:dyDescent="0.25"/>
    <row r="48590" ht="0" hidden="1" customHeight="1" x14ac:dyDescent="0.25"/>
    <row r="48591" ht="0" hidden="1" customHeight="1" x14ac:dyDescent="0.25"/>
    <row r="48592" ht="0" hidden="1" customHeight="1" x14ac:dyDescent="0.25"/>
    <row r="48593" ht="0" hidden="1" customHeight="1" x14ac:dyDescent="0.25"/>
    <row r="48594" ht="0" hidden="1" customHeight="1" x14ac:dyDescent="0.25"/>
    <row r="48595" ht="0" hidden="1" customHeight="1" x14ac:dyDescent="0.25"/>
    <row r="48596" ht="0" hidden="1" customHeight="1" x14ac:dyDescent="0.25"/>
    <row r="48597" ht="0" hidden="1" customHeight="1" x14ac:dyDescent="0.25"/>
    <row r="48598" ht="0" hidden="1" customHeight="1" x14ac:dyDescent="0.25"/>
    <row r="48599" ht="0" hidden="1" customHeight="1" x14ac:dyDescent="0.25"/>
    <row r="48600" ht="0" hidden="1" customHeight="1" x14ac:dyDescent="0.25"/>
    <row r="48601" ht="0" hidden="1" customHeight="1" x14ac:dyDescent="0.25"/>
    <row r="48602" ht="0" hidden="1" customHeight="1" x14ac:dyDescent="0.25"/>
    <row r="48603" ht="0" hidden="1" customHeight="1" x14ac:dyDescent="0.25"/>
    <row r="48604" ht="0" hidden="1" customHeight="1" x14ac:dyDescent="0.25"/>
    <row r="48605" ht="0" hidden="1" customHeight="1" x14ac:dyDescent="0.25"/>
    <row r="48606" ht="0" hidden="1" customHeight="1" x14ac:dyDescent="0.25"/>
    <row r="48607" ht="0" hidden="1" customHeight="1" x14ac:dyDescent="0.25"/>
    <row r="48608" ht="0" hidden="1" customHeight="1" x14ac:dyDescent="0.25"/>
    <row r="48609" ht="0" hidden="1" customHeight="1" x14ac:dyDescent="0.25"/>
    <row r="48610" ht="0" hidden="1" customHeight="1" x14ac:dyDescent="0.25"/>
    <row r="48611" ht="0" hidden="1" customHeight="1" x14ac:dyDescent="0.25"/>
    <row r="48612" ht="0" hidden="1" customHeight="1" x14ac:dyDescent="0.25"/>
    <row r="48613" ht="0" hidden="1" customHeight="1" x14ac:dyDescent="0.25"/>
    <row r="48614" ht="0" hidden="1" customHeight="1" x14ac:dyDescent="0.25"/>
    <row r="48615" ht="0" hidden="1" customHeight="1" x14ac:dyDescent="0.25"/>
    <row r="48616" ht="0" hidden="1" customHeight="1" x14ac:dyDescent="0.25"/>
    <row r="48617" ht="0" hidden="1" customHeight="1" x14ac:dyDescent="0.25"/>
    <row r="48618" ht="0" hidden="1" customHeight="1" x14ac:dyDescent="0.25"/>
    <row r="48619" ht="0" hidden="1" customHeight="1" x14ac:dyDescent="0.25"/>
    <row r="48620" ht="0" hidden="1" customHeight="1" x14ac:dyDescent="0.25"/>
    <row r="48621" ht="0" hidden="1" customHeight="1" x14ac:dyDescent="0.25"/>
    <row r="48622" ht="0" hidden="1" customHeight="1" x14ac:dyDescent="0.25"/>
    <row r="48623" ht="0" hidden="1" customHeight="1" x14ac:dyDescent="0.25"/>
    <row r="48624" ht="0" hidden="1" customHeight="1" x14ac:dyDescent="0.25"/>
    <row r="48625" ht="0" hidden="1" customHeight="1" x14ac:dyDescent="0.25"/>
    <row r="48626" ht="0" hidden="1" customHeight="1" x14ac:dyDescent="0.25"/>
    <row r="48627" ht="0" hidden="1" customHeight="1" x14ac:dyDescent="0.25"/>
    <row r="48628" ht="0" hidden="1" customHeight="1" x14ac:dyDescent="0.25"/>
    <row r="48629" ht="0" hidden="1" customHeight="1" x14ac:dyDescent="0.25"/>
    <row r="48630" ht="0" hidden="1" customHeight="1" x14ac:dyDescent="0.25"/>
    <row r="48631" ht="0" hidden="1" customHeight="1" x14ac:dyDescent="0.25"/>
    <row r="48632" ht="0" hidden="1" customHeight="1" x14ac:dyDescent="0.25"/>
    <row r="48633" ht="0" hidden="1" customHeight="1" x14ac:dyDescent="0.25"/>
    <row r="48634" ht="0" hidden="1" customHeight="1" x14ac:dyDescent="0.25"/>
    <row r="48635" ht="0" hidden="1" customHeight="1" x14ac:dyDescent="0.25"/>
    <row r="48636" ht="0" hidden="1" customHeight="1" x14ac:dyDescent="0.25"/>
    <row r="48637" ht="0" hidden="1" customHeight="1" x14ac:dyDescent="0.25"/>
    <row r="48638" ht="0" hidden="1" customHeight="1" x14ac:dyDescent="0.25"/>
    <row r="48639" ht="0" hidden="1" customHeight="1" x14ac:dyDescent="0.25"/>
    <row r="48640" ht="0" hidden="1" customHeight="1" x14ac:dyDescent="0.25"/>
    <row r="48641" ht="0" hidden="1" customHeight="1" x14ac:dyDescent="0.25"/>
    <row r="48642" ht="0" hidden="1" customHeight="1" x14ac:dyDescent="0.25"/>
    <row r="48643" ht="0" hidden="1" customHeight="1" x14ac:dyDescent="0.25"/>
    <row r="48644" ht="0" hidden="1" customHeight="1" x14ac:dyDescent="0.25"/>
    <row r="48645" ht="0" hidden="1" customHeight="1" x14ac:dyDescent="0.25"/>
    <row r="48646" ht="0" hidden="1" customHeight="1" x14ac:dyDescent="0.25"/>
    <row r="48647" ht="0" hidden="1" customHeight="1" x14ac:dyDescent="0.25"/>
    <row r="48648" ht="0" hidden="1" customHeight="1" x14ac:dyDescent="0.25"/>
    <row r="48649" ht="0" hidden="1" customHeight="1" x14ac:dyDescent="0.25"/>
    <row r="48650" ht="0" hidden="1" customHeight="1" x14ac:dyDescent="0.25"/>
    <row r="48651" ht="0" hidden="1" customHeight="1" x14ac:dyDescent="0.25"/>
    <row r="48652" ht="0" hidden="1" customHeight="1" x14ac:dyDescent="0.25"/>
    <row r="48653" ht="0" hidden="1" customHeight="1" x14ac:dyDescent="0.25"/>
    <row r="48654" ht="0" hidden="1" customHeight="1" x14ac:dyDescent="0.25"/>
    <row r="48655" ht="0" hidden="1" customHeight="1" x14ac:dyDescent="0.25"/>
    <row r="48656" ht="0" hidden="1" customHeight="1" x14ac:dyDescent="0.25"/>
    <row r="48657" ht="0" hidden="1" customHeight="1" x14ac:dyDescent="0.25"/>
    <row r="48658" ht="0" hidden="1" customHeight="1" x14ac:dyDescent="0.25"/>
    <row r="48659" ht="0" hidden="1" customHeight="1" x14ac:dyDescent="0.25"/>
    <row r="48660" ht="0" hidden="1" customHeight="1" x14ac:dyDescent="0.25"/>
    <row r="48661" ht="0" hidden="1" customHeight="1" x14ac:dyDescent="0.25"/>
    <row r="48662" ht="0" hidden="1" customHeight="1" x14ac:dyDescent="0.25"/>
    <row r="48663" ht="0" hidden="1" customHeight="1" x14ac:dyDescent="0.25"/>
    <row r="48664" ht="0" hidden="1" customHeight="1" x14ac:dyDescent="0.25"/>
    <row r="48665" ht="0" hidden="1" customHeight="1" x14ac:dyDescent="0.25"/>
    <row r="48666" ht="0" hidden="1" customHeight="1" x14ac:dyDescent="0.25"/>
    <row r="48667" ht="0" hidden="1" customHeight="1" x14ac:dyDescent="0.25"/>
    <row r="48668" ht="0" hidden="1" customHeight="1" x14ac:dyDescent="0.25"/>
    <row r="48669" ht="0" hidden="1" customHeight="1" x14ac:dyDescent="0.25"/>
    <row r="48670" ht="0" hidden="1" customHeight="1" x14ac:dyDescent="0.25"/>
    <row r="48671" ht="0" hidden="1" customHeight="1" x14ac:dyDescent="0.25"/>
    <row r="48672" ht="0" hidden="1" customHeight="1" x14ac:dyDescent="0.25"/>
    <row r="48673" ht="0" hidden="1" customHeight="1" x14ac:dyDescent="0.25"/>
    <row r="48674" ht="0" hidden="1" customHeight="1" x14ac:dyDescent="0.25"/>
    <row r="48675" ht="0" hidden="1" customHeight="1" x14ac:dyDescent="0.25"/>
    <row r="48676" ht="0" hidden="1" customHeight="1" x14ac:dyDescent="0.25"/>
    <row r="48677" ht="0" hidden="1" customHeight="1" x14ac:dyDescent="0.25"/>
    <row r="48678" ht="0" hidden="1" customHeight="1" x14ac:dyDescent="0.25"/>
    <row r="48679" ht="0" hidden="1" customHeight="1" x14ac:dyDescent="0.25"/>
    <row r="48680" ht="0" hidden="1" customHeight="1" x14ac:dyDescent="0.25"/>
    <row r="48681" ht="0" hidden="1" customHeight="1" x14ac:dyDescent="0.25"/>
    <row r="48682" ht="0" hidden="1" customHeight="1" x14ac:dyDescent="0.25"/>
    <row r="48683" ht="0" hidden="1" customHeight="1" x14ac:dyDescent="0.25"/>
    <row r="48684" ht="0" hidden="1" customHeight="1" x14ac:dyDescent="0.25"/>
    <row r="48685" ht="0" hidden="1" customHeight="1" x14ac:dyDescent="0.25"/>
    <row r="48686" ht="0" hidden="1" customHeight="1" x14ac:dyDescent="0.25"/>
    <row r="48687" ht="0" hidden="1" customHeight="1" x14ac:dyDescent="0.25"/>
    <row r="48688" ht="0" hidden="1" customHeight="1" x14ac:dyDescent="0.25"/>
    <row r="48689" ht="0" hidden="1" customHeight="1" x14ac:dyDescent="0.25"/>
    <row r="48690" ht="0" hidden="1" customHeight="1" x14ac:dyDescent="0.25"/>
    <row r="48691" ht="0" hidden="1" customHeight="1" x14ac:dyDescent="0.25"/>
    <row r="48692" ht="0" hidden="1" customHeight="1" x14ac:dyDescent="0.25"/>
    <row r="48693" ht="0" hidden="1" customHeight="1" x14ac:dyDescent="0.25"/>
    <row r="48694" ht="0" hidden="1" customHeight="1" x14ac:dyDescent="0.25"/>
    <row r="48695" ht="0" hidden="1" customHeight="1" x14ac:dyDescent="0.25"/>
    <row r="48696" ht="0" hidden="1" customHeight="1" x14ac:dyDescent="0.25"/>
    <row r="48697" ht="0" hidden="1" customHeight="1" x14ac:dyDescent="0.25"/>
    <row r="48698" ht="0" hidden="1" customHeight="1" x14ac:dyDescent="0.25"/>
    <row r="48699" ht="0" hidden="1" customHeight="1" x14ac:dyDescent="0.25"/>
    <row r="48700" ht="0" hidden="1" customHeight="1" x14ac:dyDescent="0.25"/>
    <row r="48701" ht="0" hidden="1" customHeight="1" x14ac:dyDescent="0.25"/>
    <row r="48702" ht="0" hidden="1" customHeight="1" x14ac:dyDescent="0.25"/>
    <row r="48703" ht="0" hidden="1" customHeight="1" x14ac:dyDescent="0.25"/>
    <row r="48704" ht="0" hidden="1" customHeight="1" x14ac:dyDescent="0.25"/>
    <row r="48705" ht="0" hidden="1" customHeight="1" x14ac:dyDescent="0.25"/>
    <row r="48706" ht="0" hidden="1" customHeight="1" x14ac:dyDescent="0.25"/>
    <row r="48707" ht="0" hidden="1" customHeight="1" x14ac:dyDescent="0.25"/>
    <row r="48708" ht="0" hidden="1" customHeight="1" x14ac:dyDescent="0.25"/>
    <row r="48709" ht="0" hidden="1" customHeight="1" x14ac:dyDescent="0.25"/>
    <row r="48710" ht="0" hidden="1" customHeight="1" x14ac:dyDescent="0.25"/>
    <row r="48711" ht="0" hidden="1" customHeight="1" x14ac:dyDescent="0.25"/>
    <row r="48712" ht="0" hidden="1" customHeight="1" x14ac:dyDescent="0.25"/>
    <row r="48713" ht="0" hidden="1" customHeight="1" x14ac:dyDescent="0.25"/>
    <row r="48714" ht="0" hidden="1" customHeight="1" x14ac:dyDescent="0.25"/>
    <row r="48715" ht="0" hidden="1" customHeight="1" x14ac:dyDescent="0.25"/>
    <row r="48716" ht="0" hidden="1" customHeight="1" x14ac:dyDescent="0.25"/>
    <row r="48717" ht="0" hidden="1" customHeight="1" x14ac:dyDescent="0.25"/>
    <row r="48718" ht="0" hidden="1" customHeight="1" x14ac:dyDescent="0.25"/>
    <row r="48719" ht="0" hidden="1" customHeight="1" x14ac:dyDescent="0.25"/>
    <row r="48720" ht="0" hidden="1" customHeight="1" x14ac:dyDescent="0.25"/>
    <row r="48721" ht="0" hidden="1" customHeight="1" x14ac:dyDescent="0.25"/>
    <row r="48722" ht="0" hidden="1" customHeight="1" x14ac:dyDescent="0.25"/>
    <row r="48723" ht="0" hidden="1" customHeight="1" x14ac:dyDescent="0.25"/>
    <row r="48724" ht="0" hidden="1" customHeight="1" x14ac:dyDescent="0.25"/>
    <row r="48725" ht="0" hidden="1" customHeight="1" x14ac:dyDescent="0.25"/>
    <row r="48726" ht="0" hidden="1" customHeight="1" x14ac:dyDescent="0.25"/>
    <row r="48727" ht="0" hidden="1" customHeight="1" x14ac:dyDescent="0.25"/>
    <row r="48728" ht="0" hidden="1" customHeight="1" x14ac:dyDescent="0.25"/>
    <row r="48729" ht="0" hidden="1" customHeight="1" x14ac:dyDescent="0.25"/>
    <row r="48730" ht="0" hidden="1" customHeight="1" x14ac:dyDescent="0.25"/>
    <row r="48731" ht="0" hidden="1" customHeight="1" x14ac:dyDescent="0.25"/>
    <row r="48732" ht="0" hidden="1" customHeight="1" x14ac:dyDescent="0.25"/>
    <row r="48733" ht="0" hidden="1" customHeight="1" x14ac:dyDescent="0.25"/>
    <row r="48734" ht="0" hidden="1" customHeight="1" x14ac:dyDescent="0.25"/>
    <row r="48735" ht="0" hidden="1" customHeight="1" x14ac:dyDescent="0.25"/>
    <row r="48736" ht="0" hidden="1" customHeight="1" x14ac:dyDescent="0.25"/>
    <row r="48737" ht="0" hidden="1" customHeight="1" x14ac:dyDescent="0.25"/>
    <row r="48738" ht="0" hidden="1" customHeight="1" x14ac:dyDescent="0.25"/>
    <row r="48739" ht="0" hidden="1" customHeight="1" x14ac:dyDescent="0.25"/>
    <row r="48740" ht="0" hidden="1" customHeight="1" x14ac:dyDescent="0.25"/>
    <row r="48741" ht="0" hidden="1" customHeight="1" x14ac:dyDescent="0.25"/>
    <row r="48742" ht="0" hidden="1" customHeight="1" x14ac:dyDescent="0.25"/>
    <row r="48743" ht="0" hidden="1" customHeight="1" x14ac:dyDescent="0.25"/>
    <row r="48744" ht="0" hidden="1" customHeight="1" x14ac:dyDescent="0.25"/>
    <row r="48745" ht="0" hidden="1" customHeight="1" x14ac:dyDescent="0.25"/>
    <row r="48746" ht="0" hidden="1" customHeight="1" x14ac:dyDescent="0.25"/>
    <row r="48747" ht="0" hidden="1" customHeight="1" x14ac:dyDescent="0.25"/>
    <row r="48748" ht="0" hidden="1" customHeight="1" x14ac:dyDescent="0.25"/>
    <row r="48749" ht="0" hidden="1" customHeight="1" x14ac:dyDescent="0.25"/>
    <row r="48750" ht="0" hidden="1" customHeight="1" x14ac:dyDescent="0.25"/>
    <row r="48751" ht="0" hidden="1" customHeight="1" x14ac:dyDescent="0.25"/>
    <row r="48752" ht="0" hidden="1" customHeight="1" x14ac:dyDescent="0.25"/>
    <row r="48753" ht="0" hidden="1" customHeight="1" x14ac:dyDescent="0.25"/>
    <row r="48754" ht="0" hidden="1" customHeight="1" x14ac:dyDescent="0.25"/>
    <row r="48755" ht="0" hidden="1" customHeight="1" x14ac:dyDescent="0.25"/>
    <row r="48756" ht="0" hidden="1" customHeight="1" x14ac:dyDescent="0.25"/>
    <row r="48757" ht="0" hidden="1" customHeight="1" x14ac:dyDescent="0.25"/>
    <row r="48758" ht="0" hidden="1" customHeight="1" x14ac:dyDescent="0.25"/>
    <row r="48759" ht="0" hidden="1" customHeight="1" x14ac:dyDescent="0.25"/>
    <row r="48760" ht="0" hidden="1" customHeight="1" x14ac:dyDescent="0.25"/>
    <row r="48761" ht="0" hidden="1" customHeight="1" x14ac:dyDescent="0.25"/>
    <row r="48762" ht="0" hidden="1" customHeight="1" x14ac:dyDescent="0.25"/>
    <row r="48763" ht="0" hidden="1" customHeight="1" x14ac:dyDescent="0.25"/>
    <row r="48764" ht="0" hidden="1" customHeight="1" x14ac:dyDescent="0.25"/>
    <row r="48765" ht="0" hidden="1" customHeight="1" x14ac:dyDescent="0.25"/>
    <row r="48766" ht="0" hidden="1" customHeight="1" x14ac:dyDescent="0.25"/>
    <row r="48767" ht="0" hidden="1" customHeight="1" x14ac:dyDescent="0.25"/>
    <row r="48768" ht="0" hidden="1" customHeight="1" x14ac:dyDescent="0.25"/>
    <row r="48769" ht="0" hidden="1" customHeight="1" x14ac:dyDescent="0.25"/>
    <row r="48770" ht="0" hidden="1" customHeight="1" x14ac:dyDescent="0.25"/>
    <row r="48771" ht="0" hidden="1" customHeight="1" x14ac:dyDescent="0.25"/>
    <row r="48772" ht="0" hidden="1" customHeight="1" x14ac:dyDescent="0.25"/>
    <row r="48773" ht="0" hidden="1" customHeight="1" x14ac:dyDescent="0.25"/>
    <row r="48774" ht="0" hidden="1" customHeight="1" x14ac:dyDescent="0.25"/>
    <row r="48775" ht="0" hidden="1" customHeight="1" x14ac:dyDescent="0.25"/>
    <row r="48776" ht="0" hidden="1" customHeight="1" x14ac:dyDescent="0.25"/>
    <row r="48777" ht="0" hidden="1" customHeight="1" x14ac:dyDescent="0.25"/>
    <row r="48778" ht="0" hidden="1" customHeight="1" x14ac:dyDescent="0.25"/>
    <row r="48779" ht="0" hidden="1" customHeight="1" x14ac:dyDescent="0.25"/>
    <row r="48780" ht="0" hidden="1" customHeight="1" x14ac:dyDescent="0.25"/>
    <row r="48781" ht="0" hidden="1" customHeight="1" x14ac:dyDescent="0.25"/>
    <row r="48782" ht="0" hidden="1" customHeight="1" x14ac:dyDescent="0.25"/>
    <row r="48783" ht="0" hidden="1" customHeight="1" x14ac:dyDescent="0.25"/>
    <row r="48784" ht="0" hidden="1" customHeight="1" x14ac:dyDescent="0.25"/>
    <row r="48785" ht="0" hidden="1" customHeight="1" x14ac:dyDescent="0.25"/>
    <row r="48786" ht="0" hidden="1" customHeight="1" x14ac:dyDescent="0.25"/>
    <row r="48787" ht="0" hidden="1" customHeight="1" x14ac:dyDescent="0.25"/>
    <row r="48788" ht="0" hidden="1" customHeight="1" x14ac:dyDescent="0.25"/>
    <row r="48789" ht="0" hidden="1" customHeight="1" x14ac:dyDescent="0.25"/>
    <row r="48790" ht="0" hidden="1" customHeight="1" x14ac:dyDescent="0.25"/>
    <row r="48791" ht="0" hidden="1" customHeight="1" x14ac:dyDescent="0.25"/>
    <row r="48792" ht="0" hidden="1" customHeight="1" x14ac:dyDescent="0.25"/>
    <row r="48793" ht="0" hidden="1" customHeight="1" x14ac:dyDescent="0.25"/>
    <row r="48794" ht="0" hidden="1" customHeight="1" x14ac:dyDescent="0.25"/>
    <row r="48795" ht="0" hidden="1" customHeight="1" x14ac:dyDescent="0.25"/>
    <row r="48796" ht="0" hidden="1" customHeight="1" x14ac:dyDescent="0.25"/>
    <row r="48797" ht="0" hidden="1" customHeight="1" x14ac:dyDescent="0.25"/>
    <row r="48798" ht="0" hidden="1" customHeight="1" x14ac:dyDescent="0.25"/>
    <row r="48799" ht="0" hidden="1" customHeight="1" x14ac:dyDescent="0.25"/>
    <row r="48800" ht="0" hidden="1" customHeight="1" x14ac:dyDescent="0.25"/>
    <row r="48801" ht="0" hidden="1" customHeight="1" x14ac:dyDescent="0.25"/>
    <row r="48802" ht="0" hidden="1" customHeight="1" x14ac:dyDescent="0.25"/>
    <row r="48803" ht="0" hidden="1" customHeight="1" x14ac:dyDescent="0.25"/>
    <row r="48804" ht="0" hidden="1" customHeight="1" x14ac:dyDescent="0.25"/>
    <row r="48805" ht="0" hidden="1" customHeight="1" x14ac:dyDescent="0.25"/>
    <row r="48806" ht="0" hidden="1" customHeight="1" x14ac:dyDescent="0.25"/>
    <row r="48807" ht="0" hidden="1" customHeight="1" x14ac:dyDescent="0.25"/>
    <row r="48808" ht="0" hidden="1" customHeight="1" x14ac:dyDescent="0.25"/>
    <row r="48809" ht="0" hidden="1" customHeight="1" x14ac:dyDescent="0.25"/>
    <row r="48810" ht="0" hidden="1" customHeight="1" x14ac:dyDescent="0.25"/>
    <row r="48811" ht="0" hidden="1" customHeight="1" x14ac:dyDescent="0.25"/>
    <row r="48812" ht="0" hidden="1" customHeight="1" x14ac:dyDescent="0.25"/>
    <row r="48813" ht="0" hidden="1" customHeight="1" x14ac:dyDescent="0.25"/>
    <row r="48814" ht="0" hidden="1" customHeight="1" x14ac:dyDescent="0.25"/>
    <row r="48815" ht="0" hidden="1" customHeight="1" x14ac:dyDescent="0.25"/>
    <row r="48816" ht="0" hidden="1" customHeight="1" x14ac:dyDescent="0.25"/>
    <row r="48817" ht="0" hidden="1" customHeight="1" x14ac:dyDescent="0.25"/>
    <row r="48818" ht="0" hidden="1" customHeight="1" x14ac:dyDescent="0.25"/>
    <row r="48819" ht="0" hidden="1" customHeight="1" x14ac:dyDescent="0.25"/>
    <row r="48820" ht="0" hidden="1" customHeight="1" x14ac:dyDescent="0.25"/>
    <row r="48821" ht="0" hidden="1" customHeight="1" x14ac:dyDescent="0.25"/>
    <row r="48822" ht="0" hidden="1" customHeight="1" x14ac:dyDescent="0.25"/>
    <row r="48823" ht="0" hidden="1" customHeight="1" x14ac:dyDescent="0.25"/>
    <row r="48824" ht="0" hidden="1" customHeight="1" x14ac:dyDescent="0.25"/>
    <row r="48825" ht="0" hidden="1" customHeight="1" x14ac:dyDescent="0.25"/>
    <row r="48826" ht="0" hidden="1" customHeight="1" x14ac:dyDescent="0.25"/>
    <row r="48827" ht="0" hidden="1" customHeight="1" x14ac:dyDescent="0.25"/>
    <row r="48828" ht="0" hidden="1" customHeight="1" x14ac:dyDescent="0.25"/>
    <row r="48829" ht="0" hidden="1" customHeight="1" x14ac:dyDescent="0.25"/>
    <row r="48830" ht="0" hidden="1" customHeight="1" x14ac:dyDescent="0.25"/>
    <row r="48831" ht="0" hidden="1" customHeight="1" x14ac:dyDescent="0.25"/>
    <row r="48832" ht="0" hidden="1" customHeight="1" x14ac:dyDescent="0.25"/>
    <row r="48833" ht="0" hidden="1" customHeight="1" x14ac:dyDescent="0.25"/>
    <row r="48834" ht="0" hidden="1" customHeight="1" x14ac:dyDescent="0.25"/>
    <row r="48835" ht="0" hidden="1" customHeight="1" x14ac:dyDescent="0.25"/>
    <row r="48836" ht="0" hidden="1" customHeight="1" x14ac:dyDescent="0.25"/>
    <row r="48837" ht="0" hidden="1" customHeight="1" x14ac:dyDescent="0.25"/>
    <row r="48838" ht="0" hidden="1" customHeight="1" x14ac:dyDescent="0.25"/>
    <row r="48839" ht="0" hidden="1" customHeight="1" x14ac:dyDescent="0.25"/>
    <row r="48840" ht="0" hidden="1" customHeight="1" x14ac:dyDescent="0.25"/>
    <row r="48841" ht="0" hidden="1" customHeight="1" x14ac:dyDescent="0.25"/>
    <row r="48842" ht="0" hidden="1" customHeight="1" x14ac:dyDescent="0.25"/>
    <row r="48843" ht="0" hidden="1" customHeight="1" x14ac:dyDescent="0.25"/>
    <row r="48844" ht="0" hidden="1" customHeight="1" x14ac:dyDescent="0.25"/>
    <row r="48845" ht="0" hidden="1" customHeight="1" x14ac:dyDescent="0.25"/>
    <row r="48846" ht="0" hidden="1" customHeight="1" x14ac:dyDescent="0.25"/>
    <row r="48847" ht="0" hidden="1" customHeight="1" x14ac:dyDescent="0.25"/>
    <row r="48848" ht="0" hidden="1" customHeight="1" x14ac:dyDescent="0.25"/>
    <row r="48849" ht="0" hidden="1" customHeight="1" x14ac:dyDescent="0.25"/>
    <row r="48850" ht="0" hidden="1" customHeight="1" x14ac:dyDescent="0.25"/>
    <row r="48851" ht="0" hidden="1" customHeight="1" x14ac:dyDescent="0.25"/>
    <row r="48852" ht="0" hidden="1" customHeight="1" x14ac:dyDescent="0.25"/>
    <row r="48853" ht="0" hidden="1" customHeight="1" x14ac:dyDescent="0.25"/>
    <row r="48854" ht="0" hidden="1" customHeight="1" x14ac:dyDescent="0.25"/>
    <row r="48855" ht="0" hidden="1" customHeight="1" x14ac:dyDescent="0.25"/>
    <row r="48856" ht="0" hidden="1" customHeight="1" x14ac:dyDescent="0.25"/>
    <row r="48857" ht="0" hidden="1" customHeight="1" x14ac:dyDescent="0.25"/>
    <row r="48858" ht="0" hidden="1" customHeight="1" x14ac:dyDescent="0.25"/>
    <row r="48859" ht="0" hidden="1" customHeight="1" x14ac:dyDescent="0.25"/>
    <row r="48860" ht="0" hidden="1" customHeight="1" x14ac:dyDescent="0.25"/>
    <row r="48861" ht="0" hidden="1" customHeight="1" x14ac:dyDescent="0.25"/>
    <row r="48862" ht="0" hidden="1" customHeight="1" x14ac:dyDescent="0.25"/>
    <row r="48863" ht="0" hidden="1" customHeight="1" x14ac:dyDescent="0.25"/>
    <row r="48864" ht="0" hidden="1" customHeight="1" x14ac:dyDescent="0.25"/>
    <row r="48865" ht="0" hidden="1" customHeight="1" x14ac:dyDescent="0.25"/>
    <row r="48866" ht="0" hidden="1" customHeight="1" x14ac:dyDescent="0.25"/>
    <row r="48867" ht="0" hidden="1" customHeight="1" x14ac:dyDescent="0.25"/>
    <row r="48868" ht="0" hidden="1" customHeight="1" x14ac:dyDescent="0.25"/>
    <row r="48869" ht="0" hidden="1" customHeight="1" x14ac:dyDescent="0.25"/>
    <row r="48870" ht="0" hidden="1" customHeight="1" x14ac:dyDescent="0.25"/>
    <row r="48871" ht="0" hidden="1" customHeight="1" x14ac:dyDescent="0.25"/>
    <row r="48872" ht="0" hidden="1" customHeight="1" x14ac:dyDescent="0.25"/>
    <row r="48873" ht="0" hidden="1" customHeight="1" x14ac:dyDescent="0.25"/>
    <row r="48874" ht="0" hidden="1" customHeight="1" x14ac:dyDescent="0.25"/>
    <row r="48875" ht="0" hidden="1" customHeight="1" x14ac:dyDescent="0.25"/>
    <row r="48876" ht="0" hidden="1" customHeight="1" x14ac:dyDescent="0.25"/>
    <row r="48877" ht="0" hidden="1" customHeight="1" x14ac:dyDescent="0.25"/>
    <row r="48878" ht="0" hidden="1" customHeight="1" x14ac:dyDescent="0.25"/>
    <row r="48879" ht="0" hidden="1" customHeight="1" x14ac:dyDescent="0.25"/>
    <row r="48880" ht="0" hidden="1" customHeight="1" x14ac:dyDescent="0.25"/>
    <row r="48881" ht="0" hidden="1" customHeight="1" x14ac:dyDescent="0.25"/>
    <row r="48882" ht="0" hidden="1" customHeight="1" x14ac:dyDescent="0.25"/>
    <row r="48883" ht="0" hidden="1" customHeight="1" x14ac:dyDescent="0.25"/>
    <row r="48884" ht="0" hidden="1" customHeight="1" x14ac:dyDescent="0.25"/>
    <row r="48885" ht="0" hidden="1" customHeight="1" x14ac:dyDescent="0.25"/>
    <row r="48886" ht="0" hidden="1" customHeight="1" x14ac:dyDescent="0.25"/>
    <row r="48887" ht="0" hidden="1" customHeight="1" x14ac:dyDescent="0.25"/>
    <row r="48888" ht="0" hidden="1" customHeight="1" x14ac:dyDescent="0.25"/>
    <row r="48889" ht="0" hidden="1" customHeight="1" x14ac:dyDescent="0.25"/>
    <row r="48890" ht="0" hidden="1" customHeight="1" x14ac:dyDescent="0.25"/>
    <row r="48891" ht="0" hidden="1" customHeight="1" x14ac:dyDescent="0.25"/>
    <row r="48892" ht="0" hidden="1" customHeight="1" x14ac:dyDescent="0.25"/>
    <row r="48893" ht="0" hidden="1" customHeight="1" x14ac:dyDescent="0.25"/>
    <row r="48894" ht="0" hidden="1" customHeight="1" x14ac:dyDescent="0.25"/>
    <row r="48895" ht="0" hidden="1" customHeight="1" x14ac:dyDescent="0.25"/>
    <row r="48896" ht="0" hidden="1" customHeight="1" x14ac:dyDescent="0.25"/>
    <row r="48897" ht="0" hidden="1" customHeight="1" x14ac:dyDescent="0.25"/>
    <row r="48898" ht="0" hidden="1" customHeight="1" x14ac:dyDescent="0.25"/>
    <row r="48899" ht="0" hidden="1" customHeight="1" x14ac:dyDescent="0.25"/>
    <row r="48900" ht="0" hidden="1" customHeight="1" x14ac:dyDescent="0.25"/>
    <row r="48901" ht="0" hidden="1" customHeight="1" x14ac:dyDescent="0.25"/>
    <row r="48902" ht="0" hidden="1" customHeight="1" x14ac:dyDescent="0.25"/>
    <row r="48903" ht="0" hidden="1" customHeight="1" x14ac:dyDescent="0.25"/>
    <row r="48904" ht="0" hidden="1" customHeight="1" x14ac:dyDescent="0.25"/>
    <row r="48905" ht="0" hidden="1" customHeight="1" x14ac:dyDescent="0.25"/>
    <row r="48906" ht="0" hidden="1" customHeight="1" x14ac:dyDescent="0.25"/>
    <row r="48907" ht="0" hidden="1" customHeight="1" x14ac:dyDescent="0.25"/>
    <row r="48908" ht="0" hidden="1" customHeight="1" x14ac:dyDescent="0.25"/>
    <row r="48909" ht="0" hidden="1" customHeight="1" x14ac:dyDescent="0.25"/>
    <row r="48910" ht="0" hidden="1" customHeight="1" x14ac:dyDescent="0.25"/>
    <row r="48911" ht="0" hidden="1" customHeight="1" x14ac:dyDescent="0.25"/>
    <row r="48912" ht="0" hidden="1" customHeight="1" x14ac:dyDescent="0.25"/>
    <row r="48913" ht="0" hidden="1" customHeight="1" x14ac:dyDescent="0.25"/>
    <row r="48914" ht="0" hidden="1" customHeight="1" x14ac:dyDescent="0.25"/>
    <row r="48915" ht="0" hidden="1" customHeight="1" x14ac:dyDescent="0.25"/>
    <row r="48916" ht="0" hidden="1" customHeight="1" x14ac:dyDescent="0.25"/>
    <row r="48917" ht="0" hidden="1" customHeight="1" x14ac:dyDescent="0.25"/>
    <row r="48918" ht="0" hidden="1" customHeight="1" x14ac:dyDescent="0.25"/>
    <row r="48919" ht="0" hidden="1" customHeight="1" x14ac:dyDescent="0.25"/>
    <row r="48920" ht="0" hidden="1" customHeight="1" x14ac:dyDescent="0.25"/>
    <row r="48921" ht="0" hidden="1" customHeight="1" x14ac:dyDescent="0.25"/>
    <row r="48922" ht="0" hidden="1" customHeight="1" x14ac:dyDescent="0.25"/>
    <row r="48923" ht="0" hidden="1" customHeight="1" x14ac:dyDescent="0.25"/>
    <row r="48924" ht="0" hidden="1" customHeight="1" x14ac:dyDescent="0.25"/>
    <row r="48925" ht="0" hidden="1" customHeight="1" x14ac:dyDescent="0.25"/>
    <row r="48926" ht="0" hidden="1" customHeight="1" x14ac:dyDescent="0.25"/>
    <row r="48927" ht="0" hidden="1" customHeight="1" x14ac:dyDescent="0.25"/>
    <row r="48928" ht="0" hidden="1" customHeight="1" x14ac:dyDescent="0.25"/>
    <row r="48929" ht="0" hidden="1" customHeight="1" x14ac:dyDescent="0.25"/>
    <row r="48930" ht="0" hidden="1" customHeight="1" x14ac:dyDescent="0.25"/>
    <row r="48931" ht="0" hidden="1" customHeight="1" x14ac:dyDescent="0.25"/>
    <row r="48932" ht="0" hidden="1" customHeight="1" x14ac:dyDescent="0.25"/>
    <row r="48933" ht="0" hidden="1" customHeight="1" x14ac:dyDescent="0.25"/>
    <row r="48934" ht="0" hidden="1" customHeight="1" x14ac:dyDescent="0.25"/>
    <row r="48935" ht="0" hidden="1" customHeight="1" x14ac:dyDescent="0.25"/>
    <row r="48936" ht="0" hidden="1" customHeight="1" x14ac:dyDescent="0.25"/>
    <row r="48937" ht="0" hidden="1" customHeight="1" x14ac:dyDescent="0.25"/>
    <row r="48938" ht="0" hidden="1" customHeight="1" x14ac:dyDescent="0.25"/>
    <row r="48939" ht="0" hidden="1" customHeight="1" x14ac:dyDescent="0.25"/>
    <row r="48940" ht="0" hidden="1" customHeight="1" x14ac:dyDescent="0.25"/>
    <row r="48941" ht="0" hidden="1" customHeight="1" x14ac:dyDescent="0.25"/>
    <row r="48942" ht="0" hidden="1" customHeight="1" x14ac:dyDescent="0.25"/>
    <row r="48943" ht="0" hidden="1" customHeight="1" x14ac:dyDescent="0.25"/>
    <row r="48944" ht="0" hidden="1" customHeight="1" x14ac:dyDescent="0.25"/>
    <row r="48945" ht="0" hidden="1" customHeight="1" x14ac:dyDescent="0.25"/>
    <row r="48946" ht="0" hidden="1" customHeight="1" x14ac:dyDescent="0.25"/>
    <row r="48947" ht="0" hidden="1" customHeight="1" x14ac:dyDescent="0.25"/>
    <row r="48948" ht="0" hidden="1" customHeight="1" x14ac:dyDescent="0.25"/>
    <row r="48949" ht="0" hidden="1" customHeight="1" x14ac:dyDescent="0.25"/>
    <row r="48950" ht="0" hidden="1" customHeight="1" x14ac:dyDescent="0.25"/>
    <row r="48951" ht="0" hidden="1" customHeight="1" x14ac:dyDescent="0.25"/>
    <row r="48952" ht="0" hidden="1" customHeight="1" x14ac:dyDescent="0.25"/>
    <row r="48953" ht="0" hidden="1" customHeight="1" x14ac:dyDescent="0.25"/>
    <row r="48954" ht="0" hidden="1" customHeight="1" x14ac:dyDescent="0.25"/>
    <row r="48955" ht="0" hidden="1" customHeight="1" x14ac:dyDescent="0.25"/>
    <row r="48956" ht="0" hidden="1" customHeight="1" x14ac:dyDescent="0.25"/>
    <row r="48957" ht="0" hidden="1" customHeight="1" x14ac:dyDescent="0.25"/>
    <row r="48958" ht="0" hidden="1" customHeight="1" x14ac:dyDescent="0.25"/>
    <row r="48959" ht="0" hidden="1" customHeight="1" x14ac:dyDescent="0.25"/>
    <row r="48960" ht="0" hidden="1" customHeight="1" x14ac:dyDescent="0.25"/>
    <row r="48961" ht="0" hidden="1" customHeight="1" x14ac:dyDescent="0.25"/>
    <row r="48962" ht="0" hidden="1" customHeight="1" x14ac:dyDescent="0.25"/>
    <row r="48963" ht="0" hidden="1" customHeight="1" x14ac:dyDescent="0.25"/>
    <row r="48964" ht="0" hidden="1" customHeight="1" x14ac:dyDescent="0.25"/>
    <row r="48965" ht="0" hidden="1" customHeight="1" x14ac:dyDescent="0.25"/>
    <row r="48966" ht="0" hidden="1" customHeight="1" x14ac:dyDescent="0.25"/>
    <row r="48967" ht="0" hidden="1" customHeight="1" x14ac:dyDescent="0.25"/>
    <row r="48968" ht="0" hidden="1" customHeight="1" x14ac:dyDescent="0.25"/>
    <row r="48969" ht="0" hidden="1" customHeight="1" x14ac:dyDescent="0.25"/>
    <row r="48970" ht="0" hidden="1" customHeight="1" x14ac:dyDescent="0.25"/>
    <row r="48971" ht="0" hidden="1" customHeight="1" x14ac:dyDescent="0.25"/>
    <row r="48972" ht="0" hidden="1" customHeight="1" x14ac:dyDescent="0.25"/>
    <row r="48973" ht="0" hidden="1" customHeight="1" x14ac:dyDescent="0.25"/>
    <row r="48974" ht="0" hidden="1" customHeight="1" x14ac:dyDescent="0.25"/>
    <row r="48975" ht="0" hidden="1" customHeight="1" x14ac:dyDescent="0.25"/>
    <row r="48976" ht="0" hidden="1" customHeight="1" x14ac:dyDescent="0.25"/>
    <row r="48977" ht="0" hidden="1" customHeight="1" x14ac:dyDescent="0.25"/>
    <row r="48978" ht="0" hidden="1" customHeight="1" x14ac:dyDescent="0.25"/>
    <row r="48979" ht="0" hidden="1" customHeight="1" x14ac:dyDescent="0.25"/>
    <row r="48980" ht="0" hidden="1" customHeight="1" x14ac:dyDescent="0.25"/>
    <row r="48981" ht="0" hidden="1" customHeight="1" x14ac:dyDescent="0.25"/>
    <row r="48982" ht="0" hidden="1" customHeight="1" x14ac:dyDescent="0.25"/>
    <row r="48983" ht="0" hidden="1" customHeight="1" x14ac:dyDescent="0.25"/>
    <row r="48984" ht="0" hidden="1" customHeight="1" x14ac:dyDescent="0.25"/>
    <row r="48985" ht="0" hidden="1" customHeight="1" x14ac:dyDescent="0.25"/>
    <row r="48986" ht="0" hidden="1" customHeight="1" x14ac:dyDescent="0.25"/>
    <row r="48987" ht="0" hidden="1" customHeight="1" x14ac:dyDescent="0.25"/>
    <row r="48988" ht="0" hidden="1" customHeight="1" x14ac:dyDescent="0.25"/>
    <row r="48989" ht="0" hidden="1" customHeight="1" x14ac:dyDescent="0.25"/>
    <row r="48990" ht="0" hidden="1" customHeight="1" x14ac:dyDescent="0.25"/>
    <row r="48991" ht="0" hidden="1" customHeight="1" x14ac:dyDescent="0.25"/>
    <row r="48992" ht="0" hidden="1" customHeight="1" x14ac:dyDescent="0.25"/>
    <row r="48993" ht="0" hidden="1" customHeight="1" x14ac:dyDescent="0.25"/>
    <row r="48994" ht="0" hidden="1" customHeight="1" x14ac:dyDescent="0.25"/>
    <row r="48995" ht="0" hidden="1" customHeight="1" x14ac:dyDescent="0.25"/>
    <row r="48996" ht="0" hidden="1" customHeight="1" x14ac:dyDescent="0.25"/>
    <row r="48997" ht="0" hidden="1" customHeight="1" x14ac:dyDescent="0.25"/>
    <row r="48998" ht="0" hidden="1" customHeight="1" x14ac:dyDescent="0.25"/>
    <row r="48999" ht="0" hidden="1" customHeight="1" x14ac:dyDescent="0.25"/>
    <row r="49000" ht="0" hidden="1" customHeight="1" x14ac:dyDescent="0.25"/>
    <row r="49001" ht="0" hidden="1" customHeight="1" x14ac:dyDescent="0.25"/>
    <row r="49002" ht="0" hidden="1" customHeight="1" x14ac:dyDescent="0.25"/>
    <row r="49003" ht="0" hidden="1" customHeight="1" x14ac:dyDescent="0.25"/>
    <row r="49004" ht="0" hidden="1" customHeight="1" x14ac:dyDescent="0.25"/>
    <row r="49005" ht="0" hidden="1" customHeight="1" x14ac:dyDescent="0.25"/>
    <row r="49006" ht="0" hidden="1" customHeight="1" x14ac:dyDescent="0.25"/>
    <row r="49007" ht="0" hidden="1" customHeight="1" x14ac:dyDescent="0.25"/>
    <row r="49008" ht="0" hidden="1" customHeight="1" x14ac:dyDescent="0.25"/>
    <row r="49009" ht="0" hidden="1" customHeight="1" x14ac:dyDescent="0.25"/>
    <row r="49010" ht="0" hidden="1" customHeight="1" x14ac:dyDescent="0.25"/>
    <row r="49011" ht="0" hidden="1" customHeight="1" x14ac:dyDescent="0.25"/>
    <row r="49012" ht="0" hidden="1" customHeight="1" x14ac:dyDescent="0.25"/>
    <row r="49013" ht="0" hidden="1" customHeight="1" x14ac:dyDescent="0.25"/>
    <row r="49014" ht="0" hidden="1" customHeight="1" x14ac:dyDescent="0.25"/>
    <row r="49015" ht="0" hidden="1" customHeight="1" x14ac:dyDescent="0.25"/>
    <row r="49016" ht="0" hidden="1" customHeight="1" x14ac:dyDescent="0.25"/>
    <row r="49017" ht="0" hidden="1" customHeight="1" x14ac:dyDescent="0.25"/>
    <row r="49018" ht="0" hidden="1" customHeight="1" x14ac:dyDescent="0.25"/>
    <row r="49019" ht="0" hidden="1" customHeight="1" x14ac:dyDescent="0.25"/>
    <row r="49020" ht="0" hidden="1" customHeight="1" x14ac:dyDescent="0.25"/>
    <row r="49021" ht="0" hidden="1" customHeight="1" x14ac:dyDescent="0.25"/>
    <row r="49022" ht="0" hidden="1" customHeight="1" x14ac:dyDescent="0.25"/>
    <row r="49023" ht="0" hidden="1" customHeight="1" x14ac:dyDescent="0.25"/>
    <row r="49024" ht="0" hidden="1" customHeight="1" x14ac:dyDescent="0.25"/>
    <row r="49025" ht="0" hidden="1" customHeight="1" x14ac:dyDescent="0.25"/>
    <row r="49026" ht="0" hidden="1" customHeight="1" x14ac:dyDescent="0.25"/>
    <row r="49027" ht="0" hidden="1" customHeight="1" x14ac:dyDescent="0.25"/>
    <row r="49028" ht="0" hidden="1" customHeight="1" x14ac:dyDescent="0.25"/>
    <row r="49029" ht="0" hidden="1" customHeight="1" x14ac:dyDescent="0.25"/>
    <row r="49030" ht="0" hidden="1" customHeight="1" x14ac:dyDescent="0.25"/>
    <row r="49031" ht="0" hidden="1" customHeight="1" x14ac:dyDescent="0.25"/>
    <row r="49032" ht="0" hidden="1" customHeight="1" x14ac:dyDescent="0.25"/>
    <row r="49033" ht="0" hidden="1" customHeight="1" x14ac:dyDescent="0.25"/>
    <row r="49034" ht="0" hidden="1" customHeight="1" x14ac:dyDescent="0.25"/>
    <row r="49035" ht="0" hidden="1" customHeight="1" x14ac:dyDescent="0.25"/>
    <row r="49036" ht="0" hidden="1" customHeight="1" x14ac:dyDescent="0.25"/>
    <row r="49037" ht="0" hidden="1" customHeight="1" x14ac:dyDescent="0.25"/>
    <row r="49038" ht="0" hidden="1" customHeight="1" x14ac:dyDescent="0.25"/>
    <row r="49039" ht="0" hidden="1" customHeight="1" x14ac:dyDescent="0.25"/>
    <row r="49040" ht="0" hidden="1" customHeight="1" x14ac:dyDescent="0.25"/>
    <row r="49041" ht="0" hidden="1" customHeight="1" x14ac:dyDescent="0.25"/>
    <row r="49042" ht="0" hidden="1" customHeight="1" x14ac:dyDescent="0.25"/>
    <row r="49043" ht="0" hidden="1" customHeight="1" x14ac:dyDescent="0.25"/>
    <row r="49044" ht="0" hidden="1" customHeight="1" x14ac:dyDescent="0.25"/>
    <row r="49045" ht="0" hidden="1" customHeight="1" x14ac:dyDescent="0.25"/>
    <row r="49046" ht="0" hidden="1" customHeight="1" x14ac:dyDescent="0.25"/>
    <row r="49047" ht="0" hidden="1" customHeight="1" x14ac:dyDescent="0.25"/>
    <row r="49048" ht="0" hidden="1" customHeight="1" x14ac:dyDescent="0.25"/>
    <row r="49049" ht="0" hidden="1" customHeight="1" x14ac:dyDescent="0.25"/>
    <row r="49050" ht="0" hidden="1" customHeight="1" x14ac:dyDescent="0.25"/>
    <row r="49051" ht="0" hidden="1" customHeight="1" x14ac:dyDescent="0.25"/>
    <row r="49052" ht="0" hidden="1" customHeight="1" x14ac:dyDescent="0.25"/>
    <row r="49053" ht="0" hidden="1" customHeight="1" x14ac:dyDescent="0.25"/>
    <row r="49054" ht="0" hidden="1" customHeight="1" x14ac:dyDescent="0.25"/>
    <row r="49055" ht="0" hidden="1" customHeight="1" x14ac:dyDescent="0.25"/>
    <row r="49056" ht="0" hidden="1" customHeight="1" x14ac:dyDescent="0.25"/>
    <row r="49057" ht="0" hidden="1" customHeight="1" x14ac:dyDescent="0.25"/>
    <row r="49058" ht="0" hidden="1" customHeight="1" x14ac:dyDescent="0.25"/>
    <row r="49059" ht="0" hidden="1" customHeight="1" x14ac:dyDescent="0.25"/>
    <row r="49060" ht="0" hidden="1" customHeight="1" x14ac:dyDescent="0.25"/>
    <row r="49061" ht="0" hidden="1" customHeight="1" x14ac:dyDescent="0.25"/>
    <row r="49062" ht="0" hidden="1" customHeight="1" x14ac:dyDescent="0.25"/>
    <row r="49063" ht="0" hidden="1" customHeight="1" x14ac:dyDescent="0.25"/>
    <row r="49064" ht="0" hidden="1" customHeight="1" x14ac:dyDescent="0.25"/>
    <row r="49065" ht="0" hidden="1" customHeight="1" x14ac:dyDescent="0.25"/>
    <row r="49066" ht="0" hidden="1" customHeight="1" x14ac:dyDescent="0.25"/>
    <row r="49067" ht="0" hidden="1" customHeight="1" x14ac:dyDescent="0.25"/>
    <row r="49068" ht="0" hidden="1" customHeight="1" x14ac:dyDescent="0.25"/>
    <row r="49069" ht="0" hidden="1" customHeight="1" x14ac:dyDescent="0.25"/>
    <row r="49070" ht="0" hidden="1" customHeight="1" x14ac:dyDescent="0.25"/>
    <row r="49071" ht="0" hidden="1" customHeight="1" x14ac:dyDescent="0.25"/>
    <row r="49072" ht="0" hidden="1" customHeight="1" x14ac:dyDescent="0.25"/>
    <row r="49073" ht="0" hidden="1" customHeight="1" x14ac:dyDescent="0.25"/>
    <row r="49074" ht="0" hidden="1" customHeight="1" x14ac:dyDescent="0.25"/>
    <row r="49075" ht="0" hidden="1" customHeight="1" x14ac:dyDescent="0.25"/>
    <row r="49076" ht="0" hidden="1" customHeight="1" x14ac:dyDescent="0.25"/>
    <row r="49077" ht="0" hidden="1" customHeight="1" x14ac:dyDescent="0.25"/>
    <row r="49078" ht="0" hidden="1" customHeight="1" x14ac:dyDescent="0.25"/>
    <row r="49079" ht="0" hidden="1" customHeight="1" x14ac:dyDescent="0.25"/>
    <row r="49080" ht="0" hidden="1" customHeight="1" x14ac:dyDescent="0.25"/>
    <row r="49081" ht="0" hidden="1" customHeight="1" x14ac:dyDescent="0.25"/>
    <row r="49082" ht="0" hidden="1" customHeight="1" x14ac:dyDescent="0.25"/>
    <row r="49083" ht="0" hidden="1" customHeight="1" x14ac:dyDescent="0.25"/>
    <row r="49084" ht="0" hidden="1" customHeight="1" x14ac:dyDescent="0.25"/>
    <row r="49085" ht="0" hidden="1" customHeight="1" x14ac:dyDescent="0.25"/>
    <row r="49086" ht="0" hidden="1" customHeight="1" x14ac:dyDescent="0.25"/>
    <row r="49087" ht="0" hidden="1" customHeight="1" x14ac:dyDescent="0.25"/>
    <row r="49088" ht="0" hidden="1" customHeight="1" x14ac:dyDescent="0.25"/>
    <row r="49089" ht="0" hidden="1" customHeight="1" x14ac:dyDescent="0.25"/>
    <row r="49090" ht="0" hidden="1" customHeight="1" x14ac:dyDescent="0.25"/>
    <row r="49091" ht="0" hidden="1" customHeight="1" x14ac:dyDescent="0.25"/>
    <row r="49092" ht="0" hidden="1" customHeight="1" x14ac:dyDescent="0.25"/>
    <row r="49093" ht="0" hidden="1" customHeight="1" x14ac:dyDescent="0.25"/>
    <row r="49094" ht="0" hidden="1" customHeight="1" x14ac:dyDescent="0.25"/>
    <row r="49095" ht="0" hidden="1" customHeight="1" x14ac:dyDescent="0.25"/>
    <row r="49096" ht="0" hidden="1" customHeight="1" x14ac:dyDescent="0.25"/>
    <row r="49097" ht="0" hidden="1" customHeight="1" x14ac:dyDescent="0.25"/>
    <row r="49098" ht="0" hidden="1" customHeight="1" x14ac:dyDescent="0.25"/>
    <row r="49099" ht="0" hidden="1" customHeight="1" x14ac:dyDescent="0.25"/>
    <row r="49100" ht="0" hidden="1" customHeight="1" x14ac:dyDescent="0.25"/>
    <row r="49101" ht="0" hidden="1" customHeight="1" x14ac:dyDescent="0.25"/>
    <row r="49102" ht="0" hidden="1" customHeight="1" x14ac:dyDescent="0.25"/>
    <row r="49103" ht="0" hidden="1" customHeight="1" x14ac:dyDescent="0.25"/>
    <row r="49104" ht="0" hidden="1" customHeight="1" x14ac:dyDescent="0.25"/>
    <row r="49105" ht="0" hidden="1" customHeight="1" x14ac:dyDescent="0.25"/>
    <row r="49106" ht="0" hidden="1" customHeight="1" x14ac:dyDescent="0.25"/>
    <row r="49107" ht="0" hidden="1" customHeight="1" x14ac:dyDescent="0.25"/>
    <row r="49108" ht="0" hidden="1" customHeight="1" x14ac:dyDescent="0.25"/>
    <row r="49109" ht="0" hidden="1" customHeight="1" x14ac:dyDescent="0.25"/>
    <row r="49110" ht="0" hidden="1" customHeight="1" x14ac:dyDescent="0.25"/>
    <row r="49111" ht="0" hidden="1" customHeight="1" x14ac:dyDescent="0.25"/>
    <row r="49112" ht="0" hidden="1" customHeight="1" x14ac:dyDescent="0.25"/>
    <row r="49113" ht="0" hidden="1" customHeight="1" x14ac:dyDescent="0.25"/>
    <row r="49114" ht="0" hidden="1" customHeight="1" x14ac:dyDescent="0.25"/>
    <row r="49115" ht="0" hidden="1" customHeight="1" x14ac:dyDescent="0.25"/>
    <row r="49116" ht="0" hidden="1" customHeight="1" x14ac:dyDescent="0.25"/>
    <row r="49117" ht="0" hidden="1" customHeight="1" x14ac:dyDescent="0.25"/>
    <row r="49118" ht="0" hidden="1" customHeight="1" x14ac:dyDescent="0.25"/>
    <row r="49119" ht="0" hidden="1" customHeight="1" x14ac:dyDescent="0.25"/>
    <row r="49120" ht="0" hidden="1" customHeight="1" x14ac:dyDescent="0.25"/>
    <row r="49121" ht="0" hidden="1" customHeight="1" x14ac:dyDescent="0.25"/>
    <row r="49122" ht="0" hidden="1" customHeight="1" x14ac:dyDescent="0.25"/>
    <row r="49123" ht="0" hidden="1" customHeight="1" x14ac:dyDescent="0.25"/>
    <row r="49124" ht="0" hidden="1" customHeight="1" x14ac:dyDescent="0.25"/>
    <row r="49125" ht="0" hidden="1" customHeight="1" x14ac:dyDescent="0.25"/>
    <row r="49126" ht="0" hidden="1" customHeight="1" x14ac:dyDescent="0.25"/>
    <row r="49127" ht="0" hidden="1" customHeight="1" x14ac:dyDescent="0.25"/>
    <row r="49128" ht="0" hidden="1" customHeight="1" x14ac:dyDescent="0.25"/>
    <row r="49129" ht="0" hidden="1" customHeight="1" x14ac:dyDescent="0.25"/>
    <row r="49130" ht="0" hidden="1" customHeight="1" x14ac:dyDescent="0.25"/>
    <row r="49131" ht="0" hidden="1" customHeight="1" x14ac:dyDescent="0.25"/>
    <row r="49132" ht="0" hidden="1" customHeight="1" x14ac:dyDescent="0.25"/>
    <row r="49133" ht="0" hidden="1" customHeight="1" x14ac:dyDescent="0.25"/>
    <row r="49134" ht="0" hidden="1" customHeight="1" x14ac:dyDescent="0.25"/>
    <row r="49135" ht="0" hidden="1" customHeight="1" x14ac:dyDescent="0.25"/>
    <row r="49136" ht="0" hidden="1" customHeight="1" x14ac:dyDescent="0.25"/>
    <row r="49137" ht="0" hidden="1" customHeight="1" x14ac:dyDescent="0.25"/>
    <row r="49138" ht="0" hidden="1" customHeight="1" x14ac:dyDescent="0.25"/>
    <row r="49139" ht="0" hidden="1" customHeight="1" x14ac:dyDescent="0.25"/>
    <row r="49140" ht="0" hidden="1" customHeight="1" x14ac:dyDescent="0.25"/>
    <row r="49141" ht="0" hidden="1" customHeight="1" x14ac:dyDescent="0.25"/>
    <row r="49142" ht="0" hidden="1" customHeight="1" x14ac:dyDescent="0.25"/>
    <row r="49143" ht="0" hidden="1" customHeight="1" x14ac:dyDescent="0.25"/>
    <row r="49144" ht="0" hidden="1" customHeight="1" x14ac:dyDescent="0.25"/>
    <row r="49145" ht="0" hidden="1" customHeight="1" x14ac:dyDescent="0.25"/>
    <row r="49146" ht="0" hidden="1" customHeight="1" x14ac:dyDescent="0.25"/>
    <row r="49147" ht="0" hidden="1" customHeight="1" x14ac:dyDescent="0.25"/>
    <row r="49148" ht="0" hidden="1" customHeight="1" x14ac:dyDescent="0.25"/>
    <row r="49149" ht="0" hidden="1" customHeight="1" x14ac:dyDescent="0.25"/>
    <row r="49150" ht="0" hidden="1" customHeight="1" x14ac:dyDescent="0.25"/>
    <row r="49151" ht="0" hidden="1" customHeight="1" x14ac:dyDescent="0.25"/>
    <row r="49152" ht="0" hidden="1" customHeight="1" x14ac:dyDescent="0.25"/>
    <row r="49153" ht="0" hidden="1" customHeight="1" x14ac:dyDescent="0.25"/>
    <row r="49154" ht="0" hidden="1" customHeight="1" x14ac:dyDescent="0.25"/>
    <row r="49155" ht="0" hidden="1" customHeight="1" x14ac:dyDescent="0.25"/>
    <row r="49156" ht="0" hidden="1" customHeight="1" x14ac:dyDescent="0.25"/>
    <row r="49157" ht="0" hidden="1" customHeight="1" x14ac:dyDescent="0.25"/>
    <row r="49158" ht="0" hidden="1" customHeight="1" x14ac:dyDescent="0.25"/>
    <row r="49159" ht="0" hidden="1" customHeight="1" x14ac:dyDescent="0.25"/>
    <row r="49160" ht="0" hidden="1" customHeight="1" x14ac:dyDescent="0.25"/>
    <row r="49161" ht="0" hidden="1" customHeight="1" x14ac:dyDescent="0.25"/>
    <row r="49162" ht="0" hidden="1" customHeight="1" x14ac:dyDescent="0.25"/>
    <row r="49163" ht="0" hidden="1" customHeight="1" x14ac:dyDescent="0.25"/>
    <row r="49164" ht="0" hidden="1" customHeight="1" x14ac:dyDescent="0.25"/>
    <row r="49165" ht="0" hidden="1" customHeight="1" x14ac:dyDescent="0.25"/>
    <row r="49166" ht="0" hidden="1" customHeight="1" x14ac:dyDescent="0.25"/>
    <row r="49167" ht="0" hidden="1" customHeight="1" x14ac:dyDescent="0.25"/>
    <row r="49168" ht="0" hidden="1" customHeight="1" x14ac:dyDescent="0.25"/>
    <row r="49169" ht="0" hidden="1" customHeight="1" x14ac:dyDescent="0.25"/>
    <row r="49170" ht="0" hidden="1" customHeight="1" x14ac:dyDescent="0.25"/>
    <row r="49171" ht="0" hidden="1" customHeight="1" x14ac:dyDescent="0.25"/>
    <row r="49172" ht="0" hidden="1" customHeight="1" x14ac:dyDescent="0.25"/>
    <row r="49173" ht="0" hidden="1" customHeight="1" x14ac:dyDescent="0.25"/>
    <row r="49174" ht="0" hidden="1" customHeight="1" x14ac:dyDescent="0.25"/>
    <row r="49175" ht="0" hidden="1" customHeight="1" x14ac:dyDescent="0.25"/>
    <row r="49176" ht="0" hidden="1" customHeight="1" x14ac:dyDescent="0.25"/>
    <row r="49177" ht="0" hidden="1" customHeight="1" x14ac:dyDescent="0.25"/>
    <row r="49178" ht="0" hidden="1" customHeight="1" x14ac:dyDescent="0.25"/>
    <row r="49179" ht="0" hidden="1" customHeight="1" x14ac:dyDescent="0.25"/>
    <row r="49180" ht="0" hidden="1" customHeight="1" x14ac:dyDescent="0.25"/>
    <row r="49181" ht="0" hidden="1" customHeight="1" x14ac:dyDescent="0.25"/>
    <row r="49182" ht="0" hidden="1" customHeight="1" x14ac:dyDescent="0.25"/>
    <row r="49183" ht="0" hidden="1" customHeight="1" x14ac:dyDescent="0.25"/>
    <row r="49184" ht="0" hidden="1" customHeight="1" x14ac:dyDescent="0.25"/>
    <row r="49185" ht="0" hidden="1" customHeight="1" x14ac:dyDescent="0.25"/>
    <row r="49186" ht="0" hidden="1" customHeight="1" x14ac:dyDescent="0.25"/>
    <row r="49187" ht="0" hidden="1" customHeight="1" x14ac:dyDescent="0.25"/>
    <row r="49188" ht="0" hidden="1" customHeight="1" x14ac:dyDescent="0.25"/>
    <row r="49189" ht="0" hidden="1" customHeight="1" x14ac:dyDescent="0.25"/>
    <row r="49190" ht="0" hidden="1" customHeight="1" x14ac:dyDescent="0.25"/>
    <row r="49191" ht="0" hidden="1" customHeight="1" x14ac:dyDescent="0.25"/>
    <row r="49192" ht="0" hidden="1" customHeight="1" x14ac:dyDescent="0.25"/>
    <row r="49193" ht="0" hidden="1" customHeight="1" x14ac:dyDescent="0.25"/>
    <row r="49194" ht="0" hidden="1" customHeight="1" x14ac:dyDescent="0.25"/>
    <row r="49195" ht="0" hidden="1" customHeight="1" x14ac:dyDescent="0.25"/>
    <row r="49196" ht="0" hidden="1" customHeight="1" x14ac:dyDescent="0.25"/>
    <row r="49197" ht="0" hidden="1" customHeight="1" x14ac:dyDescent="0.25"/>
    <row r="49198" ht="0" hidden="1" customHeight="1" x14ac:dyDescent="0.25"/>
    <row r="49199" ht="0" hidden="1" customHeight="1" x14ac:dyDescent="0.25"/>
    <row r="49200" ht="0" hidden="1" customHeight="1" x14ac:dyDescent="0.25"/>
    <row r="49201" ht="0" hidden="1" customHeight="1" x14ac:dyDescent="0.25"/>
    <row r="49202" ht="0" hidden="1" customHeight="1" x14ac:dyDescent="0.25"/>
    <row r="49203" ht="0" hidden="1" customHeight="1" x14ac:dyDescent="0.25"/>
    <row r="49204" ht="0" hidden="1" customHeight="1" x14ac:dyDescent="0.25"/>
    <row r="49205" ht="0" hidden="1" customHeight="1" x14ac:dyDescent="0.25"/>
    <row r="49206" ht="0" hidden="1" customHeight="1" x14ac:dyDescent="0.25"/>
    <row r="49207" ht="0" hidden="1" customHeight="1" x14ac:dyDescent="0.25"/>
    <row r="49208" ht="0" hidden="1" customHeight="1" x14ac:dyDescent="0.25"/>
    <row r="49209" ht="0" hidden="1" customHeight="1" x14ac:dyDescent="0.25"/>
    <row r="49210" ht="0" hidden="1" customHeight="1" x14ac:dyDescent="0.25"/>
    <row r="49211" ht="0" hidden="1" customHeight="1" x14ac:dyDescent="0.25"/>
    <row r="49212" ht="0" hidden="1" customHeight="1" x14ac:dyDescent="0.25"/>
    <row r="49213" ht="0" hidden="1" customHeight="1" x14ac:dyDescent="0.25"/>
    <row r="49214" ht="0" hidden="1" customHeight="1" x14ac:dyDescent="0.25"/>
    <row r="49215" ht="0" hidden="1" customHeight="1" x14ac:dyDescent="0.25"/>
    <row r="49216" ht="0" hidden="1" customHeight="1" x14ac:dyDescent="0.25"/>
    <row r="49217" ht="0" hidden="1" customHeight="1" x14ac:dyDescent="0.25"/>
    <row r="49218" ht="0" hidden="1" customHeight="1" x14ac:dyDescent="0.25"/>
    <row r="49219" ht="0" hidden="1" customHeight="1" x14ac:dyDescent="0.25"/>
    <row r="49220" ht="0" hidden="1" customHeight="1" x14ac:dyDescent="0.25"/>
    <row r="49221" ht="0" hidden="1" customHeight="1" x14ac:dyDescent="0.25"/>
    <row r="49222" ht="0" hidden="1" customHeight="1" x14ac:dyDescent="0.25"/>
    <row r="49223" ht="0" hidden="1" customHeight="1" x14ac:dyDescent="0.25"/>
    <row r="49224" ht="0" hidden="1" customHeight="1" x14ac:dyDescent="0.25"/>
    <row r="49225" ht="0" hidden="1" customHeight="1" x14ac:dyDescent="0.25"/>
    <row r="49226" ht="0" hidden="1" customHeight="1" x14ac:dyDescent="0.25"/>
    <row r="49227" ht="0" hidden="1" customHeight="1" x14ac:dyDescent="0.25"/>
    <row r="49228" ht="0" hidden="1" customHeight="1" x14ac:dyDescent="0.25"/>
    <row r="49229" ht="0" hidden="1" customHeight="1" x14ac:dyDescent="0.25"/>
    <row r="49230" ht="0" hidden="1" customHeight="1" x14ac:dyDescent="0.25"/>
    <row r="49231" ht="0" hidden="1" customHeight="1" x14ac:dyDescent="0.25"/>
    <row r="49232" ht="0" hidden="1" customHeight="1" x14ac:dyDescent="0.25"/>
    <row r="49233" ht="0" hidden="1" customHeight="1" x14ac:dyDescent="0.25"/>
    <row r="49234" ht="0" hidden="1" customHeight="1" x14ac:dyDescent="0.25"/>
    <row r="49235" ht="0" hidden="1" customHeight="1" x14ac:dyDescent="0.25"/>
    <row r="49236" ht="0" hidden="1" customHeight="1" x14ac:dyDescent="0.25"/>
    <row r="49237" ht="0" hidden="1" customHeight="1" x14ac:dyDescent="0.25"/>
    <row r="49238" ht="0" hidden="1" customHeight="1" x14ac:dyDescent="0.25"/>
    <row r="49239" ht="0" hidden="1" customHeight="1" x14ac:dyDescent="0.25"/>
    <row r="49240" ht="0" hidden="1" customHeight="1" x14ac:dyDescent="0.25"/>
    <row r="49241" ht="0" hidden="1" customHeight="1" x14ac:dyDescent="0.25"/>
    <row r="49242" ht="0" hidden="1" customHeight="1" x14ac:dyDescent="0.25"/>
    <row r="49243" ht="0" hidden="1" customHeight="1" x14ac:dyDescent="0.25"/>
    <row r="49244" ht="0" hidden="1" customHeight="1" x14ac:dyDescent="0.25"/>
    <row r="49245" ht="0" hidden="1" customHeight="1" x14ac:dyDescent="0.25"/>
    <row r="49246" ht="0" hidden="1" customHeight="1" x14ac:dyDescent="0.25"/>
    <row r="49247" ht="0" hidden="1" customHeight="1" x14ac:dyDescent="0.25"/>
    <row r="49248" ht="0" hidden="1" customHeight="1" x14ac:dyDescent="0.25"/>
    <row r="49249" ht="0" hidden="1" customHeight="1" x14ac:dyDescent="0.25"/>
    <row r="49250" ht="0" hidden="1" customHeight="1" x14ac:dyDescent="0.25"/>
    <row r="49251" ht="0" hidden="1" customHeight="1" x14ac:dyDescent="0.25"/>
    <row r="49252" ht="0" hidden="1" customHeight="1" x14ac:dyDescent="0.25"/>
    <row r="49253" ht="0" hidden="1" customHeight="1" x14ac:dyDescent="0.25"/>
    <row r="49254" ht="0" hidden="1" customHeight="1" x14ac:dyDescent="0.25"/>
    <row r="49255" ht="0" hidden="1" customHeight="1" x14ac:dyDescent="0.25"/>
    <row r="49256" ht="0" hidden="1" customHeight="1" x14ac:dyDescent="0.25"/>
    <row r="49257" ht="0" hidden="1" customHeight="1" x14ac:dyDescent="0.25"/>
    <row r="49258" ht="0" hidden="1" customHeight="1" x14ac:dyDescent="0.25"/>
    <row r="49259" ht="0" hidden="1" customHeight="1" x14ac:dyDescent="0.25"/>
    <row r="49260" ht="0" hidden="1" customHeight="1" x14ac:dyDescent="0.25"/>
    <row r="49261" ht="0" hidden="1" customHeight="1" x14ac:dyDescent="0.25"/>
    <row r="49262" ht="0" hidden="1" customHeight="1" x14ac:dyDescent="0.25"/>
    <row r="49263" ht="0" hidden="1" customHeight="1" x14ac:dyDescent="0.25"/>
    <row r="49264" ht="0" hidden="1" customHeight="1" x14ac:dyDescent="0.25"/>
    <row r="49265" ht="0" hidden="1" customHeight="1" x14ac:dyDescent="0.25"/>
    <row r="49266" ht="0" hidden="1" customHeight="1" x14ac:dyDescent="0.25"/>
    <row r="49267" ht="0" hidden="1" customHeight="1" x14ac:dyDescent="0.25"/>
    <row r="49268" ht="0" hidden="1" customHeight="1" x14ac:dyDescent="0.25"/>
    <row r="49269" ht="0" hidden="1" customHeight="1" x14ac:dyDescent="0.25"/>
    <row r="49270" ht="0" hidden="1" customHeight="1" x14ac:dyDescent="0.25"/>
    <row r="49271" ht="0" hidden="1" customHeight="1" x14ac:dyDescent="0.25"/>
    <row r="49272" ht="0" hidden="1" customHeight="1" x14ac:dyDescent="0.25"/>
    <row r="49273" ht="0" hidden="1" customHeight="1" x14ac:dyDescent="0.25"/>
    <row r="49274" ht="0" hidden="1" customHeight="1" x14ac:dyDescent="0.25"/>
    <row r="49275" ht="0" hidden="1" customHeight="1" x14ac:dyDescent="0.25"/>
    <row r="49276" ht="0" hidden="1" customHeight="1" x14ac:dyDescent="0.25"/>
    <row r="49277" ht="0" hidden="1" customHeight="1" x14ac:dyDescent="0.25"/>
    <row r="49278" ht="0" hidden="1" customHeight="1" x14ac:dyDescent="0.25"/>
    <row r="49279" ht="0" hidden="1" customHeight="1" x14ac:dyDescent="0.25"/>
    <row r="49280" ht="0" hidden="1" customHeight="1" x14ac:dyDescent="0.25"/>
    <row r="49281" ht="0" hidden="1" customHeight="1" x14ac:dyDescent="0.25"/>
    <row r="49282" ht="0" hidden="1" customHeight="1" x14ac:dyDescent="0.25"/>
    <row r="49283" ht="0" hidden="1" customHeight="1" x14ac:dyDescent="0.25"/>
    <row r="49284" ht="0" hidden="1" customHeight="1" x14ac:dyDescent="0.25"/>
    <row r="49285" ht="0" hidden="1" customHeight="1" x14ac:dyDescent="0.25"/>
    <row r="49286" ht="0" hidden="1" customHeight="1" x14ac:dyDescent="0.25"/>
    <row r="49287" ht="0" hidden="1" customHeight="1" x14ac:dyDescent="0.25"/>
    <row r="49288" ht="0" hidden="1" customHeight="1" x14ac:dyDescent="0.25"/>
    <row r="49289" ht="0" hidden="1" customHeight="1" x14ac:dyDescent="0.25"/>
    <row r="49290" ht="0" hidden="1" customHeight="1" x14ac:dyDescent="0.25"/>
    <row r="49291" ht="0" hidden="1" customHeight="1" x14ac:dyDescent="0.25"/>
    <row r="49292" ht="0" hidden="1" customHeight="1" x14ac:dyDescent="0.25"/>
    <row r="49293" ht="0" hidden="1" customHeight="1" x14ac:dyDescent="0.25"/>
    <row r="49294" ht="0" hidden="1" customHeight="1" x14ac:dyDescent="0.25"/>
    <row r="49295" ht="0" hidden="1" customHeight="1" x14ac:dyDescent="0.25"/>
    <row r="49296" ht="0" hidden="1" customHeight="1" x14ac:dyDescent="0.25"/>
    <row r="49297" ht="0" hidden="1" customHeight="1" x14ac:dyDescent="0.25"/>
    <row r="49298" ht="0" hidden="1" customHeight="1" x14ac:dyDescent="0.25"/>
    <row r="49299" ht="0" hidden="1" customHeight="1" x14ac:dyDescent="0.25"/>
    <row r="49300" ht="0" hidden="1" customHeight="1" x14ac:dyDescent="0.25"/>
    <row r="49301" ht="0" hidden="1" customHeight="1" x14ac:dyDescent="0.25"/>
    <row r="49302" ht="0" hidden="1" customHeight="1" x14ac:dyDescent="0.25"/>
    <row r="49303" ht="0" hidden="1" customHeight="1" x14ac:dyDescent="0.25"/>
    <row r="49304" ht="0" hidden="1" customHeight="1" x14ac:dyDescent="0.25"/>
    <row r="49305" ht="0" hidden="1" customHeight="1" x14ac:dyDescent="0.25"/>
    <row r="49306" ht="0" hidden="1" customHeight="1" x14ac:dyDescent="0.25"/>
    <row r="49307" ht="0" hidden="1" customHeight="1" x14ac:dyDescent="0.25"/>
    <row r="49308" ht="0" hidden="1" customHeight="1" x14ac:dyDescent="0.25"/>
    <row r="49309" ht="0" hidden="1" customHeight="1" x14ac:dyDescent="0.25"/>
    <row r="49310" ht="0" hidden="1" customHeight="1" x14ac:dyDescent="0.25"/>
    <row r="49311" ht="0" hidden="1" customHeight="1" x14ac:dyDescent="0.25"/>
    <row r="49312" ht="0" hidden="1" customHeight="1" x14ac:dyDescent="0.25"/>
    <row r="49313" ht="0" hidden="1" customHeight="1" x14ac:dyDescent="0.25"/>
    <row r="49314" ht="0" hidden="1" customHeight="1" x14ac:dyDescent="0.25"/>
    <row r="49315" ht="0" hidden="1" customHeight="1" x14ac:dyDescent="0.25"/>
    <row r="49316" ht="0" hidden="1" customHeight="1" x14ac:dyDescent="0.25"/>
    <row r="49317" ht="0" hidden="1" customHeight="1" x14ac:dyDescent="0.25"/>
    <row r="49318" ht="0" hidden="1" customHeight="1" x14ac:dyDescent="0.25"/>
    <row r="49319" ht="0" hidden="1" customHeight="1" x14ac:dyDescent="0.25"/>
    <row r="49320" ht="0" hidden="1" customHeight="1" x14ac:dyDescent="0.25"/>
    <row r="49321" ht="0" hidden="1" customHeight="1" x14ac:dyDescent="0.25"/>
    <row r="49322" ht="0" hidden="1" customHeight="1" x14ac:dyDescent="0.25"/>
    <row r="49323" ht="0" hidden="1" customHeight="1" x14ac:dyDescent="0.25"/>
    <row r="49324" ht="0" hidden="1" customHeight="1" x14ac:dyDescent="0.25"/>
    <row r="49325" ht="0" hidden="1" customHeight="1" x14ac:dyDescent="0.25"/>
    <row r="49326" ht="0" hidden="1" customHeight="1" x14ac:dyDescent="0.25"/>
    <row r="49327" ht="0" hidden="1" customHeight="1" x14ac:dyDescent="0.25"/>
    <row r="49328" ht="0" hidden="1" customHeight="1" x14ac:dyDescent="0.25"/>
    <row r="49329" ht="0" hidden="1" customHeight="1" x14ac:dyDescent="0.25"/>
    <row r="49330" ht="0" hidden="1" customHeight="1" x14ac:dyDescent="0.25"/>
    <row r="49331" ht="0" hidden="1" customHeight="1" x14ac:dyDescent="0.25"/>
    <row r="49332" ht="0" hidden="1" customHeight="1" x14ac:dyDescent="0.25"/>
    <row r="49333" ht="0" hidden="1" customHeight="1" x14ac:dyDescent="0.25"/>
    <row r="49334" ht="0" hidden="1" customHeight="1" x14ac:dyDescent="0.25"/>
    <row r="49335" ht="0" hidden="1" customHeight="1" x14ac:dyDescent="0.25"/>
    <row r="49336" ht="0" hidden="1" customHeight="1" x14ac:dyDescent="0.25"/>
    <row r="49337" ht="0" hidden="1" customHeight="1" x14ac:dyDescent="0.25"/>
    <row r="49338" ht="0" hidden="1" customHeight="1" x14ac:dyDescent="0.25"/>
    <row r="49339" ht="0" hidden="1" customHeight="1" x14ac:dyDescent="0.25"/>
    <row r="49340" ht="0" hidden="1" customHeight="1" x14ac:dyDescent="0.25"/>
    <row r="49341" ht="0" hidden="1" customHeight="1" x14ac:dyDescent="0.25"/>
    <row r="49342" ht="0" hidden="1" customHeight="1" x14ac:dyDescent="0.25"/>
    <row r="49343" ht="0" hidden="1" customHeight="1" x14ac:dyDescent="0.25"/>
    <row r="49344" ht="0" hidden="1" customHeight="1" x14ac:dyDescent="0.25"/>
    <row r="49345" ht="0" hidden="1" customHeight="1" x14ac:dyDescent="0.25"/>
    <row r="49346" ht="0" hidden="1" customHeight="1" x14ac:dyDescent="0.25"/>
    <row r="49347" ht="0" hidden="1" customHeight="1" x14ac:dyDescent="0.25"/>
    <row r="49348" ht="0" hidden="1" customHeight="1" x14ac:dyDescent="0.25"/>
    <row r="49349" ht="0" hidden="1" customHeight="1" x14ac:dyDescent="0.25"/>
    <row r="49350" ht="0" hidden="1" customHeight="1" x14ac:dyDescent="0.25"/>
    <row r="49351" ht="0" hidden="1" customHeight="1" x14ac:dyDescent="0.25"/>
    <row r="49352" ht="0" hidden="1" customHeight="1" x14ac:dyDescent="0.25"/>
    <row r="49353" ht="0" hidden="1" customHeight="1" x14ac:dyDescent="0.25"/>
    <row r="49354" ht="0" hidden="1" customHeight="1" x14ac:dyDescent="0.25"/>
    <row r="49355" ht="0" hidden="1" customHeight="1" x14ac:dyDescent="0.25"/>
    <row r="49356" ht="0" hidden="1" customHeight="1" x14ac:dyDescent="0.25"/>
    <row r="49357" ht="0" hidden="1" customHeight="1" x14ac:dyDescent="0.25"/>
    <row r="49358" ht="0" hidden="1" customHeight="1" x14ac:dyDescent="0.25"/>
    <row r="49359" ht="0" hidden="1" customHeight="1" x14ac:dyDescent="0.25"/>
    <row r="49360" ht="0" hidden="1" customHeight="1" x14ac:dyDescent="0.25"/>
    <row r="49361" ht="0" hidden="1" customHeight="1" x14ac:dyDescent="0.25"/>
    <row r="49362" ht="0" hidden="1" customHeight="1" x14ac:dyDescent="0.25"/>
    <row r="49363" ht="0" hidden="1" customHeight="1" x14ac:dyDescent="0.25"/>
    <row r="49364" ht="0" hidden="1" customHeight="1" x14ac:dyDescent="0.25"/>
    <row r="49365" ht="0" hidden="1" customHeight="1" x14ac:dyDescent="0.25"/>
    <row r="49366" ht="0" hidden="1" customHeight="1" x14ac:dyDescent="0.25"/>
    <row r="49367" ht="0" hidden="1" customHeight="1" x14ac:dyDescent="0.25"/>
    <row r="49368" ht="0" hidden="1" customHeight="1" x14ac:dyDescent="0.25"/>
    <row r="49369" ht="0" hidden="1" customHeight="1" x14ac:dyDescent="0.25"/>
    <row r="49370" ht="0" hidden="1" customHeight="1" x14ac:dyDescent="0.25"/>
    <row r="49371" ht="0" hidden="1" customHeight="1" x14ac:dyDescent="0.25"/>
    <row r="49372" ht="0" hidden="1" customHeight="1" x14ac:dyDescent="0.25"/>
    <row r="49373" ht="0" hidden="1" customHeight="1" x14ac:dyDescent="0.25"/>
    <row r="49374" ht="0" hidden="1" customHeight="1" x14ac:dyDescent="0.25"/>
    <row r="49375" ht="0" hidden="1" customHeight="1" x14ac:dyDescent="0.25"/>
    <row r="49376" ht="0" hidden="1" customHeight="1" x14ac:dyDescent="0.25"/>
    <row r="49377" ht="0" hidden="1" customHeight="1" x14ac:dyDescent="0.25"/>
    <row r="49378" ht="0" hidden="1" customHeight="1" x14ac:dyDescent="0.25"/>
    <row r="49379" ht="0" hidden="1" customHeight="1" x14ac:dyDescent="0.25"/>
    <row r="49380" ht="0" hidden="1" customHeight="1" x14ac:dyDescent="0.25"/>
    <row r="49381" ht="0" hidden="1" customHeight="1" x14ac:dyDescent="0.25"/>
    <row r="49382" ht="0" hidden="1" customHeight="1" x14ac:dyDescent="0.25"/>
    <row r="49383" ht="0" hidden="1" customHeight="1" x14ac:dyDescent="0.25"/>
    <row r="49384" ht="0" hidden="1" customHeight="1" x14ac:dyDescent="0.25"/>
    <row r="49385" ht="0" hidden="1" customHeight="1" x14ac:dyDescent="0.25"/>
    <row r="49386" ht="0" hidden="1" customHeight="1" x14ac:dyDescent="0.25"/>
    <row r="49387" ht="0" hidden="1" customHeight="1" x14ac:dyDescent="0.25"/>
    <row r="49388" ht="0" hidden="1" customHeight="1" x14ac:dyDescent="0.25"/>
    <row r="49389" ht="0" hidden="1" customHeight="1" x14ac:dyDescent="0.25"/>
    <row r="49390" ht="0" hidden="1" customHeight="1" x14ac:dyDescent="0.25"/>
    <row r="49391" ht="0" hidden="1" customHeight="1" x14ac:dyDescent="0.25"/>
    <row r="49392" ht="0" hidden="1" customHeight="1" x14ac:dyDescent="0.25"/>
    <row r="49393" ht="0" hidden="1" customHeight="1" x14ac:dyDescent="0.25"/>
    <row r="49394" ht="0" hidden="1" customHeight="1" x14ac:dyDescent="0.25"/>
    <row r="49395" ht="0" hidden="1" customHeight="1" x14ac:dyDescent="0.25"/>
    <row r="49396" ht="0" hidden="1" customHeight="1" x14ac:dyDescent="0.25"/>
    <row r="49397" ht="0" hidden="1" customHeight="1" x14ac:dyDescent="0.25"/>
    <row r="49398" ht="0" hidden="1" customHeight="1" x14ac:dyDescent="0.25"/>
    <row r="49399" ht="0" hidden="1" customHeight="1" x14ac:dyDescent="0.25"/>
    <row r="49400" ht="0" hidden="1" customHeight="1" x14ac:dyDescent="0.25"/>
    <row r="49401" ht="0" hidden="1" customHeight="1" x14ac:dyDescent="0.25"/>
    <row r="49402" ht="0" hidden="1" customHeight="1" x14ac:dyDescent="0.25"/>
    <row r="49403" ht="0" hidden="1" customHeight="1" x14ac:dyDescent="0.25"/>
    <row r="49404" ht="0" hidden="1" customHeight="1" x14ac:dyDescent="0.25"/>
    <row r="49405" ht="0" hidden="1" customHeight="1" x14ac:dyDescent="0.25"/>
    <row r="49406" ht="0" hidden="1" customHeight="1" x14ac:dyDescent="0.25"/>
    <row r="49407" ht="0" hidden="1" customHeight="1" x14ac:dyDescent="0.25"/>
    <row r="49408" ht="0" hidden="1" customHeight="1" x14ac:dyDescent="0.25"/>
    <row r="49409" ht="0" hidden="1" customHeight="1" x14ac:dyDescent="0.25"/>
    <row r="49410" ht="0" hidden="1" customHeight="1" x14ac:dyDescent="0.25"/>
    <row r="49411" ht="0" hidden="1" customHeight="1" x14ac:dyDescent="0.25"/>
    <row r="49412" ht="0" hidden="1" customHeight="1" x14ac:dyDescent="0.25"/>
    <row r="49413" ht="0" hidden="1" customHeight="1" x14ac:dyDescent="0.25"/>
    <row r="49414" ht="0" hidden="1" customHeight="1" x14ac:dyDescent="0.25"/>
    <row r="49415" ht="0" hidden="1" customHeight="1" x14ac:dyDescent="0.25"/>
    <row r="49416" ht="0" hidden="1" customHeight="1" x14ac:dyDescent="0.25"/>
    <row r="49417" ht="0" hidden="1" customHeight="1" x14ac:dyDescent="0.25"/>
    <row r="49418" ht="0" hidden="1" customHeight="1" x14ac:dyDescent="0.25"/>
    <row r="49419" ht="0" hidden="1" customHeight="1" x14ac:dyDescent="0.25"/>
    <row r="49420" ht="0" hidden="1" customHeight="1" x14ac:dyDescent="0.25"/>
    <row r="49421" ht="0" hidden="1" customHeight="1" x14ac:dyDescent="0.25"/>
    <row r="49422" ht="0" hidden="1" customHeight="1" x14ac:dyDescent="0.25"/>
    <row r="49423" ht="0" hidden="1" customHeight="1" x14ac:dyDescent="0.25"/>
    <row r="49424" ht="0" hidden="1" customHeight="1" x14ac:dyDescent="0.25"/>
    <row r="49425" ht="0" hidden="1" customHeight="1" x14ac:dyDescent="0.25"/>
    <row r="49426" ht="0" hidden="1" customHeight="1" x14ac:dyDescent="0.25"/>
    <row r="49427" ht="0" hidden="1" customHeight="1" x14ac:dyDescent="0.25"/>
    <row r="49428" ht="0" hidden="1" customHeight="1" x14ac:dyDescent="0.25"/>
    <row r="49429" ht="0" hidden="1" customHeight="1" x14ac:dyDescent="0.25"/>
    <row r="49430" ht="0" hidden="1" customHeight="1" x14ac:dyDescent="0.25"/>
    <row r="49431" ht="0" hidden="1" customHeight="1" x14ac:dyDescent="0.25"/>
    <row r="49432" ht="0" hidden="1" customHeight="1" x14ac:dyDescent="0.25"/>
    <row r="49433" ht="0" hidden="1" customHeight="1" x14ac:dyDescent="0.25"/>
    <row r="49434" ht="0" hidden="1" customHeight="1" x14ac:dyDescent="0.25"/>
    <row r="49435" ht="0" hidden="1" customHeight="1" x14ac:dyDescent="0.25"/>
    <row r="49436" ht="0" hidden="1" customHeight="1" x14ac:dyDescent="0.25"/>
    <row r="49437" ht="0" hidden="1" customHeight="1" x14ac:dyDescent="0.25"/>
    <row r="49438" ht="0" hidden="1" customHeight="1" x14ac:dyDescent="0.25"/>
    <row r="49439" ht="0" hidden="1" customHeight="1" x14ac:dyDescent="0.25"/>
    <row r="49440" ht="0" hidden="1" customHeight="1" x14ac:dyDescent="0.25"/>
    <row r="49441" ht="0" hidden="1" customHeight="1" x14ac:dyDescent="0.25"/>
    <row r="49442" ht="0" hidden="1" customHeight="1" x14ac:dyDescent="0.25"/>
    <row r="49443" ht="0" hidden="1" customHeight="1" x14ac:dyDescent="0.25"/>
    <row r="49444" ht="0" hidden="1" customHeight="1" x14ac:dyDescent="0.25"/>
    <row r="49445" ht="0" hidden="1" customHeight="1" x14ac:dyDescent="0.25"/>
    <row r="49446" ht="0" hidden="1" customHeight="1" x14ac:dyDescent="0.25"/>
    <row r="49447" ht="0" hidden="1" customHeight="1" x14ac:dyDescent="0.25"/>
    <row r="49448" ht="0" hidden="1" customHeight="1" x14ac:dyDescent="0.25"/>
    <row r="49449" ht="0" hidden="1" customHeight="1" x14ac:dyDescent="0.25"/>
    <row r="49450" ht="0" hidden="1" customHeight="1" x14ac:dyDescent="0.25"/>
    <row r="49451" ht="0" hidden="1" customHeight="1" x14ac:dyDescent="0.25"/>
    <row r="49452" ht="0" hidden="1" customHeight="1" x14ac:dyDescent="0.25"/>
    <row r="49453" ht="0" hidden="1" customHeight="1" x14ac:dyDescent="0.25"/>
    <row r="49454" ht="0" hidden="1" customHeight="1" x14ac:dyDescent="0.25"/>
    <row r="49455" ht="0" hidden="1" customHeight="1" x14ac:dyDescent="0.25"/>
    <row r="49456" ht="0" hidden="1" customHeight="1" x14ac:dyDescent="0.25"/>
    <row r="49457" ht="0" hidden="1" customHeight="1" x14ac:dyDescent="0.25"/>
    <row r="49458" ht="0" hidden="1" customHeight="1" x14ac:dyDescent="0.25"/>
    <row r="49459" ht="0" hidden="1" customHeight="1" x14ac:dyDescent="0.25"/>
    <row r="49460" ht="0" hidden="1" customHeight="1" x14ac:dyDescent="0.25"/>
    <row r="49461" ht="0" hidden="1" customHeight="1" x14ac:dyDescent="0.25"/>
    <row r="49462" ht="0" hidden="1" customHeight="1" x14ac:dyDescent="0.25"/>
    <row r="49463" ht="0" hidden="1" customHeight="1" x14ac:dyDescent="0.25"/>
    <row r="49464" ht="0" hidden="1" customHeight="1" x14ac:dyDescent="0.25"/>
    <row r="49465" ht="0" hidden="1" customHeight="1" x14ac:dyDescent="0.25"/>
    <row r="49466" ht="0" hidden="1" customHeight="1" x14ac:dyDescent="0.25"/>
    <row r="49467" ht="0" hidden="1" customHeight="1" x14ac:dyDescent="0.25"/>
    <row r="49468" ht="0" hidden="1" customHeight="1" x14ac:dyDescent="0.25"/>
    <row r="49469" ht="0" hidden="1" customHeight="1" x14ac:dyDescent="0.25"/>
    <row r="49470" ht="0" hidden="1" customHeight="1" x14ac:dyDescent="0.25"/>
    <row r="49471" ht="0" hidden="1" customHeight="1" x14ac:dyDescent="0.25"/>
    <row r="49472" ht="0" hidden="1" customHeight="1" x14ac:dyDescent="0.25"/>
    <row r="49473" ht="0" hidden="1" customHeight="1" x14ac:dyDescent="0.25"/>
    <row r="49474" ht="0" hidden="1" customHeight="1" x14ac:dyDescent="0.25"/>
    <row r="49475" ht="0" hidden="1" customHeight="1" x14ac:dyDescent="0.25"/>
    <row r="49476" ht="0" hidden="1" customHeight="1" x14ac:dyDescent="0.25"/>
    <row r="49477" ht="0" hidden="1" customHeight="1" x14ac:dyDescent="0.25"/>
    <row r="49478" ht="0" hidden="1" customHeight="1" x14ac:dyDescent="0.25"/>
    <row r="49479" ht="0" hidden="1" customHeight="1" x14ac:dyDescent="0.25"/>
    <row r="49480" ht="0" hidden="1" customHeight="1" x14ac:dyDescent="0.25"/>
    <row r="49481" ht="0" hidden="1" customHeight="1" x14ac:dyDescent="0.25"/>
    <row r="49482" ht="0" hidden="1" customHeight="1" x14ac:dyDescent="0.25"/>
    <row r="49483" ht="0" hidden="1" customHeight="1" x14ac:dyDescent="0.25"/>
    <row r="49484" ht="0" hidden="1" customHeight="1" x14ac:dyDescent="0.25"/>
    <row r="49485" ht="0" hidden="1" customHeight="1" x14ac:dyDescent="0.25"/>
    <row r="49486" ht="0" hidden="1" customHeight="1" x14ac:dyDescent="0.25"/>
    <row r="49487" ht="0" hidden="1" customHeight="1" x14ac:dyDescent="0.25"/>
    <row r="49488" ht="0" hidden="1" customHeight="1" x14ac:dyDescent="0.25"/>
    <row r="49489" ht="0" hidden="1" customHeight="1" x14ac:dyDescent="0.25"/>
    <row r="49490" ht="0" hidden="1" customHeight="1" x14ac:dyDescent="0.25"/>
    <row r="49491" ht="0" hidden="1" customHeight="1" x14ac:dyDescent="0.25"/>
    <row r="49492" ht="0" hidden="1" customHeight="1" x14ac:dyDescent="0.25"/>
    <row r="49493" ht="0" hidden="1" customHeight="1" x14ac:dyDescent="0.25"/>
    <row r="49494" ht="0" hidden="1" customHeight="1" x14ac:dyDescent="0.25"/>
    <row r="49495" ht="0" hidden="1" customHeight="1" x14ac:dyDescent="0.25"/>
    <row r="49496" ht="0" hidden="1" customHeight="1" x14ac:dyDescent="0.25"/>
    <row r="49497" ht="0" hidden="1" customHeight="1" x14ac:dyDescent="0.25"/>
    <row r="49498" ht="0" hidden="1" customHeight="1" x14ac:dyDescent="0.25"/>
    <row r="49499" ht="0" hidden="1" customHeight="1" x14ac:dyDescent="0.25"/>
    <row r="49500" ht="0" hidden="1" customHeight="1" x14ac:dyDescent="0.25"/>
    <row r="49501" ht="0" hidden="1" customHeight="1" x14ac:dyDescent="0.25"/>
    <row r="49502" ht="0" hidden="1" customHeight="1" x14ac:dyDescent="0.25"/>
    <row r="49503" ht="0" hidden="1" customHeight="1" x14ac:dyDescent="0.25"/>
    <row r="49504" ht="0" hidden="1" customHeight="1" x14ac:dyDescent="0.25"/>
    <row r="49505" ht="0" hidden="1" customHeight="1" x14ac:dyDescent="0.25"/>
    <row r="49506" ht="0" hidden="1" customHeight="1" x14ac:dyDescent="0.25"/>
    <row r="49507" ht="0" hidden="1" customHeight="1" x14ac:dyDescent="0.25"/>
    <row r="49508" ht="0" hidden="1" customHeight="1" x14ac:dyDescent="0.25"/>
    <row r="49509" ht="0" hidden="1" customHeight="1" x14ac:dyDescent="0.25"/>
    <row r="49510" ht="0" hidden="1" customHeight="1" x14ac:dyDescent="0.25"/>
    <row r="49511" ht="0" hidden="1" customHeight="1" x14ac:dyDescent="0.25"/>
    <row r="49512" ht="0" hidden="1" customHeight="1" x14ac:dyDescent="0.25"/>
    <row r="49513" ht="0" hidden="1" customHeight="1" x14ac:dyDescent="0.25"/>
    <row r="49514" ht="0" hidden="1" customHeight="1" x14ac:dyDescent="0.25"/>
    <row r="49515" ht="0" hidden="1" customHeight="1" x14ac:dyDescent="0.25"/>
    <row r="49516" ht="0" hidden="1" customHeight="1" x14ac:dyDescent="0.25"/>
    <row r="49517" ht="0" hidden="1" customHeight="1" x14ac:dyDescent="0.25"/>
    <row r="49518" ht="0" hidden="1" customHeight="1" x14ac:dyDescent="0.25"/>
    <row r="49519" ht="0" hidden="1" customHeight="1" x14ac:dyDescent="0.25"/>
    <row r="49520" ht="0" hidden="1" customHeight="1" x14ac:dyDescent="0.25"/>
    <row r="49521" ht="0" hidden="1" customHeight="1" x14ac:dyDescent="0.25"/>
    <row r="49522" ht="0" hidden="1" customHeight="1" x14ac:dyDescent="0.25"/>
    <row r="49523" ht="0" hidden="1" customHeight="1" x14ac:dyDescent="0.25"/>
    <row r="49524" ht="0" hidden="1" customHeight="1" x14ac:dyDescent="0.25"/>
    <row r="49525" ht="0" hidden="1" customHeight="1" x14ac:dyDescent="0.25"/>
    <row r="49526" ht="0" hidden="1" customHeight="1" x14ac:dyDescent="0.25"/>
    <row r="49527" ht="0" hidden="1" customHeight="1" x14ac:dyDescent="0.25"/>
    <row r="49528" ht="0" hidden="1" customHeight="1" x14ac:dyDescent="0.25"/>
    <row r="49529" ht="0" hidden="1" customHeight="1" x14ac:dyDescent="0.25"/>
    <row r="49530" ht="0" hidden="1" customHeight="1" x14ac:dyDescent="0.25"/>
    <row r="49531" ht="0" hidden="1" customHeight="1" x14ac:dyDescent="0.25"/>
    <row r="49532" ht="0" hidden="1" customHeight="1" x14ac:dyDescent="0.25"/>
    <row r="49533" ht="0" hidden="1" customHeight="1" x14ac:dyDescent="0.25"/>
    <row r="49534" ht="0" hidden="1" customHeight="1" x14ac:dyDescent="0.25"/>
    <row r="49535" ht="0" hidden="1" customHeight="1" x14ac:dyDescent="0.25"/>
    <row r="49536" ht="0" hidden="1" customHeight="1" x14ac:dyDescent="0.25"/>
    <row r="49537" ht="0" hidden="1" customHeight="1" x14ac:dyDescent="0.25"/>
    <row r="49538" ht="0" hidden="1" customHeight="1" x14ac:dyDescent="0.25"/>
    <row r="49539" ht="0" hidden="1" customHeight="1" x14ac:dyDescent="0.25"/>
    <row r="49540" ht="0" hidden="1" customHeight="1" x14ac:dyDescent="0.25"/>
    <row r="49541" ht="0" hidden="1" customHeight="1" x14ac:dyDescent="0.25"/>
    <row r="49542" ht="0" hidden="1" customHeight="1" x14ac:dyDescent="0.25"/>
    <row r="49543" ht="0" hidden="1" customHeight="1" x14ac:dyDescent="0.25"/>
    <row r="49544" ht="0" hidden="1" customHeight="1" x14ac:dyDescent="0.25"/>
    <row r="49545" ht="0" hidden="1" customHeight="1" x14ac:dyDescent="0.25"/>
    <row r="49546" ht="0" hidden="1" customHeight="1" x14ac:dyDescent="0.25"/>
    <row r="49547" ht="0" hidden="1" customHeight="1" x14ac:dyDescent="0.25"/>
    <row r="49548" ht="0" hidden="1" customHeight="1" x14ac:dyDescent="0.25"/>
    <row r="49549" ht="0" hidden="1" customHeight="1" x14ac:dyDescent="0.25"/>
    <row r="49550" ht="0" hidden="1" customHeight="1" x14ac:dyDescent="0.25"/>
    <row r="49551" ht="0" hidden="1" customHeight="1" x14ac:dyDescent="0.25"/>
    <row r="49552" ht="0" hidden="1" customHeight="1" x14ac:dyDescent="0.25"/>
    <row r="49553" ht="0" hidden="1" customHeight="1" x14ac:dyDescent="0.25"/>
    <row r="49554" ht="0" hidden="1" customHeight="1" x14ac:dyDescent="0.25"/>
    <row r="49555" ht="0" hidden="1" customHeight="1" x14ac:dyDescent="0.25"/>
    <row r="49556" ht="0" hidden="1" customHeight="1" x14ac:dyDescent="0.25"/>
    <row r="49557" ht="0" hidden="1" customHeight="1" x14ac:dyDescent="0.25"/>
    <row r="49558" ht="0" hidden="1" customHeight="1" x14ac:dyDescent="0.25"/>
    <row r="49559" ht="0" hidden="1" customHeight="1" x14ac:dyDescent="0.25"/>
    <row r="49560" ht="0" hidden="1" customHeight="1" x14ac:dyDescent="0.25"/>
    <row r="49561" ht="0" hidden="1" customHeight="1" x14ac:dyDescent="0.25"/>
    <row r="49562" ht="0" hidden="1" customHeight="1" x14ac:dyDescent="0.25"/>
    <row r="49563" ht="0" hidden="1" customHeight="1" x14ac:dyDescent="0.25"/>
    <row r="49564" ht="0" hidden="1" customHeight="1" x14ac:dyDescent="0.25"/>
    <row r="49565" ht="0" hidden="1" customHeight="1" x14ac:dyDescent="0.25"/>
    <row r="49566" ht="0" hidden="1" customHeight="1" x14ac:dyDescent="0.25"/>
    <row r="49567" ht="0" hidden="1" customHeight="1" x14ac:dyDescent="0.25"/>
    <row r="49568" ht="0" hidden="1" customHeight="1" x14ac:dyDescent="0.25"/>
    <row r="49569" ht="0" hidden="1" customHeight="1" x14ac:dyDescent="0.25"/>
    <row r="49570" ht="0" hidden="1" customHeight="1" x14ac:dyDescent="0.25"/>
    <row r="49571" ht="0" hidden="1" customHeight="1" x14ac:dyDescent="0.25"/>
    <row r="49572" ht="0" hidden="1" customHeight="1" x14ac:dyDescent="0.25"/>
    <row r="49573" ht="0" hidden="1" customHeight="1" x14ac:dyDescent="0.25"/>
    <row r="49574" ht="0" hidden="1" customHeight="1" x14ac:dyDescent="0.25"/>
    <row r="49575" ht="0" hidden="1" customHeight="1" x14ac:dyDescent="0.25"/>
    <row r="49576" ht="0" hidden="1" customHeight="1" x14ac:dyDescent="0.25"/>
    <row r="49577" ht="0" hidden="1" customHeight="1" x14ac:dyDescent="0.25"/>
    <row r="49578" ht="0" hidden="1" customHeight="1" x14ac:dyDescent="0.25"/>
    <row r="49579" ht="0" hidden="1" customHeight="1" x14ac:dyDescent="0.25"/>
    <row r="49580" ht="0" hidden="1" customHeight="1" x14ac:dyDescent="0.25"/>
    <row r="49581" ht="0" hidden="1" customHeight="1" x14ac:dyDescent="0.25"/>
    <row r="49582" ht="0" hidden="1" customHeight="1" x14ac:dyDescent="0.25"/>
    <row r="49583" ht="0" hidden="1" customHeight="1" x14ac:dyDescent="0.25"/>
    <row r="49584" ht="0" hidden="1" customHeight="1" x14ac:dyDescent="0.25"/>
    <row r="49585" ht="0" hidden="1" customHeight="1" x14ac:dyDescent="0.25"/>
    <row r="49586" ht="0" hidden="1" customHeight="1" x14ac:dyDescent="0.25"/>
    <row r="49587" ht="0" hidden="1" customHeight="1" x14ac:dyDescent="0.25"/>
    <row r="49588" ht="0" hidden="1" customHeight="1" x14ac:dyDescent="0.25"/>
    <row r="49589" ht="0" hidden="1" customHeight="1" x14ac:dyDescent="0.25"/>
    <row r="49590" ht="0" hidden="1" customHeight="1" x14ac:dyDescent="0.25"/>
    <row r="49591" ht="0" hidden="1" customHeight="1" x14ac:dyDescent="0.25"/>
    <row r="49592" ht="0" hidden="1" customHeight="1" x14ac:dyDescent="0.25"/>
    <row r="49593" ht="0" hidden="1" customHeight="1" x14ac:dyDescent="0.25"/>
    <row r="49594" ht="0" hidden="1" customHeight="1" x14ac:dyDescent="0.25"/>
    <row r="49595" ht="0" hidden="1" customHeight="1" x14ac:dyDescent="0.25"/>
    <row r="49596" ht="0" hidden="1" customHeight="1" x14ac:dyDescent="0.25"/>
    <row r="49597" ht="0" hidden="1" customHeight="1" x14ac:dyDescent="0.25"/>
    <row r="49598" ht="0" hidden="1" customHeight="1" x14ac:dyDescent="0.25"/>
    <row r="49599" ht="0" hidden="1" customHeight="1" x14ac:dyDescent="0.25"/>
    <row r="49600" ht="0" hidden="1" customHeight="1" x14ac:dyDescent="0.25"/>
    <row r="49601" ht="0" hidden="1" customHeight="1" x14ac:dyDescent="0.25"/>
    <row r="49602" ht="0" hidden="1" customHeight="1" x14ac:dyDescent="0.25"/>
    <row r="49603" ht="0" hidden="1" customHeight="1" x14ac:dyDescent="0.25"/>
    <row r="49604" ht="0" hidden="1" customHeight="1" x14ac:dyDescent="0.25"/>
    <row r="49605" ht="0" hidden="1" customHeight="1" x14ac:dyDescent="0.25"/>
    <row r="49606" ht="0" hidden="1" customHeight="1" x14ac:dyDescent="0.25"/>
    <row r="49607" ht="0" hidden="1" customHeight="1" x14ac:dyDescent="0.25"/>
    <row r="49608" ht="0" hidden="1" customHeight="1" x14ac:dyDescent="0.25"/>
    <row r="49609" ht="0" hidden="1" customHeight="1" x14ac:dyDescent="0.25"/>
    <row r="49610" ht="0" hidden="1" customHeight="1" x14ac:dyDescent="0.25"/>
    <row r="49611" ht="0" hidden="1" customHeight="1" x14ac:dyDescent="0.25"/>
    <row r="49612" ht="0" hidden="1" customHeight="1" x14ac:dyDescent="0.25"/>
    <row r="49613" ht="0" hidden="1" customHeight="1" x14ac:dyDescent="0.25"/>
    <row r="49614" ht="0" hidden="1" customHeight="1" x14ac:dyDescent="0.25"/>
    <row r="49615" ht="0" hidden="1" customHeight="1" x14ac:dyDescent="0.25"/>
    <row r="49616" ht="0" hidden="1" customHeight="1" x14ac:dyDescent="0.25"/>
    <row r="49617" ht="0" hidden="1" customHeight="1" x14ac:dyDescent="0.25"/>
    <row r="49618" ht="0" hidden="1" customHeight="1" x14ac:dyDescent="0.25"/>
    <row r="49619" ht="0" hidden="1" customHeight="1" x14ac:dyDescent="0.25"/>
    <row r="49620" ht="0" hidden="1" customHeight="1" x14ac:dyDescent="0.25"/>
    <row r="49621" ht="0" hidden="1" customHeight="1" x14ac:dyDescent="0.25"/>
    <row r="49622" ht="0" hidden="1" customHeight="1" x14ac:dyDescent="0.25"/>
    <row r="49623" ht="0" hidden="1" customHeight="1" x14ac:dyDescent="0.25"/>
    <row r="49624" ht="0" hidden="1" customHeight="1" x14ac:dyDescent="0.25"/>
    <row r="49625" ht="0" hidden="1" customHeight="1" x14ac:dyDescent="0.25"/>
    <row r="49626" ht="0" hidden="1" customHeight="1" x14ac:dyDescent="0.25"/>
    <row r="49627" ht="0" hidden="1" customHeight="1" x14ac:dyDescent="0.25"/>
    <row r="49628" ht="0" hidden="1" customHeight="1" x14ac:dyDescent="0.25"/>
    <row r="49629" ht="0" hidden="1" customHeight="1" x14ac:dyDescent="0.25"/>
    <row r="49630" ht="0" hidden="1" customHeight="1" x14ac:dyDescent="0.25"/>
    <row r="49631" ht="0" hidden="1" customHeight="1" x14ac:dyDescent="0.25"/>
    <row r="49632" ht="0" hidden="1" customHeight="1" x14ac:dyDescent="0.25"/>
    <row r="49633" ht="0" hidden="1" customHeight="1" x14ac:dyDescent="0.25"/>
    <row r="49634" ht="0" hidden="1" customHeight="1" x14ac:dyDescent="0.25"/>
    <row r="49635" ht="0" hidden="1" customHeight="1" x14ac:dyDescent="0.25"/>
    <row r="49636" ht="0" hidden="1" customHeight="1" x14ac:dyDescent="0.25"/>
    <row r="49637" ht="0" hidden="1" customHeight="1" x14ac:dyDescent="0.25"/>
    <row r="49638" ht="0" hidden="1" customHeight="1" x14ac:dyDescent="0.25"/>
    <row r="49639" ht="0" hidden="1" customHeight="1" x14ac:dyDescent="0.25"/>
    <row r="49640" ht="0" hidden="1" customHeight="1" x14ac:dyDescent="0.25"/>
    <row r="49641" ht="0" hidden="1" customHeight="1" x14ac:dyDescent="0.25"/>
    <row r="49642" ht="0" hidden="1" customHeight="1" x14ac:dyDescent="0.25"/>
    <row r="49643" ht="0" hidden="1" customHeight="1" x14ac:dyDescent="0.25"/>
    <row r="49644" ht="0" hidden="1" customHeight="1" x14ac:dyDescent="0.25"/>
    <row r="49645" ht="0" hidden="1" customHeight="1" x14ac:dyDescent="0.25"/>
    <row r="49646" ht="0" hidden="1" customHeight="1" x14ac:dyDescent="0.25"/>
    <row r="49647" ht="0" hidden="1" customHeight="1" x14ac:dyDescent="0.25"/>
    <row r="49648" ht="0" hidden="1" customHeight="1" x14ac:dyDescent="0.25"/>
    <row r="49649" ht="0" hidden="1" customHeight="1" x14ac:dyDescent="0.25"/>
    <row r="49650" ht="0" hidden="1" customHeight="1" x14ac:dyDescent="0.25"/>
    <row r="49651" ht="0" hidden="1" customHeight="1" x14ac:dyDescent="0.25"/>
    <row r="49652" ht="0" hidden="1" customHeight="1" x14ac:dyDescent="0.25"/>
    <row r="49653" ht="0" hidden="1" customHeight="1" x14ac:dyDescent="0.25"/>
    <row r="49654" ht="0" hidden="1" customHeight="1" x14ac:dyDescent="0.25"/>
    <row r="49655" ht="0" hidden="1" customHeight="1" x14ac:dyDescent="0.25"/>
    <row r="49656" ht="0" hidden="1" customHeight="1" x14ac:dyDescent="0.25"/>
    <row r="49657" ht="0" hidden="1" customHeight="1" x14ac:dyDescent="0.25"/>
    <row r="49658" ht="0" hidden="1" customHeight="1" x14ac:dyDescent="0.25"/>
    <row r="49659" ht="0" hidden="1" customHeight="1" x14ac:dyDescent="0.25"/>
    <row r="49660" ht="0" hidden="1" customHeight="1" x14ac:dyDescent="0.25"/>
    <row r="49661" ht="0" hidden="1" customHeight="1" x14ac:dyDescent="0.25"/>
    <row r="49662" ht="0" hidden="1" customHeight="1" x14ac:dyDescent="0.25"/>
    <row r="49663" ht="0" hidden="1" customHeight="1" x14ac:dyDescent="0.25"/>
    <row r="49664" ht="0" hidden="1" customHeight="1" x14ac:dyDescent="0.25"/>
    <row r="49665" ht="0" hidden="1" customHeight="1" x14ac:dyDescent="0.25"/>
    <row r="49666" ht="0" hidden="1" customHeight="1" x14ac:dyDescent="0.25"/>
    <row r="49667" ht="0" hidden="1" customHeight="1" x14ac:dyDescent="0.25"/>
    <row r="49668" ht="0" hidden="1" customHeight="1" x14ac:dyDescent="0.25"/>
    <row r="49669" ht="0" hidden="1" customHeight="1" x14ac:dyDescent="0.25"/>
    <row r="49670" ht="0" hidden="1" customHeight="1" x14ac:dyDescent="0.25"/>
    <row r="49671" ht="0" hidden="1" customHeight="1" x14ac:dyDescent="0.25"/>
    <row r="49672" ht="0" hidden="1" customHeight="1" x14ac:dyDescent="0.25"/>
    <row r="49673" ht="0" hidden="1" customHeight="1" x14ac:dyDescent="0.25"/>
    <row r="49674" ht="0" hidden="1" customHeight="1" x14ac:dyDescent="0.25"/>
    <row r="49675" ht="0" hidden="1" customHeight="1" x14ac:dyDescent="0.25"/>
    <row r="49676" ht="0" hidden="1" customHeight="1" x14ac:dyDescent="0.25"/>
    <row r="49677" ht="0" hidden="1" customHeight="1" x14ac:dyDescent="0.25"/>
    <row r="49678" ht="0" hidden="1" customHeight="1" x14ac:dyDescent="0.25"/>
    <row r="49679" ht="0" hidden="1" customHeight="1" x14ac:dyDescent="0.25"/>
    <row r="49680" ht="0" hidden="1" customHeight="1" x14ac:dyDescent="0.25"/>
    <row r="49681" ht="0" hidden="1" customHeight="1" x14ac:dyDescent="0.25"/>
    <row r="49682" ht="0" hidden="1" customHeight="1" x14ac:dyDescent="0.25"/>
    <row r="49683" ht="0" hidden="1" customHeight="1" x14ac:dyDescent="0.25"/>
    <row r="49684" ht="0" hidden="1" customHeight="1" x14ac:dyDescent="0.25"/>
    <row r="49685" ht="0" hidden="1" customHeight="1" x14ac:dyDescent="0.25"/>
    <row r="49686" ht="0" hidden="1" customHeight="1" x14ac:dyDescent="0.25"/>
    <row r="49687" ht="0" hidden="1" customHeight="1" x14ac:dyDescent="0.25"/>
    <row r="49688" ht="0" hidden="1" customHeight="1" x14ac:dyDescent="0.25"/>
    <row r="49689" ht="0" hidden="1" customHeight="1" x14ac:dyDescent="0.25"/>
    <row r="49690" ht="0" hidden="1" customHeight="1" x14ac:dyDescent="0.25"/>
    <row r="49691" ht="0" hidden="1" customHeight="1" x14ac:dyDescent="0.25"/>
    <row r="49692" ht="0" hidden="1" customHeight="1" x14ac:dyDescent="0.25"/>
    <row r="49693" ht="0" hidden="1" customHeight="1" x14ac:dyDescent="0.25"/>
    <row r="49694" ht="0" hidden="1" customHeight="1" x14ac:dyDescent="0.25"/>
    <row r="49695" ht="0" hidden="1" customHeight="1" x14ac:dyDescent="0.25"/>
    <row r="49696" ht="0" hidden="1" customHeight="1" x14ac:dyDescent="0.25"/>
    <row r="49697" ht="0" hidden="1" customHeight="1" x14ac:dyDescent="0.25"/>
    <row r="49698" ht="0" hidden="1" customHeight="1" x14ac:dyDescent="0.25"/>
    <row r="49699" ht="0" hidden="1" customHeight="1" x14ac:dyDescent="0.25"/>
    <row r="49700" ht="0" hidden="1" customHeight="1" x14ac:dyDescent="0.25"/>
    <row r="49701" ht="0" hidden="1" customHeight="1" x14ac:dyDescent="0.25"/>
    <row r="49702" ht="0" hidden="1" customHeight="1" x14ac:dyDescent="0.25"/>
    <row r="49703" ht="0" hidden="1" customHeight="1" x14ac:dyDescent="0.25"/>
    <row r="49704" ht="0" hidden="1" customHeight="1" x14ac:dyDescent="0.25"/>
    <row r="49705" ht="0" hidden="1" customHeight="1" x14ac:dyDescent="0.25"/>
    <row r="49706" ht="0" hidden="1" customHeight="1" x14ac:dyDescent="0.25"/>
    <row r="49707" ht="0" hidden="1" customHeight="1" x14ac:dyDescent="0.25"/>
    <row r="49708" ht="0" hidden="1" customHeight="1" x14ac:dyDescent="0.25"/>
    <row r="49709" ht="0" hidden="1" customHeight="1" x14ac:dyDescent="0.25"/>
    <row r="49710" ht="0" hidden="1" customHeight="1" x14ac:dyDescent="0.25"/>
    <row r="49711" ht="0" hidden="1" customHeight="1" x14ac:dyDescent="0.25"/>
    <row r="49712" ht="0" hidden="1" customHeight="1" x14ac:dyDescent="0.25"/>
    <row r="49713" ht="0" hidden="1" customHeight="1" x14ac:dyDescent="0.25"/>
    <row r="49714" ht="0" hidden="1" customHeight="1" x14ac:dyDescent="0.25"/>
    <row r="49715" ht="0" hidden="1" customHeight="1" x14ac:dyDescent="0.25"/>
    <row r="49716" ht="0" hidden="1" customHeight="1" x14ac:dyDescent="0.25"/>
    <row r="49717" ht="0" hidden="1" customHeight="1" x14ac:dyDescent="0.25"/>
    <row r="49718" ht="0" hidden="1" customHeight="1" x14ac:dyDescent="0.25"/>
    <row r="49719" ht="0" hidden="1" customHeight="1" x14ac:dyDescent="0.25"/>
    <row r="49720" ht="0" hidden="1" customHeight="1" x14ac:dyDescent="0.25"/>
    <row r="49721" ht="0" hidden="1" customHeight="1" x14ac:dyDescent="0.25"/>
    <row r="49722" ht="0" hidden="1" customHeight="1" x14ac:dyDescent="0.25"/>
    <row r="49723" ht="0" hidden="1" customHeight="1" x14ac:dyDescent="0.25"/>
    <row r="49724" ht="0" hidden="1" customHeight="1" x14ac:dyDescent="0.25"/>
    <row r="49725" ht="0" hidden="1" customHeight="1" x14ac:dyDescent="0.25"/>
    <row r="49726" ht="0" hidden="1" customHeight="1" x14ac:dyDescent="0.25"/>
    <row r="49727" ht="0" hidden="1" customHeight="1" x14ac:dyDescent="0.25"/>
    <row r="49728" ht="0" hidden="1" customHeight="1" x14ac:dyDescent="0.25"/>
    <row r="49729" ht="0" hidden="1" customHeight="1" x14ac:dyDescent="0.25"/>
    <row r="49730" ht="0" hidden="1" customHeight="1" x14ac:dyDescent="0.25"/>
    <row r="49731" ht="0" hidden="1" customHeight="1" x14ac:dyDescent="0.25"/>
    <row r="49732" ht="0" hidden="1" customHeight="1" x14ac:dyDescent="0.25"/>
    <row r="49733" ht="0" hidden="1" customHeight="1" x14ac:dyDescent="0.25"/>
    <row r="49734" ht="0" hidden="1" customHeight="1" x14ac:dyDescent="0.25"/>
    <row r="49735" ht="0" hidden="1" customHeight="1" x14ac:dyDescent="0.25"/>
    <row r="49736" ht="0" hidden="1" customHeight="1" x14ac:dyDescent="0.25"/>
    <row r="49737" ht="0" hidden="1" customHeight="1" x14ac:dyDescent="0.25"/>
    <row r="49738" ht="0" hidden="1" customHeight="1" x14ac:dyDescent="0.25"/>
    <row r="49739" ht="0" hidden="1" customHeight="1" x14ac:dyDescent="0.25"/>
    <row r="49740" ht="0" hidden="1" customHeight="1" x14ac:dyDescent="0.25"/>
    <row r="49741" ht="0" hidden="1" customHeight="1" x14ac:dyDescent="0.25"/>
    <row r="49742" ht="0" hidden="1" customHeight="1" x14ac:dyDescent="0.25"/>
    <row r="49743" ht="0" hidden="1" customHeight="1" x14ac:dyDescent="0.25"/>
    <row r="49744" ht="0" hidden="1" customHeight="1" x14ac:dyDescent="0.25"/>
    <row r="49745" ht="0" hidden="1" customHeight="1" x14ac:dyDescent="0.25"/>
    <row r="49746" ht="0" hidden="1" customHeight="1" x14ac:dyDescent="0.25"/>
    <row r="49747" ht="0" hidden="1" customHeight="1" x14ac:dyDescent="0.25"/>
    <row r="49748" ht="0" hidden="1" customHeight="1" x14ac:dyDescent="0.25"/>
    <row r="49749" ht="0" hidden="1" customHeight="1" x14ac:dyDescent="0.25"/>
    <row r="49750" ht="0" hidden="1" customHeight="1" x14ac:dyDescent="0.25"/>
    <row r="49751" ht="0" hidden="1" customHeight="1" x14ac:dyDescent="0.25"/>
    <row r="49752" ht="0" hidden="1" customHeight="1" x14ac:dyDescent="0.25"/>
    <row r="49753" ht="0" hidden="1" customHeight="1" x14ac:dyDescent="0.25"/>
    <row r="49754" ht="0" hidden="1" customHeight="1" x14ac:dyDescent="0.25"/>
    <row r="49755" ht="0" hidden="1" customHeight="1" x14ac:dyDescent="0.25"/>
    <row r="49756" ht="0" hidden="1" customHeight="1" x14ac:dyDescent="0.25"/>
    <row r="49757" ht="0" hidden="1" customHeight="1" x14ac:dyDescent="0.25"/>
    <row r="49758" ht="0" hidden="1" customHeight="1" x14ac:dyDescent="0.25"/>
    <row r="49759" ht="0" hidden="1" customHeight="1" x14ac:dyDescent="0.25"/>
    <row r="49760" ht="0" hidden="1" customHeight="1" x14ac:dyDescent="0.25"/>
    <row r="49761" ht="0" hidden="1" customHeight="1" x14ac:dyDescent="0.25"/>
    <row r="49762" ht="0" hidden="1" customHeight="1" x14ac:dyDescent="0.25"/>
    <row r="49763" ht="0" hidden="1" customHeight="1" x14ac:dyDescent="0.25"/>
    <row r="49764" ht="0" hidden="1" customHeight="1" x14ac:dyDescent="0.25"/>
    <row r="49765" ht="0" hidden="1" customHeight="1" x14ac:dyDescent="0.25"/>
    <row r="49766" ht="0" hidden="1" customHeight="1" x14ac:dyDescent="0.25"/>
    <row r="49767" ht="0" hidden="1" customHeight="1" x14ac:dyDescent="0.25"/>
    <row r="49768" ht="0" hidden="1" customHeight="1" x14ac:dyDescent="0.25"/>
    <row r="49769" ht="0" hidden="1" customHeight="1" x14ac:dyDescent="0.25"/>
    <row r="49770" ht="0" hidden="1" customHeight="1" x14ac:dyDescent="0.25"/>
    <row r="49771" ht="0" hidden="1" customHeight="1" x14ac:dyDescent="0.25"/>
    <row r="49772" ht="0" hidden="1" customHeight="1" x14ac:dyDescent="0.25"/>
    <row r="49773" ht="0" hidden="1" customHeight="1" x14ac:dyDescent="0.25"/>
    <row r="49774" ht="0" hidden="1" customHeight="1" x14ac:dyDescent="0.25"/>
    <row r="49775" ht="0" hidden="1" customHeight="1" x14ac:dyDescent="0.25"/>
    <row r="49776" ht="0" hidden="1" customHeight="1" x14ac:dyDescent="0.25"/>
    <row r="49777" ht="0" hidden="1" customHeight="1" x14ac:dyDescent="0.25"/>
    <row r="49778" ht="0" hidden="1" customHeight="1" x14ac:dyDescent="0.25"/>
    <row r="49779" ht="0" hidden="1" customHeight="1" x14ac:dyDescent="0.25"/>
    <row r="49780" ht="0" hidden="1" customHeight="1" x14ac:dyDescent="0.25"/>
    <row r="49781" ht="0" hidden="1" customHeight="1" x14ac:dyDescent="0.25"/>
    <row r="49782" ht="0" hidden="1" customHeight="1" x14ac:dyDescent="0.25"/>
    <row r="49783" ht="0" hidden="1" customHeight="1" x14ac:dyDescent="0.25"/>
    <row r="49784" ht="0" hidden="1" customHeight="1" x14ac:dyDescent="0.25"/>
    <row r="49785" ht="0" hidden="1" customHeight="1" x14ac:dyDescent="0.25"/>
    <row r="49786" ht="0" hidden="1" customHeight="1" x14ac:dyDescent="0.25"/>
    <row r="49787" ht="0" hidden="1" customHeight="1" x14ac:dyDescent="0.25"/>
    <row r="49788" ht="0" hidden="1" customHeight="1" x14ac:dyDescent="0.25"/>
    <row r="49789" ht="0" hidden="1" customHeight="1" x14ac:dyDescent="0.25"/>
    <row r="49790" ht="0" hidden="1" customHeight="1" x14ac:dyDescent="0.25"/>
    <row r="49791" ht="0" hidden="1" customHeight="1" x14ac:dyDescent="0.25"/>
    <row r="49792" ht="0" hidden="1" customHeight="1" x14ac:dyDescent="0.25"/>
    <row r="49793" ht="0" hidden="1" customHeight="1" x14ac:dyDescent="0.25"/>
    <row r="49794" ht="0" hidden="1" customHeight="1" x14ac:dyDescent="0.25"/>
    <row r="49795" ht="0" hidden="1" customHeight="1" x14ac:dyDescent="0.25"/>
    <row r="49796" ht="0" hidden="1" customHeight="1" x14ac:dyDescent="0.25"/>
    <row r="49797" ht="0" hidden="1" customHeight="1" x14ac:dyDescent="0.25"/>
    <row r="49798" ht="0" hidden="1" customHeight="1" x14ac:dyDescent="0.25"/>
    <row r="49799" ht="0" hidden="1" customHeight="1" x14ac:dyDescent="0.25"/>
    <row r="49800" ht="0" hidden="1" customHeight="1" x14ac:dyDescent="0.25"/>
    <row r="49801" ht="0" hidden="1" customHeight="1" x14ac:dyDescent="0.25"/>
    <row r="49802" ht="0" hidden="1" customHeight="1" x14ac:dyDescent="0.25"/>
    <row r="49803" ht="0" hidden="1" customHeight="1" x14ac:dyDescent="0.25"/>
    <row r="49804" ht="0" hidden="1" customHeight="1" x14ac:dyDescent="0.25"/>
    <row r="49805" ht="0" hidden="1" customHeight="1" x14ac:dyDescent="0.25"/>
    <row r="49806" ht="0" hidden="1" customHeight="1" x14ac:dyDescent="0.25"/>
    <row r="49807" ht="0" hidden="1" customHeight="1" x14ac:dyDescent="0.25"/>
    <row r="49808" ht="0" hidden="1" customHeight="1" x14ac:dyDescent="0.25"/>
    <row r="49809" ht="0" hidden="1" customHeight="1" x14ac:dyDescent="0.25"/>
    <row r="49810" ht="0" hidden="1" customHeight="1" x14ac:dyDescent="0.25"/>
    <row r="49811" ht="0" hidden="1" customHeight="1" x14ac:dyDescent="0.25"/>
    <row r="49812" ht="0" hidden="1" customHeight="1" x14ac:dyDescent="0.25"/>
    <row r="49813" ht="0" hidden="1" customHeight="1" x14ac:dyDescent="0.25"/>
    <row r="49814" ht="0" hidden="1" customHeight="1" x14ac:dyDescent="0.25"/>
    <row r="49815" ht="0" hidden="1" customHeight="1" x14ac:dyDescent="0.25"/>
    <row r="49816" ht="0" hidden="1" customHeight="1" x14ac:dyDescent="0.25"/>
    <row r="49817" ht="0" hidden="1" customHeight="1" x14ac:dyDescent="0.25"/>
    <row r="49818" ht="0" hidden="1" customHeight="1" x14ac:dyDescent="0.25"/>
    <row r="49819" ht="0" hidden="1" customHeight="1" x14ac:dyDescent="0.25"/>
    <row r="49820" ht="0" hidden="1" customHeight="1" x14ac:dyDescent="0.25"/>
    <row r="49821" ht="0" hidden="1" customHeight="1" x14ac:dyDescent="0.25"/>
    <row r="49822" ht="0" hidden="1" customHeight="1" x14ac:dyDescent="0.25"/>
    <row r="49823" ht="0" hidden="1" customHeight="1" x14ac:dyDescent="0.25"/>
    <row r="49824" ht="0" hidden="1" customHeight="1" x14ac:dyDescent="0.25"/>
    <row r="49825" ht="0" hidden="1" customHeight="1" x14ac:dyDescent="0.25"/>
    <row r="49826" ht="0" hidden="1" customHeight="1" x14ac:dyDescent="0.25"/>
    <row r="49827" ht="0" hidden="1" customHeight="1" x14ac:dyDescent="0.25"/>
    <row r="49828" ht="0" hidden="1" customHeight="1" x14ac:dyDescent="0.25"/>
    <row r="49829" ht="0" hidden="1" customHeight="1" x14ac:dyDescent="0.25"/>
    <row r="49830" ht="0" hidden="1" customHeight="1" x14ac:dyDescent="0.25"/>
    <row r="49831" ht="0" hidden="1" customHeight="1" x14ac:dyDescent="0.25"/>
    <row r="49832" ht="0" hidden="1" customHeight="1" x14ac:dyDescent="0.25"/>
    <row r="49833" ht="0" hidden="1" customHeight="1" x14ac:dyDescent="0.25"/>
    <row r="49834" ht="0" hidden="1" customHeight="1" x14ac:dyDescent="0.25"/>
    <row r="49835" ht="0" hidden="1" customHeight="1" x14ac:dyDescent="0.25"/>
    <row r="49836" ht="0" hidden="1" customHeight="1" x14ac:dyDescent="0.25"/>
    <row r="49837" ht="0" hidden="1" customHeight="1" x14ac:dyDescent="0.25"/>
    <row r="49838" ht="0" hidden="1" customHeight="1" x14ac:dyDescent="0.25"/>
    <row r="49839" ht="0" hidden="1" customHeight="1" x14ac:dyDescent="0.25"/>
    <row r="49840" ht="0" hidden="1" customHeight="1" x14ac:dyDescent="0.25"/>
    <row r="49841" ht="0" hidden="1" customHeight="1" x14ac:dyDescent="0.25"/>
    <row r="49842" ht="0" hidden="1" customHeight="1" x14ac:dyDescent="0.25"/>
    <row r="49843" ht="0" hidden="1" customHeight="1" x14ac:dyDescent="0.25"/>
    <row r="49844" ht="0" hidden="1" customHeight="1" x14ac:dyDescent="0.25"/>
    <row r="49845" ht="0" hidden="1" customHeight="1" x14ac:dyDescent="0.25"/>
    <row r="49846" ht="0" hidden="1" customHeight="1" x14ac:dyDescent="0.25"/>
    <row r="49847" ht="0" hidden="1" customHeight="1" x14ac:dyDescent="0.25"/>
    <row r="49848" ht="0" hidden="1" customHeight="1" x14ac:dyDescent="0.25"/>
    <row r="49849" ht="0" hidden="1" customHeight="1" x14ac:dyDescent="0.25"/>
    <row r="49850" ht="0" hidden="1" customHeight="1" x14ac:dyDescent="0.25"/>
    <row r="49851" ht="0" hidden="1" customHeight="1" x14ac:dyDescent="0.25"/>
    <row r="49852" ht="0" hidden="1" customHeight="1" x14ac:dyDescent="0.25"/>
    <row r="49853" ht="0" hidden="1" customHeight="1" x14ac:dyDescent="0.25"/>
    <row r="49854" ht="0" hidden="1" customHeight="1" x14ac:dyDescent="0.25"/>
    <row r="49855" ht="0" hidden="1" customHeight="1" x14ac:dyDescent="0.25"/>
    <row r="49856" ht="0" hidden="1" customHeight="1" x14ac:dyDescent="0.25"/>
    <row r="49857" ht="0" hidden="1" customHeight="1" x14ac:dyDescent="0.25"/>
    <row r="49858" ht="0" hidden="1" customHeight="1" x14ac:dyDescent="0.25"/>
    <row r="49859" ht="0" hidden="1" customHeight="1" x14ac:dyDescent="0.25"/>
    <row r="49860" ht="0" hidden="1" customHeight="1" x14ac:dyDescent="0.25"/>
    <row r="49861" ht="0" hidden="1" customHeight="1" x14ac:dyDescent="0.25"/>
    <row r="49862" ht="0" hidden="1" customHeight="1" x14ac:dyDescent="0.25"/>
    <row r="49863" ht="0" hidden="1" customHeight="1" x14ac:dyDescent="0.25"/>
    <row r="49864" ht="0" hidden="1" customHeight="1" x14ac:dyDescent="0.25"/>
    <row r="49865" ht="0" hidden="1" customHeight="1" x14ac:dyDescent="0.25"/>
    <row r="49866" ht="0" hidden="1" customHeight="1" x14ac:dyDescent="0.25"/>
    <row r="49867" ht="0" hidden="1" customHeight="1" x14ac:dyDescent="0.25"/>
    <row r="49868" ht="0" hidden="1" customHeight="1" x14ac:dyDescent="0.25"/>
    <row r="49869" ht="0" hidden="1" customHeight="1" x14ac:dyDescent="0.25"/>
    <row r="49870" ht="0" hidden="1" customHeight="1" x14ac:dyDescent="0.25"/>
    <row r="49871" ht="0" hidden="1" customHeight="1" x14ac:dyDescent="0.25"/>
    <row r="49872" ht="0" hidden="1" customHeight="1" x14ac:dyDescent="0.25"/>
    <row r="49873" ht="0" hidden="1" customHeight="1" x14ac:dyDescent="0.25"/>
    <row r="49874" ht="0" hidden="1" customHeight="1" x14ac:dyDescent="0.25"/>
    <row r="49875" ht="0" hidden="1" customHeight="1" x14ac:dyDescent="0.25"/>
    <row r="49876" ht="0" hidden="1" customHeight="1" x14ac:dyDescent="0.25"/>
    <row r="49877" ht="0" hidden="1" customHeight="1" x14ac:dyDescent="0.25"/>
    <row r="49878" ht="0" hidden="1" customHeight="1" x14ac:dyDescent="0.25"/>
    <row r="49879" ht="0" hidden="1" customHeight="1" x14ac:dyDescent="0.25"/>
    <row r="49880" ht="0" hidden="1" customHeight="1" x14ac:dyDescent="0.25"/>
    <row r="49881" ht="0" hidden="1" customHeight="1" x14ac:dyDescent="0.25"/>
    <row r="49882" ht="0" hidden="1" customHeight="1" x14ac:dyDescent="0.25"/>
    <row r="49883" ht="0" hidden="1" customHeight="1" x14ac:dyDescent="0.25"/>
    <row r="49884" ht="0" hidden="1" customHeight="1" x14ac:dyDescent="0.25"/>
    <row r="49885" ht="0" hidden="1" customHeight="1" x14ac:dyDescent="0.25"/>
    <row r="49886" ht="0" hidden="1" customHeight="1" x14ac:dyDescent="0.25"/>
    <row r="49887" ht="0" hidden="1" customHeight="1" x14ac:dyDescent="0.25"/>
    <row r="49888" ht="0" hidden="1" customHeight="1" x14ac:dyDescent="0.25"/>
    <row r="49889" ht="0" hidden="1" customHeight="1" x14ac:dyDescent="0.25"/>
    <row r="49890" ht="0" hidden="1" customHeight="1" x14ac:dyDescent="0.25"/>
    <row r="49891" ht="0" hidden="1" customHeight="1" x14ac:dyDescent="0.25"/>
    <row r="49892" ht="0" hidden="1" customHeight="1" x14ac:dyDescent="0.25"/>
    <row r="49893" ht="0" hidden="1" customHeight="1" x14ac:dyDescent="0.25"/>
    <row r="49894" ht="0" hidden="1" customHeight="1" x14ac:dyDescent="0.25"/>
    <row r="49895" ht="0" hidden="1" customHeight="1" x14ac:dyDescent="0.25"/>
    <row r="49896" ht="0" hidden="1" customHeight="1" x14ac:dyDescent="0.25"/>
    <row r="49897" ht="0" hidden="1" customHeight="1" x14ac:dyDescent="0.25"/>
    <row r="49898" ht="0" hidden="1" customHeight="1" x14ac:dyDescent="0.25"/>
    <row r="49899" ht="0" hidden="1" customHeight="1" x14ac:dyDescent="0.25"/>
    <row r="49900" ht="0" hidden="1" customHeight="1" x14ac:dyDescent="0.25"/>
    <row r="49901" ht="0" hidden="1" customHeight="1" x14ac:dyDescent="0.25"/>
    <row r="49902" ht="0" hidden="1" customHeight="1" x14ac:dyDescent="0.25"/>
    <row r="49903" ht="0" hidden="1" customHeight="1" x14ac:dyDescent="0.25"/>
    <row r="49904" ht="0" hidden="1" customHeight="1" x14ac:dyDescent="0.25"/>
    <row r="49905" ht="0" hidden="1" customHeight="1" x14ac:dyDescent="0.25"/>
    <row r="49906" ht="0" hidden="1" customHeight="1" x14ac:dyDescent="0.25"/>
    <row r="49907" ht="0" hidden="1" customHeight="1" x14ac:dyDescent="0.25"/>
    <row r="49908" ht="0" hidden="1" customHeight="1" x14ac:dyDescent="0.25"/>
    <row r="49909" ht="0" hidden="1" customHeight="1" x14ac:dyDescent="0.25"/>
    <row r="49910" ht="0" hidden="1" customHeight="1" x14ac:dyDescent="0.25"/>
    <row r="49911" ht="0" hidden="1" customHeight="1" x14ac:dyDescent="0.25"/>
    <row r="49912" ht="0" hidden="1" customHeight="1" x14ac:dyDescent="0.25"/>
    <row r="49913" ht="0" hidden="1" customHeight="1" x14ac:dyDescent="0.25"/>
    <row r="49914" ht="0" hidden="1" customHeight="1" x14ac:dyDescent="0.25"/>
    <row r="49915" ht="0" hidden="1" customHeight="1" x14ac:dyDescent="0.25"/>
    <row r="49916" ht="0" hidden="1" customHeight="1" x14ac:dyDescent="0.25"/>
    <row r="49917" ht="0" hidden="1" customHeight="1" x14ac:dyDescent="0.25"/>
    <row r="49918" ht="0" hidden="1" customHeight="1" x14ac:dyDescent="0.25"/>
    <row r="49919" ht="0" hidden="1" customHeight="1" x14ac:dyDescent="0.25"/>
    <row r="49920" ht="0" hidden="1" customHeight="1" x14ac:dyDescent="0.25"/>
    <row r="49921" ht="0" hidden="1" customHeight="1" x14ac:dyDescent="0.25"/>
    <row r="49922" ht="0" hidden="1" customHeight="1" x14ac:dyDescent="0.25"/>
    <row r="49923" ht="0" hidden="1" customHeight="1" x14ac:dyDescent="0.25"/>
    <row r="49924" ht="0" hidden="1" customHeight="1" x14ac:dyDescent="0.25"/>
    <row r="49925" ht="0" hidden="1" customHeight="1" x14ac:dyDescent="0.25"/>
    <row r="49926" ht="0" hidden="1" customHeight="1" x14ac:dyDescent="0.25"/>
    <row r="49927" ht="0" hidden="1" customHeight="1" x14ac:dyDescent="0.25"/>
    <row r="49928" ht="0" hidden="1" customHeight="1" x14ac:dyDescent="0.25"/>
    <row r="49929" ht="0" hidden="1" customHeight="1" x14ac:dyDescent="0.25"/>
    <row r="49930" ht="0" hidden="1" customHeight="1" x14ac:dyDescent="0.25"/>
    <row r="49931" ht="0" hidden="1" customHeight="1" x14ac:dyDescent="0.25"/>
    <row r="49932" ht="0" hidden="1" customHeight="1" x14ac:dyDescent="0.25"/>
    <row r="49933" ht="0" hidden="1" customHeight="1" x14ac:dyDescent="0.25"/>
    <row r="49934" ht="0" hidden="1" customHeight="1" x14ac:dyDescent="0.25"/>
    <row r="49935" ht="0" hidden="1" customHeight="1" x14ac:dyDescent="0.25"/>
    <row r="49936" ht="0" hidden="1" customHeight="1" x14ac:dyDescent="0.25"/>
    <row r="49937" ht="0" hidden="1" customHeight="1" x14ac:dyDescent="0.25"/>
    <row r="49938" ht="0" hidden="1" customHeight="1" x14ac:dyDescent="0.25"/>
    <row r="49939" ht="0" hidden="1" customHeight="1" x14ac:dyDescent="0.25"/>
    <row r="49940" ht="0" hidden="1" customHeight="1" x14ac:dyDescent="0.25"/>
    <row r="49941" ht="0" hidden="1" customHeight="1" x14ac:dyDescent="0.25"/>
    <row r="49942" ht="0" hidden="1" customHeight="1" x14ac:dyDescent="0.25"/>
    <row r="49943" ht="0" hidden="1" customHeight="1" x14ac:dyDescent="0.25"/>
    <row r="49944" ht="0" hidden="1" customHeight="1" x14ac:dyDescent="0.25"/>
    <row r="49945" ht="0" hidden="1" customHeight="1" x14ac:dyDescent="0.25"/>
    <row r="49946" ht="0" hidden="1" customHeight="1" x14ac:dyDescent="0.25"/>
    <row r="49947" ht="0" hidden="1" customHeight="1" x14ac:dyDescent="0.25"/>
    <row r="49948" ht="0" hidden="1" customHeight="1" x14ac:dyDescent="0.25"/>
    <row r="49949" ht="0" hidden="1" customHeight="1" x14ac:dyDescent="0.25"/>
    <row r="49950" ht="0" hidden="1" customHeight="1" x14ac:dyDescent="0.25"/>
    <row r="49951" ht="0" hidden="1" customHeight="1" x14ac:dyDescent="0.25"/>
    <row r="49952" ht="0" hidden="1" customHeight="1" x14ac:dyDescent="0.25"/>
    <row r="49953" ht="0" hidden="1" customHeight="1" x14ac:dyDescent="0.25"/>
    <row r="49954" ht="0" hidden="1" customHeight="1" x14ac:dyDescent="0.25"/>
    <row r="49955" ht="0" hidden="1" customHeight="1" x14ac:dyDescent="0.25"/>
    <row r="49956" ht="0" hidden="1" customHeight="1" x14ac:dyDescent="0.25"/>
    <row r="49957" ht="0" hidden="1" customHeight="1" x14ac:dyDescent="0.25"/>
    <row r="49958" ht="0" hidden="1" customHeight="1" x14ac:dyDescent="0.25"/>
    <row r="49959" ht="0" hidden="1" customHeight="1" x14ac:dyDescent="0.25"/>
    <row r="49960" ht="0" hidden="1" customHeight="1" x14ac:dyDescent="0.25"/>
    <row r="49961" ht="0" hidden="1" customHeight="1" x14ac:dyDescent="0.25"/>
    <row r="49962" ht="0" hidden="1" customHeight="1" x14ac:dyDescent="0.25"/>
    <row r="49963" ht="0" hidden="1" customHeight="1" x14ac:dyDescent="0.25"/>
    <row r="49964" ht="0" hidden="1" customHeight="1" x14ac:dyDescent="0.25"/>
    <row r="49965" ht="0" hidden="1" customHeight="1" x14ac:dyDescent="0.25"/>
    <row r="49966" ht="0" hidden="1" customHeight="1" x14ac:dyDescent="0.25"/>
    <row r="49967" ht="0" hidden="1" customHeight="1" x14ac:dyDescent="0.25"/>
    <row r="49968" ht="0" hidden="1" customHeight="1" x14ac:dyDescent="0.25"/>
    <row r="49969" ht="0" hidden="1" customHeight="1" x14ac:dyDescent="0.25"/>
    <row r="49970" ht="0" hidden="1" customHeight="1" x14ac:dyDescent="0.25"/>
    <row r="49971" ht="0" hidden="1" customHeight="1" x14ac:dyDescent="0.25"/>
    <row r="49972" ht="0" hidden="1" customHeight="1" x14ac:dyDescent="0.25"/>
    <row r="49973" ht="0" hidden="1" customHeight="1" x14ac:dyDescent="0.25"/>
    <row r="49974" ht="0" hidden="1" customHeight="1" x14ac:dyDescent="0.25"/>
    <row r="49975" ht="0" hidden="1" customHeight="1" x14ac:dyDescent="0.25"/>
    <row r="49976" ht="0" hidden="1" customHeight="1" x14ac:dyDescent="0.25"/>
    <row r="49977" ht="0" hidden="1" customHeight="1" x14ac:dyDescent="0.25"/>
    <row r="49978" ht="0" hidden="1" customHeight="1" x14ac:dyDescent="0.25"/>
    <row r="49979" ht="0" hidden="1" customHeight="1" x14ac:dyDescent="0.25"/>
    <row r="49980" ht="0" hidden="1" customHeight="1" x14ac:dyDescent="0.25"/>
    <row r="49981" ht="0" hidden="1" customHeight="1" x14ac:dyDescent="0.25"/>
    <row r="49982" ht="0" hidden="1" customHeight="1" x14ac:dyDescent="0.25"/>
    <row r="49983" ht="0" hidden="1" customHeight="1" x14ac:dyDescent="0.25"/>
    <row r="49984" ht="0" hidden="1" customHeight="1" x14ac:dyDescent="0.25"/>
    <row r="49985" ht="0" hidden="1" customHeight="1" x14ac:dyDescent="0.25"/>
    <row r="49986" ht="0" hidden="1" customHeight="1" x14ac:dyDescent="0.25"/>
    <row r="49987" ht="0" hidden="1" customHeight="1" x14ac:dyDescent="0.25"/>
    <row r="49988" ht="0" hidden="1" customHeight="1" x14ac:dyDescent="0.25"/>
    <row r="49989" ht="0" hidden="1" customHeight="1" x14ac:dyDescent="0.25"/>
    <row r="49990" ht="0" hidden="1" customHeight="1" x14ac:dyDescent="0.25"/>
    <row r="49991" ht="0" hidden="1" customHeight="1" x14ac:dyDescent="0.25"/>
    <row r="49992" ht="0" hidden="1" customHeight="1" x14ac:dyDescent="0.25"/>
    <row r="49993" ht="0" hidden="1" customHeight="1" x14ac:dyDescent="0.25"/>
    <row r="49994" ht="0" hidden="1" customHeight="1" x14ac:dyDescent="0.25"/>
    <row r="49995" ht="0" hidden="1" customHeight="1" x14ac:dyDescent="0.25"/>
    <row r="49996" ht="0" hidden="1" customHeight="1" x14ac:dyDescent="0.25"/>
    <row r="49997" ht="0" hidden="1" customHeight="1" x14ac:dyDescent="0.25"/>
    <row r="49998" ht="0" hidden="1" customHeight="1" x14ac:dyDescent="0.25"/>
    <row r="49999" ht="0" hidden="1" customHeight="1" x14ac:dyDescent="0.25"/>
    <row r="50000" ht="0" hidden="1" customHeight="1" x14ac:dyDescent="0.25"/>
    <row r="50001" ht="0" hidden="1" customHeight="1" x14ac:dyDescent="0.25"/>
    <row r="50002" ht="0" hidden="1" customHeight="1" x14ac:dyDescent="0.25"/>
    <row r="50003" ht="0" hidden="1" customHeight="1" x14ac:dyDescent="0.25"/>
    <row r="50004" ht="0" hidden="1" customHeight="1" x14ac:dyDescent="0.25"/>
    <row r="50005" ht="0" hidden="1" customHeight="1" x14ac:dyDescent="0.25"/>
    <row r="50006" ht="0" hidden="1" customHeight="1" x14ac:dyDescent="0.25"/>
    <row r="50007" ht="0" hidden="1" customHeight="1" x14ac:dyDescent="0.25"/>
    <row r="50008" ht="0" hidden="1" customHeight="1" x14ac:dyDescent="0.25"/>
    <row r="50009" ht="0" hidden="1" customHeight="1" x14ac:dyDescent="0.25"/>
    <row r="50010" ht="0" hidden="1" customHeight="1" x14ac:dyDescent="0.25"/>
    <row r="50011" ht="0" hidden="1" customHeight="1" x14ac:dyDescent="0.25"/>
    <row r="50012" ht="0" hidden="1" customHeight="1" x14ac:dyDescent="0.25"/>
    <row r="50013" ht="0" hidden="1" customHeight="1" x14ac:dyDescent="0.25"/>
    <row r="50014" ht="0" hidden="1" customHeight="1" x14ac:dyDescent="0.25"/>
    <row r="50015" ht="0" hidden="1" customHeight="1" x14ac:dyDescent="0.25"/>
    <row r="50016" ht="0" hidden="1" customHeight="1" x14ac:dyDescent="0.25"/>
    <row r="50017" ht="0" hidden="1" customHeight="1" x14ac:dyDescent="0.25"/>
    <row r="50018" ht="0" hidden="1" customHeight="1" x14ac:dyDescent="0.25"/>
    <row r="50019" ht="0" hidden="1" customHeight="1" x14ac:dyDescent="0.25"/>
    <row r="50020" ht="0" hidden="1" customHeight="1" x14ac:dyDescent="0.25"/>
    <row r="50021" ht="0" hidden="1" customHeight="1" x14ac:dyDescent="0.25"/>
    <row r="50022" ht="0" hidden="1" customHeight="1" x14ac:dyDescent="0.25"/>
    <row r="50023" ht="0" hidden="1" customHeight="1" x14ac:dyDescent="0.25"/>
    <row r="50024" ht="0" hidden="1" customHeight="1" x14ac:dyDescent="0.25"/>
    <row r="50025" ht="0" hidden="1" customHeight="1" x14ac:dyDescent="0.25"/>
    <row r="50026" ht="0" hidden="1" customHeight="1" x14ac:dyDescent="0.25"/>
    <row r="50027" ht="0" hidden="1" customHeight="1" x14ac:dyDescent="0.25"/>
    <row r="50028" ht="0" hidden="1" customHeight="1" x14ac:dyDescent="0.25"/>
    <row r="50029" ht="0" hidden="1" customHeight="1" x14ac:dyDescent="0.25"/>
    <row r="50030" ht="0" hidden="1" customHeight="1" x14ac:dyDescent="0.25"/>
    <row r="50031" ht="0" hidden="1" customHeight="1" x14ac:dyDescent="0.25"/>
    <row r="50032" ht="0" hidden="1" customHeight="1" x14ac:dyDescent="0.25"/>
    <row r="50033" ht="0" hidden="1" customHeight="1" x14ac:dyDescent="0.25"/>
    <row r="50034" ht="0" hidden="1" customHeight="1" x14ac:dyDescent="0.25"/>
    <row r="50035" ht="0" hidden="1" customHeight="1" x14ac:dyDescent="0.25"/>
    <row r="50036" ht="0" hidden="1" customHeight="1" x14ac:dyDescent="0.25"/>
    <row r="50037" ht="0" hidden="1" customHeight="1" x14ac:dyDescent="0.25"/>
    <row r="50038" ht="0" hidden="1" customHeight="1" x14ac:dyDescent="0.25"/>
    <row r="50039" ht="0" hidden="1" customHeight="1" x14ac:dyDescent="0.25"/>
    <row r="50040" ht="0" hidden="1" customHeight="1" x14ac:dyDescent="0.25"/>
    <row r="50041" ht="0" hidden="1" customHeight="1" x14ac:dyDescent="0.25"/>
    <row r="50042" ht="0" hidden="1" customHeight="1" x14ac:dyDescent="0.25"/>
    <row r="50043" ht="0" hidden="1" customHeight="1" x14ac:dyDescent="0.25"/>
    <row r="50044" ht="0" hidden="1" customHeight="1" x14ac:dyDescent="0.25"/>
    <row r="50045" ht="0" hidden="1" customHeight="1" x14ac:dyDescent="0.25"/>
    <row r="50046" ht="0" hidden="1" customHeight="1" x14ac:dyDescent="0.25"/>
    <row r="50047" ht="0" hidden="1" customHeight="1" x14ac:dyDescent="0.25"/>
    <row r="50048" ht="0" hidden="1" customHeight="1" x14ac:dyDescent="0.25"/>
    <row r="50049" ht="0" hidden="1" customHeight="1" x14ac:dyDescent="0.25"/>
    <row r="50050" ht="0" hidden="1" customHeight="1" x14ac:dyDescent="0.25"/>
    <row r="50051" ht="0" hidden="1" customHeight="1" x14ac:dyDescent="0.25"/>
    <row r="50052" ht="0" hidden="1" customHeight="1" x14ac:dyDescent="0.25"/>
    <row r="50053" ht="0" hidden="1" customHeight="1" x14ac:dyDescent="0.25"/>
    <row r="50054" ht="0" hidden="1" customHeight="1" x14ac:dyDescent="0.25"/>
    <row r="50055" ht="0" hidden="1" customHeight="1" x14ac:dyDescent="0.25"/>
    <row r="50056" ht="0" hidden="1" customHeight="1" x14ac:dyDescent="0.25"/>
    <row r="50057" ht="0" hidden="1" customHeight="1" x14ac:dyDescent="0.25"/>
    <row r="50058" ht="0" hidden="1" customHeight="1" x14ac:dyDescent="0.25"/>
    <row r="50059" ht="0" hidden="1" customHeight="1" x14ac:dyDescent="0.25"/>
    <row r="50060" ht="0" hidden="1" customHeight="1" x14ac:dyDescent="0.25"/>
    <row r="50061" ht="0" hidden="1" customHeight="1" x14ac:dyDescent="0.25"/>
    <row r="50062" ht="0" hidden="1" customHeight="1" x14ac:dyDescent="0.25"/>
    <row r="50063" ht="0" hidden="1" customHeight="1" x14ac:dyDescent="0.25"/>
    <row r="50064" ht="0" hidden="1" customHeight="1" x14ac:dyDescent="0.25"/>
    <row r="50065" ht="0" hidden="1" customHeight="1" x14ac:dyDescent="0.25"/>
    <row r="50066" ht="0" hidden="1" customHeight="1" x14ac:dyDescent="0.25"/>
    <row r="50067" ht="0" hidden="1" customHeight="1" x14ac:dyDescent="0.25"/>
    <row r="50068" ht="0" hidden="1" customHeight="1" x14ac:dyDescent="0.25"/>
    <row r="50069" ht="0" hidden="1" customHeight="1" x14ac:dyDescent="0.25"/>
    <row r="50070" ht="0" hidden="1" customHeight="1" x14ac:dyDescent="0.25"/>
    <row r="50071" ht="0" hidden="1" customHeight="1" x14ac:dyDescent="0.25"/>
    <row r="50072" ht="0" hidden="1" customHeight="1" x14ac:dyDescent="0.25"/>
    <row r="50073" ht="0" hidden="1" customHeight="1" x14ac:dyDescent="0.25"/>
    <row r="50074" ht="0" hidden="1" customHeight="1" x14ac:dyDescent="0.25"/>
    <row r="50075" ht="0" hidden="1" customHeight="1" x14ac:dyDescent="0.25"/>
    <row r="50076" ht="0" hidden="1" customHeight="1" x14ac:dyDescent="0.25"/>
    <row r="50077" ht="0" hidden="1" customHeight="1" x14ac:dyDescent="0.25"/>
    <row r="50078" ht="0" hidden="1" customHeight="1" x14ac:dyDescent="0.25"/>
    <row r="50079" ht="0" hidden="1" customHeight="1" x14ac:dyDescent="0.25"/>
    <row r="50080" ht="0" hidden="1" customHeight="1" x14ac:dyDescent="0.25"/>
    <row r="50081" ht="0" hidden="1" customHeight="1" x14ac:dyDescent="0.25"/>
    <row r="50082" ht="0" hidden="1" customHeight="1" x14ac:dyDescent="0.25"/>
    <row r="50083" ht="0" hidden="1" customHeight="1" x14ac:dyDescent="0.25"/>
    <row r="50084" ht="0" hidden="1" customHeight="1" x14ac:dyDescent="0.25"/>
    <row r="50085" ht="0" hidden="1" customHeight="1" x14ac:dyDescent="0.25"/>
    <row r="50086" ht="0" hidden="1" customHeight="1" x14ac:dyDescent="0.25"/>
    <row r="50087" ht="0" hidden="1" customHeight="1" x14ac:dyDescent="0.25"/>
    <row r="50088" ht="0" hidden="1" customHeight="1" x14ac:dyDescent="0.25"/>
    <row r="50089" ht="0" hidden="1" customHeight="1" x14ac:dyDescent="0.25"/>
    <row r="50090" ht="0" hidden="1" customHeight="1" x14ac:dyDescent="0.25"/>
    <row r="50091" ht="0" hidden="1" customHeight="1" x14ac:dyDescent="0.25"/>
    <row r="50092" ht="0" hidden="1" customHeight="1" x14ac:dyDescent="0.25"/>
    <row r="50093" ht="0" hidden="1" customHeight="1" x14ac:dyDescent="0.25"/>
    <row r="50094" ht="0" hidden="1" customHeight="1" x14ac:dyDescent="0.25"/>
    <row r="50095" ht="0" hidden="1" customHeight="1" x14ac:dyDescent="0.25"/>
    <row r="50096" ht="0" hidden="1" customHeight="1" x14ac:dyDescent="0.25"/>
    <row r="50097" ht="0" hidden="1" customHeight="1" x14ac:dyDescent="0.25"/>
    <row r="50098" ht="0" hidden="1" customHeight="1" x14ac:dyDescent="0.25"/>
    <row r="50099" ht="0" hidden="1" customHeight="1" x14ac:dyDescent="0.25"/>
    <row r="50100" ht="0" hidden="1" customHeight="1" x14ac:dyDescent="0.25"/>
    <row r="50101" ht="0" hidden="1" customHeight="1" x14ac:dyDescent="0.25"/>
    <row r="50102" ht="0" hidden="1" customHeight="1" x14ac:dyDescent="0.25"/>
    <row r="50103" ht="0" hidden="1" customHeight="1" x14ac:dyDescent="0.25"/>
    <row r="50104" ht="0" hidden="1" customHeight="1" x14ac:dyDescent="0.25"/>
    <row r="50105" ht="0" hidden="1" customHeight="1" x14ac:dyDescent="0.25"/>
    <row r="50106" ht="0" hidden="1" customHeight="1" x14ac:dyDescent="0.25"/>
    <row r="50107" ht="0" hidden="1" customHeight="1" x14ac:dyDescent="0.25"/>
    <row r="50108" ht="0" hidden="1" customHeight="1" x14ac:dyDescent="0.25"/>
    <row r="50109" ht="0" hidden="1" customHeight="1" x14ac:dyDescent="0.25"/>
    <row r="50110" ht="0" hidden="1" customHeight="1" x14ac:dyDescent="0.25"/>
    <row r="50111" ht="0" hidden="1" customHeight="1" x14ac:dyDescent="0.25"/>
    <row r="50112" ht="0" hidden="1" customHeight="1" x14ac:dyDescent="0.25"/>
    <row r="50113" ht="0" hidden="1" customHeight="1" x14ac:dyDescent="0.25"/>
    <row r="50114" ht="0" hidden="1" customHeight="1" x14ac:dyDescent="0.25"/>
    <row r="50115" ht="0" hidden="1" customHeight="1" x14ac:dyDescent="0.25"/>
    <row r="50116" ht="0" hidden="1" customHeight="1" x14ac:dyDescent="0.25"/>
    <row r="50117" ht="0" hidden="1" customHeight="1" x14ac:dyDescent="0.25"/>
    <row r="50118" ht="0" hidden="1" customHeight="1" x14ac:dyDescent="0.25"/>
    <row r="50119" ht="0" hidden="1" customHeight="1" x14ac:dyDescent="0.25"/>
    <row r="50120" ht="0" hidden="1" customHeight="1" x14ac:dyDescent="0.25"/>
    <row r="50121" ht="0" hidden="1" customHeight="1" x14ac:dyDescent="0.25"/>
    <row r="50122" ht="0" hidden="1" customHeight="1" x14ac:dyDescent="0.25"/>
    <row r="50123" ht="0" hidden="1" customHeight="1" x14ac:dyDescent="0.25"/>
    <row r="50124" ht="0" hidden="1" customHeight="1" x14ac:dyDescent="0.25"/>
    <row r="50125" ht="0" hidden="1" customHeight="1" x14ac:dyDescent="0.25"/>
    <row r="50126" ht="0" hidden="1" customHeight="1" x14ac:dyDescent="0.25"/>
    <row r="50127" ht="0" hidden="1" customHeight="1" x14ac:dyDescent="0.25"/>
    <row r="50128" ht="0" hidden="1" customHeight="1" x14ac:dyDescent="0.25"/>
    <row r="50129" ht="0" hidden="1" customHeight="1" x14ac:dyDescent="0.25"/>
    <row r="50130" ht="0" hidden="1" customHeight="1" x14ac:dyDescent="0.25"/>
    <row r="50131" ht="0" hidden="1" customHeight="1" x14ac:dyDescent="0.25"/>
    <row r="50132" ht="0" hidden="1" customHeight="1" x14ac:dyDescent="0.25"/>
    <row r="50133" ht="0" hidden="1" customHeight="1" x14ac:dyDescent="0.25"/>
    <row r="50134" ht="0" hidden="1" customHeight="1" x14ac:dyDescent="0.25"/>
    <row r="50135" ht="0" hidden="1" customHeight="1" x14ac:dyDescent="0.25"/>
    <row r="50136" ht="0" hidden="1" customHeight="1" x14ac:dyDescent="0.25"/>
    <row r="50137" ht="0" hidden="1" customHeight="1" x14ac:dyDescent="0.25"/>
    <row r="50138" ht="0" hidden="1" customHeight="1" x14ac:dyDescent="0.25"/>
    <row r="50139" ht="0" hidden="1" customHeight="1" x14ac:dyDescent="0.25"/>
    <row r="50140" ht="0" hidden="1" customHeight="1" x14ac:dyDescent="0.25"/>
    <row r="50141" ht="0" hidden="1" customHeight="1" x14ac:dyDescent="0.25"/>
    <row r="50142" ht="0" hidden="1" customHeight="1" x14ac:dyDescent="0.25"/>
    <row r="50143" ht="0" hidden="1" customHeight="1" x14ac:dyDescent="0.25"/>
    <row r="50144" ht="0" hidden="1" customHeight="1" x14ac:dyDescent="0.25"/>
    <row r="50145" ht="0" hidden="1" customHeight="1" x14ac:dyDescent="0.25"/>
    <row r="50146" ht="0" hidden="1" customHeight="1" x14ac:dyDescent="0.25"/>
    <row r="50147" ht="0" hidden="1" customHeight="1" x14ac:dyDescent="0.25"/>
    <row r="50148" ht="0" hidden="1" customHeight="1" x14ac:dyDescent="0.25"/>
    <row r="50149" ht="0" hidden="1" customHeight="1" x14ac:dyDescent="0.25"/>
    <row r="50150" ht="0" hidden="1" customHeight="1" x14ac:dyDescent="0.25"/>
    <row r="50151" ht="0" hidden="1" customHeight="1" x14ac:dyDescent="0.25"/>
    <row r="50152" ht="0" hidden="1" customHeight="1" x14ac:dyDescent="0.25"/>
    <row r="50153" ht="0" hidden="1" customHeight="1" x14ac:dyDescent="0.25"/>
    <row r="50154" ht="0" hidden="1" customHeight="1" x14ac:dyDescent="0.25"/>
    <row r="50155" ht="0" hidden="1" customHeight="1" x14ac:dyDescent="0.25"/>
    <row r="50156" ht="0" hidden="1" customHeight="1" x14ac:dyDescent="0.25"/>
    <row r="50157" ht="0" hidden="1" customHeight="1" x14ac:dyDescent="0.25"/>
    <row r="50158" ht="0" hidden="1" customHeight="1" x14ac:dyDescent="0.25"/>
    <row r="50159" ht="0" hidden="1" customHeight="1" x14ac:dyDescent="0.25"/>
    <row r="50160" ht="0" hidden="1" customHeight="1" x14ac:dyDescent="0.25"/>
    <row r="50161" ht="0" hidden="1" customHeight="1" x14ac:dyDescent="0.25"/>
    <row r="50162" ht="0" hidden="1" customHeight="1" x14ac:dyDescent="0.25"/>
    <row r="50163" ht="0" hidden="1" customHeight="1" x14ac:dyDescent="0.25"/>
    <row r="50164" ht="0" hidden="1" customHeight="1" x14ac:dyDescent="0.25"/>
    <row r="50165" ht="0" hidden="1" customHeight="1" x14ac:dyDescent="0.25"/>
    <row r="50166" ht="0" hidden="1" customHeight="1" x14ac:dyDescent="0.25"/>
    <row r="50167" ht="0" hidden="1" customHeight="1" x14ac:dyDescent="0.25"/>
    <row r="50168" ht="0" hidden="1" customHeight="1" x14ac:dyDescent="0.25"/>
    <row r="50169" ht="0" hidden="1" customHeight="1" x14ac:dyDescent="0.25"/>
    <row r="50170" ht="0" hidden="1" customHeight="1" x14ac:dyDescent="0.25"/>
    <row r="50171" ht="0" hidden="1" customHeight="1" x14ac:dyDescent="0.25"/>
    <row r="50172" ht="0" hidden="1" customHeight="1" x14ac:dyDescent="0.25"/>
    <row r="50173" ht="0" hidden="1" customHeight="1" x14ac:dyDescent="0.25"/>
    <row r="50174" ht="0" hidden="1" customHeight="1" x14ac:dyDescent="0.25"/>
    <row r="50175" ht="0" hidden="1" customHeight="1" x14ac:dyDescent="0.25"/>
    <row r="50176" ht="0" hidden="1" customHeight="1" x14ac:dyDescent="0.25"/>
    <row r="50177" ht="0" hidden="1" customHeight="1" x14ac:dyDescent="0.25"/>
    <row r="50178" ht="0" hidden="1" customHeight="1" x14ac:dyDescent="0.25"/>
    <row r="50179" ht="0" hidden="1" customHeight="1" x14ac:dyDescent="0.25"/>
    <row r="50180" ht="0" hidden="1" customHeight="1" x14ac:dyDescent="0.25"/>
    <row r="50181" ht="0" hidden="1" customHeight="1" x14ac:dyDescent="0.25"/>
    <row r="50182" ht="0" hidden="1" customHeight="1" x14ac:dyDescent="0.25"/>
    <row r="50183" ht="0" hidden="1" customHeight="1" x14ac:dyDescent="0.25"/>
    <row r="50184" ht="0" hidden="1" customHeight="1" x14ac:dyDescent="0.25"/>
    <row r="50185" ht="0" hidden="1" customHeight="1" x14ac:dyDescent="0.25"/>
    <row r="50186" ht="0" hidden="1" customHeight="1" x14ac:dyDescent="0.25"/>
    <row r="50187" ht="0" hidden="1" customHeight="1" x14ac:dyDescent="0.25"/>
    <row r="50188" ht="0" hidden="1" customHeight="1" x14ac:dyDescent="0.25"/>
    <row r="50189" ht="0" hidden="1" customHeight="1" x14ac:dyDescent="0.25"/>
    <row r="50190" ht="0" hidden="1" customHeight="1" x14ac:dyDescent="0.25"/>
    <row r="50191" ht="0" hidden="1" customHeight="1" x14ac:dyDescent="0.25"/>
    <row r="50192" ht="0" hidden="1" customHeight="1" x14ac:dyDescent="0.25"/>
    <row r="50193" ht="0" hidden="1" customHeight="1" x14ac:dyDescent="0.25"/>
    <row r="50194" ht="0" hidden="1" customHeight="1" x14ac:dyDescent="0.25"/>
    <row r="50195" ht="0" hidden="1" customHeight="1" x14ac:dyDescent="0.25"/>
    <row r="50196" ht="0" hidden="1" customHeight="1" x14ac:dyDescent="0.25"/>
    <row r="50197" ht="0" hidden="1" customHeight="1" x14ac:dyDescent="0.25"/>
    <row r="50198" ht="0" hidden="1" customHeight="1" x14ac:dyDescent="0.25"/>
    <row r="50199" ht="0" hidden="1" customHeight="1" x14ac:dyDescent="0.25"/>
    <row r="50200" ht="0" hidden="1" customHeight="1" x14ac:dyDescent="0.25"/>
    <row r="50201" ht="0" hidden="1" customHeight="1" x14ac:dyDescent="0.25"/>
    <row r="50202" ht="0" hidden="1" customHeight="1" x14ac:dyDescent="0.25"/>
    <row r="50203" ht="0" hidden="1" customHeight="1" x14ac:dyDescent="0.25"/>
    <row r="50204" ht="0" hidden="1" customHeight="1" x14ac:dyDescent="0.25"/>
    <row r="50205" ht="0" hidden="1" customHeight="1" x14ac:dyDescent="0.25"/>
    <row r="50206" ht="0" hidden="1" customHeight="1" x14ac:dyDescent="0.25"/>
    <row r="50207" ht="0" hidden="1" customHeight="1" x14ac:dyDescent="0.25"/>
    <row r="50208" ht="0" hidden="1" customHeight="1" x14ac:dyDescent="0.25"/>
    <row r="50209" ht="0" hidden="1" customHeight="1" x14ac:dyDescent="0.25"/>
    <row r="50210" ht="0" hidden="1" customHeight="1" x14ac:dyDescent="0.25"/>
    <row r="50211" ht="0" hidden="1" customHeight="1" x14ac:dyDescent="0.25"/>
    <row r="50212" ht="0" hidden="1" customHeight="1" x14ac:dyDescent="0.25"/>
    <row r="50213" ht="0" hidden="1" customHeight="1" x14ac:dyDescent="0.25"/>
    <row r="50214" ht="0" hidden="1" customHeight="1" x14ac:dyDescent="0.25"/>
    <row r="50215" ht="0" hidden="1" customHeight="1" x14ac:dyDescent="0.25"/>
    <row r="50216" ht="0" hidden="1" customHeight="1" x14ac:dyDescent="0.25"/>
    <row r="50217" ht="0" hidden="1" customHeight="1" x14ac:dyDescent="0.25"/>
    <row r="50218" ht="0" hidden="1" customHeight="1" x14ac:dyDescent="0.25"/>
    <row r="50219" ht="0" hidden="1" customHeight="1" x14ac:dyDescent="0.25"/>
    <row r="50220" ht="0" hidden="1" customHeight="1" x14ac:dyDescent="0.25"/>
    <row r="50221" ht="0" hidden="1" customHeight="1" x14ac:dyDescent="0.25"/>
    <row r="50222" ht="0" hidden="1" customHeight="1" x14ac:dyDescent="0.25"/>
    <row r="50223" ht="0" hidden="1" customHeight="1" x14ac:dyDescent="0.25"/>
    <row r="50224" ht="0" hidden="1" customHeight="1" x14ac:dyDescent="0.25"/>
    <row r="50225" ht="0" hidden="1" customHeight="1" x14ac:dyDescent="0.25"/>
    <row r="50226" ht="0" hidden="1" customHeight="1" x14ac:dyDescent="0.25"/>
    <row r="50227" ht="0" hidden="1" customHeight="1" x14ac:dyDescent="0.25"/>
    <row r="50228" ht="0" hidden="1" customHeight="1" x14ac:dyDescent="0.25"/>
    <row r="50229" ht="0" hidden="1" customHeight="1" x14ac:dyDescent="0.25"/>
    <row r="50230" ht="0" hidden="1" customHeight="1" x14ac:dyDescent="0.25"/>
    <row r="50231" ht="0" hidden="1" customHeight="1" x14ac:dyDescent="0.25"/>
    <row r="50232" ht="0" hidden="1" customHeight="1" x14ac:dyDescent="0.25"/>
    <row r="50233" ht="0" hidden="1" customHeight="1" x14ac:dyDescent="0.25"/>
    <row r="50234" ht="0" hidden="1" customHeight="1" x14ac:dyDescent="0.25"/>
    <row r="50235" ht="0" hidden="1" customHeight="1" x14ac:dyDescent="0.25"/>
    <row r="50236" ht="0" hidden="1" customHeight="1" x14ac:dyDescent="0.25"/>
    <row r="50237" ht="0" hidden="1" customHeight="1" x14ac:dyDescent="0.25"/>
    <row r="50238" ht="0" hidden="1" customHeight="1" x14ac:dyDescent="0.25"/>
    <row r="50239" ht="0" hidden="1" customHeight="1" x14ac:dyDescent="0.25"/>
    <row r="50240" ht="0" hidden="1" customHeight="1" x14ac:dyDescent="0.25"/>
    <row r="50241" ht="0" hidden="1" customHeight="1" x14ac:dyDescent="0.25"/>
    <row r="50242" ht="0" hidden="1" customHeight="1" x14ac:dyDescent="0.25"/>
    <row r="50243" ht="0" hidden="1" customHeight="1" x14ac:dyDescent="0.25"/>
    <row r="50244" ht="0" hidden="1" customHeight="1" x14ac:dyDescent="0.25"/>
    <row r="50245" ht="0" hidden="1" customHeight="1" x14ac:dyDescent="0.25"/>
    <row r="50246" ht="0" hidden="1" customHeight="1" x14ac:dyDescent="0.25"/>
    <row r="50247" ht="0" hidden="1" customHeight="1" x14ac:dyDescent="0.25"/>
    <row r="50248" ht="0" hidden="1" customHeight="1" x14ac:dyDescent="0.25"/>
    <row r="50249" ht="0" hidden="1" customHeight="1" x14ac:dyDescent="0.25"/>
    <row r="50250" ht="0" hidden="1" customHeight="1" x14ac:dyDescent="0.25"/>
    <row r="50251" ht="0" hidden="1" customHeight="1" x14ac:dyDescent="0.25"/>
    <row r="50252" ht="0" hidden="1" customHeight="1" x14ac:dyDescent="0.25"/>
    <row r="50253" ht="0" hidden="1" customHeight="1" x14ac:dyDescent="0.25"/>
    <row r="50254" ht="0" hidden="1" customHeight="1" x14ac:dyDescent="0.25"/>
    <row r="50255" ht="0" hidden="1" customHeight="1" x14ac:dyDescent="0.25"/>
    <row r="50256" ht="0" hidden="1" customHeight="1" x14ac:dyDescent="0.25"/>
    <row r="50257" ht="0" hidden="1" customHeight="1" x14ac:dyDescent="0.25"/>
    <row r="50258" ht="0" hidden="1" customHeight="1" x14ac:dyDescent="0.25"/>
    <row r="50259" ht="0" hidden="1" customHeight="1" x14ac:dyDescent="0.25"/>
    <row r="50260" ht="0" hidden="1" customHeight="1" x14ac:dyDescent="0.25"/>
    <row r="50261" ht="0" hidden="1" customHeight="1" x14ac:dyDescent="0.25"/>
    <row r="50262" ht="0" hidden="1" customHeight="1" x14ac:dyDescent="0.25"/>
    <row r="50263" ht="0" hidden="1" customHeight="1" x14ac:dyDescent="0.25"/>
    <row r="50264" ht="0" hidden="1" customHeight="1" x14ac:dyDescent="0.25"/>
    <row r="50265" ht="0" hidden="1" customHeight="1" x14ac:dyDescent="0.25"/>
    <row r="50266" ht="0" hidden="1" customHeight="1" x14ac:dyDescent="0.25"/>
    <row r="50267" ht="0" hidden="1" customHeight="1" x14ac:dyDescent="0.25"/>
    <row r="50268" ht="0" hidden="1" customHeight="1" x14ac:dyDescent="0.25"/>
    <row r="50269" ht="0" hidden="1" customHeight="1" x14ac:dyDescent="0.25"/>
    <row r="50270" ht="0" hidden="1" customHeight="1" x14ac:dyDescent="0.25"/>
    <row r="50271" ht="0" hidden="1" customHeight="1" x14ac:dyDescent="0.25"/>
    <row r="50272" ht="0" hidden="1" customHeight="1" x14ac:dyDescent="0.25"/>
    <row r="50273" ht="0" hidden="1" customHeight="1" x14ac:dyDescent="0.25"/>
    <row r="50274" ht="0" hidden="1" customHeight="1" x14ac:dyDescent="0.25"/>
    <row r="50275" ht="0" hidden="1" customHeight="1" x14ac:dyDescent="0.25"/>
    <row r="50276" ht="0" hidden="1" customHeight="1" x14ac:dyDescent="0.25"/>
    <row r="50277" ht="0" hidden="1" customHeight="1" x14ac:dyDescent="0.25"/>
    <row r="50278" ht="0" hidden="1" customHeight="1" x14ac:dyDescent="0.25"/>
    <row r="50279" ht="0" hidden="1" customHeight="1" x14ac:dyDescent="0.25"/>
    <row r="50280" ht="0" hidden="1" customHeight="1" x14ac:dyDescent="0.25"/>
    <row r="50281" ht="0" hidden="1" customHeight="1" x14ac:dyDescent="0.25"/>
    <row r="50282" ht="0" hidden="1" customHeight="1" x14ac:dyDescent="0.25"/>
    <row r="50283" ht="0" hidden="1" customHeight="1" x14ac:dyDescent="0.25"/>
    <row r="50284" ht="0" hidden="1" customHeight="1" x14ac:dyDescent="0.25"/>
    <row r="50285" ht="0" hidden="1" customHeight="1" x14ac:dyDescent="0.25"/>
    <row r="50286" ht="0" hidden="1" customHeight="1" x14ac:dyDescent="0.25"/>
    <row r="50287" ht="0" hidden="1" customHeight="1" x14ac:dyDescent="0.25"/>
    <row r="50288" ht="0" hidden="1" customHeight="1" x14ac:dyDescent="0.25"/>
    <row r="50289" ht="0" hidden="1" customHeight="1" x14ac:dyDescent="0.25"/>
    <row r="50290" ht="0" hidden="1" customHeight="1" x14ac:dyDescent="0.25"/>
    <row r="50291" ht="0" hidden="1" customHeight="1" x14ac:dyDescent="0.25"/>
    <row r="50292" ht="0" hidden="1" customHeight="1" x14ac:dyDescent="0.25"/>
    <row r="50293" ht="0" hidden="1" customHeight="1" x14ac:dyDescent="0.25"/>
    <row r="50294" ht="0" hidden="1" customHeight="1" x14ac:dyDescent="0.25"/>
    <row r="50295" ht="0" hidden="1" customHeight="1" x14ac:dyDescent="0.25"/>
    <row r="50296" ht="0" hidden="1" customHeight="1" x14ac:dyDescent="0.25"/>
    <row r="50297" ht="0" hidden="1" customHeight="1" x14ac:dyDescent="0.25"/>
    <row r="50298" ht="0" hidden="1" customHeight="1" x14ac:dyDescent="0.25"/>
    <row r="50299" ht="0" hidden="1" customHeight="1" x14ac:dyDescent="0.25"/>
    <row r="50300" ht="0" hidden="1" customHeight="1" x14ac:dyDescent="0.25"/>
    <row r="50301" ht="0" hidden="1" customHeight="1" x14ac:dyDescent="0.25"/>
    <row r="50302" ht="0" hidden="1" customHeight="1" x14ac:dyDescent="0.25"/>
    <row r="50303" ht="0" hidden="1" customHeight="1" x14ac:dyDescent="0.25"/>
    <row r="50304" ht="0" hidden="1" customHeight="1" x14ac:dyDescent="0.25"/>
    <row r="50305" ht="0" hidden="1" customHeight="1" x14ac:dyDescent="0.25"/>
    <row r="50306" ht="0" hidden="1" customHeight="1" x14ac:dyDescent="0.25"/>
    <row r="50307" ht="0" hidden="1" customHeight="1" x14ac:dyDescent="0.25"/>
    <row r="50308" ht="0" hidden="1" customHeight="1" x14ac:dyDescent="0.25"/>
    <row r="50309" ht="0" hidden="1" customHeight="1" x14ac:dyDescent="0.25"/>
    <row r="50310" ht="0" hidden="1" customHeight="1" x14ac:dyDescent="0.25"/>
    <row r="50311" ht="0" hidden="1" customHeight="1" x14ac:dyDescent="0.25"/>
    <row r="50312" ht="0" hidden="1" customHeight="1" x14ac:dyDescent="0.25"/>
    <row r="50313" ht="0" hidden="1" customHeight="1" x14ac:dyDescent="0.25"/>
    <row r="50314" ht="0" hidden="1" customHeight="1" x14ac:dyDescent="0.25"/>
    <row r="50315" ht="0" hidden="1" customHeight="1" x14ac:dyDescent="0.25"/>
    <row r="50316" ht="0" hidden="1" customHeight="1" x14ac:dyDescent="0.25"/>
    <row r="50317" ht="0" hidden="1" customHeight="1" x14ac:dyDescent="0.25"/>
    <row r="50318" ht="0" hidden="1" customHeight="1" x14ac:dyDescent="0.25"/>
    <row r="50319" ht="0" hidden="1" customHeight="1" x14ac:dyDescent="0.25"/>
    <row r="50320" ht="0" hidden="1" customHeight="1" x14ac:dyDescent="0.25"/>
    <row r="50321" ht="0" hidden="1" customHeight="1" x14ac:dyDescent="0.25"/>
    <row r="50322" ht="0" hidden="1" customHeight="1" x14ac:dyDescent="0.25"/>
    <row r="50323" ht="0" hidden="1" customHeight="1" x14ac:dyDescent="0.25"/>
    <row r="50324" ht="0" hidden="1" customHeight="1" x14ac:dyDescent="0.25"/>
    <row r="50325" ht="0" hidden="1" customHeight="1" x14ac:dyDescent="0.25"/>
    <row r="50326" ht="0" hidden="1" customHeight="1" x14ac:dyDescent="0.25"/>
    <row r="50327" ht="0" hidden="1" customHeight="1" x14ac:dyDescent="0.25"/>
    <row r="50328" ht="0" hidden="1" customHeight="1" x14ac:dyDescent="0.25"/>
    <row r="50329" ht="0" hidden="1" customHeight="1" x14ac:dyDescent="0.25"/>
    <row r="50330" ht="0" hidden="1" customHeight="1" x14ac:dyDescent="0.25"/>
    <row r="50331" ht="0" hidden="1" customHeight="1" x14ac:dyDescent="0.25"/>
    <row r="50332" ht="0" hidden="1" customHeight="1" x14ac:dyDescent="0.25"/>
    <row r="50333" ht="0" hidden="1" customHeight="1" x14ac:dyDescent="0.25"/>
    <row r="50334" ht="0" hidden="1" customHeight="1" x14ac:dyDescent="0.25"/>
    <row r="50335" ht="0" hidden="1" customHeight="1" x14ac:dyDescent="0.25"/>
    <row r="50336" ht="0" hidden="1" customHeight="1" x14ac:dyDescent="0.25"/>
    <row r="50337" ht="0" hidden="1" customHeight="1" x14ac:dyDescent="0.25"/>
    <row r="50338" ht="0" hidden="1" customHeight="1" x14ac:dyDescent="0.25"/>
    <row r="50339" ht="0" hidden="1" customHeight="1" x14ac:dyDescent="0.25"/>
    <row r="50340" ht="0" hidden="1" customHeight="1" x14ac:dyDescent="0.25"/>
    <row r="50341" ht="0" hidden="1" customHeight="1" x14ac:dyDescent="0.25"/>
    <row r="50342" ht="0" hidden="1" customHeight="1" x14ac:dyDescent="0.25"/>
    <row r="50343" ht="0" hidden="1" customHeight="1" x14ac:dyDescent="0.25"/>
    <row r="50344" ht="0" hidden="1" customHeight="1" x14ac:dyDescent="0.25"/>
    <row r="50345" ht="0" hidden="1" customHeight="1" x14ac:dyDescent="0.25"/>
    <row r="50346" ht="0" hidden="1" customHeight="1" x14ac:dyDescent="0.25"/>
    <row r="50347" ht="0" hidden="1" customHeight="1" x14ac:dyDescent="0.25"/>
    <row r="50348" ht="0" hidden="1" customHeight="1" x14ac:dyDescent="0.25"/>
    <row r="50349" ht="0" hidden="1" customHeight="1" x14ac:dyDescent="0.25"/>
    <row r="50350" ht="0" hidden="1" customHeight="1" x14ac:dyDescent="0.25"/>
    <row r="50351" ht="0" hidden="1" customHeight="1" x14ac:dyDescent="0.25"/>
    <row r="50352" ht="0" hidden="1" customHeight="1" x14ac:dyDescent="0.25"/>
    <row r="50353" ht="0" hidden="1" customHeight="1" x14ac:dyDescent="0.25"/>
    <row r="50354" ht="0" hidden="1" customHeight="1" x14ac:dyDescent="0.25"/>
    <row r="50355" ht="0" hidden="1" customHeight="1" x14ac:dyDescent="0.25"/>
    <row r="50356" ht="0" hidden="1" customHeight="1" x14ac:dyDescent="0.25"/>
    <row r="50357" ht="0" hidden="1" customHeight="1" x14ac:dyDescent="0.25"/>
    <row r="50358" ht="0" hidden="1" customHeight="1" x14ac:dyDescent="0.25"/>
    <row r="50359" ht="0" hidden="1" customHeight="1" x14ac:dyDescent="0.25"/>
    <row r="50360" ht="0" hidden="1" customHeight="1" x14ac:dyDescent="0.25"/>
    <row r="50361" ht="0" hidden="1" customHeight="1" x14ac:dyDescent="0.25"/>
    <row r="50362" ht="0" hidden="1" customHeight="1" x14ac:dyDescent="0.25"/>
    <row r="50363" ht="0" hidden="1" customHeight="1" x14ac:dyDescent="0.25"/>
    <row r="50364" ht="0" hidden="1" customHeight="1" x14ac:dyDescent="0.25"/>
    <row r="50365" ht="0" hidden="1" customHeight="1" x14ac:dyDescent="0.25"/>
    <row r="50366" ht="0" hidden="1" customHeight="1" x14ac:dyDescent="0.25"/>
    <row r="50367" ht="0" hidden="1" customHeight="1" x14ac:dyDescent="0.25"/>
    <row r="50368" ht="0" hidden="1" customHeight="1" x14ac:dyDescent="0.25"/>
    <row r="50369" ht="0" hidden="1" customHeight="1" x14ac:dyDescent="0.25"/>
    <row r="50370" ht="0" hidden="1" customHeight="1" x14ac:dyDescent="0.25"/>
    <row r="50371" ht="0" hidden="1" customHeight="1" x14ac:dyDescent="0.25"/>
    <row r="50372" ht="0" hidden="1" customHeight="1" x14ac:dyDescent="0.25"/>
    <row r="50373" ht="0" hidden="1" customHeight="1" x14ac:dyDescent="0.25"/>
    <row r="50374" ht="0" hidden="1" customHeight="1" x14ac:dyDescent="0.25"/>
    <row r="50375" ht="0" hidden="1" customHeight="1" x14ac:dyDescent="0.25"/>
    <row r="50376" ht="0" hidden="1" customHeight="1" x14ac:dyDescent="0.25"/>
    <row r="50377" ht="0" hidden="1" customHeight="1" x14ac:dyDescent="0.25"/>
    <row r="50378" ht="0" hidden="1" customHeight="1" x14ac:dyDescent="0.25"/>
    <row r="50379" ht="0" hidden="1" customHeight="1" x14ac:dyDescent="0.25"/>
    <row r="50380" ht="0" hidden="1" customHeight="1" x14ac:dyDescent="0.25"/>
    <row r="50381" ht="0" hidden="1" customHeight="1" x14ac:dyDescent="0.25"/>
    <row r="50382" ht="0" hidden="1" customHeight="1" x14ac:dyDescent="0.25"/>
    <row r="50383" ht="0" hidden="1" customHeight="1" x14ac:dyDescent="0.25"/>
    <row r="50384" ht="0" hidden="1" customHeight="1" x14ac:dyDescent="0.25"/>
    <row r="50385" ht="0" hidden="1" customHeight="1" x14ac:dyDescent="0.25"/>
    <row r="50386" ht="0" hidden="1" customHeight="1" x14ac:dyDescent="0.25"/>
    <row r="50387" ht="0" hidden="1" customHeight="1" x14ac:dyDescent="0.25"/>
    <row r="50388" ht="0" hidden="1" customHeight="1" x14ac:dyDescent="0.25"/>
    <row r="50389" ht="0" hidden="1" customHeight="1" x14ac:dyDescent="0.25"/>
    <row r="50390" ht="0" hidden="1" customHeight="1" x14ac:dyDescent="0.25"/>
    <row r="50391" ht="0" hidden="1" customHeight="1" x14ac:dyDescent="0.25"/>
    <row r="50392" ht="0" hidden="1" customHeight="1" x14ac:dyDescent="0.25"/>
    <row r="50393" ht="0" hidden="1" customHeight="1" x14ac:dyDescent="0.25"/>
    <row r="50394" ht="0" hidden="1" customHeight="1" x14ac:dyDescent="0.25"/>
    <row r="50395" ht="0" hidden="1" customHeight="1" x14ac:dyDescent="0.25"/>
    <row r="50396" ht="0" hidden="1" customHeight="1" x14ac:dyDescent="0.25"/>
    <row r="50397" ht="0" hidden="1" customHeight="1" x14ac:dyDescent="0.25"/>
    <row r="50398" ht="0" hidden="1" customHeight="1" x14ac:dyDescent="0.25"/>
    <row r="50399" ht="0" hidden="1" customHeight="1" x14ac:dyDescent="0.25"/>
    <row r="50400" ht="0" hidden="1" customHeight="1" x14ac:dyDescent="0.25"/>
    <row r="50401" ht="0" hidden="1" customHeight="1" x14ac:dyDescent="0.25"/>
    <row r="50402" ht="0" hidden="1" customHeight="1" x14ac:dyDescent="0.25"/>
    <row r="50403" ht="0" hidden="1" customHeight="1" x14ac:dyDescent="0.25"/>
    <row r="50404" ht="0" hidden="1" customHeight="1" x14ac:dyDescent="0.25"/>
    <row r="50405" ht="0" hidden="1" customHeight="1" x14ac:dyDescent="0.25"/>
    <row r="50406" ht="0" hidden="1" customHeight="1" x14ac:dyDescent="0.25"/>
    <row r="50407" ht="0" hidden="1" customHeight="1" x14ac:dyDescent="0.25"/>
    <row r="50408" ht="0" hidden="1" customHeight="1" x14ac:dyDescent="0.25"/>
    <row r="50409" ht="0" hidden="1" customHeight="1" x14ac:dyDescent="0.25"/>
    <row r="50410" ht="0" hidden="1" customHeight="1" x14ac:dyDescent="0.25"/>
    <row r="50411" ht="0" hidden="1" customHeight="1" x14ac:dyDescent="0.25"/>
    <row r="50412" ht="0" hidden="1" customHeight="1" x14ac:dyDescent="0.25"/>
    <row r="50413" ht="0" hidden="1" customHeight="1" x14ac:dyDescent="0.25"/>
    <row r="50414" ht="0" hidden="1" customHeight="1" x14ac:dyDescent="0.25"/>
    <row r="50415" ht="0" hidden="1" customHeight="1" x14ac:dyDescent="0.25"/>
    <row r="50416" ht="0" hidden="1" customHeight="1" x14ac:dyDescent="0.25"/>
    <row r="50417" ht="0" hidden="1" customHeight="1" x14ac:dyDescent="0.25"/>
    <row r="50418" ht="0" hidden="1" customHeight="1" x14ac:dyDescent="0.25"/>
    <row r="50419" ht="0" hidden="1" customHeight="1" x14ac:dyDescent="0.25"/>
    <row r="50420" ht="0" hidden="1" customHeight="1" x14ac:dyDescent="0.25"/>
    <row r="50421" ht="0" hidden="1" customHeight="1" x14ac:dyDescent="0.25"/>
    <row r="50422" ht="0" hidden="1" customHeight="1" x14ac:dyDescent="0.25"/>
    <row r="50423" ht="0" hidden="1" customHeight="1" x14ac:dyDescent="0.25"/>
    <row r="50424" ht="0" hidden="1" customHeight="1" x14ac:dyDescent="0.25"/>
    <row r="50425" ht="0" hidden="1" customHeight="1" x14ac:dyDescent="0.25"/>
    <row r="50426" ht="0" hidden="1" customHeight="1" x14ac:dyDescent="0.25"/>
    <row r="50427" ht="0" hidden="1" customHeight="1" x14ac:dyDescent="0.25"/>
    <row r="50428" ht="0" hidden="1" customHeight="1" x14ac:dyDescent="0.25"/>
    <row r="50429" ht="0" hidden="1" customHeight="1" x14ac:dyDescent="0.25"/>
    <row r="50430" ht="0" hidden="1" customHeight="1" x14ac:dyDescent="0.25"/>
    <row r="50431" ht="0" hidden="1" customHeight="1" x14ac:dyDescent="0.25"/>
    <row r="50432" ht="0" hidden="1" customHeight="1" x14ac:dyDescent="0.25"/>
    <row r="50433" ht="0" hidden="1" customHeight="1" x14ac:dyDescent="0.25"/>
    <row r="50434" ht="0" hidden="1" customHeight="1" x14ac:dyDescent="0.25"/>
    <row r="50435" ht="0" hidden="1" customHeight="1" x14ac:dyDescent="0.25"/>
    <row r="50436" ht="0" hidden="1" customHeight="1" x14ac:dyDescent="0.25"/>
    <row r="50437" ht="0" hidden="1" customHeight="1" x14ac:dyDescent="0.25"/>
    <row r="50438" ht="0" hidden="1" customHeight="1" x14ac:dyDescent="0.25"/>
    <row r="50439" ht="0" hidden="1" customHeight="1" x14ac:dyDescent="0.25"/>
    <row r="50440" ht="0" hidden="1" customHeight="1" x14ac:dyDescent="0.25"/>
    <row r="50441" ht="0" hidden="1" customHeight="1" x14ac:dyDescent="0.25"/>
    <row r="50442" ht="0" hidden="1" customHeight="1" x14ac:dyDescent="0.25"/>
    <row r="50443" ht="0" hidden="1" customHeight="1" x14ac:dyDescent="0.25"/>
    <row r="50444" ht="0" hidden="1" customHeight="1" x14ac:dyDescent="0.25"/>
    <row r="50445" ht="0" hidden="1" customHeight="1" x14ac:dyDescent="0.25"/>
    <row r="50446" ht="0" hidden="1" customHeight="1" x14ac:dyDescent="0.25"/>
    <row r="50447" ht="0" hidden="1" customHeight="1" x14ac:dyDescent="0.25"/>
    <row r="50448" ht="0" hidden="1" customHeight="1" x14ac:dyDescent="0.25"/>
    <row r="50449" ht="0" hidden="1" customHeight="1" x14ac:dyDescent="0.25"/>
    <row r="50450" ht="0" hidden="1" customHeight="1" x14ac:dyDescent="0.25"/>
    <row r="50451" ht="0" hidden="1" customHeight="1" x14ac:dyDescent="0.25"/>
    <row r="50452" ht="0" hidden="1" customHeight="1" x14ac:dyDescent="0.25"/>
    <row r="50453" ht="0" hidden="1" customHeight="1" x14ac:dyDescent="0.25"/>
    <row r="50454" ht="0" hidden="1" customHeight="1" x14ac:dyDescent="0.25"/>
    <row r="50455" ht="0" hidden="1" customHeight="1" x14ac:dyDescent="0.25"/>
    <row r="50456" ht="0" hidden="1" customHeight="1" x14ac:dyDescent="0.25"/>
    <row r="50457" ht="0" hidden="1" customHeight="1" x14ac:dyDescent="0.25"/>
    <row r="50458" ht="0" hidden="1" customHeight="1" x14ac:dyDescent="0.25"/>
    <row r="50459" ht="0" hidden="1" customHeight="1" x14ac:dyDescent="0.25"/>
    <row r="50460" ht="0" hidden="1" customHeight="1" x14ac:dyDescent="0.25"/>
    <row r="50461" ht="0" hidden="1" customHeight="1" x14ac:dyDescent="0.25"/>
    <row r="50462" ht="0" hidden="1" customHeight="1" x14ac:dyDescent="0.25"/>
    <row r="50463" ht="0" hidden="1" customHeight="1" x14ac:dyDescent="0.25"/>
    <row r="50464" ht="0" hidden="1" customHeight="1" x14ac:dyDescent="0.25"/>
    <row r="50465" ht="0" hidden="1" customHeight="1" x14ac:dyDescent="0.25"/>
    <row r="50466" ht="0" hidden="1" customHeight="1" x14ac:dyDescent="0.25"/>
    <row r="50467" ht="0" hidden="1" customHeight="1" x14ac:dyDescent="0.25"/>
    <row r="50468" ht="0" hidden="1" customHeight="1" x14ac:dyDescent="0.25"/>
    <row r="50469" ht="0" hidden="1" customHeight="1" x14ac:dyDescent="0.25"/>
    <row r="50470" ht="0" hidden="1" customHeight="1" x14ac:dyDescent="0.25"/>
    <row r="50471" ht="0" hidden="1" customHeight="1" x14ac:dyDescent="0.25"/>
    <row r="50472" ht="0" hidden="1" customHeight="1" x14ac:dyDescent="0.25"/>
    <row r="50473" ht="0" hidden="1" customHeight="1" x14ac:dyDescent="0.25"/>
    <row r="50474" ht="0" hidden="1" customHeight="1" x14ac:dyDescent="0.25"/>
    <row r="50475" ht="0" hidden="1" customHeight="1" x14ac:dyDescent="0.25"/>
    <row r="50476" ht="0" hidden="1" customHeight="1" x14ac:dyDescent="0.25"/>
    <row r="50477" ht="0" hidden="1" customHeight="1" x14ac:dyDescent="0.25"/>
    <row r="50478" ht="0" hidden="1" customHeight="1" x14ac:dyDescent="0.25"/>
    <row r="50479" ht="0" hidden="1" customHeight="1" x14ac:dyDescent="0.25"/>
    <row r="50480" ht="0" hidden="1" customHeight="1" x14ac:dyDescent="0.25"/>
    <row r="50481" ht="0" hidden="1" customHeight="1" x14ac:dyDescent="0.25"/>
    <row r="50482" ht="0" hidden="1" customHeight="1" x14ac:dyDescent="0.25"/>
    <row r="50483" ht="0" hidden="1" customHeight="1" x14ac:dyDescent="0.25"/>
    <row r="50484" ht="0" hidden="1" customHeight="1" x14ac:dyDescent="0.25"/>
    <row r="50485" ht="0" hidden="1" customHeight="1" x14ac:dyDescent="0.25"/>
    <row r="50486" ht="0" hidden="1" customHeight="1" x14ac:dyDescent="0.25"/>
    <row r="50487" ht="0" hidden="1" customHeight="1" x14ac:dyDescent="0.25"/>
    <row r="50488" ht="0" hidden="1" customHeight="1" x14ac:dyDescent="0.25"/>
    <row r="50489" ht="0" hidden="1" customHeight="1" x14ac:dyDescent="0.25"/>
    <row r="50490" ht="0" hidden="1" customHeight="1" x14ac:dyDescent="0.25"/>
    <row r="50491" ht="0" hidden="1" customHeight="1" x14ac:dyDescent="0.25"/>
    <row r="50492" ht="0" hidden="1" customHeight="1" x14ac:dyDescent="0.25"/>
    <row r="50493" ht="0" hidden="1" customHeight="1" x14ac:dyDescent="0.25"/>
    <row r="50494" ht="0" hidden="1" customHeight="1" x14ac:dyDescent="0.25"/>
    <row r="50495" ht="0" hidden="1" customHeight="1" x14ac:dyDescent="0.25"/>
    <row r="50496" ht="0" hidden="1" customHeight="1" x14ac:dyDescent="0.25"/>
    <row r="50497" ht="0" hidden="1" customHeight="1" x14ac:dyDescent="0.25"/>
    <row r="50498" ht="0" hidden="1" customHeight="1" x14ac:dyDescent="0.25"/>
    <row r="50499" ht="0" hidden="1" customHeight="1" x14ac:dyDescent="0.25"/>
    <row r="50500" ht="0" hidden="1" customHeight="1" x14ac:dyDescent="0.25"/>
    <row r="50501" ht="0" hidden="1" customHeight="1" x14ac:dyDescent="0.25"/>
    <row r="50502" ht="0" hidden="1" customHeight="1" x14ac:dyDescent="0.25"/>
    <row r="50503" ht="0" hidden="1" customHeight="1" x14ac:dyDescent="0.25"/>
    <row r="50504" ht="0" hidden="1" customHeight="1" x14ac:dyDescent="0.25"/>
    <row r="50505" ht="0" hidden="1" customHeight="1" x14ac:dyDescent="0.25"/>
    <row r="50506" ht="0" hidden="1" customHeight="1" x14ac:dyDescent="0.25"/>
    <row r="50507" ht="0" hidden="1" customHeight="1" x14ac:dyDescent="0.25"/>
    <row r="50508" ht="0" hidden="1" customHeight="1" x14ac:dyDescent="0.25"/>
    <row r="50509" ht="0" hidden="1" customHeight="1" x14ac:dyDescent="0.25"/>
    <row r="50510" ht="0" hidden="1" customHeight="1" x14ac:dyDescent="0.25"/>
    <row r="50511" ht="0" hidden="1" customHeight="1" x14ac:dyDescent="0.25"/>
    <row r="50512" ht="0" hidden="1" customHeight="1" x14ac:dyDescent="0.25"/>
    <row r="50513" ht="0" hidden="1" customHeight="1" x14ac:dyDescent="0.25"/>
    <row r="50514" ht="0" hidden="1" customHeight="1" x14ac:dyDescent="0.25"/>
    <row r="50515" ht="0" hidden="1" customHeight="1" x14ac:dyDescent="0.25"/>
    <row r="50516" ht="0" hidden="1" customHeight="1" x14ac:dyDescent="0.25"/>
    <row r="50517" ht="0" hidden="1" customHeight="1" x14ac:dyDescent="0.25"/>
    <row r="50518" ht="0" hidden="1" customHeight="1" x14ac:dyDescent="0.25"/>
    <row r="50519" ht="0" hidden="1" customHeight="1" x14ac:dyDescent="0.25"/>
    <row r="50520" ht="0" hidden="1" customHeight="1" x14ac:dyDescent="0.25"/>
    <row r="50521" ht="0" hidden="1" customHeight="1" x14ac:dyDescent="0.25"/>
    <row r="50522" ht="0" hidden="1" customHeight="1" x14ac:dyDescent="0.25"/>
    <row r="50523" ht="0" hidden="1" customHeight="1" x14ac:dyDescent="0.25"/>
    <row r="50524" ht="0" hidden="1" customHeight="1" x14ac:dyDescent="0.25"/>
    <row r="50525" ht="0" hidden="1" customHeight="1" x14ac:dyDescent="0.25"/>
    <row r="50526" ht="0" hidden="1" customHeight="1" x14ac:dyDescent="0.25"/>
    <row r="50527" ht="0" hidden="1" customHeight="1" x14ac:dyDescent="0.25"/>
    <row r="50528" ht="0" hidden="1" customHeight="1" x14ac:dyDescent="0.25"/>
    <row r="50529" ht="0" hidden="1" customHeight="1" x14ac:dyDescent="0.25"/>
    <row r="50530" ht="0" hidden="1" customHeight="1" x14ac:dyDescent="0.25"/>
    <row r="50531" ht="0" hidden="1" customHeight="1" x14ac:dyDescent="0.25"/>
    <row r="50532" ht="0" hidden="1" customHeight="1" x14ac:dyDescent="0.25"/>
    <row r="50533" ht="0" hidden="1" customHeight="1" x14ac:dyDescent="0.25"/>
    <row r="50534" ht="0" hidden="1" customHeight="1" x14ac:dyDescent="0.25"/>
    <row r="50535" ht="0" hidden="1" customHeight="1" x14ac:dyDescent="0.25"/>
    <row r="50536" ht="0" hidden="1" customHeight="1" x14ac:dyDescent="0.25"/>
    <row r="50537" ht="0" hidden="1" customHeight="1" x14ac:dyDescent="0.25"/>
    <row r="50538" ht="0" hidden="1" customHeight="1" x14ac:dyDescent="0.25"/>
    <row r="50539" ht="0" hidden="1" customHeight="1" x14ac:dyDescent="0.25"/>
    <row r="50540" ht="0" hidden="1" customHeight="1" x14ac:dyDescent="0.25"/>
    <row r="50541" ht="0" hidden="1" customHeight="1" x14ac:dyDescent="0.25"/>
    <row r="50542" ht="0" hidden="1" customHeight="1" x14ac:dyDescent="0.25"/>
    <row r="50543" ht="0" hidden="1" customHeight="1" x14ac:dyDescent="0.25"/>
    <row r="50544" ht="0" hidden="1" customHeight="1" x14ac:dyDescent="0.25"/>
    <row r="50545" ht="0" hidden="1" customHeight="1" x14ac:dyDescent="0.25"/>
    <row r="50546" ht="0" hidden="1" customHeight="1" x14ac:dyDescent="0.25"/>
    <row r="50547" ht="0" hidden="1" customHeight="1" x14ac:dyDescent="0.25"/>
    <row r="50548" ht="0" hidden="1" customHeight="1" x14ac:dyDescent="0.25"/>
    <row r="50549" ht="0" hidden="1" customHeight="1" x14ac:dyDescent="0.25"/>
    <row r="50550" ht="0" hidden="1" customHeight="1" x14ac:dyDescent="0.25"/>
    <row r="50551" ht="0" hidden="1" customHeight="1" x14ac:dyDescent="0.25"/>
    <row r="50552" ht="0" hidden="1" customHeight="1" x14ac:dyDescent="0.25"/>
    <row r="50553" ht="0" hidden="1" customHeight="1" x14ac:dyDescent="0.25"/>
    <row r="50554" ht="0" hidden="1" customHeight="1" x14ac:dyDescent="0.25"/>
    <row r="50555" ht="0" hidden="1" customHeight="1" x14ac:dyDescent="0.25"/>
    <row r="50556" ht="0" hidden="1" customHeight="1" x14ac:dyDescent="0.25"/>
    <row r="50557" ht="0" hidden="1" customHeight="1" x14ac:dyDescent="0.25"/>
    <row r="50558" ht="0" hidden="1" customHeight="1" x14ac:dyDescent="0.25"/>
    <row r="50559" ht="0" hidden="1" customHeight="1" x14ac:dyDescent="0.25"/>
    <row r="50560" ht="0" hidden="1" customHeight="1" x14ac:dyDescent="0.25"/>
    <row r="50561" ht="0" hidden="1" customHeight="1" x14ac:dyDescent="0.25"/>
    <row r="50562" ht="0" hidden="1" customHeight="1" x14ac:dyDescent="0.25"/>
    <row r="50563" ht="0" hidden="1" customHeight="1" x14ac:dyDescent="0.25"/>
    <row r="50564" ht="0" hidden="1" customHeight="1" x14ac:dyDescent="0.25"/>
    <row r="50565" ht="0" hidden="1" customHeight="1" x14ac:dyDescent="0.25"/>
    <row r="50566" ht="0" hidden="1" customHeight="1" x14ac:dyDescent="0.25"/>
    <row r="50567" ht="0" hidden="1" customHeight="1" x14ac:dyDescent="0.25"/>
    <row r="50568" ht="0" hidden="1" customHeight="1" x14ac:dyDescent="0.25"/>
    <row r="50569" ht="0" hidden="1" customHeight="1" x14ac:dyDescent="0.25"/>
    <row r="50570" ht="0" hidden="1" customHeight="1" x14ac:dyDescent="0.25"/>
    <row r="50571" ht="0" hidden="1" customHeight="1" x14ac:dyDescent="0.25"/>
    <row r="50572" ht="0" hidden="1" customHeight="1" x14ac:dyDescent="0.25"/>
    <row r="50573" ht="0" hidden="1" customHeight="1" x14ac:dyDescent="0.25"/>
    <row r="50574" ht="0" hidden="1" customHeight="1" x14ac:dyDescent="0.25"/>
    <row r="50575" ht="0" hidden="1" customHeight="1" x14ac:dyDescent="0.25"/>
    <row r="50576" ht="0" hidden="1" customHeight="1" x14ac:dyDescent="0.25"/>
    <row r="50577" ht="0" hidden="1" customHeight="1" x14ac:dyDescent="0.25"/>
    <row r="50578" ht="0" hidden="1" customHeight="1" x14ac:dyDescent="0.25"/>
    <row r="50579" ht="0" hidden="1" customHeight="1" x14ac:dyDescent="0.25"/>
    <row r="50580" ht="0" hidden="1" customHeight="1" x14ac:dyDescent="0.25"/>
    <row r="50581" ht="0" hidden="1" customHeight="1" x14ac:dyDescent="0.25"/>
    <row r="50582" ht="0" hidden="1" customHeight="1" x14ac:dyDescent="0.25"/>
    <row r="50583" ht="0" hidden="1" customHeight="1" x14ac:dyDescent="0.25"/>
    <row r="50584" ht="0" hidden="1" customHeight="1" x14ac:dyDescent="0.25"/>
    <row r="50585" ht="0" hidden="1" customHeight="1" x14ac:dyDescent="0.25"/>
    <row r="50586" ht="0" hidden="1" customHeight="1" x14ac:dyDescent="0.25"/>
    <row r="50587" ht="0" hidden="1" customHeight="1" x14ac:dyDescent="0.25"/>
    <row r="50588" ht="0" hidden="1" customHeight="1" x14ac:dyDescent="0.25"/>
    <row r="50589" ht="0" hidden="1" customHeight="1" x14ac:dyDescent="0.25"/>
    <row r="50590" ht="0" hidden="1" customHeight="1" x14ac:dyDescent="0.25"/>
    <row r="50591" ht="0" hidden="1" customHeight="1" x14ac:dyDescent="0.25"/>
    <row r="50592" ht="0" hidden="1" customHeight="1" x14ac:dyDescent="0.25"/>
    <row r="50593" ht="0" hidden="1" customHeight="1" x14ac:dyDescent="0.25"/>
    <row r="50594" ht="0" hidden="1" customHeight="1" x14ac:dyDescent="0.25"/>
    <row r="50595" ht="0" hidden="1" customHeight="1" x14ac:dyDescent="0.25"/>
    <row r="50596" ht="0" hidden="1" customHeight="1" x14ac:dyDescent="0.25"/>
    <row r="50597" ht="0" hidden="1" customHeight="1" x14ac:dyDescent="0.25"/>
    <row r="50598" ht="0" hidden="1" customHeight="1" x14ac:dyDescent="0.25"/>
    <row r="50599" ht="0" hidden="1" customHeight="1" x14ac:dyDescent="0.25"/>
    <row r="50600" ht="0" hidden="1" customHeight="1" x14ac:dyDescent="0.25"/>
    <row r="50601" ht="0" hidden="1" customHeight="1" x14ac:dyDescent="0.25"/>
    <row r="50602" ht="0" hidden="1" customHeight="1" x14ac:dyDescent="0.25"/>
    <row r="50603" ht="0" hidden="1" customHeight="1" x14ac:dyDescent="0.25"/>
    <row r="50604" ht="0" hidden="1" customHeight="1" x14ac:dyDescent="0.25"/>
    <row r="50605" ht="0" hidden="1" customHeight="1" x14ac:dyDescent="0.25"/>
    <row r="50606" ht="0" hidden="1" customHeight="1" x14ac:dyDescent="0.25"/>
    <row r="50607" ht="0" hidden="1" customHeight="1" x14ac:dyDescent="0.25"/>
    <row r="50608" ht="0" hidden="1" customHeight="1" x14ac:dyDescent="0.25"/>
    <row r="50609" ht="0" hidden="1" customHeight="1" x14ac:dyDescent="0.25"/>
    <row r="50610" ht="0" hidden="1" customHeight="1" x14ac:dyDescent="0.25"/>
    <row r="50611" ht="0" hidden="1" customHeight="1" x14ac:dyDescent="0.25"/>
    <row r="50612" ht="0" hidden="1" customHeight="1" x14ac:dyDescent="0.25"/>
    <row r="50613" ht="0" hidden="1" customHeight="1" x14ac:dyDescent="0.25"/>
    <row r="50614" ht="0" hidden="1" customHeight="1" x14ac:dyDescent="0.25"/>
    <row r="50615" ht="0" hidden="1" customHeight="1" x14ac:dyDescent="0.25"/>
    <row r="50616" ht="0" hidden="1" customHeight="1" x14ac:dyDescent="0.25"/>
    <row r="50617" ht="0" hidden="1" customHeight="1" x14ac:dyDescent="0.25"/>
    <row r="50618" ht="0" hidden="1" customHeight="1" x14ac:dyDescent="0.25"/>
    <row r="50619" ht="0" hidden="1" customHeight="1" x14ac:dyDescent="0.25"/>
    <row r="50620" ht="0" hidden="1" customHeight="1" x14ac:dyDescent="0.25"/>
    <row r="50621" ht="0" hidden="1" customHeight="1" x14ac:dyDescent="0.25"/>
    <row r="50622" ht="0" hidden="1" customHeight="1" x14ac:dyDescent="0.25"/>
    <row r="50623" ht="0" hidden="1" customHeight="1" x14ac:dyDescent="0.25"/>
    <row r="50624" ht="0" hidden="1" customHeight="1" x14ac:dyDescent="0.25"/>
    <row r="50625" ht="0" hidden="1" customHeight="1" x14ac:dyDescent="0.25"/>
    <row r="50626" ht="0" hidden="1" customHeight="1" x14ac:dyDescent="0.25"/>
    <row r="50627" ht="0" hidden="1" customHeight="1" x14ac:dyDescent="0.25"/>
    <row r="50628" ht="0" hidden="1" customHeight="1" x14ac:dyDescent="0.25"/>
    <row r="50629" ht="0" hidden="1" customHeight="1" x14ac:dyDescent="0.25"/>
    <row r="50630" ht="0" hidden="1" customHeight="1" x14ac:dyDescent="0.25"/>
    <row r="50631" ht="0" hidden="1" customHeight="1" x14ac:dyDescent="0.25"/>
    <row r="50632" ht="0" hidden="1" customHeight="1" x14ac:dyDescent="0.25"/>
    <row r="50633" ht="0" hidden="1" customHeight="1" x14ac:dyDescent="0.25"/>
    <row r="50634" ht="0" hidden="1" customHeight="1" x14ac:dyDescent="0.25"/>
    <row r="50635" ht="0" hidden="1" customHeight="1" x14ac:dyDescent="0.25"/>
    <row r="50636" ht="0" hidden="1" customHeight="1" x14ac:dyDescent="0.25"/>
    <row r="50637" ht="0" hidden="1" customHeight="1" x14ac:dyDescent="0.25"/>
    <row r="50638" ht="0" hidden="1" customHeight="1" x14ac:dyDescent="0.25"/>
    <row r="50639" ht="0" hidden="1" customHeight="1" x14ac:dyDescent="0.25"/>
    <row r="50640" ht="0" hidden="1" customHeight="1" x14ac:dyDescent="0.25"/>
    <row r="50641" ht="0" hidden="1" customHeight="1" x14ac:dyDescent="0.25"/>
    <row r="50642" ht="0" hidden="1" customHeight="1" x14ac:dyDescent="0.25"/>
    <row r="50643" ht="0" hidden="1" customHeight="1" x14ac:dyDescent="0.25"/>
    <row r="50644" ht="0" hidden="1" customHeight="1" x14ac:dyDescent="0.25"/>
    <row r="50645" ht="0" hidden="1" customHeight="1" x14ac:dyDescent="0.25"/>
    <row r="50646" ht="0" hidden="1" customHeight="1" x14ac:dyDescent="0.25"/>
    <row r="50647" ht="0" hidden="1" customHeight="1" x14ac:dyDescent="0.25"/>
    <row r="50648" ht="0" hidden="1" customHeight="1" x14ac:dyDescent="0.25"/>
    <row r="50649" ht="0" hidden="1" customHeight="1" x14ac:dyDescent="0.25"/>
    <row r="50650" ht="0" hidden="1" customHeight="1" x14ac:dyDescent="0.25"/>
    <row r="50651" ht="0" hidden="1" customHeight="1" x14ac:dyDescent="0.25"/>
    <row r="50652" ht="0" hidden="1" customHeight="1" x14ac:dyDescent="0.25"/>
    <row r="50653" ht="0" hidden="1" customHeight="1" x14ac:dyDescent="0.25"/>
    <row r="50654" ht="0" hidden="1" customHeight="1" x14ac:dyDescent="0.25"/>
    <row r="50655" ht="0" hidden="1" customHeight="1" x14ac:dyDescent="0.25"/>
    <row r="50656" ht="0" hidden="1" customHeight="1" x14ac:dyDescent="0.25"/>
    <row r="50657" ht="0" hidden="1" customHeight="1" x14ac:dyDescent="0.25"/>
    <row r="50658" ht="0" hidden="1" customHeight="1" x14ac:dyDescent="0.25"/>
    <row r="50659" ht="0" hidden="1" customHeight="1" x14ac:dyDescent="0.25"/>
    <row r="50660" ht="0" hidden="1" customHeight="1" x14ac:dyDescent="0.25"/>
    <row r="50661" ht="0" hidden="1" customHeight="1" x14ac:dyDescent="0.25"/>
    <row r="50662" ht="0" hidden="1" customHeight="1" x14ac:dyDescent="0.25"/>
    <row r="50663" ht="0" hidden="1" customHeight="1" x14ac:dyDescent="0.25"/>
    <row r="50664" ht="0" hidden="1" customHeight="1" x14ac:dyDescent="0.25"/>
    <row r="50665" ht="0" hidden="1" customHeight="1" x14ac:dyDescent="0.25"/>
    <row r="50666" ht="0" hidden="1" customHeight="1" x14ac:dyDescent="0.25"/>
    <row r="50667" ht="0" hidden="1" customHeight="1" x14ac:dyDescent="0.25"/>
    <row r="50668" ht="0" hidden="1" customHeight="1" x14ac:dyDescent="0.25"/>
    <row r="50669" ht="0" hidden="1" customHeight="1" x14ac:dyDescent="0.25"/>
    <row r="50670" ht="0" hidden="1" customHeight="1" x14ac:dyDescent="0.25"/>
    <row r="50671" ht="0" hidden="1" customHeight="1" x14ac:dyDescent="0.25"/>
    <row r="50672" ht="0" hidden="1" customHeight="1" x14ac:dyDescent="0.25"/>
    <row r="50673" ht="0" hidden="1" customHeight="1" x14ac:dyDescent="0.25"/>
    <row r="50674" ht="0" hidden="1" customHeight="1" x14ac:dyDescent="0.25"/>
    <row r="50675" ht="0" hidden="1" customHeight="1" x14ac:dyDescent="0.25"/>
    <row r="50676" ht="0" hidden="1" customHeight="1" x14ac:dyDescent="0.25"/>
    <row r="50677" ht="0" hidden="1" customHeight="1" x14ac:dyDescent="0.25"/>
    <row r="50678" ht="0" hidden="1" customHeight="1" x14ac:dyDescent="0.25"/>
    <row r="50679" ht="0" hidden="1" customHeight="1" x14ac:dyDescent="0.25"/>
    <row r="50680" ht="0" hidden="1" customHeight="1" x14ac:dyDescent="0.25"/>
    <row r="50681" ht="0" hidden="1" customHeight="1" x14ac:dyDescent="0.25"/>
    <row r="50682" ht="0" hidden="1" customHeight="1" x14ac:dyDescent="0.25"/>
    <row r="50683" ht="0" hidden="1" customHeight="1" x14ac:dyDescent="0.25"/>
    <row r="50684" ht="0" hidden="1" customHeight="1" x14ac:dyDescent="0.25"/>
    <row r="50685" ht="0" hidden="1" customHeight="1" x14ac:dyDescent="0.25"/>
    <row r="50686" ht="0" hidden="1" customHeight="1" x14ac:dyDescent="0.25"/>
    <row r="50687" ht="0" hidden="1" customHeight="1" x14ac:dyDescent="0.25"/>
    <row r="50688" ht="0" hidden="1" customHeight="1" x14ac:dyDescent="0.25"/>
    <row r="50689" ht="0" hidden="1" customHeight="1" x14ac:dyDescent="0.25"/>
    <row r="50690" ht="0" hidden="1" customHeight="1" x14ac:dyDescent="0.25"/>
    <row r="50691" ht="0" hidden="1" customHeight="1" x14ac:dyDescent="0.25"/>
    <row r="50692" ht="0" hidden="1" customHeight="1" x14ac:dyDescent="0.25"/>
    <row r="50693" ht="0" hidden="1" customHeight="1" x14ac:dyDescent="0.25"/>
    <row r="50694" ht="0" hidden="1" customHeight="1" x14ac:dyDescent="0.25"/>
    <row r="50695" ht="0" hidden="1" customHeight="1" x14ac:dyDescent="0.25"/>
    <row r="50696" ht="0" hidden="1" customHeight="1" x14ac:dyDescent="0.25"/>
    <row r="50697" ht="0" hidden="1" customHeight="1" x14ac:dyDescent="0.25"/>
    <row r="50698" ht="0" hidden="1" customHeight="1" x14ac:dyDescent="0.25"/>
    <row r="50699" ht="0" hidden="1" customHeight="1" x14ac:dyDescent="0.25"/>
    <row r="50700" ht="0" hidden="1" customHeight="1" x14ac:dyDescent="0.25"/>
    <row r="50701" ht="0" hidden="1" customHeight="1" x14ac:dyDescent="0.25"/>
    <row r="50702" ht="0" hidden="1" customHeight="1" x14ac:dyDescent="0.25"/>
    <row r="50703" ht="0" hidden="1" customHeight="1" x14ac:dyDescent="0.25"/>
    <row r="50704" ht="0" hidden="1" customHeight="1" x14ac:dyDescent="0.25"/>
    <row r="50705" ht="0" hidden="1" customHeight="1" x14ac:dyDescent="0.25"/>
    <row r="50706" ht="0" hidden="1" customHeight="1" x14ac:dyDescent="0.25"/>
    <row r="50707" ht="0" hidden="1" customHeight="1" x14ac:dyDescent="0.25"/>
    <row r="50708" ht="0" hidden="1" customHeight="1" x14ac:dyDescent="0.25"/>
    <row r="50709" ht="0" hidden="1" customHeight="1" x14ac:dyDescent="0.25"/>
    <row r="50710" ht="0" hidden="1" customHeight="1" x14ac:dyDescent="0.25"/>
    <row r="50711" ht="0" hidden="1" customHeight="1" x14ac:dyDescent="0.25"/>
    <row r="50712" ht="0" hidden="1" customHeight="1" x14ac:dyDescent="0.25"/>
    <row r="50713" ht="0" hidden="1" customHeight="1" x14ac:dyDescent="0.25"/>
    <row r="50714" ht="0" hidden="1" customHeight="1" x14ac:dyDescent="0.25"/>
    <row r="50715" ht="0" hidden="1" customHeight="1" x14ac:dyDescent="0.25"/>
    <row r="50716" ht="0" hidden="1" customHeight="1" x14ac:dyDescent="0.25"/>
    <row r="50717" ht="0" hidden="1" customHeight="1" x14ac:dyDescent="0.25"/>
    <row r="50718" ht="0" hidden="1" customHeight="1" x14ac:dyDescent="0.25"/>
    <row r="50719" ht="0" hidden="1" customHeight="1" x14ac:dyDescent="0.25"/>
    <row r="50720" ht="0" hidden="1" customHeight="1" x14ac:dyDescent="0.25"/>
    <row r="50721" ht="0" hidden="1" customHeight="1" x14ac:dyDescent="0.25"/>
    <row r="50722" ht="0" hidden="1" customHeight="1" x14ac:dyDescent="0.25"/>
    <row r="50723" ht="0" hidden="1" customHeight="1" x14ac:dyDescent="0.25"/>
    <row r="50724" ht="0" hidden="1" customHeight="1" x14ac:dyDescent="0.25"/>
    <row r="50725" ht="0" hidden="1" customHeight="1" x14ac:dyDescent="0.25"/>
    <row r="50726" ht="0" hidden="1" customHeight="1" x14ac:dyDescent="0.25"/>
    <row r="50727" ht="0" hidden="1" customHeight="1" x14ac:dyDescent="0.25"/>
    <row r="50728" ht="0" hidden="1" customHeight="1" x14ac:dyDescent="0.25"/>
    <row r="50729" ht="0" hidden="1" customHeight="1" x14ac:dyDescent="0.25"/>
    <row r="50730" ht="0" hidden="1" customHeight="1" x14ac:dyDescent="0.25"/>
    <row r="50731" ht="0" hidden="1" customHeight="1" x14ac:dyDescent="0.25"/>
    <row r="50732" ht="0" hidden="1" customHeight="1" x14ac:dyDescent="0.25"/>
    <row r="50733" ht="0" hidden="1" customHeight="1" x14ac:dyDescent="0.25"/>
    <row r="50734" ht="0" hidden="1" customHeight="1" x14ac:dyDescent="0.25"/>
    <row r="50735" ht="0" hidden="1" customHeight="1" x14ac:dyDescent="0.25"/>
    <row r="50736" ht="0" hidden="1" customHeight="1" x14ac:dyDescent="0.25"/>
    <row r="50737" ht="0" hidden="1" customHeight="1" x14ac:dyDescent="0.25"/>
    <row r="50738" ht="0" hidden="1" customHeight="1" x14ac:dyDescent="0.25"/>
    <row r="50739" ht="0" hidden="1" customHeight="1" x14ac:dyDescent="0.25"/>
    <row r="50740" ht="0" hidden="1" customHeight="1" x14ac:dyDescent="0.25"/>
    <row r="50741" ht="0" hidden="1" customHeight="1" x14ac:dyDescent="0.25"/>
    <row r="50742" ht="0" hidden="1" customHeight="1" x14ac:dyDescent="0.25"/>
    <row r="50743" ht="0" hidden="1" customHeight="1" x14ac:dyDescent="0.25"/>
    <row r="50744" ht="0" hidden="1" customHeight="1" x14ac:dyDescent="0.25"/>
    <row r="50745" ht="0" hidden="1" customHeight="1" x14ac:dyDescent="0.25"/>
    <row r="50746" ht="0" hidden="1" customHeight="1" x14ac:dyDescent="0.25"/>
    <row r="50747" ht="0" hidden="1" customHeight="1" x14ac:dyDescent="0.25"/>
    <row r="50748" ht="0" hidden="1" customHeight="1" x14ac:dyDescent="0.25"/>
    <row r="50749" ht="0" hidden="1" customHeight="1" x14ac:dyDescent="0.25"/>
    <row r="50750" ht="0" hidden="1" customHeight="1" x14ac:dyDescent="0.25"/>
    <row r="50751" ht="0" hidden="1" customHeight="1" x14ac:dyDescent="0.25"/>
    <row r="50752" ht="0" hidden="1" customHeight="1" x14ac:dyDescent="0.25"/>
    <row r="50753" ht="0" hidden="1" customHeight="1" x14ac:dyDescent="0.25"/>
    <row r="50754" ht="0" hidden="1" customHeight="1" x14ac:dyDescent="0.25"/>
    <row r="50755" ht="0" hidden="1" customHeight="1" x14ac:dyDescent="0.25"/>
    <row r="50756" ht="0" hidden="1" customHeight="1" x14ac:dyDescent="0.25"/>
    <row r="50757" ht="0" hidden="1" customHeight="1" x14ac:dyDescent="0.25"/>
    <row r="50758" ht="0" hidden="1" customHeight="1" x14ac:dyDescent="0.25"/>
    <row r="50759" ht="0" hidden="1" customHeight="1" x14ac:dyDescent="0.25"/>
    <row r="50760" ht="0" hidden="1" customHeight="1" x14ac:dyDescent="0.25"/>
    <row r="50761" ht="0" hidden="1" customHeight="1" x14ac:dyDescent="0.25"/>
    <row r="50762" ht="0" hidden="1" customHeight="1" x14ac:dyDescent="0.25"/>
    <row r="50763" ht="0" hidden="1" customHeight="1" x14ac:dyDescent="0.25"/>
    <row r="50764" ht="0" hidden="1" customHeight="1" x14ac:dyDescent="0.25"/>
    <row r="50765" ht="0" hidden="1" customHeight="1" x14ac:dyDescent="0.25"/>
    <row r="50766" ht="0" hidden="1" customHeight="1" x14ac:dyDescent="0.25"/>
    <row r="50767" ht="0" hidden="1" customHeight="1" x14ac:dyDescent="0.25"/>
    <row r="50768" ht="0" hidden="1" customHeight="1" x14ac:dyDescent="0.25"/>
    <row r="50769" ht="0" hidden="1" customHeight="1" x14ac:dyDescent="0.25"/>
    <row r="50770" ht="0" hidden="1" customHeight="1" x14ac:dyDescent="0.25"/>
    <row r="50771" ht="0" hidden="1" customHeight="1" x14ac:dyDescent="0.25"/>
    <row r="50772" ht="0" hidden="1" customHeight="1" x14ac:dyDescent="0.25"/>
    <row r="50773" ht="0" hidden="1" customHeight="1" x14ac:dyDescent="0.25"/>
    <row r="50774" ht="0" hidden="1" customHeight="1" x14ac:dyDescent="0.25"/>
    <row r="50775" ht="0" hidden="1" customHeight="1" x14ac:dyDescent="0.25"/>
    <row r="50776" ht="0" hidden="1" customHeight="1" x14ac:dyDescent="0.25"/>
    <row r="50777" ht="0" hidden="1" customHeight="1" x14ac:dyDescent="0.25"/>
    <row r="50778" ht="0" hidden="1" customHeight="1" x14ac:dyDescent="0.25"/>
    <row r="50779" ht="0" hidden="1" customHeight="1" x14ac:dyDescent="0.25"/>
    <row r="50780" ht="0" hidden="1" customHeight="1" x14ac:dyDescent="0.25"/>
    <row r="50781" ht="0" hidden="1" customHeight="1" x14ac:dyDescent="0.25"/>
    <row r="50782" ht="0" hidden="1" customHeight="1" x14ac:dyDescent="0.25"/>
    <row r="50783" ht="0" hidden="1" customHeight="1" x14ac:dyDescent="0.25"/>
    <row r="50784" ht="0" hidden="1" customHeight="1" x14ac:dyDescent="0.25"/>
    <row r="50785" ht="0" hidden="1" customHeight="1" x14ac:dyDescent="0.25"/>
    <row r="50786" ht="0" hidden="1" customHeight="1" x14ac:dyDescent="0.25"/>
    <row r="50787" ht="0" hidden="1" customHeight="1" x14ac:dyDescent="0.25"/>
    <row r="50788" ht="0" hidden="1" customHeight="1" x14ac:dyDescent="0.25"/>
    <row r="50789" ht="0" hidden="1" customHeight="1" x14ac:dyDescent="0.25"/>
    <row r="50790" ht="0" hidden="1" customHeight="1" x14ac:dyDescent="0.25"/>
    <row r="50791" ht="0" hidden="1" customHeight="1" x14ac:dyDescent="0.25"/>
    <row r="50792" ht="0" hidden="1" customHeight="1" x14ac:dyDescent="0.25"/>
    <row r="50793" ht="0" hidden="1" customHeight="1" x14ac:dyDescent="0.25"/>
    <row r="50794" ht="0" hidden="1" customHeight="1" x14ac:dyDescent="0.25"/>
    <row r="50795" ht="0" hidden="1" customHeight="1" x14ac:dyDescent="0.25"/>
    <row r="50796" ht="0" hidden="1" customHeight="1" x14ac:dyDescent="0.25"/>
    <row r="50797" ht="0" hidden="1" customHeight="1" x14ac:dyDescent="0.25"/>
    <row r="50798" ht="0" hidden="1" customHeight="1" x14ac:dyDescent="0.25"/>
    <row r="50799" ht="0" hidden="1" customHeight="1" x14ac:dyDescent="0.25"/>
    <row r="50800" ht="0" hidden="1" customHeight="1" x14ac:dyDescent="0.25"/>
    <row r="50801" ht="0" hidden="1" customHeight="1" x14ac:dyDescent="0.25"/>
    <row r="50802" ht="0" hidden="1" customHeight="1" x14ac:dyDescent="0.25"/>
    <row r="50803" ht="0" hidden="1" customHeight="1" x14ac:dyDescent="0.25"/>
    <row r="50804" ht="0" hidden="1" customHeight="1" x14ac:dyDescent="0.25"/>
    <row r="50805" ht="0" hidden="1" customHeight="1" x14ac:dyDescent="0.25"/>
    <row r="50806" ht="0" hidden="1" customHeight="1" x14ac:dyDescent="0.25"/>
    <row r="50807" ht="0" hidden="1" customHeight="1" x14ac:dyDescent="0.25"/>
    <row r="50808" ht="0" hidden="1" customHeight="1" x14ac:dyDescent="0.25"/>
    <row r="50809" ht="0" hidden="1" customHeight="1" x14ac:dyDescent="0.25"/>
    <row r="50810" ht="0" hidden="1" customHeight="1" x14ac:dyDescent="0.25"/>
    <row r="50811" ht="0" hidden="1" customHeight="1" x14ac:dyDescent="0.25"/>
    <row r="50812" ht="0" hidden="1" customHeight="1" x14ac:dyDescent="0.25"/>
    <row r="50813" ht="0" hidden="1" customHeight="1" x14ac:dyDescent="0.25"/>
    <row r="50814" ht="0" hidden="1" customHeight="1" x14ac:dyDescent="0.25"/>
    <row r="50815" ht="0" hidden="1" customHeight="1" x14ac:dyDescent="0.25"/>
    <row r="50816" ht="0" hidden="1" customHeight="1" x14ac:dyDescent="0.25"/>
    <row r="50817" ht="0" hidden="1" customHeight="1" x14ac:dyDescent="0.25"/>
    <row r="50818" ht="0" hidden="1" customHeight="1" x14ac:dyDescent="0.25"/>
    <row r="50819" ht="0" hidden="1" customHeight="1" x14ac:dyDescent="0.25"/>
    <row r="50820" ht="0" hidden="1" customHeight="1" x14ac:dyDescent="0.25"/>
    <row r="50821" ht="0" hidden="1" customHeight="1" x14ac:dyDescent="0.25"/>
    <row r="50822" ht="0" hidden="1" customHeight="1" x14ac:dyDescent="0.25"/>
    <row r="50823" ht="0" hidden="1" customHeight="1" x14ac:dyDescent="0.25"/>
    <row r="50824" ht="0" hidden="1" customHeight="1" x14ac:dyDescent="0.25"/>
    <row r="50825" ht="0" hidden="1" customHeight="1" x14ac:dyDescent="0.25"/>
    <row r="50826" ht="0" hidden="1" customHeight="1" x14ac:dyDescent="0.25"/>
    <row r="50827" ht="0" hidden="1" customHeight="1" x14ac:dyDescent="0.25"/>
    <row r="50828" ht="0" hidden="1" customHeight="1" x14ac:dyDescent="0.25"/>
    <row r="50829" ht="0" hidden="1" customHeight="1" x14ac:dyDescent="0.25"/>
    <row r="50830" ht="0" hidden="1" customHeight="1" x14ac:dyDescent="0.25"/>
    <row r="50831" ht="0" hidden="1" customHeight="1" x14ac:dyDescent="0.25"/>
    <row r="50832" ht="0" hidden="1" customHeight="1" x14ac:dyDescent="0.25"/>
    <row r="50833" ht="0" hidden="1" customHeight="1" x14ac:dyDescent="0.25"/>
    <row r="50834" ht="0" hidden="1" customHeight="1" x14ac:dyDescent="0.25"/>
    <row r="50835" ht="0" hidden="1" customHeight="1" x14ac:dyDescent="0.25"/>
    <row r="50836" ht="0" hidden="1" customHeight="1" x14ac:dyDescent="0.25"/>
    <row r="50837" ht="0" hidden="1" customHeight="1" x14ac:dyDescent="0.25"/>
    <row r="50838" ht="0" hidden="1" customHeight="1" x14ac:dyDescent="0.25"/>
    <row r="50839" ht="0" hidden="1" customHeight="1" x14ac:dyDescent="0.25"/>
    <row r="50840" ht="0" hidden="1" customHeight="1" x14ac:dyDescent="0.25"/>
    <row r="50841" ht="0" hidden="1" customHeight="1" x14ac:dyDescent="0.25"/>
    <row r="50842" ht="0" hidden="1" customHeight="1" x14ac:dyDescent="0.25"/>
    <row r="50843" ht="0" hidden="1" customHeight="1" x14ac:dyDescent="0.25"/>
    <row r="50844" ht="0" hidden="1" customHeight="1" x14ac:dyDescent="0.25"/>
    <row r="50845" ht="0" hidden="1" customHeight="1" x14ac:dyDescent="0.25"/>
    <row r="50846" ht="0" hidden="1" customHeight="1" x14ac:dyDescent="0.25"/>
    <row r="50847" ht="0" hidden="1" customHeight="1" x14ac:dyDescent="0.25"/>
    <row r="50848" ht="0" hidden="1" customHeight="1" x14ac:dyDescent="0.25"/>
    <row r="50849" ht="0" hidden="1" customHeight="1" x14ac:dyDescent="0.25"/>
    <row r="50850" ht="0" hidden="1" customHeight="1" x14ac:dyDescent="0.25"/>
    <row r="50851" ht="0" hidden="1" customHeight="1" x14ac:dyDescent="0.25"/>
    <row r="50852" ht="0" hidden="1" customHeight="1" x14ac:dyDescent="0.25"/>
    <row r="50853" ht="0" hidden="1" customHeight="1" x14ac:dyDescent="0.25"/>
    <row r="50854" ht="0" hidden="1" customHeight="1" x14ac:dyDescent="0.25"/>
    <row r="50855" ht="0" hidden="1" customHeight="1" x14ac:dyDescent="0.25"/>
    <row r="50856" ht="0" hidden="1" customHeight="1" x14ac:dyDescent="0.25"/>
    <row r="50857" ht="0" hidden="1" customHeight="1" x14ac:dyDescent="0.25"/>
    <row r="50858" ht="0" hidden="1" customHeight="1" x14ac:dyDescent="0.25"/>
    <row r="50859" ht="0" hidden="1" customHeight="1" x14ac:dyDescent="0.25"/>
    <row r="50860" ht="0" hidden="1" customHeight="1" x14ac:dyDescent="0.25"/>
    <row r="50861" ht="0" hidden="1" customHeight="1" x14ac:dyDescent="0.25"/>
    <row r="50862" ht="0" hidden="1" customHeight="1" x14ac:dyDescent="0.25"/>
    <row r="50863" ht="0" hidden="1" customHeight="1" x14ac:dyDescent="0.25"/>
    <row r="50864" ht="0" hidden="1" customHeight="1" x14ac:dyDescent="0.25"/>
    <row r="50865" ht="0" hidden="1" customHeight="1" x14ac:dyDescent="0.25"/>
    <row r="50866" ht="0" hidden="1" customHeight="1" x14ac:dyDescent="0.25"/>
    <row r="50867" ht="0" hidden="1" customHeight="1" x14ac:dyDescent="0.25"/>
    <row r="50868" ht="0" hidden="1" customHeight="1" x14ac:dyDescent="0.25"/>
    <row r="50869" ht="0" hidden="1" customHeight="1" x14ac:dyDescent="0.25"/>
    <row r="50870" ht="0" hidden="1" customHeight="1" x14ac:dyDescent="0.25"/>
    <row r="50871" ht="0" hidden="1" customHeight="1" x14ac:dyDescent="0.25"/>
    <row r="50872" ht="0" hidden="1" customHeight="1" x14ac:dyDescent="0.25"/>
    <row r="50873" ht="0" hidden="1" customHeight="1" x14ac:dyDescent="0.25"/>
    <row r="50874" ht="0" hidden="1" customHeight="1" x14ac:dyDescent="0.25"/>
    <row r="50875" ht="0" hidden="1" customHeight="1" x14ac:dyDescent="0.25"/>
    <row r="50876" ht="0" hidden="1" customHeight="1" x14ac:dyDescent="0.25"/>
    <row r="50877" ht="0" hidden="1" customHeight="1" x14ac:dyDescent="0.25"/>
    <row r="50878" ht="0" hidden="1" customHeight="1" x14ac:dyDescent="0.25"/>
    <row r="50879" ht="0" hidden="1" customHeight="1" x14ac:dyDescent="0.25"/>
    <row r="50880" ht="0" hidden="1" customHeight="1" x14ac:dyDescent="0.25"/>
    <row r="50881" ht="0" hidden="1" customHeight="1" x14ac:dyDescent="0.25"/>
    <row r="50882" ht="0" hidden="1" customHeight="1" x14ac:dyDescent="0.25"/>
    <row r="50883" ht="0" hidden="1" customHeight="1" x14ac:dyDescent="0.25"/>
    <row r="50884" ht="0" hidden="1" customHeight="1" x14ac:dyDescent="0.25"/>
    <row r="50885" ht="0" hidden="1" customHeight="1" x14ac:dyDescent="0.25"/>
    <row r="50886" ht="0" hidden="1" customHeight="1" x14ac:dyDescent="0.25"/>
    <row r="50887" ht="0" hidden="1" customHeight="1" x14ac:dyDescent="0.25"/>
    <row r="50888" ht="0" hidden="1" customHeight="1" x14ac:dyDescent="0.25"/>
    <row r="50889" ht="0" hidden="1" customHeight="1" x14ac:dyDescent="0.25"/>
    <row r="50890" ht="0" hidden="1" customHeight="1" x14ac:dyDescent="0.25"/>
    <row r="50891" ht="0" hidden="1" customHeight="1" x14ac:dyDescent="0.25"/>
    <row r="50892" ht="0" hidden="1" customHeight="1" x14ac:dyDescent="0.25"/>
    <row r="50893" ht="0" hidden="1" customHeight="1" x14ac:dyDescent="0.25"/>
    <row r="50894" ht="0" hidden="1" customHeight="1" x14ac:dyDescent="0.25"/>
    <row r="50895" ht="0" hidden="1" customHeight="1" x14ac:dyDescent="0.25"/>
    <row r="50896" ht="0" hidden="1" customHeight="1" x14ac:dyDescent="0.25"/>
    <row r="50897" ht="0" hidden="1" customHeight="1" x14ac:dyDescent="0.25"/>
    <row r="50898" ht="0" hidden="1" customHeight="1" x14ac:dyDescent="0.25"/>
    <row r="50899" ht="0" hidden="1" customHeight="1" x14ac:dyDescent="0.25"/>
    <row r="50900" ht="0" hidden="1" customHeight="1" x14ac:dyDescent="0.25"/>
    <row r="50901" ht="0" hidden="1" customHeight="1" x14ac:dyDescent="0.25"/>
    <row r="50902" ht="0" hidden="1" customHeight="1" x14ac:dyDescent="0.25"/>
    <row r="50903" ht="0" hidden="1" customHeight="1" x14ac:dyDescent="0.25"/>
    <row r="50904" ht="0" hidden="1" customHeight="1" x14ac:dyDescent="0.25"/>
    <row r="50905" ht="0" hidden="1" customHeight="1" x14ac:dyDescent="0.25"/>
    <row r="50906" ht="0" hidden="1" customHeight="1" x14ac:dyDescent="0.25"/>
    <row r="50907" ht="0" hidden="1" customHeight="1" x14ac:dyDescent="0.25"/>
    <row r="50908" ht="0" hidden="1" customHeight="1" x14ac:dyDescent="0.25"/>
    <row r="50909" ht="0" hidden="1" customHeight="1" x14ac:dyDescent="0.25"/>
    <row r="50910" ht="0" hidden="1" customHeight="1" x14ac:dyDescent="0.25"/>
    <row r="50911" ht="0" hidden="1" customHeight="1" x14ac:dyDescent="0.25"/>
    <row r="50912" ht="0" hidden="1" customHeight="1" x14ac:dyDescent="0.25"/>
    <row r="50913" ht="0" hidden="1" customHeight="1" x14ac:dyDescent="0.25"/>
    <row r="50914" ht="0" hidden="1" customHeight="1" x14ac:dyDescent="0.25"/>
    <row r="50915" ht="0" hidden="1" customHeight="1" x14ac:dyDescent="0.25"/>
    <row r="50916" ht="0" hidden="1" customHeight="1" x14ac:dyDescent="0.25"/>
    <row r="50917" ht="0" hidden="1" customHeight="1" x14ac:dyDescent="0.25"/>
    <row r="50918" ht="0" hidden="1" customHeight="1" x14ac:dyDescent="0.25"/>
    <row r="50919" ht="0" hidden="1" customHeight="1" x14ac:dyDescent="0.25"/>
    <row r="50920" ht="0" hidden="1" customHeight="1" x14ac:dyDescent="0.25"/>
    <row r="50921" ht="0" hidden="1" customHeight="1" x14ac:dyDescent="0.25"/>
    <row r="50922" ht="0" hidden="1" customHeight="1" x14ac:dyDescent="0.25"/>
    <row r="50923" ht="0" hidden="1" customHeight="1" x14ac:dyDescent="0.25"/>
    <row r="50924" ht="0" hidden="1" customHeight="1" x14ac:dyDescent="0.25"/>
    <row r="50925" ht="0" hidden="1" customHeight="1" x14ac:dyDescent="0.25"/>
    <row r="50926" ht="0" hidden="1" customHeight="1" x14ac:dyDescent="0.25"/>
    <row r="50927" ht="0" hidden="1" customHeight="1" x14ac:dyDescent="0.25"/>
    <row r="50928" ht="0" hidden="1" customHeight="1" x14ac:dyDescent="0.25"/>
    <row r="50929" ht="0" hidden="1" customHeight="1" x14ac:dyDescent="0.25"/>
    <row r="50930" ht="0" hidden="1" customHeight="1" x14ac:dyDescent="0.25"/>
    <row r="50931" ht="0" hidden="1" customHeight="1" x14ac:dyDescent="0.25"/>
    <row r="50932" ht="0" hidden="1" customHeight="1" x14ac:dyDescent="0.25"/>
    <row r="50933" ht="0" hidden="1" customHeight="1" x14ac:dyDescent="0.25"/>
    <row r="50934" ht="0" hidden="1" customHeight="1" x14ac:dyDescent="0.25"/>
    <row r="50935" ht="0" hidden="1" customHeight="1" x14ac:dyDescent="0.25"/>
    <row r="50936" ht="0" hidden="1" customHeight="1" x14ac:dyDescent="0.25"/>
    <row r="50937" ht="0" hidden="1" customHeight="1" x14ac:dyDescent="0.25"/>
    <row r="50938" ht="0" hidden="1" customHeight="1" x14ac:dyDescent="0.25"/>
    <row r="50939" ht="0" hidden="1" customHeight="1" x14ac:dyDescent="0.25"/>
    <row r="50940" ht="0" hidden="1" customHeight="1" x14ac:dyDescent="0.25"/>
    <row r="50941" ht="0" hidden="1" customHeight="1" x14ac:dyDescent="0.25"/>
    <row r="50942" ht="0" hidden="1" customHeight="1" x14ac:dyDescent="0.25"/>
    <row r="50943" ht="0" hidden="1" customHeight="1" x14ac:dyDescent="0.25"/>
    <row r="50944" ht="0" hidden="1" customHeight="1" x14ac:dyDescent="0.25"/>
    <row r="50945" ht="0" hidden="1" customHeight="1" x14ac:dyDescent="0.25"/>
    <row r="50946" ht="0" hidden="1" customHeight="1" x14ac:dyDescent="0.25"/>
    <row r="50947" ht="0" hidden="1" customHeight="1" x14ac:dyDescent="0.25"/>
    <row r="50948" ht="0" hidden="1" customHeight="1" x14ac:dyDescent="0.25"/>
    <row r="50949" ht="0" hidden="1" customHeight="1" x14ac:dyDescent="0.25"/>
    <row r="50950" ht="0" hidden="1" customHeight="1" x14ac:dyDescent="0.25"/>
    <row r="50951" ht="0" hidden="1" customHeight="1" x14ac:dyDescent="0.25"/>
    <row r="50952" ht="0" hidden="1" customHeight="1" x14ac:dyDescent="0.25"/>
    <row r="50953" ht="0" hidden="1" customHeight="1" x14ac:dyDescent="0.25"/>
    <row r="50954" ht="0" hidden="1" customHeight="1" x14ac:dyDescent="0.25"/>
    <row r="50955" ht="0" hidden="1" customHeight="1" x14ac:dyDescent="0.25"/>
    <row r="50956" ht="0" hidden="1" customHeight="1" x14ac:dyDescent="0.25"/>
    <row r="50957" ht="0" hidden="1" customHeight="1" x14ac:dyDescent="0.25"/>
    <row r="50958" ht="0" hidden="1" customHeight="1" x14ac:dyDescent="0.25"/>
    <row r="50959" ht="0" hidden="1" customHeight="1" x14ac:dyDescent="0.25"/>
    <row r="50960" ht="0" hidden="1" customHeight="1" x14ac:dyDescent="0.25"/>
    <row r="50961" ht="0" hidden="1" customHeight="1" x14ac:dyDescent="0.25"/>
    <row r="50962" ht="0" hidden="1" customHeight="1" x14ac:dyDescent="0.25"/>
    <row r="50963" ht="0" hidden="1" customHeight="1" x14ac:dyDescent="0.25"/>
    <row r="50964" ht="0" hidden="1" customHeight="1" x14ac:dyDescent="0.25"/>
    <row r="50965" ht="0" hidden="1" customHeight="1" x14ac:dyDescent="0.25"/>
    <row r="50966" ht="0" hidden="1" customHeight="1" x14ac:dyDescent="0.25"/>
    <row r="50967" ht="0" hidden="1" customHeight="1" x14ac:dyDescent="0.25"/>
    <row r="50968" ht="0" hidden="1" customHeight="1" x14ac:dyDescent="0.25"/>
    <row r="50969" ht="0" hidden="1" customHeight="1" x14ac:dyDescent="0.25"/>
    <row r="50970" ht="0" hidden="1" customHeight="1" x14ac:dyDescent="0.25"/>
    <row r="50971" ht="0" hidden="1" customHeight="1" x14ac:dyDescent="0.25"/>
    <row r="50972" ht="0" hidden="1" customHeight="1" x14ac:dyDescent="0.25"/>
    <row r="50973" ht="0" hidden="1" customHeight="1" x14ac:dyDescent="0.25"/>
    <row r="50974" ht="0" hidden="1" customHeight="1" x14ac:dyDescent="0.25"/>
    <row r="50975" ht="0" hidden="1" customHeight="1" x14ac:dyDescent="0.25"/>
    <row r="50976" ht="0" hidden="1" customHeight="1" x14ac:dyDescent="0.25"/>
    <row r="50977" ht="0" hidden="1" customHeight="1" x14ac:dyDescent="0.25"/>
    <row r="50978" ht="0" hidden="1" customHeight="1" x14ac:dyDescent="0.25"/>
    <row r="50979" ht="0" hidden="1" customHeight="1" x14ac:dyDescent="0.25"/>
    <row r="50980" ht="0" hidden="1" customHeight="1" x14ac:dyDescent="0.25"/>
    <row r="50981" ht="0" hidden="1" customHeight="1" x14ac:dyDescent="0.25"/>
    <row r="50982" ht="0" hidden="1" customHeight="1" x14ac:dyDescent="0.25"/>
    <row r="50983" ht="0" hidden="1" customHeight="1" x14ac:dyDescent="0.25"/>
    <row r="50984" ht="0" hidden="1" customHeight="1" x14ac:dyDescent="0.25"/>
    <row r="50985" ht="0" hidden="1" customHeight="1" x14ac:dyDescent="0.25"/>
    <row r="50986" ht="0" hidden="1" customHeight="1" x14ac:dyDescent="0.25"/>
    <row r="50987" ht="0" hidden="1" customHeight="1" x14ac:dyDescent="0.25"/>
    <row r="50988" ht="0" hidden="1" customHeight="1" x14ac:dyDescent="0.25"/>
    <row r="50989" ht="0" hidden="1" customHeight="1" x14ac:dyDescent="0.25"/>
    <row r="50990" ht="0" hidden="1" customHeight="1" x14ac:dyDescent="0.25"/>
    <row r="50991" ht="0" hidden="1" customHeight="1" x14ac:dyDescent="0.25"/>
    <row r="50992" ht="0" hidden="1" customHeight="1" x14ac:dyDescent="0.25"/>
    <row r="50993" ht="0" hidden="1" customHeight="1" x14ac:dyDescent="0.25"/>
    <row r="50994" ht="0" hidden="1" customHeight="1" x14ac:dyDescent="0.25"/>
    <row r="50995" ht="0" hidden="1" customHeight="1" x14ac:dyDescent="0.25"/>
    <row r="50996" ht="0" hidden="1" customHeight="1" x14ac:dyDescent="0.25"/>
    <row r="50997" ht="0" hidden="1" customHeight="1" x14ac:dyDescent="0.25"/>
    <row r="50998" ht="0" hidden="1" customHeight="1" x14ac:dyDescent="0.25"/>
    <row r="50999" ht="0" hidden="1" customHeight="1" x14ac:dyDescent="0.25"/>
    <row r="51000" ht="0" hidden="1" customHeight="1" x14ac:dyDescent="0.25"/>
    <row r="51001" ht="0" hidden="1" customHeight="1" x14ac:dyDescent="0.25"/>
    <row r="51002" ht="0" hidden="1" customHeight="1" x14ac:dyDescent="0.25"/>
    <row r="51003" ht="0" hidden="1" customHeight="1" x14ac:dyDescent="0.25"/>
    <row r="51004" ht="0" hidden="1" customHeight="1" x14ac:dyDescent="0.25"/>
    <row r="51005" ht="0" hidden="1" customHeight="1" x14ac:dyDescent="0.25"/>
    <row r="51006" ht="0" hidden="1" customHeight="1" x14ac:dyDescent="0.25"/>
    <row r="51007" ht="0" hidden="1" customHeight="1" x14ac:dyDescent="0.25"/>
    <row r="51008" ht="0" hidden="1" customHeight="1" x14ac:dyDescent="0.25"/>
    <row r="51009" ht="0" hidden="1" customHeight="1" x14ac:dyDescent="0.25"/>
    <row r="51010" ht="0" hidden="1" customHeight="1" x14ac:dyDescent="0.25"/>
    <row r="51011" ht="0" hidden="1" customHeight="1" x14ac:dyDescent="0.25"/>
    <row r="51012" ht="0" hidden="1" customHeight="1" x14ac:dyDescent="0.25"/>
    <row r="51013" ht="0" hidden="1" customHeight="1" x14ac:dyDescent="0.25"/>
    <row r="51014" ht="0" hidden="1" customHeight="1" x14ac:dyDescent="0.25"/>
    <row r="51015" ht="0" hidden="1" customHeight="1" x14ac:dyDescent="0.25"/>
    <row r="51016" ht="0" hidden="1" customHeight="1" x14ac:dyDescent="0.25"/>
    <row r="51017" ht="0" hidden="1" customHeight="1" x14ac:dyDescent="0.25"/>
    <row r="51018" ht="0" hidden="1" customHeight="1" x14ac:dyDescent="0.25"/>
    <row r="51019" ht="0" hidden="1" customHeight="1" x14ac:dyDescent="0.25"/>
    <row r="51020" ht="0" hidden="1" customHeight="1" x14ac:dyDescent="0.25"/>
    <row r="51021" ht="0" hidden="1" customHeight="1" x14ac:dyDescent="0.25"/>
    <row r="51022" ht="0" hidden="1" customHeight="1" x14ac:dyDescent="0.25"/>
    <row r="51023" ht="0" hidden="1" customHeight="1" x14ac:dyDescent="0.25"/>
    <row r="51024" ht="0" hidden="1" customHeight="1" x14ac:dyDescent="0.25"/>
    <row r="51025" ht="0" hidden="1" customHeight="1" x14ac:dyDescent="0.25"/>
    <row r="51026" ht="0" hidden="1" customHeight="1" x14ac:dyDescent="0.25"/>
    <row r="51027" ht="0" hidden="1" customHeight="1" x14ac:dyDescent="0.25"/>
    <row r="51028" ht="0" hidden="1" customHeight="1" x14ac:dyDescent="0.25"/>
    <row r="51029" ht="0" hidden="1" customHeight="1" x14ac:dyDescent="0.25"/>
    <row r="51030" ht="0" hidden="1" customHeight="1" x14ac:dyDescent="0.25"/>
    <row r="51031" ht="0" hidden="1" customHeight="1" x14ac:dyDescent="0.25"/>
    <row r="51032" ht="0" hidden="1" customHeight="1" x14ac:dyDescent="0.25"/>
    <row r="51033" ht="0" hidden="1" customHeight="1" x14ac:dyDescent="0.25"/>
    <row r="51034" ht="0" hidden="1" customHeight="1" x14ac:dyDescent="0.25"/>
    <row r="51035" ht="0" hidden="1" customHeight="1" x14ac:dyDescent="0.25"/>
    <row r="51036" ht="0" hidden="1" customHeight="1" x14ac:dyDescent="0.25"/>
    <row r="51037" ht="0" hidden="1" customHeight="1" x14ac:dyDescent="0.25"/>
    <row r="51038" ht="0" hidden="1" customHeight="1" x14ac:dyDescent="0.25"/>
    <row r="51039" ht="0" hidden="1" customHeight="1" x14ac:dyDescent="0.25"/>
    <row r="51040" ht="0" hidden="1" customHeight="1" x14ac:dyDescent="0.25"/>
    <row r="51041" ht="0" hidden="1" customHeight="1" x14ac:dyDescent="0.25"/>
    <row r="51042" ht="0" hidden="1" customHeight="1" x14ac:dyDescent="0.25"/>
    <row r="51043" ht="0" hidden="1" customHeight="1" x14ac:dyDescent="0.25"/>
    <row r="51044" ht="0" hidden="1" customHeight="1" x14ac:dyDescent="0.25"/>
    <row r="51045" ht="0" hidden="1" customHeight="1" x14ac:dyDescent="0.25"/>
    <row r="51046" ht="0" hidden="1" customHeight="1" x14ac:dyDescent="0.25"/>
    <row r="51047" ht="0" hidden="1" customHeight="1" x14ac:dyDescent="0.25"/>
    <row r="51048" ht="0" hidden="1" customHeight="1" x14ac:dyDescent="0.25"/>
    <row r="51049" ht="0" hidden="1" customHeight="1" x14ac:dyDescent="0.25"/>
    <row r="51050" ht="0" hidden="1" customHeight="1" x14ac:dyDescent="0.25"/>
    <row r="51051" ht="0" hidden="1" customHeight="1" x14ac:dyDescent="0.25"/>
    <row r="51052" ht="0" hidden="1" customHeight="1" x14ac:dyDescent="0.25"/>
    <row r="51053" ht="0" hidden="1" customHeight="1" x14ac:dyDescent="0.25"/>
    <row r="51054" ht="0" hidden="1" customHeight="1" x14ac:dyDescent="0.25"/>
    <row r="51055" ht="0" hidden="1" customHeight="1" x14ac:dyDescent="0.25"/>
    <row r="51056" ht="0" hidden="1" customHeight="1" x14ac:dyDescent="0.25"/>
    <row r="51057" ht="0" hidden="1" customHeight="1" x14ac:dyDescent="0.25"/>
    <row r="51058" ht="0" hidden="1" customHeight="1" x14ac:dyDescent="0.25"/>
    <row r="51059" ht="0" hidden="1" customHeight="1" x14ac:dyDescent="0.25"/>
    <row r="51060" ht="0" hidden="1" customHeight="1" x14ac:dyDescent="0.25"/>
    <row r="51061" ht="0" hidden="1" customHeight="1" x14ac:dyDescent="0.25"/>
    <row r="51062" ht="0" hidden="1" customHeight="1" x14ac:dyDescent="0.25"/>
    <row r="51063" ht="0" hidden="1" customHeight="1" x14ac:dyDescent="0.25"/>
    <row r="51064" ht="0" hidden="1" customHeight="1" x14ac:dyDescent="0.25"/>
    <row r="51065" ht="0" hidden="1" customHeight="1" x14ac:dyDescent="0.25"/>
    <row r="51066" ht="0" hidden="1" customHeight="1" x14ac:dyDescent="0.25"/>
    <row r="51067" ht="0" hidden="1" customHeight="1" x14ac:dyDescent="0.25"/>
    <row r="51068" ht="0" hidden="1" customHeight="1" x14ac:dyDescent="0.25"/>
    <row r="51069" ht="0" hidden="1" customHeight="1" x14ac:dyDescent="0.25"/>
    <row r="51070" ht="0" hidden="1" customHeight="1" x14ac:dyDescent="0.25"/>
    <row r="51071" ht="0" hidden="1" customHeight="1" x14ac:dyDescent="0.25"/>
    <row r="51072" ht="0" hidden="1" customHeight="1" x14ac:dyDescent="0.25"/>
    <row r="51073" ht="0" hidden="1" customHeight="1" x14ac:dyDescent="0.25"/>
    <row r="51074" ht="0" hidden="1" customHeight="1" x14ac:dyDescent="0.25"/>
    <row r="51075" ht="0" hidden="1" customHeight="1" x14ac:dyDescent="0.25"/>
    <row r="51076" ht="0" hidden="1" customHeight="1" x14ac:dyDescent="0.25"/>
    <row r="51077" ht="0" hidden="1" customHeight="1" x14ac:dyDescent="0.25"/>
    <row r="51078" ht="0" hidden="1" customHeight="1" x14ac:dyDescent="0.25"/>
    <row r="51079" ht="0" hidden="1" customHeight="1" x14ac:dyDescent="0.25"/>
    <row r="51080" ht="0" hidden="1" customHeight="1" x14ac:dyDescent="0.25"/>
    <row r="51081" ht="0" hidden="1" customHeight="1" x14ac:dyDescent="0.25"/>
    <row r="51082" ht="0" hidden="1" customHeight="1" x14ac:dyDescent="0.25"/>
    <row r="51083" ht="0" hidden="1" customHeight="1" x14ac:dyDescent="0.25"/>
    <row r="51084" ht="0" hidden="1" customHeight="1" x14ac:dyDescent="0.25"/>
    <row r="51085" ht="0" hidden="1" customHeight="1" x14ac:dyDescent="0.25"/>
    <row r="51086" ht="0" hidden="1" customHeight="1" x14ac:dyDescent="0.25"/>
    <row r="51087" ht="0" hidden="1" customHeight="1" x14ac:dyDescent="0.25"/>
    <row r="51088" ht="0" hidden="1" customHeight="1" x14ac:dyDescent="0.25"/>
    <row r="51089" ht="0" hidden="1" customHeight="1" x14ac:dyDescent="0.25"/>
    <row r="51090" ht="0" hidden="1" customHeight="1" x14ac:dyDescent="0.25"/>
    <row r="51091" ht="0" hidden="1" customHeight="1" x14ac:dyDescent="0.25"/>
    <row r="51092" ht="0" hidden="1" customHeight="1" x14ac:dyDescent="0.25"/>
    <row r="51093" ht="0" hidden="1" customHeight="1" x14ac:dyDescent="0.25"/>
    <row r="51094" ht="0" hidden="1" customHeight="1" x14ac:dyDescent="0.25"/>
    <row r="51095" ht="0" hidden="1" customHeight="1" x14ac:dyDescent="0.25"/>
    <row r="51096" ht="0" hidden="1" customHeight="1" x14ac:dyDescent="0.25"/>
    <row r="51097" ht="0" hidden="1" customHeight="1" x14ac:dyDescent="0.25"/>
    <row r="51098" ht="0" hidden="1" customHeight="1" x14ac:dyDescent="0.25"/>
    <row r="51099" ht="0" hidden="1" customHeight="1" x14ac:dyDescent="0.25"/>
    <row r="51100" ht="0" hidden="1" customHeight="1" x14ac:dyDescent="0.25"/>
    <row r="51101" ht="0" hidden="1" customHeight="1" x14ac:dyDescent="0.25"/>
    <row r="51102" ht="0" hidden="1" customHeight="1" x14ac:dyDescent="0.25"/>
    <row r="51103" ht="0" hidden="1" customHeight="1" x14ac:dyDescent="0.25"/>
    <row r="51104" ht="0" hidden="1" customHeight="1" x14ac:dyDescent="0.25"/>
    <row r="51105" ht="0" hidden="1" customHeight="1" x14ac:dyDescent="0.25"/>
    <row r="51106" ht="0" hidden="1" customHeight="1" x14ac:dyDescent="0.25"/>
    <row r="51107" ht="0" hidden="1" customHeight="1" x14ac:dyDescent="0.25"/>
    <row r="51108" ht="0" hidden="1" customHeight="1" x14ac:dyDescent="0.25"/>
    <row r="51109" ht="0" hidden="1" customHeight="1" x14ac:dyDescent="0.25"/>
    <row r="51110" ht="0" hidden="1" customHeight="1" x14ac:dyDescent="0.25"/>
    <row r="51111" ht="0" hidden="1" customHeight="1" x14ac:dyDescent="0.25"/>
    <row r="51112" ht="0" hidden="1" customHeight="1" x14ac:dyDescent="0.25"/>
    <row r="51113" ht="0" hidden="1" customHeight="1" x14ac:dyDescent="0.25"/>
    <row r="51114" ht="0" hidden="1" customHeight="1" x14ac:dyDescent="0.25"/>
    <row r="51115" ht="0" hidden="1" customHeight="1" x14ac:dyDescent="0.25"/>
    <row r="51116" ht="0" hidden="1" customHeight="1" x14ac:dyDescent="0.25"/>
    <row r="51117" ht="0" hidden="1" customHeight="1" x14ac:dyDescent="0.25"/>
    <row r="51118" ht="0" hidden="1" customHeight="1" x14ac:dyDescent="0.25"/>
    <row r="51119" ht="0" hidden="1" customHeight="1" x14ac:dyDescent="0.25"/>
    <row r="51120" ht="0" hidden="1" customHeight="1" x14ac:dyDescent="0.25"/>
    <row r="51121" ht="0" hidden="1" customHeight="1" x14ac:dyDescent="0.25"/>
    <row r="51122" ht="0" hidden="1" customHeight="1" x14ac:dyDescent="0.25"/>
    <row r="51123" ht="0" hidden="1" customHeight="1" x14ac:dyDescent="0.25"/>
    <row r="51124" ht="0" hidden="1" customHeight="1" x14ac:dyDescent="0.25"/>
    <row r="51125" ht="0" hidden="1" customHeight="1" x14ac:dyDescent="0.25"/>
    <row r="51126" ht="0" hidden="1" customHeight="1" x14ac:dyDescent="0.25"/>
    <row r="51127" ht="0" hidden="1" customHeight="1" x14ac:dyDescent="0.25"/>
    <row r="51128" ht="0" hidden="1" customHeight="1" x14ac:dyDescent="0.25"/>
    <row r="51129" ht="0" hidden="1" customHeight="1" x14ac:dyDescent="0.25"/>
    <row r="51130" ht="0" hidden="1" customHeight="1" x14ac:dyDescent="0.25"/>
    <row r="51131" ht="0" hidden="1" customHeight="1" x14ac:dyDescent="0.25"/>
    <row r="51132" ht="0" hidden="1" customHeight="1" x14ac:dyDescent="0.25"/>
    <row r="51133" ht="0" hidden="1" customHeight="1" x14ac:dyDescent="0.25"/>
    <row r="51134" ht="0" hidden="1" customHeight="1" x14ac:dyDescent="0.25"/>
    <row r="51135" ht="0" hidden="1" customHeight="1" x14ac:dyDescent="0.25"/>
    <row r="51136" ht="0" hidden="1" customHeight="1" x14ac:dyDescent="0.25"/>
    <row r="51137" ht="0" hidden="1" customHeight="1" x14ac:dyDescent="0.25"/>
    <row r="51138" ht="0" hidden="1" customHeight="1" x14ac:dyDescent="0.25"/>
    <row r="51139" ht="0" hidden="1" customHeight="1" x14ac:dyDescent="0.25"/>
    <row r="51140" ht="0" hidden="1" customHeight="1" x14ac:dyDescent="0.25"/>
    <row r="51141" ht="0" hidden="1" customHeight="1" x14ac:dyDescent="0.25"/>
    <row r="51142" ht="0" hidden="1" customHeight="1" x14ac:dyDescent="0.25"/>
    <row r="51143" ht="0" hidden="1" customHeight="1" x14ac:dyDescent="0.25"/>
    <row r="51144" ht="0" hidden="1" customHeight="1" x14ac:dyDescent="0.25"/>
    <row r="51145" ht="0" hidden="1" customHeight="1" x14ac:dyDescent="0.25"/>
    <row r="51146" ht="0" hidden="1" customHeight="1" x14ac:dyDescent="0.25"/>
    <row r="51147" ht="0" hidden="1" customHeight="1" x14ac:dyDescent="0.25"/>
    <row r="51148" ht="0" hidden="1" customHeight="1" x14ac:dyDescent="0.25"/>
    <row r="51149" ht="0" hidden="1" customHeight="1" x14ac:dyDescent="0.25"/>
    <row r="51150" ht="0" hidden="1" customHeight="1" x14ac:dyDescent="0.25"/>
    <row r="51151" ht="0" hidden="1" customHeight="1" x14ac:dyDescent="0.25"/>
    <row r="51152" ht="0" hidden="1" customHeight="1" x14ac:dyDescent="0.25"/>
    <row r="51153" ht="0" hidden="1" customHeight="1" x14ac:dyDescent="0.25"/>
    <row r="51154" ht="0" hidden="1" customHeight="1" x14ac:dyDescent="0.25"/>
    <row r="51155" ht="0" hidden="1" customHeight="1" x14ac:dyDescent="0.25"/>
    <row r="51156" ht="0" hidden="1" customHeight="1" x14ac:dyDescent="0.25"/>
    <row r="51157" ht="0" hidden="1" customHeight="1" x14ac:dyDescent="0.25"/>
    <row r="51158" ht="0" hidden="1" customHeight="1" x14ac:dyDescent="0.25"/>
    <row r="51159" ht="0" hidden="1" customHeight="1" x14ac:dyDescent="0.25"/>
    <row r="51160" ht="0" hidden="1" customHeight="1" x14ac:dyDescent="0.25"/>
    <row r="51161" ht="0" hidden="1" customHeight="1" x14ac:dyDescent="0.25"/>
    <row r="51162" ht="0" hidden="1" customHeight="1" x14ac:dyDescent="0.25"/>
    <row r="51163" ht="0" hidden="1" customHeight="1" x14ac:dyDescent="0.25"/>
    <row r="51164" ht="0" hidden="1" customHeight="1" x14ac:dyDescent="0.25"/>
    <row r="51165" ht="0" hidden="1" customHeight="1" x14ac:dyDescent="0.25"/>
    <row r="51166" ht="0" hidden="1" customHeight="1" x14ac:dyDescent="0.25"/>
    <row r="51167" ht="0" hidden="1" customHeight="1" x14ac:dyDescent="0.25"/>
    <row r="51168" ht="0" hidden="1" customHeight="1" x14ac:dyDescent="0.25"/>
    <row r="51169" ht="0" hidden="1" customHeight="1" x14ac:dyDescent="0.25"/>
    <row r="51170" ht="0" hidden="1" customHeight="1" x14ac:dyDescent="0.25"/>
    <row r="51171" ht="0" hidden="1" customHeight="1" x14ac:dyDescent="0.25"/>
    <row r="51172" ht="0" hidden="1" customHeight="1" x14ac:dyDescent="0.25"/>
    <row r="51173" ht="0" hidden="1" customHeight="1" x14ac:dyDescent="0.25"/>
    <row r="51174" ht="0" hidden="1" customHeight="1" x14ac:dyDescent="0.25"/>
    <row r="51175" ht="0" hidden="1" customHeight="1" x14ac:dyDescent="0.25"/>
    <row r="51176" ht="0" hidden="1" customHeight="1" x14ac:dyDescent="0.25"/>
    <row r="51177" ht="0" hidden="1" customHeight="1" x14ac:dyDescent="0.25"/>
    <row r="51178" ht="0" hidden="1" customHeight="1" x14ac:dyDescent="0.25"/>
    <row r="51179" ht="0" hidden="1" customHeight="1" x14ac:dyDescent="0.25"/>
    <row r="51180" ht="0" hidden="1" customHeight="1" x14ac:dyDescent="0.25"/>
    <row r="51181" ht="0" hidden="1" customHeight="1" x14ac:dyDescent="0.25"/>
    <row r="51182" ht="0" hidden="1" customHeight="1" x14ac:dyDescent="0.25"/>
    <row r="51183" ht="0" hidden="1" customHeight="1" x14ac:dyDescent="0.25"/>
    <row r="51184" ht="0" hidden="1" customHeight="1" x14ac:dyDescent="0.25"/>
    <row r="51185" ht="0" hidden="1" customHeight="1" x14ac:dyDescent="0.25"/>
    <row r="51186" ht="0" hidden="1" customHeight="1" x14ac:dyDescent="0.25"/>
    <row r="51187" ht="0" hidden="1" customHeight="1" x14ac:dyDescent="0.25"/>
    <row r="51188" ht="0" hidden="1" customHeight="1" x14ac:dyDescent="0.25"/>
    <row r="51189" ht="0" hidden="1" customHeight="1" x14ac:dyDescent="0.25"/>
    <row r="51190" ht="0" hidden="1" customHeight="1" x14ac:dyDescent="0.25"/>
    <row r="51191" ht="0" hidden="1" customHeight="1" x14ac:dyDescent="0.25"/>
    <row r="51192" ht="0" hidden="1" customHeight="1" x14ac:dyDescent="0.25"/>
    <row r="51193" ht="0" hidden="1" customHeight="1" x14ac:dyDescent="0.25"/>
    <row r="51194" ht="0" hidden="1" customHeight="1" x14ac:dyDescent="0.25"/>
    <row r="51195" ht="0" hidden="1" customHeight="1" x14ac:dyDescent="0.25"/>
    <row r="51196" ht="0" hidden="1" customHeight="1" x14ac:dyDescent="0.25"/>
    <row r="51197" ht="0" hidden="1" customHeight="1" x14ac:dyDescent="0.25"/>
    <row r="51198" ht="0" hidden="1" customHeight="1" x14ac:dyDescent="0.25"/>
    <row r="51199" ht="0" hidden="1" customHeight="1" x14ac:dyDescent="0.25"/>
    <row r="51200" ht="0" hidden="1" customHeight="1" x14ac:dyDescent="0.25"/>
    <row r="51201" ht="0" hidden="1" customHeight="1" x14ac:dyDescent="0.25"/>
    <row r="51202" ht="0" hidden="1" customHeight="1" x14ac:dyDescent="0.25"/>
    <row r="51203" ht="0" hidden="1" customHeight="1" x14ac:dyDescent="0.25"/>
    <row r="51204" ht="0" hidden="1" customHeight="1" x14ac:dyDescent="0.25"/>
    <row r="51205" ht="0" hidden="1" customHeight="1" x14ac:dyDescent="0.25"/>
    <row r="51206" ht="0" hidden="1" customHeight="1" x14ac:dyDescent="0.25"/>
    <row r="51207" ht="0" hidden="1" customHeight="1" x14ac:dyDescent="0.25"/>
    <row r="51208" ht="0" hidden="1" customHeight="1" x14ac:dyDescent="0.25"/>
    <row r="51209" ht="0" hidden="1" customHeight="1" x14ac:dyDescent="0.25"/>
    <row r="51210" ht="0" hidden="1" customHeight="1" x14ac:dyDescent="0.25"/>
    <row r="51211" ht="0" hidden="1" customHeight="1" x14ac:dyDescent="0.25"/>
    <row r="51212" ht="0" hidden="1" customHeight="1" x14ac:dyDescent="0.25"/>
    <row r="51213" ht="0" hidden="1" customHeight="1" x14ac:dyDescent="0.25"/>
    <row r="51214" ht="0" hidden="1" customHeight="1" x14ac:dyDescent="0.25"/>
    <row r="51215" ht="0" hidden="1" customHeight="1" x14ac:dyDescent="0.25"/>
    <row r="51216" ht="0" hidden="1" customHeight="1" x14ac:dyDescent="0.25"/>
    <row r="51217" ht="0" hidden="1" customHeight="1" x14ac:dyDescent="0.25"/>
    <row r="51218" ht="0" hidden="1" customHeight="1" x14ac:dyDescent="0.25"/>
    <row r="51219" ht="0" hidden="1" customHeight="1" x14ac:dyDescent="0.25"/>
    <row r="51220" ht="0" hidden="1" customHeight="1" x14ac:dyDescent="0.25"/>
    <row r="51221" ht="0" hidden="1" customHeight="1" x14ac:dyDescent="0.25"/>
    <row r="51222" ht="0" hidden="1" customHeight="1" x14ac:dyDescent="0.25"/>
    <row r="51223" ht="0" hidden="1" customHeight="1" x14ac:dyDescent="0.25"/>
    <row r="51224" ht="0" hidden="1" customHeight="1" x14ac:dyDescent="0.25"/>
    <row r="51225" ht="0" hidden="1" customHeight="1" x14ac:dyDescent="0.25"/>
    <row r="51226" ht="0" hidden="1" customHeight="1" x14ac:dyDescent="0.25"/>
    <row r="51227" ht="0" hidden="1" customHeight="1" x14ac:dyDescent="0.25"/>
    <row r="51228" ht="0" hidden="1" customHeight="1" x14ac:dyDescent="0.25"/>
    <row r="51229" ht="0" hidden="1" customHeight="1" x14ac:dyDescent="0.25"/>
    <row r="51230" ht="0" hidden="1" customHeight="1" x14ac:dyDescent="0.25"/>
    <row r="51231" ht="0" hidden="1" customHeight="1" x14ac:dyDescent="0.25"/>
    <row r="51232" ht="0" hidden="1" customHeight="1" x14ac:dyDescent="0.25"/>
    <row r="51233" ht="0" hidden="1" customHeight="1" x14ac:dyDescent="0.25"/>
    <row r="51234" ht="0" hidden="1" customHeight="1" x14ac:dyDescent="0.25"/>
    <row r="51235" ht="0" hidden="1" customHeight="1" x14ac:dyDescent="0.25"/>
    <row r="51236" ht="0" hidden="1" customHeight="1" x14ac:dyDescent="0.25"/>
    <row r="51237" ht="0" hidden="1" customHeight="1" x14ac:dyDescent="0.25"/>
    <row r="51238" ht="0" hidden="1" customHeight="1" x14ac:dyDescent="0.25"/>
    <row r="51239" ht="0" hidden="1" customHeight="1" x14ac:dyDescent="0.25"/>
    <row r="51240" ht="0" hidden="1" customHeight="1" x14ac:dyDescent="0.25"/>
    <row r="51241" ht="0" hidden="1" customHeight="1" x14ac:dyDescent="0.25"/>
    <row r="51242" ht="0" hidden="1" customHeight="1" x14ac:dyDescent="0.25"/>
    <row r="51243" ht="0" hidden="1" customHeight="1" x14ac:dyDescent="0.25"/>
    <row r="51244" ht="0" hidden="1" customHeight="1" x14ac:dyDescent="0.25"/>
    <row r="51245" ht="0" hidden="1" customHeight="1" x14ac:dyDescent="0.25"/>
    <row r="51246" ht="0" hidden="1" customHeight="1" x14ac:dyDescent="0.25"/>
    <row r="51247" ht="0" hidden="1" customHeight="1" x14ac:dyDescent="0.25"/>
    <row r="51248" ht="0" hidden="1" customHeight="1" x14ac:dyDescent="0.25"/>
    <row r="51249" ht="0" hidden="1" customHeight="1" x14ac:dyDescent="0.25"/>
    <row r="51250" ht="0" hidden="1" customHeight="1" x14ac:dyDescent="0.25"/>
    <row r="51251" ht="0" hidden="1" customHeight="1" x14ac:dyDescent="0.25"/>
    <row r="51252" ht="0" hidden="1" customHeight="1" x14ac:dyDescent="0.25"/>
    <row r="51253" ht="0" hidden="1" customHeight="1" x14ac:dyDescent="0.25"/>
    <row r="51254" ht="0" hidden="1" customHeight="1" x14ac:dyDescent="0.25"/>
    <row r="51255" ht="0" hidden="1" customHeight="1" x14ac:dyDescent="0.25"/>
    <row r="51256" ht="0" hidden="1" customHeight="1" x14ac:dyDescent="0.25"/>
    <row r="51257" ht="0" hidden="1" customHeight="1" x14ac:dyDescent="0.25"/>
    <row r="51258" ht="0" hidden="1" customHeight="1" x14ac:dyDescent="0.25"/>
    <row r="51259" ht="0" hidden="1" customHeight="1" x14ac:dyDescent="0.25"/>
    <row r="51260" ht="0" hidden="1" customHeight="1" x14ac:dyDescent="0.25"/>
    <row r="51261" ht="0" hidden="1" customHeight="1" x14ac:dyDescent="0.25"/>
    <row r="51262" ht="0" hidden="1" customHeight="1" x14ac:dyDescent="0.25"/>
    <row r="51263" ht="0" hidden="1" customHeight="1" x14ac:dyDescent="0.25"/>
    <row r="51264" ht="0" hidden="1" customHeight="1" x14ac:dyDescent="0.25"/>
    <row r="51265" ht="0" hidden="1" customHeight="1" x14ac:dyDescent="0.25"/>
    <row r="51266" ht="0" hidden="1" customHeight="1" x14ac:dyDescent="0.25"/>
    <row r="51267" ht="0" hidden="1" customHeight="1" x14ac:dyDescent="0.25"/>
    <row r="51268" ht="0" hidden="1" customHeight="1" x14ac:dyDescent="0.25"/>
    <row r="51269" ht="0" hidden="1" customHeight="1" x14ac:dyDescent="0.25"/>
    <row r="51270" ht="0" hidden="1" customHeight="1" x14ac:dyDescent="0.25"/>
    <row r="51271" ht="0" hidden="1" customHeight="1" x14ac:dyDescent="0.25"/>
    <row r="51272" ht="0" hidden="1" customHeight="1" x14ac:dyDescent="0.25"/>
    <row r="51273" ht="0" hidden="1" customHeight="1" x14ac:dyDescent="0.25"/>
    <row r="51274" ht="0" hidden="1" customHeight="1" x14ac:dyDescent="0.25"/>
    <row r="51275" ht="0" hidden="1" customHeight="1" x14ac:dyDescent="0.25"/>
    <row r="51276" ht="0" hidden="1" customHeight="1" x14ac:dyDescent="0.25"/>
    <row r="51277" ht="0" hidden="1" customHeight="1" x14ac:dyDescent="0.25"/>
    <row r="51278" ht="0" hidden="1" customHeight="1" x14ac:dyDescent="0.25"/>
    <row r="51279" ht="0" hidden="1" customHeight="1" x14ac:dyDescent="0.25"/>
    <row r="51280" ht="0" hidden="1" customHeight="1" x14ac:dyDescent="0.25"/>
    <row r="51281" ht="0" hidden="1" customHeight="1" x14ac:dyDescent="0.25"/>
    <row r="51282" ht="0" hidden="1" customHeight="1" x14ac:dyDescent="0.25"/>
    <row r="51283" ht="0" hidden="1" customHeight="1" x14ac:dyDescent="0.25"/>
    <row r="51284" ht="0" hidden="1" customHeight="1" x14ac:dyDescent="0.25"/>
    <row r="51285" ht="0" hidden="1" customHeight="1" x14ac:dyDescent="0.25"/>
    <row r="51286" ht="0" hidden="1" customHeight="1" x14ac:dyDescent="0.25"/>
    <row r="51287" ht="0" hidden="1" customHeight="1" x14ac:dyDescent="0.25"/>
    <row r="51288" ht="0" hidden="1" customHeight="1" x14ac:dyDescent="0.25"/>
    <row r="51289" ht="0" hidden="1" customHeight="1" x14ac:dyDescent="0.25"/>
    <row r="51290" ht="0" hidden="1" customHeight="1" x14ac:dyDescent="0.25"/>
    <row r="51291" ht="0" hidden="1" customHeight="1" x14ac:dyDescent="0.25"/>
    <row r="51292" ht="0" hidden="1" customHeight="1" x14ac:dyDescent="0.25"/>
    <row r="51293" ht="0" hidden="1" customHeight="1" x14ac:dyDescent="0.25"/>
    <row r="51294" ht="0" hidden="1" customHeight="1" x14ac:dyDescent="0.25"/>
    <row r="51295" ht="0" hidden="1" customHeight="1" x14ac:dyDescent="0.25"/>
    <row r="51296" ht="0" hidden="1" customHeight="1" x14ac:dyDescent="0.25"/>
    <row r="51297" ht="0" hidden="1" customHeight="1" x14ac:dyDescent="0.25"/>
    <row r="51298" ht="0" hidden="1" customHeight="1" x14ac:dyDescent="0.25"/>
    <row r="51299" ht="0" hidden="1" customHeight="1" x14ac:dyDescent="0.25"/>
    <row r="51300" ht="0" hidden="1" customHeight="1" x14ac:dyDescent="0.25"/>
    <row r="51301" ht="0" hidden="1" customHeight="1" x14ac:dyDescent="0.25"/>
    <row r="51302" ht="0" hidden="1" customHeight="1" x14ac:dyDescent="0.25"/>
    <row r="51303" ht="0" hidden="1" customHeight="1" x14ac:dyDescent="0.25"/>
    <row r="51304" ht="0" hidden="1" customHeight="1" x14ac:dyDescent="0.25"/>
    <row r="51305" ht="0" hidden="1" customHeight="1" x14ac:dyDescent="0.25"/>
    <row r="51306" ht="0" hidden="1" customHeight="1" x14ac:dyDescent="0.25"/>
    <row r="51307" ht="0" hidden="1" customHeight="1" x14ac:dyDescent="0.25"/>
    <row r="51308" ht="0" hidden="1" customHeight="1" x14ac:dyDescent="0.25"/>
    <row r="51309" ht="0" hidden="1" customHeight="1" x14ac:dyDescent="0.25"/>
    <row r="51310" ht="0" hidden="1" customHeight="1" x14ac:dyDescent="0.25"/>
    <row r="51311" ht="0" hidden="1" customHeight="1" x14ac:dyDescent="0.25"/>
    <row r="51312" ht="0" hidden="1" customHeight="1" x14ac:dyDescent="0.25"/>
    <row r="51313" ht="0" hidden="1" customHeight="1" x14ac:dyDescent="0.25"/>
    <row r="51314" ht="0" hidden="1" customHeight="1" x14ac:dyDescent="0.25"/>
    <row r="51315" ht="0" hidden="1" customHeight="1" x14ac:dyDescent="0.25"/>
    <row r="51316" ht="0" hidden="1" customHeight="1" x14ac:dyDescent="0.25"/>
    <row r="51317" ht="0" hidden="1" customHeight="1" x14ac:dyDescent="0.25"/>
    <row r="51318" ht="0" hidden="1" customHeight="1" x14ac:dyDescent="0.25"/>
    <row r="51319" ht="0" hidden="1" customHeight="1" x14ac:dyDescent="0.25"/>
    <row r="51320" ht="0" hidden="1" customHeight="1" x14ac:dyDescent="0.25"/>
    <row r="51321" ht="0" hidden="1" customHeight="1" x14ac:dyDescent="0.25"/>
    <row r="51322" ht="0" hidden="1" customHeight="1" x14ac:dyDescent="0.25"/>
    <row r="51323" ht="0" hidden="1" customHeight="1" x14ac:dyDescent="0.25"/>
    <row r="51324" ht="0" hidden="1" customHeight="1" x14ac:dyDescent="0.25"/>
    <row r="51325" ht="0" hidden="1" customHeight="1" x14ac:dyDescent="0.25"/>
    <row r="51326" ht="0" hidden="1" customHeight="1" x14ac:dyDescent="0.25"/>
    <row r="51327" ht="0" hidden="1" customHeight="1" x14ac:dyDescent="0.25"/>
    <row r="51328" ht="0" hidden="1" customHeight="1" x14ac:dyDescent="0.25"/>
    <row r="51329" ht="0" hidden="1" customHeight="1" x14ac:dyDescent="0.25"/>
    <row r="51330" ht="0" hidden="1" customHeight="1" x14ac:dyDescent="0.25"/>
    <row r="51331" ht="0" hidden="1" customHeight="1" x14ac:dyDescent="0.25"/>
    <row r="51332" ht="0" hidden="1" customHeight="1" x14ac:dyDescent="0.25"/>
    <row r="51333" ht="0" hidden="1" customHeight="1" x14ac:dyDescent="0.25"/>
    <row r="51334" ht="0" hidden="1" customHeight="1" x14ac:dyDescent="0.25"/>
    <row r="51335" ht="0" hidden="1" customHeight="1" x14ac:dyDescent="0.25"/>
    <row r="51336" ht="0" hidden="1" customHeight="1" x14ac:dyDescent="0.25"/>
    <row r="51337" ht="0" hidden="1" customHeight="1" x14ac:dyDescent="0.25"/>
    <row r="51338" ht="0" hidden="1" customHeight="1" x14ac:dyDescent="0.25"/>
    <row r="51339" ht="0" hidden="1" customHeight="1" x14ac:dyDescent="0.25"/>
    <row r="51340" ht="0" hidden="1" customHeight="1" x14ac:dyDescent="0.25"/>
    <row r="51341" ht="0" hidden="1" customHeight="1" x14ac:dyDescent="0.25"/>
    <row r="51342" ht="0" hidden="1" customHeight="1" x14ac:dyDescent="0.25"/>
    <row r="51343" ht="0" hidden="1" customHeight="1" x14ac:dyDescent="0.25"/>
    <row r="51344" ht="0" hidden="1" customHeight="1" x14ac:dyDescent="0.25"/>
    <row r="51345" ht="0" hidden="1" customHeight="1" x14ac:dyDescent="0.25"/>
    <row r="51346" ht="0" hidden="1" customHeight="1" x14ac:dyDescent="0.25"/>
    <row r="51347" ht="0" hidden="1" customHeight="1" x14ac:dyDescent="0.25"/>
    <row r="51348" ht="0" hidden="1" customHeight="1" x14ac:dyDescent="0.25"/>
    <row r="51349" ht="0" hidden="1" customHeight="1" x14ac:dyDescent="0.25"/>
    <row r="51350" ht="0" hidden="1" customHeight="1" x14ac:dyDescent="0.25"/>
    <row r="51351" ht="0" hidden="1" customHeight="1" x14ac:dyDescent="0.25"/>
    <row r="51352" ht="0" hidden="1" customHeight="1" x14ac:dyDescent="0.25"/>
    <row r="51353" ht="0" hidden="1" customHeight="1" x14ac:dyDescent="0.25"/>
    <row r="51354" ht="0" hidden="1" customHeight="1" x14ac:dyDescent="0.25"/>
    <row r="51355" ht="0" hidden="1" customHeight="1" x14ac:dyDescent="0.25"/>
    <row r="51356" ht="0" hidden="1" customHeight="1" x14ac:dyDescent="0.25"/>
    <row r="51357" ht="0" hidden="1" customHeight="1" x14ac:dyDescent="0.25"/>
    <row r="51358" ht="0" hidden="1" customHeight="1" x14ac:dyDescent="0.25"/>
    <row r="51359" ht="0" hidden="1" customHeight="1" x14ac:dyDescent="0.25"/>
    <row r="51360" ht="0" hidden="1" customHeight="1" x14ac:dyDescent="0.25"/>
    <row r="51361" ht="0" hidden="1" customHeight="1" x14ac:dyDescent="0.25"/>
    <row r="51362" ht="0" hidden="1" customHeight="1" x14ac:dyDescent="0.25"/>
    <row r="51363" ht="0" hidden="1" customHeight="1" x14ac:dyDescent="0.25"/>
    <row r="51364" ht="0" hidden="1" customHeight="1" x14ac:dyDescent="0.25"/>
    <row r="51365" ht="0" hidden="1" customHeight="1" x14ac:dyDescent="0.25"/>
    <row r="51366" ht="0" hidden="1" customHeight="1" x14ac:dyDescent="0.25"/>
    <row r="51367" ht="0" hidden="1" customHeight="1" x14ac:dyDescent="0.25"/>
    <row r="51368" ht="0" hidden="1" customHeight="1" x14ac:dyDescent="0.25"/>
    <row r="51369" ht="0" hidden="1" customHeight="1" x14ac:dyDescent="0.25"/>
    <row r="51370" ht="0" hidden="1" customHeight="1" x14ac:dyDescent="0.25"/>
    <row r="51371" ht="0" hidden="1" customHeight="1" x14ac:dyDescent="0.25"/>
    <row r="51372" ht="0" hidden="1" customHeight="1" x14ac:dyDescent="0.25"/>
    <row r="51373" ht="0" hidden="1" customHeight="1" x14ac:dyDescent="0.25"/>
    <row r="51374" ht="0" hidden="1" customHeight="1" x14ac:dyDescent="0.25"/>
    <row r="51375" ht="0" hidden="1" customHeight="1" x14ac:dyDescent="0.25"/>
    <row r="51376" ht="0" hidden="1" customHeight="1" x14ac:dyDescent="0.25"/>
    <row r="51377" ht="0" hidden="1" customHeight="1" x14ac:dyDescent="0.25"/>
    <row r="51378" ht="0" hidden="1" customHeight="1" x14ac:dyDescent="0.25"/>
    <row r="51379" ht="0" hidden="1" customHeight="1" x14ac:dyDescent="0.25"/>
    <row r="51380" ht="0" hidden="1" customHeight="1" x14ac:dyDescent="0.25"/>
    <row r="51381" ht="0" hidden="1" customHeight="1" x14ac:dyDescent="0.25"/>
    <row r="51382" ht="0" hidden="1" customHeight="1" x14ac:dyDescent="0.25"/>
    <row r="51383" ht="0" hidden="1" customHeight="1" x14ac:dyDescent="0.25"/>
    <row r="51384" ht="0" hidden="1" customHeight="1" x14ac:dyDescent="0.25"/>
    <row r="51385" ht="0" hidden="1" customHeight="1" x14ac:dyDescent="0.25"/>
    <row r="51386" ht="0" hidden="1" customHeight="1" x14ac:dyDescent="0.25"/>
    <row r="51387" ht="0" hidden="1" customHeight="1" x14ac:dyDescent="0.25"/>
    <row r="51388" ht="0" hidden="1" customHeight="1" x14ac:dyDescent="0.25"/>
    <row r="51389" ht="0" hidden="1" customHeight="1" x14ac:dyDescent="0.25"/>
    <row r="51390" ht="0" hidden="1" customHeight="1" x14ac:dyDescent="0.25"/>
    <row r="51391" ht="0" hidden="1" customHeight="1" x14ac:dyDescent="0.25"/>
    <row r="51392" ht="0" hidden="1" customHeight="1" x14ac:dyDescent="0.25"/>
    <row r="51393" ht="0" hidden="1" customHeight="1" x14ac:dyDescent="0.25"/>
    <row r="51394" ht="0" hidden="1" customHeight="1" x14ac:dyDescent="0.25"/>
    <row r="51395" ht="0" hidden="1" customHeight="1" x14ac:dyDescent="0.25"/>
    <row r="51396" ht="0" hidden="1" customHeight="1" x14ac:dyDescent="0.25"/>
    <row r="51397" ht="0" hidden="1" customHeight="1" x14ac:dyDescent="0.25"/>
    <row r="51398" ht="0" hidden="1" customHeight="1" x14ac:dyDescent="0.25"/>
    <row r="51399" ht="0" hidden="1" customHeight="1" x14ac:dyDescent="0.25"/>
    <row r="51400" ht="0" hidden="1" customHeight="1" x14ac:dyDescent="0.25"/>
    <row r="51401" ht="0" hidden="1" customHeight="1" x14ac:dyDescent="0.25"/>
    <row r="51402" ht="0" hidden="1" customHeight="1" x14ac:dyDescent="0.25"/>
    <row r="51403" ht="0" hidden="1" customHeight="1" x14ac:dyDescent="0.25"/>
    <row r="51404" ht="0" hidden="1" customHeight="1" x14ac:dyDescent="0.25"/>
    <row r="51405" ht="0" hidden="1" customHeight="1" x14ac:dyDescent="0.25"/>
    <row r="51406" ht="0" hidden="1" customHeight="1" x14ac:dyDescent="0.25"/>
    <row r="51407" ht="0" hidden="1" customHeight="1" x14ac:dyDescent="0.25"/>
    <row r="51408" ht="0" hidden="1" customHeight="1" x14ac:dyDescent="0.25"/>
    <row r="51409" ht="0" hidden="1" customHeight="1" x14ac:dyDescent="0.25"/>
    <row r="51410" ht="0" hidden="1" customHeight="1" x14ac:dyDescent="0.25"/>
    <row r="51411" ht="0" hidden="1" customHeight="1" x14ac:dyDescent="0.25"/>
    <row r="51412" ht="0" hidden="1" customHeight="1" x14ac:dyDescent="0.25"/>
    <row r="51413" ht="0" hidden="1" customHeight="1" x14ac:dyDescent="0.25"/>
    <row r="51414" ht="0" hidden="1" customHeight="1" x14ac:dyDescent="0.25"/>
    <row r="51415" ht="0" hidden="1" customHeight="1" x14ac:dyDescent="0.25"/>
    <row r="51416" ht="0" hidden="1" customHeight="1" x14ac:dyDescent="0.25"/>
    <row r="51417" ht="0" hidden="1" customHeight="1" x14ac:dyDescent="0.25"/>
    <row r="51418" ht="0" hidden="1" customHeight="1" x14ac:dyDescent="0.25"/>
    <row r="51419" ht="0" hidden="1" customHeight="1" x14ac:dyDescent="0.25"/>
    <row r="51420" ht="0" hidden="1" customHeight="1" x14ac:dyDescent="0.25"/>
    <row r="51421" ht="0" hidden="1" customHeight="1" x14ac:dyDescent="0.25"/>
    <row r="51422" ht="0" hidden="1" customHeight="1" x14ac:dyDescent="0.25"/>
    <row r="51423" ht="0" hidden="1" customHeight="1" x14ac:dyDescent="0.25"/>
    <row r="51424" ht="0" hidden="1" customHeight="1" x14ac:dyDescent="0.25"/>
    <row r="51425" ht="0" hidden="1" customHeight="1" x14ac:dyDescent="0.25"/>
    <row r="51426" ht="0" hidden="1" customHeight="1" x14ac:dyDescent="0.25"/>
    <row r="51427" ht="0" hidden="1" customHeight="1" x14ac:dyDescent="0.25"/>
    <row r="51428" ht="0" hidden="1" customHeight="1" x14ac:dyDescent="0.25"/>
    <row r="51429" ht="0" hidden="1" customHeight="1" x14ac:dyDescent="0.25"/>
    <row r="51430" ht="0" hidden="1" customHeight="1" x14ac:dyDescent="0.25"/>
    <row r="51431" ht="0" hidden="1" customHeight="1" x14ac:dyDescent="0.25"/>
    <row r="51432" ht="0" hidden="1" customHeight="1" x14ac:dyDescent="0.25"/>
    <row r="51433" ht="0" hidden="1" customHeight="1" x14ac:dyDescent="0.25"/>
    <row r="51434" ht="0" hidden="1" customHeight="1" x14ac:dyDescent="0.25"/>
    <row r="51435" ht="0" hidden="1" customHeight="1" x14ac:dyDescent="0.25"/>
    <row r="51436" ht="0" hidden="1" customHeight="1" x14ac:dyDescent="0.25"/>
    <row r="51437" ht="0" hidden="1" customHeight="1" x14ac:dyDescent="0.25"/>
    <row r="51438" ht="0" hidden="1" customHeight="1" x14ac:dyDescent="0.25"/>
    <row r="51439" ht="0" hidden="1" customHeight="1" x14ac:dyDescent="0.25"/>
    <row r="51440" ht="0" hidden="1" customHeight="1" x14ac:dyDescent="0.25"/>
    <row r="51441" ht="0" hidden="1" customHeight="1" x14ac:dyDescent="0.25"/>
    <row r="51442" ht="0" hidden="1" customHeight="1" x14ac:dyDescent="0.25"/>
    <row r="51443" ht="0" hidden="1" customHeight="1" x14ac:dyDescent="0.25"/>
    <row r="51444" ht="0" hidden="1" customHeight="1" x14ac:dyDescent="0.25"/>
    <row r="51445" ht="0" hidden="1" customHeight="1" x14ac:dyDescent="0.25"/>
    <row r="51446" ht="0" hidden="1" customHeight="1" x14ac:dyDescent="0.25"/>
    <row r="51447" ht="0" hidden="1" customHeight="1" x14ac:dyDescent="0.25"/>
    <row r="51448" ht="0" hidden="1" customHeight="1" x14ac:dyDescent="0.25"/>
    <row r="51449" ht="0" hidden="1" customHeight="1" x14ac:dyDescent="0.25"/>
    <row r="51450" ht="0" hidden="1" customHeight="1" x14ac:dyDescent="0.25"/>
    <row r="51451" ht="0" hidden="1" customHeight="1" x14ac:dyDescent="0.25"/>
    <row r="51452" ht="0" hidden="1" customHeight="1" x14ac:dyDescent="0.25"/>
    <row r="51453" ht="0" hidden="1" customHeight="1" x14ac:dyDescent="0.25"/>
    <row r="51454" ht="0" hidden="1" customHeight="1" x14ac:dyDescent="0.25"/>
    <row r="51455" ht="0" hidden="1" customHeight="1" x14ac:dyDescent="0.25"/>
    <row r="51456" ht="0" hidden="1" customHeight="1" x14ac:dyDescent="0.25"/>
    <row r="51457" ht="0" hidden="1" customHeight="1" x14ac:dyDescent="0.25"/>
    <row r="51458" ht="0" hidden="1" customHeight="1" x14ac:dyDescent="0.25"/>
    <row r="51459" ht="0" hidden="1" customHeight="1" x14ac:dyDescent="0.25"/>
    <row r="51460" ht="0" hidden="1" customHeight="1" x14ac:dyDescent="0.25"/>
    <row r="51461" ht="0" hidden="1" customHeight="1" x14ac:dyDescent="0.25"/>
    <row r="51462" ht="0" hidden="1" customHeight="1" x14ac:dyDescent="0.25"/>
    <row r="51463" ht="0" hidden="1" customHeight="1" x14ac:dyDescent="0.25"/>
    <row r="51464" ht="0" hidden="1" customHeight="1" x14ac:dyDescent="0.25"/>
    <row r="51465" ht="0" hidden="1" customHeight="1" x14ac:dyDescent="0.25"/>
    <row r="51466" ht="0" hidden="1" customHeight="1" x14ac:dyDescent="0.25"/>
    <row r="51467" ht="0" hidden="1" customHeight="1" x14ac:dyDescent="0.25"/>
    <row r="51468" ht="0" hidden="1" customHeight="1" x14ac:dyDescent="0.25"/>
    <row r="51469" ht="0" hidden="1" customHeight="1" x14ac:dyDescent="0.25"/>
    <row r="51470" ht="0" hidden="1" customHeight="1" x14ac:dyDescent="0.25"/>
    <row r="51471" ht="0" hidden="1" customHeight="1" x14ac:dyDescent="0.25"/>
    <row r="51472" ht="0" hidden="1" customHeight="1" x14ac:dyDescent="0.25"/>
    <row r="51473" ht="0" hidden="1" customHeight="1" x14ac:dyDescent="0.25"/>
    <row r="51474" ht="0" hidden="1" customHeight="1" x14ac:dyDescent="0.25"/>
    <row r="51475" ht="0" hidden="1" customHeight="1" x14ac:dyDescent="0.25"/>
    <row r="51476" ht="0" hidden="1" customHeight="1" x14ac:dyDescent="0.25"/>
    <row r="51477" ht="0" hidden="1" customHeight="1" x14ac:dyDescent="0.25"/>
    <row r="51478" ht="0" hidden="1" customHeight="1" x14ac:dyDescent="0.25"/>
    <row r="51479" ht="0" hidden="1" customHeight="1" x14ac:dyDescent="0.25"/>
    <row r="51480" ht="0" hidden="1" customHeight="1" x14ac:dyDescent="0.25"/>
    <row r="51481" ht="0" hidden="1" customHeight="1" x14ac:dyDescent="0.25"/>
    <row r="51482" ht="0" hidden="1" customHeight="1" x14ac:dyDescent="0.25"/>
    <row r="51483" ht="0" hidden="1" customHeight="1" x14ac:dyDescent="0.25"/>
    <row r="51484" ht="0" hidden="1" customHeight="1" x14ac:dyDescent="0.25"/>
    <row r="51485" ht="0" hidden="1" customHeight="1" x14ac:dyDescent="0.25"/>
    <row r="51486" ht="0" hidden="1" customHeight="1" x14ac:dyDescent="0.25"/>
    <row r="51487" ht="0" hidden="1" customHeight="1" x14ac:dyDescent="0.25"/>
    <row r="51488" ht="0" hidden="1" customHeight="1" x14ac:dyDescent="0.25"/>
    <row r="51489" ht="0" hidden="1" customHeight="1" x14ac:dyDescent="0.25"/>
    <row r="51490" ht="0" hidden="1" customHeight="1" x14ac:dyDescent="0.25"/>
    <row r="51491" ht="0" hidden="1" customHeight="1" x14ac:dyDescent="0.25"/>
    <row r="51492" ht="0" hidden="1" customHeight="1" x14ac:dyDescent="0.25"/>
    <row r="51493" ht="0" hidden="1" customHeight="1" x14ac:dyDescent="0.25"/>
    <row r="51494" ht="0" hidden="1" customHeight="1" x14ac:dyDescent="0.25"/>
    <row r="51495" ht="0" hidden="1" customHeight="1" x14ac:dyDescent="0.25"/>
    <row r="51496" ht="0" hidden="1" customHeight="1" x14ac:dyDescent="0.25"/>
    <row r="51497" ht="0" hidden="1" customHeight="1" x14ac:dyDescent="0.25"/>
    <row r="51498" ht="0" hidden="1" customHeight="1" x14ac:dyDescent="0.25"/>
    <row r="51499" ht="0" hidden="1" customHeight="1" x14ac:dyDescent="0.25"/>
    <row r="51500" ht="0" hidden="1" customHeight="1" x14ac:dyDescent="0.25"/>
    <row r="51501" ht="0" hidden="1" customHeight="1" x14ac:dyDescent="0.25"/>
    <row r="51502" ht="0" hidden="1" customHeight="1" x14ac:dyDescent="0.25"/>
    <row r="51503" ht="0" hidden="1" customHeight="1" x14ac:dyDescent="0.25"/>
    <row r="51504" ht="0" hidden="1" customHeight="1" x14ac:dyDescent="0.25"/>
    <row r="51505" ht="0" hidden="1" customHeight="1" x14ac:dyDescent="0.25"/>
    <row r="51506" ht="0" hidden="1" customHeight="1" x14ac:dyDescent="0.25"/>
    <row r="51507" ht="0" hidden="1" customHeight="1" x14ac:dyDescent="0.25"/>
    <row r="51508" ht="0" hidden="1" customHeight="1" x14ac:dyDescent="0.25"/>
    <row r="51509" ht="0" hidden="1" customHeight="1" x14ac:dyDescent="0.25"/>
    <row r="51510" ht="0" hidden="1" customHeight="1" x14ac:dyDescent="0.25"/>
    <row r="51511" ht="0" hidden="1" customHeight="1" x14ac:dyDescent="0.25"/>
    <row r="51512" ht="0" hidden="1" customHeight="1" x14ac:dyDescent="0.25"/>
    <row r="51513" ht="0" hidden="1" customHeight="1" x14ac:dyDescent="0.25"/>
    <row r="51514" ht="0" hidden="1" customHeight="1" x14ac:dyDescent="0.25"/>
    <row r="51515" ht="0" hidden="1" customHeight="1" x14ac:dyDescent="0.25"/>
    <row r="51516" ht="0" hidden="1" customHeight="1" x14ac:dyDescent="0.25"/>
    <row r="51517" ht="0" hidden="1" customHeight="1" x14ac:dyDescent="0.25"/>
    <row r="51518" ht="0" hidden="1" customHeight="1" x14ac:dyDescent="0.25"/>
    <row r="51519" ht="0" hidden="1" customHeight="1" x14ac:dyDescent="0.25"/>
    <row r="51520" ht="0" hidden="1" customHeight="1" x14ac:dyDescent="0.25"/>
    <row r="51521" ht="0" hidden="1" customHeight="1" x14ac:dyDescent="0.25"/>
    <row r="51522" ht="0" hidden="1" customHeight="1" x14ac:dyDescent="0.25"/>
    <row r="51523" ht="0" hidden="1" customHeight="1" x14ac:dyDescent="0.25"/>
    <row r="51524" ht="0" hidden="1" customHeight="1" x14ac:dyDescent="0.25"/>
    <row r="51525" ht="0" hidden="1" customHeight="1" x14ac:dyDescent="0.25"/>
    <row r="51526" ht="0" hidden="1" customHeight="1" x14ac:dyDescent="0.25"/>
    <row r="51527" ht="0" hidden="1" customHeight="1" x14ac:dyDescent="0.25"/>
    <row r="51528" ht="0" hidden="1" customHeight="1" x14ac:dyDescent="0.25"/>
    <row r="51529" ht="0" hidden="1" customHeight="1" x14ac:dyDescent="0.25"/>
    <row r="51530" ht="0" hidden="1" customHeight="1" x14ac:dyDescent="0.25"/>
    <row r="51531" ht="0" hidden="1" customHeight="1" x14ac:dyDescent="0.25"/>
    <row r="51532" ht="0" hidden="1" customHeight="1" x14ac:dyDescent="0.25"/>
    <row r="51533" ht="0" hidden="1" customHeight="1" x14ac:dyDescent="0.25"/>
    <row r="51534" ht="0" hidden="1" customHeight="1" x14ac:dyDescent="0.25"/>
    <row r="51535" ht="0" hidden="1" customHeight="1" x14ac:dyDescent="0.25"/>
    <row r="51536" ht="0" hidden="1" customHeight="1" x14ac:dyDescent="0.25"/>
    <row r="51537" ht="0" hidden="1" customHeight="1" x14ac:dyDescent="0.25"/>
    <row r="51538" ht="0" hidden="1" customHeight="1" x14ac:dyDescent="0.25"/>
    <row r="51539" ht="0" hidden="1" customHeight="1" x14ac:dyDescent="0.25"/>
    <row r="51540" ht="0" hidden="1" customHeight="1" x14ac:dyDescent="0.25"/>
    <row r="51541" ht="0" hidden="1" customHeight="1" x14ac:dyDescent="0.25"/>
    <row r="51542" ht="0" hidden="1" customHeight="1" x14ac:dyDescent="0.25"/>
    <row r="51543" ht="0" hidden="1" customHeight="1" x14ac:dyDescent="0.25"/>
    <row r="51544" ht="0" hidden="1" customHeight="1" x14ac:dyDescent="0.25"/>
    <row r="51545" ht="0" hidden="1" customHeight="1" x14ac:dyDescent="0.25"/>
    <row r="51546" ht="0" hidden="1" customHeight="1" x14ac:dyDescent="0.25"/>
    <row r="51547" ht="0" hidden="1" customHeight="1" x14ac:dyDescent="0.25"/>
    <row r="51548" ht="0" hidden="1" customHeight="1" x14ac:dyDescent="0.25"/>
    <row r="51549" ht="0" hidden="1" customHeight="1" x14ac:dyDescent="0.25"/>
    <row r="51550" ht="0" hidden="1" customHeight="1" x14ac:dyDescent="0.25"/>
    <row r="51551" ht="0" hidden="1" customHeight="1" x14ac:dyDescent="0.25"/>
    <row r="51552" ht="0" hidden="1" customHeight="1" x14ac:dyDescent="0.25"/>
    <row r="51553" ht="0" hidden="1" customHeight="1" x14ac:dyDescent="0.25"/>
    <row r="51554" ht="0" hidden="1" customHeight="1" x14ac:dyDescent="0.25"/>
    <row r="51555" ht="0" hidden="1" customHeight="1" x14ac:dyDescent="0.25"/>
    <row r="51556" ht="0" hidden="1" customHeight="1" x14ac:dyDescent="0.25"/>
    <row r="51557" ht="0" hidden="1" customHeight="1" x14ac:dyDescent="0.25"/>
    <row r="51558" ht="0" hidden="1" customHeight="1" x14ac:dyDescent="0.25"/>
    <row r="51559" ht="0" hidden="1" customHeight="1" x14ac:dyDescent="0.25"/>
    <row r="51560" ht="0" hidden="1" customHeight="1" x14ac:dyDescent="0.25"/>
    <row r="51561" ht="0" hidden="1" customHeight="1" x14ac:dyDescent="0.25"/>
    <row r="51562" ht="0" hidden="1" customHeight="1" x14ac:dyDescent="0.25"/>
    <row r="51563" ht="0" hidden="1" customHeight="1" x14ac:dyDescent="0.25"/>
    <row r="51564" ht="0" hidden="1" customHeight="1" x14ac:dyDescent="0.25"/>
    <row r="51565" ht="0" hidden="1" customHeight="1" x14ac:dyDescent="0.25"/>
    <row r="51566" ht="0" hidden="1" customHeight="1" x14ac:dyDescent="0.25"/>
    <row r="51567" ht="0" hidden="1" customHeight="1" x14ac:dyDescent="0.25"/>
    <row r="51568" ht="0" hidden="1" customHeight="1" x14ac:dyDescent="0.25"/>
    <row r="51569" ht="0" hidden="1" customHeight="1" x14ac:dyDescent="0.25"/>
    <row r="51570" ht="0" hidden="1" customHeight="1" x14ac:dyDescent="0.25"/>
    <row r="51571" ht="0" hidden="1" customHeight="1" x14ac:dyDescent="0.25"/>
    <row r="51572" ht="0" hidden="1" customHeight="1" x14ac:dyDescent="0.25"/>
    <row r="51573" ht="0" hidden="1" customHeight="1" x14ac:dyDescent="0.25"/>
    <row r="51574" ht="0" hidden="1" customHeight="1" x14ac:dyDescent="0.25"/>
    <row r="51575" ht="0" hidden="1" customHeight="1" x14ac:dyDescent="0.25"/>
    <row r="51576" ht="0" hidden="1" customHeight="1" x14ac:dyDescent="0.25"/>
    <row r="51577" ht="0" hidden="1" customHeight="1" x14ac:dyDescent="0.25"/>
    <row r="51578" ht="0" hidden="1" customHeight="1" x14ac:dyDescent="0.25"/>
    <row r="51579" ht="0" hidden="1" customHeight="1" x14ac:dyDescent="0.25"/>
    <row r="51580" ht="0" hidden="1" customHeight="1" x14ac:dyDescent="0.25"/>
    <row r="51581" ht="0" hidden="1" customHeight="1" x14ac:dyDescent="0.25"/>
    <row r="51582" ht="0" hidden="1" customHeight="1" x14ac:dyDescent="0.25"/>
    <row r="51583" ht="0" hidden="1" customHeight="1" x14ac:dyDescent="0.25"/>
    <row r="51584" ht="0" hidden="1" customHeight="1" x14ac:dyDescent="0.25"/>
    <row r="51585" ht="0" hidden="1" customHeight="1" x14ac:dyDescent="0.25"/>
    <row r="51586" ht="0" hidden="1" customHeight="1" x14ac:dyDescent="0.25"/>
    <row r="51587" ht="0" hidden="1" customHeight="1" x14ac:dyDescent="0.25"/>
    <row r="51588" ht="0" hidden="1" customHeight="1" x14ac:dyDescent="0.25"/>
    <row r="51589" ht="0" hidden="1" customHeight="1" x14ac:dyDescent="0.25"/>
    <row r="51590" ht="0" hidden="1" customHeight="1" x14ac:dyDescent="0.25"/>
    <row r="51591" ht="0" hidden="1" customHeight="1" x14ac:dyDescent="0.25"/>
    <row r="51592" ht="0" hidden="1" customHeight="1" x14ac:dyDescent="0.25"/>
    <row r="51593" ht="0" hidden="1" customHeight="1" x14ac:dyDescent="0.25"/>
    <row r="51594" ht="0" hidden="1" customHeight="1" x14ac:dyDescent="0.25"/>
    <row r="51595" ht="0" hidden="1" customHeight="1" x14ac:dyDescent="0.25"/>
    <row r="51596" ht="0" hidden="1" customHeight="1" x14ac:dyDescent="0.25"/>
    <row r="51597" ht="0" hidden="1" customHeight="1" x14ac:dyDescent="0.25"/>
    <row r="51598" ht="0" hidden="1" customHeight="1" x14ac:dyDescent="0.25"/>
    <row r="51599" ht="0" hidden="1" customHeight="1" x14ac:dyDescent="0.25"/>
    <row r="51600" ht="0" hidden="1" customHeight="1" x14ac:dyDescent="0.25"/>
    <row r="51601" ht="0" hidden="1" customHeight="1" x14ac:dyDescent="0.25"/>
    <row r="51602" ht="0" hidden="1" customHeight="1" x14ac:dyDescent="0.25"/>
    <row r="51603" ht="0" hidden="1" customHeight="1" x14ac:dyDescent="0.25"/>
    <row r="51604" ht="0" hidden="1" customHeight="1" x14ac:dyDescent="0.25"/>
    <row r="51605" ht="0" hidden="1" customHeight="1" x14ac:dyDescent="0.25"/>
    <row r="51606" ht="0" hidden="1" customHeight="1" x14ac:dyDescent="0.25"/>
    <row r="51607" ht="0" hidden="1" customHeight="1" x14ac:dyDescent="0.25"/>
    <row r="51608" ht="0" hidden="1" customHeight="1" x14ac:dyDescent="0.25"/>
    <row r="51609" ht="0" hidden="1" customHeight="1" x14ac:dyDescent="0.25"/>
    <row r="51610" ht="0" hidden="1" customHeight="1" x14ac:dyDescent="0.25"/>
    <row r="51611" ht="0" hidden="1" customHeight="1" x14ac:dyDescent="0.25"/>
    <row r="51612" ht="0" hidden="1" customHeight="1" x14ac:dyDescent="0.25"/>
    <row r="51613" ht="0" hidden="1" customHeight="1" x14ac:dyDescent="0.25"/>
    <row r="51614" ht="0" hidden="1" customHeight="1" x14ac:dyDescent="0.25"/>
    <row r="51615" ht="0" hidden="1" customHeight="1" x14ac:dyDescent="0.25"/>
    <row r="51616" ht="0" hidden="1" customHeight="1" x14ac:dyDescent="0.25"/>
    <row r="51617" ht="0" hidden="1" customHeight="1" x14ac:dyDescent="0.25"/>
    <row r="51618" ht="0" hidden="1" customHeight="1" x14ac:dyDescent="0.25"/>
    <row r="51619" ht="0" hidden="1" customHeight="1" x14ac:dyDescent="0.25"/>
    <row r="51620" ht="0" hidden="1" customHeight="1" x14ac:dyDescent="0.25"/>
    <row r="51621" ht="0" hidden="1" customHeight="1" x14ac:dyDescent="0.25"/>
    <row r="51622" ht="0" hidden="1" customHeight="1" x14ac:dyDescent="0.25"/>
    <row r="51623" ht="0" hidden="1" customHeight="1" x14ac:dyDescent="0.25"/>
    <row r="51624" ht="0" hidden="1" customHeight="1" x14ac:dyDescent="0.25"/>
    <row r="51625" ht="0" hidden="1" customHeight="1" x14ac:dyDescent="0.25"/>
    <row r="51626" ht="0" hidden="1" customHeight="1" x14ac:dyDescent="0.25"/>
    <row r="51627" ht="0" hidden="1" customHeight="1" x14ac:dyDescent="0.25"/>
    <row r="51628" ht="0" hidden="1" customHeight="1" x14ac:dyDescent="0.25"/>
    <row r="51629" ht="0" hidden="1" customHeight="1" x14ac:dyDescent="0.25"/>
    <row r="51630" ht="0" hidden="1" customHeight="1" x14ac:dyDescent="0.25"/>
    <row r="51631" ht="0" hidden="1" customHeight="1" x14ac:dyDescent="0.25"/>
    <row r="51632" ht="0" hidden="1" customHeight="1" x14ac:dyDescent="0.25"/>
    <row r="51633" ht="0" hidden="1" customHeight="1" x14ac:dyDescent="0.25"/>
    <row r="51634" ht="0" hidden="1" customHeight="1" x14ac:dyDescent="0.25"/>
    <row r="51635" ht="0" hidden="1" customHeight="1" x14ac:dyDescent="0.25"/>
    <row r="51636" ht="0" hidden="1" customHeight="1" x14ac:dyDescent="0.25"/>
    <row r="51637" ht="0" hidden="1" customHeight="1" x14ac:dyDescent="0.25"/>
    <row r="51638" ht="0" hidden="1" customHeight="1" x14ac:dyDescent="0.25"/>
    <row r="51639" ht="0" hidden="1" customHeight="1" x14ac:dyDescent="0.25"/>
    <row r="51640" ht="0" hidden="1" customHeight="1" x14ac:dyDescent="0.25"/>
    <row r="51641" ht="0" hidden="1" customHeight="1" x14ac:dyDescent="0.25"/>
    <row r="51642" ht="0" hidden="1" customHeight="1" x14ac:dyDescent="0.25"/>
    <row r="51643" ht="0" hidden="1" customHeight="1" x14ac:dyDescent="0.25"/>
    <row r="51644" ht="0" hidden="1" customHeight="1" x14ac:dyDescent="0.25"/>
    <row r="51645" ht="0" hidden="1" customHeight="1" x14ac:dyDescent="0.25"/>
    <row r="51646" ht="0" hidden="1" customHeight="1" x14ac:dyDescent="0.25"/>
    <row r="51647" ht="0" hidden="1" customHeight="1" x14ac:dyDescent="0.25"/>
    <row r="51648" ht="0" hidden="1" customHeight="1" x14ac:dyDescent="0.25"/>
    <row r="51649" ht="0" hidden="1" customHeight="1" x14ac:dyDescent="0.25"/>
    <row r="51650" ht="0" hidden="1" customHeight="1" x14ac:dyDescent="0.25"/>
    <row r="51651" ht="0" hidden="1" customHeight="1" x14ac:dyDescent="0.25"/>
    <row r="51652" ht="0" hidden="1" customHeight="1" x14ac:dyDescent="0.25"/>
    <row r="51653" ht="0" hidden="1" customHeight="1" x14ac:dyDescent="0.25"/>
    <row r="51654" ht="0" hidden="1" customHeight="1" x14ac:dyDescent="0.25"/>
    <row r="51655" ht="0" hidden="1" customHeight="1" x14ac:dyDescent="0.25"/>
    <row r="51656" ht="0" hidden="1" customHeight="1" x14ac:dyDescent="0.25"/>
    <row r="51657" ht="0" hidden="1" customHeight="1" x14ac:dyDescent="0.25"/>
    <row r="51658" ht="0" hidden="1" customHeight="1" x14ac:dyDescent="0.25"/>
    <row r="51659" ht="0" hidden="1" customHeight="1" x14ac:dyDescent="0.25"/>
    <row r="51660" ht="0" hidden="1" customHeight="1" x14ac:dyDescent="0.25"/>
    <row r="51661" ht="0" hidden="1" customHeight="1" x14ac:dyDescent="0.25"/>
    <row r="51662" ht="0" hidden="1" customHeight="1" x14ac:dyDescent="0.25"/>
    <row r="51663" ht="0" hidden="1" customHeight="1" x14ac:dyDescent="0.25"/>
    <row r="51664" ht="0" hidden="1" customHeight="1" x14ac:dyDescent="0.25"/>
    <row r="51665" ht="0" hidden="1" customHeight="1" x14ac:dyDescent="0.25"/>
    <row r="51666" ht="0" hidden="1" customHeight="1" x14ac:dyDescent="0.25"/>
    <row r="51667" ht="0" hidden="1" customHeight="1" x14ac:dyDescent="0.25"/>
    <row r="51668" ht="0" hidden="1" customHeight="1" x14ac:dyDescent="0.25"/>
    <row r="51669" ht="0" hidden="1" customHeight="1" x14ac:dyDescent="0.25"/>
    <row r="51670" ht="0" hidden="1" customHeight="1" x14ac:dyDescent="0.25"/>
    <row r="51671" ht="0" hidden="1" customHeight="1" x14ac:dyDescent="0.25"/>
    <row r="51672" ht="0" hidden="1" customHeight="1" x14ac:dyDescent="0.25"/>
    <row r="51673" ht="0" hidden="1" customHeight="1" x14ac:dyDescent="0.25"/>
    <row r="51674" ht="0" hidden="1" customHeight="1" x14ac:dyDescent="0.25"/>
    <row r="51675" ht="0" hidden="1" customHeight="1" x14ac:dyDescent="0.25"/>
    <row r="51676" ht="0" hidden="1" customHeight="1" x14ac:dyDescent="0.25"/>
    <row r="51677" ht="0" hidden="1" customHeight="1" x14ac:dyDescent="0.25"/>
    <row r="51678" ht="0" hidden="1" customHeight="1" x14ac:dyDescent="0.25"/>
    <row r="51679" ht="0" hidden="1" customHeight="1" x14ac:dyDescent="0.25"/>
    <row r="51680" ht="0" hidden="1" customHeight="1" x14ac:dyDescent="0.25"/>
    <row r="51681" ht="0" hidden="1" customHeight="1" x14ac:dyDescent="0.25"/>
    <row r="51682" ht="0" hidden="1" customHeight="1" x14ac:dyDescent="0.25"/>
    <row r="51683" ht="0" hidden="1" customHeight="1" x14ac:dyDescent="0.25"/>
    <row r="51684" ht="0" hidden="1" customHeight="1" x14ac:dyDescent="0.25"/>
    <row r="51685" ht="0" hidden="1" customHeight="1" x14ac:dyDescent="0.25"/>
    <row r="51686" ht="0" hidden="1" customHeight="1" x14ac:dyDescent="0.25"/>
    <row r="51687" ht="0" hidden="1" customHeight="1" x14ac:dyDescent="0.25"/>
    <row r="51688" ht="0" hidden="1" customHeight="1" x14ac:dyDescent="0.25"/>
    <row r="51689" ht="0" hidden="1" customHeight="1" x14ac:dyDescent="0.25"/>
    <row r="51690" ht="0" hidden="1" customHeight="1" x14ac:dyDescent="0.25"/>
    <row r="51691" ht="0" hidden="1" customHeight="1" x14ac:dyDescent="0.25"/>
    <row r="51692" ht="0" hidden="1" customHeight="1" x14ac:dyDescent="0.25"/>
    <row r="51693" ht="0" hidden="1" customHeight="1" x14ac:dyDescent="0.25"/>
    <row r="51694" ht="0" hidden="1" customHeight="1" x14ac:dyDescent="0.25"/>
    <row r="51695" ht="0" hidden="1" customHeight="1" x14ac:dyDescent="0.25"/>
    <row r="51696" ht="0" hidden="1" customHeight="1" x14ac:dyDescent="0.25"/>
    <row r="51697" ht="0" hidden="1" customHeight="1" x14ac:dyDescent="0.25"/>
    <row r="51698" ht="0" hidden="1" customHeight="1" x14ac:dyDescent="0.25"/>
    <row r="51699" ht="0" hidden="1" customHeight="1" x14ac:dyDescent="0.25"/>
    <row r="51700" ht="0" hidden="1" customHeight="1" x14ac:dyDescent="0.25"/>
    <row r="51701" ht="0" hidden="1" customHeight="1" x14ac:dyDescent="0.25"/>
    <row r="51702" ht="0" hidden="1" customHeight="1" x14ac:dyDescent="0.25"/>
    <row r="51703" ht="0" hidden="1" customHeight="1" x14ac:dyDescent="0.25"/>
    <row r="51704" ht="0" hidden="1" customHeight="1" x14ac:dyDescent="0.25"/>
    <row r="51705" ht="0" hidden="1" customHeight="1" x14ac:dyDescent="0.25"/>
    <row r="51706" ht="0" hidden="1" customHeight="1" x14ac:dyDescent="0.25"/>
    <row r="51707" ht="0" hidden="1" customHeight="1" x14ac:dyDescent="0.25"/>
    <row r="51708" ht="0" hidden="1" customHeight="1" x14ac:dyDescent="0.25"/>
    <row r="51709" ht="0" hidden="1" customHeight="1" x14ac:dyDescent="0.25"/>
    <row r="51710" ht="0" hidden="1" customHeight="1" x14ac:dyDescent="0.25"/>
    <row r="51711" ht="0" hidden="1" customHeight="1" x14ac:dyDescent="0.25"/>
    <row r="51712" ht="0" hidden="1" customHeight="1" x14ac:dyDescent="0.25"/>
    <row r="51713" ht="0" hidden="1" customHeight="1" x14ac:dyDescent="0.25"/>
    <row r="51714" ht="0" hidden="1" customHeight="1" x14ac:dyDescent="0.25"/>
    <row r="51715" ht="0" hidden="1" customHeight="1" x14ac:dyDescent="0.25"/>
    <row r="51716" ht="0" hidden="1" customHeight="1" x14ac:dyDescent="0.25"/>
    <row r="51717" ht="0" hidden="1" customHeight="1" x14ac:dyDescent="0.25"/>
    <row r="51718" ht="0" hidden="1" customHeight="1" x14ac:dyDescent="0.25"/>
    <row r="51719" ht="0" hidden="1" customHeight="1" x14ac:dyDescent="0.25"/>
    <row r="51720" ht="0" hidden="1" customHeight="1" x14ac:dyDescent="0.25"/>
    <row r="51721" ht="0" hidden="1" customHeight="1" x14ac:dyDescent="0.25"/>
    <row r="51722" ht="0" hidden="1" customHeight="1" x14ac:dyDescent="0.25"/>
    <row r="51723" ht="0" hidden="1" customHeight="1" x14ac:dyDescent="0.25"/>
    <row r="51724" ht="0" hidden="1" customHeight="1" x14ac:dyDescent="0.25"/>
    <row r="51725" ht="0" hidden="1" customHeight="1" x14ac:dyDescent="0.25"/>
    <row r="51726" ht="0" hidden="1" customHeight="1" x14ac:dyDescent="0.25"/>
    <row r="51727" ht="0" hidden="1" customHeight="1" x14ac:dyDescent="0.25"/>
    <row r="51728" ht="0" hidden="1" customHeight="1" x14ac:dyDescent="0.25"/>
    <row r="51729" ht="0" hidden="1" customHeight="1" x14ac:dyDescent="0.25"/>
    <row r="51730" ht="0" hidden="1" customHeight="1" x14ac:dyDescent="0.25"/>
    <row r="51731" ht="0" hidden="1" customHeight="1" x14ac:dyDescent="0.25"/>
    <row r="51732" ht="0" hidden="1" customHeight="1" x14ac:dyDescent="0.25"/>
    <row r="51733" ht="0" hidden="1" customHeight="1" x14ac:dyDescent="0.25"/>
    <row r="51734" ht="0" hidden="1" customHeight="1" x14ac:dyDescent="0.25"/>
    <row r="51735" ht="0" hidden="1" customHeight="1" x14ac:dyDescent="0.25"/>
    <row r="51736" ht="0" hidden="1" customHeight="1" x14ac:dyDescent="0.25"/>
    <row r="51737" ht="0" hidden="1" customHeight="1" x14ac:dyDescent="0.25"/>
    <row r="51738" ht="0" hidden="1" customHeight="1" x14ac:dyDescent="0.25"/>
    <row r="51739" ht="0" hidden="1" customHeight="1" x14ac:dyDescent="0.25"/>
    <row r="51740" ht="0" hidden="1" customHeight="1" x14ac:dyDescent="0.25"/>
    <row r="51741" ht="0" hidden="1" customHeight="1" x14ac:dyDescent="0.25"/>
    <row r="51742" ht="0" hidden="1" customHeight="1" x14ac:dyDescent="0.25"/>
    <row r="51743" ht="0" hidden="1" customHeight="1" x14ac:dyDescent="0.25"/>
    <row r="51744" ht="0" hidden="1" customHeight="1" x14ac:dyDescent="0.25"/>
    <row r="51745" ht="0" hidden="1" customHeight="1" x14ac:dyDescent="0.25"/>
    <row r="51746" ht="0" hidden="1" customHeight="1" x14ac:dyDescent="0.25"/>
    <row r="51747" ht="0" hidden="1" customHeight="1" x14ac:dyDescent="0.25"/>
    <row r="51748" ht="0" hidden="1" customHeight="1" x14ac:dyDescent="0.25"/>
    <row r="51749" ht="0" hidden="1" customHeight="1" x14ac:dyDescent="0.25"/>
    <row r="51750" ht="0" hidden="1" customHeight="1" x14ac:dyDescent="0.25"/>
    <row r="51751" ht="0" hidden="1" customHeight="1" x14ac:dyDescent="0.25"/>
    <row r="51752" ht="0" hidden="1" customHeight="1" x14ac:dyDescent="0.25"/>
    <row r="51753" ht="0" hidden="1" customHeight="1" x14ac:dyDescent="0.25"/>
    <row r="51754" ht="0" hidden="1" customHeight="1" x14ac:dyDescent="0.25"/>
    <row r="51755" ht="0" hidden="1" customHeight="1" x14ac:dyDescent="0.25"/>
    <row r="51756" ht="0" hidden="1" customHeight="1" x14ac:dyDescent="0.25"/>
    <row r="51757" ht="0" hidden="1" customHeight="1" x14ac:dyDescent="0.25"/>
    <row r="51758" ht="0" hidden="1" customHeight="1" x14ac:dyDescent="0.25"/>
    <row r="51759" ht="0" hidden="1" customHeight="1" x14ac:dyDescent="0.25"/>
    <row r="51760" ht="0" hidden="1" customHeight="1" x14ac:dyDescent="0.25"/>
    <row r="51761" ht="0" hidden="1" customHeight="1" x14ac:dyDescent="0.25"/>
    <row r="51762" ht="0" hidden="1" customHeight="1" x14ac:dyDescent="0.25"/>
    <row r="51763" ht="0" hidden="1" customHeight="1" x14ac:dyDescent="0.25"/>
    <row r="51764" ht="0" hidden="1" customHeight="1" x14ac:dyDescent="0.25"/>
    <row r="51765" ht="0" hidden="1" customHeight="1" x14ac:dyDescent="0.25"/>
    <row r="51766" ht="0" hidden="1" customHeight="1" x14ac:dyDescent="0.25"/>
    <row r="51767" ht="0" hidden="1" customHeight="1" x14ac:dyDescent="0.25"/>
    <row r="51768" ht="0" hidden="1" customHeight="1" x14ac:dyDescent="0.25"/>
    <row r="51769" ht="0" hidden="1" customHeight="1" x14ac:dyDescent="0.25"/>
    <row r="51770" ht="0" hidden="1" customHeight="1" x14ac:dyDescent="0.25"/>
    <row r="51771" ht="0" hidden="1" customHeight="1" x14ac:dyDescent="0.25"/>
    <row r="51772" ht="0" hidden="1" customHeight="1" x14ac:dyDescent="0.25"/>
    <row r="51773" ht="0" hidden="1" customHeight="1" x14ac:dyDescent="0.25"/>
    <row r="51774" ht="0" hidden="1" customHeight="1" x14ac:dyDescent="0.25"/>
    <row r="51775" ht="0" hidden="1" customHeight="1" x14ac:dyDescent="0.25"/>
    <row r="51776" ht="0" hidden="1" customHeight="1" x14ac:dyDescent="0.25"/>
    <row r="51777" ht="0" hidden="1" customHeight="1" x14ac:dyDescent="0.25"/>
    <row r="51778" ht="0" hidden="1" customHeight="1" x14ac:dyDescent="0.25"/>
    <row r="51779" ht="0" hidden="1" customHeight="1" x14ac:dyDescent="0.25"/>
    <row r="51780" ht="0" hidden="1" customHeight="1" x14ac:dyDescent="0.25"/>
    <row r="51781" ht="0" hidden="1" customHeight="1" x14ac:dyDescent="0.25"/>
    <row r="51782" ht="0" hidden="1" customHeight="1" x14ac:dyDescent="0.25"/>
    <row r="51783" ht="0" hidden="1" customHeight="1" x14ac:dyDescent="0.25"/>
    <row r="51784" ht="0" hidden="1" customHeight="1" x14ac:dyDescent="0.25"/>
    <row r="51785" ht="0" hidden="1" customHeight="1" x14ac:dyDescent="0.25"/>
    <row r="51786" ht="0" hidden="1" customHeight="1" x14ac:dyDescent="0.25"/>
    <row r="51787" ht="0" hidden="1" customHeight="1" x14ac:dyDescent="0.25"/>
    <row r="51788" ht="0" hidden="1" customHeight="1" x14ac:dyDescent="0.25"/>
    <row r="51789" ht="0" hidden="1" customHeight="1" x14ac:dyDescent="0.25"/>
    <row r="51790" ht="0" hidden="1" customHeight="1" x14ac:dyDescent="0.25"/>
    <row r="51791" ht="0" hidden="1" customHeight="1" x14ac:dyDescent="0.25"/>
    <row r="51792" ht="0" hidden="1" customHeight="1" x14ac:dyDescent="0.25"/>
    <row r="51793" ht="0" hidden="1" customHeight="1" x14ac:dyDescent="0.25"/>
    <row r="51794" ht="0" hidden="1" customHeight="1" x14ac:dyDescent="0.25"/>
    <row r="51795" ht="0" hidden="1" customHeight="1" x14ac:dyDescent="0.25"/>
    <row r="51796" ht="0" hidden="1" customHeight="1" x14ac:dyDescent="0.25"/>
    <row r="51797" ht="0" hidden="1" customHeight="1" x14ac:dyDescent="0.25"/>
    <row r="51798" ht="0" hidden="1" customHeight="1" x14ac:dyDescent="0.25"/>
    <row r="51799" ht="0" hidden="1" customHeight="1" x14ac:dyDescent="0.25"/>
    <row r="51800" ht="0" hidden="1" customHeight="1" x14ac:dyDescent="0.25"/>
    <row r="51801" ht="0" hidden="1" customHeight="1" x14ac:dyDescent="0.25"/>
    <row r="51802" ht="0" hidden="1" customHeight="1" x14ac:dyDescent="0.25"/>
    <row r="51803" ht="0" hidden="1" customHeight="1" x14ac:dyDescent="0.25"/>
    <row r="51804" ht="0" hidden="1" customHeight="1" x14ac:dyDescent="0.25"/>
    <row r="51805" ht="0" hidden="1" customHeight="1" x14ac:dyDescent="0.25"/>
    <row r="51806" ht="0" hidden="1" customHeight="1" x14ac:dyDescent="0.25"/>
    <row r="51807" ht="0" hidden="1" customHeight="1" x14ac:dyDescent="0.25"/>
    <row r="51808" ht="0" hidden="1" customHeight="1" x14ac:dyDescent="0.25"/>
    <row r="51809" ht="0" hidden="1" customHeight="1" x14ac:dyDescent="0.25"/>
    <row r="51810" ht="0" hidden="1" customHeight="1" x14ac:dyDescent="0.25"/>
    <row r="51811" ht="0" hidden="1" customHeight="1" x14ac:dyDescent="0.25"/>
    <row r="51812" ht="0" hidden="1" customHeight="1" x14ac:dyDescent="0.25"/>
    <row r="51813" ht="0" hidden="1" customHeight="1" x14ac:dyDescent="0.25"/>
    <row r="51814" ht="0" hidden="1" customHeight="1" x14ac:dyDescent="0.25"/>
    <row r="51815" ht="0" hidden="1" customHeight="1" x14ac:dyDescent="0.25"/>
    <row r="51816" ht="0" hidden="1" customHeight="1" x14ac:dyDescent="0.25"/>
    <row r="51817" ht="0" hidden="1" customHeight="1" x14ac:dyDescent="0.25"/>
    <row r="51818" ht="0" hidden="1" customHeight="1" x14ac:dyDescent="0.25"/>
    <row r="51819" ht="0" hidden="1" customHeight="1" x14ac:dyDescent="0.25"/>
    <row r="51820" ht="0" hidden="1" customHeight="1" x14ac:dyDescent="0.25"/>
    <row r="51821" ht="0" hidden="1" customHeight="1" x14ac:dyDescent="0.25"/>
    <row r="51822" ht="0" hidden="1" customHeight="1" x14ac:dyDescent="0.25"/>
    <row r="51823" ht="0" hidden="1" customHeight="1" x14ac:dyDescent="0.25"/>
    <row r="51824" ht="0" hidden="1" customHeight="1" x14ac:dyDescent="0.25"/>
    <row r="51825" ht="0" hidden="1" customHeight="1" x14ac:dyDescent="0.25"/>
    <row r="51826" ht="0" hidden="1" customHeight="1" x14ac:dyDescent="0.25"/>
    <row r="51827" ht="0" hidden="1" customHeight="1" x14ac:dyDescent="0.25"/>
    <row r="51828" ht="0" hidden="1" customHeight="1" x14ac:dyDescent="0.25"/>
    <row r="51829" ht="0" hidden="1" customHeight="1" x14ac:dyDescent="0.25"/>
    <row r="51830" ht="0" hidden="1" customHeight="1" x14ac:dyDescent="0.25"/>
    <row r="51831" ht="0" hidden="1" customHeight="1" x14ac:dyDescent="0.25"/>
    <row r="51832" ht="0" hidden="1" customHeight="1" x14ac:dyDescent="0.25"/>
    <row r="51833" ht="0" hidden="1" customHeight="1" x14ac:dyDescent="0.25"/>
    <row r="51834" ht="0" hidden="1" customHeight="1" x14ac:dyDescent="0.25"/>
    <row r="51835" ht="0" hidden="1" customHeight="1" x14ac:dyDescent="0.25"/>
    <row r="51836" ht="0" hidden="1" customHeight="1" x14ac:dyDescent="0.25"/>
    <row r="51837" ht="0" hidden="1" customHeight="1" x14ac:dyDescent="0.25"/>
    <row r="51838" ht="0" hidden="1" customHeight="1" x14ac:dyDescent="0.25"/>
    <row r="51839" ht="0" hidden="1" customHeight="1" x14ac:dyDescent="0.25"/>
    <row r="51840" ht="0" hidden="1" customHeight="1" x14ac:dyDescent="0.25"/>
    <row r="51841" ht="0" hidden="1" customHeight="1" x14ac:dyDescent="0.25"/>
    <row r="51842" ht="0" hidden="1" customHeight="1" x14ac:dyDescent="0.25"/>
    <row r="51843" ht="0" hidden="1" customHeight="1" x14ac:dyDescent="0.25"/>
    <row r="51844" ht="0" hidden="1" customHeight="1" x14ac:dyDescent="0.25"/>
    <row r="51845" ht="0" hidden="1" customHeight="1" x14ac:dyDescent="0.25"/>
    <row r="51846" ht="0" hidden="1" customHeight="1" x14ac:dyDescent="0.25"/>
    <row r="51847" ht="0" hidden="1" customHeight="1" x14ac:dyDescent="0.25"/>
    <row r="51848" ht="0" hidden="1" customHeight="1" x14ac:dyDescent="0.25"/>
    <row r="51849" ht="0" hidden="1" customHeight="1" x14ac:dyDescent="0.25"/>
    <row r="51850" ht="0" hidden="1" customHeight="1" x14ac:dyDescent="0.25"/>
    <row r="51851" ht="0" hidden="1" customHeight="1" x14ac:dyDescent="0.25"/>
    <row r="51852" ht="0" hidden="1" customHeight="1" x14ac:dyDescent="0.25"/>
    <row r="51853" ht="0" hidden="1" customHeight="1" x14ac:dyDescent="0.25"/>
    <row r="51854" ht="0" hidden="1" customHeight="1" x14ac:dyDescent="0.25"/>
    <row r="51855" ht="0" hidden="1" customHeight="1" x14ac:dyDescent="0.25"/>
    <row r="51856" ht="0" hidden="1" customHeight="1" x14ac:dyDescent="0.25"/>
    <row r="51857" ht="0" hidden="1" customHeight="1" x14ac:dyDescent="0.25"/>
    <row r="51858" ht="0" hidden="1" customHeight="1" x14ac:dyDescent="0.25"/>
    <row r="51859" ht="0" hidden="1" customHeight="1" x14ac:dyDescent="0.25"/>
    <row r="51860" ht="0" hidden="1" customHeight="1" x14ac:dyDescent="0.25"/>
    <row r="51861" ht="0" hidden="1" customHeight="1" x14ac:dyDescent="0.25"/>
    <row r="51862" ht="0" hidden="1" customHeight="1" x14ac:dyDescent="0.25"/>
    <row r="51863" ht="0" hidden="1" customHeight="1" x14ac:dyDescent="0.25"/>
    <row r="51864" ht="0" hidden="1" customHeight="1" x14ac:dyDescent="0.25"/>
    <row r="51865" ht="0" hidden="1" customHeight="1" x14ac:dyDescent="0.25"/>
    <row r="51866" ht="0" hidden="1" customHeight="1" x14ac:dyDescent="0.25"/>
    <row r="51867" ht="0" hidden="1" customHeight="1" x14ac:dyDescent="0.25"/>
    <row r="51868" ht="0" hidden="1" customHeight="1" x14ac:dyDescent="0.25"/>
    <row r="51869" ht="0" hidden="1" customHeight="1" x14ac:dyDescent="0.25"/>
    <row r="51870" ht="0" hidden="1" customHeight="1" x14ac:dyDescent="0.25"/>
    <row r="51871" ht="0" hidden="1" customHeight="1" x14ac:dyDescent="0.25"/>
    <row r="51872" ht="0" hidden="1" customHeight="1" x14ac:dyDescent="0.25"/>
    <row r="51873" ht="0" hidden="1" customHeight="1" x14ac:dyDescent="0.25"/>
    <row r="51874" ht="0" hidden="1" customHeight="1" x14ac:dyDescent="0.25"/>
    <row r="51875" ht="0" hidden="1" customHeight="1" x14ac:dyDescent="0.25"/>
    <row r="51876" ht="0" hidden="1" customHeight="1" x14ac:dyDescent="0.25"/>
    <row r="51877" ht="0" hidden="1" customHeight="1" x14ac:dyDescent="0.25"/>
    <row r="51878" ht="0" hidden="1" customHeight="1" x14ac:dyDescent="0.25"/>
    <row r="51879" ht="0" hidden="1" customHeight="1" x14ac:dyDescent="0.25"/>
    <row r="51880" ht="0" hidden="1" customHeight="1" x14ac:dyDescent="0.25"/>
    <row r="51881" ht="0" hidden="1" customHeight="1" x14ac:dyDescent="0.25"/>
    <row r="51882" ht="0" hidden="1" customHeight="1" x14ac:dyDescent="0.25"/>
    <row r="51883" ht="0" hidden="1" customHeight="1" x14ac:dyDescent="0.25"/>
    <row r="51884" ht="0" hidden="1" customHeight="1" x14ac:dyDescent="0.25"/>
    <row r="51885" ht="0" hidden="1" customHeight="1" x14ac:dyDescent="0.25"/>
    <row r="51886" ht="0" hidden="1" customHeight="1" x14ac:dyDescent="0.25"/>
    <row r="51887" ht="0" hidden="1" customHeight="1" x14ac:dyDescent="0.25"/>
    <row r="51888" ht="0" hidden="1" customHeight="1" x14ac:dyDescent="0.25"/>
    <row r="51889" ht="0" hidden="1" customHeight="1" x14ac:dyDescent="0.25"/>
    <row r="51890" ht="0" hidden="1" customHeight="1" x14ac:dyDescent="0.25"/>
    <row r="51891" ht="0" hidden="1" customHeight="1" x14ac:dyDescent="0.25"/>
    <row r="51892" ht="0" hidden="1" customHeight="1" x14ac:dyDescent="0.25"/>
    <row r="51893" ht="0" hidden="1" customHeight="1" x14ac:dyDescent="0.25"/>
    <row r="51894" ht="0" hidden="1" customHeight="1" x14ac:dyDescent="0.25"/>
    <row r="51895" ht="0" hidden="1" customHeight="1" x14ac:dyDescent="0.25"/>
    <row r="51896" ht="0" hidden="1" customHeight="1" x14ac:dyDescent="0.25"/>
    <row r="51897" ht="0" hidden="1" customHeight="1" x14ac:dyDescent="0.25"/>
    <row r="51898" ht="0" hidden="1" customHeight="1" x14ac:dyDescent="0.25"/>
    <row r="51899" ht="0" hidden="1" customHeight="1" x14ac:dyDescent="0.25"/>
    <row r="51900" ht="0" hidden="1" customHeight="1" x14ac:dyDescent="0.25"/>
    <row r="51901" ht="0" hidden="1" customHeight="1" x14ac:dyDescent="0.25"/>
    <row r="51902" ht="0" hidden="1" customHeight="1" x14ac:dyDescent="0.25"/>
    <row r="51903" ht="0" hidden="1" customHeight="1" x14ac:dyDescent="0.25"/>
    <row r="51904" ht="0" hidden="1" customHeight="1" x14ac:dyDescent="0.25"/>
    <row r="51905" ht="0" hidden="1" customHeight="1" x14ac:dyDescent="0.25"/>
    <row r="51906" ht="0" hidden="1" customHeight="1" x14ac:dyDescent="0.25"/>
    <row r="51907" ht="0" hidden="1" customHeight="1" x14ac:dyDescent="0.25"/>
    <row r="51908" ht="0" hidden="1" customHeight="1" x14ac:dyDescent="0.25"/>
    <row r="51909" ht="0" hidden="1" customHeight="1" x14ac:dyDescent="0.25"/>
    <row r="51910" ht="0" hidden="1" customHeight="1" x14ac:dyDescent="0.25"/>
    <row r="51911" ht="0" hidden="1" customHeight="1" x14ac:dyDescent="0.25"/>
    <row r="51912" ht="0" hidden="1" customHeight="1" x14ac:dyDescent="0.25"/>
    <row r="51913" ht="0" hidden="1" customHeight="1" x14ac:dyDescent="0.25"/>
    <row r="51914" ht="0" hidden="1" customHeight="1" x14ac:dyDescent="0.25"/>
    <row r="51915" ht="0" hidden="1" customHeight="1" x14ac:dyDescent="0.25"/>
    <row r="51916" ht="0" hidden="1" customHeight="1" x14ac:dyDescent="0.25"/>
    <row r="51917" ht="0" hidden="1" customHeight="1" x14ac:dyDescent="0.25"/>
    <row r="51918" ht="0" hidden="1" customHeight="1" x14ac:dyDescent="0.25"/>
    <row r="51919" ht="0" hidden="1" customHeight="1" x14ac:dyDescent="0.25"/>
    <row r="51920" ht="0" hidden="1" customHeight="1" x14ac:dyDescent="0.25"/>
    <row r="51921" ht="0" hidden="1" customHeight="1" x14ac:dyDescent="0.25"/>
    <row r="51922" ht="0" hidden="1" customHeight="1" x14ac:dyDescent="0.25"/>
    <row r="51923" ht="0" hidden="1" customHeight="1" x14ac:dyDescent="0.25"/>
    <row r="51924" ht="0" hidden="1" customHeight="1" x14ac:dyDescent="0.25"/>
    <row r="51925" ht="0" hidden="1" customHeight="1" x14ac:dyDescent="0.25"/>
    <row r="51926" ht="0" hidden="1" customHeight="1" x14ac:dyDescent="0.25"/>
    <row r="51927" ht="0" hidden="1" customHeight="1" x14ac:dyDescent="0.25"/>
    <row r="51928" ht="0" hidden="1" customHeight="1" x14ac:dyDescent="0.25"/>
    <row r="51929" ht="0" hidden="1" customHeight="1" x14ac:dyDescent="0.25"/>
    <row r="51930" ht="0" hidden="1" customHeight="1" x14ac:dyDescent="0.25"/>
    <row r="51931" ht="0" hidden="1" customHeight="1" x14ac:dyDescent="0.25"/>
    <row r="51932" ht="0" hidden="1" customHeight="1" x14ac:dyDescent="0.25"/>
    <row r="51933" ht="0" hidden="1" customHeight="1" x14ac:dyDescent="0.25"/>
    <row r="51934" ht="0" hidden="1" customHeight="1" x14ac:dyDescent="0.25"/>
    <row r="51935" ht="0" hidden="1" customHeight="1" x14ac:dyDescent="0.25"/>
    <row r="51936" ht="0" hidden="1" customHeight="1" x14ac:dyDescent="0.25"/>
    <row r="51937" ht="0" hidden="1" customHeight="1" x14ac:dyDescent="0.25"/>
    <row r="51938" ht="0" hidden="1" customHeight="1" x14ac:dyDescent="0.25"/>
    <row r="51939" ht="0" hidden="1" customHeight="1" x14ac:dyDescent="0.25"/>
    <row r="51940" ht="0" hidden="1" customHeight="1" x14ac:dyDescent="0.25"/>
    <row r="51941" ht="0" hidden="1" customHeight="1" x14ac:dyDescent="0.25"/>
    <row r="51942" ht="0" hidden="1" customHeight="1" x14ac:dyDescent="0.25"/>
    <row r="51943" ht="0" hidden="1" customHeight="1" x14ac:dyDescent="0.25"/>
    <row r="51944" ht="0" hidden="1" customHeight="1" x14ac:dyDescent="0.25"/>
    <row r="51945" ht="0" hidden="1" customHeight="1" x14ac:dyDescent="0.25"/>
    <row r="51946" ht="0" hidden="1" customHeight="1" x14ac:dyDescent="0.25"/>
    <row r="51947" ht="0" hidden="1" customHeight="1" x14ac:dyDescent="0.25"/>
    <row r="51948" ht="0" hidden="1" customHeight="1" x14ac:dyDescent="0.25"/>
    <row r="51949" ht="0" hidden="1" customHeight="1" x14ac:dyDescent="0.25"/>
    <row r="51950" ht="0" hidden="1" customHeight="1" x14ac:dyDescent="0.25"/>
    <row r="51951" ht="0" hidden="1" customHeight="1" x14ac:dyDescent="0.25"/>
    <row r="51952" ht="0" hidden="1" customHeight="1" x14ac:dyDescent="0.25"/>
    <row r="51953" ht="0" hidden="1" customHeight="1" x14ac:dyDescent="0.25"/>
    <row r="51954" ht="0" hidden="1" customHeight="1" x14ac:dyDescent="0.25"/>
    <row r="51955" ht="0" hidden="1" customHeight="1" x14ac:dyDescent="0.25"/>
    <row r="51956" ht="0" hidden="1" customHeight="1" x14ac:dyDescent="0.25"/>
    <row r="51957" ht="0" hidden="1" customHeight="1" x14ac:dyDescent="0.25"/>
    <row r="51958" ht="0" hidden="1" customHeight="1" x14ac:dyDescent="0.25"/>
    <row r="51959" ht="0" hidden="1" customHeight="1" x14ac:dyDescent="0.25"/>
    <row r="51960" ht="0" hidden="1" customHeight="1" x14ac:dyDescent="0.25"/>
    <row r="51961" ht="0" hidden="1" customHeight="1" x14ac:dyDescent="0.25"/>
    <row r="51962" ht="0" hidden="1" customHeight="1" x14ac:dyDescent="0.25"/>
    <row r="51963" ht="0" hidden="1" customHeight="1" x14ac:dyDescent="0.25"/>
    <row r="51964" ht="0" hidden="1" customHeight="1" x14ac:dyDescent="0.25"/>
    <row r="51965" ht="0" hidden="1" customHeight="1" x14ac:dyDescent="0.25"/>
    <row r="51966" ht="0" hidden="1" customHeight="1" x14ac:dyDescent="0.25"/>
    <row r="51967" ht="0" hidden="1" customHeight="1" x14ac:dyDescent="0.25"/>
    <row r="51968" ht="0" hidden="1" customHeight="1" x14ac:dyDescent="0.25"/>
    <row r="51969" ht="0" hidden="1" customHeight="1" x14ac:dyDescent="0.25"/>
    <row r="51970" ht="0" hidden="1" customHeight="1" x14ac:dyDescent="0.25"/>
    <row r="51971" ht="0" hidden="1" customHeight="1" x14ac:dyDescent="0.25"/>
    <row r="51972" ht="0" hidden="1" customHeight="1" x14ac:dyDescent="0.25"/>
    <row r="51973" ht="0" hidden="1" customHeight="1" x14ac:dyDescent="0.25"/>
    <row r="51974" ht="0" hidden="1" customHeight="1" x14ac:dyDescent="0.25"/>
    <row r="51975" ht="0" hidden="1" customHeight="1" x14ac:dyDescent="0.25"/>
    <row r="51976" ht="0" hidden="1" customHeight="1" x14ac:dyDescent="0.25"/>
    <row r="51977" ht="0" hidden="1" customHeight="1" x14ac:dyDescent="0.25"/>
    <row r="51978" ht="0" hidden="1" customHeight="1" x14ac:dyDescent="0.25"/>
    <row r="51979" ht="0" hidden="1" customHeight="1" x14ac:dyDescent="0.25"/>
    <row r="51980" ht="0" hidden="1" customHeight="1" x14ac:dyDescent="0.25"/>
    <row r="51981" ht="0" hidden="1" customHeight="1" x14ac:dyDescent="0.25"/>
    <row r="51982" ht="0" hidden="1" customHeight="1" x14ac:dyDescent="0.25"/>
    <row r="51983" ht="0" hidden="1" customHeight="1" x14ac:dyDescent="0.25"/>
    <row r="51984" ht="0" hidden="1" customHeight="1" x14ac:dyDescent="0.25"/>
    <row r="51985" ht="0" hidden="1" customHeight="1" x14ac:dyDescent="0.25"/>
    <row r="51986" ht="0" hidden="1" customHeight="1" x14ac:dyDescent="0.25"/>
    <row r="51987" ht="0" hidden="1" customHeight="1" x14ac:dyDescent="0.25"/>
    <row r="51988" ht="0" hidden="1" customHeight="1" x14ac:dyDescent="0.25"/>
    <row r="51989" ht="0" hidden="1" customHeight="1" x14ac:dyDescent="0.25"/>
    <row r="51990" ht="0" hidden="1" customHeight="1" x14ac:dyDescent="0.25"/>
    <row r="51991" ht="0" hidden="1" customHeight="1" x14ac:dyDescent="0.25"/>
    <row r="51992" ht="0" hidden="1" customHeight="1" x14ac:dyDescent="0.25"/>
    <row r="51993" ht="0" hidden="1" customHeight="1" x14ac:dyDescent="0.25"/>
    <row r="51994" ht="0" hidden="1" customHeight="1" x14ac:dyDescent="0.25"/>
    <row r="51995" ht="0" hidden="1" customHeight="1" x14ac:dyDescent="0.25"/>
    <row r="51996" ht="0" hidden="1" customHeight="1" x14ac:dyDescent="0.25"/>
    <row r="51997" ht="0" hidden="1" customHeight="1" x14ac:dyDescent="0.25"/>
    <row r="51998" ht="0" hidden="1" customHeight="1" x14ac:dyDescent="0.25"/>
    <row r="51999" ht="0" hidden="1" customHeight="1" x14ac:dyDescent="0.25"/>
    <row r="52000" ht="0" hidden="1" customHeight="1" x14ac:dyDescent="0.25"/>
    <row r="52001" ht="0" hidden="1" customHeight="1" x14ac:dyDescent="0.25"/>
    <row r="52002" ht="0" hidden="1" customHeight="1" x14ac:dyDescent="0.25"/>
    <row r="52003" ht="0" hidden="1" customHeight="1" x14ac:dyDescent="0.25"/>
    <row r="52004" ht="0" hidden="1" customHeight="1" x14ac:dyDescent="0.25"/>
    <row r="52005" ht="0" hidden="1" customHeight="1" x14ac:dyDescent="0.25"/>
    <row r="52006" ht="0" hidden="1" customHeight="1" x14ac:dyDescent="0.25"/>
    <row r="52007" ht="0" hidden="1" customHeight="1" x14ac:dyDescent="0.25"/>
    <row r="52008" ht="0" hidden="1" customHeight="1" x14ac:dyDescent="0.25"/>
    <row r="52009" ht="0" hidden="1" customHeight="1" x14ac:dyDescent="0.25"/>
    <row r="52010" ht="0" hidden="1" customHeight="1" x14ac:dyDescent="0.25"/>
    <row r="52011" ht="0" hidden="1" customHeight="1" x14ac:dyDescent="0.25"/>
    <row r="52012" ht="0" hidden="1" customHeight="1" x14ac:dyDescent="0.25"/>
    <row r="52013" ht="0" hidden="1" customHeight="1" x14ac:dyDescent="0.25"/>
    <row r="52014" ht="0" hidden="1" customHeight="1" x14ac:dyDescent="0.25"/>
    <row r="52015" ht="0" hidden="1" customHeight="1" x14ac:dyDescent="0.25"/>
    <row r="52016" ht="0" hidden="1" customHeight="1" x14ac:dyDescent="0.25"/>
    <row r="52017" ht="0" hidden="1" customHeight="1" x14ac:dyDescent="0.25"/>
    <row r="52018" ht="0" hidden="1" customHeight="1" x14ac:dyDescent="0.25"/>
    <row r="52019" ht="0" hidden="1" customHeight="1" x14ac:dyDescent="0.25"/>
    <row r="52020" ht="0" hidden="1" customHeight="1" x14ac:dyDescent="0.25"/>
    <row r="52021" ht="0" hidden="1" customHeight="1" x14ac:dyDescent="0.25"/>
    <row r="52022" ht="0" hidden="1" customHeight="1" x14ac:dyDescent="0.25"/>
    <row r="52023" ht="0" hidden="1" customHeight="1" x14ac:dyDescent="0.25"/>
    <row r="52024" ht="0" hidden="1" customHeight="1" x14ac:dyDescent="0.25"/>
    <row r="52025" ht="0" hidden="1" customHeight="1" x14ac:dyDescent="0.25"/>
    <row r="52026" ht="0" hidden="1" customHeight="1" x14ac:dyDescent="0.25"/>
    <row r="52027" ht="0" hidden="1" customHeight="1" x14ac:dyDescent="0.25"/>
    <row r="52028" ht="0" hidden="1" customHeight="1" x14ac:dyDescent="0.25"/>
    <row r="52029" ht="0" hidden="1" customHeight="1" x14ac:dyDescent="0.25"/>
    <row r="52030" ht="0" hidden="1" customHeight="1" x14ac:dyDescent="0.25"/>
    <row r="52031" ht="0" hidden="1" customHeight="1" x14ac:dyDescent="0.25"/>
    <row r="52032" ht="0" hidden="1" customHeight="1" x14ac:dyDescent="0.25"/>
    <row r="52033" ht="0" hidden="1" customHeight="1" x14ac:dyDescent="0.25"/>
    <row r="52034" ht="0" hidden="1" customHeight="1" x14ac:dyDescent="0.25"/>
    <row r="52035" ht="0" hidden="1" customHeight="1" x14ac:dyDescent="0.25"/>
    <row r="52036" ht="0" hidden="1" customHeight="1" x14ac:dyDescent="0.25"/>
    <row r="52037" ht="0" hidden="1" customHeight="1" x14ac:dyDescent="0.25"/>
    <row r="52038" ht="0" hidden="1" customHeight="1" x14ac:dyDescent="0.25"/>
    <row r="52039" ht="0" hidden="1" customHeight="1" x14ac:dyDescent="0.25"/>
    <row r="52040" ht="0" hidden="1" customHeight="1" x14ac:dyDescent="0.25"/>
    <row r="52041" ht="0" hidden="1" customHeight="1" x14ac:dyDescent="0.25"/>
    <row r="52042" ht="0" hidden="1" customHeight="1" x14ac:dyDescent="0.25"/>
    <row r="52043" ht="0" hidden="1" customHeight="1" x14ac:dyDescent="0.25"/>
    <row r="52044" ht="0" hidden="1" customHeight="1" x14ac:dyDescent="0.25"/>
    <row r="52045" ht="0" hidden="1" customHeight="1" x14ac:dyDescent="0.25"/>
    <row r="52046" ht="0" hidden="1" customHeight="1" x14ac:dyDescent="0.25"/>
    <row r="52047" ht="0" hidden="1" customHeight="1" x14ac:dyDescent="0.25"/>
    <row r="52048" ht="0" hidden="1" customHeight="1" x14ac:dyDescent="0.25"/>
    <row r="52049" ht="0" hidden="1" customHeight="1" x14ac:dyDescent="0.25"/>
    <row r="52050" ht="0" hidden="1" customHeight="1" x14ac:dyDescent="0.25"/>
    <row r="52051" ht="0" hidden="1" customHeight="1" x14ac:dyDescent="0.25"/>
    <row r="52052" ht="0" hidden="1" customHeight="1" x14ac:dyDescent="0.25"/>
    <row r="52053" ht="0" hidden="1" customHeight="1" x14ac:dyDescent="0.25"/>
    <row r="52054" ht="0" hidden="1" customHeight="1" x14ac:dyDescent="0.25"/>
    <row r="52055" ht="0" hidden="1" customHeight="1" x14ac:dyDescent="0.25"/>
    <row r="52056" ht="0" hidden="1" customHeight="1" x14ac:dyDescent="0.25"/>
    <row r="52057" ht="0" hidden="1" customHeight="1" x14ac:dyDescent="0.25"/>
    <row r="52058" ht="0" hidden="1" customHeight="1" x14ac:dyDescent="0.25"/>
    <row r="52059" ht="0" hidden="1" customHeight="1" x14ac:dyDescent="0.25"/>
    <row r="52060" ht="0" hidden="1" customHeight="1" x14ac:dyDescent="0.25"/>
    <row r="52061" ht="0" hidden="1" customHeight="1" x14ac:dyDescent="0.25"/>
    <row r="52062" ht="0" hidden="1" customHeight="1" x14ac:dyDescent="0.25"/>
    <row r="52063" ht="0" hidden="1" customHeight="1" x14ac:dyDescent="0.25"/>
    <row r="52064" ht="0" hidden="1" customHeight="1" x14ac:dyDescent="0.25"/>
    <row r="52065" ht="0" hidden="1" customHeight="1" x14ac:dyDescent="0.25"/>
    <row r="52066" ht="0" hidden="1" customHeight="1" x14ac:dyDescent="0.25"/>
    <row r="52067" ht="0" hidden="1" customHeight="1" x14ac:dyDescent="0.25"/>
    <row r="52068" ht="0" hidden="1" customHeight="1" x14ac:dyDescent="0.25"/>
    <row r="52069" ht="0" hidden="1" customHeight="1" x14ac:dyDescent="0.25"/>
    <row r="52070" ht="0" hidden="1" customHeight="1" x14ac:dyDescent="0.25"/>
    <row r="52071" ht="0" hidden="1" customHeight="1" x14ac:dyDescent="0.25"/>
    <row r="52072" ht="0" hidden="1" customHeight="1" x14ac:dyDescent="0.25"/>
    <row r="52073" ht="0" hidden="1" customHeight="1" x14ac:dyDescent="0.25"/>
    <row r="52074" ht="0" hidden="1" customHeight="1" x14ac:dyDescent="0.25"/>
    <row r="52075" ht="0" hidden="1" customHeight="1" x14ac:dyDescent="0.25"/>
    <row r="52076" ht="0" hidden="1" customHeight="1" x14ac:dyDescent="0.25"/>
    <row r="52077" ht="0" hidden="1" customHeight="1" x14ac:dyDescent="0.25"/>
    <row r="52078" ht="0" hidden="1" customHeight="1" x14ac:dyDescent="0.25"/>
    <row r="52079" ht="0" hidden="1" customHeight="1" x14ac:dyDescent="0.25"/>
    <row r="52080" ht="0" hidden="1" customHeight="1" x14ac:dyDescent="0.25"/>
    <row r="52081" ht="0" hidden="1" customHeight="1" x14ac:dyDescent="0.25"/>
    <row r="52082" ht="0" hidden="1" customHeight="1" x14ac:dyDescent="0.25"/>
    <row r="52083" ht="0" hidden="1" customHeight="1" x14ac:dyDescent="0.25"/>
    <row r="52084" ht="0" hidden="1" customHeight="1" x14ac:dyDescent="0.25"/>
    <row r="52085" ht="0" hidden="1" customHeight="1" x14ac:dyDescent="0.25"/>
    <row r="52086" ht="0" hidden="1" customHeight="1" x14ac:dyDescent="0.25"/>
    <row r="52087" ht="0" hidden="1" customHeight="1" x14ac:dyDescent="0.25"/>
    <row r="52088" ht="0" hidden="1" customHeight="1" x14ac:dyDescent="0.25"/>
    <row r="52089" ht="0" hidden="1" customHeight="1" x14ac:dyDescent="0.25"/>
    <row r="52090" ht="0" hidden="1" customHeight="1" x14ac:dyDescent="0.25"/>
    <row r="52091" ht="0" hidden="1" customHeight="1" x14ac:dyDescent="0.25"/>
    <row r="52092" ht="0" hidden="1" customHeight="1" x14ac:dyDescent="0.25"/>
    <row r="52093" ht="0" hidden="1" customHeight="1" x14ac:dyDescent="0.25"/>
    <row r="52094" ht="0" hidden="1" customHeight="1" x14ac:dyDescent="0.25"/>
    <row r="52095" ht="0" hidden="1" customHeight="1" x14ac:dyDescent="0.25"/>
    <row r="52096" ht="0" hidden="1" customHeight="1" x14ac:dyDescent="0.25"/>
    <row r="52097" ht="0" hidden="1" customHeight="1" x14ac:dyDescent="0.25"/>
    <row r="52098" ht="0" hidden="1" customHeight="1" x14ac:dyDescent="0.25"/>
    <row r="52099" ht="0" hidden="1" customHeight="1" x14ac:dyDescent="0.25"/>
    <row r="52100" ht="0" hidden="1" customHeight="1" x14ac:dyDescent="0.25"/>
    <row r="52101" ht="0" hidden="1" customHeight="1" x14ac:dyDescent="0.25"/>
    <row r="52102" ht="0" hidden="1" customHeight="1" x14ac:dyDescent="0.25"/>
    <row r="52103" ht="0" hidden="1" customHeight="1" x14ac:dyDescent="0.25"/>
    <row r="52104" ht="0" hidden="1" customHeight="1" x14ac:dyDescent="0.25"/>
    <row r="52105" ht="0" hidden="1" customHeight="1" x14ac:dyDescent="0.25"/>
    <row r="52106" ht="0" hidden="1" customHeight="1" x14ac:dyDescent="0.25"/>
    <row r="52107" ht="0" hidden="1" customHeight="1" x14ac:dyDescent="0.25"/>
    <row r="52108" ht="0" hidden="1" customHeight="1" x14ac:dyDescent="0.25"/>
    <row r="52109" ht="0" hidden="1" customHeight="1" x14ac:dyDescent="0.25"/>
    <row r="52110" ht="0" hidden="1" customHeight="1" x14ac:dyDescent="0.25"/>
    <row r="52111" ht="0" hidden="1" customHeight="1" x14ac:dyDescent="0.25"/>
    <row r="52112" ht="0" hidden="1" customHeight="1" x14ac:dyDescent="0.25"/>
    <row r="52113" ht="0" hidden="1" customHeight="1" x14ac:dyDescent="0.25"/>
    <row r="52114" ht="0" hidden="1" customHeight="1" x14ac:dyDescent="0.25"/>
    <row r="52115" ht="0" hidden="1" customHeight="1" x14ac:dyDescent="0.25"/>
    <row r="52116" ht="0" hidden="1" customHeight="1" x14ac:dyDescent="0.25"/>
    <row r="52117" ht="0" hidden="1" customHeight="1" x14ac:dyDescent="0.25"/>
    <row r="52118" ht="0" hidden="1" customHeight="1" x14ac:dyDescent="0.25"/>
    <row r="52119" ht="0" hidden="1" customHeight="1" x14ac:dyDescent="0.25"/>
    <row r="52120" ht="0" hidden="1" customHeight="1" x14ac:dyDescent="0.25"/>
    <row r="52121" ht="0" hidden="1" customHeight="1" x14ac:dyDescent="0.25"/>
    <row r="52122" ht="0" hidden="1" customHeight="1" x14ac:dyDescent="0.25"/>
    <row r="52123" ht="0" hidden="1" customHeight="1" x14ac:dyDescent="0.25"/>
    <row r="52124" ht="0" hidden="1" customHeight="1" x14ac:dyDescent="0.25"/>
    <row r="52125" ht="0" hidden="1" customHeight="1" x14ac:dyDescent="0.25"/>
    <row r="52126" ht="0" hidden="1" customHeight="1" x14ac:dyDescent="0.25"/>
    <row r="52127" ht="0" hidden="1" customHeight="1" x14ac:dyDescent="0.25"/>
    <row r="52128" ht="0" hidden="1" customHeight="1" x14ac:dyDescent="0.25"/>
    <row r="52129" ht="0" hidden="1" customHeight="1" x14ac:dyDescent="0.25"/>
    <row r="52130" ht="0" hidden="1" customHeight="1" x14ac:dyDescent="0.25"/>
    <row r="52131" ht="0" hidden="1" customHeight="1" x14ac:dyDescent="0.25"/>
    <row r="52132" ht="0" hidden="1" customHeight="1" x14ac:dyDescent="0.25"/>
    <row r="52133" ht="0" hidden="1" customHeight="1" x14ac:dyDescent="0.25"/>
    <row r="52134" ht="0" hidden="1" customHeight="1" x14ac:dyDescent="0.25"/>
    <row r="52135" ht="0" hidden="1" customHeight="1" x14ac:dyDescent="0.25"/>
    <row r="52136" ht="0" hidden="1" customHeight="1" x14ac:dyDescent="0.25"/>
    <row r="52137" ht="0" hidden="1" customHeight="1" x14ac:dyDescent="0.25"/>
    <row r="52138" ht="0" hidden="1" customHeight="1" x14ac:dyDescent="0.25"/>
    <row r="52139" ht="0" hidden="1" customHeight="1" x14ac:dyDescent="0.25"/>
    <row r="52140" ht="0" hidden="1" customHeight="1" x14ac:dyDescent="0.25"/>
    <row r="52141" ht="0" hidden="1" customHeight="1" x14ac:dyDescent="0.25"/>
    <row r="52142" ht="0" hidden="1" customHeight="1" x14ac:dyDescent="0.25"/>
    <row r="52143" ht="0" hidden="1" customHeight="1" x14ac:dyDescent="0.25"/>
    <row r="52144" ht="0" hidden="1" customHeight="1" x14ac:dyDescent="0.25"/>
    <row r="52145" ht="0" hidden="1" customHeight="1" x14ac:dyDescent="0.25"/>
    <row r="52146" ht="0" hidden="1" customHeight="1" x14ac:dyDescent="0.25"/>
    <row r="52147" ht="0" hidden="1" customHeight="1" x14ac:dyDescent="0.25"/>
    <row r="52148" ht="0" hidden="1" customHeight="1" x14ac:dyDescent="0.25"/>
    <row r="52149" ht="0" hidden="1" customHeight="1" x14ac:dyDescent="0.25"/>
    <row r="52150" ht="0" hidden="1" customHeight="1" x14ac:dyDescent="0.25"/>
    <row r="52151" ht="0" hidden="1" customHeight="1" x14ac:dyDescent="0.25"/>
    <row r="52152" ht="0" hidden="1" customHeight="1" x14ac:dyDescent="0.25"/>
    <row r="52153" ht="0" hidden="1" customHeight="1" x14ac:dyDescent="0.25"/>
    <row r="52154" ht="0" hidden="1" customHeight="1" x14ac:dyDescent="0.25"/>
    <row r="52155" ht="0" hidden="1" customHeight="1" x14ac:dyDescent="0.25"/>
    <row r="52156" ht="0" hidden="1" customHeight="1" x14ac:dyDescent="0.25"/>
    <row r="52157" ht="0" hidden="1" customHeight="1" x14ac:dyDescent="0.25"/>
    <row r="52158" ht="0" hidden="1" customHeight="1" x14ac:dyDescent="0.25"/>
    <row r="52159" ht="0" hidden="1" customHeight="1" x14ac:dyDescent="0.25"/>
    <row r="52160" ht="0" hidden="1" customHeight="1" x14ac:dyDescent="0.25"/>
    <row r="52161" ht="0" hidden="1" customHeight="1" x14ac:dyDescent="0.25"/>
    <row r="52162" ht="0" hidden="1" customHeight="1" x14ac:dyDescent="0.25"/>
    <row r="52163" ht="0" hidden="1" customHeight="1" x14ac:dyDescent="0.25"/>
    <row r="52164" ht="0" hidden="1" customHeight="1" x14ac:dyDescent="0.25"/>
    <row r="52165" ht="0" hidden="1" customHeight="1" x14ac:dyDescent="0.25"/>
    <row r="52166" ht="0" hidden="1" customHeight="1" x14ac:dyDescent="0.25"/>
    <row r="52167" ht="0" hidden="1" customHeight="1" x14ac:dyDescent="0.25"/>
    <row r="52168" ht="0" hidden="1" customHeight="1" x14ac:dyDescent="0.25"/>
    <row r="52169" ht="0" hidden="1" customHeight="1" x14ac:dyDescent="0.25"/>
    <row r="52170" ht="0" hidden="1" customHeight="1" x14ac:dyDescent="0.25"/>
    <row r="52171" ht="0" hidden="1" customHeight="1" x14ac:dyDescent="0.25"/>
    <row r="52172" ht="0" hidden="1" customHeight="1" x14ac:dyDescent="0.25"/>
    <row r="52173" ht="0" hidden="1" customHeight="1" x14ac:dyDescent="0.25"/>
    <row r="52174" ht="0" hidden="1" customHeight="1" x14ac:dyDescent="0.25"/>
    <row r="52175" ht="0" hidden="1" customHeight="1" x14ac:dyDescent="0.25"/>
    <row r="52176" ht="0" hidden="1" customHeight="1" x14ac:dyDescent="0.25"/>
    <row r="52177" ht="0" hidden="1" customHeight="1" x14ac:dyDescent="0.25"/>
    <row r="52178" ht="0" hidden="1" customHeight="1" x14ac:dyDescent="0.25"/>
    <row r="52179" ht="0" hidden="1" customHeight="1" x14ac:dyDescent="0.25"/>
    <row r="52180" ht="0" hidden="1" customHeight="1" x14ac:dyDescent="0.25"/>
    <row r="52181" ht="0" hidden="1" customHeight="1" x14ac:dyDescent="0.25"/>
    <row r="52182" ht="0" hidden="1" customHeight="1" x14ac:dyDescent="0.25"/>
    <row r="52183" ht="0" hidden="1" customHeight="1" x14ac:dyDescent="0.25"/>
    <row r="52184" ht="0" hidden="1" customHeight="1" x14ac:dyDescent="0.25"/>
    <row r="52185" ht="0" hidden="1" customHeight="1" x14ac:dyDescent="0.25"/>
    <row r="52186" ht="0" hidden="1" customHeight="1" x14ac:dyDescent="0.25"/>
    <row r="52187" ht="0" hidden="1" customHeight="1" x14ac:dyDescent="0.25"/>
    <row r="52188" ht="0" hidden="1" customHeight="1" x14ac:dyDescent="0.25"/>
    <row r="52189" ht="0" hidden="1" customHeight="1" x14ac:dyDescent="0.25"/>
    <row r="52190" ht="0" hidden="1" customHeight="1" x14ac:dyDescent="0.25"/>
    <row r="52191" ht="0" hidden="1" customHeight="1" x14ac:dyDescent="0.25"/>
    <row r="52192" ht="0" hidden="1" customHeight="1" x14ac:dyDescent="0.25"/>
    <row r="52193" ht="0" hidden="1" customHeight="1" x14ac:dyDescent="0.25"/>
    <row r="52194" ht="0" hidden="1" customHeight="1" x14ac:dyDescent="0.25"/>
    <row r="52195" ht="0" hidden="1" customHeight="1" x14ac:dyDescent="0.25"/>
    <row r="52196" ht="0" hidden="1" customHeight="1" x14ac:dyDescent="0.25"/>
    <row r="52197" ht="0" hidden="1" customHeight="1" x14ac:dyDescent="0.25"/>
    <row r="52198" ht="0" hidden="1" customHeight="1" x14ac:dyDescent="0.25"/>
    <row r="52199" ht="0" hidden="1" customHeight="1" x14ac:dyDescent="0.25"/>
    <row r="52200" ht="0" hidden="1" customHeight="1" x14ac:dyDescent="0.25"/>
    <row r="52201" ht="0" hidden="1" customHeight="1" x14ac:dyDescent="0.25"/>
    <row r="52202" ht="0" hidden="1" customHeight="1" x14ac:dyDescent="0.25"/>
    <row r="52203" ht="0" hidden="1" customHeight="1" x14ac:dyDescent="0.25"/>
    <row r="52204" ht="0" hidden="1" customHeight="1" x14ac:dyDescent="0.25"/>
    <row r="52205" ht="0" hidden="1" customHeight="1" x14ac:dyDescent="0.25"/>
    <row r="52206" ht="0" hidden="1" customHeight="1" x14ac:dyDescent="0.25"/>
    <row r="52207" ht="0" hidden="1" customHeight="1" x14ac:dyDescent="0.25"/>
    <row r="52208" ht="0" hidden="1" customHeight="1" x14ac:dyDescent="0.25"/>
    <row r="52209" ht="0" hidden="1" customHeight="1" x14ac:dyDescent="0.25"/>
    <row r="52210" ht="0" hidden="1" customHeight="1" x14ac:dyDescent="0.25"/>
    <row r="52211" ht="0" hidden="1" customHeight="1" x14ac:dyDescent="0.25"/>
    <row r="52212" ht="0" hidden="1" customHeight="1" x14ac:dyDescent="0.25"/>
    <row r="52213" ht="0" hidden="1" customHeight="1" x14ac:dyDescent="0.25"/>
    <row r="52214" ht="0" hidden="1" customHeight="1" x14ac:dyDescent="0.25"/>
    <row r="52215" ht="0" hidden="1" customHeight="1" x14ac:dyDescent="0.25"/>
    <row r="52216" ht="0" hidden="1" customHeight="1" x14ac:dyDescent="0.25"/>
    <row r="52217" ht="0" hidden="1" customHeight="1" x14ac:dyDescent="0.25"/>
    <row r="52218" ht="0" hidden="1" customHeight="1" x14ac:dyDescent="0.25"/>
    <row r="52219" ht="0" hidden="1" customHeight="1" x14ac:dyDescent="0.25"/>
    <row r="52220" ht="0" hidden="1" customHeight="1" x14ac:dyDescent="0.25"/>
    <row r="52221" ht="0" hidden="1" customHeight="1" x14ac:dyDescent="0.25"/>
    <row r="52222" ht="0" hidden="1" customHeight="1" x14ac:dyDescent="0.25"/>
    <row r="52223" ht="0" hidden="1" customHeight="1" x14ac:dyDescent="0.25"/>
    <row r="52224" ht="0" hidden="1" customHeight="1" x14ac:dyDescent="0.25"/>
    <row r="52225" ht="0" hidden="1" customHeight="1" x14ac:dyDescent="0.25"/>
    <row r="52226" ht="0" hidden="1" customHeight="1" x14ac:dyDescent="0.25"/>
    <row r="52227" ht="0" hidden="1" customHeight="1" x14ac:dyDescent="0.25"/>
    <row r="52228" ht="0" hidden="1" customHeight="1" x14ac:dyDescent="0.25"/>
    <row r="52229" ht="0" hidden="1" customHeight="1" x14ac:dyDescent="0.25"/>
    <row r="52230" ht="0" hidden="1" customHeight="1" x14ac:dyDescent="0.25"/>
    <row r="52231" ht="0" hidden="1" customHeight="1" x14ac:dyDescent="0.25"/>
    <row r="52232" ht="0" hidden="1" customHeight="1" x14ac:dyDescent="0.25"/>
    <row r="52233" ht="0" hidden="1" customHeight="1" x14ac:dyDescent="0.25"/>
    <row r="52234" ht="0" hidden="1" customHeight="1" x14ac:dyDescent="0.25"/>
    <row r="52235" ht="0" hidden="1" customHeight="1" x14ac:dyDescent="0.25"/>
    <row r="52236" ht="0" hidden="1" customHeight="1" x14ac:dyDescent="0.25"/>
    <row r="52237" ht="0" hidden="1" customHeight="1" x14ac:dyDescent="0.25"/>
    <row r="52238" ht="0" hidden="1" customHeight="1" x14ac:dyDescent="0.25"/>
    <row r="52239" ht="0" hidden="1" customHeight="1" x14ac:dyDescent="0.25"/>
    <row r="52240" ht="0" hidden="1" customHeight="1" x14ac:dyDescent="0.25"/>
    <row r="52241" ht="0" hidden="1" customHeight="1" x14ac:dyDescent="0.25"/>
    <row r="52242" ht="0" hidden="1" customHeight="1" x14ac:dyDescent="0.25"/>
    <row r="52243" ht="0" hidden="1" customHeight="1" x14ac:dyDescent="0.25"/>
    <row r="52244" ht="0" hidden="1" customHeight="1" x14ac:dyDescent="0.25"/>
    <row r="52245" ht="0" hidden="1" customHeight="1" x14ac:dyDescent="0.25"/>
    <row r="52246" ht="0" hidden="1" customHeight="1" x14ac:dyDescent="0.25"/>
    <row r="52247" ht="0" hidden="1" customHeight="1" x14ac:dyDescent="0.25"/>
    <row r="52248" ht="0" hidden="1" customHeight="1" x14ac:dyDescent="0.25"/>
    <row r="52249" ht="0" hidden="1" customHeight="1" x14ac:dyDescent="0.25"/>
    <row r="52250" ht="0" hidden="1" customHeight="1" x14ac:dyDescent="0.25"/>
    <row r="52251" ht="0" hidden="1" customHeight="1" x14ac:dyDescent="0.25"/>
    <row r="52252" ht="0" hidden="1" customHeight="1" x14ac:dyDescent="0.25"/>
    <row r="52253" ht="0" hidden="1" customHeight="1" x14ac:dyDescent="0.25"/>
    <row r="52254" ht="0" hidden="1" customHeight="1" x14ac:dyDescent="0.25"/>
    <row r="52255" ht="0" hidden="1" customHeight="1" x14ac:dyDescent="0.25"/>
    <row r="52256" ht="0" hidden="1" customHeight="1" x14ac:dyDescent="0.25"/>
    <row r="52257" ht="0" hidden="1" customHeight="1" x14ac:dyDescent="0.25"/>
    <row r="52258" ht="0" hidden="1" customHeight="1" x14ac:dyDescent="0.25"/>
    <row r="52259" ht="0" hidden="1" customHeight="1" x14ac:dyDescent="0.25"/>
    <row r="52260" ht="0" hidden="1" customHeight="1" x14ac:dyDescent="0.25"/>
    <row r="52261" ht="0" hidden="1" customHeight="1" x14ac:dyDescent="0.25"/>
    <row r="52262" ht="0" hidden="1" customHeight="1" x14ac:dyDescent="0.25"/>
    <row r="52263" ht="0" hidden="1" customHeight="1" x14ac:dyDescent="0.25"/>
    <row r="52264" ht="0" hidden="1" customHeight="1" x14ac:dyDescent="0.25"/>
    <row r="52265" ht="0" hidden="1" customHeight="1" x14ac:dyDescent="0.25"/>
    <row r="52266" ht="0" hidden="1" customHeight="1" x14ac:dyDescent="0.25"/>
    <row r="52267" ht="0" hidden="1" customHeight="1" x14ac:dyDescent="0.25"/>
    <row r="52268" ht="0" hidden="1" customHeight="1" x14ac:dyDescent="0.25"/>
    <row r="52269" ht="0" hidden="1" customHeight="1" x14ac:dyDescent="0.25"/>
    <row r="52270" ht="0" hidden="1" customHeight="1" x14ac:dyDescent="0.25"/>
    <row r="52271" ht="0" hidden="1" customHeight="1" x14ac:dyDescent="0.25"/>
    <row r="52272" ht="0" hidden="1" customHeight="1" x14ac:dyDescent="0.25"/>
    <row r="52273" ht="0" hidden="1" customHeight="1" x14ac:dyDescent="0.25"/>
    <row r="52274" ht="0" hidden="1" customHeight="1" x14ac:dyDescent="0.25"/>
    <row r="52275" ht="0" hidden="1" customHeight="1" x14ac:dyDescent="0.25"/>
    <row r="52276" ht="0" hidden="1" customHeight="1" x14ac:dyDescent="0.25"/>
    <row r="52277" ht="0" hidden="1" customHeight="1" x14ac:dyDescent="0.25"/>
    <row r="52278" ht="0" hidden="1" customHeight="1" x14ac:dyDescent="0.25"/>
    <row r="52279" ht="0" hidden="1" customHeight="1" x14ac:dyDescent="0.25"/>
    <row r="52280" ht="0" hidden="1" customHeight="1" x14ac:dyDescent="0.25"/>
    <row r="52281" ht="0" hidden="1" customHeight="1" x14ac:dyDescent="0.25"/>
    <row r="52282" ht="0" hidden="1" customHeight="1" x14ac:dyDescent="0.25"/>
    <row r="52283" ht="0" hidden="1" customHeight="1" x14ac:dyDescent="0.25"/>
    <row r="52284" ht="0" hidden="1" customHeight="1" x14ac:dyDescent="0.25"/>
    <row r="52285" ht="0" hidden="1" customHeight="1" x14ac:dyDescent="0.25"/>
    <row r="52286" ht="0" hidden="1" customHeight="1" x14ac:dyDescent="0.25"/>
    <row r="52287" ht="0" hidden="1" customHeight="1" x14ac:dyDescent="0.25"/>
    <row r="52288" ht="0" hidden="1" customHeight="1" x14ac:dyDescent="0.25"/>
    <row r="52289" ht="0" hidden="1" customHeight="1" x14ac:dyDescent="0.25"/>
    <row r="52290" ht="0" hidden="1" customHeight="1" x14ac:dyDescent="0.25"/>
    <row r="52291" ht="0" hidden="1" customHeight="1" x14ac:dyDescent="0.25"/>
    <row r="52292" ht="0" hidden="1" customHeight="1" x14ac:dyDescent="0.25"/>
    <row r="52293" ht="0" hidden="1" customHeight="1" x14ac:dyDescent="0.25"/>
    <row r="52294" ht="0" hidden="1" customHeight="1" x14ac:dyDescent="0.25"/>
    <row r="52295" ht="0" hidden="1" customHeight="1" x14ac:dyDescent="0.25"/>
    <row r="52296" ht="0" hidden="1" customHeight="1" x14ac:dyDescent="0.25"/>
    <row r="52297" ht="0" hidden="1" customHeight="1" x14ac:dyDescent="0.25"/>
    <row r="52298" ht="0" hidden="1" customHeight="1" x14ac:dyDescent="0.25"/>
    <row r="52299" ht="0" hidden="1" customHeight="1" x14ac:dyDescent="0.25"/>
    <row r="52300" ht="0" hidden="1" customHeight="1" x14ac:dyDescent="0.25"/>
    <row r="52301" ht="0" hidden="1" customHeight="1" x14ac:dyDescent="0.25"/>
    <row r="52302" ht="0" hidden="1" customHeight="1" x14ac:dyDescent="0.25"/>
    <row r="52303" ht="0" hidden="1" customHeight="1" x14ac:dyDescent="0.25"/>
    <row r="52304" ht="0" hidden="1" customHeight="1" x14ac:dyDescent="0.25"/>
    <row r="52305" ht="0" hidden="1" customHeight="1" x14ac:dyDescent="0.25"/>
    <row r="52306" ht="0" hidden="1" customHeight="1" x14ac:dyDescent="0.25"/>
    <row r="52307" ht="0" hidden="1" customHeight="1" x14ac:dyDescent="0.25"/>
    <row r="52308" ht="0" hidden="1" customHeight="1" x14ac:dyDescent="0.25"/>
    <row r="52309" ht="0" hidden="1" customHeight="1" x14ac:dyDescent="0.25"/>
    <row r="52310" ht="0" hidden="1" customHeight="1" x14ac:dyDescent="0.25"/>
    <row r="52311" ht="0" hidden="1" customHeight="1" x14ac:dyDescent="0.25"/>
    <row r="52312" ht="0" hidden="1" customHeight="1" x14ac:dyDescent="0.25"/>
    <row r="52313" ht="0" hidden="1" customHeight="1" x14ac:dyDescent="0.25"/>
    <row r="52314" ht="0" hidden="1" customHeight="1" x14ac:dyDescent="0.25"/>
    <row r="52315" ht="0" hidden="1" customHeight="1" x14ac:dyDescent="0.25"/>
    <row r="52316" ht="0" hidden="1" customHeight="1" x14ac:dyDescent="0.25"/>
    <row r="52317" ht="0" hidden="1" customHeight="1" x14ac:dyDescent="0.25"/>
    <row r="52318" ht="0" hidden="1" customHeight="1" x14ac:dyDescent="0.25"/>
    <row r="52319" ht="0" hidden="1" customHeight="1" x14ac:dyDescent="0.25"/>
    <row r="52320" ht="0" hidden="1" customHeight="1" x14ac:dyDescent="0.25"/>
    <row r="52321" ht="0" hidden="1" customHeight="1" x14ac:dyDescent="0.25"/>
    <row r="52322" ht="0" hidden="1" customHeight="1" x14ac:dyDescent="0.25"/>
    <row r="52323" ht="0" hidden="1" customHeight="1" x14ac:dyDescent="0.25"/>
    <row r="52324" ht="0" hidden="1" customHeight="1" x14ac:dyDescent="0.25"/>
    <row r="52325" ht="0" hidden="1" customHeight="1" x14ac:dyDescent="0.25"/>
    <row r="52326" ht="0" hidden="1" customHeight="1" x14ac:dyDescent="0.25"/>
    <row r="52327" ht="0" hidden="1" customHeight="1" x14ac:dyDescent="0.25"/>
    <row r="52328" ht="0" hidden="1" customHeight="1" x14ac:dyDescent="0.25"/>
    <row r="52329" ht="0" hidden="1" customHeight="1" x14ac:dyDescent="0.25"/>
    <row r="52330" ht="0" hidden="1" customHeight="1" x14ac:dyDescent="0.25"/>
    <row r="52331" ht="0" hidden="1" customHeight="1" x14ac:dyDescent="0.25"/>
    <row r="52332" ht="0" hidden="1" customHeight="1" x14ac:dyDescent="0.25"/>
    <row r="52333" ht="0" hidden="1" customHeight="1" x14ac:dyDescent="0.25"/>
    <row r="52334" ht="0" hidden="1" customHeight="1" x14ac:dyDescent="0.25"/>
    <row r="52335" ht="0" hidden="1" customHeight="1" x14ac:dyDescent="0.25"/>
    <row r="52336" ht="0" hidden="1" customHeight="1" x14ac:dyDescent="0.25"/>
    <row r="52337" ht="0" hidden="1" customHeight="1" x14ac:dyDescent="0.25"/>
    <row r="52338" ht="0" hidden="1" customHeight="1" x14ac:dyDescent="0.25"/>
    <row r="52339" ht="0" hidden="1" customHeight="1" x14ac:dyDescent="0.25"/>
    <row r="52340" ht="0" hidden="1" customHeight="1" x14ac:dyDescent="0.25"/>
    <row r="52341" ht="0" hidden="1" customHeight="1" x14ac:dyDescent="0.25"/>
    <row r="52342" ht="0" hidden="1" customHeight="1" x14ac:dyDescent="0.25"/>
    <row r="52343" ht="0" hidden="1" customHeight="1" x14ac:dyDescent="0.25"/>
    <row r="52344" ht="0" hidden="1" customHeight="1" x14ac:dyDescent="0.25"/>
    <row r="52345" ht="0" hidden="1" customHeight="1" x14ac:dyDescent="0.25"/>
    <row r="52346" ht="0" hidden="1" customHeight="1" x14ac:dyDescent="0.25"/>
    <row r="52347" ht="0" hidden="1" customHeight="1" x14ac:dyDescent="0.25"/>
    <row r="52348" ht="0" hidden="1" customHeight="1" x14ac:dyDescent="0.25"/>
    <row r="52349" ht="0" hidden="1" customHeight="1" x14ac:dyDescent="0.25"/>
    <row r="52350" ht="0" hidden="1" customHeight="1" x14ac:dyDescent="0.25"/>
    <row r="52351" ht="0" hidden="1" customHeight="1" x14ac:dyDescent="0.25"/>
    <row r="52352" ht="0" hidden="1" customHeight="1" x14ac:dyDescent="0.25"/>
    <row r="52353" ht="0" hidden="1" customHeight="1" x14ac:dyDescent="0.25"/>
    <row r="52354" ht="0" hidden="1" customHeight="1" x14ac:dyDescent="0.25"/>
    <row r="52355" ht="0" hidden="1" customHeight="1" x14ac:dyDescent="0.25"/>
    <row r="52356" ht="0" hidden="1" customHeight="1" x14ac:dyDescent="0.25"/>
    <row r="52357" ht="0" hidden="1" customHeight="1" x14ac:dyDescent="0.25"/>
    <row r="52358" ht="0" hidden="1" customHeight="1" x14ac:dyDescent="0.25"/>
    <row r="52359" ht="0" hidden="1" customHeight="1" x14ac:dyDescent="0.25"/>
    <row r="52360" ht="0" hidden="1" customHeight="1" x14ac:dyDescent="0.25"/>
    <row r="52361" ht="0" hidden="1" customHeight="1" x14ac:dyDescent="0.25"/>
    <row r="52362" ht="0" hidden="1" customHeight="1" x14ac:dyDescent="0.25"/>
    <row r="52363" ht="0" hidden="1" customHeight="1" x14ac:dyDescent="0.25"/>
    <row r="52364" ht="0" hidden="1" customHeight="1" x14ac:dyDescent="0.25"/>
    <row r="52365" ht="0" hidden="1" customHeight="1" x14ac:dyDescent="0.25"/>
    <row r="52366" ht="0" hidden="1" customHeight="1" x14ac:dyDescent="0.25"/>
    <row r="52367" ht="0" hidden="1" customHeight="1" x14ac:dyDescent="0.25"/>
    <row r="52368" ht="0" hidden="1" customHeight="1" x14ac:dyDescent="0.25"/>
    <row r="52369" ht="0" hidden="1" customHeight="1" x14ac:dyDescent="0.25"/>
    <row r="52370" ht="0" hidden="1" customHeight="1" x14ac:dyDescent="0.25"/>
    <row r="52371" ht="0" hidden="1" customHeight="1" x14ac:dyDescent="0.25"/>
    <row r="52372" ht="0" hidden="1" customHeight="1" x14ac:dyDescent="0.25"/>
    <row r="52373" ht="0" hidden="1" customHeight="1" x14ac:dyDescent="0.25"/>
    <row r="52374" ht="0" hidden="1" customHeight="1" x14ac:dyDescent="0.25"/>
    <row r="52375" ht="0" hidden="1" customHeight="1" x14ac:dyDescent="0.25"/>
    <row r="52376" ht="0" hidden="1" customHeight="1" x14ac:dyDescent="0.25"/>
    <row r="52377" ht="0" hidden="1" customHeight="1" x14ac:dyDescent="0.25"/>
    <row r="52378" ht="0" hidden="1" customHeight="1" x14ac:dyDescent="0.25"/>
    <row r="52379" ht="0" hidden="1" customHeight="1" x14ac:dyDescent="0.25"/>
    <row r="52380" ht="0" hidden="1" customHeight="1" x14ac:dyDescent="0.25"/>
    <row r="52381" ht="0" hidden="1" customHeight="1" x14ac:dyDescent="0.25"/>
    <row r="52382" ht="0" hidden="1" customHeight="1" x14ac:dyDescent="0.25"/>
    <row r="52383" ht="0" hidden="1" customHeight="1" x14ac:dyDescent="0.25"/>
    <row r="52384" ht="0" hidden="1" customHeight="1" x14ac:dyDescent="0.25"/>
    <row r="52385" ht="0" hidden="1" customHeight="1" x14ac:dyDescent="0.25"/>
    <row r="52386" ht="0" hidden="1" customHeight="1" x14ac:dyDescent="0.25"/>
    <row r="52387" ht="0" hidden="1" customHeight="1" x14ac:dyDescent="0.25"/>
    <row r="52388" ht="0" hidden="1" customHeight="1" x14ac:dyDescent="0.25"/>
    <row r="52389" ht="0" hidden="1" customHeight="1" x14ac:dyDescent="0.25"/>
    <row r="52390" ht="0" hidden="1" customHeight="1" x14ac:dyDescent="0.25"/>
    <row r="52391" ht="0" hidden="1" customHeight="1" x14ac:dyDescent="0.25"/>
    <row r="52392" ht="0" hidden="1" customHeight="1" x14ac:dyDescent="0.25"/>
    <row r="52393" ht="0" hidden="1" customHeight="1" x14ac:dyDescent="0.25"/>
    <row r="52394" ht="0" hidden="1" customHeight="1" x14ac:dyDescent="0.25"/>
    <row r="52395" ht="0" hidden="1" customHeight="1" x14ac:dyDescent="0.25"/>
    <row r="52396" ht="0" hidden="1" customHeight="1" x14ac:dyDescent="0.25"/>
    <row r="52397" ht="0" hidden="1" customHeight="1" x14ac:dyDescent="0.25"/>
    <row r="52398" ht="0" hidden="1" customHeight="1" x14ac:dyDescent="0.25"/>
    <row r="52399" ht="0" hidden="1" customHeight="1" x14ac:dyDescent="0.25"/>
    <row r="52400" ht="0" hidden="1" customHeight="1" x14ac:dyDescent="0.25"/>
    <row r="52401" ht="0" hidden="1" customHeight="1" x14ac:dyDescent="0.25"/>
    <row r="52402" ht="0" hidden="1" customHeight="1" x14ac:dyDescent="0.25"/>
    <row r="52403" ht="0" hidden="1" customHeight="1" x14ac:dyDescent="0.25"/>
    <row r="52404" ht="0" hidden="1" customHeight="1" x14ac:dyDescent="0.25"/>
    <row r="52405" ht="0" hidden="1" customHeight="1" x14ac:dyDescent="0.25"/>
    <row r="52406" ht="0" hidden="1" customHeight="1" x14ac:dyDescent="0.25"/>
    <row r="52407" ht="0" hidden="1" customHeight="1" x14ac:dyDescent="0.25"/>
    <row r="52408" ht="0" hidden="1" customHeight="1" x14ac:dyDescent="0.25"/>
    <row r="52409" ht="0" hidden="1" customHeight="1" x14ac:dyDescent="0.25"/>
    <row r="52410" ht="0" hidden="1" customHeight="1" x14ac:dyDescent="0.25"/>
    <row r="52411" ht="0" hidden="1" customHeight="1" x14ac:dyDescent="0.25"/>
    <row r="52412" ht="0" hidden="1" customHeight="1" x14ac:dyDescent="0.25"/>
    <row r="52413" ht="0" hidden="1" customHeight="1" x14ac:dyDescent="0.25"/>
    <row r="52414" ht="0" hidden="1" customHeight="1" x14ac:dyDescent="0.25"/>
    <row r="52415" ht="0" hidden="1" customHeight="1" x14ac:dyDescent="0.25"/>
    <row r="52416" ht="0" hidden="1" customHeight="1" x14ac:dyDescent="0.25"/>
    <row r="52417" ht="0" hidden="1" customHeight="1" x14ac:dyDescent="0.25"/>
    <row r="52418" ht="0" hidden="1" customHeight="1" x14ac:dyDescent="0.25"/>
    <row r="52419" ht="0" hidden="1" customHeight="1" x14ac:dyDescent="0.25"/>
    <row r="52420" ht="0" hidden="1" customHeight="1" x14ac:dyDescent="0.25"/>
    <row r="52421" ht="0" hidden="1" customHeight="1" x14ac:dyDescent="0.25"/>
    <row r="52422" ht="0" hidden="1" customHeight="1" x14ac:dyDescent="0.25"/>
    <row r="52423" ht="0" hidden="1" customHeight="1" x14ac:dyDescent="0.25"/>
    <row r="52424" ht="0" hidden="1" customHeight="1" x14ac:dyDescent="0.25"/>
    <row r="52425" ht="0" hidden="1" customHeight="1" x14ac:dyDescent="0.25"/>
    <row r="52426" ht="0" hidden="1" customHeight="1" x14ac:dyDescent="0.25"/>
    <row r="52427" ht="0" hidden="1" customHeight="1" x14ac:dyDescent="0.25"/>
    <row r="52428" ht="0" hidden="1" customHeight="1" x14ac:dyDescent="0.25"/>
    <row r="52429" ht="0" hidden="1" customHeight="1" x14ac:dyDescent="0.25"/>
    <row r="52430" ht="0" hidden="1" customHeight="1" x14ac:dyDescent="0.25"/>
    <row r="52431" ht="0" hidden="1" customHeight="1" x14ac:dyDescent="0.25"/>
    <row r="52432" ht="0" hidden="1" customHeight="1" x14ac:dyDescent="0.25"/>
    <row r="52433" ht="0" hidden="1" customHeight="1" x14ac:dyDescent="0.25"/>
    <row r="52434" ht="0" hidden="1" customHeight="1" x14ac:dyDescent="0.25"/>
    <row r="52435" ht="0" hidden="1" customHeight="1" x14ac:dyDescent="0.25"/>
    <row r="52436" ht="0" hidden="1" customHeight="1" x14ac:dyDescent="0.25"/>
    <row r="52437" ht="0" hidden="1" customHeight="1" x14ac:dyDescent="0.25"/>
    <row r="52438" ht="0" hidden="1" customHeight="1" x14ac:dyDescent="0.25"/>
    <row r="52439" ht="0" hidden="1" customHeight="1" x14ac:dyDescent="0.25"/>
    <row r="52440" ht="0" hidden="1" customHeight="1" x14ac:dyDescent="0.25"/>
    <row r="52441" ht="0" hidden="1" customHeight="1" x14ac:dyDescent="0.25"/>
    <row r="52442" ht="0" hidden="1" customHeight="1" x14ac:dyDescent="0.25"/>
    <row r="52443" ht="0" hidden="1" customHeight="1" x14ac:dyDescent="0.25"/>
    <row r="52444" ht="0" hidden="1" customHeight="1" x14ac:dyDescent="0.25"/>
    <row r="52445" ht="0" hidden="1" customHeight="1" x14ac:dyDescent="0.25"/>
    <row r="52446" ht="0" hidden="1" customHeight="1" x14ac:dyDescent="0.25"/>
    <row r="52447" ht="0" hidden="1" customHeight="1" x14ac:dyDescent="0.25"/>
    <row r="52448" ht="0" hidden="1" customHeight="1" x14ac:dyDescent="0.25"/>
    <row r="52449" ht="0" hidden="1" customHeight="1" x14ac:dyDescent="0.25"/>
    <row r="52450" ht="0" hidden="1" customHeight="1" x14ac:dyDescent="0.25"/>
    <row r="52451" ht="0" hidden="1" customHeight="1" x14ac:dyDescent="0.25"/>
    <row r="52452" ht="0" hidden="1" customHeight="1" x14ac:dyDescent="0.25"/>
    <row r="52453" ht="0" hidden="1" customHeight="1" x14ac:dyDescent="0.25"/>
    <row r="52454" ht="0" hidden="1" customHeight="1" x14ac:dyDescent="0.25"/>
    <row r="52455" ht="0" hidden="1" customHeight="1" x14ac:dyDescent="0.25"/>
    <row r="52456" ht="0" hidden="1" customHeight="1" x14ac:dyDescent="0.25"/>
    <row r="52457" ht="0" hidden="1" customHeight="1" x14ac:dyDescent="0.25"/>
    <row r="52458" ht="0" hidden="1" customHeight="1" x14ac:dyDescent="0.25"/>
    <row r="52459" ht="0" hidden="1" customHeight="1" x14ac:dyDescent="0.25"/>
    <row r="52460" ht="0" hidden="1" customHeight="1" x14ac:dyDescent="0.25"/>
    <row r="52461" ht="0" hidden="1" customHeight="1" x14ac:dyDescent="0.25"/>
    <row r="52462" ht="0" hidden="1" customHeight="1" x14ac:dyDescent="0.25"/>
    <row r="52463" ht="0" hidden="1" customHeight="1" x14ac:dyDescent="0.25"/>
    <row r="52464" ht="0" hidden="1" customHeight="1" x14ac:dyDescent="0.25"/>
    <row r="52465" ht="0" hidden="1" customHeight="1" x14ac:dyDescent="0.25"/>
    <row r="52466" ht="0" hidden="1" customHeight="1" x14ac:dyDescent="0.25"/>
    <row r="52467" ht="0" hidden="1" customHeight="1" x14ac:dyDescent="0.25"/>
    <row r="52468" ht="0" hidden="1" customHeight="1" x14ac:dyDescent="0.25"/>
    <row r="52469" ht="0" hidden="1" customHeight="1" x14ac:dyDescent="0.25"/>
    <row r="52470" ht="0" hidden="1" customHeight="1" x14ac:dyDescent="0.25"/>
    <row r="52471" ht="0" hidden="1" customHeight="1" x14ac:dyDescent="0.25"/>
    <row r="52472" ht="0" hidden="1" customHeight="1" x14ac:dyDescent="0.25"/>
    <row r="52473" ht="0" hidden="1" customHeight="1" x14ac:dyDescent="0.25"/>
    <row r="52474" ht="0" hidden="1" customHeight="1" x14ac:dyDescent="0.25"/>
    <row r="52475" ht="0" hidden="1" customHeight="1" x14ac:dyDescent="0.25"/>
    <row r="52476" ht="0" hidden="1" customHeight="1" x14ac:dyDescent="0.25"/>
    <row r="52477" ht="0" hidden="1" customHeight="1" x14ac:dyDescent="0.25"/>
    <row r="52478" ht="0" hidden="1" customHeight="1" x14ac:dyDescent="0.25"/>
    <row r="52479" ht="0" hidden="1" customHeight="1" x14ac:dyDescent="0.25"/>
    <row r="52480" ht="0" hidden="1" customHeight="1" x14ac:dyDescent="0.25"/>
    <row r="52481" ht="0" hidden="1" customHeight="1" x14ac:dyDescent="0.25"/>
    <row r="52482" ht="0" hidden="1" customHeight="1" x14ac:dyDescent="0.25"/>
    <row r="52483" ht="0" hidden="1" customHeight="1" x14ac:dyDescent="0.25"/>
    <row r="52484" ht="0" hidden="1" customHeight="1" x14ac:dyDescent="0.25"/>
    <row r="52485" ht="0" hidden="1" customHeight="1" x14ac:dyDescent="0.25"/>
    <row r="52486" ht="0" hidden="1" customHeight="1" x14ac:dyDescent="0.25"/>
    <row r="52487" ht="0" hidden="1" customHeight="1" x14ac:dyDescent="0.25"/>
    <row r="52488" ht="0" hidden="1" customHeight="1" x14ac:dyDescent="0.25"/>
    <row r="52489" ht="0" hidden="1" customHeight="1" x14ac:dyDescent="0.25"/>
    <row r="52490" ht="0" hidden="1" customHeight="1" x14ac:dyDescent="0.25"/>
    <row r="52491" ht="0" hidden="1" customHeight="1" x14ac:dyDescent="0.25"/>
    <row r="52492" ht="0" hidden="1" customHeight="1" x14ac:dyDescent="0.25"/>
    <row r="52493" ht="0" hidden="1" customHeight="1" x14ac:dyDescent="0.25"/>
    <row r="52494" ht="0" hidden="1" customHeight="1" x14ac:dyDescent="0.25"/>
    <row r="52495" ht="0" hidden="1" customHeight="1" x14ac:dyDescent="0.25"/>
    <row r="52496" ht="0" hidden="1" customHeight="1" x14ac:dyDescent="0.25"/>
    <row r="52497" ht="0" hidden="1" customHeight="1" x14ac:dyDescent="0.25"/>
    <row r="52498" ht="0" hidden="1" customHeight="1" x14ac:dyDescent="0.25"/>
    <row r="52499" ht="0" hidden="1" customHeight="1" x14ac:dyDescent="0.25"/>
    <row r="52500" ht="0" hidden="1" customHeight="1" x14ac:dyDescent="0.25"/>
    <row r="52501" ht="0" hidden="1" customHeight="1" x14ac:dyDescent="0.25"/>
    <row r="52502" ht="0" hidden="1" customHeight="1" x14ac:dyDescent="0.25"/>
    <row r="52503" ht="0" hidden="1" customHeight="1" x14ac:dyDescent="0.25"/>
    <row r="52504" ht="0" hidden="1" customHeight="1" x14ac:dyDescent="0.25"/>
    <row r="52505" ht="0" hidden="1" customHeight="1" x14ac:dyDescent="0.25"/>
    <row r="52506" ht="0" hidden="1" customHeight="1" x14ac:dyDescent="0.25"/>
    <row r="52507" ht="0" hidden="1" customHeight="1" x14ac:dyDescent="0.25"/>
    <row r="52508" ht="0" hidden="1" customHeight="1" x14ac:dyDescent="0.25"/>
    <row r="52509" ht="0" hidden="1" customHeight="1" x14ac:dyDescent="0.25"/>
    <row r="52510" ht="0" hidden="1" customHeight="1" x14ac:dyDescent="0.25"/>
    <row r="52511" ht="0" hidden="1" customHeight="1" x14ac:dyDescent="0.25"/>
    <row r="52512" ht="0" hidden="1" customHeight="1" x14ac:dyDescent="0.25"/>
    <row r="52513" ht="0" hidden="1" customHeight="1" x14ac:dyDescent="0.25"/>
    <row r="52514" ht="0" hidden="1" customHeight="1" x14ac:dyDescent="0.25"/>
    <row r="52515" ht="0" hidden="1" customHeight="1" x14ac:dyDescent="0.25"/>
    <row r="52516" ht="0" hidden="1" customHeight="1" x14ac:dyDescent="0.25"/>
    <row r="52517" ht="0" hidden="1" customHeight="1" x14ac:dyDescent="0.25"/>
    <row r="52518" ht="0" hidden="1" customHeight="1" x14ac:dyDescent="0.25"/>
    <row r="52519" ht="0" hidden="1" customHeight="1" x14ac:dyDescent="0.25"/>
    <row r="52520" ht="0" hidden="1" customHeight="1" x14ac:dyDescent="0.25"/>
    <row r="52521" ht="0" hidden="1" customHeight="1" x14ac:dyDescent="0.25"/>
    <row r="52522" ht="0" hidden="1" customHeight="1" x14ac:dyDescent="0.25"/>
    <row r="52523" ht="0" hidden="1" customHeight="1" x14ac:dyDescent="0.25"/>
    <row r="52524" ht="0" hidden="1" customHeight="1" x14ac:dyDescent="0.25"/>
    <row r="52525" ht="0" hidden="1" customHeight="1" x14ac:dyDescent="0.25"/>
    <row r="52526" ht="0" hidden="1" customHeight="1" x14ac:dyDescent="0.25"/>
    <row r="52527" ht="0" hidden="1" customHeight="1" x14ac:dyDescent="0.25"/>
    <row r="52528" ht="0" hidden="1" customHeight="1" x14ac:dyDescent="0.25"/>
    <row r="52529" ht="0" hidden="1" customHeight="1" x14ac:dyDescent="0.25"/>
    <row r="52530" ht="0" hidden="1" customHeight="1" x14ac:dyDescent="0.25"/>
    <row r="52531" ht="0" hidden="1" customHeight="1" x14ac:dyDescent="0.25"/>
    <row r="52532" ht="0" hidden="1" customHeight="1" x14ac:dyDescent="0.25"/>
    <row r="52533" ht="0" hidden="1" customHeight="1" x14ac:dyDescent="0.25"/>
    <row r="52534" ht="0" hidden="1" customHeight="1" x14ac:dyDescent="0.25"/>
    <row r="52535" ht="0" hidden="1" customHeight="1" x14ac:dyDescent="0.25"/>
    <row r="52536" ht="0" hidden="1" customHeight="1" x14ac:dyDescent="0.25"/>
    <row r="52537" ht="0" hidden="1" customHeight="1" x14ac:dyDescent="0.25"/>
    <row r="52538" ht="0" hidden="1" customHeight="1" x14ac:dyDescent="0.25"/>
    <row r="52539" ht="0" hidden="1" customHeight="1" x14ac:dyDescent="0.25"/>
    <row r="52540" ht="0" hidden="1" customHeight="1" x14ac:dyDescent="0.25"/>
    <row r="52541" ht="0" hidden="1" customHeight="1" x14ac:dyDescent="0.25"/>
    <row r="52542" ht="0" hidden="1" customHeight="1" x14ac:dyDescent="0.25"/>
    <row r="52543" ht="0" hidden="1" customHeight="1" x14ac:dyDescent="0.25"/>
    <row r="52544" ht="0" hidden="1" customHeight="1" x14ac:dyDescent="0.25"/>
    <row r="52545" ht="0" hidden="1" customHeight="1" x14ac:dyDescent="0.25"/>
    <row r="52546" ht="0" hidden="1" customHeight="1" x14ac:dyDescent="0.25"/>
    <row r="52547" ht="0" hidden="1" customHeight="1" x14ac:dyDescent="0.25"/>
    <row r="52548" ht="0" hidden="1" customHeight="1" x14ac:dyDescent="0.25"/>
    <row r="52549" ht="0" hidden="1" customHeight="1" x14ac:dyDescent="0.25"/>
    <row r="52550" ht="0" hidden="1" customHeight="1" x14ac:dyDescent="0.25"/>
    <row r="52551" ht="0" hidden="1" customHeight="1" x14ac:dyDescent="0.25"/>
    <row r="52552" ht="0" hidden="1" customHeight="1" x14ac:dyDescent="0.25"/>
    <row r="52553" ht="0" hidden="1" customHeight="1" x14ac:dyDescent="0.25"/>
    <row r="52554" ht="0" hidden="1" customHeight="1" x14ac:dyDescent="0.25"/>
    <row r="52555" ht="0" hidden="1" customHeight="1" x14ac:dyDescent="0.25"/>
    <row r="52556" ht="0" hidden="1" customHeight="1" x14ac:dyDescent="0.25"/>
    <row r="52557" ht="0" hidden="1" customHeight="1" x14ac:dyDescent="0.25"/>
    <row r="52558" ht="0" hidden="1" customHeight="1" x14ac:dyDescent="0.25"/>
    <row r="52559" ht="0" hidden="1" customHeight="1" x14ac:dyDescent="0.25"/>
    <row r="52560" ht="0" hidden="1" customHeight="1" x14ac:dyDescent="0.25"/>
    <row r="52561" ht="0" hidden="1" customHeight="1" x14ac:dyDescent="0.25"/>
    <row r="52562" ht="0" hidden="1" customHeight="1" x14ac:dyDescent="0.25"/>
    <row r="52563" ht="0" hidden="1" customHeight="1" x14ac:dyDescent="0.25"/>
    <row r="52564" ht="0" hidden="1" customHeight="1" x14ac:dyDescent="0.25"/>
    <row r="52565" ht="0" hidden="1" customHeight="1" x14ac:dyDescent="0.25"/>
    <row r="52566" ht="0" hidden="1" customHeight="1" x14ac:dyDescent="0.25"/>
    <row r="52567" ht="0" hidden="1" customHeight="1" x14ac:dyDescent="0.25"/>
    <row r="52568" ht="0" hidden="1" customHeight="1" x14ac:dyDescent="0.25"/>
    <row r="52569" ht="0" hidden="1" customHeight="1" x14ac:dyDescent="0.25"/>
    <row r="52570" ht="0" hidden="1" customHeight="1" x14ac:dyDescent="0.25"/>
    <row r="52571" ht="0" hidden="1" customHeight="1" x14ac:dyDescent="0.25"/>
    <row r="52572" ht="0" hidden="1" customHeight="1" x14ac:dyDescent="0.25"/>
    <row r="52573" ht="0" hidden="1" customHeight="1" x14ac:dyDescent="0.25"/>
    <row r="52574" ht="0" hidden="1" customHeight="1" x14ac:dyDescent="0.25"/>
    <row r="52575" ht="0" hidden="1" customHeight="1" x14ac:dyDescent="0.25"/>
    <row r="52576" ht="0" hidden="1" customHeight="1" x14ac:dyDescent="0.25"/>
    <row r="52577" ht="0" hidden="1" customHeight="1" x14ac:dyDescent="0.25"/>
    <row r="52578" ht="0" hidden="1" customHeight="1" x14ac:dyDescent="0.25"/>
    <row r="52579" ht="0" hidden="1" customHeight="1" x14ac:dyDescent="0.25"/>
    <row r="52580" ht="0" hidden="1" customHeight="1" x14ac:dyDescent="0.25"/>
    <row r="52581" ht="0" hidden="1" customHeight="1" x14ac:dyDescent="0.25"/>
    <row r="52582" ht="0" hidden="1" customHeight="1" x14ac:dyDescent="0.25"/>
    <row r="52583" ht="0" hidden="1" customHeight="1" x14ac:dyDescent="0.25"/>
    <row r="52584" ht="0" hidden="1" customHeight="1" x14ac:dyDescent="0.25"/>
    <row r="52585" ht="0" hidden="1" customHeight="1" x14ac:dyDescent="0.25"/>
    <row r="52586" ht="0" hidden="1" customHeight="1" x14ac:dyDescent="0.25"/>
    <row r="52587" ht="0" hidden="1" customHeight="1" x14ac:dyDescent="0.25"/>
    <row r="52588" ht="0" hidden="1" customHeight="1" x14ac:dyDescent="0.25"/>
    <row r="52589" ht="0" hidden="1" customHeight="1" x14ac:dyDescent="0.25"/>
    <row r="52590" ht="0" hidden="1" customHeight="1" x14ac:dyDescent="0.25"/>
    <row r="52591" ht="0" hidden="1" customHeight="1" x14ac:dyDescent="0.25"/>
    <row r="52592" ht="0" hidden="1" customHeight="1" x14ac:dyDescent="0.25"/>
    <row r="52593" ht="0" hidden="1" customHeight="1" x14ac:dyDescent="0.25"/>
    <row r="52594" ht="0" hidden="1" customHeight="1" x14ac:dyDescent="0.25"/>
    <row r="52595" ht="0" hidden="1" customHeight="1" x14ac:dyDescent="0.25"/>
    <row r="52596" ht="0" hidden="1" customHeight="1" x14ac:dyDescent="0.25"/>
    <row r="52597" ht="0" hidden="1" customHeight="1" x14ac:dyDescent="0.25"/>
    <row r="52598" ht="0" hidden="1" customHeight="1" x14ac:dyDescent="0.25"/>
    <row r="52599" ht="0" hidden="1" customHeight="1" x14ac:dyDescent="0.25"/>
    <row r="52600" ht="0" hidden="1" customHeight="1" x14ac:dyDescent="0.25"/>
    <row r="52601" ht="0" hidden="1" customHeight="1" x14ac:dyDescent="0.25"/>
    <row r="52602" ht="0" hidden="1" customHeight="1" x14ac:dyDescent="0.25"/>
    <row r="52603" ht="0" hidden="1" customHeight="1" x14ac:dyDescent="0.25"/>
    <row r="52604" ht="0" hidden="1" customHeight="1" x14ac:dyDescent="0.25"/>
    <row r="52605" ht="0" hidden="1" customHeight="1" x14ac:dyDescent="0.25"/>
    <row r="52606" ht="0" hidden="1" customHeight="1" x14ac:dyDescent="0.25"/>
    <row r="52607" ht="0" hidden="1" customHeight="1" x14ac:dyDescent="0.25"/>
    <row r="52608" ht="0" hidden="1" customHeight="1" x14ac:dyDescent="0.25"/>
    <row r="52609" ht="0" hidden="1" customHeight="1" x14ac:dyDescent="0.25"/>
    <row r="52610" ht="0" hidden="1" customHeight="1" x14ac:dyDescent="0.25"/>
    <row r="52611" ht="0" hidden="1" customHeight="1" x14ac:dyDescent="0.25"/>
    <row r="52612" ht="0" hidden="1" customHeight="1" x14ac:dyDescent="0.25"/>
    <row r="52613" ht="0" hidden="1" customHeight="1" x14ac:dyDescent="0.25"/>
    <row r="52614" ht="0" hidden="1" customHeight="1" x14ac:dyDescent="0.25"/>
    <row r="52615" ht="0" hidden="1" customHeight="1" x14ac:dyDescent="0.25"/>
    <row r="52616" ht="0" hidden="1" customHeight="1" x14ac:dyDescent="0.25"/>
    <row r="52617" ht="0" hidden="1" customHeight="1" x14ac:dyDescent="0.25"/>
    <row r="52618" ht="0" hidden="1" customHeight="1" x14ac:dyDescent="0.25"/>
    <row r="52619" ht="0" hidden="1" customHeight="1" x14ac:dyDescent="0.25"/>
    <row r="52620" ht="0" hidden="1" customHeight="1" x14ac:dyDescent="0.25"/>
    <row r="52621" ht="0" hidden="1" customHeight="1" x14ac:dyDescent="0.25"/>
    <row r="52622" ht="0" hidden="1" customHeight="1" x14ac:dyDescent="0.25"/>
    <row r="52623" ht="0" hidden="1" customHeight="1" x14ac:dyDescent="0.25"/>
    <row r="52624" ht="0" hidden="1" customHeight="1" x14ac:dyDescent="0.25"/>
    <row r="52625" ht="0" hidden="1" customHeight="1" x14ac:dyDescent="0.25"/>
    <row r="52626" ht="0" hidden="1" customHeight="1" x14ac:dyDescent="0.25"/>
    <row r="52627" ht="0" hidden="1" customHeight="1" x14ac:dyDescent="0.25"/>
    <row r="52628" ht="0" hidden="1" customHeight="1" x14ac:dyDescent="0.25"/>
    <row r="52629" ht="0" hidden="1" customHeight="1" x14ac:dyDescent="0.25"/>
    <row r="52630" ht="0" hidden="1" customHeight="1" x14ac:dyDescent="0.25"/>
    <row r="52631" ht="0" hidden="1" customHeight="1" x14ac:dyDescent="0.25"/>
    <row r="52632" ht="0" hidden="1" customHeight="1" x14ac:dyDescent="0.25"/>
    <row r="52633" ht="0" hidden="1" customHeight="1" x14ac:dyDescent="0.25"/>
    <row r="52634" ht="0" hidden="1" customHeight="1" x14ac:dyDescent="0.25"/>
    <row r="52635" ht="0" hidden="1" customHeight="1" x14ac:dyDescent="0.25"/>
    <row r="52636" ht="0" hidden="1" customHeight="1" x14ac:dyDescent="0.25"/>
    <row r="52637" ht="0" hidden="1" customHeight="1" x14ac:dyDescent="0.25"/>
    <row r="52638" ht="0" hidden="1" customHeight="1" x14ac:dyDescent="0.25"/>
    <row r="52639" ht="0" hidden="1" customHeight="1" x14ac:dyDescent="0.25"/>
    <row r="52640" ht="0" hidden="1" customHeight="1" x14ac:dyDescent="0.25"/>
    <row r="52641" ht="0" hidden="1" customHeight="1" x14ac:dyDescent="0.25"/>
    <row r="52642" ht="0" hidden="1" customHeight="1" x14ac:dyDescent="0.25"/>
    <row r="52643" ht="0" hidden="1" customHeight="1" x14ac:dyDescent="0.25"/>
    <row r="52644" ht="0" hidden="1" customHeight="1" x14ac:dyDescent="0.25"/>
    <row r="52645" ht="0" hidden="1" customHeight="1" x14ac:dyDescent="0.25"/>
    <row r="52646" ht="0" hidden="1" customHeight="1" x14ac:dyDescent="0.25"/>
    <row r="52647" ht="0" hidden="1" customHeight="1" x14ac:dyDescent="0.25"/>
    <row r="52648" ht="0" hidden="1" customHeight="1" x14ac:dyDescent="0.25"/>
    <row r="52649" ht="0" hidden="1" customHeight="1" x14ac:dyDescent="0.25"/>
    <row r="52650" ht="0" hidden="1" customHeight="1" x14ac:dyDescent="0.25"/>
    <row r="52651" ht="0" hidden="1" customHeight="1" x14ac:dyDescent="0.25"/>
    <row r="52652" ht="0" hidden="1" customHeight="1" x14ac:dyDescent="0.25"/>
    <row r="52653" ht="0" hidden="1" customHeight="1" x14ac:dyDescent="0.25"/>
    <row r="52654" ht="0" hidden="1" customHeight="1" x14ac:dyDescent="0.25"/>
    <row r="52655" ht="0" hidden="1" customHeight="1" x14ac:dyDescent="0.25"/>
    <row r="52656" ht="0" hidden="1" customHeight="1" x14ac:dyDescent="0.25"/>
    <row r="52657" ht="0" hidden="1" customHeight="1" x14ac:dyDescent="0.25"/>
    <row r="52658" ht="0" hidden="1" customHeight="1" x14ac:dyDescent="0.25"/>
    <row r="52659" ht="0" hidden="1" customHeight="1" x14ac:dyDescent="0.25"/>
    <row r="52660" ht="0" hidden="1" customHeight="1" x14ac:dyDescent="0.25"/>
    <row r="52661" ht="0" hidden="1" customHeight="1" x14ac:dyDescent="0.25"/>
    <row r="52662" ht="0" hidden="1" customHeight="1" x14ac:dyDescent="0.25"/>
    <row r="52663" ht="0" hidden="1" customHeight="1" x14ac:dyDescent="0.25"/>
    <row r="52664" ht="0" hidden="1" customHeight="1" x14ac:dyDescent="0.25"/>
    <row r="52665" ht="0" hidden="1" customHeight="1" x14ac:dyDescent="0.25"/>
    <row r="52666" ht="0" hidden="1" customHeight="1" x14ac:dyDescent="0.25"/>
    <row r="52667" ht="0" hidden="1" customHeight="1" x14ac:dyDescent="0.25"/>
    <row r="52668" ht="0" hidden="1" customHeight="1" x14ac:dyDescent="0.25"/>
    <row r="52669" ht="0" hidden="1" customHeight="1" x14ac:dyDescent="0.25"/>
    <row r="52670" ht="0" hidden="1" customHeight="1" x14ac:dyDescent="0.25"/>
    <row r="52671" ht="0" hidden="1" customHeight="1" x14ac:dyDescent="0.25"/>
    <row r="52672" ht="0" hidden="1" customHeight="1" x14ac:dyDescent="0.25"/>
    <row r="52673" ht="0" hidden="1" customHeight="1" x14ac:dyDescent="0.25"/>
    <row r="52674" ht="0" hidden="1" customHeight="1" x14ac:dyDescent="0.25"/>
    <row r="52675" ht="0" hidden="1" customHeight="1" x14ac:dyDescent="0.25"/>
    <row r="52676" ht="0" hidden="1" customHeight="1" x14ac:dyDescent="0.25"/>
    <row r="52677" ht="0" hidden="1" customHeight="1" x14ac:dyDescent="0.25"/>
    <row r="52678" ht="0" hidden="1" customHeight="1" x14ac:dyDescent="0.25"/>
    <row r="52679" ht="0" hidden="1" customHeight="1" x14ac:dyDescent="0.25"/>
    <row r="52680" ht="0" hidden="1" customHeight="1" x14ac:dyDescent="0.25"/>
    <row r="52681" ht="0" hidden="1" customHeight="1" x14ac:dyDescent="0.25"/>
    <row r="52682" ht="0" hidden="1" customHeight="1" x14ac:dyDescent="0.25"/>
    <row r="52683" ht="0" hidden="1" customHeight="1" x14ac:dyDescent="0.25"/>
    <row r="52684" ht="0" hidden="1" customHeight="1" x14ac:dyDescent="0.25"/>
    <row r="52685" ht="0" hidden="1" customHeight="1" x14ac:dyDescent="0.25"/>
    <row r="52686" ht="0" hidden="1" customHeight="1" x14ac:dyDescent="0.25"/>
    <row r="52687" ht="0" hidden="1" customHeight="1" x14ac:dyDescent="0.25"/>
    <row r="52688" ht="0" hidden="1" customHeight="1" x14ac:dyDescent="0.25"/>
    <row r="52689" ht="0" hidden="1" customHeight="1" x14ac:dyDescent="0.25"/>
    <row r="52690" ht="0" hidden="1" customHeight="1" x14ac:dyDescent="0.25"/>
    <row r="52691" ht="0" hidden="1" customHeight="1" x14ac:dyDescent="0.25"/>
    <row r="52692" ht="0" hidden="1" customHeight="1" x14ac:dyDescent="0.25"/>
    <row r="52693" ht="0" hidden="1" customHeight="1" x14ac:dyDescent="0.25"/>
    <row r="52694" ht="0" hidden="1" customHeight="1" x14ac:dyDescent="0.25"/>
    <row r="52695" ht="0" hidden="1" customHeight="1" x14ac:dyDescent="0.25"/>
    <row r="52696" ht="0" hidden="1" customHeight="1" x14ac:dyDescent="0.25"/>
    <row r="52697" ht="0" hidden="1" customHeight="1" x14ac:dyDescent="0.25"/>
    <row r="52698" ht="0" hidden="1" customHeight="1" x14ac:dyDescent="0.25"/>
    <row r="52699" ht="0" hidden="1" customHeight="1" x14ac:dyDescent="0.25"/>
    <row r="52700" ht="0" hidden="1" customHeight="1" x14ac:dyDescent="0.25"/>
    <row r="52701" ht="0" hidden="1" customHeight="1" x14ac:dyDescent="0.25"/>
    <row r="52702" ht="0" hidden="1" customHeight="1" x14ac:dyDescent="0.25"/>
    <row r="52703" ht="0" hidden="1" customHeight="1" x14ac:dyDescent="0.25"/>
    <row r="52704" ht="0" hidden="1" customHeight="1" x14ac:dyDescent="0.25"/>
    <row r="52705" ht="0" hidden="1" customHeight="1" x14ac:dyDescent="0.25"/>
    <row r="52706" ht="0" hidden="1" customHeight="1" x14ac:dyDescent="0.25"/>
    <row r="52707" ht="0" hidden="1" customHeight="1" x14ac:dyDescent="0.25"/>
    <row r="52708" ht="0" hidden="1" customHeight="1" x14ac:dyDescent="0.25"/>
    <row r="52709" ht="0" hidden="1" customHeight="1" x14ac:dyDescent="0.25"/>
    <row r="52710" ht="0" hidden="1" customHeight="1" x14ac:dyDescent="0.25"/>
    <row r="52711" ht="0" hidden="1" customHeight="1" x14ac:dyDescent="0.25"/>
    <row r="52712" ht="0" hidden="1" customHeight="1" x14ac:dyDescent="0.25"/>
    <row r="52713" ht="0" hidden="1" customHeight="1" x14ac:dyDescent="0.25"/>
    <row r="52714" ht="0" hidden="1" customHeight="1" x14ac:dyDescent="0.25"/>
    <row r="52715" ht="0" hidden="1" customHeight="1" x14ac:dyDescent="0.25"/>
    <row r="52716" ht="0" hidden="1" customHeight="1" x14ac:dyDescent="0.25"/>
    <row r="52717" ht="0" hidden="1" customHeight="1" x14ac:dyDescent="0.25"/>
    <row r="52718" ht="0" hidden="1" customHeight="1" x14ac:dyDescent="0.25"/>
    <row r="52719" ht="0" hidden="1" customHeight="1" x14ac:dyDescent="0.25"/>
    <row r="52720" ht="0" hidden="1" customHeight="1" x14ac:dyDescent="0.25"/>
    <row r="52721" ht="0" hidden="1" customHeight="1" x14ac:dyDescent="0.25"/>
    <row r="52722" ht="0" hidden="1" customHeight="1" x14ac:dyDescent="0.25"/>
    <row r="52723" ht="0" hidden="1" customHeight="1" x14ac:dyDescent="0.25"/>
    <row r="52724" ht="0" hidden="1" customHeight="1" x14ac:dyDescent="0.25"/>
    <row r="52725" ht="0" hidden="1" customHeight="1" x14ac:dyDescent="0.25"/>
    <row r="52726" ht="0" hidden="1" customHeight="1" x14ac:dyDescent="0.25"/>
    <row r="52727" ht="0" hidden="1" customHeight="1" x14ac:dyDescent="0.25"/>
    <row r="52728" ht="0" hidden="1" customHeight="1" x14ac:dyDescent="0.25"/>
    <row r="52729" ht="0" hidden="1" customHeight="1" x14ac:dyDescent="0.25"/>
    <row r="52730" ht="0" hidden="1" customHeight="1" x14ac:dyDescent="0.25"/>
    <row r="52731" ht="0" hidden="1" customHeight="1" x14ac:dyDescent="0.25"/>
    <row r="52732" ht="0" hidden="1" customHeight="1" x14ac:dyDescent="0.25"/>
    <row r="52733" ht="0" hidden="1" customHeight="1" x14ac:dyDescent="0.25"/>
    <row r="52734" ht="0" hidden="1" customHeight="1" x14ac:dyDescent="0.25"/>
    <row r="52735" ht="0" hidden="1" customHeight="1" x14ac:dyDescent="0.25"/>
    <row r="52736" ht="0" hidden="1" customHeight="1" x14ac:dyDescent="0.25"/>
    <row r="52737" ht="0" hidden="1" customHeight="1" x14ac:dyDescent="0.25"/>
    <row r="52738" ht="0" hidden="1" customHeight="1" x14ac:dyDescent="0.25"/>
    <row r="52739" ht="0" hidden="1" customHeight="1" x14ac:dyDescent="0.25"/>
    <row r="52740" ht="0" hidden="1" customHeight="1" x14ac:dyDescent="0.25"/>
    <row r="52741" ht="0" hidden="1" customHeight="1" x14ac:dyDescent="0.25"/>
    <row r="52742" ht="0" hidden="1" customHeight="1" x14ac:dyDescent="0.25"/>
    <row r="52743" ht="0" hidden="1" customHeight="1" x14ac:dyDescent="0.25"/>
    <row r="52744" ht="0" hidden="1" customHeight="1" x14ac:dyDescent="0.25"/>
    <row r="52745" ht="0" hidden="1" customHeight="1" x14ac:dyDescent="0.25"/>
    <row r="52746" ht="0" hidden="1" customHeight="1" x14ac:dyDescent="0.25"/>
    <row r="52747" ht="0" hidden="1" customHeight="1" x14ac:dyDescent="0.25"/>
    <row r="52748" ht="0" hidden="1" customHeight="1" x14ac:dyDescent="0.25"/>
    <row r="52749" ht="0" hidden="1" customHeight="1" x14ac:dyDescent="0.25"/>
    <row r="52750" ht="0" hidden="1" customHeight="1" x14ac:dyDescent="0.25"/>
    <row r="52751" ht="0" hidden="1" customHeight="1" x14ac:dyDescent="0.25"/>
    <row r="52752" ht="0" hidden="1" customHeight="1" x14ac:dyDescent="0.25"/>
    <row r="52753" ht="0" hidden="1" customHeight="1" x14ac:dyDescent="0.25"/>
    <row r="52754" ht="0" hidden="1" customHeight="1" x14ac:dyDescent="0.25"/>
    <row r="52755" ht="0" hidden="1" customHeight="1" x14ac:dyDescent="0.25"/>
    <row r="52756" ht="0" hidden="1" customHeight="1" x14ac:dyDescent="0.25"/>
    <row r="52757" ht="0" hidden="1" customHeight="1" x14ac:dyDescent="0.25"/>
    <row r="52758" ht="0" hidden="1" customHeight="1" x14ac:dyDescent="0.25"/>
    <row r="52759" ht="0" hidden="1" customHeight="1" x14ac:dyDescent="0.25"/>
    <row r="52760" ht="0" hidden="1" customHeight="1" x14ac:dyDescent="0.25"/>
    <row r="52761" ht="0" hidden="1" customHeight="1" x14ac:dyDescent="0.25"/>
    <row r="52762" ht="0" hidden="1" customHeight="1" x14ac:dyDescent="0.25"/>
    <row r="52763" ht="0" hidden="1" customHeight="1" x14ac:dyDescent="0.25"/>
    <row r="52764" ht="0" hidden="1" customHeight="1" x14ac:dyDescent="0.25"/>
    <row r="52765" ht="0" hidden="1" customHeight="1" x14ac:dyDescent="0.25"/>
    <row r="52766" ht="0" hidden="1" customHeight="1" x14ac:dyDescent="0.25"/>
    <row r="52767" ht="0" hidden="1" customHeight="1" x14ac:dyDescent="0.25"/>
    <row r="52768" ht="0" hidden="1" customHeight="1" x14ac:dyDescent="0.25"/>
    <row r="52769" ht="0" hidden="1" customHeight="1" x14ac:dyDescent="0.25"/>
    <row r="52770" ht="0" hidden="1" customHeight="1" x14ac:dyDescent="0.25"/>
    <row r="52771" ht="0" hidden="1" customHeight="1" x14ac:dyDescent="0.25"/>
    <row r="52772" ht="0" hidden="1" customHeight="1" x14ac:dyDescent="0.25"/>
    <row r="52773" ht="0" hidden="1" customHeight="1" x14ac:dyDescent="0.25"/>
    <row r="52774" ht="0" hidden="1" customHeight="1" x14ac:dyDescent="0.25"/>
    <row r="52775" ht="0" hidden="1" customHeight="1" x14ac:dyDescent="0.25"/>
    <row r="52776" ht="0" hidden="1" customHeight="1" x14ac:dyDescent="0.25"/>
    <row r="52777" ht="0" hidden="1" customHeight="1" x14ac:dyDescent="0.25"/>
    <row r="52778" ht="0" hidden="1" customHeight="1" x14ac:dyDescent="0.25"/>
    <row r="52779" ht="0" hidden="1" customHeight="1" x14ac:dyDescent="0.25"/>
    <row r="52780" ht="0" hidden="1" customHeight="1" x14ac:dyDescent="0.25"/>
    <row r="52781" ht="0" hidden="1" customHeight="1" x14ac:dyDescent="0.25"/>
    <row r="52782" ht="0" hidden="1" customHeight="1" x14ac:dyDescent="0.25"/>
    <row r="52783" ht="0" hidden="1" customHeight="1" x14ac:dyDescent="0.25"/>
    <row r="52784" ht="0" hidden="1" customHeight="1" x14ac:dyDescent="0.25"/>
    <row r="52785" ht="0" hidden="1" customHeight="1" x14ac:dyDescent="0.25"/>
    <row r="52786" ht="0" hidden="1" customHeight="1" x14ac:dyDescent="0.25"/>
    <row r="52787" ht="0" hidden="1" customHeight="1" x14ac:dyDescent="0.25"/>
    <row r="52788" ht="0" hidden="1" customHeight="1" x14ac:dyDescent="0.25"/>
    <row r="52789" ht="0" hidden="1" customHeight="1" x14ac:dyDescent="0.25"/>
    <row r="52790" ht="0" hidden="1" customHeight="1" x14ac:dyDescent="0.25"/>
    <row r="52791" ht="0" hidden="1" customHeight="1" x14ac:dyDescent="0.25"/>
    <row r="52792" ht="0" hidden="1" customHeight="1" x14ac:dyDescent="0.25"/>
    <row r="52793" ht="0" hidden="1" customHeight="1" x14ac:dyDescent="0.25"/>
    <row r="52794" ht="0" hidden="1" customHeight="1" x14ac:dyDescent="0.25"/>
    <row r="52795" ht="0" hidden="1" customHeight="1" x14ac:dyDescent="0.25"/>
    <row r="52796" ht="0" hidden="1" customHeight="1" x14ac:dyDescent="0.25"/>
    <row r="52797" ht="0" hidden="1" customHeight="1" x14ac:dyDescent="0.25"/>
    <row r="52798" ht="0" hidden="1" customHeight="1" x14ac:dyDescent="0.25"/>
    <row r="52799" ht="0" hidden="1" customHeight="1" x14ac:dyDescent="0.25"/>
    <row r="52800" ht="0" hidden="1" customHeight="1" x14ac:dyDescent="0.25"/>
    <row r="52801" ht="0" hidden="1" customHeight="1" x14ac:dyDescent="0.25"/>
    <row r="52802" ht="0" hidden="1" customHeight="1" x14ac:dyDescent="0.25"/>
    <row r="52803" ht="0" hidden="1" customHeight="1" x14ac:dyDescent="0.25"/>
    <row r="52804" ht="0" hidden="1" customHeight="1" x14ac:dyDescent="0.25"/>
    <row r="52805" ht="0" hidden="1" customHeight="1" x14ac:dyDescent="0.25"/>
    <row r="52806" ht="0" hidden="1" customHeight="1" x14ac:dyDescent="0.25"/>
    <row r="52807" ht="0" hidden="1" customHeight="1" x14ac:dyDescent="0.25"/>
    <row r="52808" ht="0" hidden="1" customHeight="1" x14ac:dyDescent="0.25"/>
    <row r="52809" ht="0" hidden="1" customHeight="1" x14ac:dyDescent="0.25"/>
    <row r="52810" ht="0" hidden="1" customHeight="1" x14ac:dyDescent="0.25"/>
    <row r="52811" ht="0" hidden="1" customHeight="1" x14ac:dyDescent="0.25"/>
    <row r="52812" ht="0" hidden="1" customHeight="1" x14ac:dyDescent="0.25"/>
    <row r="52813" ht="0" hidden="1" customHeight="1" x14ac:dyDescent="0.25"/>
    <row r="52814" ht="0" hidden="1" customHeight="1" x14ac:dyDescent="0.25"/>
    <row r="52815" ht="0" hidden="1" customHeight="1" x14ac:dyDescent="0.25"/>
    <row r="52816" ht="0" hidden="1" customHeight="1" x14ac:dyDescent="0.25"/>
    <row r="52817" ht="0" hidden="1" customHeight="1" x14ac:dyDescent="0.25"/>
    <row r="52818" ht="0" hidden="1" customHeight="1" x14ac:dyDescent="0.25"/>
    <row r="52819" ht="0" hidden="1" customHeight="1" x14ac:dyDescent="0.25"/>
    <row r="52820" ht="0" hidden="1" customHeight="1" x14ac:dyDescent="0.25"/>
    <row r="52821" ht="0" hidden="1" customHeight="1" x14ac:dyDescent="0.25"/>
    <row r="52822" ht="0" hidden="1" customHeight="1" x14ac:dyDescent="0.25"/>
    <row r="52823" ht="0" hidden="1" customHeight="1" x14ac:dyDescent="0.25"/>
    <row r="52824" ht="0" hidden="1" customHeight="1" x14ac:dyDescent="0.25"/>
    <row r="52825" ht="0" hidden="1" customHeight="1" x14ac:dyDescent="0.25"/>
    <row r="52826" ht="0" hidden="1" customHeight="1" x14ac:dyDescent="0.25"/>
    <row r="52827" ht="0" hidden="1" customHeight="1" x14ac:dyDescent="0.25"/>
    <row r="52828" ht="0" hidden="1" customHeight="1" x14ac:dyDescent="0.25"/>
    <row r="52829" ht="0" hidden="1" customHeight="1" x14ac:dyDescent="0.25"/>
    <row r="52830" ht="0" hidden="1" customHeight="1" x14ac:dyDescent="0.25"/>
    <row r="52831" ht="0" hidden="1" customHeight="1" x14ac:dyDescent="0.25"/>
    <row r="52832" ht="0" hidden="1" customHeight="1" x14ac:dyDescent="0.25"/>
    <row r="52833" ht="0" hidden="1" customHeight="1" x14ac:dyDescent="0.25"/>
    <row r="52834" ht="0" hidden="1" customHeight="1" x14ac:dyDescent="0.25"/>
    <row r="52835" ht="0" hidden="1" customHeight="1" x14ac:dyDescent="0.25"/>
    <row r="52836" ht="0" hidden="1" customHeight="1" x14ac:dyDescent="0.25"/>
    <row r="52837" ht="0" hidden="1" customHeight="1" x14ac:dyDescent="0.25"/>
    <row r="52838" ht="0" hidden="1" customHeight="1" x14ac:dyDescent="0.25"/>
    <row r="52839" ht="0" hidden="1" customHeight="1" x14ac:dyDescent="0.25"/>
    <row r="52840" ht="0" hidden="1" customHeight="1" x14ac:dyDescent="0.25"/>
    <row r="52841" ht="0" hidden="1" customHeight="1" x14ac:dyDescent="0.25"/>
    <row r="52842" ht="0" hidden="1" customHeight="1" x14ac:dyDescent="0.25"/>
    <row r="52843" ht="0" hidden="1" customHeight="1" x14ac:dyDescent="0.25"/>
    <row r="52844" ht="0" hidden="1" customHeight="1" x14ac:dyDescent="0.25"/>
    <row r="52845" ht="0" hidden="1" customHeight="1" x14ac:dyDescent="0.25"/>
    <row r="52846" ht="0" hidden="1" customHeight="1" x14ac:dyDescent="0.25"/>
    <row r="52847" ht="0" hidden="1" customHeight="1" x14ac:dyDescent="0.25"/>
    <row r="52848" ht="0" hidden="1" customHeight="1" x14ac:dyDescent="0.25"/>
    <row r="52849" ht="0" hidden="1" customHeight="1" x14ac:dyDescent="0.25"/>
    <row r="52850" ht="0" hidden="1" customHeight="1" x14ac:dyDescent="0.25"/>
    <row r="52851" ht="0" hidden="1" customHeight="1" x14ac:dyDescent="0.25"/>
    <row r="52852" ht="0" hidden="1" customHeight="1" x14ac:dyDescent="0.25"/>
    <row r="52853" ht="0" hidden="1" customHeight="1" x14ac:dyDescent="0.25"/>
    <row r="52854" ht="0" hidden="1" customHeight="1" x14ac:dyDescent="0.25"/>
    <row r="52855" ht="0" hidden="1" customHeight="1" x14ac:dyDescent="0.25"/>
    <row r="52856" ht="0" hidden="1" customHeight="1" x14ac:dyDescent="0.25"/>
    <row r="52857" ht="0" hidden="1" customHeight="1" x14ac:dyDescent="0.25"/>
    <row r="52858" ht="0" hidden="1" customHeight="1" x14ac:dyDescent="0.25"/>
    <row r="52859" ht="0" hidden="1" customHeight="1" x14ac:dyDescent="0.25"/>
    <row r="52860" ht="0" hidden="1" customHeight="1" x14ac:dyDescent="0.25"/>
    <row r="52861" ht="0" hidden="1" customHeight="1" x14ac:dyDescent="0.25"/>
    <row r="52862" ht="0" hidden="1" customHeight="1" x14ac:dyDescent="0.25"/>
    <row r="52863" ht="0" hidden="1" customHeight="1" x14ac:dyDescent="0.25"/>
    <row r="52864" ht="0" hidden="1" customHeight="1" x14ac:dyDescent="0.25"/>
    <row r="52865" ht="0" hidden="1" customHeight="1" x14ac:dyDescent="0.25"/>
    <row r="52866" ht="0" hidden="1" customHeight="1" x14ac:dyDescent="0.25"/>
    <row r="52867" ht="0" hidden="1" customHeight="1" x14ac:dyDescent="0.25"/>
    <row r="52868" ht="0" hidden="1" customHeight="1" x14ac:dyDescent="0.25"/>
    <row r="52869" ht="0" hidden="1" customHeight="1" x14ac:dyDescent="0.25"/>
    <row r="52870" ht="0" hidden="1" customHeight="1" x14ac:dyDescent="0.25"/>
    <row r="52871" ht="0" hidden="1" customHeight="1" x14ac:dyDescent="0.25"/>
    <row r="52872" ht="0" hidden="1" customHeight="1" x14ac:dyDescent="0.25"/>
    <row r="52873" ht="0" hidden="1" customHeight="1" x14ac:dyDescent="0.25"/>
    <row r="52874" ht="0" hidden="1" customHeight="1" x14ac:dyDescent="0.25"/>
    <row r="52875" ht="0" hidden="1" customHeight="1" x14ac:dyDescent="0.25"/>
    <row r="52876" ht="0" hidden="1" customHeight="1" x14ac:dyDescent="0.25"/>
    <row r="52877" ht="0" hidden="1" customHeight="1" x14ac:dyDescent="0.25"/>
    <row r="52878" ht="0" hidden="1" customHeight="1" x14ac:dyDescent="0.25"/>
    <row r="52879" ht="0" hidden="1" customHeight="1" x14ac:dyDescent="0.25"/>
    <row r="52880" ht="0" hidden="1" customHeight="1" x14ac:dyDescent="0.25"/>
    <row r="52881" ht="0" hidden="1" customHeight="1" x14ac:dyDescent="0.25"/>
    <row r="52882" ht="0" hidden="1" customHeight="1" x14ac:dyDescent="0.25"/>
    <row r="52883" ht="0" hidden="1" customHeight="1" x14ac:dyDescent="0.25"/>
    <row r="52884" ht="0" hidden="1" customHeight="1" x14ac:dyDescent="0.25"/>
    <row r="52885" ht="0" hidden="1" customHeight="1" x14ac:dyDescent="0.25"/>
    <row r="52886" ht="0" hidden="1" customHeight="1" x14ac:dyDescent="0.25"/>
    <row r="52887" ht="0" hidden="1" customHeight="1" x14ac:dyDescent="0.25"/>
    <row r="52888" ht="0" hidden="1" customHeight="1" x14ac:dyDescent="0.25"/>
    <row r="52889" ht="0" hidden="1" customHeight="1" x14ac:dyDescent="0.25"/>
    <row r="52890" ht="0" hidden="1" customHeight="1" x14ac:dyDescent="0.25"/>
    <row r="52891" ht="0" hidden="1" customHeight="1" x14ac:dyDescent="0.25"/>
    <row r="52892" ht="0" hidden="1" customHeight="1" x14ac:dyDescent="0.25"/>
    <row r="52893" ht="0" hidden="1" customHeight="1" x14ac:dyDescent="0.25"/>
    <row r="52894" ht="0" hidden="1" customHeight="1" x14ac:dyDescent="0.25"/>
    <row r="52895" ht="0" hidden="1" customHeight="1" x14ac:dyDescent="0.25"/>
    <row r="52896" ht="0" hidden="1" customHeight="1" x14ac:dyDescent="0.25"/>
    <row r="52897" ht="0" hidden="1" customHeight="1" x14ac:dyDescent="0.25"/>
    <row r="52898" ht="0" hidden="1" customHeight="1" x14ac:dyDescent="0.25"/>
    <row r="52899" ht="0" hidden="1" customHeight="1" x14ac:dyDescent="0.25"/>
    <row r="52900" ht="0" hidden="1" customHeight="1" x14ac:dyDescent="0.25"/>
    <row r="52901" ht="0" hidden="1" customHeight="1" x14ac:dyDescent="0.25"/>
    <row r="52902" ht="0" hidden="1" customHeight="1" x14ac:dyDescent="0.25"/>
    <row r="52903" ht="0" hidden="1" customHeight="1" x14ac:dyDescent="0.25"/>
    <row r="52904" ht="0" hidden="1" customHeight="1" x14ac:dyDescent="0.25"/>
    <row r="52905" ht="0" hidden="1" customHeight="1" x14ac:dyDescent="0.25"/>
    <row r="52906" ht="0" hidden="1" customHeight="1" x14ac:dyDescent="0.25"/>
    <row r="52907" ht="0" hidden="1" customHeight="1" x14ac:dyDescent="0.25"/>
    <row r="52908" ht="0" hidden="1" customHeight="1" x14ac:dyDescent="0.25"/>
    <row r="52909" ht="0" hidden="1" customHeight="1" x14ac:dyDescent="0.25"/>
    <row r="52910" ht="0" hidden="1" customHeight="1" x14ac:dyDescent="0.25"/>
    <row r="52911" ht="0" hidden="1" customHeight="1" x14ac:dyDescent="0.25"/>
    <row r="52912" ht="0" hidden="1" customHeight="1" x14ac:dyDescent="0.25"/>
    <row r="52913" ht="0" hidden="1" customHeight="1" x14ac:dyDescent="0.25"/>
    <row r="52914" ht="0" hidden="1" customHeight="1" x14ac:dyDescent="0.25"/>
    <row r="52915" ht="0" hidden="1" customHeight="1" x14ac:dyDescent="0.25"/>
    <row r="52916" ht="0" hidden="1" customHeight="1" x14ac:dyDescent="0.25"/>
    <row r="52917" ht="0" hidden="1" customHeight="1" x14ac:dyDescent="0.25"/>
    <row r="52918" ht="0" hidden="1" customHeight="1" x14ac:dyDescent="0.25"/>
    <row r="52919" ht="0" hidden="1" customHeight="1" x14ac:dyDescent="0.25"/>
    <row r="52920" ht="0" hidden="1" customHeight="1" x14ac:dyDescent="0.25"/>
    <row r="52921" ht="0" hidden="1" customHeight="1" x14ac:dyDescent="0.25"/>
    <row r="52922" ht="0" hidden="1" customHeight="1" x14ac:dyDescent="0.25"/>
    <row r="52923" ht="0" hidden="1" customHeight="1" x14ac:dyDescent="0.25"/>
    <row r="52924" ht="0" hidden="1" customHeight="1" x14ac:dyDescent="0.25"/>
    <row r="52925" ht="0" hidden="1" customHeight="1" x14ac:dyDescent="0.25"/>
    <row r="52926" ht="0" hidden="1" customHeight="1" x14ac:dyDescent="0.25"/>
    <row r="52927" ht="0" hidden="1" customHeight="1" x14ac:dyDescent="0.25"/>
    <row r="52928" ht="0" hidden="1" customHeight="1" x14ac:dyDescent="0.25"/>
    <row r="52929" ht="0" hidden="1" customHeight="1" x14ac:dyDescent="0.25"/>
    <row r="52930" ht="0" hidden="1" customHeight="1" x14ac:dyDescent="0.25"/>
    <row r="52931" ht="0" hidden="1" customHeight="1" x14ac:dyDescent="0.25"/>
    <row r="52932" ht="0" hidden="1" customHeight="1" x14ac:dyDescent="0.25"/>
    <row r="52933" ht="0" hidden="1" customHeight="1" x14ac:dyDescent="0.25"/>
    <row r="52934" ht="0" hidden="1" customHeight="1" x14ac:dyDescent="0.25"/>
    <row r="52935" ht="0" hidden="1" customHeight="1" x14ac:dyDescent="0.25"/>
    <row r="52936" ht="0" hidden="1" customHeight="1" x14ac:dyDescent="0.25"/>
    <row r="52937" ht="0" hidden="1" customHeight="1" x14ac:dyDescent="0.25"/>
    <row r="52938" ht="0" hidden="1" customHeight="1" x14ac:dyDescent="0.25"/>
    <row r="52939" ht="0" hidden="1" customHeight="1" x14ac:dyDescent="0.25"/>
    <row r="52940" ht="0" hidden="1" customHeight="1" x14ac:dyDescent="0.25"/>
    <row r="52941" ht="0" hidden="1" customHeight="1" x14ac:dyDescent="0.25"/>
    <row r="52942" ht="0" hidden="1" customHeight="1" x14ac:dyDescent="0.25"/>
    <row r="52943" ht="0" hidden="1" customHeight="1" x14ac:dyDescent="0.25"/>
    <row r="52944" ht="0" hidden="1" customHeight="1" x14ac:dyDescent="0.25"/>
    <row r="52945" ht="0" hidden="1" customHeight="1" x14ac:dyDescent="0.25"/>
    <row r="52946" ht="0" hidden="1" customHeight="1" x14ac:dyDescent="0.25"/>
    <row r="52947" ht="0" hidden="1" customHeight="1" x14ac:dyDescent="0.25"/>
    <row r="52948" ht="0" hidden="1" customHeight="1" x14ac:dyDescent="0.25"/>
    <row r="52949" ht="0" hidden="1" customHeight="1" x14ac:dyDescent="0.25"/>
    <row r="52950" ht="0" hidden="1" customHeight="1" x14ac:dyDescent="0.25"/>
    <row r="52951" ht="0" hidden="1" customHeight="1" x14ac:dyDescent="0.25"/>
    <row r="52952" ht="0" hidden="1" customHeight="1" x14ac:dyDescent="0.25"/>
    <row r="52953" ht="0" hidden="1" customHeight="1" x14ac:dyDescent="0.25"/>
    <row r="52954" ht="0" hidden="1" customHeight="1" x14ac:dyDescent="0.25"/>
    <row r="52955" ht="0" hidden="1" customHeight="1" x14ac:dyDescent="0.25"/>
    <row r="52956" ht="0" hidden="1" customHeight="1" x14ac:dyDescent="0.25"/>
    <row r="52957" ht="0" hidden="1" customHeight="1" x14ac:dyDescent="0.25"/>
    <row r="52958" ht="0" hidden="1" customHeight="1" x14ac:dyDescent="0.25"/>
    <row r="52959" ht="0" hidden="1" customHeight="1" x14ac:dyDescent="0.25"/>
    <row r="52960" ht="0" hidden="1" customHeight="1" x14ac:dyDescent="0.25"/>
    <row r="52961" ht="0" hidden="1" customHeight="1" x14ac:dyDescent="0.25"/>
    <row r="52962" ht="0" hidden="1" customHeight="1" x14ac:dyDescent="0.25"/>
    <row r="52963" ht="0" hidden="1" customHeight="1" x14ac:dyDescent="0.25"/>
    <row r="52964" ht="0" hidden="1" customHeight="1" x14ac:dyDescent="0.25"/>
    <row r="52965" ht="0" hidden="1" customHeight="1" x14ac:dyDescent="0.25"/>
    <row r="52966" ht="0" hidden="1" customHeight="1" x14ac:dyDescent="0.25"/>
    <row r="52967" ht="0" hidden="1" customHeight="1" x14ac:dyDescent="0.25"/>
    <row r="52968" ht="0" hidden="1" customHeight="1" x14ac:dyDescent="0.25"/>
    <row r="52969" ht="0" hidden="1" customHeight="1" x14ac:dyDescent="0.25"/>
    <row r="52970" ht="0" hidden="1" customHeight="1" x14ac:dyDescent="0.25"/>
    <row r="52971" ht="0" hidden="1" customHeight="1" x14ac:dyDescent="0.25"/>
    <row r="52972" ht="0" hidden="1" customHeight="1" x14ac:dyDescent="0.25"/>
    <row r="52973" ht="0" hidden="1" customHeight="1" x14ac:dyDescent="0.25"/>
    <row r="52974" ht="0" hidden="1" customHeight="1" x14ac:dyDescent="0.25"/>
    <row r="52975" ht="0" hidden="1" customHeight="1" x14ac:dyDescent="0.25"/>
    <row r="52976" ht="0" hidden="1" customHeight="1" x14ac:dyDescent="0.25"/>
    <row r="52977" ht="0" hidden="1" customHeight="1" x14ac:dyDescent="0.25"/>
    <row r="52978" ht="0" hidden="1" customHeight="1" x14ac:dyDescent="0.25"/>
    <row r="52979" ht="0" hidden="1" customHeight="1" x14ac:dyDescent="0.25"/>
    <row r="52980" ht="0" hidden="1" customHeight="1" x14ac:dyDescent="0.25"/>
    <row r="52981" ht="0" hidden="1" customHeight="1" x14ac:dyDescent="0.25"/>
    <row r="52982" ht="0" hidden="1" customHeight="1" x14ac:dyDescent="0.25"/>
    <row r="52983" ht="0" hidden="1" customHeight="1" x14ac:dyDescent="0.25"/>
    <row r="52984" ht="0" hidden="1" customHeight="1" x14ac:dyDescent="0.25"/>
    <row r="52985" ht="0" hidden="1" customHeight="1" x14ac:dyDescent="0.25"/>
    <row r="52986" ht="0" hidden="1" customHeight="1" x14ac:dyDescent="0.25"/>
    <row r="52987" ht="0" hidden="1" customHeight="1" x14ac:dyDescent="0.25"/>
    <row r="52988" ht="0" hidden="1" customHeight="1" x14ac:dyDescent="0.25"/>
    <row r="52989" ht="0" hidden="1" customHeight="1" x14ac:dyDescent="0.25"/>
    <row r="52990" ht="0" hidden="1" customHeight="1" x14ac:dyDescent="0.25"/>
    <row r="52991" ht="0" hidden="1" customHeight="1" x14ac:dyDescent="0.25"/>
    <row r="52992" ht="0" hidden="1" customHeight="1" x14ac:dyDescent="0.25"/>
    <row r="52993" ht="0" hidden="1" customHeight="1" x14ac:dyDescent="0.25"/>
    <row r="52994" ht="0" hidden="1" customHeight="1" x14ac:dyDescent="0.25"/>
    <row r="52995" ht="0" hidden="1" customHeight="1" x14ac:dyDescent="0.25"/>
    <row r="52996" ht="0" hidden="1" customHeight="1" x14ac:dyDescent="0.25"/>
    <row r="52997" ht="0" hidden="1" customHeight="1" x14ac:dyDescent="0.25"/>
    <row r="52998" ht="0" hidden="1" customHeight="1" x14ac:dyDescent="0.25"/>
    <row r="52999" ht="0" hidden="1" customHeight="1" x14ac:dyDescent="0.25"/>
    <row r="53000" ht="0" hidden="1" customHeight="1" x14ac:dyDescent="0.25"/>
    <row r="53001" ht="0" hidden="1" customHeight="1" x14ac:dyDescent="0.25"/>
    <row r="53002" ht="0" hidden="1" customHeight="1" x14ac:dyDescent="0.25"/>
    <row r="53003" ht="0" hidden="1" customHeight="1" x14ac:dyDescent="0.25"/>
    <row r="53004" ht="0" hidden="1" customHeight="1" x14ac:dyDescent="0.25"/>
    <row r="53005" ht="0" hidden="1" customHeight="1" x14ac:dyDescent="0.25"/>
    <row r="53006" ht="0" hidden="1" customHeight="1" x14ac:dyDescent="0.25"/>
    <row r="53007" ht="0" hidden="1" customHeight="1" x14ac:dyDescent="0.25"/>
    <row r="53008" ht="0" hidden="1" customHeight="1" x14ac:dyDescent="0.25"/>
    <row r="53009" ht="0" hidden="1" customHeight="1" x14ac:dyDescent="0.25"/>
    <row r="53010" ht="0" hidden="1" customHeight="1" x14ac:dyDescent="0.25"/>
    <row r="53011" ht="0" hidden="1" customHeight="1" x14ac:dyDescent="0.25"/>
    <row r="53012" ht="0" hidden="1" customHeight="1" x14ac:dyDescent="0.25"/>
    <row r="53013" ht="0" hidden="1" customHeight="1" x14ac:dyDescent="0.25"/>
    <row r="53014" ht="0" hidden="1" customHeight="1" x14ac:dyDescent="0.25"/>
    <row r="53015" ht="0" hidden="1" customHeight="1" x14ac:dyDescent="0.25"/>
    <row r="53016" ht="0" hidden="1" customHeight="1" x14ac:dyDescent="0.25"/>
    <row r="53017" ht="0" hidden="1" customHeight="1" x14ac:dyDescent="0.25"/>
    <row r="53018" ht="0" hidden="1" customHeight="1" x14ac:dyDescent="0.25"/>
    <row r="53019" ht="0" hidden="1" customHeight="1" x14ac:dyDescent="0.25"/>
    <row r="53020" ht="0" hidden="1" customHeight="1" x14ac:dyDescent="0.25"/>
    <row r="53021" ht="0" hidden="1" customHeight="1" x14ac:dyDescent="0.25"/>
    <row r="53022" ht="0" hidden="1" customHeight="1" x14ac:dyDescent="0.25"/>
    <row r="53023" ht="0" hidden="1" customHeight="1" x14ac:dyDescent="0.25"/>
    <row r="53024" ht="0" hidden="1" customHeight="1" x14ac:dyDescent="0.25"/>
    <row r="53025" ht="0" hidden="1" customHeight="1" x14ac:dyDescent="0.25"/>
    <row r="53026" ht="0" hidden="1" customHeight="1" x14ac:dyDescent="0.25"/>
    <row r="53027" ht="0" hidden="1" customHeight="1" x14ac:dyDescent="0.25"/>
    <row r="53028" ht="0" hidden="1" customHeight="1" x14ac:dyDescent="0.25"/>
    <row r="53029" ht="0" hidden="1" customHeight="1" x14ac:dyDescent="0.25"/>
    <row r="53030" ht="0" hidden="1" customHeight="1" x14ac:dyDescent="0.25"/>
    <row r="53031" ht="0" hidden="1" customHeight="1" x14ac:dyDescent="0.25"/>
    <row r="53032" ht="0" hidden="1" customHeight="1" x14ac:dyDescent="0.25"/>
    <row r="53033" ht="0" hidden="1" customHeight="1" x14ac:dyDescent="0.25"/>
    <row r="53034" ht="0" hidden="1" customHeight="1" x14ac:dyDescent="0.25"/>
    <row r="53035" ht="0" hidden="1" customHeight="1" x14ac:dyDescent="0.25"/>
    <row r="53036" ht="0" hidden="1" customHeight="1" x14ac:dyDescent="0.25"/>
    <row r="53037" ht="0" hidden="1" customHeight="1" x14ac:dyDescent="0.25"/>
    <row r="53038" ht="0" hidden="1" customHeight="1" x14ac:dyDescent="0.25"/>
    <row r="53039" ht="0" hidden="1" customHeight="1" x14ac:dyDescent="0.25"/>
    <row r="53040" ht="0" hidden="1" customHeight="1" x14ac:dyDescent="0.25"/>
    <row r="53041" ht="0" hidden="1" customHeight="1" x14ac:dyDescent="0.25"/>
    <row r="53042" ht="0" hidden="1" customHeight="1" x14ac:dyDescent="0.25"/>
    <row r="53043" ht="0" hidden="1" customHeight="1" x14ac:dyDescent="0.25"/>
    <row r="53044" ht="0" hidden="1" customHeight="1" x14ac:dyDescent="0.25"/>
    <row r="53045" ht="0" hidden="1" customHeight="1" x14ac:dyDescent="0.25"/>
    <row r="53046" ht="0" hidden="1" customHeight="1" x14ac:dyDescent="0.25"/>
    <row r="53047" ht="0" hidden="1" customHeight="1" x14ac:dyDescent="0.25"/>
    <row r="53048" ht="0" hidden="1" customHeight="1" x14ac:dyDescent="0.25"/>
    <row r="53049" ht="0" hidden="1" customHeight="1" x14ac:dyDescent="0.25"/>
    <row r="53050" ht="0" hidden="1" customHeight="1" x14ac:dyDescent="0.25"/>
    <row r="53051" ht="0" hidden="1" customHeight="1" x14ac:dyDescent="0.25"/>
    <row r="53052" ht="0" hidden="1" customHeight="1" x14ac:dyDescent="0.25"/>
    <row r="53053" ht="0" hidden="1" customHeight="1" x14ac:dyDescent="0.25"/>
    <row r="53054" ht="0" hidden="1" customHeight="1" x14ac:dyDescent="0.25"/>
    <row r="53055" ht="0" hidden="1" customHeight="1" x14ac:dyDescent="0.25"/>
    <row r="53056" ht="0" hidden="1" customHeight="1" x14ac:dyDescent="0.25"/>
    <row r="53057" ht="0" hidden="1" customHeight="1" x14ac:dyDescent="0.25"/>
    <row r="53058" ht="0" hidden="1" customHeight="1" x14ac:dyDescent="0.25"/>
    <row r="53059" ht="0" hidden="1" customHeight="1" x14ac:dyDescent="0.25"/>
    <row r="53060" ht="0" hidden="1" customHeight="1" x14ac:dyDescent="0.25"/>
    <row r="53061" ht="0" hidden="1" customHeight="1" x14ac:dyDescent="0.25"/>
    <row r="53062" ht="0" hidden="1" customHeight="1" x14ac:dyDescent="0.25"/>
    <row r="53063" ht="0" hidden="1" customHeight="1" x14ac:dyDescent="0.25"/>
    <row r="53064" ht="0" hidden="1" customHeight="1" x14ac:dyDescent="0.25"/>
    <row r="53065" ht="0" hidden="1" customHeight="1" x14ac:dyDescent="0.25"/>
    <row r="53066" ht="0" hidden="1" customHeight="1" x14ac:dyDescent="0.25"/>
    <row r="53067" ht="0" hidden="1" customHeight="1" x14ac:dyDescent="0.25"/>
    <row r="53068" ht="0" hidden="1" customHeight="1" x14ac:dyDescent="0.25"/>
    <row r="53069" ht="0" hidden="1" customHeight="1" x14ac:dyDescent="0.25"/>
    <row r="53070" ht="0" hidden="1" customHeight="1" x14ac:dyDescent="0.25"/>
    <row r="53071" ht="0" hidden="1" customHeight="1" x14ac:dyDescent="0.25"/>
    <row r="53072" ht="0" hidden="1" customHeight="1" x14ac:dyDescent="0.25"/>
    <row r="53073" ht="0" hidden="1" customHeight="1" x14ac:dyDescent="0.25"/>
    <row r="53074" ht="0" hidden="1" customHeight="1" x14ac:dyDescent="0.25"/>
    <row r="53075" ht="0" hidden="1" customHeight="1" x14ac:dyDescent="0.25"/>
    <row r="53076" ht="0" hidden="1" customHeight="1" x14ac:dyDescent="0.25"/>
    <row r="53077" ht="0" hidden="1" customHeight="1" x14ac:dyDescent="0.25"/>
    <row r="53078" ht="0" hidden="1" customHeight="1" x14ac:dyDescent="0.25"/>
    <row r="53079" ht="0" hidden="1" customHeight="1" x14ac:dyDescent="0.25"/>
    <row r="53080" ht="0" hidden="1" customHeight="1" x14ac:dyDescent="0.25"/>
    <row r="53081" ht="0" hidden="1" customHeight="1" x14ac:dyDescent="0.25"/>
    <row r="53082" ht="0" hidden="1" customHeight="1" x14ac:dyDescent="0.25"/>
    <row r="53083" ht="0" hidden="1" customHeight="1" x14ac:dyDescent="0.25"/>
    <row r="53084" ht="0" hidden="1" customHeight="1" x14ac:dyDescent="0.25"/>
    <row r="53085" ht="0" hidden="1" customHeight="1" x14ac:dyDescent="0.25"/>
    <row r="53086" ht="0" hidden="1" customHeight="1" x14ac:dyDescent="0.25"/>
    <row r="53087" ht="0" hidden="1" customHeight="1" x14ac:dyDescent="0.25"/>
    <row r="53088" ht="0" hidden="1" customHeight="1" x14ac:dyDescent="0.25"/>
    <row r="53089" ht="0" hidden="1" customHeight="1" x14ac:dyDescent="0.25"/>
    <row r="53090" ht="0" hidden="1" customHeight="1" x14ac:dyDescent="0.25"/>
    <row r="53091" ht="0" hidden="1" customHeight="1" x14ac:dyDescent="0.25"/>
    <row r="53092" ht="0" hidden="1" customHeight="1" x14ac:dyDescent="0.25"/>
    <row r="53093" ht="0" hidden="1" customHeight="1" x14ac:dyDescent="0.25"/>
    <row r="53094" ht="0" hidden="1" customHeight="1" x14ac:dyDescent="0.25"/>
    <row r="53095" ht="0" hidden="1" customHeight="1" x14ac:dyDescent="0.25"/>
    <row r="53096" ht="0" hidden="1" customHeight="1" x14ac:dyDescent="0.25"/>
    <row r="53097" ht="0" hidden="1" customHeight="1" x14ac:dyDescent="0.25"/>
    <row r="53098" ht="0" hidden="1" customHeight="1" x14ac:dyDescent="0.25"/>
    <row r="53099" ht="0" hidden="1" customHeight="1" x14ac:dyDescent="0.25"/>
    <row r="53100" ht="0" hidden="1" customHeight="1" x14ac:dyDescent="0.25"/>
    <row r="53101" ht="0" hidden="1" customHeight="1" x14ac:dyDescent="0.25"/>
    <row r="53102" ht="0" hidden="1" customHeight="1" x14ac:dyDescent="0.25"/>
    <row r="53103" ht="0" hidden="1" customHeight="1" x14ac:dyDescent="0.25"/>
    <row r="53104" ht="0" hidden="1" customHeight="1" x14ac:dyDescent="0.25"/>
    <row r="53105" ht="0" hidden="1" customHeight="1" x14ac:dyDescent="0.25"/>
    <row r="53106" ht="0" hidden="1" customHeight="1" x14ac:dyDescent="0.25"/>
    <row r="53107" ht="0" hidden="1" customHeight="1" x14ac:dyDescent="0.25"/>
    <row r="53108" ht="0" hidden="1" customHeight="1" x14ac:dyDescent="0.25"/>
    <row r="53109" ht="0" hidden="1" customHeight="1" x14ac:dyDescent="0.25"/>
    <row r="53110" ht="0" hidden="1" customHeight="1" x14ac:dyDescent="0.25"/>
    <row r="53111" ht="0" hidden="1" customHeight="1" x14ac:dyDescent="0.25"/>
    <row r="53112" ht="0" hidden="1" customHeight="1" x14ac:dyDescent="0.25"/>
    <row r="53113" ht="0" hidden="1" customHeight="1" x14ac:dyDescent="0.25"/>
    <row r="53114" ht="0" hidden="1" customHeight="1" x14ac:dyDescent="0.25"/>
    <row r="53115" ht="0" hidden="1" customHeight="1" x14ac:dyDescent="0.25"/>
    <row r="53116" ht="0" hidden="1" customHeight="1" x14ac:dyDescent="0.25"/>
    <row r="53117" ht="0" hidden="1" customHeight="1" x14ac:dyDescent="0.25"/>
    <row r="53118" ht="0" hidden="1" customHeight="1" x14ac:dyDescent="0.25"/>
    <row r="53119" ht="0" hidden="1" customHeight="1" x14ac:dyDescent="0.25"/>
    <row r="53120" ht="0" hidden="1" customHeight="1" x14ac:dyDescent="0.25"/>
    <row r="53121" ht="0" hidden="1" customHeight="1" x14ac:dyDescent="0.25"/>
    <row r="53122" ht="0" hidden="1" customHeight="1" x14ac:dyDescent="0.25"/>
    <row r="53123" ht="0" hidden="1" customHeight="1" x14ac:dyDescent="0.25"/>
    <row r="53124" ht="0" hidden="1" customHeight="1" x14ac:dyDescent="0.25"/>
    <row r="53125" ht="0" hidden="1" customHeight="1" x14ac:dyDescent="0.25"/>
    <row r="53126" ht="0" hidden="1" customHeight="1" x14ac:dyDescent="0.25"/>
    <row r="53127" ht="0" hidden="1" customHeight="1" x14ac:dyDescent="0.25"/>
    <row r="53128" ht="0" hidden="1" customHeight="1" x14ac:dyDescent="0.25"/>
    <row r="53129" ht="0" hidden="1" customHeight="1" x14ac:dyDescent="0.25"/>
    <row r="53130" ht="0" hidden="1" customHeight="1" x14ac:dyDescent="0.25"/>
    <row r="53131" ht="0" hidden="1" customHeight="1" x14ac:dyDescent="0.25"/>
    <row r="53132" ht="0" hidden="1" customHeight="1" x14ac:dyDescent="0.25"/>
    <row r="53133" ht="0" hidden="1" customHeight="1" x14ac:dyDescent="0.25"/>
    <row r="53134" ht="0" hidden="1" customHeight="1" x14ac:dyDescent="0.25"/>
    <row r="53135" ht="0" hidden="1" customHeight="1" x14ac:dyDescent="0.25"/>
    <row r="53136" ht="0" hidden="1" customHeight="1" x14ac:dyDescent="0.25"/>
    <row r="53137" ht="0" hidden="1" customHeight="1" x14ac:dyDescent="0.25"/>
    <row r="53138" ht="0" hidden="1" customHeight="1" x14ac:dyDescent="0.25"/>
    <row r="53139" ht="0" hidden="1" customHeight="1" x14ac:dyDescent="0.25"/>
    <row r="53140" ht="0" hidden="1" customHeight="1" x14ac:dyDescent="0.25"/>
    <row r="53141" ht="0" hidden="1" customHeight="1" x14ac:dyDescent="0.25"/>
    <row r="53142" ht="0" hidden="1" customHeight="1" x14ac:dyDescent="0.25"/>
    <row r="53143" ht="0" hidden="1" customHeight="1" x14ac:dyDescent="0.25"/>
    <row r="53144" ht="0" hidden="1" customHeight="1" x14ac:dyDescent="0.25"/>
    <row r="53145" ht="0" hidden="1" customHeight="1" x14ac:dyDescent="0.25"/>
    <row r="53146" ht="0" hidden="1" customHeight="1" x14ac:dyDescent="0.25"/>
    <row r="53147" ht="0" hidden="1" customHeight="1" x14ac:dyDescent="0.25"/>
    <row r="53148" ht="0" hidden="1" customHeight="1" x14ac:dyDescent="0.25"/>
    <row r="53149" ht="0" hidden="1" customHeight="1" x14ac:dyDescent="0.25"/>
    <row r="53150" ht="0" hidden="1" customHeight="1" x14ac:dyDescent="0.25"/>
    <row r="53151" ht="0" hidden="1" customHeight="1" x14ac:dyDescent="0.25"/>
    <row r="53152" ht="0" hidden="1" customHeight="1" x14ac:dyDescent="0.25"/>
    <row r="53153" ht="0" hidden="1" customHeight="1" x14ac:dyDescent="0.25"/>
    <row r="53154" ht="0" hidden="1" customHeight="1" x14ac:dyDescent="0.25"/>
    <row r="53155" ht="0" hidden="1" customHeight="1" x14ac:dyDescent="0.25"/>
    <row r="53156" ht="0" hidden="1" customHeight="1" x14ac:dyDescent="0.25"/>
    <row r="53157" ht="0" hidden="1" customHeight="1" x14ac:dyDescent="0.25"/>
    <row r="53158" ht="0" hidden="1" customHeight="1" x14ac:dyDescent="0.25"/>
    <row r="53159" ht="0" hidden="1" customHeight="1" x14ac:dyDescent="0.25"/>
    <row r="53160" ht="0" hidden="1" customHeight="1" x14ac:dyDescent="0.25"/>
    <row r="53161" ht="0" hidden="1" customHeight="1" x14ac:dyDescent="0.25"/>
    <row r="53162" ht="0" hidden="1" customHeight="1" x14ac:dyDescent="0.25"/>
    <row r="53163" ht="0" hidden="1" customHeight="1" x14ac:dyDescent="0.25"/>
    <row r="53164" ht="0" hidden="1" customHeight="1" x14ac:dyDescent="0.25"/>
    <row r="53165" ht="0" hidden="1" customHeight="1" x14ac:dyDescent="0.25"/>
    <row r="53166" ht="0" hidden="1" customHeight="1" x14ac:dyDescent="0.25"/>
    <row r="53167" ht="0" hidden="1" customHeight="1" x14ac:dyDescent="0.25"/>
    <row r="53168" ht="0" hidden="1" customHeight="1" x14ac:dyDescent="0.25"/>
    <row r="53169" ht="0" hidden="1" customHeight="1" x14ac:dyDescent="0.25"/>
    <row r="53170" ht="0" hidden="1" customHeight="1" x14ac:dyDescent="0.25"/>
    <row r="53171" ht="0" hidden="1" customHeight="1" x14ac:dyDescent="0.25"/>
    <row r="53172" ht="0" hidden="1" customHeight="1" x14ac:dyDescent="0.25"/>
    <row r="53173" ht="0" hidden="1" customHeight="1" x14ac:dyDescent="0.25"/>
    <row r="53174" ht="0" hidden="1" customHeight="1" x14ac:dyDescent="0.25"/>
    <row r="53175" ht="0" hidden="1" customHeight="1" x14ac:dyDescent="0.25"/>
    <row r="53176" ht="0" hidden="1" customHeight="1" x14ac:dyDescent="0.25"/>
    <row r="53177" ht="0" hidden="1" customHeight="1" x14ac:dyDescent="0.25"/>
    <row r="53178" ht="0" hidden="1" customHeight="1" x14ac:dyDescent="0.25"/>
    <row r="53179" ht="0" hidden="1" customHeight="1" x14ac:dyDescent="0.25"/>
    <row r="53180" ht="0" hidden="1" customHeight="1" x14ac:dyDescent="0.25"/>
    <row r="53181" ht="0" hidden="1" customHeight="1" x14ac:dyDescent="0.25"/>
    <row r="53182" ht="0" hidden="1" customHeight="1" x14ac:dyDescent="0.25"/>
    <row r="53183" ht="0" hidden="1" customHeight="1" x14ac:dyDescent="0.25"/>
    <row r="53184" ht="0" hidden="1" customHeight="1" x14ac:dyDescent="0.25"/>
    <row r="53185" ht="0" hidden="1" customHeight="1" x14ac:dyDescent="0.25"/>
    <row r="53186" ht="0" hidden="1" customHeight="1" x14ac:dyDescent="0.25"/>
    <row r="53187" ht="0" hidden="1" customHeight="1" x14ac:dyDescent="0.25"/>
    <row r="53188" ht="0" hidden="1" customHeight="1" x14ac:dyDescent="0.25"/>
    <row r="53189" ht="0" hidden="1" customHeight="1" x14ac:dyDescent="0.25"/>
    <row r="53190" ht="0" hidden="1" customHeight="1" x14ac:dyDescent="0.25"/>
    <row r="53191" ht="0" hidden="1" customHeight="1" x14ac:dyDescent="0.25"/>
    <row r="53192" ht="0" hidden="1" customHeight="1" x14ac:dyDescent="0.25"/>
    <row r="53193" ht="0" hidden="1" customHeight="1" x14ac:dyDescent="0.25"/>
    <row r="53194" ht="0" hidden="1" customHeight="1" x14ac:dyDescent="0.25"/>
    <row r="53195" ht="0" hidden="1" customHeight="1" x14ac:dyDescent="0.25"/>
    <row r="53196" ht="0" hidden="1" customHeight="1" x14ac:dyDescent="0.25"/>
    <row r="53197" ht="0" hidden="1" customHeight="1" x14ac:dyDescent="0.25"/>
    <row r="53198" ht="0" hidden="1" customHeight="1" x14ac:dyDescent="0.25"/>
    <row r="53199" ht="0" hidden="1" customHeight="1" x14ac:dyDescent="0.25"/>
    <row r="53200" ht="0" hidden="1" customHeight="1" x14ac:dyDescent="0.25"/>
    <row r="53201" ht="0" hidden="1" customHeight="1" x14ac:dyDescent="0.25"/>
    <row r="53202" ht="0" hidden="1" customHeight="1" x14ac:dyDescent="0.25"/>
    <row r="53203" ht="0" hidden="1" customHeight="1" x14ac:dyDescent="0.25"/>
    <row r="53204" ht="0" hidden="1" customHeight="1" x14ac:dyDescent="0.25"/>
    <row r="53205" ht="0" hidden="1" customHeight="1" x14ac:dyDescent="0.25"/>
    <row r="53206" ht="0" hidden="1" customHeight="1" x14ac:dyDescent="0.25"/>
    <row r="53207" ht="0" hidden="1" customHeight="1" x14ac:dyDescent="0.25"/>
    <row r="53208" ht="0" hidden="1" customHeight="1" x14ac:dyDescent="0.25"/>
    <row r="53209" ht="0" hidden="1" customHeight="1" x14ac:dyDescent="0.25"/>
    <row r="53210" ht="0" hidden="1" customHeight="1" x14ac:dyDescent="0.25"/>
    <row r="53211" ht="0" hidden="1" customHeight="1" x14ac:dyDescent="0.25"/>
    <row r="53212" ht="0" hidden="1" customHeight="1" x14ac:dyDescent="0.25"/>
    <row r="53213" ht="0" hidden="1" customHeight="1" x14ac:dyDescent="0.25"/>
    <row r="53214" ht="0" hidden="1" customHeight="1" x14ac:dyDescent="0.25"/>
    <row r="53215" ht="0" hidden="1" customHeight="1" x14ac:dyDescent="0.25"/>
    <row r="53216" ht="0" hidden="1" customHeight="1" x14ac:dyDescent="0.25"/>
    <row r="53217" ht="0" hidden="1" customHeight="1" x14ac:dyDescent="0.25"/>
    <row r="53218" ht="0" hidden="1" customHeight="1" x14ac:dyDescent="0.25"/>
    <row r="53219" ht="0" hidden="1" customHeight="1" x14ac:dyDescent="0.25"/>
    <row r="53220" ht="0" hidden="1" customHeight="1" x14ac:dyDescent="0.25"/>
    <row r="53221" ht="0" hidden="1" customHeight="1" x14ac:dyDescent="0.25"/>
    <row r="53222" ht="0" hidden="1" customHeight="1" x14ac:dyDescent="0.25"/>
    <row r="53223" ht="0" hidden="1" customHeight="1" x14ac:dyDescent="0.25"/>
    <row r="53224" ht="0" hidden="1" customHeight="1" x14ac:dyDescent="0.25"/>
    <row r="53225" ht="0" hidden="1" customHeight="1" x14ac:dyDescent="0.25"/>
    <row r="53226" ht="0" hidden="1" customHeight="1" x14ac:dyDescent="0.25"/>
    <row r="53227" ht="0" hidden="1" customHeight="1" x14ac:dyDescent="0.25"/>
    <row r="53228" ht="0" hidden="1" customHeight="1" x14ac:dyDescent="0.25"/>
    <row r="53229" ht="0" hidden="1" customHeight="1" x14ac:dyDescent="0.25"/>
    <row r="53230" ht="0" hidden="1" customHeight="1" x14ac:dyDescent="0.25"/>
    <row r="53231" ht="0" hidden="1" customHeight="1" x14ac:dyDescent="0.25"/>
    <row r="53232" ht="0" hidden="1" customHeight="1" x14ac:dyDescent="0.25"/>
    <row r="53233" ht="0" hidden="1" customHeight="1" x14ac:dyDescent="0.25"/>
    <row r="53234" ht="0" hidden="1" customHeight="1" x14ac:dyDescent="0.25"/>
    <row r="53235" ht="0" hidden="1" customHeight="1" x14ac:dyDescent="0.25"/>
    <row r="53236" ht="0" hidden="1" customHeight="1" x14ac:dyDescent="0.25"/>
    <row r="53237" ht="0" hidden="1" customHeight="1" x14ac:dyDescent="0.25"/>
    <row r="53238" ht="0" hidden="1" customHeight="1" x14ac:dyDescent="0.25"/>
    <row r="53239" ht="0" hidden="1" customHeight="1" x14ac:dyDescent="0.25"/>
    <row r="53240" ht="0" hidden="1" customHeight="1" x14ac:dyDescent="0.25"/>
    <row r="53241" ht="0" hidden="1" customHeight="1" x14ac:dyDescent="0.25"/>
    <row r="53242" ht="0" hidden="1" customHeight="1" x14ac:dyDescent="0.25"/>
    <row r="53243" ht="0" hidden="1" customHeight="1" x14ac:dyDescent="0.25"/>
    <row r="53244" ht="0" hidden="1" customHeight="1" x14ac:dyDescent="0.25"/>
    <row r="53245" ht="0" hidden="1" customHeight="1" x14ac:dyDescent="0.25"/>
    <row r="53246" ht="0" hidden="1" customHeight="1" x14ac:dyDescent="0.25"/>
    <row r="53247" ht="0" hidden="1" customHeight="1" x14ac:dyDescent="0.25"/>
    <row r="53248" ht="0" hidden="1" customHeight="1" x14ac:dyDescent="0.25"/>
    <row r="53249" ht="0" hidden="1" customHeight="1" x14ac:dyDescent="0.25"/>
    <row r="53250" ht="0" hidden="1" customHeight="1" x14ac:dyDescent="0.25"/>
    <row r="53251" ht="0" hidden="1" customHeight="1" x14ac:dyDescent="0.25"/>
    <row r="53252" ht="0" hidden="1" customHeight="1" x14ac:dyDescent="0.25"/>
    <row r="53253" ht="0" hidden="1" customHeight="1" x14ac:dyDescent="0.25"/>
    <row r="53254" ht="0" hidden="1" customHeight="1" x14ac:dyDescent="0.25"/>
    <row r="53255" ht="0" hidden="1" customHeight="1" x14ac:dyDescent="0.25"/>
    <row r="53256" ht="0" hidden="1" customHeight="1" x14ac:dyDescent="0.25"/>
    <row r="53257" ht="0" hidden="1" customHeight="1" x14ac:dyDescent="0.25"/>
    <row r="53258" ht="0" hidden="1" customHeight="1" x14ac:dyDescent="0.25"/>
    <row r="53259" ht="0" hidden="1" customHeight="1" x14ac:dyDescent="0.25"/>
    <row r="53260" ht="0" hidden="1" customHeight="1" x14ac:dyDescent="0.25"/>
    <row r="53261" ht="0" hidden="1" customHeight="1" x14ac:dyDescent="0.25"/>
    <row r="53262" ht="0" hidden="1" customHeight="1" x14ac:dyDescent="0.25"/>
    <row r="53263" ht="0" hidden="1" customHeight="1" x14ac:dyDescent="0.25"/>
    <row r="53264" ht="0" hidden="1" customHeight="1" x14ac:dyDescent="0.25"/>
    <row r="53265" ht="0" hidden="1" customHeight="1" x14ac:dyDescent="0.25"/>
    <row r="53266" ht="0" hidden="1" customHeight="1" x14ac:dyDescent="0.25"/>
    <row r="53267" ht="0" hidden="1" customHeight="1" x14ac:dyDescent="0.25"/>
    <row r="53268" ht="0" hidden="1" customHeight="1" x14ac:dyDescent="0.25"/>
    <row r="53269" ht="0" hidden="1" customHeight="1" x14ac:dyDescent="0.25"/>
    <row r="53270" ht="0" hidden="1" customHeight="1" x14ac:dyDescent="0.25"/>
    <row r="53271" ht="0" hidden="1" customHeight="1" x14ac:dyDescent="0.25"/>
    <row r="53272" ht="0" hidden="1" customHeight="1" x14ac:dyDescent="0.25"/>
    <row r="53273" ht="0" hidden="1" customHeight="1" x14ac:dyDescent="0.25"/>
    <row r="53274" ht="0" hidden="1" customHeight="1" x14ac:dyDescent="0.25"/>
    <row r="53275" ht="0" hidden="1" customHeight="1" x14ac:dyDescent="0.25"/>
    <row r="53276" ht="0" hidden="1" customHeight="1" x14ac:dyDescent="0.25"/>
    <row r="53277" ht="0" hidden="1" customHeight="1" x14ac:dyDescent="0.25"/>
    <row r="53278" ht="0" hidden="1" customHeight="1" x14ac:dyDescent="0.25"/>
    <row r="53279" ht="0" hidden="1" customHeight="1" x14ac:dyDescent="0.25"/>
    <row r="53280" ht="0" hidden="1" customHeight="1" x14ac:dyDescent="0.25"/>
    <row r="53281" ht="0" hidden="1" customHeight="1" x14ac:dyDescent="0.25"/>
    <row r="53282" ht="0" hidden="1" customHeight="1" x14ac:dyDescent="0.25"/>
    <row r="53283" ht="0" hidden="1" customHeight="1" x14ac:dyDescent="0.25"/>
    <row r="53284" ht="0" hidden="1" customHeight="1" x14ac:dyDescent="0.25"/>
    <row r="53285" ht="0" hidden="1" customHeight="1" x14ac:dyDescent="0.25"/>
    <row r="53286" ht="0" hidden="1" customHeight="1" x14ac:dyDescent="0.25"/>
    <row r="53287" ht="0" hidden="1" customHeight="1" x14ac:dyDescent="0.25"/>
    <row r="53288" ht="0" hidden="1" customHeight="1" x14ac:dyDescent="0.25"/>
    <row r="53289" ht="0" hidden="1" customHeight="1" x14ac:dyDescent="0.25"/>
    <row r="53290" ht="0" hidden="1" customHeight="1" x14ac:dyDescent="0.25"/>
    <row r="53291" ht="0" hidden="1" customHeight="1" x14ac:dyDescent="0.25"/>
    <row r="53292" ht="0" hidden="1" customHeight="1" x14ac:dyDescent="0.25"/>
    <row r="53293" ht="0" hidden="1" customHeight="1" x14ac:dyDescent="0.25"/>
    <row r="53294" ht="0" hidden="1" customHeight="1" x14ac:dyDescent="0.25"/>
    <row r="53295" ht="0" hidden="1" customHeight="1" x14ac:dyDescent="0.25"/>
    <row r="53296" ht="0" hidden="1" customHeight="1" x14ac:dyDescent="0.25"/>
    <row r="53297" ht="0" hidden="1" customHeight="1" x14ac:dyDescent="0.25"/>
    <row r="53298" ht="0" hidden="1" customHeight="1" x14ac:dyDescent="0.25"/>
    <row r="53299" ht="0" hidden="1" customHeight="1" x14ac:dyDescent="0.25"/>
    <row r="53300" ht="0" hidden="1" customHeight="1" x14ac:dyDescent="0.25"/>
    <row r="53301" ht="0" hidden="1" customHeight="1" x14ac:dyDescent="0.25"/>
    <row r="53302" ht="0" hidden="1" customHeight="1" x14ac:dyDescent="0.25"/>
    <row r="53303" ht="0" hidden="1" customHeight="1" x14ac:dyDescent="0.25"/>
    <row r="53304" ht="0" hidden="1" customHeight="1" x14ac:dyDescent="0.25"/>
    <row r="53305" ht="0" hidden="1" customHeight="1" x14ac:dyDescent="0.25"/>
    <row r="53306" ht="0" hidden="1" customHeight="1" x14ac:dyDescent="0.25"/>
    <row r="53307" ht="0" hidden="1" customHeight="1" x14ac:dyDescent="0.25"/>
    <row r="53308" ht="0" hidden="1" customHeight="1" x14ac:dyDescent="0.25"/>
    <row r="53309" ht="0" hidden="1" customHeight="1" x14ac:dyDescent="0.25"/>
    <row r="53310" ht="0" hidden="1" customHeight="1" x14ac:dyDescent="0.25"/>
    <row r="53311" ht="0" hidden="1" customHeight="1" x14ac:dyDescent="0.25"/>
    <row r="53312" ht="0" hidden="1" customHeight="1" x14ac:dyDescent="0.25"/>
    <row r="53313" ht="0" hidden="1" customHeight="1" x14ac:dyDescent="0.25"/>
    <row r="53314" ht="0" hidden="1" customHeight="1" x14ac:dyDescent="0.25"/>
    <row r="53315" ht="0" hidden="1" customHeight="1" x14ac:dyDescent="0.25"/>
    <row r="53316" ht="0" hidden="1" customHeight="1" x14ac:dyDescent="0.25"/>
    <row r="53317" ht="0" hidden="1" customHeight="1" x14ac:dyDescent="0.25"/>
    <row r="53318" ht="0" hidden="1" customHeight="1" x14ac:dyDescent="0.25"/>
    <row r="53319" ht="0" hidden="1" customHeight="1" x14ac:dyDescent="0.25"/>
    <row r="53320" ht="0" hidden="1" customHeight="1" x14ac:dyDescent="0.25"/>
    <row r="53321" ht="0" hidden="1" customHeight="1" x14ac:dyDescent="0.25"/>
    <row r="53322" ht="0" hidden="1" customHeight="1" x14ac:dyDescent="0.25"/>
    <row r="53323" ht="0" hidden="1" customHeight="1" x14ac:dyDescent="0.25"/>
    <row r="53324" ht="0" hidden="1" customHeight="1" x14ac:dyDescent="0.25"/>
    <row r="53325" ht="0" hidden="1" customHeight="1" x14ac:dyDescent="0.25"/>
    <row r="53326" ht="0" hidden="1" customHeight="1" x14ac:dyDescent="0.25"/>
    <row r="53327" ht="0" hidden="1" customHeight="1" x14ac:dyDescent="0.25"/>
    <row r="53328" ht="0" hidden="1" customHeight="1" x14ac:dyDescent="0.25"/>
    <row r="53329" ht="0" hidden="1" customHeight="1" x14ac:dyDescent="0.25"/>
    <row r="53330" ht="0" hidden="1" customHeight="1" x14ac:dyDescent="0.25"/>
    <row r="53331" ht="0" hidden="1" customHeight="1" x14ac:dyDescent="0.25"/>
    <row r="53332" ht="0" hidden="1" customHeight="1" x14ac:dyDescent="0.25"/>
    <row r="53333" ht="0" hidden="1" customHeight="1" x14ac:dyDescent="0.25"/>
    <row r="53334" ht="0" hidden="1" customHeight="1" x14ac:dyDescent="0.25"/>
    <row r="53335" ht="0" hidden="1" customHeight="1" x14ac:dyDescent="0.25"/>
    <row r="53336" ht="0" hidden="1" customHeight="1" x14ac:dyDescent="0.25"/>
    <row r="53337" ht="0" hidden="1" customHeight="1" x14ac:dyDescent="0.25"/>
    <row r="53338" ht="0" hidden="1" customHeight="1" x14ac:dyDescent="0.25"/>
    <row r="53339" ht="0" hidden="1" customHeight="1" x14ac:dyDescent="0.25"/>
    <row r="53340" ht="0" hidden="1" customHeight="1" x14ac:dyDescent="0.25"/>
    <row r="53341" ht="0" hidden="1" customHeight="1" x14ac:dyDescent="0.25"/>
    <row r="53342" ht="0" hidden="1" customHeight="1" x14ac:dyDescent="0.25"/>
    <row r="53343" ht="0" hidden="1" customHeight="1" x14ac:dyDescent="0.25"/>
    <row r="53344" ht="0" hidden="1" customHeight="1" x14ac:dyDescent="0.25"/>
    <row r="53345" ht="0" hidden="1" customHeight="1" x14ac:dyDescent="0.25"/>
    <row r="53346" ht="0" hidden="1" customHeight="1" x14ac:dyDescent="0.25"/>
    <row r="53347" ht="0" hidden="1" customHeight="1" x14ac:dyDescent="0.25"/>
    <row r="53348" ht="0" hidden="1" customHeight="1" x14ac:dyDescent="0.25"/>
    <row r="53349" ht="0" hidden="1" customHeight="1" x14ac:dyDescent="0.25"/>
    <row r="53350" ht="0" hidden="1" customHeight="1" x14ac:dyDescent="0.25"/>
    <row r="53351" ht="0" hidden="1" customHeight="1" x14ac:dyDescent="0.25"/>
    <row r="53352" ht="0" hidden="1" customHeight="1" x14ac:dyDescent="0.25"/>
    <row r="53353" ht="0" hidden="1" customHeight="1" x14ac:dyDescent="0.25"/>
    <row r="53354" ht="0" hidden="1" customHeight="1" x14ac:dyDescent="0.25"/>
    <row r="53355" ht="0" hidden="1" customHeight="1" x14ac:dyDescent="0.25"/>
    <row r="53356" ht="0" hidden="1" customHeight="1" x14ac:dyDescent="0.25"/>
    <row r="53357" ht="0" hidden="1" customHeight="1" x14ac:dyDescent="0.25"/>
    <row r="53358" ht="0" hidden="1" customHeight="1" x14ac:dyDescent="0.25"/>
    <row r="53359" ht="0" hidden="1" customHeight="1" x14ac:dyDescent="0.25"/>
    <row r="53360" ht="0" hidden="1" customHeight="1" x14ac:dyDescent="0.25"/>
    <row r="53361" ht="0" hidden="1" customHeight="1" x14ac:dyDescent="0.25"/>
    <row r="53362" ht="0" hidden="1" customHeight="1" x14ac:dyDescent="0.25"/>
    <row r="53363" ht="0" hidden="1" customHeight="1" x14ac:dyDescent="0.25"/>
    <row r="53364" ht="0" hidden="1" customHeight="1" x14ac:dyDescent="0.25"/>
    <row r="53365" ht="0" hidden="1" customHeight="1" x14ac:dyDescent="0.25"/>
    <row r="53366" ht="0" hidden="1" customHeight="1" x14ac:dyDescent="0.25"/>
    <row r="53367" ht="0" hidden="1" customHeight="1" x14ac:dyDescent="0.25"/>
    <row r="53368" ht="0" hidden="1" customHeight="1" x14ac:dyDescent="0.25"/>
    <row r="53369" ht="0" hidden="1" customHeight="1" x14ac:dyDescent="0.25"/>
    <row r="53370" ht="0" hidden="1" customHeight="1" x14ac:dyDescent="0.25"/>
    <row r="53371" ht="0" hidden="1" customHeight="1" x14ac:dyDescent="0.25"/>
    <row r="53372" ht="0" hidden="1" customHeight="1" x14ac:dyDescent="0.25"/>
    <row r="53373" ht="0" hidden="1" customHeight="1" x14ac:dyDescent="0.25"/>
    <row r="53374" ht="0" hidden="1" customHeight="1" x14ac:dyDescent="0.25"/>
    <row r="53375" ht="0" hidden="1" customHeight="1" x14ac:dyDescent="0.25"/>
    <row r="53376" ht="0" hidden="1" customHeight="1" x14ac:dyDescent="0.25"/>
    <row r="53377" ht="0" hidden="1" customHeight="1" x14ac:dyDescent="0.25"/>
    <row r="53378" ht="0" hidden="1" customHeight="1" x14ac:dyDescent="0.25"/>
    <row r="53379" ht="0" hidden="1" customHeight="1" x14ac:dyDescent="0.25"/>
    <row r="53380" ht="0" hidden="1" customHeight="1" x14ac:dyDescent="0.25"/>
    <row r="53381" ht="0" hidden="1" customHeight="1" x14ac:dyDescent="0.25"/>
    <row r="53382" ht="0" hidden="1" customHeight="1" x14ac:dyDescent="0.25"/>
    <row r="53383" ht="0" hidden="1" customHeight="1" x14ac:dyDescent="0.25"/>
    <row r="53384" ht="0" hidden="1" customHeight="1" x14ac:dyDescent="0.25"/>
    <row r="53385" ht="0" hidden="1" customHeight="1" x14ac:dyDescent="0.25"/>
    <row r="53386" ht="0" hidden="1" customHeight="1" x14ac:dyDescent="0.25"/>
    <row r="53387" ht="0" hidden="1" customHeight="1" x14ac:dyDescent="0.25"/>
    <row r="53388" ht="0" hidden="1" customHeight="1" x14ac:dyDescent="0.25"/>
    <row r="53389" ht="0" hidden="1" customHeight="1" x14ac:dyDescent="0.25"/>
    <row r="53390" ht="0" hidden="1" customHeight="1" x14ac:dyDescent="0.25"/>
    <row r="53391" ht="0" hidden="1" customHeight="1" x14ac:dyDescent="0.25"/>
    <row r="53392" ht="0" hidden="1" customHeight="1" x14ac:dyDescent="0.25"/>
    <row r="53393" ht="0" hidden="1" customHeight="1" x14ac:dyDescent="0.25"/>
    <row r="53394" ht="0" hidden="1" customHeight="1" x14ac:dyDescent="0.25"/>
    <row r="53395" ht="0" hidden="1" customHeight="1" x14ac:dyDescent="0.25"/>
    <row r="53396" ht="0" hidden="1" customHeight="1" x14ac:dyDescent="0.25"/>
    <row r="53397" ht="0" hidden="1" customHeight="1" x14ac:dyDescent="0.25"/>
    <row r="53398" ht="0" hidden="1" customHeight="1" x14ac:dyDescent="0.25"/>
    <row r="53399" ht="0" hidden="1" customHeight="1" x14ac:dyDescent="0.25"/>
    <row r="53400" ht="0" hidden="1" customHeight="1" x14ac:dyDescent="0.25"/>
    <row r="53401" ht="0" hidden="1" customHeight="1" x14ac:dyDescent="0.25"/>
    <row r="53402" ht="0" hidden="1" customHeight="1" x14ac:dyDescent="0.25"/>
    <row r="53403" ht="0" hidden="1" customHeight="1" x14ac:dyDescent="0.25"/>
    <row r="53404" ht="0" hidden="1" customHeight="1" x14ac:dyDescent="0.25"/>
    <row r="53405" ht="0" hidden="1" customHeight="1" x14ac:dyDescent="0.25"/>
    <row r="53406" ht="0" hidden="1" customHeight="1" x14ac:dyDescent="0.25"/>
    <row r="53407" ht="0" hidden="1" customHeight="1" x14ac:dyDescent="0.25"/>
    <row r="53408" ht="0" hidden="1" customHeight="1" x14ac:dyDescent="0.25"/>
    <row r="53409" ht="0" hidden="1" customHeight="1" x14ac:dyDescent="0.25"/>
    <row r="53410" ht="0" hidden="1" customHeight="1" x14ac:dyDescent="0.25"/>
    <row r="53411" ht="0" hidden="1" customHeight="1" x14ac:dyDescent="0.25"/>
    <row r="53412" ht="0" hidden="1" customHeight="1" x14ac:dyDescent="0.25"/>
    <row r="53413" ht="0" hidden="1" customHeight="1" x14ac:dyDescent="0.25"/>
    <row r="53414" ht="0" hidden="1" customHeight="1" x14ac:dyDescent="0.25"/>
    <row r="53415" ht="0" hidden="1" customHeight="1" x14ac:dyDescent="0.25"/>
    <row r="53416" ht="0" hidden="1" customHeight="1" x14ac:dyDescent="0.25"/>
    <row r="53417" ht="0" hidden="1" customHeight="1" x14ac:dyDescent="0.25"/>
    <row r="53418" ht="0" hidden="1" customHeight="1" x14ac:dyDescent="0.25"/>
    <row r="53419" ht="0" hidden="1" customHeight="1" x14ac:dyDescent="0.25"/>
    <row r="53420" ht="0" hidden="1" customHeight="1" x14ac:dyDescent="0.25"/>
    <row r="53421" ht="0" hidden="1" customHeight="1" x14ac:dyDescent="0.25"/>
    <row r="53422" ht="0" hidden="1" customHeight="1" x14ac:dyDescent="0.25"/>
    <row r="53423" ht="0" hidden="1" customHeight="1" x14ac:dyDescent="0.25"/>
    <row r="53424" ht="0" hidden="1" customHeight="1" x14ac:dyDescent="0.25"/>
    <row r="53425" ht="0" hidden="1" customHeight="1" x14ac:dyDescent="0.25"/>
    <row r="53426" ht="0" hidden="1" customHeight="1" x14ac:dyDescent="0.25"/>
    <row r="53427" ht="0" hidden="1" customHeight="1" x14ac:dyDescent="0.25"/>
    <row r="53428" ht="0" hidden="1" customHeight="1" x14ac:dyDescent="0.25"/>
    <row r="53429" ht="0" hidden="1" customHeight="1" x14ac:dyDescent="0.25"/>
    <row r="53430" ht="0" hidden="1" customHeight="1" x14ac:dyDescent="0.25"/>
    <row r="53431" ht="0" hidden="1" customHeight="1" x14ac:dyDescent="0.25"/>
    <row r="53432" ht="0" hidden="1" customHeight="1" x14ac:dyDescent="0.25"/>
    <row r="53433" ht="0" hidden="1" customHeight="1" x14ac:dyDescent="0.25"/>
    <row r="53434" ht="0" hidden="1" customHeight="1" x14ac:dyDescent="0.25"/>
    <row r="53435" ht="0" hidden="1" customHeight="1" x14ac:dyDescent="0.25"/>
    <row r="53436" ht="0" hidden="1" customHeight="1" x14ac:dyDescent="0.25"/>
    <row r="53437" ht="0" hidden="1" customHeight="1" x14ac:dyDescent="0.25"/>
    <row r="53438" ht="0" hidden="1" customHeight="1" x14ac:dyDescent="0.25"/>
    <row r="53439" ht="0" hidden="1" customHeight="1" x14ac:dyDescent="0.25"/>
    <row r="53440" ht="0" hidden="1" customHeight="1" x14ac:dyDescent="0.25"/>
    <row r="53441" ht="0" hidden="1" customHeight="1" x14ac:dyDescent="0.25"/>
    <row r="53442" ht="0" hidden="1" customHeight="1" x14ac:dyDescent="0.25"/>
    <row r="53443" ht="0" hidden="1" customHeight="1" x14ac:dyDescent="0.25"/>
    <row r="53444" ht="0" hidden="1" customHeight="1" x14ac:dyDescent="0.25"/>
    <row r="53445" ht="0" hidden="1" customHeight="1" x14ac:dyDescent="0.25"/>
    <row r="53446" ht="0" hidden="1" customHeight="1" x14ac:dyDescent="0.25"/>
    <row r="53447" ht="0" hidden="1" customHeight="1" x14ac:dyDescent="0.25"/>
    <row r="53448" ht="0" hidden="1" customHeight="1" x14ac:dyDescent="0.25"/>
    <row r="53449" ht="0" hidden="1" customHeight="1" x14ac:dyDescent="0.25"/>
    <row r="53450" ht="0" hidden="1" customHeight="1" x14ac:dyDescent="0.25"/>
    <row r="53451" ht="0" hidden="1" customHeight="1" x14ac:dyDescent="0.25"/>
    <row r="53452" ht="0" hidden="1" customHeight="1" x14ac:dyDescent="0.25"/>
    <row r="53453" ht="0" hidden="1" customHeight="1" x14ac:dyDescent="0.25"/>
    <row r="53454" ht="0" hidden="1" customHeight="1" x14ac:dyDescent="0.25"/>
    <row r="53455" ht="0" hidden="1" customHeight="1" x14ac:dyDescent="0.25"/>
    <row r="53456" ht="0" hidden="1" customHeight="1" x14ac:dyDescent="0.25"/>
    <row r="53457" ht="0" hidden="1" customHeight="1" x14ac:dyDescent="0.25"/>
    <row r="53458" ht="0" hidden="1" customHeight="1" x14ac:dyDescent="0.25"/>
    <row r="53459" ht="0" hidden="1" customHeight="1" x14ac:dyDescent="0.25"/>
    <row r="53460" ht="0" hidden="1" customHeight="1" x14ac:dyDescent="0.25"/>
    <row r="53461" ht="0" hidden="1" customHeight="1" x14ac:dyDescent="0.25"/>
    <row r="53462" ht="0" hidden="1" customHeight="1" x14ac:dyDescent="0.25"/>
    <row r="53463" ht="0" hidden="1" customHeight="1" x14ac:dyDescent="0.25"/>
    <row r="53464" ht="0" hidden="1" customHeight="1" x14ac:dyDescent="0.25"/>
    <row r="53465" ht="0" hidden="1" customHeight="1" x14ac:dyDescent="0.25"/>
    <row r="53466" ht="0" hidden="1" customHeight="1" x14ac:dyDescent="0.25"/>
    <row r="53467" ht="0" hidden="1" customHeight="1" x14ac:dyDescent="0.25"/>
    <row r="53468" ht="0" hidden="1" customHeight="1" x14ac:dyDescent="0.25"/>
    <row r="53469" ht="0" hidden="1" customHeight="1" x14ac:dyDescent="0.25"/>
    <row r="53470" ht="0" hidden="1" customHeight="1" x14ac:dyDescent="0.25"/>
    <row r="53471" ht="0" hidden="1" customHeight="1" x14ac:dyDescent="0.25"/>
    <row r="53472" ht="0" hidden="1" customHeight="1" x14ac:dyDescent="0.25"/>
    <row r="53473" ht="0" hidden="1" customHeight="1" x14ac:dyDescent="0.25"/>
    <row r="53474" ht="0" hidden="1" customHeight="1" x14ac:dyDescent="0.25"/>
    <row r="53475" ht="0" hidden="1" customHeight="1" x14ac:dyDescent="0.25"/>
    <row r="53476" ht="0" hidden="1" customHeight="1" x14ac:dyDescent="0.25"/>
    <row r="53477" ht="0" hidden="1" customHeight="1" x14ac:dyDescent="0.25"/>
    <row r="53478" ht="0" hidden="1" customHeight="1" x14ac:dyDescent="0.25"/>
    <row r="53479" ht="0" hidden="1" customHeight="1" x14ac:dyDescent="0.25"/>
    <row r="53480" ht="0" hidden="1" customHeight="1" x14ac:dyDescent="0.25"/>
    <row r="53481" ht="0" hidden="1" customHeight="1" x14ac:dyDescent="0.25"/>
    <row r="53482" ht="0" hidden="1" customHeight="1" x14ac:dyDescent="0.25"/>
    <row r="53483" ht="0" hidden="1" customHeight="1" x14ac:dyDescent="0.25"/>
    <row r="53484" ht="0" hidden="1" customHeight="1" x14ac:dyDescent="0.25"/>
    <row r="53485" ht="0" hidden="1" customHeight="1" x14ac:dyDescent="0.25"/>
    <row r="53486" ht="0" hidden="1" customHeight="1" x14ac:dyDescent="0.25"/>
    <row r="53487" ht="0" hidden="1" customHeight="1" x14ac:dyDescent="0.25"/>
    <row r="53488" ht="0" hidden="1" customHeight="1" x14ac:dyDescent="0.25"/>
    <row r="53489" ht="0" hidden="1" customHeight="1" x14ac:dyDescent="0.25"/>
    <row r="53490" ht="0" hidden="1" customHeight="1" x14ac:dyDescent="0.25"/>
    <row r="53491" ht="0" hidden="1" customHeight="1" x14ac:dyDescent="0.25"/>
    <row r="53492" ht="0" hidden="1" customHeight="1" x14ac:dyDescent="0.25"/>
    <row r="53493" ht="0" hidden="1" customHeight="1" x14ac:dyDescent="0.25"/>
    <row r="53494" ht="0" hidden="1" customHeight="1" x14ac:dyDescent="0.25"/>
    <row r="53495" ht="0" hidden="1" customHeight="1" x14ac:dyDescent="0.25"/>
    <row r="53496" ht="0" hidden="1" customHeight="1" x14ac:dyDescent="0.25"/>
    <row r="53497" ht="0" hidden="1" customHeight="1" x14ac:dyDescent="0.25"/>
    <row r="53498" ht="0" hidden="1" customHeight="1" x14ac:dyDescent="0.25"/>
    <row r="53499" ht="0" hidden="1" customHeight="1" x14ac:dyDescent="0.25"/>
    <row r="53500" ht="0" hidden="1" customHeight="1" x14ac:dyDescent="0.25"/>
    <row r="53501" ht="0" hidden="1" customHeight="1" x14ac:dyDescent="0.25"/>
    <row r="53502" ht="0" hidden="1" customHeight="1" x14ac:dyDescent="0.25"/>
    <row r="53503" ht="0" hidden="1" customHeight="1" x14ac:dyDescent="0.25"/>
    <row r="53504" ht="0" hidden="1" customHeight="1" x14ac:dyDescent="0.25"/>
    <row r="53505" ht="0" hidden="1" customHeight="1" x14ac:dyDescent="0.25"/>
    <row r="53506" ht="0" hidden="1" customHeight="1" x14ac:dyDescent="0.25"/>
    <row r="53507" ht="0" hidden="1" customHeight="1" x14ac:dyDescent="0.25"/>
    <row r="53508" ht="0" hidden="1" customHeight="1" x14ac:dyDescent="0.25"/>
    <row r="53509" ht="0" hidden="1" customHeight="1" x14ac:dyDescent="0.25"/>
    <row r="53510" ht="0" hidden="1" customHeight="1" x14ac:dyDescent="0.25"/>
    <row r="53511" ht="0" hidden="1" customHeight="1" x14ac:dyDescent="0.25"/>
    <row r="53512" ht="0" hidden="1" customHeight="1" x14ac:dyDescent="0.25"/>
    <row r="53513" ht="0" hidden="1" customHeight="1" x14ac:dyDescent="0.25"/>
    <row r="53514" ht="0" hidden="1" customHeight="1" x14ac:dyDescent="0.25"/>
    <row r="53515" ht="0" hidden="1" customHeight="1" x14ac:dyDescent="0.25"/>
    <row r="53516" ht="0" hidden="1" customHeight="1" x14ac:dyDescent="0.25"/>
    <row r="53517" ht="0" hidden="1" customHeight="1" x14ac:dyDescent="0.25"/>
    <row r="53518" ht="0" hidden="1" customHeight="1" x14ac:dyDescent="0.25"/>
    <row r="53519" ht="0" hidden="1" customHeight="1" x14ac:dyDescent="0.25"/>
    <row r="53520" ht="0" hidden="1" customHeight="1" x14ac:dyDescent="0.25"/>
    <row r="53521" ht="0" hidden="1" customHeight="1" x14ac:dyDescent="0.25"/>
    <row r="53522" ht="0" hidden="1" customHeight="1" x14ac:dyDescent="0.25"/>
    <row r="53523" ht="0" hidden="1" customHeight="1" x14ac:dyDescent="0.25"/>
    <row r="53524" ht="0" hidden="1" customHeight="1" x14ac:dyDescent="0.25"/>
    <row r="53525" ht="0" hidden="1" customHeight="1" x14ac:dyDescent="0.25"/>
    <row r="53526" ht="0" hidden="1" customHeight="1" x14ac:dyDescent="0.25"/>
    <row r="53527" ht="0" hidden="1" customHeight="1" x14ac:dyDescent="0.25"/>
    <row r="53528" ht="0" hidden="1" customHeight="1" x14ac:dyDescent="0.25"/>
    <row r="53529" ht="0" hidden="1" customHeight="1" x14ac:dyDescent="0.25"/>
    <row r="53530" ht="0" hidden="1" customHeight="1" x14ac:dyDescent="0.25"/>
    <row r="53531" ht="0" hidden="1" customHeight="1" x14ac:dyDescent="0.25"/>
    <row r="53532" ht="0" hidden="1" customHeight="1" x14ac:dyDescent="0.25"/>
    <row r="53533" ht="0" hidden="1" customHeight="1" x14ac:dyDescent="0.25"/>
    <row r="53534" ht="0" hidden="1" customHeight="1" x14ac:dyDescent="0.25"/>
    <row r="53535" ht="0" hidden="1" customHeight="1" x14ac:dyDescent="0.25"/>
    <row r="53536" ht="0" hidden="1" customHeight="1" x14ac:dyDescent="0.25"/>
    <row r="53537" ht="0" hidden="1" customHeight="1" x14ac:dyDescent="0.25"/>
    <row r="53538" ht="0" hidden="1" customHeight="1" x14ac:dyDescent="0.25"/>
    <row r="53539" ht="0" hidden="1" customHeight="1" x14ac:dyDescent="0.25"/>
    <row r="53540" ht="0" hidden="1" customHeight="1" x14ac:dyDescent="0.25"/>
    <row r="53541" ht="0" hidden="1" customHeight="1" x14ac:dyDescent="0.25"/>
    <row r="53542" ht="0" hidden="1" customHeight="1" x14ac:dyDescent="0.25"/>
    <row r="53543" ht="0" hidden="1" customHeight="1" x14ac:dyDescent="0.25"/>
    <row r="53544" ht="0" hidden="1" customHeight="1" x14ac:dyDescent="0.25"/>
    <row r="53545" ht="0" hidden="1" customHeight="1" x14ac:dyDescent="0.25"/>
    <row r="53546" ht="0" hidden="1" customHeight="1" x14ac:dyDescent="0.25"/>
    <row r="53547" ht="0" hidden="1" customHeight="1" x14ac:dyDescent="0.25"/>
    <row r="53548" ht="0" hidden="1" customHeight="1" x14ac:dyDescent="0.25"/>
    <row r="53549" ht="0" hidden="1" customHeight="1" x14ac:dyDescent="0.25"/>
    <row r="53550" ht="0" hidden="1" customHeight="1" x14ac:dyDescent="0.25"/>
    <row r="53551" ht="0" hidden="1" customHeight="1" x14ac:dyDescent="0.25"/>
    <row r="53552" ht="0" hidden="1" customHeight="1" x14ac:dyDescent="0.25"/>
    <row r="53553" ht="0" hidden="1" customHeight="1" x14ac:dyDescent="0.25"/>
    <row r="53554" ht="0" hidden="1" customHeight="1" x14ac:dyDescent="0.25"/>
    <row r="53555" ht="0" hidden="1" customHeight="1" x14ac:dyDescent="0.25"/>
    <row r="53556" ht="0" hidden="1" customHeight="1" x14ac:dyDescent="0.25"/>
    <row r="53557" ht="0" hidden="1" customHeight="1" x14ac:dyDescent="0.25"/>
    <row r="53558" ht="0" hidden="1" customHeight="1" x14ac:dyDescent="0.25"/>
    <row r="53559" ht="0" hidden="1" customHeight="1" x14ac:dyDescent="0.25"/>
    <row r="53560" ht="0" hidden="1" customHeight="1" x14ac:dyDescent="0.25"/>
    <row r="53561" ht="0" hidden="1" customHeight="1" x14ac:dyDescent="0.25"/>
    <row r="53562" ht="0" hidden="1" customHeight="1" x14ac:dyDescent="0.25"/>
    <row r="53563" ht="0" hidden="1" customHeight="1" x14ac:dyDescent="0.25"/>
    <row r="53564" ht="0" hidden="1" customHeight="1" x14ac:dyDescent="0.25"/>
    <row r="53565" ht="0" hidden="1" customHeight="1" x14ac:dyDescent="0.25"/>
    <row r="53566" ht="0" hidden="1" customHeight="1" x14ac:dyDescent="0.25"/>
    <row r="53567" ht="0" hidden="1" customHeight="1" x14ac:dyDescent="0.25"/>
    <row r="53568" ht="0" hidden="1" customHeight="1" x14ac:dyDescent="0.25"/>
    <row r="53569" ht="0" hidden="1" customHeight="1" x14ac:dyDescent="0.25"/>
    <row r="53570" ht="0" hidden="1" customHeight="1" x14ac:dyDescent="0.25"/>
    <row r="53571" ht="0" hidden="1" customHeight="1" x14ac:dyDescent="0.25"/>
    <row r="53572" ht="0" hidden="1" customHeight="1" x14ac:dyDescent="0.25"/>
    <row r="53573" ht="0" hidden="1" customHeight="1" x14ac:dyDescent="0.25"/>
    <row r="53574" ht="0" hidden="1" customHeight="1" x14ac:dyDescent="0.25"/>
    <row r="53575" ht="0" hidden="1" customHeight="1" x14ac:dyDescent="0.25"/>
    <row r="53576" ht="0" hidden="1" customHeight="1" x14ac:dyDescent="0.25"/>
    <row r="53577" ht="0" hidden="1" customHeight="1" x14ac:dyDescent="0.25"/>
    <row r="53578" ht="0" hidden="1" customHeight="1" x14ac:dyDescent="0.25"/>
    <row r="53579" ht="0" hidden="1" customHeight="1" x14ac:dyDescent="0.25"/>
    <row r="53580" ht="0" hidden="1" customHeight="1" x14ac:dyDescent="0.25"/>
    <row r="53581" ht="0" hidden="1" customHeight="1" x14ac:dyDescent="0.25"/>
    <row r="53582" ht="0" hidden="1" customHeight="1" x14ac:dyDescent="0.25"/>
    <row r="53583" ht="0" hidden="1" customHeight="1" x14ac:dyDescent="0.25"/>
    <row r="53584" ht="0" hidden="1" customHeight="1" x14ac:dyDescent="0.25"/>
    <row r="53585" ht="0" hidden="1" customHeight="1" x14ac:dyDescent="0.25"/>
    <row r="53586" ht="0" hidden="1" customHeight="1" x14ac:dyDescent="0.25"/>
    <row r="53587" ht="0" hidden="1" customHeight="1" x14ac:dyDescent="0.25"/>
    <row r="53588" ht="0" hidden="1" customHeight="1" x14ac:dyDescent="0.25"/>
    <row r="53589" ht="0" hidden="1" customHeight="1" x14ac:dyDescent="0.25"/>
    <row r="53590" ht="0" hidden="1" customHeight="1" x14ac:dyDescent="0.25"/>
    <row r="53591" ht="0" hidden="1" customHeight="1" x14ac:dyDescent="0.25"/>
    <row r="53592" ht="0" hidden="1" customHeight="1" x14ac:dyDescent="0.25"/>
    <row r="53593" ht="0" hidden="1" customHeight="1" x14ac:dyDescent="0.25"/>
    <row r="53594" ht="0" hidden="1" customHeight="1" x14ac:dyDescent="0.25"/>
    <row r="53595" ht="0" hidden="1" customHeight="1" x14ac:dyDescent="0.25"/>
    <row r="53596" ht="0" hidden="1" customHeight="1" x14ac:dyDescent="0.25"/>
    <row r="53597" ht="0" hidden="1" customHeight="1" x14ac:dyDescent="0.25"/>
    <row r="53598" ht="0" hidden="1" customHeight="1" x14ac:dyDescent="0.25"/>
    <row r="53599" ht="0" hidden="1" customHeight="1" x14ac:dyDescent="0.25"/>
    <row r="53600" ht="0" hidden="1" customHeight="1" x14ac:dyDescent="0.25"/>
    <row r="53601" ht="0" hidden="1" customHeight="1" x14ac:dyDescent="0.25"/>
    <row r="53602" ht="0" hidden="1" customHeight="1" x14ac:dyDescent="0.25"/>
    <row r="53603" ht="0" hidden="1" customHeight="1" x14ac:dyDescent="0.25"/>
    <row r="53604" ht="0" hidden="1" customHeight="1" x14ac:dyDescent="0.25"/>
    <row r="53605" ht="0" hidden="1" customHeight="1" x14ac:dyDescent="0.25"/>
    <row r="53606" ht="0" hidden="1" customHeight="1" x14ac:dyDescent="0.25"/>
    <row r="53607" ht="0" hidden="1" customHeight="1" x14ac:dyDescent="0.25"/>
    <row r="53608" ht="0" hidden="1" customHeight="1" x14ac:dyDescent="0.25"/>
    <row r="53609" ht="0" hidden="1" customHeight="1" x14ac:dyDescent="0.25"/>
    <row r="53610" ht="0" hidden="1" customHeight="1" x14ac:dyDescent="0.25"/>
    <row r="53611" ht="0" hidden="1" customHeight="1" x14ac:dyDescent="0.25"/>
    <row r="53612" ht="0" hidden="1" customHeight="1" x14ac:dyDescent="0.25"/>
    <row r="53613" ht="0" hidden="1" customHeight="1" x14ac:dyDescent="0.25"/>
    <row r="53614" ht="0" hidden="1" customHeight="1" x14ac:dyDescent="0.25"/>
    <row r="53615" ht="0" hidden="1" customHeight="1" x14ac:dyDescent="0.25"/>
    <row r="53616" ht="0" hidden="1" customHeight="1" x14ac:dyDescent="0.25"/>
    <row r="53617" ht="0" hidden="1" customHeight="1" x14ac:dyDescent="0.25"/>
    <row r="53618" ht="0" hidden="1" customHeight="1" x14ac:dyDescent="0.25"/>
    <row r="53619" ht="0" hidden="1" customHeight="1" x14ac:dyDescent="0.25"/>
    <row r="53620" ht="0" hidden="1" customHeight="1" x14ac:dyDescent="0.25"/>
    <row r="53621" ht="0" hidden="1" customHeight="1" x14ac:dyDescent="0.25"/>
    <row r="53622" ht="0" hidden="1" customHeight="1" x14ac:dyDescent="0.25"/>
    <row r="53623" ht="0" hidden="1" customHeight="1" x14ac:dyDescent="0.25"/>
    <row r="53624" ht="0" hidden="1" customHeight="1" x14ac:dyDescent="0.25"/>
    <row r="53625" ht="0" hidden="1" customHeight="1" x14ac:dyDescent="0.25"/>
    <row r="53626" ht="0" hidden="1" customHeight="1" x14ac:dyDescent="0.25"/>
    <row r="53627" ht="0" hidden="1" customHeight="1" x14ac:dyDescent="0.25"/>
    <row r="53628" ht="0" hidden="1" customHeight="1" x14ac:dyDescent="0.25"/>
    <row r="53629" ht="0" hidden="1" customHeight="1" x14ac:dyDescent="0.25"/>
    <row r="53630" ht="0" hidden="1" customHeight="1" x14ac:dyDescent="0.25"/>
    <row r="53631" ht="0" hidden="1" customHeight="1" x14ac:dyDescent="0.25"/>
    <row r="53632" ht="0" hidden="1" customHeight="1" x14ac:dyDescent="0.25"/>
    <row r="53633" ht="0" hidden="1" customHeight="1" x14ac:dyDescent="0.25"/>
    <row r="53634" ht="0" hidden="1" customHeight="1" x14ac:dyDescent="0.25"/>
    <row r="53635" ht="0" hidden="1" customHeight="1" x14ac:dyDescent="0.25"/>
    <row r="53636" ht="0" hidden="1" customHeight="1" x14ac:dyDescent="0.25"/>
    <row r="53637" ht="0" hidden="1" customHeight="1" x14ac:dyDescent="0.25"/>
    <row r="53638" ht="0" hidden="1" customHeight="1" x14ac:dyDescent="0.25"/>
    <row r="53639" ht="0" hidden="1" customHeight="1" x14ac:dyDescent="0.25"/>
    <row r="53640" ht="0" hidden="1" customHeight="1" x14ac:dyDescent="0.25"/>
    <row r="53641" ht="0" hidden="1" customHeight="1" x14ac:dyDescent="0.25"/>
    <row r="53642" ht="0" hidden="1" customHeight="1" x14ac:dyDescent="0.25"/>
    <row r="53643" ht="0" hidden="1" customHeight="1" x14ac:dyDescent="0.25"/>
    <row r="53644" ht="0" hidden="1" customHeight="1" x14ac:dyDescent="0.25"/>
    <row r="53645" ht="0" hidden="1" customHeight="1" x14ac:dyDescent="0.25"/>
    <row r="53646" ht="0" hidden="1" customHeight="1" x14ac:dyDescent="0.25"/>
    <row r="53647" ht="0" hidden="1" customHeight="1" x14ac:dyDescent="0.25"/>
    <row r="53648" ht="0" hidden="1" customHeight="1" x14ac:dyDescent="0.25"/>
    <row r="53649" ht="0" hidden="1" customHeight="1" x14ac:dyDescent="0.25"/>
    <row r="53650" ht="0" hidden="1" customHeight="1" x14ac:dyDescent="0.25"/>
    <row r="53651" ht="0" hidden="1" customHeight="1" x14ac:dyDescent="0.25"/>
    <row r="53652" ht="0" hidden="1" customHeight="1" x14ac:dyDescent="0.25"/>
    <row r="53653" ht="0" hidden="1" customHeight="1" x14ac:dyDescent="0.25"/>
    <row r="53654" ht="0" hidden="1" customHeight="1" x14ac:dyDescent="0.25"/>
    <row r="53655" ht="0" hidden="1" customHeight="1" x14ac:dyDescent="0.25"/>
    <row r="53656" ht="0" hidden="1" customHeight="1" x14ac:dyDescent="0.25"/>
    <row r="53657" ht="0" hidden="1" customHeight="1" x14ac:dyDescent="0.25"/>
    <row r="53658" ht="0" hidden="1" customHeight="1" x14ac:dyDescent="0.25"/>
    <row r="53659" ht="0" hidden="1" customHeight="1" x14ac:dyDescent="0.25"/>
    <row r="53660" ht="0" hidden="1" customHeight="1" x14ac:dyDescent="0.25"/>
    <row r="53661" ht="0" hidden="1" customHeight="1" x14ac:dyDescent="0.25"/>
    <row r="53662" ht="0" hidden="1" customHeight="1" x14ac:dyDescent="0.25"/>
    <row r="53663" ht="0" hidden="1" customHeight="1" x14ac:dyDescent="0.25"/>
    <row r="53664" ht="0" hidden="1" customHeight="1" x14ac:dyDescent="0.25"/>
    <row r="53665" ht="0" hidden="1" customHeight="1" x14ac:dyDescent="0.25"/>
    <row r="53666" ht="0" hidden="1" customHeight="1" x14ac:dyDescent="0.25"/>
    <row r="53667" ht="0" hidden="1" customHeight="1" x14ac:dyDescent="0.25"/>
    <row r="53668" ht="0" hidden="1" customHeight="1" x14ac:dyDescent="0.25"/>
    <row r="53669" ht="0" hidden="1" customHeight="1" x14ac:dyDescent="0.25"/>
    <row r="53670" ht="0" hidden="1" customHeight="1" x14ac:dyDescent="0.25"/>
    <row r="53671" ht="0" hidden="1" customHeight="1" x14ac:dyDescent="0.25"/>
    <row r="53672" ht="0" hidden="1" customHeight="1" x14ac:dyDescent="0.25"/>
    <row r="53673" ht="0" hidden="1" customHeight="1" x14ac:dyDescent="0.25"/>
    <row r="53674" ht="0" hidden="1" customHeight="1" x14ac:dyDescent="0.25"/>
    <row r="53675" ht="0" hidden="1" customHeight="1" x14ac:dyDescent="0.25"/>
    <row r="53676" ht="0" hidden="1" customHeight="1" x14ac:dyDescent="0.25"/>
    <row r="53677" ht="0" hidden="1" customHeight="1" x14ac:dyDescent="0.25"/>
    <row r="53678" ht="0" hidden="1" customHeight="1" x14ac:dyDescent="0.25"/>
    <row r="53679" ht="0" hidden="1" customHeight="1" x14ac:dyDescent="0.25"/>
    <row r="53680" ht="0" hidden="1" customHeight="1" x14ac:dyDescent="0.25"/>
    <row r="53681" ht="0" hidden="1" customHeight="1" x14ac:dyDescent="0.25"/>
    <row r="53682" ht="0" hidden="1" customHeight="1" x14ac:dyDescent="0.25"/>
    <row r="53683" ht="0" hidden="1" customHeight="1" x14ac:dyDescent="0.25"/>
    <row r="53684" ht="0" hidden="1" customHeight="1" x14ac:dyDescent="0.25"/>
    <row r="53685" ht="0" hidden="1" customHeight="1" x14ac:dyDescent="0.25"/>
    <row r="53686" ht="0" hidden="1" customHeight="1" x14ac:dyDescent="0.25"/>
    <row r="53687" ht="0" hidden="1" customHeight="1" x14ac:dyDescent="0.25"/>
    <row r="53688" ht="0" hidden="1" customHeight="1" x14ac:dyDescent="0.25"/>
    <row r="53689" ht="0" hidden="1" customHeight="1" x14ac:dyDescent="0.25"/>
    <row r="53690" ht="0" hidden="1" customHeight="1" x14ac:dyDescent="0.25"/>
    <row r="53691" ht="0" hidden="1" customHeight="1" x14ac:dyDescent="0.25"/>
    <row r="53692" ht="0" hidden="1" customHeight="1" x14ac:dyDescent="0.25"/>
    <row r="53693" ht="0" hidden="1" customHeight="1" x14ac:dyDescent="0.25"/>
    <row r="53694" ht="0" hidden="1" customHeight="1" x14ac:dyDescent="0.25"/>
    <row r="53695" ht="0" hidden="1" customHeight="1" x14ac:dyDescent="0.25"/>
    <row r="53696" ht="0" hidden="1" customHeight="1" x14ac:dyDescent="0.25"/>
    <row r="53697" ht="0" hidden="1" customHeight="1" x14ac:dyDescent="0.25"/>
    <row r="53698" ht="0" hidden="1" customHeight="1" x14ac:dyDescent="0.25"/>
    <row r="53699" ht="0" hidden="1" customHeight="1" x14ac:dyDescent="0.25"/>
    <row r="53700" ht="0" hidden="1" customHeight="1" x14ac:dyDescent="0.25"/>
    <row r="53701" ht="0" hidden="1" customHeight="1" x14ac:dyDescent="0.25"/>
    <row r="53702" ht="0" hidden="1" customHeight="1" x14ac:dyDescent="0.25"/>
    <row r="53703" ht="0" hidden="1" customHeight="1" x14ac:dyDescent="0.25"/>
    <row r="53704" ht="0" hidden="1" customHeight="1" x14ac:dyDescent="0.25"/>
    <row r="53705" ht="0" hidden="1" customHeight="1" x14ac:dyDescent="0.25"/>
    <row r="53706" ht="0" hidden="1" customHeight="1" x14ac:dyDescent="0.25"/>
    <row r="53707" ht="0" hidden="1" customHeight="1" x14ac:dyDescent="0.25"/>
    <row r="53708" ht="0" hidden="1" customHeight="1" x14ac:dyDescent="0.25"/>
    <row r="53709" ht="0" hidden="1" customHeight="1" x14ac:dyDescent="0.25"/>
    <row r="53710" ht="0" hidden="1" customHeight="1" x14ac:dyDescent="0.25"/>
    <row r="53711" ht="0" hidden="1" customHeight="1" x14ac:dyDescent="0.25"/>
    <row r="53712" ht="0" hidden="1" customHeight="1" x14ac:dyDescent="0.25"/>
    <row r="53713" ht="0" hidden="1" customHeight="1" x14ac:dyDescent="0.25"/>
    <row r="53714" ht="0" hidden="1" customHeight="1" x14ac:dyDescent="0.25"/>
    <row r="53715" ht="0" hidden="1" customHeight="1" x14ac:dyDescent="0.25"/>
    <row r="53716" ht="0" hidden="1" customHeight="1" x14ac:dyDescent="0.25"/>
    <row r="53717" ht="0" hidden="1" customHeight="1" x14ac:dyDescent="0.25"/>
    <row r="53718" ht="0" hidden="1" customHeight="1" x14ac:dyDescent="0.25"/>
    <row r="53719" ht="0" hidden="1" customHeight="1" x14ac:dyDescent="0.25"/>
    <row r="53720" ht="0" hidden="1" customHeight="1" x14ac:dyDescent="0.25"/>
    <row r="53721" ht="0" hidden="1" customHeight="1" x14ac:dyDescent="0.25"/>
    <row r="53722" ht="0" hidden="1" customHeight="1" x14ac:dyDescent="0.25"/>
    <row r="53723" ht="0" hidden="1" customHeight="1" x14ac:dyDescent="0.25"/>
    <row r="53724" ht="0" hidden="1" customHeight="1" x14ac:dyDescent="0.25"/>
    <row r="53725" ht="0" hidden="1" customHeight="1" x14ac:dyDescent="0.25"/>
    <row r="53726" ht="0" hidden="1" customHeight="1" x14ac:dyDescent="0.25"/>
    <row r="53727" ht="0" hidden="1" customHeight="1" x14ac:dyDescent="0.25"/>
    <row r="53728" ht="0" hidden="1" customHeight="1" x14ac:dyDescent="0.25"/>
    <row r="53729" ht="0" hidden="1" customHeight="1" x14ac:dyDescent="0.25"/>
    <row r="53730" ht="0" hidden="1" customHeight="1" x14ac:dyDescent="0.25"/>
    <row r="53731" ht="0" hidden="1" customHeight="1" x14ac:dyDescent="0.25"/>
    <row r="53732" ht="0" hidden="1" customHeight="1" x14ac:dyDescent="0.25"/>
    <row r="53733" ht="0" hidden="1" customHeight="1" x14ac:dyDescent="0.25"/>
    <row r="53734" ht="0" hidden="1" customHeight="1" x14ac:dyDescent="0.25"/>
    <row r="53735" ht="0" hidden="1" customHeight="1" x14ac:dyDescent="0.25"/>
    <row r="53736" ht="0" hidden="1" customHeight="1" x14ac:dyDescent="0.25"/>
    <row r="53737" ht="0" hidden="1" customHeight="1" x14ac:dyDescent="0.25"/>
    <row r="53738" ht="0" hidden="1" customHeight="1" x14ac:dyDescent="0.25"/>
    <row r="53739" ht="0" hidden="1" customHeight="1" x14ac:dyDescent="0.25"/>
    <row r="53740" ht="0" hidden="1" customHeight="1" x14ac:dyDescent="0.25"/>
    <row r="53741" ht="0" hidden="1" customHeight="1" x14ac:dyDescent="0.25"/>
    <row r="53742" ht="0" hidden="1" customHeight="1" x14ac:dyDescent="0.25"/>
    <row r="53743" ht="0" hidden="1" customHeight="1" x14ac:dyDescent="0.25"/>
    <row r="53744" ht="0" hidden="1" customHeight="1" x14ac:dyDescent="0.25"/>
    <row r="53745" ht="0" hidden="1" customHeight="1" x14ac:dyDescent="0.25"/>
    <row r="53746" ht="0" hidden="1" customHeight="1" x14ac:dyDescent="0.25"/>
    <row r="53747" ht="0" hidden="1" customHeight="1" x14ac:dyDescent="0.25"/>
    <row r="53748" ht="0" hidden="1" customHeight="1" x14ac:dyDescent="0.25"/>
    <row r="53749" ht="0" hidden="1" customHeight="1" x14ac:dyDescent="0.25"/>
    <row r="53750" ht="0" hidden="1" customHeight="1" x14ac:dyDescent="0.25"/>
    <row r="53751" ht="0" hidden="1" customHeight="1" x14ac:dyDescent="0.25"/>
    <row r="53752" ht="0" hidden="1" customHeight="1" x14ac:dyDescent="0.25"/>
    <row r="53753" ht="0" hidden="1" customHeight="1" x14ac:dyDescent="0.25"/>
    <row r="53754" ht="0" hidden="1" customHeight="1" x14ac:dyDescent="0.25"/>
    <row r="53755" ht="0" hidden="1" customHeight="1" x14ac:dyDescent="0.25"/>
    <row r="53756" ht="0" hidden="1" customHeight="1" x14ac:dyDescent="0.25"/>
    <row r="53757" ht="0" hidden="1" customHeight="1" x14ac:dyDescent="0.25"/>
    <row r="53758" ht="0" hidden="1" customHeight="1" x14ac:dyDescent="0.25"/>
    <row r="53759" ht="0" hidden="1" customHeight="1" x14ac:dyDescent="0.25"/>
    <row r="53760" ht="0" hidden="1" customHeight="1" x14ac:dyDescent="0.25"/>
    <row r="53761" ht="0" hidden="1" customHeight="1" x14ac:dyDescent="0.25"/>
    <row r="53762" ht="0" hidden="1" customHeight="1" x14ac:dyDescent="0.25"/>
    <row r="53763" ht="0" hidden="1" customHeight="1" x14ac:dyDescent="0.25"/>
    <row r="53764" ht="0" hidden="1" customHeight="1" x14ac:dyDescent="0.25"/>
    <row r="53765" ht="0" hidden="1" customHeight="1" x14ac:dyDescent="0.25"/>
    <row r="53766" ht="0" hidden="1" customHeight="1" x14ac:dyDescent="0.25"/>
    <row r="53767" ht="0" hidden="1" customHeight="1" x14ac:dyDescent="0.25"/>
    <row r="53768" ht="0" hidden="1" customHeight="1" x14ac:dyDescent="0.25"/>
    <row r="53769" ht="0" hidden="1" customHeight="1" x14ac:dyDescent="0.25"/>
    <row r="53770" ht="0" hidden="1" customHeight="1" x14ac:dyDescent="0.25"/>
    <row r="53771" ht="0" hidden="1" customHeight="1" x14ac:dyDescent="0.25"/>
    <row r="53772" ht="0" hidden="1" customHeight="1" x14ac:dyDescent="0.25"/>
    <row r="53773" ht="0" hidden="1" customHeight="1" x14ac:dyDescent="0.25"/>
    <row r="53774" ht="0" hidden="1" customHeight="1" x14ac:dyDescent="0.25"/>
    <row r="53775" ht="0" hidden="1" customHeight="1" x14ac:dyDescent="0.25"/>
    <row r="53776" ht="0" hidden="1" customHeight="1" x14ac:dyDescent="0.25"/>
    <row r="53777" ht="0" hidden="1" customHeight="1" x14ac:dyDescent="0.25"/>
    <row r="53778" ht="0" hidden="1" customHeight="1" x14ac:dyDescent="0.25"/>
    <row r="53779" ht="0" hidden="1" customHeight="1" x14ac:dyDescent="0.25"/>
    <row r="53780" ht="0" hidden="1" customHeight="1" x14ac:dyDescent="0.25"/>
    <row r="53781" ht="0" hidden="1" customHeight="1" x14ac:dyDescent="0.25"/>
    <row r="53782" ht="0" hidden="1" customHeight="1" x14ac:dyDescent="0.25"/>
    <row r="53783" ht="0" hidden="1" customHeight="1" x14ac:dyDescent="0.25"/>
    <row r="53784" ht="0" hidden="1" customHeight="1" x14ac:dyDescent="0.25"/>
    <row r="53785" ht="0" hidden="1" customHeight="1" x14ac:dyDescent="0.25"/>
    <row r="53786" ht="0" hidden="1" customHeight="1" x14ac:dyDescent="0.25"/>
    <row r="53787" ht="0" hidden="1" customHeight="1" x14ac:dyDescent="0.25"/>
    <row r="53788" ht="0" hidden="1" customHeight="1" x14ac:dyDescent="0.25"/>
    <row r="53789" ht="0" hidden="1" customHeight="1" x14ac:dyDescent="0.25"/>
    <row r="53790" ht="0" hidden="1" customHeight="1" x14ac:dyDescent="0.25"/>
    <row r="53791" ht="0" hidden="1" customHeight="1" x14ac:dyDescent="0.25"/>
    <row r="53792" ht="0" hidden="1" customHeight="1" x14ac:dyDescent="0.25"/>
    <row r="53793" ht="0" hidden="1" customHeight="1" x14ac:dyDescent="0.25"/>
    <row r="53794" ht="0" hidden="1" customHeight="1" x14ac:dyDescent="0.25"/>
    <row r="53795" ht="0" hidden="1" customHeight="1" x14ac:dyDescent="0.25"/>
    <row r="53796" ht="0" hidden="1" customHeight="1" x14ac:dyDescent="0.25"/>
    <row r="53797" ht="0" hidden="1" customHeight="1" x14ac:dyDescent="0.25"/>
    <row r="53798" ht="0" hidden="1" customHeight="1" x14ac:dyDescent="0.25"/>
    <row r="53799" ht="0" hidden="1" customHeight="1" x14ac:dyDescent="0.25"/>
    <row r="53800" ht="0" hidden="1" customHeight="1" x14ac:dyDescent="0.25"/>
    <row r="53801" ht="0" hidden="1" customHeight="1" x14ac:dyDescent="0.25"/>
    <row r="53802" ht="0" hidden="1" customHeight="1" x14ac:dyDescent="0.25"/>
    <row r="53803" ht="0" hidden="1" customHeight="1" x14ac:dyDescent="0.25"/>
    <row r="53804" ht="0" hidden="1" customHeight="1" x14ac:dyDescent="0.25"/>
    <row r="53805" ht="0" hidden="1" customHeight="1" x14ac:dyDescent="0.25"/>
    <row r="53806" ht="0" hidden="1" customHeight="1" x14ac:dyDescent="0.25"/>
    <row r="53807" ht="0" hidden="1" customHeight="1" x14ac:dyDescent="0.25"/>
    <row r="53808" ht="0" hidden="1" customHeight="1" x14ac:dyDescent="0.25"/>
    <row r="53809" ht="0" hidden="1" customHeight="1" x14ac:dyDescent="0.25"/>
    <row r="53810" ht="0" hidden="1" customHeight="1" x14ac:dyDescent="0.25"/>
    <row r="53811" ht="0" hidden="1" customHeight="1" x14ac:dyDescent="0.25"/>
    <row r="53812" ht="0" hidden="1" customHeight="1" x14ac:dyDescent="0.25"/>
    <row r="53813" ht="0" hidden="1" customHeight="1" x14ac:dyDescent="0.25"/>
    <row r="53814" ht="0" hidden="1" customHeight="1" x14ac:dyDescent="0.25"/>
    <row r="53815" ht="0" hidden="1" customHeight="1" x14ac:dyDescent="0.25"/>
    <row r="53816" ht="0" hidden="1" customHeight="1" x14ac:dyDescent="0.25"/>
    <row r="53817" ht="0" hidden="1" customHeight="1" x14ac:dyDescent="0.25"/>
    <row r="53818" ht="0" hidden="1" customHeight="1" x14ac:dyDescent="0.25"/>
    <row r="53819" ht="0" hidden="1" customHeight="1" x14ac:dyDescent="0.25"/>
    <row r="53820" ht="0" hidden="1" customHeight="1" x14ac:dyDescent="0.25"/>
    <row r="53821" ht="0" hidden="1" customHeight="1" x14ac:dyDescent="0.25"/>
    <row r="53822" ht="0" hidden="1" customHeight="1" x14ac:dyDescent="0.25"/>
    <row r="53823" ht="0" hidden="1" customHeight="1" x14ac:dyDescent="0.25"/>
    <row r="53824" ht="0" hidden="1" customHeight="1" x14ac:dyDescent="0.25"/>
    <row r="53825" ht="0" hidden="1" customHeight="1" x14ac:dyDescent="0.25"/>
    <row r="53826" ht="0" hidden="1" customHeight="1" x14ac:dyDescent="0.25"/>
    <row r="53827" ht="0" hidden="1" customHeight="1" x14ac:dyDescent="0.25"/>
    <row r="53828" ht="0" hidden="1" customHeight="1" x14ac:dyDescent="0.25"/>
    <row r="53829" ht="0" hidden="1" customHeight="1" x14ac:dyDescent="0.25"/>
    <row r="53830" ht="0" hidden="1" customHeight="1" x14ac:dyDescent="0.25"/>
    <row r="53831" ht="0" hidden="1" customHeight="1" x14ac:dyDescent="0.25"/>
    <row r="53832" ht="0" hidden="1" customHeight="1" x14ac:dyDescent="0.25"/>
    <row r="53833" ht="0" hidden="1" customHeight="1" x14ac:dyDescent="0.25"/>
    <row r="53834" ht="0" hidden="1" customHeight="1" x14ac:dyDescent="0.25"/>
    <row r="53835" ht="0" hidden="1" customHeight="1" x14ac:dyDescent="0.25"/>
    <row r="53836" ht="0" hidden="1" customHeight="1" x14ac:dyDescent="0.25"/>
    <row r="53837" ht="0" hidden="1" customHeight="1" x14ac:dyDescent="0.25"/>
    <row r="53838" ht="0" hidden="1" customHeight="1" x14ac:dyDescent="0.25"/>
    <row r="53839" ht="0" hidden="1" customHeight="1" x14ac:dyDescent="0.25"/>
    <row r="53840" ht="0" hidden="1" customHeight="1" x14ac:dyDescent="0.25"/>
    <row r="53841" ht="0" hidden="1" customHeight="1" x14ac:dyDescent="0.25"/>
    <row r="53842" ht="0" hidden="1" customHeight="1" x14ac:dyDescent="0.25"/>
    <row r="53843" ht="0" hidden="1" customHeight="1" x14ac:dyDescent="0.25"/>
    <row r="53844" ht="0" hidden="1" customHeight="1" x14ac:dyDescent="0.25"/>
    <row r="53845" ht="0" hidden="1" customHeight="1" x14ac:dyDescent="0.25"/>
    <row r="53846" ht="0" hidden="1" customHeight="1" x14ac:dyDescent="0.25"/>
    <row r="53847" ht="0" hidden="1" customHeight="1" x14ac:dyDescent="0.25"/>
    <row r="53848" ht="0" hidden="1" customHeight="1" x14ac:dyDescent="0.25"/>
    <row r="53849" ht="0" hidden="1" customHeight="1" x14ac:dyDescent="0.25"/>
    <row r="53850" ht="0" hidden="1" customHeight="1" x14ac:dyDescent="0.25"/>
    <row r="53851" ht="0" hidden="1" customHeight="1" x14ac:dyDescent="0.25"/>
    <row r="53852" ht="0" hidden="1" customHeight="1" x14ac:dyDescent="0.25"/>
    <row r="53853" ht="0" hidden="1" customHeight="1" x14ac:dyDescent="0.25"/>
    <row r="53854" ht="0" hidden="1" customHeight="1" x14ac:dyDescent="0.25"/>
    <row r="53855" ht="0" hidden="1" customHeight="1" x14ac:dyDescent="0.25"/>
    <row r="53856" ht="0" hidden="1" customHeight="1" x14ac:dyDescent="0.25"/>
    <row r="53857" ht="0" hidden="1" customHeight="1" x14ac:dyDescent="0.25"/>
    <row r="53858" ht="0" hidden="1" customHeight="1" x14ac:dyDescent="0.25"/>
    <row r="53859" ht="0" hidden="1" customHeight="1" x14ac:dyDescent="0.25"/>
    <row r="53860" ht="0" hidden="1" customHeight="1" x14ac:dyDescent="0.25"/>
    <row r="53861" ht="0" hidden="1" customHeight="1" x14ac:dyDescent="0.25"/>
    <row r="53862" ht="0" hidden="1" customHeight="1" x14ac:dyDescent="0.25"/>
    <row r="53863" ht="0" hidden="1" customHeight="1" x14ac:dyDescent="0.25"/>
    <row r="53864" ht="0" hidden="1" customHeight="1" x14ac:dyDescent="0.25"/>
    <row r="53865" ht="0" hidden="1" customHeight="1" x14ac:dyDescent="0.25"/>
    <row r="53866" ht="0" hidden="1" customHeight="1" x14ac:dyDescent="0.25"/>
    <row r="53867" ht="0" hidden="1" customHeight="1" x14ac:dyDescent="0.25"/>
    <row r="53868" ht="0" hidden="1" customHeight="1" x14ac:dyDescent="0.25"/>
    <row r="53869" ht="0" hidden="1" customHeight="1" x14ac:dyDescent="0.25"/>
    <row r="53870" ht="0" hidden="1" customHeight="1" x14ac:dyDescent="0.25"/>
    <row r="53871" ht="0" hidden="1" customHeight="1" x14ac:dyDescent="0.25"/>
    <row r="53872" ht="0" hidden="1" customHeight="1" x14ac:dyDescent="0.25"/>
    <row r="53873" ht="0" hidden="1" customHeight="1" x14ac:dyDescent="0.25"/>
    <row r="53874" ht="0" hidden="1" customHeight="1" x14ac:dyDescent="0.25"/>
    <row r="53875" ht="0" hidden="1" customHeight="1" x14ac:dyDescent="0.25"/>
    <row r="53876" ht="0" hidden="1" customHeight="1" x14ac:dyDescent="0.25"/>
    <row r="53877" ht="0" hidden="1" customHeight="1" x14ac:dyDescent="0.25"/>
    <row r="53878" ht="0" hidden="1" customHeight="1" x14ac:dyDescent="0.25"/>
    <row r="53879" ht="0" hidden="1" customHeight="1" x14ac:dyDescent="0.25"/>
    <row r="53880" ht="0" hidden="1" customHeight="1" x14ac:dyDescent="0.25"/>
    <row r="53881" ht="0" hidden="1" customHeight="1" x14ac:dyDescent="0.25"/>
    <row r="53882" ht="0" hidden="1" customHeight="1" x14ac:dyDescent="0.25"/>
    <row r="53883" ht="0" hidden="1" customHeight="1" x14ac:dyDescent="0.25"/>
    <row r="53884" ht="0" hidden="1" customHeight="1" x14ac:dyDescent="0.25"/>
    <row r="53885" ht="0" hidden="1" customHeight="1" x14ac:dyDescent="0.25"/>
    <row r="53886" ht="0" hidden="1" customHeight="1" x14ac:dyDescent="0.25"/>
    <row r="53887" ht="0" hidden="1" customHeight="1" x14ac:dyDescent="0.25"/>
    <row r="53888" ht="0" hidden="1" customHeight="1" x14ac:dyDescent="0.25"/>
    <row r="53889" ht="0" hidden="1" customHeight="1" x14ac:dyDescent="0.25"/>
    <row r="53890" ht="0" hidden="1" customHeight="1" x14ac:dyDescent="0.25"/>
    <row r="53891" ht="0" hidden="1" customHeight="1" x14ac:dyDescent="0.25"/>
    <row r="53892" ht="0" hidden="1" customHeight="1" x14ac:dyDescent="0.25"/>
    <row r="53893" ht="0" hidden="1" customHeight="1" x14ac:dyDescent="0.25"/>
    <row r="53894" ht="0" hidden="1" customHeight="1" x14ac:dyDescent="0.25"/>
    <row r="53895" ht="0" hidden="1" customHeight="1" x14ac:dyDescent="0.25"/>
    <row r="53896" ht="0" hidden="1" customHeight="1" x14ac:dyDescent="0.25"/>
    <row r="53897" ht="0" hidden="1" customHeight="1" x14ac:dyDescent="0.25"/>
    <row r="53898" ht="0" hidden="1" customHeight="1" x14ac:dyDescent="0.25"/>
    <row r="53899" ht="0" hidden="1" customHeight="1" x14ac:dyDescent="0.25"/>
    <row r="53900" ht="0" hidden="1" customHeight="1" x14ac:dyDescent="0.25"/>
    <row r="53901" ht="0" hidden="1" customHeight="1" x14ac:dyDescent="0.25"/>
    <row r="53902" ht="0" hidden="1" customHeight="1" x14ac:dyDescent="0.25"/>
    <row r="53903" ht="0" hidden="1" customHeight="1" x14ac:dyDescent="0.25"/>
    <row r="53904" ht="0" hidden="1" customHeight="1" x14ac:dyDescent="0.25"/>
    <row r="53905" ht="0" hidden="1" customHeight="1" x14ac:dyDescent="0.25"/>
    <row r="53906" ht="0" hidden="1" customHeight="1" x14ac:dyDescent="0.25"/>
    <row r="53907" ht="0" hidden="1" customHeight="1" x14ac:dyDescent="0.25"/>
    <row r="53908" ht="0" hidden="1" customHeight="1" x14ac:dyDescent="0.25"/>
    <row r="53909" ht="0" hidden="1" customHeight="1" x14ac:dyDescent="0.25"/>
    <row r="53910" ht="0" hidden="1" customHeight="1" x14ac:dyDescent="0.25"/>
    <row r="53911" ht="0" hidden="1" customHeight="1" x14ac:dyDescent="0.25"/>
    <row r="53912" ht="0" hidden="1" customHeight="1" x14ac:dyDescent="0.25"/>
    <row r="53913" ht="0" hidden="1" customHeight="1" x14ac:dyDescent="0.25"/>
    <row r="53914" ht="0" hidden="1" customHeight="1" x14ac:dyDescent="0.25"/>
    <row r="53915" ht="0" hidden="1" customHeight="1" x14ac:dyDescent="0.25"/>
    <row r="53916" ht="0" hidden="1" customHeight="1" x14ac:dyDescent="0.25"/>
    <row r="53917" ht="0" hidden="1" customHeight="1" x14ac:dyDescent="0.25"/>
    <row r="53918" ht="0" hidden="1" customHeight="1" x14ac:dyDescent="0.25"/>
    <row r="53919" ht="0" hidden="1" customHeight="1" x14ac:dyDescent="0.25"/>
    <row r="53920" ht="0" hidden="1" customHeight="1" x14ac:dyDescent="0.25"/>
    <row r="53921" ht="0" hidden="1" customHeight="1" x14ac:dyDescent="0.25"/>
    <row r="53922" ht="0" hidden="1" customHeight="1" x14ac:dyDescent="0.25"/>
    <row r="53923" ht="0" hidden="1" customHeight="1" x14ac:dyDescent="0.25"/>
    <row r="53924" ht="0" hidden="1" customHeight="1" x14ac:dyDescent="0.25"/>
    <row r="53925" ht="0" hidden="1" customHeight="1" x14ac:dyDescent="0.25"/>
    <row r="53926" ht="0" hidden="1" customHeight="1" x14ac:dyDescent="0.25"/>
    <row r="53927" ht="0" hidden="1" customHeight="1" x14ac:dyDescent="0.25"/>
    <row r="53928" ht="0" hidden="1" customHeight="1" x14ac:dyDescent="0.25"/>
    <row r="53929" ht="0" hidden="1" customHeight="1" x14ac:dyDescent="0.25"/>
    <row r="53930" ht="0" hidden="1" customHeight="1" x14ac:dyDescent="0.25"/>
    <row r="53931" ht="0" hidden="1" customHeight="1" x14ac:dyDescent="0.25"/>
    <row r="53932" ht="0" hidden="1" customHeight="1" x14ac:dyDescent="0.25"/>
    <row r="53933" ht="0" hidden="1" customHeight="1" x14ac:dyDescent="0.25"/>
    <row r="53934" ht="0" hidden="1" customHeight="1" x14ac:dyDescent="0.25"/>
    <row r="53935" ht="0" hidden="1" customHeight="1" x14ac:dyDescent="0.25"/>
    <row r="53936" ht="0" hidden="1" customHeight="1" x14ac:dyDescent="0.25"/>
    <row r="53937" ht="0" hidden="1" customHeight="1" x14ac:dyDescent="0.25"/>
    <row r="53938" ht="0" hidden="1" customHeight="1" x14ac:dyDescent="0.25"/>
    <row r="53939" ht="0" hidden="1" customHeight="1" x14ac:dyDescent="0.25"/>
    <row r="53940" ht="0" hidden="1" customHeight="1" x14ac:dyDescent="0.25"/>
    <row r="53941" ht="0" hidden="1" customHeight="1" x14ac:dyDescent="0.25"/>
    <row r="53942" ht="0" hidden="1" customHeight="1" x14ac:dyDescent="0.25"/>
    <row r="53943" ht="0" hidden="1" customHeight="1" x14ac:dyDescent="0.25"/>
    <row r="53944" ht="0" hidden="1" customHeight="1" x14ac:dyDescent="0.25"/>
    <row r="53945" ht="0" hidden="1" customHeight="1" x14ac:dyDescent="0.25"/>
    <row r="53946" ht="0" hidden="1" customHeight="1" x14ac:dyDescent="0.25"/>
    <row r="53947" ht="0" hidden="1" customHeight="1" x14ac:dyDescent="0.25"/>
    <row r="53948" ht="0" hidden="1" customHeight="1" x14ac:dyDescent="0.25"/>
    <row r="53949" ht="0" hidden="1" customHeight="1" x14ac:dyDescent="0.25"/>
    <row r="53950" ht="0" hidden="1" customHeight="1" x14ac:dyDescent="0.25"/>
    <row r="53951" ht="0" hidden="1" customHeight="1" x14ac:dyDescent="0.25"/>
    <row r="53952" ht="0" hidden="1" customHeight="1" x14ac:dyDescent="0.25"/>
    <row r="53953" ht="0" hidden="1" customHeight="1" x14ac:dyDescent="0.25"/>
    <row r="53954" ht="0" hidden="1" customHeight="1" x14ac:dyDescent="0.25"/>
    <row r="53955" ht="0" hidden="1" customHeight="1" x14ac:dyDescent="0.25"/>
    <row r="53956" ht="0" hidden="1" customHeight="1" x14ac:dyDescent="0.25"/>
    <row r="53957" ht="0" hidden="1" customHeight="1" x14ac:dyDescent="0.25"/>
    <row r="53958" ht="0" hidden="1" customHeight="1" x14ac:dyDescent="0.25"/>
    <row r="53959" ht="0" hidden="1" customHeight="1" x14ac:dyDescent="0.25"/>
    <row r="53960" ht="0" hidden="1" customHeight="1" x14ac:dyDescent="0.25"/>
    <row r="53961" ht="0" hidden="1" customHeight="1" x14ac:dyDescent="0.25"/>
    <row r="53962" ht="0" hidden="1" customHeight="1" x14ac:dyDescent="0.25"/>
    <row r="53963" ht="0" hidden="1" customHeight="1" x14ac:dyDescent="0.25"/>
    <row r="53964" ht="0" hidden="1" customHeight="1" x14ac:dyDescent="0.25"/>
    <row r="53965" ht="0" hidden="1" customHeight="1" x14ac:dyDescent="0.25"/>
    <row r="53966" ht="0" hidden="1" customHeight="1" x14ac:dyDescent="0.25"/>
    <row r="53967" ht="0" hidden="1" customHeight="1" x14ac:dyDescent="0.25"/>
    <row r="53968" ht="0" hidden="1" customHeight="1" x14ac:dyDescent="0.25"/>
    <row r="53969" ht="0" hidden="1" customHeight="1" x14ac:dyDescent="0.25"/>
    <row r="53970" ht="0" hidden="1" customHeight="1" x14ac:dyDescent="0.25"/>
    <row r="53971" ht="0" hidden="1" customHeight="1" x14ac:dyDescent="0.25"/>
    <row r="53972" ht="0" hidden="1" customHeight="1" x14ac:dyDescent="0.25"/>
    <row r="53973" ht="0" hidden="1" customHeight="1" x14ac:dyDescent="0.25"/>
    <row r="53974" ht="0" hidden="1" customHeight="1" x14ac:dyDescent="0.25"/>
    <row r="53975" ht="0" hidden="1" customHeight="1" x14ac:dyDescent="0.25"/>
    <row r="53976" ht="0" hidden="1" customHeight="1" x14ac:dyDescent="0.25"/>
    <row r="53977" ht="0" hidden="1" customHeight="1" x14ac:dyDescent="0.25"/>
    <row r="53978" ht="0" hidden="1" customHeight="1" x14ac:dyDescent="0.25"/>
    <row r="53979" ht="0" hidden="1" customHeight="1" x14ac:dyDescent="0.25"/>
    <row r="53980" ht="0" hidden="1" customHeight="1" x14ac:dyDescent="0.25"/>
    <row r="53981" ht="0" hidden="1" customHeight="1" x14ac:dyDescent="0.25"/>
    <row r="53982" ht="0" hidden="1" customHeight="1" x14ac:dyDescent="0.25"/>
    <row r="53983" ht="0" hidden="1" customHeight="1" x14ac:dyDescent="0.25"/>
    <row r="53984" ht="0" hidden="1" customHeight="1" x14ac:dyDescent="0.25"/>
    <row r="53985" ht="0" hidden="1" customHeight="1" x14ac:dyDescent="0.25"/>
    <row r="53986" ht="0" hidden="1" customHeight="1" x14ac:dyDescent="0.25"/>
    <row r="53987" ht="0" hidden="1" customHeight="1" x14ac:dyDescent="0.25"/>
    <row r="53988" ht="0" hidden="1" customHeight="1" x14ac:dyDescent="0.25"/>
    <row r="53989" ht="0" hidden="1" customHeight="1" x14ac:dyDescent="0.25"/>
    <row r="53990" ht="0" hidden="1" customHeight="1" x14ac:dyDescent="0.25"/>
    <row r="53991" ht="0" hidden="1" customHeight="1" x14ac:dyDescent="0.25"/>
    <row r="53992" ht="0" hidden="1" customHeight="1" x14ac:dyDescent="0.25"/>
    <row r="53993" ht="0" hidden="1" customHeight="1" x14ac:dyDescent="0.25"/>
    <row r="53994" ht="0" hidden="1" customHeight="1" x14ac:dyDescent="0.25"/>
    <row r="53995" ht="0" hidden="1" customHeight="1" x14ac:dyDescent="0.25"/>
    <row r="53996" ht="0" hidden="1" customHeight="1" x14ac:dyDescent="0.25"/>
    <row r="53997" ht="0" hidden="1" customHeight="1" x14ac:dyDescent="0.25"/>
    <row r="53998" ht="0" hidden="1" customHeight="1" x14ac:dyDescent="0.25"/>
    <row r="53999" ht="0" hidden="1" customHeight="1" x14ac:dyDescent="0.25"/>
    <row r="54000" ht="0" hidden="1" customHeight="1" x14ac:dyDescent="0.25"/>
    <row r="54001" ht="0" hidden="1" customHeight="1" x14ac:dyDescent="0.25"/>
    <row r="54002" ht="0" hidden="1" customHeight="1" x14ac:dyDescent="0.25"/>
    <row r="54003" ht="0" hidden="1" customHeight="1" x14ac:dyDescent="0.25"/>
    <row r="54004" ht="0" hidden="1" customHeight="1" x14ac:dyDescent="0.25"/>
    <row r="54005" ht="0" hidden="1" customHeight="1" x14ac:dyDescent="0.25"/>
    <row r="54006" ht="0" hidden="1" customHeight="1" x14ac:dyDescent="0.25"/>
    <row r="54007" ht="0" hidden="1" customHeight="1" x14ac:dyDescent="0.25"/>
    <row r="54008" ht="0" hidden="1" customHeight="1" x14ac:dyDescent="0.25"/>
    <row r="54009" ht="0" hidden="1" customHeight="1" x14ac:dyDescent="0.25"/>
    <row r="54010" ht="0" hidden="1" customHeight="1" x14ac:dyDescent="0.25"/>
    <row r="54011" ht="0" hidden="1" customHeight="1" x14ac:dyDescent="0.25"/>
    <row r="54012" ht="0" hidden="1" customHeight="1" x14ac:dyDescent="0.25"/>
    <row r="54013" ht="0" hidden="1" customHeight="1" x14ac:dyDescent="0.25"/>
    <row r="54014" ht="0" hidden="1" customHeight="1" x14ac:dyDescent="0.25"/>
    <row r="54015" ht="0" hidden="1" customHeight="1" x14ac:dyDescent="0.25"/>
    <row r="54016" ht="0" hidden="1" customHeight="1" x14ac:dyDescent="0.25"/>
    <row r="54017" ht="0" hidden="1" customHeight="1" x14ac:dyDescent="0.25"/>
    <row r="54018" ht="0" hidden="1" customHeight="1" x14ac:dyDescent="0.25"/>
    <row r="54019" ht="0" hidden="1" customHeight="1" x14ac:dyDescent="0.25"/>
    <row r="54020" ht="0" hidden="1" customHeight="1" x14ac:dyDescent="0.25"/>
    <row r="54021" ht="0" hidden="1" customHeight="1" x14ac:dyDescent="0.25"/>
    <row r="54022" ht="0" hidden="1" customHeight="1" x14ac:dyDescent="0.25"/>
    <row r="54023" ht="0" hidden="1" customHeight="1" x14ac:dyDescent="0.25"/>
    <row r="54024" ht="0" hidden="1" customHeight="1" x14ac:dyDescent="0.25"/>
    <row r="54025" ht="0" hidden="1" customHeight="1" x14ac:dyDescent="0.25"/>
    <row r="54026" ht="0" hidden="1" customHeight="1" x14ac:dyDescent="0.25"/>
    <row r="54027" ht="0" hidden="1" customHeight="1" x14ac:dyDescent="0.25"/>
    <row r="54028" ht="0" hidden="1" customHeight="1" x14ac:dyDescent="0.25"/>
    <row r="54029" ht="0" hidden="1" customHeight="1" x14ac:dyDescent="0.25"/>
    <row r="54030" ht="0" hidden="1" customHeight="1" x14ac:dyDescent="0.25"/>
    <row r="54031" ht="0" hidden="1" customHeight="1" x14ac:dyDescent="0.25"/>
    <row r="54032" ht="0" hidden="1" customHeight="1" x14ac:dyDescent="0.25"/>
    <row r="54033" ht="0" hidden="1" customHeight="1" x14ac:dyDescent="0.25"/>
    <row r="54034" ht="0" hidden="1" customHeight="1" x14ac:dyDescent="0.25"/>
    <row r="54035" ht="0" hidden="1" customHeight="1" x14ac:dyDescent="0.25"/>
    <row r="54036" ht="0" hidden="1" customHeight="1" x14ac:dyDescent="0.25"/>
    <row r="54037" ht="0" hidden="1" customHeight="1" x14ac:dyDescent="0.25"/>
    <row r="54038" ht="0" hidden="1" customHeight="1" x14ac:dyDescent="0.25"/>
    <row r="54039" ht="0" hidden="1" customHeight="1" x14ac:dyDescent="0.25"/>
    <row r="54040" ht="0" hidden="1" customHeight="1" x14ac:dyDescent="0.25"/>
    <row r="54041" ht="0" hidden="1" customHeight="1" x14ac:dyDescent="0.25"/>
    <row r="54042" ht="0" hidden="1" customHeight="1" x14ac:dyDescent="0.25"/>
    <row r="54043" ht="0" hidden="1" customHeight="1" x14ac:dyDescent="0.25"/>
    <row r="54044" ht="0" hidden="1" customHeight="1" x14ac:dyDescent="0.25"/>
    <row r="54045" ht="0" hidden="1" customHeight="1" x14ac:dyDescent="0.25"/>
    <row r="54046" ht="0" hidden="1" customHeight="1" x14ac:dyDescent="0.25"/>
    <row r="54047" ht="0" hidden="1" customHeight="1" x14ac:dyDescent="0.25"/>
    <row r="54048" ht="0" hidden="1" customHeight="1" x14ac:dyDescent="0.25"/>
    <row r="54049" ht="0" hidden="1" customHeight="1" x14ac:dyDescent="0.25"/>
    <row r="54050" ht="0" hidden="1" customHeight="1" x14ac:dyDescent="0.25"/>
    <row r="54051" ht="0" hidden="1" customHeight="1" x14ac:dyDescent="0.25"/>
    <row r="54052" ht="0" hidden="1" customHeight="1" x14ac:dyDescent="0.25"/>
    <row r="54053" ht="0" hidden="1" customHeight="1" x14ac:dyDescent="0.25"/>
    <row r="54054" ht="0" hidden="1" customHeight="1" x14ac:dyDescent="0.25"/>
    <row r="54055" ht="0" hidden="1" customHeight="1" x14ac:dyDescent="0.25"/>
    <row r="54056" ht="0" hidden="1" customHeight="1" x14ac:dyDescent="0.25"/>
    <row r="54057" ht="0" hidden="1" customHeight="1" x14ac:dyDescent="0.25"/>
    <row r="54058" ht="0" hidden="1" customHeight="1" x14ac:dyDescent="0.25"/>
    <row r="54059" ht="0" hidden="1" customHeight="1" x14ac:dyDescent="0.25"/>
    <row r="54060" ht="0" hidden="1" customHeight="1" x14ac:dyDescent="0.25"/>
    <row r="54061" ht="0" hidden="1" customHeight="1" x14ac:dyDescent="0.25"/>
    <row r="54062" ht="0" hidden="1" customHeight="1" x14ac:dyDescent="0.25"/>
    <row r="54063" ht="0" hidden="1" customHeight="1" x14ac:dyDescent="0.25"/>
    <row r="54064" ht="0" hidden="1" customHeight="1" x14ac:dyDescent="0.25"/>
    <row r="54065" ht="0" hidden="1" customHeight="1" x14ac:dyDescent="0.25"/>
    <row r="54066" ht="0" hidden="1" customHeight="1" x14ac:dyDescent="0.25"/>
    <row r="54067" ht="0" hidden="1" customHeight="1" x14ac:dyDescent="0.25"/>
    <row r="54068" ht="0" hidden="1" customHeight="1" x14ac:dyDescent="0.25"/>
    <row r="54069" ht="0" hidden="1" customHeight="1" x14ac:dyDescent="0.25"/>
    <row r="54070" ht="0" hidden="1" customHeight="1" x14ac:dyDescent="0.25"/>
    <row r="54071" ht="0" hidden="1" customHeight="1" x14ac:dyDescent="0.25"/>
    <row r="54072" ht="0" hidden="1" customHeight="1" x14ac:dyDescent="0.25"/>
    <row r="54073" ht="0" hidden="1" customHeight="1" x14ac:dyDescent="0.25"/>
    <row r="54074" ht="0" hidden="1" customHeight="1" x14ac:dyDescent="0.25"/>
    <row r="54075" ht="0" hidden="1" customHeight="1" x14ac:dyDescent="0.25"/>
    <row r="54076" ht="0" hidden="1" customHeight="1" x14ac:dyDescent="0.25"/>
    <row r="54077" ht="0" hidden="1" customHeight="1" x14ac:dyDescent="0.25"/>
    <row r="54078" ht="0" hidden="1" customHeight="1" x14ac:dyDescent="0.25"/>
    <row r="54079" ht="0" hidden="1" customHeight="1" x14ac:dyDescent="0.25"/>
    <row r="54080" ht="0" hidden="1" customHeight="1" x14ac:dyDescent="0.25"/>
    <row r="54081" ht="0" hidden="1" customHeight="1" x14ac:dyDescent="0.25"/>
    <row r="54082" ht="0" hidden="1" customHeight="1" x14ac:dyDescent="0.25"/>
    <row r="54083" ht="0" hidden="1" customHeight="1" x14ac:dyDescent="0.25"/>
    <row r="54084" ht="0" hidden="1" customHeight="1" x14ac:dyDescent="0.25"/>
    <row r="54085" ht="0" hidden="1" customHeight="1" x14ac:dyDescent="0.25"/>
    <row r="54086" ht="0" hidden="1" customHeight="1" x14ac:dyDescent="0.25"/>
    <row r="54087" ht="0" hidden="1" customHeight="1" x14ac:dyDescent="0.25"/>
    <row r="54088" ht="0" hidden="1" customHeight="1" x14ac:dyDescent="0.25"/>
    <row r="54089" ht="0" hidden="1" customHeight="1" x14ac:dyDescent="0.25"/>
    <row r="54090" ht="0" hidden="1" customHeight="1" x14ac:dyDescent="0.25"/>
    <row r="54091" ht="0" hidden="1" customHeight="1" x14ac:dyDescent="0.25"/>
    <row r="54092" ht="0" hidden="1" customHeight="1" x14ac:dyDescent="0.25"/>
    <row r="54093" ht="0" hidden="1" customHeight="1" x14ac:dyDescent="0.25"/>
    <row r="54094" ht="0" hidden="1" customHeight="1" x14ac:dyDescent="0.25"/>
    <row r="54095" ht="0" hidden="1" customHeight="1" x14ac:dyDescent="0.25"/>
    <row r="54096" ht="0" hidden="1" customHeight="1" x14ac:dyDescent="0.25"/>
    <row r="54097" ht="0" hidden="1" customHeight="1" x14ac:dyDescent="0.25"/>
    <row r="54098" ht="0" hidden="1" customHeight="1" x14ac:dyDescent="0.25"/>
    <row r="54099" ht="0" hidden="1" customHeight="1" x14ac:dyDescent="0.25"/>
    <row r="54100" ht="0" hidden="1" customHeight="1" x14ac:dyDescent="0.25"/>
    <row r="54101" ht="0" hidden="1" customHeight="1" x14ac:dyDescent="0.25"/>
    <row r="54102" ht="0" hidden="1" customHeight="1" x14ac:dyDescent="0.25"/>
    <row r="54103" ht="0" hidden="1" customHeight="1" x14ac:dyDescent="0.25"/>
    <row r="54104" ht="0" hidden="1" customHeight="1" x14ac:dyDescent="0.25"/>
    <row r="54105" ht="0" hidden="1" customHeight="1" x14ac:dyDescent="0.25"/>
    <row r="54106" ht="0" hidden="1" customHeight="1" x14ac:dyDescent="0.25"/>
    <row r="54107" ht="0" hidden="1" customHeight="1" x14ac:dyDescent="0.25"/>
    <row r="54108" ht="0" hidden="1" customHeight="1" x14ac:dyDescent="0.25"/>
    <row r="54109" ht="0" hidden="1" customHeight="1" x14ac:dyDescent="0.25"/>
    <row r="54110" ht="0" hidden="1" customHeight="1" x14ac:dyDescent="0.25"/>
    <row r="54111" ht="0" hidden="1" customHeight="1" x14ac:dyDescent="0.25"/>
    <row r="54112" ht="0" hidden="1" customHeight="1" x14ac:dyDescent="0.25"/>
    <row r="54113" ht="0" hidden="1" customHeight="1" x14ac:dyDescent="0.25"/>
    <row r="54114" ht="0" hidden="1" customHeight="1" x14ac:dyDescent="0.25"/>
    <row r="54115" ht="0" hidden="1" customHeight="1" x14ac:dyDescent="0.25"/>
    <row r="54116" ht="0" hidden="1" customHeight="1" x14ac:dyDescent="0.25"/>
    <row r="54117" ht="0" hidden="1" customHeight="1" x14ac:dyDescent="0.25"/>
    <row r="54118" ht="0" hidden="1" customHeight="1" x14ac:dyDescent="0.25"/>
    <row r="54119" ht="0" hidden="1" customHeight="1" x14ac:dyDescent="0.25"/>
    <row r="54120" ht="0" hidden="1" customHeight="1" x14ac:dyDescent="0.25"/>
    <row r="54121" ht="0" hidden="1" customHeight="1" x14ac:dyDescent="0.25"/>
    <row r="54122" ht="0" hidden="1" customHeight="1" x14ac:dyDescent="0.25"/>
    <row r="54123" ht="0" hidden="1" customHeight="1" x14ac:dyDescent="0.25"/>
    <row r="54124" ht="0" hidden="1" customHeight="1" x14ac:dyDescent="0.25"/>
    <row r="54125" ht="0" hidden="1" customHeight="1" x14ac:dyDescent="0.25"/>
    <row r="54126" ht="0" hidden="1" customHeight="1" x14ac:dyDescent="0.25"/>
    <row r="54127" ht="0" hidden="1" customHeight="1" x14ac:dyDescent="0.25"/>
    <row r="54128" ht="0" hidden="1" customHeight="1" x14ac:dyDescent="0.25"/>
    <row r="54129" ht="0" hidden="1" customHeight="1" x14ac:dyDescent="0.25"/>
    <row r="54130" ht="0" hidden="1" customHeight="1" x14ac:dyDescent="0.25"/>
    <row r="54131" ht="0" hidden="1" customHeight="1" x14ac:dyDescent="0.25"/>
    <row r="54132" ht="0" hidden="1" customHeight="1" x14ac:dyDescent="0.25"/>
    <row r="54133" ht="0" hidden="1" customHeight="1" x14ac:dyDescent="0.25"/>
    <row r="54134" ht="0" hidden="1" customHeight="1" x14ac:dyDescent="0.25"/>
    <row r="54135" ht="0" hidden="1" customHeight="1" x14ac:dyDescent="0.25"/>
    <row r="54136" ht="0" hidden="1" customHeight="1" x14ac:dyDescent="0.25"/>
    <row r="54137" ht="0" hidden="1" customHeight="1" x14ac:dyDescent="0.25"/>
    <row r="54138" ht="0" hidden="1" customHeight="1" x14ac:dyDescent="0.25"/>
    <row r="54139" ht="0" hidden="1" customHeight="1" x14ac:dyDescent="0.25"/>
    <row r="54140" ht="0" hidden="1" customHeight="1" x14ac:dyDescent="0.25"/>
    <row r="54141" ht="0" hidden="1" customHeight="1" x14ac:dyDescent="0.25"/>
    <row r="54142" ht="0" hidden="1" customHeight="1" x14ac:dyDescent="0.25"/>
    <row r="54143" ht="0" hidden="1" customHeight="1" x14ac:dyDescent="0.25"/>
    <row r="54144" ht="0" hidden="1" customHeight="1" x14ac:dyDescent="0.25"/>
    <row r="54145" ht="0" hidden="1" customHeight="1" x14ac:dyDescent="0.25"/>
    <row r="54146" ht="0" hidden="1" customHeight="1" x14ac:dyDescent="0.25"/>
    <row r="54147" ht="0" hidden="1" customHeight="1" x14ac:dyDescent="0.25"/>
    <row r="54148" ht="0" hidden="1" customHeight="1" x14ac:dyDescent="0.25"/>
    <row r="54149" ht="0" hidden="1" customHeight="1" x14ac:dyDescent="0.25"/>
    <row r="54150" ht="0" hidden="1" customHeight="1" x14ac:dyDescent="0.25"/>
    <row r="54151" ht="0" hidden="1" customHeight="1" x14ac:dyDescent="0.25"/>
    <row r="54152" ht="0" hidden="1" customHeight="1" x14ac:dyDescent="0.25"/>
    <row r="54153" ht="0" hidden="1" customHeight="1" x14ac:dyDescent="0.25"/>
    <row r="54154" ht="0" hidden="1" customHeight="1" x14ac:dyDescent="0.25"/>
    <row r="54155" ht="0" hidden="1" customHeight="1" x14ac:dyDescent="0.25"/>
    <row r="54156" ht="0" hidden="1" customHeight="1" x14ac:dyDescent="0.25"/>
    <row r="54157" ht="0" hidden="1" customHeight="1" x14ac:dyDescent="0.25"/>
    <row r="54158" ht="0" hidden="1" customHeight="1" x14ac:dyDescent="0.25"/>
    <row r="54159" ht="0" hidden="1" customHeight="1" x14ac:dyDescent="0.25"/>
    <row r="54160" ht="0" hidden="1" customHeight="1" x14ac:dyDescent="0.25"/>
    <row r="54161" ht="0" hidden="1" customHeight="1" x14ac:dyDescent="0.25"/>
    <row r="54162" ht="0" hidden="1" customHeight="1" x14ac:dyDescent="0.25"/>
    <row r="54163" ht="0" hidden="1" customHeight="1" x14ac:dyDescent="0.25"/>
    <row r="54164" ht="0" hidden="1" customHeight="1" x14ac:dyDescent="0.25"/>
    <row r="54165" ht="0" hidden="1" customHeight="1" x14ac:dyDescent="0.25"/>
    <row r="54166" ht="0" hidden="1" customHeight="1" x14ac:dyDescent="0.25"/>
    <row r="54167" ht="0" hidden="1" customHeight="1" x14ac:dyDescent="0.25"/>
    <row r="54168" ht="0" hidden="1" customHeight="1" x14ac:dyDescent="0.25"/>
    <row r="54169" ht="0" hidden="1" customHeight="1" x14ac:dyDescent="0.25"/>
    <row r="54170" ht="0" hidden="1" customHeight="1" x14ac:dyDescent="0.25"/>
    <row r="54171" ht="0" hidden="1" customHeight="1" x14ac:dyDescent="0.25"/>
    <row r="54172" ht="0" hidden="1" customHeight="1" x14ac:dyDescent="0.25"/>
    <row r="54173" ht="0" hidden="1" customHeight="1" x14ac:dyDescent="0.25"/>
    <row r="54174" ht="0" hidden="1" customHeight="1" x14ac:dyDescent="0.25"/>
    <row r="54175" ht="0" hidden="1" customHeight="1" x14ac:dyDescent="0.25"/>
    <row r="54176" ht="0" hidden="1" customHeight="1" x14ac:dyDescent="0.25"/>
    <row r="54177" ht="0" hidden="1" customHeight="1" x14ac:dyDescent="0.25"/>
    <row r="54178" ht="0" hidden="1" customHeight="1" x14ac:dyDescent="0.25"/>
    <row r="54179" ht="0" hidden="1" customHeight="1" x14ac:dyDescent="0.25"/>
    <row r="54180" ht="0" hidden="1" customHeight="1" x14ac:dyDescent="0.25"/>
    <row r="54181" ht="0" hidden="1" customHeight="1" x14ac:dyDescent="0.25"/>
    <row r="54182" ht="0" hidden="1" customHeight="1" x14ac:dyDescent="0.25"/>
    <row r="54183" ht="0" hidden="1" customHeight="1" x14ac:dyDescent="0.25"/>
    <row r="54184" ht="0" hidden="1" customHeight="1" x14ac:dyDescent="0.25"/>
    <row r="54185" ht="0" hidden="1" customHeight="1" x14ac:dyDescent="0.25"/>
    <row r="54186" ht="0" hidden="1" customHeight="1" x14ac:dyDescent="0.25"/>
    <row r="54187" ht="0" hidden="1" customHeight="1" x14ac:dyDescent="0.25"/>
    <row r="54188" ht="0" hidden="1" customHeight="1" x14ac:dyDescent="0.25"/>
    <row r="54189" ht="0" hidden="1" customHeight="1" x14ac:dyDescent="0.25"/>
    <row r="54190" ht="0" hidden="1" customHeight="1" x14ac:dyDescent="0.25"/>
    <row r="54191" ht="0" hidden="1" customHeight="1" x14ac:dyDescent="0.25"/>
    <row r="54192" ht="0" hidden="1" customHeight="1" x14ac:dyDescent="0.25"/>
    <row r="54193" ht="0" hidden="1" customHeight="1" x14ac:dyDescent="0.25"/>
    <row r="54194" ht="0" hidden="1" customHeight="1" x14ac:dyDescent="0.25"/>
    <row r="54195" ht="0" hidden="1" customHeight="1" x14ac:dyDescent="0.25"/>
    <row r="54196" ht="0" hidden="1" customHeight="1" x14ac:dyDescent="0.25"/>
    <row r="54197" ht="0" hidden="1" customHeight="1" x14ac:dyDescent="0.25"/>
    <row r="54198" ht="0" hidden="1" customHeight="1" x14ac:dyDescent="0.25"/>
    <row r="54199" ht="0" hidden="1" customHeight="1" x14ac:dyDescent="0.25"/>
    <row r="54200" ht="0" hidden="1" customHeight="1" x14ac:dyDescent="0.25"/>
    <row r="54201" ht="0" hidden="1" customHeight="1" x14ac:dyDescent="0.25"/>
    <row r="54202" ht="0" hidden="1" customHeight="1" x14ac:dyDescent="0.25"/>
    <row r="54203" ht="0" hidden="1" customHeight="1" x14ac:dyDescent="0.25"/>
    <row r="54204" ht="0" hidden="1" customHeight="1" x14ac:dyDescent="0.25"/>
    <row r="54205" ht="0" hidden="1" customHeight="1" x14ac:dyDescent="0.25"/>
    <row r="54206" ht="0" hidden="1" customHeight="1" x14ac:dyDescent="0.25"/>
    <row r="54207" ht="0" hidden="1" customHeight="1" x14ac:dyDescent="0.25"/>
    <row r="54208" ht="0" hidden="1" customHeight="1" x14ac:dyDescent="0.25"/>
    <row r="54209" ht="0" hidden="1" customHeight="1" x14ac:dyDescent="0.25"/>
    <row r="54210" ht="0" hidden="1" customHeight="1" x14ac:dyDescent="0.25"/>
    <row r="54211" ht="0" hidden="1" customHeight="1" x14ac:dyDescent="0.25"/>
    <row r="54212" ht="0" hidden="1" customHeight="1" x14ac:dyDescent="0.25"/>
    <row r="54213" ht="0" hidden="1" customHeight="1" x14ac:dyDescent="0.25"/>
    <row r="54214" ht="0" hidden="1" customHeight="1" x14ac:dyDescent="0.25"/>
    <row r="54215" ht="0" hidden="1" customHeight="1" x14ac:dyDescent="0.25"/>
    <row r="54216" ht="0" hidden="1" customHeight="1" x14ac:dyDescent="0.25"/>
    <row r="54217" ht="0" hidden="1" customHeight="1" x14ac:dyDescent="0.25"/>
    <row r="54218" ht="0" hidden="1" customHeight="1" x14ac:dyDescent="0.25"/>
    <row r="54219" ht="0" hidden="1" customHeight="1" x14ac:dyDescent="0.25"/>
    <row r="54220" ht="0" hidden="1" customHeight="1" x14ac:dyDescent="0.25"/>
    <row r="54221" ht="0" hidden="1" customHeight="1" x14ac:dyDescent="0.25"/>
    <row r="54222" ht="0" hidden="1" customHeight="1" x14ac:dyDescent="0.25"/>
    <row r="54223" ht="0" hidden="1" customHeight="1" x14ac:dyDescent="0.25"/>
    <row r="54224" ht="0" hidden="1" customHeight="1" x14ac:dyDescent="0.25"/>
    <row r="54225" ht="0" hidden="1" customHeight="1" x14ac:dyDescent="0.25"/>
    <row r="54226" ht="0" hidden="1" customHeight="1" x14ac:dyDescent="0.25"/>
    <row r="54227" ht="0" hidden="1" customHeight="1" x14ac:dyDescent="0.25"/>
    <row r="54228" ht="0" hidden="1" customHeight="1" x14ac:dyDescent="0.25"/>
    <row r="54229" ht="0" hidden="1" customHeight="1" x14ac:dyDescent="0.25"/>
    <row r="54230" ht="0" hidden="1" customHeight="1" x14ac:dyDescent="0.25"/>
    <row r="54231" ht="0" hidden="1" customHeight="1" x14ac:dyDescent="0.25"/>
    <row r="54232" ht="0" hidden="1" customHeight="1" x14ac:dyDescent="0.25"/>
    <row r="54233" ht="0" hidden="1" customHeight="1" x14ac:dyDescent="0.25"/>
    <row r="54234" ht="0" hidden="1" customHeight="1" x14ac:dyDescent="0.25"/>
    <row r="54235" ht="0" hidden="1" customHeight="1" x14ac:dyDescent="0.25"/>
    <row r="54236" ht="0" hidden="1" customHeight="1" x14ac:dyDescent="0.25"/>
    <row r="54237" ht="0" hidden="1" customHeight="1" x14ac:dyDescent="0.25"/>
    <row r="54238" ht="0" hidden="1" customHeight="1" x14ac:dyDescent="0.25"/>
    <row r="54239" ht="0" hidden="1" customHeight="1" x14ac:dyDescent="0.25"/>
    <row r="54240" ht="0" hidden="1" customHeight="1" x14ac:dyDescent="0.25"/>
    <row r="54241" ht="0" hidden="1" customHeight="1" x14ac:dyDescent="0.25"/>
    <row r="54242" ht="0" hidden="1" customHeight="1" x14ac:dyDescent="0.25"/>
    <row r="54243" ht="0" hidden="1" customHeight="1" x14ac:dyDescent="0.25"/>
    <row r="54244" ht="0" hidden="1" customHeight="1" x14ac:dyDescent="0.25"/>
    <row r="54245" ht="0" hidden="1" customHeight="1" x14ac:dyDescent="0.25"/>
    <row r="54246" ht="0" hidden="1" customHeight="1" x14ac:dyDescent="0.25"/>
    <row r="54247" ht="0" hidden="1" customHeight="1" x14ac:dyDescent="0.25"/>
    <row r="54248" ht="0" hidden="1" customHeight="1" x14ac:dyDescent="0.25"/>
    <row r="54249" ht="0" hidden="1" customHeight="1" x14ac:dyDescent="0.25"/>
    <row r="54250" ht="0" hidden="1" customHeight="1" x14ac:dyDescent="0.25"/>
    <row r="54251" ht="0" hidden="1" customHeight="1" x14ac:dyDescent="0.25"/>
    <row r="54252" ht="0" hidden="1" customHeight="1" x14ac:dyDescent="0.25"/>
    <row r="54253" ht="0" hidden="1" customHeight="1" x14ac:dyDescent="0.25"/>
    <row r="54254" ht="0" hidden="1" customHeight="1" x14ac:dyDescent="0.25"/>
    <row r="54255" ht="0" hidden="1" customHeight="1" x14ac:dyDescent="0.25"/>
    <row r="54256" ht="0" hidden="1" customHeight="1" x14ac:dyDescent="0.25"/>
    <row r="54257" ht="0" hidden="1" customHeight="1" x14ac:dyDescent="0.25"/>
    <row r="54258" ht="0" hidden="1" customHeight="1" x14ac:dyDescent="0.25"/>
    <row r="54259" ht="0" hidden="1" customHeight="1" x14ac:dyDescent="0.25"/>
    <row r="54260" ht="0" hidden="1" customHeight="1" x14ac:dyDescent="0.25"/>
    <row r="54261" ht="0" hidden="1" customHeight="1" x14ac:dyDescent="0.25"/>
    <row r="54262" ht="0" hidden="1" customHeight="1" x14ac:dyDescent="0.25"/>
    <row r="54263" ht="0" hidden="1" customHeight="1" x14ac:dyDescent="0.25"/>
    <row r="54264" ht="0" hidden="1" customHeight="1" x14ac:dyDescent="0.25"/>
    <row r="54265" ht="0" hidden="1" customHeight="1" x14ac:dyDescent="0.25"/>
    <row r="54266" ht="0" hidden="1" customHeight="1" x14ac:dyDescent="0.25"/>
    <row r="54267" ht="0" hidden="1" customHeight="1" x14ac:dyDescent="0.25"/>
    <row r="54268" ht="0" hidden="1" customHeight="1" x14ac:dyDescent="0.25"/>
    <row r="54269" ht="0" hidden="1" customHeight="1" x14ac:dyDescent="0.25"/>
    <row r="54270" ht="0" hidden="1" customHeight="1" x14ac:dyDescent="0.25"/>
    <row r="54271" ht="0" hidden="1" customHeight="1" x14ac:dyDescent="0.25"/>
    <row r="54272" ht="0" hidden="1" customHeight="1" x14ac:dyDescent="0.25"/>
    <row r="54273" ht="0" hidden="1" customHeight="1" x14ac:dyDescent="0.25"/>
    <row r="54274" ht="0" hidden="1" customHeight="1" x14ac:dyDescent="0.25"/>
    <row r="54275" ht="0" hidden="1" customHeight="1" x14ac:dyDescent="0.25"/>
    <row r="54276" ht="0" hidden="1" customHeight="1" x14ac:dyDescent="0.25"/>
    <row r="54277" ht="0" hidden="1" customHeight="1" x14ac:dyDescent="0.25"/>
    <row r="54278" ht="0" hidden="1" customHeight="1" x14ac:dyDescent="0.25"/>
    <row r="54279" ht="0" hidden="1" customHeight="1" x14ac:dyDescent="0.25"/>
    <row r="54280" ht="0" hidden="1" customHeight="1" x14ac:dyDescent="0.25"/>
    <row r="54281" ht="0" hidden="1" customHeight="1" x14ac:dyDescent="0.25"/>
    <row r="54282" ht="0" hidden="1" customHeight="1" x14ac:dyDescent="0.25"/>
    <row r="54283" ht="0" hidden="1" customHeight="1" x14ac:dyDescent="0.25"/>
    <row r="54284" ht="0" hidden="1" customHeight="1" x14ac:dyDescent="0.25"/>
    <row r="54285" ht="0" hidden="1" customHeight="1" x14ac:dyDescent="0.25"/>
    <row r="54286" ht="0" hidden="1" customHeight="1" x14ac:dyDescent="0.25"/>
    <row r="54287" ht="0" hidden="1" customHeight="1" x14ac:dyDescent="0.25"/>
    <row r="54288" ht="0" hidden="1" customHeight="1" x14ac:dyDescent="0.25"/>
    <row r="54289" ht="0" hidden="1" customHeight="1" x14ac:dyDescent="0.25"/>
    <row r="54290" ht="0" hidden="1" customHeight="1" x14ac:dyDescent="0.25"/>
    <row r="54291" ht="0" hidden="1" customHeight="1" x14ac:dyDescent="0.25"/>
    <row r="54292" ht="0" hidden="1" customHeight="1" x14ac:dyDescent="0.25"/>
    <row r="54293" ht="0" hidden="1" customHeight="1" x14ac:dyDescent="0.25"/>
    <row r="54294" ht="0" hidden="1" customHeight="1" x14ac:dyDescent="0.25"/>
    <row r="54295" ht="0" hidden="1" customHeight="1" x14ac:dyDescent="0.25"/>
    <row r="54296" ht="0" hidden="1" customHeight="1" x14ac:dyDescent="0.25"/>
    <row r="54297" ht="0" hidden="1" customHeight="1" x14ac:dyDescent="0.25"/>
    <row r="54298" ht="0" hidden="1" customHeight="1" x14ac:dyDescent="0.25"/>
    <row r="54299" ht="0" hidden="1" customHeight="1" x14ac:dyDescent="0.25"/>
    <row r="54300" ht="0" hidden="1" customHeight="1" x14ac:dyDescent="0.25"/>
    <row r="54301" ht="0" hidden="1" customHeight="1" x14ac:dyDescent="0.25"/>
    <row r="54302" ht="0" hidden="1" customHeight="1" x14ac:dyDescent="0.25"/>
    <row r="54303" ht="0" hidden="1" customHeight="1" x14ac:dyDescent="0.25"/>
    <row r="54304" ht="0" hidden="1" customHeight="1" x14ac:dyDescent="0.25"/>
    <row r="54305" ht="0" hidden="1" customHeight="1" x14ac:dyDescent="0.25"/>
    <row r="54306" ht="0" hidden="1" customHeight="1" x14ac:dyDescent="0.25"/>
    <row r="54307" ht="0" hidden="1" customHeight="1" x14ac:dyDescent="0.25"/>
    <row r="54308" ht="0" hidden="1" customHeight="1" x14ac:dyDescent="0.25"/>
    <row r="54309" ht="0" hidden="1" customHeight="1" x14ac:dyDescent="0.25"/>
    <row r="54310" ht="0" hidden="1" customHeight="1" x14ac:dyDescent="0.25"/>
    <row r="54311" ht="0" hidden="1" customHeight="1" x14ac:dyDescent="0.25"/>
    <row r="54312" ht="0" hidden="1" customHeight="1" x14ac:dyDescent="0.25"/>
    <row r="54313" ht="0" hidden="1" customHeight="1" x14ac:dyDescent="0.25"/>
    <row r="54314" ht="0" hidden="1" customHeight="1" x14ac:dyDescent="0.25"/>
    <row r="54315" ht="0" hidden="1" customHeight="1" x14ac:dyDescent="0.25"/>
    <row r="54316" ht="0" hidden="1" customHeight="1" x14ac:dyDescent="0.25"/>
    <row r="54317" ht="0" hidden="1" customHeight="1" x14ac:dyDescent="0.25"/>
    <row r="54318" ht="0" hidden="1" customHeight="1" x14ac:dyDescent="0.25"/>
    <row r="54319" ht="0" hidden="1" customHeight="1" x14ac:dyDescent="0.25"/>
    <row r="54320" ht="0" hidden="1" customHeight="1" x14ac:dyDescent="0.25"/>
    <row r="54321" ht="0" hidden="1" customHeight="1" x14ac:dyDescent="0.25"/>
    <row r="54322" ht="0" hidden="1" customHeight="1" x14ac:dyDescent="0.25"/>
    <row r="54323" ht="0" hidden="1" customHeight="1" x14ac:dyDescent="0.25"/>
    <row r="54324" ht="0" hidden="1" customHeight="1" x14ac:dyDescent="0.25"/>
    <row r="54325" ht="0" hidden="1" customHeight="1" x14ac:dyDescent="0.25"/>
    <row r="54326" ht="0" hidden="1" customHeight="1" x14ac:dyDescent="0.25"/>
    <row r="54327" ht="0" hidden="1" customHeight="1" x14ac:dyDescent="0.25"/>
    <row r="54328" ht="0" hidden="1" customHeight="1" x14ac:dyDescent="0.25"/>
    <row r="54329" ht="0" hidden="1" customHeight="1" x14ac:dyDescent="0.25"/>
    <row r="54330" ht="0" hidden="1" customHeight="1" x14ac:dyDescent="0.25"/>
    <row r="54331" ht="0" hidden="1" customHeight="1" x14ac:dyDescent="0.25"/>
    <row r="54332" ht="0" hidden="1" customHeight="1" x14ac:dyDescent="0.25"/>
    <row r="54333" ht="0" hidden="1" customHeight="1" x14ac:dyDescent="0.25"/>
    <row r="54334" ht="0" hidden="1" customHeight="1" x14ac:dyDescent="0.25"/>
    <row r="54335" ht="0" hidden="1" customHeight="1" x14ac:dyDescent="0.25"/>
    <row r="54336" ht="0" hidden="1" customHeight="1" x14ac:dyDescent="0.25"/>
    <row r="54337" ht="0" hidden="1" customHeight="1" x14ac:dyDescent="0.25"/>
    <row r="54338" ht="0" hidden="1" customHeight="1" x14ac:dyDescent="0.25"/>
    <row r="54339" ht="0" hidden="1" customHeight="1" x14ac:dyDescent="0.25"/>
    <row r="54340" ht="0" hidden="1" customHeight="1" x14ac:dyDescent="0.25"/>
    <row r="54341" ht="0" hidden="1" customHeight="1" x14ac:dyDescent="0.25"/>
    <row r="54342" ht="0" hidden="1" customHeight="1" x14ac:dyDescent="0.25"/>
    <row r="54343" ht="0" hidden="1" customHeight="1" x14ac:dyDescent="0.25"/>
    <row r="54344" ht="0" hidden="1" customHeight="1" x14ac:dyDescent="0.25"/>
    <row r="54345" ht="0" hidden="1" customHeight="1" x14ac:dyDescent="0.25"/>
    <row r="54346" ht="0" hidden="1" customHeight="1" x14ac:dyDescent="0.25"/>
    <row r="54347" ht="0" hidden="1" customHeight="1" x14ac:dyDescent="0.25"/>
    <row r="54348" ht="0" hidden="1" customHeight="1" x14ac:dyDescent="0.25"/>
    <row r="54349" ht="0" hidden="1" customHeight="1" x14ac:dyDescent="0.25"/>
    <row r="54350" ht="0" hidden="1" customHeight="1" x14ac:dyDescent="0.25"/>
    <row r="54351" ht="0" hidden="1" customHeight="1" x14ac:dyDescent="0.25"/>
    <row r="54352" ht="0" hidden="1" customHeight="1" x14ac:dyDescent="0.25"/>
    <row r="54353" ht="0" hidden="1" customHeight="1" x14ac:dyDescent="0.25"/>
    <row r="54354" ht="0" hidden="1" customHeight="1" x14ac:dyDescent="0.25"/>
    <row r="54355" ht="0" hidden="1" customHeight="1" x14ac:dyDescent="0.25"/>
    <row r="54356" ht="0" hidden="1" customHeight="1" x14ac:dyDescent="0.25"/>
    <row r="54357" ht="0" hidden="1" customHeight="1" x14ac:dyDescent="0.25"/>
    <row r="54358" ht="0" hidden="1" customHeight="1" x14ac:dyDescent="0.25"/>
    <row r="54359" ht="0" hidden="1" customHeight="1" x14ac:dyDescent="0.25"/>
    <row r="54360" ht="0" hidden="1" customHeight="1" x14ac:dyDescent="0.25"/>
    <row r="54361" ht="0" hidden="1" customHeight="1" x14ac:dyDescent="0.25"/>
    <row r="54362" ht="0" hidden="1" customHeight="1" x14ac:dyDescent="0.25"/>
    <row r="54363" ht="0" hidden="1" customHeight="1" x14ac:dyDescent="0.25"/>
    <row r="54364" ht="0" hidden="1" customHeight="1" x14ac:dyDescent="0.25"/>
    <row r="54365" ht="0" hidden="1" customHeight="1" x14ac:dyDescent="0.25"/>
    <row r="54366" ht="0" hidden="1" customHeight="1" x14ac:dyDescent="0.25"/>
    <row r="54367" ht="0" hidden="1" customHeight="1" x14ac:dyDescent="0.25"/>
    <row r="54368" ht="0" hidden="1" customHeight="1" x14ac:dyDescent="0.25"/>
    <row r="54369" ht="0" hidden="1" customHeight="1" x14ac:dyDescent="0.25"/>
    <row r="54370" ht="0" hidden="1" customHeight="1" x14ac:dyDescent="0.25"/>
    <row r="54371" ht="0" hidden="1" customHeight="1" x14ac:dyDescent="0.25"/>
    <row r="54372" ht="0" hidden="1" customHeight="1" x14ac:dyDescent="0.25"/>
    <row r="54373" ht="0" hidden="1" customHeight="1" x14ac:dyDescent="0.25"/>
    <row r="54374" ht="0" hidden="1" customHeight="1" x14ac:dyDescent="0.25"/>
    <row r="54375" ht="0" hidden="1" customHeight="1" x14ac:dyDescent="0.25"/>
    <row r="54376" ht="0" hidden="1" customHeight="1" x14ac:dyDescent="0.25"/>
    <row r="54377" ht="0" hidden="1" customHeight="1" x14ac:dyDescent="0.25"/>
    <row r="54378" ht="0" hidden="1" customHeight="1" x14ac:dyDescent="0.25"/>
    <row r="54379" ht="0" hidden="1" customHeight="1" x14ac:dyDescent="0.25"/>
    <row r="54380" ht="0" hidden="1" customHeight="1" x14ac:dyDescent="0.25"/>
    <row r="54381" ht="0" hidden="1" customHeight="1" x14ac:dyDescent="0.25"/>
    <row r="54382" ht="0" hidden="1" customHeight="1" x14ac:dyDescent="0.25"/>
    <row r="54383" ht="0" hidden="1" customHeight="1" x14ac:dyDescent="0.25"/>
    <row r="54384" ht="0" hidden="1" customHeight="1" x14ac:dyDescent="0.25"/>
    <row r="54385" ht="0" hidden="1" customHeight="1" x14ac:dyDescent="0.25"/>
    <row r="54386" ht="0" hidden="1" customHeight="1" x14ac:dyDescent="0.25"/>
    <row r="54387" ht="0" hidden="1" customHeight="1" x14ac:dyDescent="0.25"/>
    <row r="54388" ht="0" hidden="1" customHeight="1" x14ac:dyDescent="0.25"/>
    <row r="54389" ht="0" hidden="1" customHeight="1" x14ac:dyDescent="0.25"/>
    <row r="54390" ht="0" hidden="1" customHeight="1" x14ac:dyDescent="0.25"/>
    <row r="54391" ht="0" hidden="1" customHeight="1" x14ac:dyDescent="0.25"/>
    <row r="54392" ht="0" hidden="1" customHeight="1" x14ac:dyDescent="0.25"/>
    <row r="54393" ht="0" hidden="1" customHeight="1" x14ac:dyDescent="0.25"/>
    <row r="54394" ht="0" hidden="1" customHeight="1" x14ac:dyDescent="0.25"/>
    <row r="54395" ht="0" hidden="1" customHeight="1" x14ac:dyDescent="0.25"/>
    <row r="54396" ht="0" hidden="1" customHeight="1" x14ac:dyDescent="0.25"/>
    <row r="54397" ht="0" hidden="1" customHeight="1" x14ac:dyDescent="0.25"/>
    <row r="54398" ht="0" hidden="1" customHeight="1" x14ac:dyDescent="0.25"/>
    <row r="54399" ht="0" hidden="1" customHeight="1" x14ac:dyDescent="0.25"/>
    <row r="54400" ht="0" hidden="1" customHeight="1" x14ac:dyDescent="0.25"/>
    <row r="54401" ht="0" hidden="1" customHeight="1" x14ac:dyDescent="0.25"/>
    <row r="54402" ht="0" hidden="1" customHeight="1" x14ac:dyDescent="0.25"/>
    <row r="54403" ht="0" hidden="1" customHeight="1" x14ac:dyDescent="0.25"/>
    <row r="54404" ht="0" hidden="1" customHeight="1" x14ac:dyDescent="0.25"/>
    <row r="54405" ht="0" hidden="1" customHeight="1" x14ac:dyDescent="0.25"/>
    <row r="54406" ht="0" hidden="1" customHeight="1" x14ac:dyDescent="0.25"/>
    <row r="54407" ht="0" hidden="1" customHeight="1" x14ac:dyDescent="0.25"/>
    <row r="54408" ht="0" hidden="1" customHeight="1" x14ac:dyDescent="0.25"/>
    <row r="54409" ht="0" hidden="1" customHeight="1" x14ac:dyDescent="0.25"/>
    <row r="54410" ht="0" hidden="1" customHeight="1" x14ac:dyDescent="0.25"/>
    <row r="54411" ht="0" hidden="1" customHeight="1" x14ac:dyDescent="0.25"/>
    <row r="54412" ht="0" hidden="1" customHeight="1" x14ac:dyDescent="0.25"/>
    <row r="54413" ht="0" hidden="1" customHeight="1" x14ac:dyDescent="0.25"/>
    <row r="54414" ht="0" hidden="1" customHeight="1" x14ac:dyDescent="0.25"/>
    <row r="54415" ht="0" hidden="1" customHeight="1" x14ac:dyDescent="0.25"/>
    <row r="54416" ht="0" hidden="1" customHeight="1" x14ac:dyDescent="0.25"/>
    <row r="54417" ht="0" hidden="1" customHeight="1" x14ac:dyDescent="0.25"/>
    <row r="54418" ht="0" hidden="1" customHeight="1" x14ac:dyDescent="0.25"/>
    <row r="54419" ht="0" hidden="1" customHeight="1" x14ac:dyDescent="0.25"/>
    <row r="54420" ht="0" hidden="1" customHeight="1" x14ac:dyDescent="0.25"/>
    <row r="54421" ht="0" hidden="1" customHeight="1" x14ac:dyDescent="0.25"/>
    <row r="54422" ht="0" hidden="1" customHeight="1" x14ac:dyDescent="0.25"/>
    <row r="54423" ht="0" hidden="1" customHeight="1" x14ac:dyDescent="0.25"/>
    <row r="54424" ht="0" hidden="1" customHeight="1" x14ac:dyDescent="0.25"/>
    <row r="54425" ht="0" hidden="1" customHeight="1" x14ac:dyDescent="0.25"/>
    <row r="54426" ht="0" hidden="1" customHeight="1" x14ac:dyDescent="0.25"/>
    <row r="54427" ht="0" hidden="1" customHeight="1" x14ac:dyDescent="0.25"/>
    <row r="54428" ht="0" hidden="1" customHeight="1" x14ac:dyDescent="0.25"/>
    <row r="54429" ht="0" hidden="1" customHeight="1" x14ac:dyDescent="0.25"/>
    <row r="54430" ht="0" hidden="1" customHeight="1" x14ac:dyDescent="0.25"/>
    <row r="54431" ht="0" hidden="1" customHeight="1" x14ac:dyDescent="0.25"/>
    <row r="54432" ht="0" hidden="1" customHeight="1" x14ac:dyDescent="0.25"/>
    <row r="54433" ht="0" hidden="1" customHeight="1" x14ac:dyDescent="0.25"/>
    <row r="54434" ht="0" hidden="1" customHeight="1" x14ac:dyDescent="0.25"/>
    <row r="54435" ht="0" hidden="1" customHeight="1" x14ac:dyDescent="0.25"/>
    <row r="54436" ht="0" hidden="1" customHeight="1" x14ac:dyDescent="0.25"/>
    <row r="54437" ht="0" hidden="1" customHeight="1" x14ac:dyDescent="0.25"/>
    <row r="54438" ht="0" hidden="1" customHeight="1" x14ac:dyDescent="0.25"/>
    <row r="54439" ht="0" hidden="1" customHeight="1" x14ac:dyDescent="0.25"/>
    <row r="54440" ht="0" hidden="1" customHeight="1" x14ac:dyDescent="0.25"/>
    <row r="54441" ht="0" hidden="1" customHeight="1" x14ac:dyDescent="0.25"/>
    <row r="54442" ht="0" hidden="1" customHeight="1" x14ac:dyDescent="0.25"/>
    <row r="54443" ht="0" hidden="1" customHeight="1" x14ac:dyDescent="0.25"/>
    <row r="54444" ht="0" hidden="1" customHeight="1" x14ac:dyDescent="0.25"/>
    <row r="54445" ht="0" hidden="1" customHeight="1" x14ac:dyDescent="0.25"/>
    <row r="54446" ht="0" hidden="1" customHeight="1" x14ac:dyDescent="0.25"/>
    <row r="54447" ht="0" hidden="1" customHeight="1" x14ac:dyDescent="0.25"/>
    <row r="54448" ht="0" hidden="1" customHeight="1" x14ac:dyDescent="0.25"/>
    <row r="54449" ht="0" hidden="1" customHeight="1" x14ac:dyDescent="0.25"/>
    <row r="54450" ht="0" hidden="1" customHeight="1" x14ac:dyDescent="0.25"/>
    <row r="54451" ht="0" hidden="1" customHeight="1" x14ac:dyDescent="0.25"/>
    <row r="54452" ht="0" hidden="1" customHeight="1" x14ac:dyDescent="0.25"/>
    <row r="54453" ht="0" hidden="1" customHeight="1" x14ac:dyDescent="0.25"/>
    <row r="54454" ht="0" hidden="1" customHeight="1" x14ac:dyDescent="0.25"/>
    <row r="54455" ht="0" hidden="1" customHeight="1" x14ac:dyDescent="0.25"/>
    <row r="54456" ht="0" hidden="1" customHeight="1" x14ac:dyDescent="0.25"/>
    <row r="54457" ht="0" hidden="1" customHeight="1" x14ac:dyDescent="0.25"/>
    <row r="54458" ht="0" hidden="1" customHeight="1" x14ac:dyDescent="0.25"/>
    <row r="54459" ht="0" hidden="1" customHeight="1" x14ac:dyDescent="0.25"/>
    <row r="54460" ht="0" hidden="1" customHeight="1" x14ac:dyDescent="0.25"/>
    <row r="54461" ht="0" hidden="1" customHeight="1" x14ac:dyDescent="0.25"/>
    <row r="54462" ht="0" hidden="1" customHeight="1" x14ac:dyDescent="0.25"/>
    <row r="54463" ht="0" hidden="1" customHeight="1" x14ac:dyDescent="0.25"/>
    <row r="54464" ht="0" hidden="1" customHeight="1" x14ac:dyDescent="0.25"/>
    <row r="54465" ht="0" hidden="1" customHeight="1" x14ac:dyDescent="0.25"/>
    <row r="54466" ht="0" hidden="1" customHeight="1" x14ac:dyDescent="0.25"/>
    <row r="54467" ht="0" hidden="1" customHeight="1" x14ac:dyDescent="0.25"/>
    <row r="54468" ht="0" hidden="1" customHeight="1" x14ac:dyDescent="0.25"/>
    <row r="54469" ht="0" hidden="1" customHeight="1" x14ac:dyDescent="0.25"/>
    <row r="54470" ht="0" hidden="1" customHeight="1" x14ac:dyDescent="0.25"/>
    <row r="54471" ht="0" hidden="1" customHeight="1" x14ac:dyDescent="0.25"/>
    <row r="54472" ht="0" hidden="1" customHeight="1" x14ac:dyDescent="0.25"/>
    <row r="54473" ht="0" hidden="1" customHeight="1" x14ac:dyDescent="0.25"/>
    <row r="54474" ht="0" hidden="1" customHeight="1" x14ac:dyDescent="0.25"/>
    <row r="54475" ht="0" hidden="1" customHeight="1" x14ac:dyDescent="0.25"/>
    <row r="54476" ht="0" hidden="1" customHeight="1" x14ac:dyDescent="0.25"/>
    <row r="54477" ht="0" hidden="1" customHeight="1" x14ac:dyDescent="0.25"/>
    <row r="54478" ht="0" hidden="1" customHeight="1" x14ac:dyDescent="0.25"/>
    <row r="54479" ht="0" hidden="1" customHeight="1" x14ac:dyDescent="0.25"/>
    <row r="54480" ht="0" hidden="1" customHeight="1" x14ac:dyDescent="0.25"/>
    <row r="54481" ht="0" hidden="1" customHeight="1" x14ac:dyDescent="0.25"/>
    <row r="54482" ht="0" hidden="1" customHeight="1" x14ac:dyDescent="0.25"/>
    <row r="54483" ht="0" hidden="1" customHeight="1" x14ac:dyDescent="0.25"/>
    <row r="54484" ht="0" hidden="1" customHeight="1" x14ac:dyDescent="0.25"/>
    <row r="54485" ht="0" hidden="1" customHeight="1" x14ac:dyDescent="0.25"/>
    <row r="54486" ht="0" hidden="1" customHeight="1" x14ac:dyDescent="0.25"/>
    <row r="54487" ht="0" hidden="1" customHeight="1" x14ac:dyDescent="0.25"/>
    <row r="54488" ht="0" hidden="1" customHeight="1" x14ac:dyDescent="0.25"/>
    <row r="54489" ht="0" hidden="1" customHeight="1" x14ac:dyDescent="0.25"/>
    <row r="54490" ht="0" hidden="1" customHeight="1" x14ac:dyDescent="0.25"/>
    <row r="54491" ht="0" hidden="1" customHeight="1" x14ac:dyDescent="0.25"/>
    <row r="54492" ht="0" hidden="1" customHeight="1" x14ac:dyDescent="0.25"/>
    <row r="54493" ht="0" hidden="1" customHeight="1" x14ac:dyDescent="0.25"/>
    <row r="54494" ht="0" hidden="1" customHeight="1" x14ac:dyDescent="0.25"/>
    <row r="54495" ht="0" hidden="1" customHeight="1" x14ac:dyDescent="0.25"/>
    <row r="54496" ht="0" hidden="1" customHeight="1" x14ac:dyDescent="0.25"/>
    <row r="54497" ht="0" hidden="1" customHeight="1" x14ac:dyDescent="0.25"/>
    <row r="54498" ht="0" hidden="1" customHeight="1" x14ac:dyDescent="0.25"/>
    <row r="54499" ht="0" hidden="1" customHeight="1" x14ac:dyDescent="0.25"/>
    <row r="54500" ht="0" hidden="1" customHeight="1" x14ac:dyDescent="0.25"/>
    <row r="54501" ht="0" hidden="1" customHeight="1" x14ac:dyDescent="0.25"/>
    <row r="54502" ht="0" hidden="1" customHeight="1" x14ac:dyDescent="0.25"/>
    <row r="54503" ht="0" hidden="1" customHeight="1" x14ac:dyDescent="0.25"/>
    <row r="54504" ht="0" hidden="1" customHeight="1" x14ac:dyDescent="0.25"/>
    <row r="54505" ht="0" hidden="1" customHeight="1" x14ac:dyDescent="0.25"/>
    <row r="54506" ht="0" hidden="1" customHeight="1" x14ac:dyDescent="0.25"/>
    <row r="54507" ht="0" hidden="1" customHeight="1" x14ac:dyDescent="0.25"/>
    <row r="54508" ht="0" hidden="1" customHeight="1" x14ac:dyDescent="0.25"/>
    <row r="54509" ht="0" hidden="1" customHeight="1" x14ac:dyDescent="0.25"/>
    <row r="54510" ht="0" hidden="1" customHeight="1" x14ac:dyDescent="0.25"/>
    <row r="54511" ht="0" hidden="1" customHeight="1" x14ac:dyDescent="0.25"/>
    <row r="54512" ht="0" hidden="1" customHeight="1" x14ac:dyDescent="0.25"/>
    <row r="54513" ht="0" hidden="1" customHeight="1" x14ac:dyDescent="0.25"/>
    <row r="54514" ht="0" hidden="1" customHeight="1" x14ac:dyDescent="0.25"/>
    <row r="54515" ht="0" hidden="1" customHeight="1" x14ac:dyDescent="0.25"/>
    <row r="54516" ht="0" hidden="1" customHeight="1" x14ac:dyDescent="0.25"/>
    <row r="54517" ht="0" hidden="1" customHeight="1" x14ac:dyDescent="0.25"/>
    <row r="54518" ht="0" hidden="1" customHeight="1" x14ac:dyDescent="0.25"/>
    <row r="54519" ht="0" hidden="1" customHeight="1" x14ac:dyDescent="0.25"/>
    <row r="54520" ht="0" hidden="1" customHeight="1" x14ac:dyDescent="0.25"/>
    <row r="54521" ht="0" hidden="1" customHeight="1" x14ac:dyDescent="0.25"/>
    <row r="54522" ht="0" hidden="1" customHeight="1" x14ac:dyDescent="0.25"/>
    <row r="54523" ht="0" hidden="1" customHeight="1" x14ac:dyDescent="0.25"/>
    <row r="54524" ht="0" hidden="1" customHeight="1" x14ac:dyDescent="0.25"/>
    <row r="54525" ht="0" hidden="1" customHeight="1" x14ac:dyDescent="0.25"/>
    <row r="54526" ht="0" hidden="1" customHeight="1" x14ac:dyDescent="0.25"/>
    <row r="54527" ht="0" hidden="1" customHeight="1" x14ac:dyDescent="0.25"/>
    <row r="54528" ht="0" hidden="1" customHeight="1" x14ac:dyDescent="0.25"/>
    <row r="54529" ht="0" hidden="1" customHeight="1" x14ac:dyDescent="0.25"/>
    <row r="54530" ht="0" hidden="1" customHeight="1" x14ac:dyDescent="0.25"/>
    <row r="54531" ht="0" hidden="1" customHeight="1" x14ac:dyDescent="0.25"/>
    <row r="54532" ht="0" hidden="1" customHeight="1" x14ac:dyDescent="0.25"/>
    <row r="54533" ht="0" hidden="1" customHeight="1" x14ac:dyDescent="0.25"/>
    <row r="54534" ht="0" hidden="1" customHeight="1" x14ac:dyDescent="0.25"/>
    <row r="54535" ht="0" hidden="1" customHeight="1" x14ac:dyDescent="0.25"/>
    <row r="54536" ht="0" hidden="1" customHeight="1" x14ac:dyDescent="0.25"/>
    <row r="54537" ht="0" hidden="1" customHeight="1" x14ac:dyDescent="0.25"/>
    <row r="54538" ht="0" hidden="1" customHeight="1" x14ac:dyDescent="0.25"/>
    <row r="54539" ht="0" hidden="1" customHeight="1" x14ac:dyDescent="0.25"/>
    <row r="54540" ht="0" hidden="1" customHeight="1" x14ac:dyDescent="0.25"/>
    <row r="54541" ht="0" hidden="1" customHeight="1" x14ac:dyDescent="0.25"/>
    <row r="54542" ht="0" hidden="1" customHeight="1" x14ac:dyDescent="0.25"/>
    <row r="54543" ht="0" hidden="1" customHeight="1" x14ac:dyDescent="0.25"/>
    <row r="54544" ht="0" hidden="1" customHeight="1" x14ac:dyDescent="0.25"/>
    <row r="54545" ht="0" hidden="1" customHeight="1" x14ac:dyDescent="0.25"/>
    <row r="54546" ht="0" hidden="1" customHeight="1" x14ac:dyDescent="0.25"/>
    <row r="54547" ht="0" hidden="1" customHeight="1" x14ac:dyDescent="0.25"/>
    <row r="54548" ht="0" hidden="1" customHeight="1" x14ac:dyDescent="0.25"/>
    <row r="54549" ht="0" hidden="1" customHeight="1" x14ac:dyDescent="0.25"/>
    <row r="54550" ht="0" hidden="1" customHeight="1" x14ac:dyDescent="0.25"/>
    <row r="54551" ht="0" hidden="1" customHeight="1" x14ac:dyDescent="0.25"/>
    <row r="54552" ht="0" hidden="1" customHeight="1" x14ac:dyDescent="0.25"/>
    <row r="54553" ht="0" hidden="1" customHeight="1" x14ac:dyDescent="0.25"/>
    <row r="54554" ht="0" hidden="1" customHeight="1" x14ac:dyDescent="0.25"/>
    <row r="54555" ht="0" hidden="1" customHeight="1" x14ac:dyDescent="0.25"/>
    <row r="54556" ht="0" hidden="1" customHeight="1" x14ac:dyDescent="0.25"/>
    <row r="54557" ht="0" hidden="1" customHeight="1" x14ac:dyDescent="0.25"/>
    <row r="54558" ht="0" hidden="1" customHeight="1" x14ac:dyDescent="0.25"/>
    <row r="54559" ht="0" hidden="1" customHeight="1" x14ac:dyDescent="0.25"/>
    <row r="54560" ht="0" hidden="1" customHeight="1" x14ac:dyDescent="0.25"/>
    <row r="54561" ht="0" hidden="1" customHeight="1" x14ac:dyDescent="0.25"/>
    <row r="54562" ht="0" hidden="1" customHeight="1" x14ac:dyDescent="0.25"/>
    <row r="54563" ht="0" hidden="1" customHeight="1" x14ac:dyDescent="0.25"/>
    <row r="54564" ht="0" hidden="1" customHeight="1" x14ac:dyDescent="0.25"/>
    <row r="54565" ht="0" hidden="1" customHeight="1" x14ac:dyDescent="0.25"/>
    <row r="54566" ht="0" hidden="1" customHeight="1" x14ac:dyDescent="0.25"/>
    <row r="54567" ht="0" hidden="1" customHeight="1" x14ac:dyDescent="0.25"/>
    <row r="54568" ht="0" hidden="1" customHeight="1" x14ac:dyDescent="0.25"/>
    <row r="54569" ht="0" hidden="1" customHeight="1" x14ac:dyDescent="0.25"/>
    <row r="54570" ht="0" hidden="1" customHeight="1" x14ac:dyDescent="0.25"/>
    <row r="54571" ht="0" hidden="1" customHeight="1" x14ac:dyDescent="0.25"/>
    <row r="54572" ht="0" hidden="1" customHeight="1" x14ac:dyDescent="0.25"/>
    <row r="54573" ht="0" hidden="1" customHeight="1" x14ac:dyDescent="0.25"/>
    <row r="54574" ht="0" hidden="1" customHeight="1" x14ac:dyDescent="0.25"/>
    <row r="54575" ht="0" hidden="1" customHeight="1" x14ac:dyDescent="0.25"/>
    <row r="54576" ht="0" hidden="1" customHeight="1" x14ac:dyDescent="0.25"/>
    <row r="54577" ht="0" hidden="1" customHeight="1" x14ac:dyDescent="0.25"/>
    <row r="54578" ht="0" hidden="1" customHeight="1" x14ac:dyDescent="0.25"/>
    <row r="54579" ht="0" hidden="1" customHeight="1" x14ac:dyDescent="0.25"/>
    <row r="54580" ht="0" hidden="1" customHeight="1" x14ac:dyDescent="0.25"/>
    <row r="54581" ht="0" hidden="1" customHeight="1" x14ac:dyDescent="0.25"/>
    <row r="54582" ht="0" hidden="1" customHeight="1" x14ac:dyDescent="0.25"/>
    <row r="54583" ht="0" hidden="1" customHeight="1" x14ac:dyDescent="0.25"/>
    <row r="54584" ht="0" hidden="1" customHeight="1" x14ac:dyDescent="0.25"/>
    <row r="54585" ht="0" hidden="1" customHeight="1" x14ac:dyDescent="0.25"/>
    <row r="54586" ht="0" hidden="1" customHeight="1" x14ac:dyDescent="0.25"/>
    <row r="54587" ht="0" hidden="1" customHeight="1" x14ac:dyDescent="0.25"/>
    <row r="54588" ht="0" hidden="1" customHeight="1" x14ac:dyDescent="0.25"/>
    <row r="54589" ht="0" hidden="1" customHeight="1" x14ac:dyDescent="0.25"/>
    <row r="54590" ht="0" hidden="1" customHeight="1" x14ac:dyDescent="0.25"/>
    <row r="54591" ht="0" hidden="1" customHeight="1" x14ac:dyDescent="0.25"/>
    <row r="54592" ht="0" hidden="1" customHeight="1" x14ac:dyDescent="0.25"/>
    <row r="54593" ht="0" hidden="1" customHeight="1" x14ac:dyDescent="0.25"/>
    <row r="54594" ht="0" hidden="1" customHeight="1" x14ac:dyDescent="0.25"/>
    <row r="54595" ht="0" hidden="1" customHeight="1" x14ac:dyDescent="0.25"/>
    <row r="54596" ht="0" hidden="1" customHeight="1" x14ac:dyDescent="0.25"/>
    <row r="54597" ht="0" hidden="1" customHeight="1" x14ac:dyDescent="0.25"/>
    <row r="54598" ht="0" hidden="1" customHeight="1" x14ac:dyDescent="0.25"/>
    <row r="54599" ht="0" hidden="1" customHeight="1" x14ac:dyDescent="0.25"/>
    <row r="54600" ht="0" hidden="1" customHeight="1" x14ac:dyDescent="0.25"/>
    <row r="54601" ht="0" hidden="1" customHeight="1" x14ac:dyDescent="0.25"/>
    <row r="54602" ht="0" hidden="1" customHeight="1" x14ac:dyDescent="0.25"/>
    <row r="54603" ht="0" hidden="1" customHeight="1" x14ac:dyDescent="0.25"/>
    <row r="54604" ht="0" hidden="1" customHeight="1" x14ac:dyDescent="0.25"/>
    <row r="54605" ht="0" hidden="1" customHeight="1" x14ac:dyDescent="0.25"/>
    <row r="54606" ht="0" hidden="1" customHeight="1" x14ac:dyDescent="0.25"/>
    <row r="54607" ht="0" hidden="1" customHeight="1" x14ac:dyDescent="0.25"/>
    <row r="54608" ht="0" hidden="1" customHeight="1" x14ac:dyDescent="0.25"/>
    <row r="54609" ht="0" hidden="1" customHeight="1" x14ac:dyDescent="0.25"/>
    <row r="54610" ht="0" hidden="1" customHeight="1" x14ac:dyDescent="0.25"/>
    <row r="54611" ht="0" hidden="1" customHeight="1" x14ac:dyDescent="0.25"/>
    <row r="54612" ht="0" hidden="1" customHeight="1" x14ac:dyDescent="0.25"/>
    <row r="54613" ht="0" hidden="1" customHeight="1" x14ac:dyDescent="0.25"/>
    <row r="54614" ht="0" hidden="1" customHeight="1" x14ac:dyDescent="0.25"/>
    <row r="54615" ht="0" hidden="1" customHeight="1" x14ac:dyDescent="0.25"/>
    <row r="54616" ht="0" hidden="1" customHeight="1" x14ac:dyDescent="0.25"/>
    <row r="54617" ht="0" hidden="1" customHeight="1" x14ac:dyDescent="0.25"/>
    <row r="54618" ht="0" hidden="1" customHeight="1" x14ac:dyDescent="0.25"/>
    <row r="54619" ht="0" hidden="1" customHeight="1" x14ac:dyDescent="0.25"/>
    <row r="54620" ht="0" hidden="1" customHeight="1" x14ac:dyDescent="0.25"/>
    <row r="54621" ht="0" hidden="1" customHeight="1" x14ac:dyDescent="0.25"/>
    <row r="54622" ht="0" hidden="1" customHeight="1" x14ac:dyDescent="0.25"/>
    <row r="54623" ht="0" hidden="1" customHeight="1" x14ac:dyDescent="0.25"/>
    <row r="54624" ht="0" hidden="1" customHeight="1" x14ac:dyDescent="0.25"/>
    <row r="54625" ht="0" hidden="1" customHeight="1" x14ac:dyDescent="0.25"/>
    <row r="54626" ht="0" hidden="1" customHeight="1" x14ac:dyDescent="0.25"/>
    <row r="54627" ht="0" hidden="1" customHeight="1" x14ac:dyDescent="0.25"/>
    <row r="54628" ht="0" hidden="1" customHeight="1" x14ac:dyDescent="0.25"/>
    <row r="54629" ht="0" hidden="1" customHeight="1" x14ac:dyDescent="0.25"/>
    <row r="54630" ht="0" hidden="1" customHeight="1" x14ac:dyDescent="0.25"/>
    <row r="54631" ht="0" hidden="1" customHeight="1" x14ac:dyDescent="0.25"/>
    <row r="54632" ht="0" hidden="1" customHeight="1" x14ac:dyDescent="0.25"/>
    <row r="54633" ht="0" hidden="1" customHeight="1" x14ac:dyDescent="0.25"/>
    <row r="54634" ht="0" hidden="1" customHeight="1" x14ac:dyDescent="0.25"/>
    <row r="54635" ht="0" hidden="1" customHeight="1" x14ac:dyDescent="0.25"/>
    <row r="54636" ht="0" hidden="1" customHeight="1" x14ac:dyDescent="0.25"/>
    <row r="54637" ht="0" hidden="1" customHeight="1" x14ac:dyDescent="0.25"/>
    <row r="54638" ht="0" hidden="1" customHeight="1" x14ac:dyDescent="0.25"/>
    <row r="54639" ht="0" hidden="1" customHeight="1" x14ac:dyDescent="0.25"/>
    <row r="54640" ht="0" hidden="1" customHeight="1" x14ac:dyDescent="0.25"/>
    <row r="54641" ht="0" hidden="1" customHeight="1" x14ac:dyDescent="0.25"/>
    <row r="54642" ht="0" hidden="1" customHeight="1" x14ac:dyDescent="0.25"/>
    <row r="54643" ht="0" hidden="1" customHeight="1" x14ac:dyDescent="0.25"/>
    <row r="54644" ht="0" hidden="1" customHeight="1" x14ac:dyDescent="0.25"/>
    <row r="54645" ht="0" hidden="1" customHeight="1" x14ac:dyDescent="0.25"/>
    <row r="54646" ht="0" hidden="1" customHeight="1" x14ac:dyDescent="0.25"/>
    <row r="54647" ht="0" hidden="1" customHeight="1" x14ac:dyDescent="0.25"/>
    <row r="54648" ht="0" hidden="1" customHeight="1" x14ac:dyDescent="0.25"/>
    <row r="54649" ht="0" hidden="1" customHeight="1" x14ac:dyDescent="0.25"/>
    <row r="54650" ht="0" hidden="1" customHeight="1" x14ac:dyDescent="0.25"/>
    <row r="54651" ht="0" hidden="1" customHeight="1" x14ac:dyDescent="0.25"/>
    <row r="54652" ht="0" hidden="1" customHeight="1" x14ac:dyDescent="0.25"/>
    <row r="54653" ht="0" hidden="1" customHeight="1" x14ac:dyDescent="0.25"/>
    <row r="54654" ht="0" hidden="1" customHeight="1" x14ac:dyDescent="0.25"/>
    <row r="54655" ht="0" hidden="1" customHeight="1" x14ac:dyDescent="0.25"/>
    <row r="54656" ht="0" hidden="1" customHeight="1" x14ac:dyDescent="0.25"/>
    <row r="54657" ht="0" hidden="1" customHeight="1" x14ac:dyDescent="0.25"/>
    <row r="54658" ht="0" hidden="1" customHeight="1" x14ac:dyDescent="0.25"/>
    <row r="54659" ht="0" hidden="1" customHeight="1" x14ac:dyDescent="0.25"/>
    <row r="54660" ht="0" hidden="1" customHeight="1" x14ac:dyDescent="0.25"/>
    <row r="54661" ht="0" hidden="1" customHeight="1" x14ac:dyDescent="0.25"/>
    <row r="54662" ht="0" hidden="1" customHeight="1" x14ac:dyDescent="0.25"/>
    <row r="54663" ht="0" hidden="1" customHeight="1" x14ac:dyDescent="0.25"/>
    <row r="54664" ht="0" hidden="1" customHeight="1" x14ac:dyDescent="0.25"/>
    <row r="54665" ht="0" hidden="1" customHeight="1" x14ac:dyDescent="0.25"/>
    <row r="54666" ht="0" hidden="1" customHeight="1" x14ac:dyDescent="0.25"/>
    <row r="54667" ht="0" hidden="1" customHeight="1" x14ac:dyDescent="0.25"/>
    <row r="54668" ht="0" hidden="1" customHeight="1" x14ac:dyDescent="0.25"/>
    <row r="54669" ht="0" hidden="1" customHeight="1" x14ac:dyDescent="0.25"/>
    <row r="54670" ht="0" hidden="1" customHeight="1" x14ac:dyDescent="0.25"/>
    <row r="54671" ht="0" hidden="1" customHeight="1" x14ac:dyDescent="0.25"/>
    <row r="54672" ht="0" hidden="1" customHeight="1" x14ac:dyDescent="0.25"/>
    <row r="54673" ht="0" hidden="1" customHeight="1" x14ac:dyDescent="0.25"/>
    <row r="54674" ht="0" hidden="1" customHeight="1" x14ac:dyDescent="0.25"/>
    <row r="54675" ht="0" hidden="1" customHeight="1" x14ac:dyDescent="0.25"/>
    <row r="54676" ht="0" hidden="1" customHeight="1" x14ac:dyDescent="0.25"/>
    <row r="54677" ht="0" hidden="1" customHeight="1" x14ac:dyDescent="0.25"/>
    <row r="54678" ht="0" hidden="1" customHeight="1" x14ac:dyDescent="0.25"/>
    <row r="54679" ht="0" hidden="1" customHeight="1" x14ac:dyDescent="0.25"/>
    <row r="54680" ht="0" hidden="1" customHeight="1" x14ac:dyDescent="0.25"/>
    <row r="54681" ht="0" hidden="1" customHeight="1" x14ac:dyDescent="0.25"/>
    <row r="54682" ht="0" hidden="1" customHeight="1" x14ac:dyDescent="0.25"/>
    <row r="54683" ht="0" hidden="1" customHeight="1" x14ac:dyDescent="0.25"/>
    <row r="54684" ht="0" hidden="1" customHeight="1" x14ac:dyDescent="0.25"/>
    <row r="54685" ht="0" hidden="1" customHeight="1" x14ac:dyDescent="0.25"/>
    <row r="54686" ht="0" hidden="1" customHeight="1" x14ac:dyDescent="0.25"/>
    <row r="54687" ht="0" hidden="1" customHeight="1" x14ac:dyDescent="0.25"/>
    <row r="54688" ht="0" hidden="1" customHeight="1" x14ac:dyDescent="0.25"/>
    <row r="54689" ht="0" hidden="1" customHeight="1" x14ac:dyDescent="0.25"/>
    <row r="54690" ht="0" hidden="1" customHeight="1" x14ac:dyDescent="0.25"/>
    <row r="54691" ht="0" hidden="1" customHeight="1" x14ac:dyDescent="0.25"/>
    <row r="54692" ht="0" hidden="1" customHeight="1" x14ac:dyDescent="0.25"/>
    <row r="54693" ht="0" hidden="1" customHeight="1" x14ac:dyDescent="0.25"/>
    <row r="54694" ht="0" hidden="1" customHeight="1" x14ac:dyDescent="0.25"/>
    <row r="54695" ht="0" hidden="1" customHeight="1" x14ac:dyDescent="0.25"/>
    <row r="54696" ht="0" hidden="1" customHeight="1" x14ac:dyDescent="0.25"/>
    <row r="54697" ht="0" hidden="1" customHeight="1" x14ac:dyDescent="0.25"/>
    <row r="54698" ht="0" hidden="1" customHeight="1" x14ac:dyDescent="0.25"/>
    <row r="54699" ht="0" hidden="1" customHeight="1" x14ac:dyDescent="0.25"/>
    <row r="54700" ht="0" hidden="1" customHeight="1" x14ac:dyDescent="0.25"/>
    <row r="54701" ht="0" hidden="1" customHeight="1" x14ac:dyDescent="0.25"/>
    <row r="54702" ht="0" hidden="1" customHeight="1" x14ac:dyDescent="0.25"/>
    <row r="54703" ht="0" hidden="1" customHeight="1" x14ac:dyDescent="0.25"/>
    <row r="54704" ht="0" hidden="1" customHeight="1" x14ac:dyDescent="0.25"/>
    <row r="54705" ht="0" hidden="1" customHeight="1" x14ac:dyDescent="0.25"/>
    <row r="54706" ht="0" hidden="1" customHeight="1" x14ac:dyDescent="0.25"/>
    <row r="54707" ht="0" hidden="1" customHeight="1" x14ac:dyDescent="0.25"/>
    <row r="54708" ht="0" hidden="1" customHeight="1" x14ac:dyDescent="0.25"/>
    <row r="54709" ht="0" hidden="1" customHeight="1" x14ac:dyDescent="0.25"/>
    <row r="54710" ht="0" hidden="1" customHeight="1" x14ac:dyDescent="0.25"/>
    <row r="54711" ht="0" hidden="1" customHeight="1" x14ac:dyDescent="0.25"/>
    <row r="54712" ht="0" hidden="1" customHeight="1" x14ac:dyDescent="0.25"/>
    <row r="54713" ht="0" hidden="1" customHeight="1" x14ac:dyDescent="0.25"/>
    <row r="54714" ht="0" hidden="1" customHeight="1" x14ac:dyDescent="0.25"/>
    <row r="54715" ht="0" hidden="1" customHeight="1" x14ac:dyDescent="0.25"/>
    <row r="54716" ht="0" hidden="1" customHeight="1" x14ac:dyDescent="0.25"/>
    <row r="54717" ht="0" hidden="1" customHeight="1" x14ac:dyDescent="0.25"/>
    <row r="54718" ht="0" hidden="1" customHeight="1" x14ac:dyDescent="0.25"/>
    <row r="54719" ht="0" hidden="1" customHeight="1" x14ac:dyDescent="0.25"/>
    <row r="54720" ht="0" hidden="1" customHeight="1" x14ac:dyDescent="0.25"/>
    <row r="54721" ht="0" hidden="1" customHeight="1" x14ac:dyDescent="0.25"/>
    <row r="54722" ht="0" hidden="1" customHeight="1" x14ac:dyDescent="0.25"/>
    <row r="54723" ht="0" hidden="1" customHeight="1" x14ac:dyDescent="0.25"/>
    <row r="54724" ht="0" hidden="1" customHeight="1" x14ac:dyDescent="0.25"/>
    <row r="54725" ht="0" hidden="1" customHeight="1" x14ac:dyDescent="0.25"/>
    <row r="54726" ht="0" hidden="1" customHeight="1" x14ac:dyDescent="0.25"/>
    <row r="54727" ht="0" hidden="1" customHeight="1" x14ac:dyDescent="0.25"/>
    <row r="54728" ht="0" hidden="1" customHeight="1" x14ac:dyDescent="0.25"/>
    <row r="54729" ht="0" hidden="1" customHeight="1" x14ac:dyDescent="0.25"/>
    <row r="54730" ht="0" hidden="1" customHeight="1" x14ac:dyDescent="0.25"/>
    <row r="54731" ht="0" hidden="1" customHeight="1" x14ac:dyDescent="0.25"/>
    <row r="54732" ht="0" hidden="1" customHeight="1" x14ac:dyDescent="0.25"/>
    <row r="54733" ht="0" hidden="1" customHeight="1" x14ac:dyDescent="0.25"/>
    <row r="54734" ht="0" hidden="1" customHeight="1" x14ac:dyDescent="0.25"/>
    <row r="54735" ht="0" hidden="1" customHeight="1" x14ac:dyDescent="0.25"/>
    <row r="54736" ht="0" hidden="1" customHeight="1" x14ac:dyDescent="0.25"/>
    <row r="54737" ht="0" hidden="1" customHeight="1" x14ac:dyDescent="0.25"/>
    <row r="54738" ht="0" hidden="1" customHeight="1" x14ac:dyDescent="0.25"/>
    <row r="54739" ht="0" hidden="1" customHeight="1" x14ac:dyDescent="0.25"/>
    <row r="54740" ht="0" hidden="1" customHeight="1" x14ac:dyDescent="0.25"/>
    <row r="54741" ht="0" hidden="1" customHeight="1" x14ac:dyDescent="0.25"/>
    <row r="54742" ht="0" hidden="1" customHeight="1" x14ac:dyDescent="0.25"/>
    <row r="54743" ht="0" hidden="1" customHeight="1" x14ac:dyDescent="0.25"/>
    <row r="54744" ht="0" hidden="1" customHeight="1" x14ac:dyDescent="0.25"/>
    <row r="54745" ht="0" hidden="1" customHeight="1" x14ac:dyDescent="0.25"/>
    <row r="54746" ht="0" hidden="1" customHeight="1" x14ac:dyDescent="0.25"/>
    <row r="54747" ht="0" hidden="1" customHeight="1" x14ac:dyDescent="0.25"/>
    <row r="54748" ht="0" hidden="1" customHeight="1" x14ac:dyDescent="0.25"/>
    <row r="54749" ht="0" hidden="1" customHeight="1" x14ac:dyDescent="0.25"/>
    <row r="54750" ht="0" hidden="1" customHeight="1" x14ac:dyDescent="0.25"/>
    <row r="54751" ht="0" hidden="1" customHeight="1" x14ac:dyDescent="0.25"/>
    <row r="54752" ht="0" hidden="1" customHeight="1" x14ac:dyDescent="0.25"/>
    <row r="54753" ht="0" hidden="1" customHeight="1" x14ac:dyDescent="0.25"/>
    <row r="54754" ht="0" hidden="1" customHeight="1" x14ac:dyDescent="0.25"/>
    <row r="54755" ht="0" hidden="1" customHeight="1" x14ac:dyDescent="0.25"/>
    <row r="54756" ht="0" hidden="1" customHeight="1" x14ac:dyDescent="0.25"/>
    <row r="54757" ht="0" hidden="1" customHeight="1" x14ac:dyDescent="0.25"/>
    <row r="54758" ht="0" hidden="1" customHeight="1" x14ac:dyDescent="0.25"/>
    <row r="54759" ht="0" hidden="1" customHeight="1" x14ac:dyDescent="0.25"/>
    <row r="54760" ht="0" hidden="1" customHeight="1" x14ac:dyDescent="0.25"/>
    <row r="54761" ht="0" hidden="1" customHeight="1" x14ac:dyDescent="0.25"/>
    <row r="54762" ht="0" hidden="1" customHeight="1" x14ac:dyDescent="0.25"/>
    <row r="54763" ht="0" hidden="1" customHeight="1" x14ac:dyDescent="0.25"/>
    <row r="54764" ht="0" hidden="1" customHeight="1" x14ac:dyDescent="0.25"/>
    <row r="54765" ht="0" hidden="1" customHeight="1" x14ac:dyDescent="0.25"/>
    <row r="54766" ht="0" hidden="1" customHeight="1" x14ac:dyDescent="0.25"/>
    <row r="54767" ht="0" hidden="1" customHeight="1" x14ac:dyDescent="0.25"/>
    <row r="54768" ht="0" hidden="1" customHeight="1" x14ac:dyDescent="0.25"/>
    <row r="54769" ht="0" hidden="1" customHeight="1" x14ac:dyDescent="0.25"/>
    <row r="54770" ht="0" hidden="1" customHeight="1" x14ac:dyDescent="0.25"/>
    <row r="54771" ht="0" hidden="1" customHeight="1" x14ac:dyDescent="0.25"/>
    <row r="54772" ht="0" hidden="1" customHeight="1" x14ac:dyDescent="0.25"/>
    <row r="54773" ht="0" hidden="1" customHeight="1" x14ac:dyDescent="0.25"/>
    <row r="54774" ht="0" hidden="1" customHeight="1" x14ac:dyDescent="0.25"/>
    <row r="54775" ht="0" hidden="1" customHeight="1" x14ac:dyDescent="0.25"/>
    <row r="54776" ht="0" hidden="1" customHeight="1" x14ac:dyDescent="0.25"/>
    <row r="54777" ht="0" hidden="1" customHeight="1" x14ac:dyDescent="0.25"/>
    <row r="54778" ht="0" hidden="1" customHeight="1" x14ac:dyDescent="0.25"/>
    <row r="54779" ht="0" hidden="1" customHeight="1" x14ac:dyDescent="0.25"/>
    <row r="54780" ht="0" hidden="1" customHeight="1" x14ac:dyDescent="0.25"/>
    <row r="54781" ht="0" hidden="1" customHeight="1" x14ac:dyDescent="0.25"/>
    <row r="54782" ht="0" hidden="1" customHeight="1" x14ac:dyDescent="0.25"/>
    <row r="54783" ht="0" hidden="1" customHeight="1" x14ac:dyDescent="0.25"/>
    <row r="54784" ht="0" hidden="1" customHeight="1" x14ac:dyDescent="0.25"/>
    <row r="54785" ht="0" hidden="1" customHeight="1" x14ac:dyDescent="0.25"/>
    <row r="54786" ht="0" hidden="1" customHeight="1" x14ac:dyDescent="0.25"/>
    <row r="54787" ht="0" hidden="1" customHeight="1" x14ac:dyDescent="0.25"/>
    <row r="54788" ht="0" hidden="1" customHeight="1" x14ac:dyDescent="0.25"/>
    <row r="54789" ht="0" hidden="1" customHeight="1" x14ac:dyDescent="0.25"/>
    <row r="54790" ht="0" hidden="1" customHeight="1" x14ac:dyDescent="0.25"/>
    <row r="54791" ht="0" hidden="1" customHeight="1" x14ac:dyDescent="0.25"/>
    <row r="54792" ht="0" hidden="1" customHeight="1" x14ac:dyDescent="0.25"/>
    <row r="54793" ht="0" hidden="1" customHeight="1" x14ac:dyDescent="0.25"/>
    <row r="54794" ht="0" hidden="1" customHeight="1" x14ac:dyDescent="0.25"/>
    <row r="54795" ht="0" hidden="1" customHeight="1" x14ac:dyDescent="0.25"/>
    <row r="54796" ht="0" hidden="1" customHeight="1" x14ac:dyDescent="0.25"/>
    <row r="54797" ht="0" hidden="1" customHeight="1" x14ac:dyDescent="0.25"/>
    <row r="54798" ht="0" hidden="1" customHeight="1" x14ac:dyDescent="0.25"/>
    <row r="54799" ht="0" hidden="1" customHeight="1" x14ac:dyDescent="0.25"/>
    <row r="54800" ht="0" hidden="1" customHeight="1" x14ac:dyDescent="0.25"/>
    <row r="54801" ht="0" hidden="1" customHeight="1" x14ac:dyDescent="0.25"/>
    <row r="54802" ht="0" hidden="1" customHeight="1" x14ac:dyDescent="0.25"/>
    <row r="54803" ht="0" hidden="1" customHeight="1" x14ac:dyDescent="0.25"/>
    <row r="54804" ht="0" hidden="1" customHeight="1" x14ac:dyDescent="0.25"/>
    <row r="54805" ht="0" hidden="1" customHeight="1" x14ac:dyDescent="0.25"/>
    <row r="54806" ht="0" hidden="1" customHeight="1" x14ac:dyDescent="0.25"/>
    <row r="54807" ht="0" hidden="1" customHeight="1" x14ac:dyDescent="0.25"/>
    <row r="54808" ht="0" hidden="1" customHeight="1" x14ac:dyDescent="0.25"/>
    <row r="54809" ht="0" hidden="1" customHeight="1" x14ac:dyDescent="0.25"/>
    <row r="54810" ht="0" hidden="1" customHeight="1" x14ac:dyDescent="0.25"/>
    <row r="54811" ht="0" hidden="1" customHeight="1" x14ac:dyDescent="0.25"/>
    <row r="54812" ht="0" hidden="1" customHeight="1" x14ac:dyDescent="0.25"/>
    <row r="54813" ht="0" hidden="1" customHeight="1" x14ac:dyDescent="0.25"/>
    <row r="54814" ht="0" hidden="1" customHeight="1" x14ac:dyDescent="0.25"/>
    <row r="54815" ht="0" hidden="1" customHeight="1" x14ac:dyDescent="0.25"/>
    <row r="54816" ht="0" hidden="1" customHeight="1" x14ac:dyDescent="0.25"/>
    <row r="54817" ht="0" hidden="1" customHeight="1" x14ac:dyDescent="0.25"/>
    <row r="54818" ht="0" hidden="1" customHeight="1" x14ac:dyDescent="0.25"/>
    <row r="54819" ht="0" hidden="1" customHeight="1" x14ac:dyDescent="0.25"/>
    <row r="54820" ht="0" hidden="1" customHeight="1" x14ac:dyDescent="0.25"/>
    <row r="54821" ht="0" hidden="1" customHeight="1" x14ac:dyDescent="0.25"/>
    <row r="54822" ht="0" hidden="1" customHeight="1" x14ac:dyDescent="0.25"/>
    <row r="54823" ht="0" hidden="1" customHeight="1" x14ac:dyDescent="0.25"/>
    <row r="54824" ht="0" hidden="1" customHeight="1" x14ac:dyDescent="0.25"/>
    <row r="54825" ht="0" hidden="1" customHeight="1" x14ac:dyDescent="0.25"/>
    <row r="54826" ht="0" hidden="1" customHeight="1" x14ac:dyDescent="0.25"/>
    <row r="54827" ht="0" hidden="1" customHeight="1" x14ac:dyDescent="0.25"/>
    <row r="54828" ht="0" hidden="1" customHeight="1" x14ac:dyDescent="0.25"/>
    <row r="54829" ht="0" hidden="1" customHeight="1" x14ac:dyDescent="0.25"/>
    <row r="54830" ht="0" hidden="1" customHeight="1" x14ac:dyDescent="0.25"/>
    <row r="54831" ht="0" hidden="1" customHeight="1" x14ac:dyDescent="0.25"/>
    <row r="54832" ht="0" hidden="1" customHeight="1" x14ac:dyDescent="0.25"/>
    <row r="54833" ht="0" hidden="1" customHeight="1" x14ac:dyDescent="0.25"/>
    <row r="54834" ht="0" hidden="1" customHeight="1" x14ac:dyDescent="0.25"/>
    <row r="54835" ht="0" hidden="1" customHeight="1" x14ac:dyDescent="0.25"/>
    <row r="54836" ht="0" hidden="1" customHeight="1" x14ac:dyDescent="0.25"/>
    <row r="54837" ht="0" hidden="1" customHeight="1" x14ac:dyDescent="0.25"/>
    <row r="54838" ht="0" hidden="1" customHeight="1" x14ac:dyDescent="0.25"/>
    <row r="54839" ht="0" hidden="1" customHeight="1" x14ac:dyDescent="0.25"/>
    <row r="54840" ht="0" hidden="1" customHeight="1" x14ac:dyDescent="0.25"/>
    <row r="54841" ht="0" hidden="1" customHeight="1" x14ac:dyDescent="0.25"/>
    <row r="54842" ht="0" hidden="1" customHeight="1" x14ac:dyDescent="0.25"/>
    <row r="54843" ht="0" hidden="1" customHeight="1" x14ac:dyDescent="0.25"/>
    <row r="54844" ht="0" hidden="1" customHeight="1" x14ac:dyDescent="0.25"/>
    <row r="54845" ht="0" hidden="1" customHeight="1" x14ac:dyDescent="0.25"/>
    <row r="54846" ht="0" hidden="1" customHeight="1" x14ac:dyDescent="0.25"/>
    <row r="54847" ht="0" hidden="1" customHeight="1" x14ac:dyDescent="0.25"/>
    <row r="54848" ht="0" hidden="1" customHeight="1" x14ac:dyDescent="0.25"/>
    <row r="54849" ht="0" hidden="1" customHeight="1" x14ac:dyDescent="0.25"/>
    <row r="54850" ht="0" hidden="1" customHeight="1" x14ac:dyDescent="0.25"/>
    <row r="54851" ht="0" hidden="1" customHeight="1" x14ac:dyDescent="0.25"/>
    <row r="54852" ht="0" hidden="1" customHeight="1" x14ac:dyDescent="0.25"/>
    <row r="54853" ht="0" hidden="1" customHeight="1" x14ac:dyDescent="0.25"/>
    <row r="54854" ht="0" hidden="1" customHeight="1" x14ac:dyDescent="0.25"/>
    <row r="54855" ht="0" hidden="1" customHeight="1" x14ac:dyDescent="0.25"/>
    <row r="54856" ht="0" hidden="1" customHeight="1" x14ac:dyDescent="0.25"/>
    <row r="54857" ht="0" hidden="1" customHeight="1" x14ac:dyDescent="0.25"/>
    <row r="54858" ht="0" hidden="1" customHeight="1" x14ac:dyDescent="0.25"/>
    <row r="54859" ht="0" hidden="1" customHeight="1" x14ac:dyDescent="0.25"/>
    <row r="54860" ht="0" hidden="1" customHeight="1" x14ac:dyDescent="0.25"/>
    <row r="54861" ht="0" hidden="1" customHeight="1" x14ac:dyDescent="0.25"/>
    <row r="54862" ht="0" hidden="1" customHeight="1" x14ac:dyDescent="0.25"/>
    <row r="54863" ht="0" hidden="1" customHeight="1" x14ac:dyDescent="0.25"/>
    <row r="54864" ht="0" hidden="1" customHeight="1" x14ac:dyDescent="0.25"/>
    <row r="54865" ht="0" hidden="1" customHeight="1" x14ac:dyDescent="0.25"/>
    <row r="54866" ht="0" hidden="1" customHeight="1" x14ac:dyDescent="0.25"/>
    <row r="54867" ht="0" hidden="1" customHeight="1" x14ac:dyDescent="0.25"/>
    <row r="54868" ht="0" hidden="1" customHeight="1" x14ac:dyDescent="0.25"/>
    <row r="54869" ht="0" hidden="1" customHeight="1" x14ac:dyDescent="0.25"/>
    <row r="54870" ht="0" hidden="1" customHeight="1" x14ac:dyDescent="0.25"/>
    <row r="54871" ht="0" hidden="1" customHeight="1" x14ac:dyDescent="0.25"/>
    <row r="54872" ht="0" hidden="1" customHeight="1" x14ac:dyDescent="0.25"/>
    <row r="54873" ht="0" hidden="1" customHeight="1" x14ac:dyDescent="0.25"/>
    <row r="54874" ht="0" hidden="1" customHeight="1" x14ac:dyDescent="0.25"/>
    <row r="54875" ht="0" hidden="1" customHeight="1" x14ac:dyDescent="0.25"/>
    <row r="54876" ht="0" hidden="1" customHeight="1" x14ac:dyDescent="0.25"/>
    <row r="54877" ht="0" hidden="1" customHeight="1" x14ac:dyDescent="0.25"/>
    <row r="54878" ht="0" hidden="1" customHeight="1" x14ac:dyDescent="0.25"/>
    <row r="54879" ht="0" hidden="1" customHeight="1" x14ac:dyDescent="0.25"/>
    <row r="54880" ht="0" hidden="1" customHeight="1" x14ac:dyDescent="0.25"/>
    <row r="54881" ht="0" hidden="1" customHeight="1" x14ac:dyDescent="0.25"/>
    <row r="54882" ht="0" hidden="1" customHeight="1" x14ac:dyDescent="0.25"/>
    <row r="54883" ht="0" hidden="1" customHeight="1" x14ac:dyDescent="0.25"/>
    <row r="54884" ht="0" hidden="1" customHeight="1" x14ac:dyDescent="0.25"/>
    <row r="54885" ht="0" hidden="1" customHeight="1" x14ac:dyDescent="0.25"/>
    <row r="54886" ht="0" hidden="1" customHeight="1" x14ac:dyDescent="0.25"/>
    <row r="54887" ht="0" hidden="1" customHeight="1" x14ac:dyDescent="0.25"/>
    <row r="54888" ht="0" hidden="1" customHeight="1" x14ac:dyDescent="0.25"/>
    <row r="54889" ht="0" hidden="1" customHeight="1" x14ac:dyDescent="0.25"/>
    <row r="54890" ht="0" hidden="1" customHeight="1" x14ac:dyDescent="0.25"/>
    <row r="54891" ht="0" hidden="1" customHeight="1" x14ac:dyDescent="0.25"/>
    <row r="54892" ht="0" hidden="1" customHeight="1" x14ac:dyDescent="0.25"/>
    <row r="54893" ht="0" hidden="1" customHeight="1" x14ac:dyDescent="0.25"/>
    <row r="54894" ht="0" hidden="1" customHeight="1" x14ac:dyDescent="0.25"/>
    <row r="54895" ht="0" hidden="1" customHeight="1" x14ac:dyDescent="0.25"/>
    <row r="54896" ht="0" hidden="1" customHeight="1" x14ac:dyDescent="0.25"/>
    <row r="54897" ht="0" hidden="1" customHeight="1" x14ac:dyDescent="0.25"/>
    <row r="54898" ht="0" hidden="1" customHeight="1" x14ac:dyDescent="0.25"/>
    <row r="54899" ht="0" hidden="1" customHeight="1" x14ac:dyDescent="0.25"/>
    <row r="54900" ht="0" hidden="1" customHeight="1" x14ac:dyDescent="0.25"/>
    <row r="54901" ht="0" hidden="1" customHeight="1" x14ac:dyDescent="0.25"/>
    <row r="54902" ht="0" hidden="1" customHeight="1" x14ac:dyDescent="0.25"/>
    <row r="54903" ht="0" hidden="1" customHeight="1" x14ac:dyDescent="0.25"/>
    <row r="54904" ht="0" hidden="1" customHeight="1" x14ac:dyDescent="0.25"/>
    <row r="54905" ht="0" hidden="1" customHeight="1" x14ac:dyDescent="0.25"/>
    <row r="54906" ht="0" hidden="1" customHeight="1" x14ac:dyDescent="0.25"/>
    <row r="54907" ht="0" hidden="1" customHeight="1" x14ac:dyDescent="0.25"/>
    <row r="54908" ht="0" hidden="1" customHeight="1" x14ac:dyDescent="0.25"/>
    <row r="54909" ht="0" hidden="1" customHeight="1" x14ac:dyDescent="0.25"/>
    <row r="54910" ht="0" hidden="1" customHeight="1" x14ac:dyDescent="0.25"/>
    <row r="54911" ht="0" hidden="1" customHeight="1" x14ac:dyDescent="0.25"/>
    <row r="54912" ht="0" hidden="1" customHeight="1" x14ac:dyDescent="0.25"/>
    <row r="54913" ht="0" hidden="1" customHeight="1" x14ac:dyDescent="0.25"/>
    <row r="54914" ht="0" hidden="1" customHeight="1" x14ac:dyDescent="0.25"/>
    <row r="54915" ht="0" hidden="1" customHeight="1" x14ac:dyDescent="0.25"/>
    <row r="54916" ht="0" hidden="1" customHeight="1" x14ac:dyDescent="0.25"/>
    <row r="54917" ht="0" hidden="1" customHeight="1" x14ac:dyDescent="0.25"/>
    <row r="54918" ht="0" hidden="1" customHeight="1" x14ac:dyDescent="0.25"/>
    <row r="54919" ht="0" hidden="1" customHeight="1" x14ac:dyDescent="0.25"/>
    <row r="54920" ht="0" hidden="1" customHeight="1" x14ac:dyDescent="0.25"/>
    <row r="54921" ht="0" hidden="1" customHeight="1" x14ac:dyDescent="0.25"/>
    <row r="54922" ht="0" hidden="1" customHeight="1" x14ac:dyDescent="0.25"/>
    <row r="54923" ht="0" hidden="1" customHeight="1" x14ac:dyDescent="0.25"/>
    <row r="54924" ht="0" hidden="1" customHeight="1" x14ac:dyDescent="0.25"/>
    <row r="54925" ht="0" hidden="1" customHeight="1" x14ac:dyDescent="0.25"/>
    <row r="54926" ht="0" hidden="1" customHeight="1" x14ac:dyDescent="0.25"/>
    <row r="54927" ht="0" hidden="1" customHeight="1" x14ac:dyDescent="0.25"/>
    <row r="54928" ht="0" hidden="1" customHeight="1" x14ac:dyDescent="0.25"/>
    <row r="54929" ht="0" hidden="1" customHeight="1" x14ac:dyDescent="0.25"/>
    <row r="54930" ht="0" hidden="1" customHeight="1" x14ac:dyDescent="0.25"/>
    <row r="54931" ht="0" hidden="1" customHeight="1" x14ac:dyDescent="0.25"/>
    <row r="54932" ht="0" hidden="1" customHeight="1" x14ac:dyDescent="0.25"/>
    <row r="54933" ht="0" hidden="1" customHeight="1" x14ac:dyDescent="0.25"/>
    <row r="54934" ht="0" hidden="1" customHeight="1" x14ac:dyDescent="0.25"/>
    <row r="54935" ht="0" hidden="1" customHeight="1" x14ac:dyDescent="0.25"/>
    <row r="54936" ht="0" hidden="1" customHeight="1" x14ac:dyDescent="0.25"/>
    <row r="54937" ht="0" hidden="1" customHeight="1" x14ac:dyDescent="0.25"/>
    <row r="54938" ht="0" hidden="1" customHeight="1" x14ac:dyDescent="0.25"/>
    <row r="54939" ht="0" hidden="1" customHeight="1" x14ac:dyDescent="0.25"/>
    <row r="54940" ht="0" hidden="1" customHeight="1" x14ac:dyDescent="0.25"/>
    <row r="54941" ht="0" hidden="1" customHeight="1" x14ac:dyDescent="0.25"/>
    <row r="54942" ht="0" hidden="1" customHeight="1" x14ac:dyDescent="0.25"/>
    <row r="54943" ht="0" hidden="1" customHeight="1" x14ac:dyDescent="0.25"/>
    <row r="54944" ht="0" hidden="1" customHeight="1" x14ac:dyDescent="0.25"/>
    <row r="54945" ht="0" hidden="1" customHeight="1" x14ac:dyDescent="0.25"/>
    <row r="54946" ht="0" hidden="1" customHeight="1" x14ac:dyDescent="0.25"/>
    <row r="54947" ht="0" hidden="1" customHeight="1" x14ac:dyDescent="0.25"/>
    <row r="54948" ht="0" hidden="1" customHeight="1" x14ac:dyDescent="0.25"/>
    <row r="54949" ht="0" hidden="1" customHeight="1" x14ac:dyDescent="0.25"/>
    <row r="54950" ht="0" hidden="1" customHeight="1" x14ac:dyDescent="0.25"/>
    <row r="54951" ht="0" hidden="1" customHeight="1" x14ac:dyDescent="0.25"/>
    <row r="54952" ht="0" hidden="1" customHeight="1" x14ac:dyDescent="0.25"/>
    <row r="54953" ht="0" hidden="1" customHeight="1" x14ac:dyDescent="0.25"/>
    <row r="54954" ht="0" hidden="1" customHeight="1" x14ac:dyDescent="0.25"/>
    <row r="54955" ht="0" hidden="1" customHeight="1" x14ac:dyDescent="0.25"/>
    <row r="54956" ht="0" hidden="1" customHeight="1" x14ac:dyDescent="0.25"/>
    <row r="54957" ht="0" hidden="1" customHeight="1" x14ac:dyDescent="0.25"/>
    <row r="54958" ht="0" hidden="1" customHeight="1" x14ac:dyDescent="0.25"/>
    <row r="54959" ht="0" hidden="1" customHeight="1" x14ac:dyDescent="0.25"/>
    <row r="54960" ht="0" hidden="1" customHeight="1" x14ac:dyDescent="0.25"/>
    <row r="54961" ht="0" hidden="1" customHeight="1" x14ac:dyDescent="0.25"/>
    <row r="54962" ht="0" hidden="1" customHeight="1" x14ac:dyDescent="0.25"/>
    <row r="54963" ht="0" hidden="1" customHeight="1" x14ac:dyDescent="0.25"/>
    <row r="54964" ht="0" hidden="1" customHeight="1" x14ac:dyDescent="0.25"/>
    <row r="54965" ht="0" hidden="1" customHeight="1" x14ac:dyDescent="0.25"/>
    <row r="54966" ht="0" hidden="1" customHeight="1" x14ac:dyDescent="0.25"/>
    <row r="54967" ht="0" hidden="1" customHeight="1" x14ac:dyDescent="0.25"/>
    <row r="54968" ht="0" hidden="1" customHeight="1" x14ac:dyDescent="0.25"/>
    <row r="54969" ht="0" hidden="1" customHeight="1" x14ac:dyDescent="0.25"/>
    <row r="54970" ht="0" hidden="1" customHeight="1" x14ac:dyDescent="0.25"/>
    <row r="54971" ht="0" hidden="1" customHeight="1" x14ac:dyDescent="0.25"/>
    <row r="54972" ht="0" hidden="1" customHeight="1" x14ac:dyDescent="0.25"/>
    <row r="54973" ht="0" hidden="1" customHeight="1" x14ac:dyDescent="0.25"/>
    <row r="54974" ht="0" hidden="1" customHeight="1" x14ac:dyDescent="0.25"/>
    <row r="54975" ht="0" hidden="1" customHeight="1" x14ac:dyDescent="0.25"/>
    <row r="54976" ht="0" hidden="1" customHeight="1" x14ac:dyDescent="0.25"/>
    <row r="54977" ht="0" hidden="1" customHeight="1" x14ac:dyDescent="0.25"/>
    <row r="54978" ht="0" hidden="1" customHeight="1" x14ac:dyDescent="0.25"/>
    <row r="54979" ht="0" hidden="1" customHeight="1" x14ac:dyDescent="0.25"/>
    <row r="54980" ht="0" hidden="1" customHeight="1" x14ac:dyDescent="0.25"/>
    <row r="54981" ht="0" hidden="1" customHeight="1" x14ac:dyDescent="0.25"/>
    <row r="54982" ht="0" hidden="1" customHeight="1" x14ac:dyDescent="0.25"/>
    <row r="54983" ht="0" hidden="1" customHeight="1" x14ac:dyDescent="0.25"/>
    <row r="54984" ht="0" hidden="1" customHeight="1" x14ac:dyDescent="0.25"/>
    <row r="54985" ht="0" hidden="1" customHeight="1" x14ac:dyDescent="0.25"/>
    <row r="54986" ht="0" hidden="1" customHeight="1" x14ac:dyDescent="0.25"/>
    <row r="54987" ht="0" hidden="1" customHeight="1" x14ac:dyDescent="0.25"/>
    <row r="54988" ht="0" hidden="1" customHeight="1" x14ac:dyDescent="0.25"/>
    <row r="54989" ht="0" hidden="1" customHeight="1" x14ac:dyDescent="0.25"/>
    <row r="54990" ht="0" hidden="1" customHeight="1" x14ac:dyDescent="0.25"/>
    <row r="54991" ht="0" hidden="1" customHeight="1" x14ac:dyDescent="0.25"/>
    <row r="54992" ht="0" hidden="1" customHeight="1" x14ac:dyDescent="0.25"/>
    <row r="54993" ht="0" hidden="1" customHeight="1" x14ac:dyDescent="0.25"/>
    <row r="54994" ht="0" hidden="1" customHeight="1" x14ac:dyDescent="0.25"/>
    <row r="54995" ht="0" hidden="1" customHeight="1" x14ac:dyDescent="0.25"/>
    <row r="54996" ht="0" hidden="1" customHeight="1" x14ac:dyDescent="0.25"/>
    <row r="54997" ht="0" hidden="1" customHeight="1" x14ac:dyDescent="0.25"/>
    <row r="54998" ht="0" hidden="1" customHeight="1" x14ac:dyDescent="0.25"/>
    <row r="54999" ht="0" hidden="1" customHeight="1" x14ac:dyDescent="0.25"/>
    <row r="55000" ht="0" hidden="1" customHeight="1" x14ac:dyDescent="0.25"/>
    <row r="55001" ht="0" hidden="1" customHeight="1" x14ac:dyDescent="0.25"/>
    <row r="55002" ht="0" hidden="1" customHeight="1" x14ac:dyDescent="0.25"/>
    <row r="55003" ht="0" hidden="1" customHeight="1" x14ac:dyDescent="0.25"/>
    <row r="55004" ht="0" hidden="1" customHeight="1" x14ac:dyDescent="0.25"/>
    <row r="55005" ht="0" hidden="1" customHeight="1" x14ac:dyDescent="0.25"/>
    <row r="55006" ht="0" hidden="1" customHeight="1" x14ac:dyDescent="0.25"/>
    <row r="55007" ht="0" hidden="1" customHeight="1" x14ac:dyDescent="0.25"/>
    <row r="55008" ht="0" hidden="1" customHeight="1" x14ac:dyDescent="0.25"/>
    <row r="55009" ht="0" hidden="1" customHeight="1" x14ac:dyDescent="0.25"/>
    <row r="55010" ht="0" hidden="1" customHeight="1" x14ac:dyDescent="0.25"/>
    <row r="55011" ht="0" hidden="1" customHeight="1" x14ac:dyDescent="0.25"/>
    <row r="55012" ht="0" hidden="1" customHeight="1" x14ac:dyDescent="0.25"/>
    <row r="55013" ht="0" hidden="1" customHeight="1" x14ac:dyDescent="0.25"/>
    <row r="55014" ht="0" hidden="1" customHeight="1" x14ac:dyDescent="0.25"/>
    <row r="55015" ht="0" hidden="1" customHeight="1" x14ac:dyDescent="0.25"/>
    <row r="55016" ht="0" hidden="1" customHeight="1" x14ac:dyDescent="0.25"/>
    <row r="55017" ht="0" hidden="1" customHeight="1" x14ac:dyDescent="0.25"/>
    <row r="55018" ht="0" hidden="1" customHeight="1" x14ac:dyDescent="0.25"/>
    <row r="55019" ht="0" hidden="1" customHeight="1" x14ac:dyDescent="0.25"/>
    <row r="55020" ht="0" hidden="1" customHeight="1" x14ac:dyDescent="0.25"/>
    <row r="55021" ht="0" hidden="1" customHeight="1" x14ac:dyDescent="0.25"/>
    <row r="55022" ht="0" hidden="1" customHeight="1" x14ac:dyDescent="0.25"/>
    <row r="55023" ht="0" hidden="1" customHeight="1" x14ac:dyDescent="0.25"/>
    <row r="55024" ht="0" hidden="1" customHeight="1" x14ac:dyDescent="0.25"/>
    <row r="55025" ht="0" hidden="1" customHeight="1" x14ac:dyDescent="0.25"/>
    <row r="55026" ht="0" hidden="1" customHeight="1" x14ac:dyDescent="0.25"/>
    <row r="55027" ht="0" hidden="1" customHeight="1" x14ac:dyDescent="0.25"/>
    <row r="55028" ht="0" hidden="1" customHeight="1" x14ac:dyDescent="0.25"/>
    <row r="55029" ht="0" hidden="1" customHeight="1" x14ac:dyDescent="0.25"/>
    <row r="55030" ht="0" hidden="1" customHeight="1" x14ac:dyDescent="0.25"/>
    <row r="55031" ht="0" hidden="1" customHeight="1" x14ac:dyDescent="0.25"/>
    <row r="55032" ht="0" hidden="1" customHeight="1" x14ac:dyDescent="0.25"/>
    <row r="55033" ht="0" hidden="1" customHeight="1" x14ac:dyDescent="0.25"/>
    <row r="55034" ht="0" hidden="1" customHeight="1" x14ac:dyDescent="0.25"/>
    <row r="55035" ht="0" hidden="1" customHeight="1" x14ac:dyDescent="0.25"/>
    <row r="55036" ht="0" hidden="1" customHeight="1" x14ac:dyDescent="0.25"/>
    <row r="55037" ht="0" hidden="1" customHeight="1" x14ac:dyDescent="0.25"/>
    <row r="55038" ht="0" hidden="1" customHeight="1" x14ac:dyDescent="0.25"/>
    <row r="55039" ht="0" hidden="1" customHeight="1" x14ac:dyDescent="0.25"/>
    <row r="55040" ht="0" hidden="1" customHeight="1" x14ac:dyDescent="0.25"/>
    <row r="55041" ht="0" hidden="1" customHeight="1" x14ac:dyDescent="0.25"/>
    <row r="55042" ht="0" hidden="1" customHeight="1" x14ac:dyDescent="0.25"/>
    <row r="55043" ht="0" hidden="1" customHeight="1" x14ac:dyDescent="0.25"/>
    <row r="55044" ht="0" hidden="1" customHeight="1" x14ac:dyDescent="0.25"/>
    <row r="55045" ht="0" hidden="1" customHeight="1" x14ac:dyDescent="0.25"/>
    <row r="55046" ht="0" hidden="1" customHeight="1" x14ac:dyDescent="0.25"/>
    <row r="55047" ht="0" hidden="1" customHeight="1" x14ac:dyDescent="0.25"/>
    <row r="55048" ht="0" hidden="1" customHeight="1" x14ac:dyDescent="0.25"/>
    <row r="55049" ht="0" hidden="1" customHeight="1" x14ac:dyDescent="0.25"/>
    <row r="55050" ht="0" hidden="1" customHeight="1" x14ac:dyDescent="0.25"/>
    <row r="55051" ht="0" hidden="1" customHeight="1" x14ac:dyDescent="0.25"/>
    <row r="55052" ht="0" hidden="1" customHeight="1" x14ac:dyDescent="0.25"/>
    <row r="55053" ht="0" hidden="1" customHeight="1" x14ac:dyDescent="0.25"/>
    <row r="55054" ht="0" hidden="1" customHeight="1" x14ac:dyDescent="0.25"/>
    <row r="55055" ht="0" hidden="1" customHeight="1" x14ac:dyDescent="0.25"/>
    <row r="55056" ht="0" hidden="1" customHeight="1" x14ac:dyDescent="0.25"/>
    <row r="55057" ht="0" hidden="1" customHeight="1" x14ac:dyDescent="0.25"/>
    <row r="55058" ht="0" hidden="1" customHeight="1" x14ac:dyDescent="0.25"/>
    <row r="55059" ht="0" hidden="1" customHeight="1" x14ac:dyDescent="0.25"/>
    <row r="55060" ht="0" hidden="1" customHeight="1" x14ac:dyDescent="0.25"/>
    <row r="55061" ht="0" hidden="1" customHeight="1" x14ac:dyDescent="0.25"/>
    <row r="55062" ht="0" hidden="1" customHeight="1" x14ac:dyDescent="0.25"/>
    <row r="55063" ht="0" hidden="1" customHeight="1" x14ac:dyDescent="0.25"/>
    <row r="55064" ht="0" hidden="1" customHeight="1" x14ac:dyDescent="0.25"/>
    <row r="55065" ht="0" hidden="1" customHeight="1" x14ac:dyDescent="0.25"/>
    <row r="55066" ht="0" hidden="1" customHeight="1" x14ac:dyDescent="0.25"/>
    <row r="55067" ht="0" hidden="1" customHeight="1" x14ac:dyDescent="0.25"/>
    <row r="55068" ht="0" hidden="1" customHeight="1" x14ac:dyDescent="0.25"/>
    <row r="55069" ht="0" hidden="1" customHeight="1" x14ac:dyDescent="0.25"/>
    <row r="55070" ht="0" hidden="1" customHeight="1" x14ac:dyDescent="0.25"/>
    <row r="55071" ht="0" hidden="1" customHeight="1" x14ac:dyDescent="0.25"/>
    <row r="55072" ht="0" hidden="1" customHeight="1" x14ac:dyDescent="0.25"/>
    <row r="55073" ht="0" hidden="1" customHeight="1" x14ac:dyDescent="0.25"/>
    <row r="55074" ht="0" hidden="1" customHeight="1" x14ac:dyDescent="0.25"/>
    <row r="55075" ht="0" hidden="1" customHeight="1" x14ac:dyDescent="0.25"/>
    <row r="55076" ht="0" hidden="1" customHeight="1" x14ac:dyDescent="0.25"/>
    <row r="55077" ht="0" hidden="1" customHeight="1" x14ac:dyDescent="0.25"/>
    <row r="55078" ht="0" hidden="1" customHeight="1" x14ac:dyDescent="0.25"/>
    <row r="55079" ht="0" hidden="1" customHeight="1" x14ac:dyDescent="0.25"/>
    <row r="55080" ht="0" hidden="1" customHeight="1" x14ac:dyDescent="0.25"/>
    <row r="55081" ht="0" hidden="1" customHeight="1" x14ac:dyDescent="0.25"/>
    <row r="55082" ht="0" hidden="1" customHeight="1" x14ac:dyDescent="0.25"/>
    <row r="55083" ht="0" hidden="1" customHeight="1" x14ac:dyDescent="0.25"/>
    <row r="55084" ht="0" hidden="1" customHeight="1" x14ac:dyDescent="0.25"/>
    <row r="55085" ht="0" hidden="1" customHeight="1" x14ac:dyDescent="0.25"/>
    <row r="55086" ht="0" hidden="1" customHeight="1" x14ac:dyDescent="0.25"/>
    <row r="55087" ht="0" hidden="1" customHeight="1" x14ac:dyDescent="0.25"/>
    <row r="55088" ht="0" hidden="1" customHeight="1" x14ac:dyDescent="0.25"/>
    <row r="55089" ht="0" hidden="1" customHeight="1" x14ac:dyDescent="0.25"/>
    <row r="55090" ht="0" hidden="1" customHeight="1" x14ac:dyDescent="0.25"/>
    <row r="55091" ht="0" hidden="1" customHeight="1" x14ac:dyDescent="0.25"/>
    <row r="55092" ht="0" hidden="1" customHeight="1" x14ac:dyDescent="0.25"/>
    <row r="55093" ht="0" hidden="1" customHeight="1" x14ac:dyDescent="0.25"/>
    <row r="55094" ht="0" hidden="1" customHeight="1" x14ac:dyDescent="0.25"/>
    <row r="55095" ht="0" hidden="1" customHeight="1" x14ac:dyDescent="0.25"/>
    <row r="55096" ht="0" hidden="1" customHeight="1" x14ac:dyDescent="0.25"/>
    <row r="55097" ht="0" hidden="1" customHeight="1" x14ac:dyDescent="0.25"/>
    <row r="55098" ht="0" hidden="1" customHeight="1" x14ac:dyDescent="0.25"/>
    <row r="55099" ht="0" hidden="1" customHeight="1" x14ac:dyDescent="0.25"/>
    <row r="55100" ht="0" hidden="1" customHeight="1" x14ac:dyDescent="0.25"/>
    <row r="55101" ht="0" hidden="1" customHeight="1" x14ac:dyDescent="0.25"/>
    <row r="55102" ht="0" hidden="1" customHeight="1" x14ac:dyDescent="0.25"/>
    <row r="55103" ht="0" hidden="1" customHeight="1" x14ac:dyDescent="0.25"/>
    <row r="55104" ht="0" hidden="1" customHeight="1" x14ac:dyDescent="0.25"/>
    <row r="55105" ht="0" hidden="1" customHeight="1" x14ac:dyDescent="0.25"/>
    <row r="55106" ht="0" hidden="1" customHeight="1" x14ac:dyDescent="0.25"/>
    <row r="55107" ht="0" hidden="1" customHeight="1" x14ac:dyDescent="0.25"/>
    <row r="55108" ht="0" hidden="1" customHeight="1" x14ac:dyDescent="0.25"/>
    <row r="55109" ht="0" hidden="1" customHeight="1" x14ac:dyDescent="0.25"/>
    <row r="55110" ht="0" hidden="1" customHeight="1" x14ac:dyDescent="0.25"/>
    <row r="55111" ht="0" hidden="1" customHeight="1" x14ac:dyDescent="0.25"/>
    <row r="55112" ht="0" hidden="1" customHeight="1" x14ac:dyDescent="0.25"/>
    <row r="55113" ht="0" hidden="1" customHeight="1" x14ac:dyDescent="0.25"/>
    <row r="55114" ht="0" hidden="1" customHeight="1" x14ac:dyDescent="0.25"/>
    <row r="55115" ht="0" hidden="1" customHeight="1" x14ac:dyDescent="0.25"/>
    <row r="55116" ht="0" hidden="1" customHeight="1" x14ac:dyDescent="0.25"/>
    <row r="55117" ht="0" hidden="1" customHeight="1" x14ac:dyDescent="0.25"/>
    <row r="55118" ht="0" hidden="1" customHeight="1" x14ac:dyDescent="0.25"/>
    <row r="55119" ht="0" hidden="1" customHeight="1" x14ac:dyDescent="0.25"/>
    <row r="55120" ht="0" hidden="1" customHeight="1" x14ac:dyDescent="0.25"/>
    <row r="55121" ht="0" hidden="1" customHeight="1" x14ac:dyDescent="0.25"/>
    <row r="55122" ht="0" hidden="1" customHeight="1" x14ac:dyDescent="0.25"/>
    <row r="55123" ht="0" hidden="1" customHeight="1" x14ac:dyDescent="0.25"/>
    <row r="55124" ht="0" hidden="1" customHeight="1" x14ac:dyDescent="0.25"/>
    <row r="55125" ht="0" hidden="1" customHeight="1" x14ac:dyDescent="0.25"/>
    <row r="55126" ht="0" hidden="1" customHeight="1" x14ac:dyDescent="0.25"/>
    <row r="55127" ht="0" hidden="1" customHeight="1" x14ac:dyDescent="0.25"/>
    <row r="55128" ht="0" hidden="1" customHeight="1" x14ac:dyDescent="0.25"/>
    <row r="55129" ht="0" hidden="1" customHeight="1" x14ac:dyDescent="0.25"/>
    <row r="55130" ht="0" hidden="1" customHeight="1" x14ac:dyDescent="0.25"/>
    <row r="55131" ht="0" hidden="1" customHeight="1" x14ac:dyDescent="0.25"/>
    <row r="55132" ht="0" hidden="1" customHeight="1" x14ac:dyDescent="0.25"/>
    <row r="55133" ht="0" hidden="1" customHeight="1" x14ac:dyDescent="0.25"/>
    <row r="55134" ht="0" hidden="1" customHeight="1" x14ac:dyDescent="0.25"/>
    <row r="55135" ht="0" hidden="1" customHeight="1" x14ac:dyDescent="0.25"/>
    <row r="55136" ht="0" hidden="1" customHeight="1" x14ac:dyDescent="0.25"/>
    <row r="55137" ht="0" hidden="1" customHeight="1" x14ac:dyDescent="0.25"/>
    <row r="55138" ht="0" hidden="1" customHeight="1" x14ac:dyDescent="0.25"/>
    <row r="55139" ht="0" hidden="1" customHeight="1" x14ac:dyDescent="0.25"/>
    <row r="55140" ht="0" hidden="1" customHeight="1" x14ac:dyDescent="0.25"/>
    <row r="55141" ht="0" hidden="1" customHeight="1" x14ac:dyDescent="0.25"/>
    <row r="55142" ht="0" hidden="1" customHeight="1" x14ac:dyDescent="0.25"/>
    <row r="55143" ht="0" hidden="1" customHeight="1" x14ac:dyDescent="0.25"/>
    <row r="55144" ht="0" hidden="1" customHeight="1" x14ac:dyDescent="0.25"/>
    <row r="55145" ht="0" hidden="1" customHeight="1" x14ac:dyDescent="0.25"/>
    <row r="55146" ht="0" hidden="1" customHeight="1" x14ac:dyDescent="0.25"/>
    <row r="55147" ht="0" hidden="1" customHeight="1" x14ac:dyDescent="0.25"/>
    <row r="55148" ht="0" hidden="1" customHeight="1" x14ac:dyDescent="0.25"/>
    <row r="55149" ht="0" hidden="1" customHeight="1" x14ac:dyDescent="0.25"/>
    <row r="55150" ht="0" hidden="1" customHeight="1" x14ac:dyDescent="0.25"/>
    <row r="55151" ht="0" hidden="1" customHeight="1" x14ac:dyDescent="0.25"/>
    <row r="55152" ht="0" hidden="1" customHeight="1" x14ac:dyDescent="0.25"/>
    <row r="55153" ht="0" hidden="1" customHeight="1" x14ac:dyDescent="0.25"/>
    <row r="55154" ht="0" hidden="1" customHeight="1" x14ac:dyDescent="0.25"/>
    <row r="55155" ht="0" hidden="1" customHeight="1" x14ac:dyDescent="0.25"/>
    <row r="55156" ht="0" hidden="1" customHeight="1" x14ac:dyDescent="0.25"/>
    <row r="55157" ht="0" hidden="1" customHeight="1" x14ac:dyDescent="0.25"/>
    <row r="55158" ht="0" hidden="1" customHeight="1" x14ac:dyDescent="0.25"/>
    <row r="55159" ht="0" hidden="1" customHeight="1" x14ac:dyDescent="0.25"/>
    <row r="55160" ht="0" hidden="1" customHeight="1" x14ac:dyDescent="0.25"/>
    <row r="55161" ht="0" hidden="1" customHeight="1" x14ac:dyDescent="0.25"/>
    <row r="55162" ht="0" hidden="1" customHeight="1" x14ac:dyDescent="0.25"/>
    <row r="55163" ht="0" hidden="1" customHeight="1" x14ac:dyDescent="0.25"/>
    <row r="55164" ht="0" hidden="1" customHeight="1" x14ac:dyDescent="0.25"/>
    <row r="55165" ht="0" hidden="1" customHeight="1" x14ac:dyDescent="0.25"/>
    <row r="55166" ht="0" hidden="1" customHeight="1" x14ac:dyDescent="0.25"/>
    <row r="55167" ht="0" hidden="1" customHeight="1" x14ac:dyDescent="0.25"/>
    <row r="55168" ht="0" hidden="1" customHeight="1" x14ac:dyDescent="0.25"/>
    <row r="55169" ht="0" hidden="1" customHeight="1" x14ac:dyDescent="0.25"/>
    <row r="55170" ht="0" hidden="1" customHeight="1" x14ac:dyDescent="0.25"/>
    <row r="55171" ht="0" hidden="1" customHeight="1" x14ac:dyDescent="0.25"/>
    <row r="55172" ht="0" hidden="1" customHeight="1" x14ac:dyDescent="0.25"/>
    <row r="55173" ht="0" hidden="1" customHeight="1" x14ac:dyDescent="0.25"/>
    <row r="55174" ht="0" hidden="1" customHeight="1" x14ac:dyDescent="0.25"/>
    <row r="55175" ht="0" hidden="1" customHeight="1" x14ac:dyDescent="0.25"/>
    <row r="55176" ht="0" hidden="1" customHeight="1" x14ac:dyDescent="0.25"/>
    <row r="55177" ht="0" hidden="1" customHeight="1" x14ac:dyDescent="0.25"/>
    <row r="55178" ht="0" hidden="1" customHeight="1" x14ac:dyDescent="0.25"/>
    <row r="55179" ht="0" hidden="1" customHeight="1" x14ac:dyDescent="0.25"/>
    <row r="55180" ht="0" hidden="1" customHeight="1" x14ac:dyDescent="0.25"/>
    <row r="55181" ht="0" hidden="1" customHeight="1" x14ac:dyDescent="0.25"/>
    <row r="55182" ht="0" hidden="1" customHeight="1" x14ac:dyDescent="0.25"/>
    <row r="55183" ht="0" hidden="1" customHeight="1" x14ac:dyDescent="0.25"/>
    <row r="55184" ht="0" hidden="1" customHeight="1" x14ac:dyDescent="0.25"/>
    <row r="55185" ht="0" hidden="1" customHeight="1" x14ac:dyDescent="0.25"/>
    <row r="55186" ht="0" hidden="1" customHeight="1" x14ac:dyDescent="0.25"/>
    <row r="55187" ht="0" hidden="1" customHeight="1" x14ac:dyDescent="0.25"/>
    <row r="55188" ht="0" hidden="1" customHeight="1" x14ac:dyDescent="0.25"/>
    <row r="55189" ht="0" hidden="1" customHeight="1" x14ac:dyDescent="0.25"/>
    <row r="55190" ht="0" hidden="1" customHeight="1" x14ac:dyDescent="0.25"/>
    <row r="55191" ht="0" hidden="1" customHeight="1" x14ac:dyDescent="0.25"/>
    <row r="55192" ht="0" hidden="1" customHeight="1" x14ac:dyDescent="0.25"/>
    <row r="55193" ht="0" hidden="1" customHeight="1" x14ac:dyDescent="0.25"/>
    <row r="55194" ht="0" hidden="1" customHeight="1" x14ac:dyDescent="0.25"/>
    <row r="55195" ht="0" hidden="1" customHeight="1" x14ac:dyDescent="0.25"/>
    <row r="55196" ht="0" hidden="1" customHeight="1" x14ac:dyDescent="0.25"/>
    <row r="55197" ht="0" hidden="1" customHeight="1" x14ac:dyDescent="0.25"/>
    <row r="55198" ht="0" hidden="1" customHeight="1" x14ac:dyDescent="0.25"/>
    <row r="55199" ht="0" hidden="1" customHeight="1" x14ac:dyDescent="0.25"/>
    <row r="55200" ht="0" hidden="1" customHeight="1" x14ac:dyDescent="0.25"/>
    <row r="55201" ht="0" hidden="1" customHeight="1" x14ac:dyDescent="0.25"/>
    <row r="55202" ht="0" hidden="1" customHeight="1" x14ac:dyDescent="0.25"/>
    <row r="55203" ht="0" hidden="1" customHeight="1" x14ac:dyDescent="0.25"/>
    <row r="55204" ht="0" hidden="1" customHeight="1" x14ac:dyDescent="0.25"/>
    <row r="55205" ht="0" hidden="1" customHeight="1" x14ac:dyDescent="0.25"/>
    <row r="55206" ht="0" hidden="1" customHeight="1" x14ac:dyDescent="0.25"/>
    <row r="55207" ht="0" hidden="1" customHeight="1" x14ac:dyDescent="0.25"/>
    <row r="55208" ht="0" hidden="1" customHeight="1" x14ac:dyDescent="0.25"/>
    <row r="55209" ht="0" hidden="1" customHeight="1" x14ac:dyDescent="0.25"/>
    <row r="55210" ht="0" hidden="1" customHeight="1" x14ac:dyDescent="0.25"/>
    <row r="55211" ht="0" hidden="1" customHeight="1" x14ac:dyDescent="0.25"/>
    <row r="55212" ht="0" hidden="1" customHeight="1" x14ac:dyDescent="0.25"/>
    <row r="55213" ht="0" hidden="1" customHeight="1" x14ac:dyDescent="0.25"/>
    <row r="55214" ht="0" hidden="1" customHeight="1" x14ac:dyDescent="0.25"/>
    <row r="55215" ht="0" hidden="1" customHeight="1" x14ac:dyDescent="0.25"/>
    <row r="55216" ht="0" hidden="1" customHeight="1" x14ac:dyDescent="0.25"/>
    <row r="55217" ht="0" hidden="1" customHeight="1" x14ac:dyDescent="0.25"/>
    <row r="55218" ht="0" hidden="1" customHeight="1" x14ac:dyDescent="0.25"/>
    <row r="55219" ht="0" hidden="1" customHeight="1" x14ac:dyDescent="0.25"/>
    <row r="55220" ht="0" hidden="1" customHeight="1" x14ac:dyDescent="0.25"/>
    <row r="55221" ht="0" hidden="1" customHeight="1" x14ac:dyDescent="0.25"/>
    <row r="55222" ht="0" hidden="1" customHeight="1" x14ac:dyDescent="0.25"/>
    <row r="55223" ht="0" hidden="1" customHeight="1" x14ac:dyDescent="0.25"/>
    <row r="55224" ht="0" hidden="1" customHeight="1" x14ac:dyDescent="0.25"/>
    <row r="55225" ht="0" hidden="1" customHeight="1" x14ac:dyDescent="0.25"/>
    <row r="55226" ht="0" hidden="1" customHeight="1" x14ac:dyDescent="0.25"/>
    <row r="55227" ht="0" hidden="1" customHeight="1" x14ac:dyDescent="0.25"/>
    <row r="55228" ht="0" hidden="1" customHeight="1" x14ac:dyDescent="0.25"/>
    <row r="55229" ht="0" hidden="1" customHeight="1" x14ac:dyDescent="0.25"/>
    <row r="55230" ht="0" hidden="1" customHeight="1" x14ac:dyDescent="0.25"/>
    <row r="55231" ht="0" hidden="1" customHeight="1" x14ac:dyDescent="0.25"/>
    <row r="55232" ht="0" hidden="1" customHeight="1" x14ac:dyDescent="0.25"/>
    <row r="55233" ht="0" hidden="1" customHeight="1" x14ac:dyDescent="0.25"/>
    <row r="55234" ht="0" hidden="1" customHeight="1" x14ac:dyDescent="0.25"/>
    <row r="55235" ht="0" hidden="1" customHeight="1" x14ac:dyDescent="0.25"/>
    <row r="55236" ht="0" hidden="1" customHeight="1" x14ac:dyDescent="0.25"/>
    <row r="55237" ht="0" hidden="1" customHeight="1" x14ac:dyDescent="0.25"/>
    <row r="55238" ht="0" hidden="1" customHeight="1" x14ac:dyDescent="0.25"/>
    <row r="55239" ht="0" hidden="1" customHeight="1" x14ac:dyDescent="0.25"/>
    <row r="55240" ht="0" hidden="1" customHeight="1" x14ac:dyDescent="0.25"/>
    <row r="55241" ht="0" hidden="1" customHeight="1" x14ac:dyDescent="0.25"/>
    <row r="55242" ht="0" hidden="1" customHeight="1" x14ac:dyDescent="0.25"/>
    <row r="55243" ht="0" hidden="1" customHeight="1" x14ac:dyDescent="0.25"/>
    <row r="55244" ht="0" hidden="1" customHeight="1" x14ac:dyDescent="0.25"/>
    <row r="55245" ht="0" hidden="1" customHeight="1" x14ac:dyDescent="0.25"/>
    <row r="55246" ht="0" hidden="1" customHeight="1" x14ac:dyDescent="0.25"/>
    <row r="55247" ht="0" hidden="1" customHeight="1" x14ac:dyDescent="0.25"/>
    <row r="55248" ht="0" hidden="1" customHeight="1" x14ac:dyDescent="0.25"/>
    <row r="55249" ht="0" hidden="1" customHeight="1" x14ac:dyDescent="0.25"/>
    <row r="55250" ht="0" hidden="1" customHeight="1" x14ac:dyDescent="0.25"/>
    <row r="55251" ht="0" hidden="1" customHeight="1" x14ac:dyDescent="0.25"/>
    <row r="55252" ht="0" hidden="1" customHeight="1" x14ac:dyDescent="0.25"/>
    <row r="55253" ht="0" hidden="1" customHeight="1" x14ac:dyDescent="0.25"/>
    <row r="55254" ht="0" hidden="1" customHeight="1" x14ac:dyDescent="0.25"/>
    <row r="55255" ht="0" hidden="1" customHeight="1" x14ac:dyDescent="0.25"/>
    <row r="55256" ht="0" hidden="1" customHeight="1" x14ac:dyDescent="0.25"/>
    <row r="55257" ht="0" hidden="1" customHeight="1" x14ac:dyDescent="0.25"/>
    <row r="55258" ht="0" hidden="1" customHeight="1" x14ac:dyDescent="0.25"/>
    <row r="55259" ht="0" hidden="1" customHeight="1" x14ac:dyDescent="0.25"/>
    <row r="55260" ht="0" hidden="1" customHeight="1" x14ac:dyDescent="0.25"/>
    <row r="55261" ht="0" hidden="1" customHeight="1" x14ac:dyDescent="0.25"/>
    <row r="55262" ht="0" hidden="1" customHeight="1" x14ac:dyDescent="0.25"/>
    <row r="55263" ht="0" hidden="1" customHeight="1" x14ac:dyDescent="0.25"/>
    <row r="55264" ht="0" hidden="1" customHeight="1" x14ac:dyDescent="0.25"/>
    <row r="55265" ht="0" hidden="1" customHeight="1" x14ac:dyDescent="0.25"/>
    <row r="55266" ht="0" hidden="1" customHeight="1" x14ac:dyDescent="0.25"/>
    <row r="55267" ht="0" hidden="1" customHeight="1" x14ac:dyDescent="0.25"/>
    <row r="55268" ht="0" hidden="1" customHeight="1" x14ac:dyDescent="0.25"/>
    <row r="55269" ht="0" hidden="1" customHeight="1" x14ac:dyDescent="0.25"/>
    <row r="55270" ht="0" hidden="1" customHeight="1" x14ac:dyDescent="0.25"/>
    <row r="55271" ht="0" hidden="1" customHeight="1" x14ac:dyDescent="0.25"/>
    <row r="55272" ht="0" hidden="1" customHeight="1" x14ac:dyDescent="0.25"/>
    <row r="55273" ht="0" hidden="1" customHeight="1" x14ac:dyDescent="0.25"/>
    <row r="55274" ht="0" hidden="1" customHeight="1" x14ac:dyDescent="0.25"/>
    <row r="55275" ht="0" hidden="1" customHeight="1" x14ac:dyDescent="0.25"/>
    <row r="55276" ht="0" hidden="1" customHeight="1" x14ac:dyDescent="0.25"/>
    <row r="55277" ht="0" hidden="1" customHeight="1" x14ac:dyDescent="0.25"/>
    <row r="55278" ht="0" hidden="1" customHeight="1" x14ac:dyDescent="0.25"/>
    <row r="55279" ht="0" hidden="1" customHeight="1" x14ac:dyDescent="0.25"/>
    <row r="55280" ht="0" hidden="1" customHeight="1" x14ac:dyDescent="0.25"/>
    <row r="55281" ht="0" hidden="1" customHeight="1" x14ac:dyDescent="0.25"/>
    <row r="55282" ht="0" hidden="1" customHeight="1" x14ac:dyDescent="0.25"/>
    <row r="55283" ht="0" hidden="1" customHeight="1" x14ac:dyDescent="0.25"/>
    <row r="55284" ht="0" hidden="1" customHeight="1" x14ac:dyDescent="0.25"/>
    <row r="55285" ht="0" hidden="1" customHeight="1" x14ac:dyDescent="0.25"/>
    <row r="55286" ht="0" hidden="1" customHeight="1" x14ac:dyDescent="0.25"/>
    <row r="55287" ht="0" hidden="1" customHeight="1" x14ac:dyDescent="0.25"/>
    <row r="55288" ht="0" hidden="1" customHeight="1" x14ac:dyDescent="0.25"/>
    <row r="55289" ht="0" hidden="1" customHeight="1" x14ac:dyDescent="0.25"/>
    <row r="55290" ht="0" hidden="1" customHeight="1" x14ac:dyDescent="0.25"/>
    <row r="55291" ht="0" hidden="1" customHeight="1" x14ac:dyDescent="0.25"/>
    <row r="55292" ht="0" hidden="1" customHeight="1" x14ac:dyDescent="0.25"/>
    <row r="55293" ht="0" hidden="1" customHeight="1" x14ac:dyDescent="0.25"/>
    <row r="55294" ht="0" hidden="1" customHeight="1" x14ac:dyDescent="0.25"/>
    <row r="55295" ht="0" hidden="1" customHeight="1" x14ac:dyDescent="0.25"/>
    <row r="55296" ht="0" hidden="1" customHeight="1" x14ac:dyDescent="0.25"/>
    <row r="55297" ht="0" hidden="1" customHeight="1" x14ac:dyDescent="0.25"/>
    <row r="55298" ht="0" hidden="1" customHeight="1" x14ac:dyDescent="0.25"/>
    <row r="55299" ht="0" hidden="1" customHeight="1" x14ac:dyDescent="0.25"/>
    <row r="55300" ht="0" hidden="1" customHeight="1" x14ac:dyDescent="0.25"/>
    <row r="55301" ht="0" hidden="1" customHeight="1" x14ac:dyDescent="0.25"/>
    <row r="55302" ht="0" hidden="1" customHeight="1" x14ac:dyDescent="0.25"/>
    <row r="55303" ht="0" hidden="1" customHeight="1" x14ac:dyDescent="0.25"/>
    <row r="55304" ht="0" hidden="1" customHeight="1" x14ac:dyDescent="0.25"/>
    <row r="55305" ht="0" hidden="1" customHeight="1" x14ac:dyDescent="0.25"/>
    <row r="55306" ht="0" hidden="1" customHeight="1" x14ac:dyDescent="0.25"/>
    <row r="55307" ht="0" hidden="1" customHeight="1" x14ac:dyDescent="0.25"/>
    <row r="55308" ht="0" hidden="1" customHeight="1" x14ac:dyDescent="0.25"/>
    <row r="55309" ht="0" hidden="1" customHeight="1" x14ac:dyDescent="0.25"/>
    <row r="55310" ht="0" hidden="1" customHeight="1" x14ac:dyDescent="0.25"/>
    <row r="55311" ht="0" hidden="1" customHeight="1" x14ac:dyDescent="0.25"/>
    <row r="55312" ht="0" hidden="1" customHeight="1" x14ac:dyDescent="0.25"/>
    <row r="55313" ht="0" hidden="1" customHeight="1" x14ac:dyDescent="0.25"/>
    <row r="55314" ht="0" hidden="1" customHeight="1" x14ac:dyDescent="0.25"/>
    <row r="55315" ht="0" hidden="1" customHeight="1" x14ac:dyDescent="0.25"/>
    <row r="55316" ht="0" hidden="1" customHeight="1" x14ac:dyDescent="0.25"/>
    <row r="55317" ht="0" hidden="1" customHeight="1" x14ac:dyDescent="0.25"/>
    <row r="55318" ht="0" hidden="1" customHeight="1" x14ac:dyDescent="0.25"/>
    <row r="55319" ht="0" hidden="1" customHeight="1" x14ac:dyDescent="0.25"/>
    <row r="55320" ht="0" hidden="1" customHeight="1" x14ac:dyDescent="0.25"/>
    <row r="55321" ht="0" hidden="1" customHeight="1" x14ac:dyDescent="0.25"/>
    <row r="55322" ht="0" hidden="1" customHeight="1" x14ac:dyDescent="0.25"/>
    <row r="55323" ht="0" hidden="1" customHeight="1" x14ac:dyDescent="0.25"/>
    <row r="55324" ht="0" hidden="1" customHeight="1" x14ac:dyDescent="0.25"/>
    <row r="55325" ht="0" hidden="1" customHeight="1" x14ac:dyDescent="0.25"/>
    <row r="55326" ht="0" hidden="1" customHeight="1" x14ac:dyDescent="0.25"/>
    <row r="55327" ht="0" hidden="1" customHeight="1" x14ac:dyDescent="0.25"/>
    <row r="55328" ht="0" hidden="1" customHeight="1" x14ac:dyDescent="0.25"/>
    <row r="55329" ht="0" hidden="1" customHeight="1" x14ac:dyDescent="0.25"/>
    <row r="55330" ht="0" hidden="1" customHeight="1" x14ac:dyDescent="0.25"/>
    <row r="55331" ht="0" hidden="1" customHeight="1" x14ac:dyDescent="0.25"/>
    <row r="55332" ht="0" hidden="1" customHeight="1" x14ac:dyDescent="0.25"/>
    <row r="55333" ht="0" hidden="1" customHeight="1" x14ac:dyDescent="0.25"/>
    <row r="55334" ht="0" hidden="1" customHeight="1" x14ac:dyDescent="0.25"/>
    <row r="55335" ht="0" hidden="1" customHeight="1" x14ac:dyDescent="0.25"/>
    <row r="55336" ht="0" hidden="1" customHeight="1" x14ac:dyDescent="0.25"/>
    <row r="55337" ht="0" hidden="1" customHeight="1" x14ac:dyDescent="0.25"/>
    <row r="55338" ht="0" hidden="1" customHeight="1" x14ac:dyDescent="0.25"/>
    <row r="55339" ht="0" hidden="1" customHeight="1" x14ac:dyDescent="0.25"/>
    <row r="55340" ht="0" hidden="1" customHeight="1" x14ac:dyDescent="0.25"/>
    <row r="55341" ht="0" hidden="1" customHeight="1" x14ac:dyDescent="0.25"/>
    <row r="55342" ht="0" hidden="1" customHeight="1" x14ac:dyDescent="0.25"/>
    <row r="55343" ht="0" hidden="1" customHeight="1" x14ac:dyDescent="0.25"/>
    <row r="55344" ht="0" hidden="1" customHeight="1" x14ac:dyDescent="0.25"/>
    <row r="55345" ht="0" hidden="1" customHeight="1" x14ac:dyDescent="0.25"/>
    <row r="55346" ht="0" hidden="1" customHeight="1" x14ac:dyDescent="0.25"/>
    <row r="55347" ht="0" hidden="1" customHeight="1" x14ac:dyDescent="0.25"/>
    <row r="55348" ht="0" hidden="1" customHeight="1" x14ac:dyDescent="0.25"/>
    <row r="55349" ht="0" hidden="1" customHeight="1" x14ac:dyDescent="0.25"/>
    <row r="55350" ht="0" hidden="1" customHeight="1" x14ac:dyDescent="0.25"/>
    <row r="55351" ht="0" hidden="1" customHeight="1" x14ac:dyDescent="0.25"/>
    <row r="55352" ht="0" hidden="1" customHeight="1" x14ac:dyDescent="0.25"/>
    <row r="55353" ht="0" hidden="1" customHeight="1" x14ac:dyDescent="0.25"/>
    <row r="55354" ht="0" hidden="1" customHeight="1" x14ac:dyDescent="0.25"/>
    <row r="55355" ht="0" hidden="1" customHeight="1" x14ac:dyDescent="0.25"/>
    <row r="55356" ht="0" hidden="1" customHeight="1" x14ac:dyDescent="0.25"/>
    <row r="55357" ht="0" hidden="1" customHeight="1" x14ac:dyDescent="0.25"/>
    <row r="55358" ht="0" hidden="1" customHeight="1" x14ac:dyDescent="0.25"/>
    <row r="55359" ht="0" hidden="1" customHeight="1" x14ac:dyDescent="0.25"/>
    <row r="55360" ht="0" hidden="1" customHeight="1" x14ac:dyDescent="0.25"/>
    <row r="55361" ht="0" hidden="1" customHeight="1" x14ac:dyDescent="0.25"/>
    <row r="55362" ht="0" hidden="1" customHeight="1" x14ac:dyDescent="0.25"/>
    <row r="55363" ht="0" hidden="1" customHeight="1" x14ac:dyDescent="0.25"/>
    <row r="55364" ht="0" hidden="1" customHeight="1" x14ac:dyDescent="0.25"/>
    <row r="55365" ht="0" hidden="1" customHeight="1" x14ac:dyDescent="0.25"/>
    <row r="55366" ht="0" hidden="1" customHeight="1" x14ac:dyDescent="0.25"/>
    <row r="55367" ht="0" hidden="1" customHeight="1" x14ac:dyDescent="0.25"/>
    <row r="55368" ht="0" hidden="1" customHeight="1" x14ac:dyDescent="0.25"/>
    <row r="55369" ht="0" hidden="1" customHeight="1" x14ac:dyDescent="0.25"/>
    <row r="55370" ht="0" hidden="1" customHeight="1" x14ac:dyDescent="0.25"/>
    <row r="55371" ht="0" hidden="1" customHeight="1" x14ac:dyDescent="0.25"/>
    <row r="55372" ht="0" hidden="1" customHeight="1" x14ac:dyDescent="0.25"/>
    <row r="55373" ht="0" hidden="1" customHeight="1" x14ac:dyDescent="0.25"/>
    <row r="55374" ht="0" hidden="1" customHeight="1" x14ac:dyDescent="0.25"/>
    <row r="55375" ht="0" hidden="1" customHeight="1" x14ac:dyDescent="0.25"/>
    <row r="55376" ht="0" hidden="1" customHeight="1" x14ac:dyDescent="0.25"/>
    <row r="55377" ht="0" hidden="1" customHeight="1" x14ac:dyDescent="0.25"/>
    <row r="55378" ht="0" hidden="1" customHeight="1" x14ac:dyDescent="0.25"/>
    <row r="55379" ht="0" hidden="1" customHeight="1" x14ac:dyDescent="0.25"/>
    <row r="55380" ht="0" hidden="1" customHeight="1" x14ac:dyDescent="0.25"/>
    <row r="55381" ht="0" hidden="1" customHeight="1" x14ac:dyDescent="0.25"/>
    <row r="55382" ht="0" hidden="1" customHeight="1" x14ac:dyDescent="0.25"/>
    <row r="55383" ht="0" hidden="1" customHeight="1" x14ac:dyDescent="0.25"/>
    <row r="55384" ht="0" hidden="1" customHeight="1" x14ac:dyDescent="0.25"/>
    <row r="55385" ht="0" hidden="1" customHeight="1" x14ac:dyDescent="0.25"/>
    <row r="55386" ht="0" hidden="1" customHeight="1" x14ac:dyDescent="0.25"/>
    <row r="55387" ht="0" hidden="1" customHeight="1" x14ac:dyDescent="0.25"/>
    <row r="55388" ht="0" hidden="1" customHeight="1" x14ac:dyDescent="0.25"/>
    <row r="55389" ht="0" hidden="1" customHeight="1" x14ac:dyDescent="0.25"/>
    <row r="55390" ht="0" hidden="1" customHeight="1" x14ac:dyDescent="0.25"/>
    <row r="55391" ht="0" hidden="1" customHeight="1" x14ac:dyDescent="0.25"/>
    <row r="55392" ht="0" hidden="1" customHeight="1" x14ac:dyDescent="0.25"/>
    <row r="55393" ht="0" hidden="1" customHeight="1" x14ac:dyDescent="0.25"/>
    <row r="55394" ht="0" hidden="1" customHeight="1" x14ac:dyDescent="0.25"/>
    <row r="55395" ht="0" hidden="1" customHeight="1" x14ac:dyDescent="0.25"/>
    <row r="55396" ht="0" hidden="1" customHeight="1" x14ac:dyDescent="0.25"/>
    <row r="55397" ht="0" hidden="1" customHeight="1" x14ac:dyDescent="0.25"/>
    <row r="55398" ht="0" hidden="1" customHeight="1" x14ac:dyDescent="0.25"/>
    <row r="55399" ht="0" hidden="1" customHeight="1" x14ac:dyDescent="0.25"/>
    <row r="55400" ht="0" hidden="1" customHeight="1" x14ac:dyDescent="0.25"/>
    <row r="55401" ht="0" hidden="1" customHeight="1" x14ac:dyDescent="0.25"/>
    <row r="55402" ht="0" hidden="1" customHeight="1" x14ac:dyDescent="0.25"/>
    <row r="55403" ht="0" hidden="1" customHeight="1" x14ac:dyDescent="0.25"/>
    <row r="55404" ht="0" hidden="1" customHeight="1" x14ac:dyDescent="0.25"/>
    <row r="55405" ht="0" hidden="1" customHeight="1" x14ac:dyDescent="0.25"/>
    <row r="55406" ht="0" hidden="1" customHeight="1" x14ac:dyDescent="0.25"/>
    <row r="55407" ht="0" hidden="1" customHeight="1" x14ac:dyDescent="0.25"/>
    <row r="55408" ht="0" hidden="1" customHeight="1" x14ac:dyDescent="0.25"/>
    <row r="55409" ht="0" hidden="1" customHeight="1" x14ac:dyDescent="0.25"/>
    <row r="55410" ht="0" hidden="1" customHeight="1" x14ac:dyDescent="0.25"/>
    <row r="55411" ht="0" hidden="1" customHeight="1" x14ac:dyDescent="0.25"/>
    <row r="55412" ht="0" hidden="1" customHeight="1" x14ac:dyDescent="0.25"/>
    <row r="55413" ht="0" hidden="1" customHeight="1" x14ac:dyDescent="0.25"/>
    <row r="55414" ht="0" hidden="1" customHeight="1" x14ac:dyDescent="0.25"/>
    <row r="55415" ht="0" hidden="1" customHeight="1" x14ac:dyDescent="0.25"/>
    <row r="55416" ht="0" hidden="1" customHeight="1" x14ac:dyDescent="0.25"/>
    <row r="55417" ht="0" hidden="1" customHeight="1" x14ac:dyDescent="0.25"/>
    <row r="55418" ht="0" hidden="1" customHeight="1" x14ac:dyDescent="0.25"/>
    <row r="55419" ht="0" hidden="1" customHeight="1" x14ac:dyDescent="0.25"/>
    <row r="55420" ht="0" hidden="1" customHeight="1" x14ac:dyDescent="0.25"/>
    <row r="55421" ht="0" hidden="1" customHeight="1" x14ac:dyDescent="0.25"/>
    <row r="55422" ht="0" hidden="1" customHeight="1" x14ac:dyDescent="0.25"/>
    <row r="55423" ht="0" hidden="1" customHeight="1" x14ac:dyDescent="0.25"/>
    <row r="55424" ht="0" hidden="1" customHeight="1" x14ac:dyDescent="0.25"/>
    <row r="55425" ht="0" hidden="1" customHeight="1" x14ac:dyDescent="0.25"/>
    <row r="55426" ht="0" hidden="1" customHeight="1" x14ac:dyDescent="0.25"/>
    <row r="55427" ht="0" hidden="1" customHeight="1" x14ac:dyDescent="0.25"/>
    <row r="55428" ht="0" hidden="1" customHeight="1" x14ac:dyDescent="0.25"/>
    <row r="55429" ht="0" hidden="1" customHeight="1" x14ac:dyDescent="0.25"/>
    <row r="55430" ht="0" hidden="1" customHeight="1" x14ac:dyDescent="0.25"/>
    <row r="55431" ht="0" hidden="1" customHeight="1" x14ac:dyDescent="0.25"/>
    <row r="55432" ht="0" hidden="1" customHeight="1" x14ac:dyDescent="0.25"/>
    <row r="55433" ht="0" hidden="1" customHeight="1" x14ac:dyDescent="0.25"/>
    <row r="55434" ht="0" hidden="1" customHeight="1" x14ac:dyDescent="0.25"/>
    <row r="55435" ht="0" hidden="1" customHeight="1" x14ac:dyDescent="0.25"/>
    <row r="55436" ht="0" hidden="1" customHeight="1" x14ac:dyDescent="0.25"/>
    <row r="55437" ht="0" hidden="1" customHeight="1" x14ac:dyDescent="0.25"/>
    <row r="55438" ht="0" hidden="1" customHeight="1" x14ac:dyDescent="0.25"/>
    <row r="55439" ht="0" hidden="1" customHeight="1" x14ac:dyDescent="0.25"/>
    <row r="55440" ht="0" hidden="1" customHeight="1" x14ac:dyDescent="0.25"/>
    <row r="55441" ht="0" hidden="1" customHeight="1" x14ac:dyDescent="0.25"/>
    <row r="55442" ht="0" hidden="1" customHeight="1" x14ac:dyDescent="0.25"/>
    <row r="55443" ht="0" hidden="1" customHeight="1" x14ac:dyDescent="0.25"/>
    <row r="55444" ht="0" hidden="1" customHeight="1" x14ac:dyDescent="0.25"/>
    <row r="55445" ht="0" hidden="1" customHeight="1" x14ac:dyDescent="0.25"/>
    <row r="55446" ht="0" hidden="1" customHeight="1" x14ac:dyDescent="0.25"/>
    <row r="55447" ht="0" hidden="1" customHeight="1" x14ac:dyDescent="0.25"/>
    <row r="55448" ht="0" hidden="1" customHeight="1" x14ac:dyDescent="0.25"/>
    <row r="55449" ht="0" hidden="1" customHeight="1" x14ac:dyDescent="0.25"/>
    <row r="55450" ht="0" hidden="1" customHeight="1" x14ac:dyDescent="0.25"/>
    <row r="55451" ht="0" hidden="1" customHeight="1" x14ac:dyDescent="0.25"/>
    <row r="55452" ht="0" hidden="1" customHeight="1" x14ac:dyDescent="0.25"/>
    <row r="55453" ht="0" hidden="1" customHeight="1" x14ac:dyDescent="0.25"/>
    <row r="55454" ht="0" hidden="1" customHeight="1" x14ac:dyDescent="0.25"/>
    <row r="55455" ht="0" hidden="1" customHeight="1" x14ac:dyDescent="0.25"/>
    <row r="55456" ht="0" hidden="1" customHeight="1" x14ac:dyDescent="0.25"/>
    <row r="55457" ht="0" hidden="1" customHeight="1" x14ac:dyDescent="0.25"/>
    <row r="55458" ht="0" hidden="1" customHeight="1" x14ac:dyDescent="0.25"/>
    <row r="55459" ht="0" hidden="1" customHeight="1" x14ac:dyDescent="0.25"/>
    <row r="55460" ht="0" hidden="1" customHeight="1" x14ac:dyDescent="0.25"/>
    <row r="55461" ht="0" hidden="1" customHeight="1" x14ac:dyDescent="0.25"/>
    <row r="55462" ht="0" hidden="1" customHeight="1" x14ac:dyDescent="0.25"/>
    <row r="55463" ht="0" hidden="1" customHeight="1" x14ac:dyDescent="0.25"/>
    <row r="55464" ht="0" hidden="1" customHeight="1" x14ac:dyDescent="0.25"/>
    <row r="55465" ht="0" hidden="1" customHeight="1" x14ac:dyDescent="0.25"/>
    <row r="55466" ht="0" hidden="1" customHeight="1" x14ac:dyDescent="0.25"/>
    <row r="55467" ht="0" hidden="1" customHeight="1" x14ac:dyDescent="0.25"/>
    <row r="55468" ht="0" hidden="1" customHeight="1" x14ac:dyDescent="0.25"/>
    <row r="55469" ht="0" hidden="1" customHeight="1" x14ac:dyDescent="0.25"/>
    <row r="55470" ht="0" hidden="1" customHeight="1" x14ac:dyDescent="0.25"/>
    <row r="55471" ht="0" hidden="1" customHeight="1" x14ac:dyDescent="0.25"/>
    <row r="55472" ht="0" hidden="1" customHeight="1" x14ac:dyDescent="0.25"/>
    <row r="55473" ht="0" hidden="1" customHeight="1" x14ac:dyDescent="0.25"/>
    <row r="55474" ht="0" hidden="1" customHeight="1" x14ac:dyDescent="0.25"/>
    <row r="55475" ht="0" hidden="1" customHeight="1" x14ac:dyDescent="0.25"/>
    <row r="55476" ht="0" hidden="1" customHeight="1" x14ac:dyDescent="0.25"/>
    <row r="55477" ht="0" hidden="1" customHeight="1" x14ac:dyDescent="0.25"/>
    <row r="55478" ht="0" hidden="1" customHeight="1" x14ac:dyDescent="0.25"/>
    <row r="55479" ht="0" hidden="1" customHeight="1" x14ac:dyDescent="0.25"/>
    <row r="55480" ht="0" hidden="1" customHeight="1" x14ac:dyDescent="0.25"/>
    <row r="55481" ht="0" hidden="1" customHeight="1" x14ac:dyDescent="0.25"/>
    <row r="55482" ht="0" hidden="1" customHeight="1" x14ac:dyDescent="0.25"/>
    <row r="55483" ht="0" hidden="1" customHeight="1" x14ac:dyDescent="0.25"/>
    <row r="55484" ht="0" hidden="1" customHeight="1" x14ac:dyDescent="0.25"/>
    <row r="55485" ht="0" hidden="1" customHeight="1" x14ac:dyDescent="0.25"/>
    <row r="55486" ht="0" hidden="1" customHeight="1" x14ac:dyDescent="0.25"/>
    <row r="55487" ht="0" hidden="1" customHeight="1" x14ac:dyDescent="0.25"/>
    <row r="55488" ht="0" hidden="1" customHeight="1" x14ac:dyDescent="0.25"/>
    <row r="55489" ht="0" hidden="1" customHeight="1" x14ac:dyDescent="0.25"/>
    <row r="55490" ht="0" hidden="1" customHeight="1" x14ac:dyDescent="0.25"/>
    <row r="55491" ht="0" hidden="1" customHeight="1" x14ac:dyDescent="0.25"/>
    <row r="55492" ht="0" hidden="1" customHeight="1" x14ac:dyDescent="0.25"/>
    <row r="55493" ht="0" hidden="1" customHeight="1" x14ac:dyDescent="0.25"/>
    <row r="55494" ht="0" hidden="1" customHeight="1" x14ac:dyDescent="0.25"/>
    <row r="55495" ht="0" hidden="1" customHeight="1" x14ac:dyDescent="0.25"/>
    <row r="55496" ht="0" hidden="1" customHeight="1" x14ac:dyDescent="0.25"/>
    <row r="55497" ht="0" hidden="1" customHeight="1" x14ac:dyDescent="0.25"/>
    <row r="55498" ht="0" hidden="1" customHeight="1" x14ac:dyDescent="0.25"/>
    <row r="55499" ht="0" hidden="1" customHeight="1" x14ac:dyDescent="0.25"/>
    <row r="55500" ht="0" hidden="1" customHeight="1" x14ac:dyDescent="0.25"/>
    <row r="55501" ht="0" hidden="1" customHeight="1" x14ac:dyDescent="0.25"/>
    <row r="55502" ht="0" hidden="1" customHeight="1" x14ac:dyDescent="0.25"/>
    <row r="55503" ht="0" hidden="1" customHeight="1" x14ac:dyDescent="0.25"/>
    <row r="55504" ht="0" hidden="1" customHeight="1" x14ac:dyDescent="0.25"/>
    <row r="55505" ht="0" hidden="1" customHeight="1" x14ac:dyDescent="0.25"/>
    <row r="55506" ht="0" hidden="1" customHeight="1" x14ac:dyDescent="0.25"/>
    <row r="55507" ht="0" hidden="1" customHeight="1" x14ac:dyDescent="0.25"/>
    <row r="55508" ht="0" hidden="1" customHeight="1" x14ac:dyDescent="0.25"/>
    <row r="55509" ht="0" hidden="1" customHeight="1" x14ac:dyDescent="0.25"/>
    <row r="55510" ht="0" hidden="1" customHeight="1" x14ac:dyDescent="0.25"/>
    <row r="55511" ht="0" hidden="1" customHeight="1" x14ac:dyDescent="0.25"/>
    <row r="55512" ht="0" hidden="1" customHeight="1" x14ac:dyDescent="0.25"/>
    <row r="55513" ht="0" hidden="1" customHeight="1" x14ac:dyDescent="0.25"/>
    <row r="55514" ht="0" hidden="1" customHeight="1" x14ac:dyDescent="0.25"/>
    <row r="55515" ht="0" hidden="1" customHeight="1" x14ac:dyDescent="0.25"/>
    <row r="55516" ht="0" hidden="1" customHeight="1" x14ac:dyDescent="0.25"/>
    <row r="55517" ht="0" hidden="1" customHeight="1" x14ac:dyDescent="0.25"/>
    <row r="55518" ht="0" hidden="1" customHeight="1" x14ac:dyDescent="0.25"/>
    <row r="55519" ht="0" hidden="1" customHeight="1" x14ac:dyDescent="0.25"/>
    <row r="55520" ht="0" hidden="1" customHeight="1" x14ac:dyDescent="0.25"/>
    <row r="55521" ht="0" hidden="1" customHeight="1" x14ac:dyDescent="0.25"/>
    <row r="55522" ht="0" hidden="1" customHeight="1" x14ac:dyDescent="0.25"/>
    <row r="55523" ht="0" hidden="1" customHeight="1" x14ac:dyDescent="0.25"/>
    <row r="55524" ht="0" hidden="1" customHeight="1" x14ac:dyDescent="0.25"/>
    <row r="55525" ht="0" hidden="1" customHeight="1" x14ac:dyDescent="0.25"/>
    <row r="55526" ht="0" hidden="1" customHeight="1" x14ac:dyDescent="0.25"/>
    <row r="55527" ht="0" hidden="1" customHeight="1" x14ac:dyDescent="0.25"/>
    <row r="55528" ht="0" hidden="1" customHeight="1" x14ac:dyDescent="0.25"/>
    <row r="55529" ht="0" hidden="1" customHeight="1" x14ac:dyDescent="0.25"/>
    <row r="55530" ht="0" hidden="1" customHeight="1" x14ac:dyDescent="0.25"/>
    <row r="55531" ht="0" hidden="1" customHeight="1" x14ac:dyDescent="0.25"/>
    <row r="55532" ht="0" hidden="1" customHeight="1" x14ac:dyDescent="0.25"/>
    <row r="55533" ht="0" hidden="1" customHeight="1" x14ac:dyDescent="0.25"/>
    <row r="55534" ht="0" hidden="1" customHeight="1" x14ac:dyDescent="0.25"/>
    <row r="55535" ht="0" hidden="1" customHeight="1" x14ac:dyDescent="0.25"/>
    <row r="55536" ht="0" hidden="1" customHeight="1" x14ac:dyDescent="0.25"/>
    <row r="55537" ht="0" hidden="1" customHeight="1" x14ac:dyDescent="0.25"/>
    <row r="55538" ht="0" hidden="1" customHeight="1" x14ac:dyDescent="0.25"/>
    <row r="55539" ht="0" hidden="1" customHeight="1" x14ac:dyDescent="0.25"/>
    <row r="55540" ht="0" hidden="1" customHeight="1" x14ac:dyDescent="0.25"/>
    <row r="55541" ht="0" hidden="1" customHeight="1" x14ac:dyDescent="0.25"/>
    <row r="55542" ht="0" hidden="1" customHeight="1" x14ac:dyDescent="0.25"/>
    <row r="55543" ht="0" hidden="1" customHeight="1" x14ac:dyDescent="0.25"/>
    <row r="55544" ht="0" hidden="1" customHeight="1" x14ac:dyDescent="0.25"/>
    <row r="55545" ht="0" hidden="1" customHeight="1" x14ac:dyDescent="0.25"/>
    <row r="55546" ht="0" hidden="1" customHeight="1" x14ac:dyDescent="0.25"/>
    <row r="55547" ht="0" hidden="1" customHeight="1" x14ac:dyDescent="0.25"/>
    <row r="55548" ht="0" hidden="1" customHeight="1" x14ac:dyDescent="0.25"/>
    <row r="55549" ht="0" hidden="1" customHeight="1" x14ac:dyDescent="0.25"/>
    <row r="55550" ht="0" hidden="1" customHeight="1" x14ac:dyDescent="0.25"/>
    <row r="55551" ht="0" hidden="1" customHeight="1" x14ac:dyDescent="0.25"/>
    <row r="55552" ht="0" hidden="1" customHeight="1" x14ac:dyDescent="0.25"/>
    <row r="55553" ht="0" hidden="1" customHeight="1" x14ac:dyDescent="0.25"/>
    <row r="55554" ht="0" hidden="1" customHeight="1" x14ac:dyDescent="0.25"/>
    <row r="55555" ht="0" hidden="1" customHeight="1" x14ac:dyDescent="0.25"/>
    <row r="55556" ht="0" hidden="1" customHeight="1" x14ac:dyDescent="0.25"/>
    <row r="55557" ht="0" hidden="1" customHeight="1" x14ac:dyDescent="0.25"/>
    <row r="55558" ht="0" hidden="1" customHeight="1" x14ac:dyDescent="0.25"/>
    <row r="55559" ht="0" hidden="1" customHeight="1" x14ac:dyDescent="0.25"/>
    <row r="55560" ht="0" hidden="1" customHeight="1" x14ac:dyDescent="0.25"/>
    <row r="55561" ht="0" hidden="1" customHeight="1" x14ac:dyDescent="0.25"/>
    <row r="55562" ht="0" hidden="1" customHeight="1" x14ac:dyDescent="0.25"/>
    <row r="55563" ht="0" hidden="1" customHeight="1" x14ac:dyDescent="0.25"/>
    <row r="55564" ht="0" hidden="1" customHeight="1" x14ac:dyDescent="0.25"/>
    <row r="55565" ht="0" hidden="1" customHeight="1" x14ac:dyDescent="0.25"/>
    <row r="55566" ht="0" hidden="1" customHeight="1" x14ac:dyDescent="0.25"/>
    <row r="55567" ht="0" hidden="1" customHeight="1" x14ac:dyDescent="0.25"/>
    <row r="55568" ht="0" hidden="1" customHeight="1" x14ac:dyDescent="0.25"/>
    <row r="55569" ht="0" hidden="1" customHeight="1" x14ac:dyDescent="0.25"/>
    <row r="55570" ht="0" hidden="1" customHeight="1" x14ac:dyDescent="0.25"/>
    <row r="55571" ht="0" hidden="1" customHeight="1" x14ac:dyDescent="0.25"/>
    <row r="55572" ht="0" hidden="1" customHeight="1" x14ac:dyDescent="0.25"/>
    <row r="55573" ht="0" hidden="1" customHeight="1" x14ac:dyDescent="0.25"/>
    <row r="55574" ht="0" hidden="1" customHeight="1" x14ac:dyDescent="0.25"/>
    <row r="55575" ht="0" hidden="1" customHeight="1" x14ac:dyDescent="0.25"/>
    <row r="55576" ht="0" hidden="1" customHeight="1" x14ac:dyDescent="0.25"/>
    <row r="55577" ht="0" hidden="1" customHeight="1" x14ac:dyDescent="0.25"/>
    <row r="55578" ht="0" hidden="1" customHeight="1" x14ac:dyDescent="0.25"/>
    <row r="55579" ht="0" hidden="1" customHeight="1" x14ac:dyDescent="0.25"/>
    <row r="55580" ht="0" hidden="1" customHeight="1" x14ac:dyDescent="0.25"/>
    <row r="55581" ht="0" hidden="1" customHeight="1" x14ac:dyDescent="0.25"/>
    <row r="55582" ht="0" hidden="1" customHeight="1" x14ac:dyDescent="0.25"/>
    <row r="55583" ht="0" hidden="1" customHeight="1" x14ac:dyDescent="0.25"/>
    <row r="55584" ht="0" hidden="1" customHeight="1" x14ac:dyDescent="0.25"/>
    <row r="55585" ht="0" hidden="1" customHeight="1" x14ac:dyDescent="0.25"/>
    <row r="55586" ht="0" hidden="1" customHeight="1" x14ac:dyDescent="0.25"/>
    <row r="55587" ht="0" hidden="1" customHeight="1" x14ac:dyDescent="0.25"/>
    <row r="55588" ht="0" hidden="1" customHeight="1" x14ac:dyDescent="0.25"/>
    <row r="55589" ht="0" hidden="1" customHeight="1" x14ac:dyDescent="0.25"/>
    <row r="55590" ht="0" hidden="1" customHeight="1" x14ac:dyDescent="0.25"/>
    <row r="55591" ht="0" hidden="1" customHeight="1" x14ac:dyDescent="0.25"/>
    <row r="55592" ht="0" hidden="1" customHeight="1" x14ac:dyDescent="0.25"/>
    <row r="55593" ht="0" hidden="1" customHeight="1" x14ac:dyDescent="0.25"/>
    <row r="55594" ht="0" hidden="1" customHeight="1" x14ac:dyDescent="0.25"/>
    <row r="55595" ht="0" hidden="1" customHeight="1" x14ac:dyDescent="0.25"/>
    <row r="55596" ht="0" hidden="1" customHeight="1" x14ac:dyDescent="0.25"/>
    <row r="55597" ht="0" hidden="1" customHeight="1" x14ac:dyDescent="0.25"/>
    <row r="55598" ht="0" hidden="1" customHeight="1" x14ac:dyDescent="0.25"/>
    <row r="55599" ht="0" hidden="1" customHeight="1" x14ac:dyDescent="0.25"/>
    <row r="55600" ht="0" hidden="1" customHeight="1" x14ac:dyDescent="0.25"/>
    <row r="55601" ht="0" hidden="1" customHeight="1" x14ac:dyDescent="0.25"/>
    <row r="55602" ht="0" hidden="1" customHeight="1" x14ac:dyDescent="0.25"/>
    <row r="55603" ht="0" hidden="1" customHeight="1" x14ac:dyDescent="0.25"/>
    <row r="55604" ht="0" hidden="1" customHeight="1" x14ac:dyDescent="0.25"/>
    <row r="55605" ht="0" hidden="1" customHeight="1" x14ac:dyDescent="0.25"/>
    <row r="55606" ht="0" hidden="1" customHeight="1" x14ac:dyDescent="0.25"/>
    <row r="55607" ht="0" hidden="1" customHeight="1" x14ac:dyDescent="0.25"/>
    <row r="55608" ht="0" hidden="1" customHeight="1" x14ac:dyDescent="0.25"/>
    <row r="55609" ht="0" hidden="1" customHeight="1" x14ac:dyDescent="0.25"/>
    <row r="55610" ht="0" hidden="1" customHeight="1" x14ac:dyDescent="0.25"/>
    <row r="55611" ht="0" hidden="1" customHeight="1" x14ac:dyDescent="0.25"/>
    <row r="55612" ht="0" hidden="1" customHeight="1" x14ac:dyDescent="0.25"/>
    <row r="55613" ht="0" hidden="1" customHeight="1" x14ac:dyDescent="0.25"/>
    <row r="55614" ht="0" hidden="1" customHeight="1" x14ac:dyDescent="0.25"/>
    <row r="55615" ht="0" hidden="1" customHeight="1" x14ac:dyDescent="0.25"/>
    <row r="55616" ht="0" hidden="1" customHeight="1" x14ac:dyDescent="0.25"/>
    <row r="55617" ht="0" hidden="1" customHeight="1" x14ac:dyDescent="0.25"/>
    <row r="55618" ht="0" hidden="1" customHeight="1" x14ac:dyDescent="0.25"/>
    <row r="55619" ht="0" hidden="1" customHeight="1" x14ac:dyDescent="0.25"/>
    <row r="55620" ht="0" hidden="1" customHeight="1" x14ac:dyDescent="0.25"/>
    <row r="55621" ht="0" hidden="1" customHeight="1" x14ac:dyDescent="0.25"/>
    <row r="55622" ht="0" hidden="1" customHeight="1" x14ac:dyDescent="0.25"/>
    <row r="55623" ht="0" hidden="1" customHeight="1" x14ac:dyDescent="0.25"/>
    <row r="55624" ht="0" hidden="1" customHeight="1" x14ac:dyDescent="0.25"/>
    <row r="55625" ht="0" hidden="1" customHeight="1" x14ac:dyDescent="0.25"/>
    <row r="55626" ht="0" hidden="1" customHeight="1" x14ac:dyDescent="0.25"/>
    <row r="55627" ht="0" hidden="1" customHeight="1" x14ac:dyDescent="0.25"/>
    <row r="55628" ht="0" hidden="1" customHeight="1" x14ac:dyDescent="0.25"/>
    <row r="55629" ht="0" hidden="1" customHeight="1" x14ac:dyDescent="0.25"/>
    <row r="55630" ht="0" hidden="1" customHeight="1" x14ac:dyDescent="0.25"/>
    <row r="55631" ht="0" hidden="1" customHeight="1" x14ac:dyDescent="0.25"/>
    <row r="55632" ht="0" hidden="1" customHeight="1" x14ac:dyDescent="0.25"/>
    <row r="55633" ht="0" hidden="1" customHeight="1" x14ac:dyDescent="0.25"/>
    <row r="55634" ht="0" hidden="1" customHeight="1" x14ac:dyDescent="0.25"/>
    <row r="55635" ht="0" hidden="1" customHeight="1" x14ac:dyDescent="0.25"/>
    <row r="55636" ht="0" hidden="1" customHeight="1" x14ac:dyDescent="0.25"/>
    <row r="55637" ht="0" hidden="1" customHeight="1" x14ac:dyDescent="0.25"/>
    <row r="55638" ht="0" hidden="1" customHeight="1" x14ac:dyDescent="0.25"/>
    <row r="55639" ht="0" hidden="1" customHeight="1" x14ac:dyDescent="0.25"/>
    <row r="55640" ht="0" hidden="1" customHeight="1" x14ac:dyDescent="0.25"/>
    <row r="55641" ht="0" hidden="1" customHeight="1" x14ac:dyDescent="0.25"/>
    <row r="55642" ht="0" hidden="1" customHeight="1" x14ac:dyDescent="0.25"/>
    <row r="55643" ht="0" hidden="1" customHeight="1" x14ac:dyDescent="0.25"/>
    <row r="55644" ht="0" hidden="1" customHeight="1" x14ac:dyDescent="0.25"/>
    <row r="55645" ht="0" hidden="1" customHeight="1" x14ac:dyDescent="0.25"/>
    <row r="55646" ht="0" hidden="1" customHeight="1" x14ac:dyDescent="0.25"/>
    <row r="55647" ht="0" hidden="1" customHeight="1" x14ac:dyDescent="0.25"/>
    <row r="55648" ht="0" hidden="1" customHeight="1" x14ac:dyDescent="0.25"/>
    <row r="55649" ht="0" hidden="1" customHeight="1" x14ac:dyDescent="0.25"/>
    <row r="55650" ht="0" hidden="1" customHeight="1" x14ac:dyDescent="0.25"/>
    <row r="55651" ht="0" hidden="1" customHeight="1" x14ac:dyDescent="0.25"/>
    <row r="55652" ht="0" hidden="1" customHeight="1" x14ac:dyDescent="0.25"/>
    <row r="55653" ht="0" hidden="1" customHeight="1" x14ac:dyDescent="0.25"/>
    <row r="55654" ht="0" hidden="1" customHeight="1" x14ac:dyDescent="0.25"/>
    <row r="55655" ht="0" hidden="1" customHeight="1" x14ac:dyDescent="0.25"/>
    <row r="55656" ht="0" hidden="1" customHeight="1" x14ac:dyDescent="0.25"/>
    <row r="55657" ht="0" hidden="1" customHeight="1" x14ac:dyDescent="0.25"/>
    <row r="55658" ht="0" hidden="1" customHeight="1" x14ac:dyDescent="0.25"/>
    <row r="55659" ht="0" hidden="1" customHeight="1" x14ac:dyDescent="0.25"/>
    <row r="55660" ht="0" hidden="1" customHeight="1" x14ac:dyDescent="0.25"/>
    <row r="55661" ht="0" hidden="1" customHeight="1" x14ac:dyDescent="0.25"/>
    <row r="55662" ht="0" hidden="1" customHeight="1" x14ac:dyDescent="0.25"/>
    <row r="55663" ht="0" hidden="1" customHeight="1" x14ac:dyDescent="0.25"/>
    <row r="55664" ht="0" hidden="1" customHeight="1" x14ac:dyDescent="0.25"/>
    <row r="55665" ht="0" hidden="1" customHeight="1" x14ac:dyDescent="0.25"/>
    <row r="55666" ht="0" hidden="1" customHeight="1" x14ac:dyDescent="0.25"/>
    <row r="55667" ht="0" hidden="1" customHeight="1" x14ac:dyDescent="0.25"/>
    <row r="55668" ht="0" hidden="1" customHeight="1" x14ac:dyDescent="0.25"/>
    <row r="55669" ht="0" hidden="1" customHeight="1" x14ac:dyDescent="0.25"/>
    <row r="55670" ht="0" hidden="1" customHeight="1" x14ac:dyDescent="0.25"/>
    <row r="55671" ht="0" hidden="1" customHeight="1" x14ac:dyDescent="0.25"/>
    <row r="55672" ht="0" hidden="1" customHeight="1" x14ac:dyDescent="0.25"/>
    <row r="55673" ht="0" hidden="1" customHeight="1" x14ac:dyDescent="0.25"/>
    <row r="55674" ht="0" hidden="1" customHeight="1" x14ac:dyDescent="0.25"/>
    <row r="55675" ht="0" hidden="1" customHeight="1" x14ac:dyDescent="0.25"/>
    <row r="55676" ht="0" hidden="1" customHeight="1" x14ac:dyDescent="0.25"/>
    <row r="55677" ht="0" hidden="1" customHeight="1" x14ac:dyDescent="0.25"/>
    <row r="55678" ht="0" hidden="1" customHeight="1" x14ac:dyDescent="0.25"/>
    <row r="55679" ht="0" hidden="1" customHeight="1" x14ac:dyDescent="0.25"/>
    <row r="55680" ht="0" hidden="1" customHeight="1" x14ac:dyDescent="0.25"/>
    <row r="55681" ht="0" hidden="1" customHeight="1" x14ac:dyDescent="0.25"/>
    <row r="55682" ht="0" hidden="1" customHeight="1" x14ac:dyDescent="0.25"/>
    <row r="55683" ht="0" hidden="1" customHeight="1" x14ac:dyDescent="0.25"/>
    <row r="55684" ht="0" hidden="1" customHeight="1" x14ac:dyDescent="0.25"/>
    <row r="55685" ht="0" hidden="1" customHeight="1" x14ac:dyDescent="0.25"/>
    <row r="55686" ht="0" hidden="1" customHeight="1" x14ac:dyDescent="0.25"/>
    <row r="55687" ht="0" hidden="1" customHeight="1" x14ac:dyDescent="0.25"/>
    <row r="55688" ht="0" hidden="1" customHeight="1" x14ac:dyDescent="0.25"/>
    <row r="55689" ht="0" hidden="1" customHeight="1" x14ac:dyDescent="0.25"/>
    <row r="55690" ht="0" hidden="1" customHeight="1" x14ac:dyDescent="0.25"/>
    <row r="55691" ht="0" hidden="1" customHeight="1" x14ac:dyDescent="0.25"/>
    <row r="55692" ht="0" hidden="1" customHeight="1" x14ac:dyDescent="0.25"/>
    <row r="55693" ht="0" hidden="1" customHeight="1" x14ac:dyDescent="0.25"/>
    <row r="55694" ht="0" hidden="1" customHeight="1" x14ac:dyDescent="0.25"/>
    <row r="55695" ht="0" hidden="1" customHeight="1" x14ac:dyDescent="0.25"/>
    <row r="55696" ht="0" hidden="1" customHeight="1" x14ac:dyDescent="0.25"/>
    <row r="55697" ht="0" hidden="1" customHeight="1" x14ac:dyDescent="0.25"/>
    <row r="55698" ht="0" hidden="1" customHeight="1" x14ac:dyDescent="0.25"/>
    <row r="55699" ht="0" hidden="1" customHeight="1" x14ac:dyDescent="0.25"/>
    <row r="55700" ht="0" hidden="1" customHeight="1" x14ac:dyDescent="0.25"/>
    <row r="55701" ht="0" hidden="1" customHeight="1" x14ac:dyDescent="0.25"/>
    <row r="55702" ht="0" hidden="1" customHeight="1" x14ac:dyDescent="0.25"/>
    <row r="55703" ht="0" hidden="1" customHeight="1" x14ac:dyDescent="0.25"/>
    <row r="55704" ht="0" hidden="1" customHeight="1" x14ac:dyDescent="0.25"/>
    <row r="55705" ht="0" hidden="1" customHeight="1" x14ac:dyDescent="0.25"/>
    <row r="55706" ht="0" hidden="1" customHeight="1" x14ac:dyDescent="0.25"/>
    <row r="55707" ht="0" hidden="1" customHeight="1" x14ac:dyDescent="0.25"/>
    <row r="55708" ht="0" hidden="1" customHeight="1" x14ac:dyDescent="0.25"/>
    <row r="55709" ht="0" hidden="1" customHeight="1" x14ac:dyDescent="0.25"/>
    <row r="55710" ht="0" hidden="1" customHeight="1" x14ac:dyDescent="0.25"/>
    <row r="55711" ht="0" hidden="1" customHeight="1" x14ac:dyDescent="0.25"/>
    <row r="55712" ht="0" hidden="1" customHeight="1" x14ac:dyDescent="0.25"/>
    <row r="55713" ht="0" hidden="1" customHeight="1" x14ac:dyDescent="0.25"/>
    <row r="55714" ht="0" hidden="1" customHeight="1" x14ac:dyDescent="0.25"/>
    <row r="55715" ht="0" hidden="1" customHeight="1" x14ac:dyDescent="0.25"/>
    <row r="55716" ht="0" hidden="1" customHeight="1" x14ac:dyDescent="0.25"/>
    <row r="55717" ht="0" hidden="1" customHeight="1" x14ac:dyDescent="0.25"/>
    <row r="55718" ht="0" hidden="1" customHeight="1" x14ac:dyDescent="0.25"/>
    <row r="55719" ht="0" hidden="1" customHeight="1" x14ac:dyDescent="0.25"/>
    <row r="55720" ht="0" hidden="1" customHeight="1" x14ac:dyDescent="0.25"/>
    <row r="55721" ht="0" hidden="1" customHeight="1" x14ac:dyDescent="0.25"/>
    <row r="55722" ht="0" hidden="1" customHeight="1" x14ac:dyDescent="0.25"/>
    <row r="55723" ht="0" hidden="1" customHeight="1" x14ac:dyDescent="0.25"/>
    <row r="55724" ht="0" hidden="1" customHeight="1" x14ac:dyDescent="0.25"/>
    <row r="55725" ht="0" hidden="1" customHeight="1" x14ac:dyDescent="0.25"/>
    <row r="55726" ht="0" hidden="1" customHeight="1" x14ac:dyDescent="0.25"/>
    <row r="55727" ht="0" hidden="1" customHeight="1" x14ac:dyDescent="0.25"/>
    <row r="55728" ht="0" hidden="1" customHeight="1" x14ac:dyDescent="0.25"/>
    <row r="55729" ht="0" hidden="1" customHeight="1" x14ac:dyDescent="0.25"/>
    <row r="55730" ht="0" hidden="1" customHeight="1" x14ac:dyDescent="0.25"/>
    <row r="55731" ht="0" hidden="1" customHeight="1" x14ac:dyDescent="0.25"/>
    <row r="55732" ht="0" hidden="1" customHeight="1" x14ac:dyDescent="0.25"/>
    <row r="55733" ht="0" hidden="1" customHeight="1" x14ac:dyDescent="0.25"/>
    <row r="55734" ht="0" hidden="1" customHeight="1" x14ac:dyDescent="0.25"/>
    <row r="55735" ht="0" hidden="1" customHeight="1" x14ac:dyDescent="0.25"/>
    <row r="55736" ht="0" hidden="1" customHeight="1" x14ac:dyDescent="0.25"/>
    <row r="55737" ht="0" hidden="1" customHeight="1" x14ac:dyDescent="0.25"/>
    <row r="55738" ht="0" hidden="1" customHeight="1" x14ac:dyDescent="0.25"/>
    <row r="55739" ht="0" hidden="1" customHeight="1" x14ac:dyDescent="0.25"/>
    <row r="55740" ht="0" hidden="1" customHeight="1" x14ac:dyDescent="0.25"/>
    <row r="55741" ht="0" hidden="1" customHeight="1" x14ac:dyDescent="0.25"/>
    <row r="55742" ht="0" hidden="1" customHeight="1" x14ac:dyDescent="0.25"/>
    <row r="55743" ht="0" hidden="1" customHeight="1" x14ac:dyDescent="0.25"/>
    <row r="55744" ht="0" hidden="1" customHeight="1" x14ac:dyDescent="0.25"/>
    <row r="55745" ht="0" hidden="1" customHeight="1" x14ac:dyDescent="0.25"/>
    <row r="55746" ht="0" hidden="1" customHeight="1" x14ac:dyDescent="0.25"/>
    <row r="55747" ht="0" hidden="1" customHeight="1" x14ac:dyDescent="0.25"/>
    <row r="55748" ht="0" hidden="1" customHeight="1" x14ac:dyDescent="0.25"/>
    <row r="55749" ht="0" hidden="1" customHeight="1" x14ac:dyDescent="0.25"/>
    <row r="55750" ht="0" hidden="1" customHeight="1" x14ac:dyDescent="0.25"/>
    <row r="55751" ht="0" hidden="1" customHeight="1" x14ac:dyDescent="0.25"/>
    <row r="55752" ht="0" hidden="1" customHeight="1" x14ac:dyDescent="0.25"/>
    <row r="55753" ht="0" hidden="1" customHeight="1" x14ac:dyDescent="0.25"/>
    <row r="55754" ht="0" hidden="1" customHeight="1" x14ac:dyDescent="0.25"/>
    <row r="55755" ht="0" hidden="1" customHeight="1" x14ac:dyDescent="0.25"/>
    <row r="55756" ht="0" hidden="1" customHeight="1" x14ac:dyDescent="0.25"/>
    <row r="55757" ht="0" hidden="1" customHeight="1" x14ac:dyDescent="0.25"/>
    <row r="55758" ht="0" hidden="1" customHeight="1" x14ac:dyDescent="0.25"/>
    <row r="55759" ht="0" hidden="1" customHeight="1" x14ac:dyDescent="0.25"/>
    <row r="55760" ht="0" hidden="1" customHeight="1" x14ac:dyDescent="0.25"/>
    <row r="55761" ht="0" hidden="1" customHeight="1" x14ac:dyDescent="0.25"/>
    <row r="55762" ht="0" hidden="1" customHeight="1" x14ac:dyDescent="0.25"/>
    <row r="55763" ht="0" hidden="1" customHeight="1" x14ac:dyDescent="0.25"/>
    <row r="55764" ht="0" hidden="1" customHeight="1" x14ac:dyDescent="0.25"/>
    <row r="55765" ht="0" hidden="1" customHeight="1" x14ac:dyDescent="0.25"/>
    <row r="55766" ht="0" hidden="1" customHeight="1" x14ac:dyDescent="0.25"/>
    <row r="55767" ht="0" hidden="1" customHeight="1" x14ac:dyDescent="0.25"/>
    <row r="55768" ht="0" hidden="1" customHeight="1" x14ac:dyDescent="0.25"/>
    <row r="55769" ht="0" hidden="1" customHeight="1" x14ac:dyDescent="0.25"/>
    <row r="55770" ht="0" hidden="1" customHeight="1" x14ac:dyDescent="0.25"/>
    <row r="55771" ht="0" hidden="1" customHeight="1" x14ac:dyDescent="0.25"/>
    <row r="55772" ht="0" hidden="1" customHeight="1" x14ac:dyDescent="0.25"/>
    <row r="55773" ht="0" hidden="1" customHeight="1" x14ac:dyDescent="0.25"/>
    <row r="55774" ht="0" hidden="1" customHeight="1" x14ac:dyDescent="0.25"/>
    <row r="55775" ht="0" hidden="1" customHeight="1" x14ac:dyDescent="0.25"/>
    <row r="55776" ht="0" hidden="1" customHeight="1" x14ac:dyDescent="0.25"/>
    <row r="55777" ht="0" hidden="1" customHeight="1" x14ac:dyDescent="0.25"/>
    <row r="55778" ht="0" hidden="1" customHeight="1" x14ac:dyDescent="0.25"/>
    <row r="55779" ht="0" hidden="1" customHeight="1" x14ac:dyDescent="0.25"/>
    <row r="55780" ht="0" hidden="1" customHeight="1" x14ac:dyDescent="0.25"/>
    <row r="55781" ht="0" hidden="1" customHeight="1" x14ac:dyDescent="0.25"/>
    <row r="55782" ht="0" hidden="1" customHeight="1" x14ac:dyDescent="0.25"/>
    <row r="55783" ht="0" hidden="1" customHeight="1" x14ac:dyDescent="0.25"/>
    <row r="55784" ht="0" hidden="1" customHeight="1" x14ac:dyDescent="0.25"/>
    <row r="55785" ht="0" hidden="1" customHeight="1" x14ac:dyDescent="0.25"/>
    <row r="55786" ht="0" hidden="1" customHeight="1" x14ac:dyDescent="0.25"/>
    <row r="55787" ht="0" hidden="1" customHeight="1" x14ac:dyDescent="0.25"/>
    <row r="55788" ht="0" hidden="1" customHeight="1" x14ac:dyDescent="0.25"/>
    <row r="55789" ht="0" hidden="1" customHeight="1" x14ac:dyDescent="0.25"/>
    <row r="55790" ht="0" hidden="1" customHeight="1" x14ac:dyDescent="0.25"/>
    <row r="55791" ht="0" hidden="1" customHeight="1" x14ac:dyDescent="0.25"/>
    <row r="55792" ht="0" hidden="1" customHeight="1" x14ac:dyDescent="0.25"/>
    <row r="55793" ht="0" hidden="1" customHeight="1" x14ac:dyDescent="0.25"/>
    <row r="55794" ht="0" hidden="1" customHeight="1" x14ac:dyDescent="0.25"/>
    <row r="55795" ht="0" hidden="1" customHeight="1" x14ac:dyDescent="0.25"/>
    <row r="55796" ht="0" hidden="1" customHeight="1" x14ac:dyDescent="0.25"/>
    <row r="55797" ht="0" hidden="1" customHeight="1" x14ac:dyDescent="0.25"/>
    <row r="55798" ht="0" hidden="1" customHeight="1" x14ac:dyDescent="0.25"/>
    <row r="55799" ht="0" hidden="1" customHeight="1" x14ac:dyDescent="0.25"/>
    <row r="55800" ht="0" hidden="1" customHeight="1" x14ac:dyDescent="0.25"/>
    <row r="55801" ht="0" hidden="1" customHeight="1" x14ac:dyDescent="0.25"/>
    <row r="55802" ht="0" hidden="1" customHeight="1" x14ac:dyDescent="0.25"/>
    <row r="55803" ht="0" hidden="1" customHeight="1" x14ac:dyDescent="0.25"/>
    <row r="55804" ht="0" hidden="1" customHeight="1" x14ac:dyDescent="0.25"/>
    <row r="55805" ht="0" hidden="1" customHeight="1" x14ac:dyDescent="0.25"/>
    <row r="55806" ht="0" hidden="1" customHeight="1" x14ac:dyDescent="0.25"/>
    <row r="55807" ht="0" hidden="1" customHeight="1" x14ac:dyDescent="0.25"/>
    <row r="55808" ht="0" hidden="1" customHeight="1" x14ac:dyDescent="0.25"/>
    <row r="55809" ht="0" hidden="1" customHeight="1" x14ac:dyDescent="0.25"/>
    <row r="55810" ht="0" hidden="1" customHeight="1" x14ac:dyDescent="0.25"/>
    <row r="55811" ht="0" hidden="1" customHeight="1" x14ac:dyDescent="0.25"/>
    <row r="55812" ht="0" hidden="1" customHeight="1" x14ac:dyDescent="0.25"/>
    <row r="55813" ht="0" hidden="1" customHeight="1" x14ac:dyDescent="0.25"/>
    <row r="55814" ht="0" hidden="1" customHeight="1" x14ac:dyDescent="0.25"/>
    <row r="55815" ht="0" hidden="1" customHeight="1" x14ac:dyDescent="0.25"/>
    <row r="55816" ht="0" hidden="1" customHeight="1" x14ac:dyDescent="0.25"/>
    <row r="55817" ht="0" hidden="1" customHeight="1" x14ac:dyDescent="0.25"/>
    <row r="55818" ht="0" hidden="1" customHeight="1" x14ac:dyDescent="0.25"/>
    <row r="55819" ht="0" hidden="1" customHeight="1" x14ac:dyDescent="0.25"/>
    <row r="55820" ht="0" hidden="1" customHeight="1" x14ac:dyDescent="0.25"/>
    <row r="55821" ht="0" hidden="1" customHeight="1" x14ac:dyDescent="0.25"/>
    <row r="55822" ht="0" hidden="1" customHeight="1" x14ac:dyDescent="0.25"/>
    <row r="55823" ht="0" hidden="1" customHeight="1" x14ac:dyDescent="0.25"/>
    <row r="55824" ht="0" hidden="1" customHeight="1" x14ac:dyDescent="0.25"/>
    <row r="55825" ht="0" hidden="1" customHeight="1" x14ac:dyDescent="0.25"/>
    <row r="55826" ht="0" hidden="1" customHeight="1" x14ac:dyDescent="0.25"/>
    <row r="55827" ht="0" hidden="1" customHeight="1" x14ac:dyDescent="0.25"/>
    <row r="55828" ht="0" hidden="1" customHeight="1" x14ac:dyDescent="0.25"/>
    <row r="55829" ht="0" hidden="1" customHeight="1" x14ac:dyDescent="0.25"/>
    <row r="55830" ht="0" hidden="1" customHeight="1" x14ac:dyDescent="0.25"/>
    <row r="55831" ht="0" hidden="1" customHeight="1" x14ac:dyDescent="0.25"/>
    <row r="55832" ht="0" hidden="1" customHeight="1" x14ac:dyDescent="0.25"/>
    <row r="55833" ht="0" hidden="1" customHeight="1" x14ac:dyDescent="0.25"/>
    <row r="55834" ht="0" hidden="1" customHeight="1" x14ac:dyDescent="0.25"/>
    <row r="55835" ht="0" hidden="1" customHeight="1" x14ac:dyDescent="0.25"/>
    <row r="55836" ht="0" hidden="1" customHeight="1" x14ac:dyDescent="0.25"/>
    <row r="55837" ht="0" hidden="1" customHeight="1" x14ac:dyDescent="0.25"/>
    <row r="55838" ht="0" hidden="1" customHeight="1" x14ac:dyDescent="0.25"/>
    <row r="55839" ht="0" hidden="1" customHeight="1" x14ac:dyDescent="0.25"/>
    <row r="55840" ht="0" hidden="1" customHeight="1" x14ac:dyDescent="0.25"/>
    <row r="55841" ht="0" hidden="1" customHeight="1" x14ac:dyDescent="0.25"/>
    <row r="55842" ht="0" hidden="1" customHeight="1" x14ac:dyDescent="0.25"/>
    <row r="55843" ht="0" hidden="1" customHeight="1" x14ac:dyDescent="0.25"/>
    <row r="55844" ht="0" hidden="1" customHeight="1" x14ac:dyDescent="0.25"/>
    <row r="55845" ht="0" hidden="1" customHeight="1" x14ac:dyDescent="0.25"/>
    <row r="55846" ht="0" hidden="1" customHeight="1" x14ac:dyDescent="0.25"/>
    <row r="55847" ht="0" hidden="1" customHeight="1" x14ac:dyDescent="0.25"/>
    <row r="55848" ht="0" hidden="1" customHeight="1" x14ac:dyDescent="0.25"/>
    <row r="55849" ht="0" hidden="1" customHeight="1" x14ac:dyDescent="0.25"/>
    <row r="55850" ht="0" hidden="1" customHeight="1" x14ac:dyDescent="0.25"/>
    <row r="55851" ht="0" hidden="1" customHeight="1" x14ac:dyDescent="0.25"/>
    <row r="55852" ht="0" hidden="1" customHeight="1" x14ac:dyDescent="0.25"/>
    <row r="55853" ht="0" hidden="1" customHeight="1" x14ac:dyDescent="0.25"/>
    <row r="55854" ht="0" hidden="1" customHeight="1" x14ac:dyDescent="0.25"/>
    <row r="55855" ht="0" hidden="1" customHeight="1" x14ac:dyDescent="0.25"/>
    <row r="55856" ht="0" hidden="1" customHeight="1" x14ac:dyDescent="0.25"/>
    <row r="55857" ht="0" hidden="1" customHeight="1" x14ac:dyDescent="0.25"/>
    <row r="55858" ht="0" hidden="1" customHeight="1" x14ac:dyDescent="0.25"/>
    <row r="55859" ht="0" hidden="1" customHeight="1" x14ac:dyDescent="0.25"/>
    <row r="55860" ht="0" hidden="1" customHeight="1" x14ac:dyDescent="0.25"/>
    <row r="55861" ht="0" hidden="1" customHeight="1" x14ac:dyDescent="0.25"/>
    <row r="55862" ht="0" hidden="1" customHeight="1" x14ac:dyDescent="0.25"/>
    <row r="55863" ht="0" hidden="1" customHeight="1" x14ac:dyDescent="0.25"/>
    <row r="55864" ht="0" hidden="1" customHeight="1" x14ac:dyDescent="0.25"/>
    <row r="55865" ht="0" hidden="1" customHeight="1" x14ac:dyDescent="0.25"/>
    <row r="55866" ht="0" hidden="1" customHeight="1" x14ac:dyDescent="0.25"/>
    <row r="55867" ht="0" hidden="1" customHeight="1" x14ac:dyDescent="0.25"/>
    <row r="55868" ht="0" hidden="1" customHeight="1" x14ac:dyDescent="0.25"/>
    <row r="55869" ht="0" hidden="1" customHeight="1" x14ac:dyDescent="0.25"/>
    <row r="55870" ht="0" hidden="1" customHeight="1" x14ac:dyDescent="0.25"/>
    <row r="55871" ht="0" hidden="1" customHeight="1" x14ac:dyDescent="0.25"/>
    <row r="55872" ht="0" hidden="1" customHeight="1" x14ac:dyDescent="0.25"/>
    <row r="55873" ht="0" hidden="1" customHeight="1" x14ac:dyDescent="0.25"/>
    <row r="55874" ht="0" hidden="1" customHeight="1" x14ac:dyDescent="0.25"/>
    <row r="55875" ht="0" hidden="1" customHeight="1" x14ac:dyDescent="0.25"/>
    <row r="55876" ht="0" hidden="1" customHeight="1" x14ac:dyDescent="0.25"/>
    <row r="55877" ht="0" hidden="1" customHeight="1" x14ac:dyDescent="0.25"/>
    <row r="55878" ht="0" hidden="1" customHeight="1" x14ac:dyDescent="0.25"/>
    <row r="55879" ht="0" hidden="1" customHeight="1" x14ac:dyDescent="0.25"/>
    <row r="55880" ht="0" hidden="1" customHeight="1" x14ac:dyDescent="0.25"/>
    <row r="55881" ht="0" hidden="1" customHeight="1" x14ac:dyDescent="0.25"/>
    <row r="55882" ht="0" hidden="1" customHeight="1" x14ac:dyDescent="0.25"/>
    <row r="55883" ht="0" hidden="1" customHeight="1" x14ac:dyDescent="0.25"/>
    <row r="55884" ht="0" hidden="1" customHeight="1" x14ac:dyDescent="0.25"/>
    <row r="55885" ht="0" hidden="1" customHeight="1" x14ac:dyDescent="0.25"/>
    <row r="55886" ht="0" hidden="1" customHeight="1" x14ac:dyDescent="0.25"/>
    <row r="55887" ht="0" hidden="1" customHeight="1" x14ac:dyDescent="0.25"/>
    <row r="55888" ht="0" hidden="1" customHeight="1" x14ac:dyDescent="0.25"/>
    <row r="55889" ht="0" hidden="1" customHeight="1" x14ac:dyDescent="0.25"/>
    <row r="55890" ht="0" hidden="1" customHeight="1" x14ac:dyDescent="0.25"/>
    <row r="55891" ht="0" hidden="1" customHeight="1" x14ac:dyDescent="0.25"/>
    <row r="55892" ht="0" hidden="1" customHeight="1" x14ac:dyDescent="0.25"/>
    <row r="55893" ht="0" hidden="1" customHeight="1" x14ac:dyDescent="0.25"/>
    <row r="55894" ht="0" hidden="1" customHeight="1" x14ac:dyDescent="0.25"/>
    <row r="55895" ht="0" hidden="1" customHeight="1" x14ac:dyDescent="0.25"/>
    <row r="55896" ht="0" hidden="1" customHeight="1" x14ac:dyDescent="0.25"/>
    <row r="55897" ht="0" hidden="1" customHeight="1" x14ac:dyDescent="0.25"/>
    <row r="55898" ht="0" hidden="1" customHeight="1" x14ac:dyDescent="0.25"/>
    <row r="55899" ht="0" hidden="1" customHeight="1" x14ac:dyDescent="0.25"/>
    <row r="55900" ht="0" hidden="1" customHeight="1" x14ac:dyDescent="0.25"/>
    <row r="55901" ht="0" hidden="1" customHeight="1" x14ac:dyDescent="0.25"/>
    <row r="55902" ht="0" hidden="1" customHeight="1" x14ac:dyDescent="0.25"/>
    <row r="55903" ht="0" hidden="1" customHeight="1" x14ac:dyDescent="0.25"/>
    <row r="55904" ht="0" hidden="1" customHeight="1" x14ac:dyDescent="0.25"/>
    <row r="55905" ht="0" hidden="1" customHeight="1" x14ac:dyDescent="0.25"/>
    <row r="55906" ht="0" hidden="1" customHeight="1" x14ac:dyDescent="0.25"/>
    <row r="55907" ht="0" hidden="1" customHeight="1" x14ac:dyDescent="0.25"/>
    <row r="55908" ht="0" hidden="1" customHeight="1" x14ac:dyDescent="0.25"/>
    <row r="55909" ht="0" hidden="1" customHeight="1" x14ac:dyDescent="0.25"/>
    <row r="55910" ht="0" hidden="1" customHeight="1" x14ac:dyDescent="0.25"/>
    <row r="55911" ht="0" hidden="1" customHeight="1" x14ac:dyDescent="0.25"/>
    <row r="55912" ht="0" hidden="1" customHeight="1" x14ac:dyDescent="0.25"/>
    <row r="55913" ht="0" hidden="1" customHeight="1" x14ac:dyDescent="0.25"/>
    <row r="55914" ht="0" hidden="1" customHeight="1" x14ac:dyDescent="0.25"/>
    <row r="55915" ht="0" hidden="1" customHeight="1" x14ac:dyDescent="0.25"/>
    <row r="55916" ht="0" hidden="1" customHeight="1" x14ac:dyDescent="0.25"/>
    <row r="55917" ht="0" hidden="1" customHeight="1" x14ac:dyDescent="0.25"/>
    <row r="55918" ht="0" hidden="1" customHeight="1" x14ac:dyDescent="0.25"/>
    <row r="55919" ht="0" hidden="1" customHeight="1" x14ac:dyDescent="0.25"/>
    <row r="55920" ht="0" hidden="1" customHeight="1" x14ac:dyDescent="0.25"/>
    <row r="55921" ht="0" hidden="1" customHeight="1" x14ac:dyDescent="0.25"/>
    <row r="55922" ht="0" hidden="1" customHeight="1" x14ac:dyDescent="0.25"/>
    <row r="55923" ht="0" hidden="1" customHeight="1" x14ac:dyDescent="0.25"/>
    <row r="55924" ht="0" hidden="1" customHeight="1" x14ac:dyDescent="0.25"/>
    <row r="55925" ht="0" hidden="1" customHeight="1" x14ac:dyDescent="0.25"/>
    <row r="55926" ht="0" hidden="1" customHeight="1" x14ac:dyDescent="0.25"/>
    <row r="55927" ht="0" hidden="1" customHeight="1" x14ac:dyDescent="0.25"/>
    <row r="55928" ht="0" hidden="1" customHeight="1" x14ac:dyDescent="0.25"/>
    <row r="55929" ht="0" hidden="1" customHeight="1" x14ac:dyDescent="0.25"/>
    <row r="55930" ht="0" hidden="1" customHeight="1" x14ac:dyDescent="0.25"/>
    <row r="55931" ht="0" hidden="1" customHeight="1" x14ac:dyDescent="0.25"/>
    <row r="55932" ht="0" hidden="1" customHeight="1" x14ac:dyDescent="0.25"/>
    <row r="55933" ht="0" hidden="1" customHeight="1" x14ac:dyDescent="0.25"/>
    <row r="55934" ht="0" hidden="1" customHeight="1" x14ac:dyDescent="0.25"/>
    <row r="55935" ht="0" hidden="1" customHeight="1" x14ac:dyDescent="0.25"/>
    <row r="55936" ht="0" hidden="1" customHeight="1" x14ac:dyDescent="0.25"/>
    <row r="55937" ht="0" hidden="1" customHeight="1" x14ac:dyDescent="0.25"/>
    <row r="55938" ht="0" hidden="1" customHeight="1" x14ac:dyDescent="0.25"/>
    <row r="55939" ht="0" hidden="1" customHeight="1" x14ac:dyDescent="0.25"/>
    <row r="55940" ht="0" hidden="1" customHeight="1" x14ac:dyDescent="0.25"/>
    <row r="55941" ht="0" hidden="1" customHeight="1" x14ac:dyDescent="0.25"/>
    <row r="55942" ht="0" hidden="1" customHeight="1" x14ac:dyDescent="0.25"/>
    <row r="55943" ht="0" hidden="1" customHeight="1" x14ac:dyDescent="0.25"/>
    <row r="55944" ht="0" hidden="1" customHeight="1" x14ac:dyDescent="0.25"/>
    <row r="55945" ht="0" hidden="1" customHeight="1" x14ac:dyDescent="0.25"/>
    <row r="55946" ht="0" hidden="1" customHeight="1" x14ac:dyDescent="0.25"/>
    <row r="55947" ht="0" hidden="1" customHeight="1" x14ac:dyDescent="0.25"/>
    <row r="55948" ht="0" hidden="1" customHeight="1" x14ac:dyDescent="0.25"/>
    <row r="55949" ht="0" hidden="1" customHeight="1" x14ac:dyDescent="0.25"/>
    <row r="55950" ht="0" hidden="1" customHeight="1" x14ac:dyDescent="0.25"/>
    <row r="55951" ht="0" hidden="1" customHeight="1" x14ac:dyDescent="0.25"/>
    <row r="55952" ht="0" hidden="1" customHeight="1" x14ac:dyDescent="0.25"/>
    <row r="55953" ht="0" hidden="1" customHeight="1" x14ac:dyDescent="0.25"/>
    <row r="55954" ht="0" hidden="1" customHeight="1" x14ac:dyDescent="0.25"/>
    <row r="55955" ht="0" hidden="1" customHeight="1" x14ac:dyDescent="0.25"/>
    <row r="55956" ht="0" hidden="1" customHeight="1" x14ac:dyDescent="0.25"/>
    <row r="55957" ht="0" hidden="1" customHeight="1" x14ac:dyDescent="0.25"/>
    <row r="55958" ht="0" hidden="1" customHeight="1" x14ac:dyDescent="0.25"/>
    <row r="55959" ht="0" hidden="1" customHeight="1" x14ac:dyDescent="0.25"/>
    <row r="55960" ht="0" hidden="1" customHeight="1" x14ac:dyDescent="0.25"/>
    <row r="55961" ht="0" hidden="1" customHeight="1" x14ac:dyDescent="0.25"/>
    <row r="55962" ht="0" hidden="1" customHeight="1" x14ac:dyDescent="0.25"/>
    <row r="55963" ht="0" hidden="1" customHeight="1" x14ac:dyDescent="0.25"/>
    <row r="55964" ht="0" hidden="1" customHeight="1" x14ac:dyDescent="0.25"/>
    <row r="55965" ht="0" hidden="1" customHeight="1" x14ac:dyDescent="0.25"/>
    <row r="55966" ht="0" hidden="1" customHeight="1" x14ac:dyDescent="0.25"/>
    <row r="55967" ht="0" hidden="1" customHeight="1" x14ac:dyDescent="0.25"/>
    <row r="55968" ht="0" hidden="1" customHeight="1" x14ac:dyDescent="0.25"/>
    <row r="55969" ht="0" hidden="1" customHeight="1" x14ac:dyDescent="0.25"/>
    <row r="55970" ht="0" hidden="1" customHeight="1" x14ac:dyDescent="0.25"/>
    <row r="55971" ht="0" hidden="1" customHeight="1" x14ac:dyDescent="0.25"/>
    <row r="55972" ht="0" hidden="1" customHeight="1" x14ac:dyDescent="0.25"/>
    <row r="55973" ht="0" hidden="1" customHeight="1" x14ac:dyDescent="0.25"/>
    <row r="55974" ht="0" hidden="1" customHeight="1" x14ac:dyDescent="0.25"/>
    <row r="55975" ht="0" hidden="1" customHeight="1" x14ac:dyDescent="0.25"/>
    <row r="55976" ht="0" hidden="1" customHeight="1" x14ac:dyDescent="0.25"/>
    <row r="55977" ht="0" hidden="1" customHeight="1" x14ac:dyDescent="0.25"/>
    <row r="55978" ht="0" hidden="1" customHeight="1" x14ac:dyDescent="0.25"/>
    <row r="55979" ht="0" hidden="1" customHeight="1" x14ac:dyDescent="0.25"/>
    <row r="55980" ht="0" hidden="1" customHeight="1" x14ac:dyDescent="0.25"/>
    <row r="55981" ht="0" hidden="1" customHeight="1" x14ac:dyDescent="0.25"/>
    <row r="55982" ht="0" hidden="1" customHeight="1" x14ac:dyDescent="0.25"/>
    <row r="55983" ht="0" hidden="1" customHeight="1" x14ac:dyDescent="0.25"/>
    <row r="55984" ht="0" hidden="1" customHeight="1" x14ac:dyDescent="0.25"/>
    <row r="55985" ht="0" hidden="1" customHeight="1" x14ac:dyDescent="0.25"/>
    <row r="55986" ht="0" hidden="1" customHeight="1" x14ac:dyDescent="0.25"/>
    <row r="55987" ht="0" hidden="1" customHeight="1" x14ac:dyDescent="0.25"/>
    <row r="55988" ht="0" hidden="1" customHeight="1" x14ac:dyDescent="0.25"/>
    <row r="55989" ht="0" hidden="1" customHeight="1" x14ac:dyDescent="0.25"/>
    <row r="55990" ht="0" hidden="1" customHeight="1" x14ac:dyDescent="0.25"/>
    <row r="55991" ht="0" hidden="1" customHeight="1" x14ac:dyDescent="0.25"/>
    <row r="55992" ht="0" hidden="1" customHeight="1" x14ac:dyDescent="0.25"/>
    <row r="55993" ht="0" hidden="1" customHeight="1" x14ac:dyDescent="0.25"/>
    <row r="55994" ht="0" hidden="1" customHeight="1" x14ac:dyDescent="0.25"/>
    <row r="55995" ht="0" hidden="1" customHeight="1" x14ac:dyDescent="0.25"/>
    <row r="55996" ht="0" hidden="1" customHeight="1" x14ac:dyDescent="0.25"/>
    <row r="55997" ht="0" hidden="1" customHeight="1" x14ac:dyDescent="0.25"/>
    <row r="55998" ht="0" hidden="1" customHeight="1" x14ac:dyDescent="0.25"/>
    <row r="55999" ht="0" hidden="1" customHeight="1" x14ac:dyDescent="0.25"/>
    <row r="56000" ht="0" hidden="1" customHeight="1" x14ac:dyDescent="0.25"/>
    <row r="56001" ht="0" hidden="1" customHeight="1" x14ac:dyDescent="0.25"/>
    <row r="56002" ht="0" hidden="1" customHeight="1" x14ac:dyDescent="0.25"/>
    <row r="56003" ht="0" hidden="1" customHeight="1" x14ac:dyDescent="0.25"/>
    <row r="56004" ht="0" hidden="1" customHeight="1" x14ac:dyDescent="0.25"/>
    <row r="56005" ht="0" hidden="1" customHeight="1" x14ac:dyDescent="0.25"/>
    <row r="56006" ht="0" hidden="1" customHeight="1" x14ac:dyDescent="0.25"/>
    <row r="56007" ht="0" hidden="1" customHeight="1" x14ac:dyDescent="0.25"/>
    <row r="56008" ht="0" hidden="1" customHeight="1" x14ac:dyDescent="0.25"/>
    <row r="56009" ht="0" hidden="1" customHeight="1" x14ac:dyDescent="0.25"/>
    <row r="56010" ht="0" hidden="1" customHeight="1" x14ac:dyDescent="0.25"/>
    <row r="56011" ht="0" hidden="1" customHeight="1" x14ac:dyDescent="0.25"/>
    <row r="56012" ht="0" hidden="1" customHeight="1" x14ac:dyDescent="0.25"/>
    <row r="56013" ht="0" hidden="1" customHeight="1" x14ac:dyDescent="0.25"/>
    <row r="56014" ht="0" hidden="1" customHeight="1" x14ac:dyDescent="0.25"/>
    <row r="56015" ht="0" hidden="1" customHeight="1" x14ac:dyDescent="0.25"/>
    <row r="56016" ht="0" hidden="1" customHeight="1" x14ac:dyDescent="0.25"/>
    <row r="56017" ht="0" hidden="1" customHeight="1" x14ac:dyDescent="0.25"/>
    <row r="56018" ht="0" hidden="1" customHeight="1" x14ac:dyDescent="0.25"/>
    <row r="56019" ht="0" hidden="1" customHeight="1" x14ac:dyDescent="0.25"/>
    <row r="56020" ht="0" hidden="1" customHeight="1" x14ac:dyDescent="0.25"/>
    <row r="56021" ht="0" hidden="1" customHeight="1" x14ac:dyDescent="0.25"/>
    <row r="56022" ht="0" hidden="1" customHeight="1" x14ac:dyDescent="0.25"/>
    <row r="56023" ht="0" hidden="1" customHeight="1" x14ac:dyDescent="0.25"/>
    <row r="56024" ht="0" hidden="1" customHeight="1" x14ac:dyDescent="0.25"/>
    <row r="56025" ht="0" hidden="1" customHeight="1" x14ac:dyDescent="0.25"/>
    <row r="56026" ht="0" hidden="1" customHeight="1" x14ac:dyDescent="0.25"/>
    <row r="56027" ht="0" hidden="1" customHeight="1" x14ac:dyDescent="0.25"/>
    <row r="56028" ht="0" hidden="1" customHeight="1" x14ac:dyDescent="0.25"/>
    <row r="56029" ht="0" hidden="1" customHeight="1" x14ac:dyDescent="0.25"/>
    <row r="56030" ht="0" hidden="1" customHeight="1" x14ac:dyDescent="0.25"/>
    <row r="56031" ht="0" hidden="1" customHeight="1" x14ac:dyDescent="0.25"/>
    <row r="56032" ht="0" hidden="1" customHeight="1" x14ac:dyDescent="0.25"/>
    <row r="56033" ht="0" hidden="1" customHeight="1" x14ac:dyDescent="0.25"/>
    <row r="56034" ht="0" hidden="1" customHeight="1" x14ac:dyDescent="0.25"/>
    <row r="56035" ht="0" hidden="1" customHeight="1" x14ac:dyDescent="0.25"/>
    <row r="56036" ht="0" hidden="1" customHeight="1" x14ac:dyDescent="0.25"/>
    <row r="56037" ht="0" hidden="1" customHeight="1" x14ac:dyDescent="0.25"/>
    <row r="56038" ht="0" hidden="1" customHeight="1" x14ac:dyDescent="0.25"/>
    <row r="56039" ht="0" hidden="1" customHeight="1" x14ac:dyDescent="0.25"/>
    <row r="56040" ht="0" hidden="1" customHeight="1" x14ac:dyDescent="0.25"/>
    <row r="56041" ht="0" hidden="1" customHeight="1" x14ac:dyDescent="0.25"/>
    <row r="56042" ht="0" hidden="1" customHeight="1" x14ac:dyDescent="0.25"/>
    <row r="56043" ht="0" hidden="1" customHeight="1" x14ac:dyDescent="0.25"/>
    <row r="56044" ht="0" hidden="1" customHeight="1" x14ac:dyDescent="0.25"/>
    <row r="56045" ht="0" hidden="1" customHeight="1" x14ac:dyDescent="0.25"/>
    <row r="56046" ht="0" hidden="1" customHeight="1" x14ac:dyDescent="0.25"/>
    <row r="56047" ht="0" hidden="1" customHeight="1" x14ac:dyDescent="0.25"/>
    <row r="56048" ht="0" hidden="1" customHeight="1" x14ac:dyDescent="0.25"/>
    <row r="56049" ht="0" hidden="1" customHeight="1" x14ac:dyDescent="0.25"/>
    <row r="56050" ht="0" hidden="1" customHeight="1" x14ac:dyDescent="0.25"/>
    <row r="56051" ht="0" hidden="1" customHeight="1" x14ac:dyDescent="0.25"/>
    <row r="56052" ht="0" hidden="1" customHeight="1" x14ac:dyDescent="0.25"/>
    <row r="56053" ht="0" hidden="1" customHeight="1" x14ac:dyDescent="0.25"/>
    <row r="56054" ht="0" hidden="1" customHeight="1" x14ac:dyDescent="0.25"/>
    <row r="56055" ht="0" hidden="1" customHeight="1" x14ac:dyDescent="0.25"/>
    <row r="56056" ht="0" hidden="1" customHeight="1" x14ac:dyDescent="0.25"/>
    <row r="56057" ht="0" hidden="1" customHeight="1" x14ac:dyDescent="0.25"/>
    <row r="56058" ht="0" hidden="1" customHeight="1" x14ac:dyDescent="0.25"/>
    <row r="56059" ht="0" hidden="1" customHeight="1" x14ac:dyDescent="0.25"/>
    <row r="56060" ht="0" hidden="1" customHeight="1" x14ac:dyDescent="0.25"/>
    <row r="56061" ht="0" hidden="1" customHeight="1" x14ac:dyDescent="0.25"/>
    <row r="56062" ht="0" hidden="1" customHeight="1" x14ac:dyDescent="0.25"/>
    <row r="56063" ht="0" hidden="1" customHeight="1" x14ac:dyDescent="0.25"/>
    <row r="56064" ht="0" hidden="1" customHeight="1" x14ac:dyDescent="0.25"/>
    <row r="56065" ht="0" hidden="1" customHeight="1" x14ac:dyDescent="0.25"/>
    <row r="56066" ht="0" hidden="1" customHeight="1" x14ac:dyDescent="0.25"/>
    <row r="56067" ht="0" hidden="1" customHeight="1" x14ac:dyDescent="0.25"/>
    <row r="56068" ht="0" hidden="1" customHeight="1" x14ac:dyDescent="0.25"/>
    <row r="56069" ht="0" hidden="1" customHeight="1" x14ac:dyDescent="0.25"/>
    <row r="56070" ht="0" hidden="1" customHeight="1" x14ac:dyDescent="0.25"/>
    <row r="56071" ht="0" hidden="1" customHeight="1" x14ac:dyDescent="0.25"/>
    <row r="56072" ht="0" hidden="1" customHeight="1" x14ac:dyDescent="0.25"/>
    <row r="56073" ht="0" hidden="1" customHeight="1" x14ac:dyDescent="0.25"/>
    <row r="56074" ht="0" hidden="1" customHeight="1" x14ac:dyDescent="0.25"/>
    <row r="56075" ht="0" hidden="1" customHeight="1" x14ac:dyDescent="0.25"/>
    <row r="56076" ht="0" hidden="1" customHeight="1" x14ac:dyDescent="0.25"/>
    <row r="56077" ht="0" hidden="1" customHeight="1" x14ac:dyDescent="0.25"/>
    <row r="56078" ht="0" hidden="1" customHeight="1" x14ac:dyDescent="0.25"/>
    <row r="56079" ht="0" hidden="1" customHeight="1" x14ac:dyDescent="0.25"/>
    <row r="56080" ht="0" hidden="1" customHeight="1" x14ac:dyDescent="0.25"/>
    <row r="56081" ht="0" hidden="1" customHeight="1" x14ac:dyDescent="0.25"/>
    <row r="56082" ht="0" hidden="1" customHeight="1" x14ac:dyDescent="0.25"/>
    <row r="56083" ht="0" hidden="1" customHeight="1" x14ac:dyDescent="0.25"/>
    <row r="56084" ht="0" hidden="1" customHeight="1" x14ac:dyDescent="0.25"/>
    <row r="56085" ht="0" hidden="1" customHeight="1" x14ac:dyDescent="0.25"/>
    <row r="56086" ht="0" hidden="1" customHeight="1" x14ac:dyDescent="0.25"/>
    <row r="56087" ht="0" hidden="1" customHeight="1" x14ac:dyDescent="0.25"/>
    <row r="56088" ht="0" hidden="1" customHeight="1" x14ac:dyDescent="0.25"/>
    <row r="56089" ht="0" hidden="1" customHeight="1" x14ac:dyDescent="0.25"/>
    <row r="56090" ht="0" hidden="1" customHeight="1" x14ac:dyDescent="0.25"/>
    <row r="56091" ht="0" hidden="1" customHeight="1" x14ac:dyDescent="0.25"/>
    <row r="56092" ht="0" hidden="1" customHeight="1" x14ac:dyDescent="0.25"/>
    <row r="56093" ht="0" hidden="1" customHeight="1" x14ac:dyDescent="0.25"/>
    <row r="56094" ht="0" hidden="1" customHeight="1" x14ac:dyDescent="0.25"/>
    <row r="56095" ht="0" hidden="1" customHeight="1" x14ac:dyDescent="0.25"/>
    <row r="56096" ht="0" hidden="1" customHeight="1" x14ac:dyDescent="0.25"/>
    <row r="56097" ht="0" hidden="1" customHeight="1" x14ac:dyDescent="0.25"/>
    <row r="56098" ht="0" hidden="1" customHeight="1" x14ac:dyDescent="0.25"/>
    <row r="56099" ht="0" hidden="1" customHeight="1" x14ac:dyDescent="0.25"/>
    <row r="56100" ht="0" hidden="1" customHeight="1" x14ac:dyDescent="0.25"/>
    <row r="56101" ht="0" hidden="1" customHeight="1" x14ac:dyDescent="0.25"/>
    <row r="56102" ht="0" hidden="1" customHeight="1" x14ac:dyDescent="0.25"/>
    <row r="56103" ht="0" hidden="1" customHeight="1" x14ac:dyDescent="0.25"/>
    <row r="56104" ht="0" hidden="1" customHeight="1" x14ac:dyDescent="0.25"/>
    <row r="56105" ht="0" hidden="1" customHeight="1" x14ac:dyDescent="0.25"/>
    <row r="56106" ht="0" hidden="1" customHeight="1" x14ac:dyDescent="0.25"/>
    <row r="56107" ht="0" hidden="1" customHeight="1" x14ac:dyDescent="0.25"/>
    <row r="56108" ht="0" hidden="1" customHeight="1" x14ac:dyDescent="0.25"/>
    <row r="56109" ht="0" hidden="1" customHeight="1" x14ac:dyDescent="0.25"/>
    <row r="56110" ht="0" hidden="1" customHeight="1" x14ac:dyDescent="0.25"/>
    <row r="56111" ht="0" hidden="1" customHeight="1" x14ac:dyDescent="0.25"/>
    <row r="56112" ht="0" hidden="1" customHeight="1" x14ac:dyDescent="0.25"/>
    <row r="56113" ht="0" hidden="1" customHeight="1" x14ac:dyDescent="0.25"/>
    <row r="56114" ht="0" hidden="1" customHeight="1" x14ac:dyDescent="0.25"/>
    <row r="56115" ht="0" hidden="1" customHeight="1" x14ac:dyDescent="0.25"/>
    <row r="56116" ht="0" hidden="1" customHeight="1" x14ac:dyDescent="0.25"/>
    <row r="56117" ht="0" hidden="1" customHeight="1" x14ac:dyDescent="0.25"/>
    <row r="56118" ht="0" hidden="1" customHeight="1" x14ac:dyDescent="0.25"/>
    <row r="56119" ht="0" hidden="1" customHeight="1" x14ac:dyDescent="0.25"/>
    <row r="56120" ht="0" hidden="1" customHeight="1" x14ac:dyDescent="0.25"/>
    <row r="56121" ht="0" hidden="1" customHeight="1" x14ac:dyDescent="0.25"/>
    <row r="56122" ht="0" hidden="1" customHeight="1" x14ac:dyDescent="0.25"/>
    <row r="56123" ht="0" hidden="1" customHeight="1" x14ac:dyDescent="0.25"/>
    <row r="56124" ht="0" hidden="1" customHeight="1" x14ac:dyDescent="0.25"/>
    <row r="56125" ht="0" hidden="1" customHeight="1" x14ac:dyDescent="0.25"/>
    <row r="56126" ht="0" hidden="1" customHeight="1" x14ac:dyDescent="0.25"/>
    <row r="56127" ht="0" hidden="1" customHeight="1" x14ac:dyDescent="0.25"/>
    <row r="56128" ht="0" hidden="1" customHeight="1" x14ac:dyDescent="0.25"/>
    <row r="56129" ht="0" hidden="1" customHeight="1" x14ac:dyDescent="0.25"/>
    <row r="56130" ht="0" hidden="1" customHeight="1" x14ac:dyDescent="0.25"/>
    <row r="56131" ht="0" hidden="1" customHeight="1" x14ac:dyDescent="0.25"/>
    <row r="56132" ht="0" hidden="1" customHeight="1" x14ac:dyDescent="0.25"/>
    <row r="56133" ht="0" hidden="1" customHeight="1" x14ac:dyDescent="0.25"/>
    <row r="56134" ht="0" hidden="1" customHeight="1" x14ac:dyDescent="0.25"/>
    <row r="56135" ht="0" hidden="1" customHeight="1" x14ac:dyDescent="0.25"/>
    <row r="56136" ht="0" hidden="1" customHeight="1" x14ac:dyDescent="0.25"/>
    <row r="56137" ht="0" hidden="1" customHeight="1" x14ac:dyDescent="0.25"/>
    <row r="56138" ht="0" hidden="1" customHeight="1" x14ac:dyDescent="0.25"/>
    <row r="56139" ht="0" hidden="1" customHeight="1" x14ac:dyDescent="0.25"/>
    <row r="56140" ht="0" hidden="1" customHeight="1" x14ac:dyDescent="0.25"/>
    <row r="56141" ht="0" hidden="1" customHeight="1" x14ac:dyDescent="0.25"/>
    <row r="56142" ht="0" hidden="1" customHeight="1" x14ac:dyDescent="0.25"/>
    <row r="56143" ht="0" hidden="1" customHeight="1" x14ac:dyDescent="0.25"/>
    <row r="56144" ht="0" hidden="1" customHeight="1" x14ac:dyDescent="0.25"/>
    <row r="56145" ht="0" hidden="1" customHeight="1" x14ac:dyDescent="0.25"/>
    <row r="56146" ht="0" hidden="1" customHeight="1" x14ac:dyDescent="0.25"/>
    <row r="56147" ht="0" hidden="1" customHeight="1" x14ac:dyDescent="0.25"/>
    <row r="56148" ht="0" hidden="1" customHeight="1" x14ac:dyDescent="0.25"/>
    <row r="56149" ht="0" hidden="1" customHeight="1" x14ac:dyDescent="0.25"/>
    <row r="56150" ht="0" hidden="1" customHeight="1" x14ac:dyDescent="0.25"/>
    <row r="56151" ht="0" hidden="1" customHeight="1" x14ac:dyDescent="0.25"/>
    <row r="56152" ht="0" hidden="1" customHeight="1" x14ac:dyDescent="0.25"/>
    <row r="56153" ht="0" hidden="1" customHeight="1" x14ac:dyDescent="0.25"/>
    <row r="56154" ht="0" hidden="1" customHeight="1" x14ac:dyDescent="0.25"/>
    <row r="56155" ht="0" hidden="1" customHeight="1" x14ac:dyDescent="0.25"/>
    <row r="56156" ht="0" hidden="1" customHeight="1" x14ac:dyDescent="0.25"/>
    <row r="56157" ht="0" hidden="1" customHeight="1" x14ac:dyDescent="0.25"/>
    <row r="56158" ht="0" hidden="1" customHeight="1" x14ac:dyDescent="0.25"/>
    <row r="56159" ht="0" hidden="1" customHeight="1" x14ac:dyDescent="0.25"/>
    <row r="56160" ht="0" hidden="1" customHeight="1" x14ac:dyDescent="0.25"/>
    <row r="56161" ht="0" hidden="1" customHeight="1" x14ac:dyDescent="0.25"/>
    <row r="56162" ht="0" hidden="1" customHeight="1" x14ac:dyDescent="0.25"/>
    <row r="56163" ht="0" hidden="1" customHeight="1" x14ac:dyDescent="0.25"/>
    <row r="56164" ht="0" hidden="1" customHeight="1" x14ac:dyDescent="0.25"/>
    <row r="56165" ht="0" hidden="1" customHeight="1" x14ac:dyDescent="0.25"/>
    <row r="56166" ht="0" hidden="1" customHeight="1" x14ac:dyDescent="0.25"/>
    <row r="56167" ht="0" hidden="1" customHeight="1" x14ac:dyDescent="0.25"/>
    <row r="56168" ht="0" hidden="1" customHeight="1" x14ac:dyDescent="0.25"/>
    <row r="56169" ht="0" hidden="1" customHeight="1" x14ac:dyDescent="0.25"/>
    <row r="56170" ht="0" hidden="1" customHeight="1" x14ac:dyDescent="0.25"/>
    <row r="56171" ht="0" hidden="1" customHeight="1" x14ac:dyDescent="0.25"/>
    <row r="56172" ht="0" hidden="1" customHeight="1" x14ac:dyDescent="0.25"/>
    <row r="56173" ht="0" hidden="1" customHeight="1" x14ac:dyDescent="0.25"/>
    <row r="56174" ht="0" hidden="1" customHeight="1" x14ac:dyDescent="0.25"/>
    <row r="56175" ht="0" hidden="1" customHeight="1" x14ac:dyDescent="0.25"/>
    <row r="56176" ht="0" hidden="1" customHeight="1" x14ac:dyDescent="0.25"/>
    <row r="56177" ht="0" hidden="1" customHeight="1" x14ac:dyDescent="0.25"/>
    <row r="56178" ht="0" hidden="1" customHeight="1" x14ac:dyDescent="0.25"/>
    <row r="56179" ht="0" hidden="1" customHeight="1" x14ac:dyDescent="0.25"/>
    <row r="56180" ht="0" hidden="1" customHeight="1" x14ac:dyDescent="0.25"/>
    <row r="56181" ht="0" hidden="1" customHeight="1" x14ac:dyDescent="0.25"/>
    <row r="56182" ht="0" hidden="1" customHeight="1" x14ac:dyDescent="0.25"/>
    <row r="56183" ht="0" hidden="1" customHeight="1" x14ac:dyDescent="0.25"/>
    <row r="56184" ht="0" hidden="1" customHeight="1" x14ac:dyDescent="0.25"/>
    <row r="56185" ht="0" hidden="1" customHeight="1" x14ac:dyDescent="0.25"/>
    <row r="56186" ht="0" hidden="1" customHeight="1" x14ac:dyDescent="0.25"/>
    <row r="56187" ht="0" hidden="1" customHeight="1" x14ac:dyDescent="0.25"/>
    <row r="56188" ht="0" hidden="1" customHeight="1" x14ac:dyDescent="0.25"/>
    <row r="56189" ht="0" hidden="1" customHeight="1" x14ac:dyDescent="0.25"/>
    <row r="56190" ht="0" hidden="1" customHeight="1" x14ac:dyDescent="0.25"/>
    <row r="56191" ht="0" hidden="1" customHeight="1" x14ac:dyDescent="0.25"/>
    <row r="56192" ht="0" hidden="1" customHeight="1" x14ac:dyDescent="0.25"/>
    <row r="56193" ht="0" hidden="1" customHeight="1" x14ac:dyDescent="0.25"/>
    <row r="56194" ht="0" hidden="1" customHeight="1" x14ac:dyDescent="0.25"/>
    <row r="56195" ht="0" hidden="1" customHeight="1" x14ac:dyDescent="0.25"/>
    <row r="56196" ht="0" hidden="1" customHeight="1" x14ac:dyDescent="0.25"/>
    <row r="56197" ht="0" hidden="1" customHeight="1" x14ac:dyDescent="0.25"/>
    <row r="56198" ht="0" hidden="1" customHeight="1" x14ac:dyDescent="0.25"/>
    <row r="56199" ht="0" hidden="1" customHeight="1" x14ac:dyDescent="0.25"/>
    <row r="56200" ht="0" hidden="1" customHeight="1" x14ac:dyDescent="0.25"/>
    <row r="56201" ht="0" hidden="1" customHeight="1" x14ac:dyDescent="0.25"/>
    <row r="56202" ht="0" hidden="1" customHeight="1" x14ac:dyDescent="0.25"/>
    <row r="56203" ht="0" hidden="1" customHeight="1" x14ac:dyDescent="0.25"/>
    <row r="56204" ht="0" hidden="1" customHeight="1" x14ac:dyDescent="0.25"/>
    <row r="56205" ht="0" hidden="1" customHeight="1" x14ac:dyDescent="0.25"/>
    <row r="56206" ht="0" hidden="1" customHeight="1" x14ac:dyDescent="0.25"/>
    <row r="56207" ht="0" hidden="1" customHeight="1" x14ac:dyDescent="0.25"/>
    <row r="56208" ht="0" hidden="1" customHeight="1" x14ac:dyDescent="0.25"/>
    <row r="56209" ht="0" hidden="1" customHeight="1" x14ac:dyDescent="0.25"/>
    <row r="56210" ht="0" hidden="1" customHeight="1" x14ac:dyDescent="0.25"/>
    <row r="56211" ht="0" hidden="1" customHeight="1" x14ac:dyDescent="0.25"/>
    <row r="56212" ht="0" hidden="1" customHeight="1" x14ac:dyDescent="0.25"/>
    <row r="56213" ht="0" hidden="1" customHeight="1" x14ac:dyDescent="0.25"/>
    <row r="56214" ht="0" hidden="1" customHeight="1" x14ac:dyDescent="0.25"/>
    <row r="56215" ht="0" hidden="1" customHeight="1" x14ac:dyDescent="0.25"/>
    <row r="56216" ht="0" hidden="1" customHeight="1" x14ac:dyDescent="0.25"/>
    <row r="56217" ht="0" hidden="1" customHeight="1" x14ac:dyDescent="0.25"/>
    <row r="56218" ht="0" hidden="1" customHeight="1" x14ac:dyDescent="0.25"/>
    <row r="56219" ht="0" hidden="1" customHeight="1" x14ac:dyDescent="0.25"/>
    <row r="56220" ht="0" hidden="1" customHeight="1" x14ac:dyDescent="0.25"/>
    <row r="56221" ht="0" hidden="1" customHeight="1" x14ac:dyDescent="0.25"/>
    <row r="56222" ht="0" hidden="1" customHeight="1" x14ac:dyDescent="0.25"/>
    <row r="56223" ht="0" hidden="1" customHeight="1" x14ac:dyDescent="0.25"/>
    <row r="56224" ht="0" hidden="1" customHeight="1" x14ac:dyDescent="0.25"/>
    <row r="56225" ht="0" hidden="1" customHeight="1" x14ac:dyDescent="0.25"/>
    <row r="56226" ht="0" hidden="1" customHeight="1" x14ac:dyDescent="0.25"/>
    <row r="56227" ht="0" hidden="1" customHeight="1" x14ac:dyDescent="0.25"/>
    <row r="56228" ht="0" hidden="1" customHeight="1" x14ac:dyDescent="0.25"/>
    <row r="56229" ht="0" hidden="1" customHeight="1" x14ac:dyDescent="0.25"/>
    <row r="56230" ht="0" hidden="1" customHeight="1" x14ac:dyDescent="0.25"/>
    <row r="56231" ht="0" hidden="1" customHeight="1" x14ac:dyDescent="0.25"/>
    <row r="56232" ht="0" hidden="1" customHeight="1" x14ac:dyDescent="0.25"/>
    <row r="56233" ht="0" hidden="1" customHeight="1" x14ac:dyDescent="0.25"/>
    <row r="56234" ht="0" hidden="1" customHeight="1" x14ac:dyDescent="0.25"/>
    <row r="56235" ht="0" hidden="1" customHeight="1" x14ac:dyDescent="0.25"/>
    <row r="56236" ht="0" hidden="1" customHeight="1" x14ac:dyDescent="0.25"/>
    <row r="56237" ht="0" hidden="1" customHeight="1" x14ac:dyDescent="0.25"/>
    <row r="56238" ht="0" hidden="1" customHeight="1" x14ac:dyDescent="0.25"/>
    <row r="56239" ht="0" hidden="1" customHeight="1" x14ac:dyDescent="0.25"/>
    <row r="56240" ht="0" hidden="1" customHeight="1" x14ac:dyDescent="0.25"/>
    <row r="56241" ht="0" hidden="1" customHeight="1" x14ac:dyDescent="0.25"/>
    <row r="56242" ht="0" hidden="1" customHeight="1" x14ac:dyDescent="0.25"/>
    <row r="56243" ht="0" hidden="1" customHeight="1" x14ac:dyDescent="0.25"/>
    <row r="56244" ht="0" hidden="1" customHeight="1" x14ac:dyDescent="0.25"/>
    <row r="56245" ht="0" hidden="1" customHeight="1" x14ac:dyDescent="0.25"/>
    <row r="56246" ht="0" hidden="1" customHeight="1" x14ac:dyDescent="0.25"/>
    <row r="56247" ht="0" hidden="1" customHeight="1" x14ac:dyDescent="0.25"/>
    <row r="56248" ht="0" hidden="1" customHeight="1" x14ac:dyDescent="0.25"/>
    <row r="56249" ht="0" hidden="1" customHeight="1" x14ac:dyDescent="0.25"/>
    <row r="56250" ht="0" hidden="1" customHeight="1" x14ac:dyDescent="0.25"/>
    <row r="56251" ht="0" hidden="1" customHeight="1" x14ac:dyDescent="0.25"/>
    <row r="56252" ht="0" hidden="1" customHeight="1" x14ac:dyDescent="0.25"/>
    <row r="56253" ht="0" hidden="1" customHeight="1" x14ac:dyDescent="0.25"/>
    <row r="56254" ht="0" hidden="1" customHeight="1" x14ac:dyDescent="0.25"/>
    <row r="56255" ht="0" hidden="1" customHeight="1" x14ac:dyDescent="0.25"/>
    <row r="56256" ht="0" hidden="1" customHeight="1" x14ac:dyDescent="0.25"/>
    <row r="56257" ht="0" hidden="1" customHeight="1" x14ac:dyDescent="0.25"/>
    <row r="56258" ht="0" hidden="1" customHeight="1" x14ac:dyDescent="0.25"/>
    <row r="56259" ht="0" hidden="1" customHeight="1" x14ac:dyDescent="0.25"/>
    <row r="56260" ht="0" hidden="1" customHeight="1" x14ac:dyDescent="0.25"/>
    <row r="56261" ht="0" hidden="1" customHeight="1" x14ac:dyDescent="0.25"/>
    <row r="56262" ht="0" hidden="1" customHeight="1" x14ac:dyDescent="0.25"/>
    <row r="56263" ht="0" hidden="1" customHeight="1" x14ac:dyDescent="0.25"/>
    <row r="56264" ht="0" hidden="1" customHeight="1" x14ac:dyDescent="0.25"/>
    <row r="56265" ht="0" hidden="1" customHeight="1" x14ac:dyDescent="0.25"/>
    <row r="56266" ht="0" hidden="1" customHeight="1" x14ac:dyDescent="0.25"/>
    <row r="56267" ht="0" hidden="1" customHeight="1" x14ac:dyDescent="0.25"/>
    <row r="56268" ht="0" hidden="1" customHeight="1" x14ac:dyDescent="0.25"/>
    <row r="56269" ht="0" hidden="1" customHeight="1" x14ac:dyDescent="0.25"/>
    <row r="56270" ht="0" hidden="1" customHeight="1" x14ac:dyDescent="0.25"/>
    <row r="56271" ht="0" hidden="1" customHeight="1" x14ac:dyDescent="0.25"/>
    <row r="56272" ht="0" hidden="1" customHeight="1" x14ac:dyDescent="0.25"/>
    <row r="56273" ht="0" hidden="1" customHeight="1" x14ac:dyDescent="0.25"/>
    <row r="56274" ht="0" hidden="1" customHeight="1" x14ac:dyDescent="0.25"/>
    <row r="56275" ht="0" hidden="1" customHeight="1" x14ac:dyDescent="0.25"/>
    <row r="56276" ht="0" hidden="1" customHeight="1" x14ac:dyDescent="0.25"/>
    <row r="56277" ht="0" hidden="1" customHeight="1" x14ac:dyDescent="0.25"/>
    <row r="56278" ht="0" hidden="1" customHeight="1" x14ac:dyDescent="0.25"/>
    <row r="56279" ht="0" hidden="1" customHeight="1" x14ac:dyDescent="0.25"/>
    <row r="56280" ht="0" hidden="1" customHeight="1" x14ac:dyDescent="0.25"/>
    <row r="56281" ht="0" hidden="1" customHeight="1" x14ac:dyDescent="0.25"/>
    <row r="56282" ht="0" hidden="1" customHeight="1" x14ac:dyDescent="0.25"/>
    <row r="56283" ht="0" hidden="1" customHeight="1" x14ac:dyDescent="0.25"/>
    <row r="56284" ht="0" hidden="1" customHeight="1" x14ac:dyDescent="0.25"/>
    <row r="56285" ht="0" hidden="1" customHeight="1" x14ac:dyDescent="0.25"/>
    <row r="56286" ht="0" hidden="1" customHeight="1" x14ac:dyDescent="0.25"/>
    <row r="56287" ht="0" hidden="1" customHeight="1" x14ac:dyDescent="0.25"/>
    <row r="56288" ht="0" hidden="1" customHeight="1" x14ac:dyDescent="0.25"/>
    <row r="56289" ht="0" hidden="1" customHeight="1" x14ac:dyDescent="0.25"/>
    <row r="56290" ht="0" hidden="1" customHeight="1" x14ac:dyDescent="0.25"/>
    <row r="56291" ht="0" hidden="1" customHeight="1" x14ac:dyDescent="0.25"/>
    <row r="56292" ht="0" hidden="1" customHeight="1" x14ac:dyDescent="0.25"/>
    <row r="56293" ht="0" hidden="1" customHeight="1" x14ac:dyDescent="0.25"/>
    <row r="56294" ht="0" hidden="1" customHeight="1" x14ac:dyDescent="0.25"/>
    <row r="56295" ht="0" hidden="1" customHeight="1" x14ac:dyDescent="0.25"/>
    <row r="56296" ht="0" hidden="1" customHeight="1" x14ac:dyDescent="0.25"/>
    <row r="56297" ht="0" hidden="1" customHeight="1" x14ac:dyDescent="0.25"/>
    <row r="56298" ht="0" hidden="1" customHeight="1" x14ac:dyDescent="0.25"/>
    <row r="56299" ht="0" hidden="1" customHeight="1" x14ac:dyDescent="0.25"/>
    <row r="56300" ht="0" hidden="1" customHeight="1" x14ac:dyDescent="0.25"/>
    <row r="56301" ht="0" hidden="1" customHeight="1" x14ac:dyDescent="0.25"/>
    <row r="56302" ht="0" hidden="1" customHeight="1" x14ac:dyDescent="0.25"/>
    <row r="56303" ht="0" hidden="1" customHeight="1" x14ac:dyDescent="0.25"/>
    <row r="56304" ht="0" hidden="1" customHeight="1" x14ac:dyDescent="0.25"/>
    <row r="56305" ht="0" hidden="1" customHeight="1" x14ac:dyDescent="0.25"/>
    <row r="56306" ht="0" hidden="1" customHeight="1" x14ac:dyDescent="0.25"/>
    <row r="56307" ht="0" hidden="1" customHeight="1" x14ac:dyDescent="0.25"/>
    <row r="56308" ht="0" hidden="1" customHeight="1" x14ac:dyDescent="0.25"/>
    <row r="56309" ht="0" hidden="1" customHeight="1" x14ac:dyDescent="0.25"/>
    <row r="56310" ht="0" hidden="1" customHeight="1" x14ac:dyDescent="0.25"/>
    <row r="56311" ht="0" hidden="1" customHeight="1" x14ac:dyDescent="0.25"/>
    <row r="56312" ht="0" hidden="1" customHeight="1" x14ac:dyDescent="0.25"/>
    <row r="56313" ht="0" hidden="1" customHeight="1" x14ac:dyDescent="0.25"/>
    <row r="56314" ht="0" hidden="1" customHeight="1" x14ac:dyDescent="0.25"/>
    <row r="56315" ht="0" hidden="1" customHeight="1" x14ac:dyDescent="0.25"/>
    <row r="56316" ht="0" hidden="1" customHeight="1" x14ac:dyDescent="0.25"/>
    <row r="56317" ht="0" hidden="1" customHeight="1" x14ac:dyDescent="0.25"/>
    <row r="56318" ht="0" hidden="1" customHeight="1" x14ac:dyDescent="0.25"/>
    <row r="56319" ht="0" hidden="1" customHeight="1" x14ac:dyDescent="0.25"/>
    <row r="56320" ht="0" hidden="1" customHeight="1" x14ac:dyDescent="0.25"/>
    <row r="56321" ht="0" hidden="1" customHeight="1" x14ac:dyDescent="0.25"/>
    <row r="56322" ht="0" hidden="1" customHeight="1" x14ac:dyDescent="0.25"/>
    <row r="56323" ht="0" hidden="1" customHeight="1" x14ac:dyDescent="0.25"/>
    <row r="56324" ht="0" hidden="1" customHeight="1" x14ac:dyDescent="0.25"/>
    <row r="56325" ht="0" hidden="1" customHeight="1" x14ac:dyDescent="0.25"/>
    <row r="56326" ht="0" hidden="1" customHeight="1" x14ac:dyDescent="0.25"/>
    <row r="56327" ht="0" hidden="1" customHeight="1" x14ac:dyDescent="0.25"/>
    <row r="56328" ht="0" hidden="1" customHeight="1" x14ac:dyDescent="0.25"/>
    <row r="56329" ht="0" hidden="1" customHeight="1" x14ac:dyDescent="0.25"/>
    <row r="56330" ht="0" hidden="1" customHeight="1" x14ac:dyDescent="0.25"/>
    <row r="56331" ht="0" hidden="1" customHeight="1" x14ac:dyDescent="0.25"/>
    <row r="56332" ht="0" hidden="1" customHeight="1" x14ac:dyDescent="0.25"/>
    <row r="56333" ht="0" hidden="1" customHeight="1" x14ac:dyDescent="0.25"/>
    <row r="56334" ht="0" hidden="1" customHeight="1" x14ac:dyDescent="0.25"/>
    <row r="56335" ht="0" hidden="1" customHeight="1" x14ac:dyDescent="0.25"/>
    <row r="56336" ht="0" hidden="1" customHeight="1" x14ac:dyDescent="0.25"/>
    <row r="56337" ht="0" hidden="1" customHeight="1" x14ac:dyDescent="0.25"/>
    <row r="56338" ht="0" hidden="1" customHeight="1" x14ac:dyDescent="0.25"/>
    <row r="56339" ht="0" hidden="1" customHeight="1" x14ac:dyDescent="0.25"/>
    <row r="56340" ht="0" hidden="1" customHeight="1" x14ac:dyDescent="0.25"/>
    <row r="56341" ht="0" hidden="1" customHeight="1" x14ac:dyDescent="0.25"/>
    <row r="56342" ht="0" hidden="1" customHeight="1" x14ac:dyDescent="0.25"/>
    <row r="56343" ht="0" hidden="1" customHeight="1" x14ac:dyDescent="0.25"/>
    <row r="56344" ht="0" hidden="1" customHeight="1" x14ac:dyDescent="0.25"/>
    <row r="56345" ht="0" hidden="1" customHeight="1" x14ac:dyDescent="0.25"/>
    <row r="56346" ht="0" hidden="1" customHeight="1" x14ac:dyDescent="0.25"/>
    <row r="56347" ht="0" hidden="1" customHeight="1" x14ac:dyDescent="0.25"/>
    <row r="56348" ht="0" hidden="1" customHeight="1" x14ac:dyDescent="0.25"/>
    <row r="56349" ht="0" hidden="1" customHeight="1" x14ac:dyDescent="0.25"/>
    <row r="56350" ht="0" hidden="1" customHeight="1" x14ac:dyDescent="0.25"/>
    <row r="56351" ht="0" hidden="1" customHeight="1" x14ac:dyDescent="0.25"/>
    <row r="56352" ht="0" hidden="1" customHeight="1" x14ac:dyDescent="0.25"/>
    <row r="56353" ht="0" hidden="1" customHeight="1" x14ac:dyDescent="0.25"/>
    <row r="56354" ht="0" hidden="1" customHeight="1" x14ac:dyDescent="0.25"/>
    <row r="56355" ht="0" hidden="1" customHeight="1" x14ac:dyDescent="0.25"/>
    <row r="56356" ht="0" hidden="1" customHeight="1" x14ac:dyDescent="0.25"/>
    <row r="56357" ht="0" hidden="1" customHeight="1" x14ac:dyDescent="0.25"/>
    <row r="56358" ht="0" hidden="1" customHeight="1" x14ac:dyDescent="0.25"/>
    <row r="56359" ht="0" hidden="1" customHeight="1" x14ac:dyDescent="0.25"/>
    <row r="56360" ht="0" hidden="1" customHeight="1" x14ac:dyDescent="0.25"/>
    <row r="56361" ht="0" hidden="1" customHeight="1" x14ac:dyDescent="0.25"/>
    <row r="56362" ht="0" hidden="1" customHeight="1" x14ac:dyDescent="0.25"/>
    <row r="56363" ht="0" hidden="1" customHeight="1" x14ac:dyDescent="0.25"/>
    <row r="56364" ht="0" hidden="1" customHeight="1" x14ac:dyDescent="0.25"/>
    <row r="56365" ht="0" hidden="1" customHeight="1" x14ac:dyDescent="0.25"/>
    <row r="56366" ht="0" hidden="1" customHeight="1" x14ac:dyDescent="0.25"/>
    <row r="56367" ht="0" hidden="1" customHeight="1" x14ac:dyDescent="0.25"/>
    <row r="56368" ht="0" hidden="1" customHeight="1" x14ac:dyDescent="0.25"/>
    <row r="56369" ht="0" hidden="1" customHeight="1" x14ac:dyDescent="0.25"/>
    <row r="56370" ht="0" hidden="1" customHeight="1" x14ac:dyDescent="0.25"/>
    <row r="56371" ht="0" hidden="1" customHeight="1" x14ac:dyDescent="0.25"/>
    <row r="56372" ht="0" hidden="1" customHeight="1" x14ac:dyDescent="0.25"/>
    <row r="56373" ht="0" hidden="1" customHeight="1" x14ac:dyDescent="0.25"/>
    <row r="56374" ht="0" hidden="1" customHeight="1" x14ac:dyDescent="0.25"/>
    <row r="56375" ht="0" hidden="1" customHeight="1" x14ac:dyDescent="0.25"/>
    <row r="56376" ht="0" hidden="1" customHeight="1" x14ac:dyDescent="0.25"/>
    <row r="56377" ht="0" hidden="1" customHeight="1" x14ac:dyDescent="0.25"/>
    <row r="56378" ht="0" hidden="1" customHeight="1" x14ac:dyDescent="0.25"/>
    <row r="56379" ht="0" hidden="1" customHeight="1" x14ac:dyDescent="0.25"/>
    <row r="56380" ht="0" hidden="1" customHeight="1" x14ac:dyDescent="0.25"/>
    <row r="56381" ht="0" hidden="1" customHeight="1" x14ac:dyDescent="0.25"/>
    <row r="56382" ht="0" hidden="1" customHeight="1" x14ac:dyDescent="0.25"/>
    <row r="56383" ht="0" hidden="1" customHeight="1" x14ac:dyDescent="0.25"/>
    <row r="56384" ht="0" hidden="1" customHeight="1" x14ac:dyDescent="0.25"/>
    <row r="56385" ht="0" hidden="1" customHeight="1" x14ac:dyDescent="0.25"/>
    <row r="56386" ht="0" hidden="1" customHeight="1" x14ac:dyDescent="0.25"/>
    <row r="56387" ht="0" hidden="1" customHeight="1" x14ac:dyDescent="0.25"/>
    <row r="56388" ht="0" hidden="1" customHeight="1" x14ac:dyDescent="0.25"/>
    <row r="56389" ht="0" hidden="1" customHeight="1" x14ac:dyDescent="0.25"/>
    <row r="56390" ht="0" hidden="1" customHeight="1" x14ac:dyDescent="0.25"/>
    <row r="56391" ht="0" hidden="1" customHeight="1" x14ac:dyDescent="0.25"/>
    <row r="56392" ht="0" hidden="1" customHeight="1" x14ac:dyDescent="0.25"/>
    <row r="56393" ht="0" hidden="1" customHeight="1" x14ac:dyDescent="0.25"/>
    <row r="56394" ht="0" hidden="1" customHeight="1" x14ac:dyDescent="0.25"/>
    <row r="56395" ht="0" hidden="1" customHeight="1" x14ac:dyDescent="0.25"/>
    <row r="56396" ht="0" hidden="1" customHeight="1" x14ac:dyDescent="0.25"/>
    <row r="56397" ht="0" hidden="1" customHeight="1" x14ac:dyDescent="0.25"/>
    <row r="56398" ht="0" hidden="1" customHeight="1" x14ac:dyDescent="0.25"/>
    <row r="56399" ht="0" hidden="1" customHeight="1" x14ac:dyDescent="0.25"/>
    <row r="56400" ht="0" hidden="1" customHeight="1" x14ac:dyDescent="0.25"/>
    <row r="56401" ht="0" hidden="1" customHeight="1" x14ac:dyDescent="0.25"/>
    <row r="56402" ht="0" hidden="1" customHeight="1" x14ac:dyDescent="0.25"/>
    <row r="56403" ht="0" hidden="1" customHeight="1" x14ac:dyDescent="0.25"/>
    <row r="56404" ht="0" hidden="1" customHeight="1" x14ac:dyDescent="0.25"/>
    <row r="56405" ht="0" hidden="1" customHeight="1" x14ac:dyDescent="0.25"/>
    <row r="56406" ht="0" hidden="1" customHeight="1" x14ac:dyDescent="0.25"/>
    <row r="56407" ht="0" hidden="1" customHeight="1" x14ac:dyDescent="0.25"/>
    <row r="56408" ht="0" hidden="1" customHeight="1" x14ac:dyDescent="0.25"/>
    <row r="56409" ht="0" hidden="1" customHeight="1" x14ac:dyDescent="0.25"/>
    <row r="56410" ht="0" hidden="1" customHeight="1" x14ac:dyDescent="0.25"/>
    <row r="56411" ht="0" hidden="1" customHeight="1" x14ac:dyDescent="0.25"/>
    <row r="56412" ht="0" hidden="1" customHeight="1" x14ac:dyDescent="0.25"/>
    <row r="56413" ht="0" hidden="1" customHeight="1" x14ac:dyDescent="0.25"/>
    <row r="56414" ht="0" hidden="1" customHeight="1" x14ac:dyDescent="0.25"/>
    <row r="56415" ht="0" hidden="1" customHeight="1" x14ac:dyDescent="0.25"/>
    <row r="56416" ht="0" hidden="1" customHeight="1" x14ac:dyDescent="0.25"/>
    <row r="56417" ht="0" hidden="1" customHeight="1" x14ac:dyDescent="0.25"/>
    <row r="56418" ht="0" hidden="1" customHeight="1" x14ac:dyDescent="0.25"/>
    <row r="56419" ht="0" hidden="1" customHeight="1" x14ac:dyDescent="0.25"/>
    <row r="56420" ht="0" hidden="1" customHeight="1" x14ac:dyDescent="0.25"/>
    <row r="56421" ht="0" hidden="1" customHeight="1" x14ac:dyDescent="0.25"/>
    <row r="56422" ht="0" hidden="1" customHeight="1" x14ac:dyDescent="0.25"/>
    <row r="56423" ht="0" hidden="1" customHeight="1" x14ac:dyDescent="0.25"/>
    <row r="56424" ht="0" hidden="1" customHeight="1" x14ac:dyDescent="0.25"/>
    <row r="56425" ht="0" hidden="1" customHeight="1" x14ac:dyDescent="0.25"/>
    <row r="56426" ht="0" hidden="1" customHeight="1" x14ac:dyDescent="0.25"/>
    <row r="56427" ht="0" hidden="1" customHeight="1" x14ac:dyDescent="0.25"/>
    <row r="56428" ht="0" hidden="1" customHeight="1" x14ac:dyDescent="0.25"/>
    <row r="56429" ht="0" hidden="1" customHeight="1" x14ac:dyDescent="0.25"/>
    <row r="56430" ht="0" hidden="1" customHeight="1" x14ac:dyDescent="0.25"/>
    <row r="56431" ht="0" hidden="1" customHeight="1" x14ac:dyDescent="0.25"/>
    <row r="56432" ht="0" hidden="1" customHeight="1" x14ac:dyDescent="0.25"/>
    <row r="56433" ht="0" hidden="1" customHeight="1" x14ac:dyDescent="0.25"/>
    <row r="56434" ht="0" hidden="1" customHeight="1" x14ac:dyDescent="0.25"/>
    <row r="56435" ht="0" hidden="1" customHeight="1" x14ac:dyDescent="0.25"/>
    <row r="56436" ht="0" hidden="1" customHeight="1" x14ac:dyDescent="0.25"/>
    <row r="56437" ht="0" hidden="1" customHeight="1" x14ac:dyDescent="0.25"/>
    <row r="56438" ht="0" hidden="1" customHeight="1" x14ac:dyDescent="0.25"/>
    <row r="56439" ht="0" hidden="1" customHeight="1" x14ac:dyDescent="0.25"/>
    <row r="56440" ht="0" hidden="1" customHeight="1" x14ac:dyDescent="0.25"/>
    <row r="56441" ht="0" hidden="1" customHeight="1" x14ac:dyDescent="0.25"/>
    <row r="56442" ht="0" hidden="1" customHeight="1" x14ac:dyDescent="0.25"/>
    <row r="56443" ht="0" hidden="1" customHeight="1" x14ac:dyDescent="0.25"/>
    <row r="56444" ht="0" hidden="1" customHeight="1" x14ac:dyDescent="0.25"/>
    <row r="56445" ht="0" hidden="1" customHeight="1" x14ac:dyDescent="0.25"/>
    <row r="56446" ht="0" hidden="1" customHeight="1" x14ac:dyDescent="0.25"/>
    <row r="56447" ht="0" hidden="1" customHeight="1" x14ac:dyDescent="0.25"/>
    <row r="56448" ht="0" hidden="1" customHeight="1" x14ac:dyDescent="0.25"/>
    <row r="56449" ht="0" hidden="1" customHeight="1" x14ac:dyDescent="0.25"/>
    <row r="56450" ht="0" hidden="1" customHeight="1" x14ac:dyDescent="0.25"/>
    <row r="56451" ht="0" hidden="1" customHeight="1" x14ac:dyDescent="0.25"/>
    <row r="56452" ht="0" hidden="1" customHeight="1" x14ac:dyDescent="0.25"/>
    <row r="56453" ht="0" hidden="1" customHeight="1" x14ac:dyDescent="0.25"/>
    <row r="56454" ht="0" hidden="1" customHeight="1" x14ac:dyDescent="0.25"/>
    <row r="56455" ht="0" hidden="1" customHeight="1" x14ac:dyDescent="0.25"/>
    <row r="56456" ht="0" hidden="1" customHeight="1" x14ac:dyDescent="0.25"/>
    <row r="56457" ht="0" hidden="1" customHeight="1" x14ac:dyDescent="0.25"/>
    <row r="56458" ht="0" hidden="1" customHeight="1" x14ac:dyDescent="0.25"/>
    <row r="56459" ht="0" hidden="1" customHeight="1" x14ac:dyDescent="0.25"/>
    <row r="56460" ht="0" hidden="1" customHeight="1" x14ac:dyDescent="0.25"/>
    <row r="56461" ht="0" hidden="1" customHeight="1" x14ac:dyDescent="0.25"/>
    <row r="56462" ht="0" hidden="1" customHeight="1" x14ac:dyDescent="0.25"/>
    <row r="56463" ht="0" hidden="1" customHeight="1" x14ac:dyDescent="0.25"/>
    <row r="56464" ht="0" hidden="1" customHeight="1" x14ac:dyDescent="0.25"/>
    <row r="56465" ht="0" hidden="1" customHeight="1" x14ac:dyDescent="0.25"/>
    <row r="56466" ht="0" hidden="1" customHeight="1" x14ac:dyDescent="0.25"/>
    <row r="56467" ht="0" hidden="1" customHeight="1" x14ac:dyDescent="0.25"/>
    <row r="56468" ht="0" hidden="1" customHeight="1" x14ac:dyDescent="0.25"/>
    <row r="56469" ht="0" hidden="1" customHeight="1" x14ac:dyDescent="0.25"/>
    <row r="56470" ht="0" hidden="1" customHeight="1" x14ac:dyDescent="0.25"/>
    <row r="56471" ht="0" hidden="1" customHeight="1" x14ac:dyDescent="0.25"/>
    <row r="56472" ht="0" hidden="1" customHeight="1" x14ac:dyDescent="0.25"/>
    <row r="56473" ht="0" hidden="1" customHeight="1" x14ac:dyDescent="0.25"/>
    <row r="56474" ht="0" hidden="1" customHeight="1" x14ac:dyDescent="0.25"/>
    <row r="56475" ht="0" hidden="1" customHeight="1" x14ac:dyDescent="0.25"/>
    <row r="56476" ht="0" hidden="1" customHeight="1" x14ac:dyDescent="0.25"/>
    <row r="56477" ht="0" hidden="1" customHeight="1" x14ac:dyDescent="0.25"/>
    <row r="56478" ht="0" hidden="1" customHeight="1" x14ac:dyDescent="0.25"/>
    <row r="56479" ht="0" hidden="1" customHeight="1" x14ac:dyDescent="0.25"/>
    <row r="56480" ht="0" hidden="1" customHeight="1" x14ac:dyDescent="0.25"/>
    <row r="56481" ht="0" hidden="1" customHeight="1" x14ac:dyDescent="0.25"/>
    <row r="56482" ht="0" hidden="1" customHeight="1" x14ac:dyDescent="0.25"/>
    <row r="56483" ht="0" hidden="1" customHeight="1" x14ac:dyDescent="0.25"/>
    <row r="56484" ht="0" hidden="1" customHeight="1" x14ac:dyDescent="0.25"/>
    <row r="56485" ht="0" hidden="1" customHeight="1" x14ac:dyDescent="0.25"/>
    <row r="56486" ht="0" hidden="1" customHeight="1" x14ac:dyDescent="0.25"/>
    <row r="56487" ht="0" hidden="1" customHeight="1" x14ac:dyDescent="0.25"/>
    <row r="56488" ht="0" hidden="1" customHeight="1" x14ac:dyDescent="0.25"/>
    <row r="56489" ht="0" hidden="1" customHeight="1" x14ac:dyDescent="0.25"/>
    <row r="56490" ht="0" hidden="1" customHeight="1" x14ac:dyDescent="0.25"/>
    <row r="56491" ht="0" hidden="1" customHeight="1" x14ac:dyDescent="0.25"/>
    <row r="56492" ht="0" hidden="1" customHeight="1" x14ac:dyDescent="0.25"/>
    <row r="56493" ht="0" hidden="1" customHeight="1" x14ac:dyDescent="0.25"/>
    <row r="56494" ht="0" hidden="1" customHeight="1" x14ac:dyDescent="0.25"/>
    <row r="56495" ht="0" hidden="1" customHeight="1" x14ac:dyDescent="0.25"/>
    <row r="56496" ht="0" hidden="1" customHeight="1" x14ac:dyDescent="0.25"/>
    <row r="56497" ht="0" hidden="1" customHeight="1" x14ac:dyDescent="0.25"/>
    <row r="56498" ht="0" hidden="1" customHeight="1" x14ac:dyDescent="0.25"/>
    <row r="56499" ht="0" hidden="1" customHeight="1" x14ac:dyDescent="0.25"/>
    <row r="56500" ht="0" hidden="1" customHeight="1" x14ac:dyDescent="0.25"/>
    <row r="56501" ht="0" hidden="1" customHeight="1" x14ac:dyDescent="0.25"/>
    <row r="56502" ht="0" hidden="1" customHeight="1" x14ac:dyDescent="0.25"/>
    <row r="56503" ht="0" hidden="1" customHeight="1" x14ac:dyDescent="0.25"/>
    <row r="56504" ht="0" hidden="1" customHeight="1" x14ac:dyDescent="0.25"/>
    <row r="56505" ht="0" hidden="1" customHeight="1" x14ac:dyDescent="0.25"/>
    <row r="56506" ht="0" hidden="1" customHeight="1" x14ac:dyDescent="0.25"/>
    <row r="56507" ht="0" hidden="1" customHeight="1" x14ac:dyDescent="0.25"/>
    <row r="56508" ht="0" hidden="1" customHeight="1" x14ac:dyDescent="0.25"/>
    <row r="56509" ht="0" hidden="1" customHeight="1" x14ac:dyDescent="0.25"/>
    <row r="56510" ht="0" hidden="1" customHeight="1" x14ac:dyDescent="0.25"/>
    <row r="56511" ht="0" hidden="1" customHeight="1" x14ac:dyDescent="0.25"/>
    <row r="56512" ht="0" hidden="1" customHeight="1" x14ac:dyDescent="0.25"/>
    <row r="56513" ht="0" hidden="1" customHeight="1" x14ac:dyDescent="0.25"/>
    <row r="56514" ht="0" hidden="1" customHeight="1" x14ac:dyDescent="0.25"/>
    <row r="56515" ht="0" hidden="1" customHeight="1" x14ac:dyDescent="0.25"/>
    <row r="56516" ht="0" hidden="1" customHeight="1" x14ac:dyDescent="0.25"/>
    <row r="56517" ht="0" hidden="1" customHeight="1" x14ac:dyDescent="0.25"/>
    <row r="56518" ht="0" hidden="1" customHeight="1" x14ac:dyDescent="0.25"/>
    <row r="56519" ht="0" hidden="1" customHeight="1" x14ac:dyDescent="0.25"/>
    <row r="56520" ht="0" hidden="1" customHeight="1" x14ac:dyDescent="0.25"/>
    <row r="56521" ht="0" hidden="1" customHeight="1" x14ac:dyDescent="0.25"/>
    <row r="56522" ht="0" hidden="1" customHeight="1" x14ac:dyDescent="0.25"/>
    <row r="56523" ht="0" hidden="1" customHeight="1" x14ac:dyDescent="0.25"/>
    <row r="56524" ht="0" hidden="1" customHeight="1" x14ac:dyDescent="0.25"/>
    <row r="56525" ht="0" hidden="1" customHeight="1" x14ac:dyDescent="0.25"/>
    <row r="56526" ht="0" hidden="1" customHeight="1" x14ac:dyDescent="0.25"/>
    <row r="56527" ht="0" hidden="1" customHeight="1" x14ac:dyDescent="0.25"/>
    <row r="56528" ht="0" hidden="1" customHeight="1" x14ac:dyDescent="0.25"/>
    <row r="56529" ht="0" hidden="1" customHeight="1" x14ac:dyDescent="0.25"/>
    <row r="56530" ht="0" hidden="1" customHeight="1" x14ac:dyDescent="0.25"/>
    <row r="56531" ht="0" hidden="1" customHeight="1" x14ac:dyDescent="0.25"/>
    <row r="56532" ht="0" hidden="1" customHeight="1" x14ac:dyDescent="0.25"/>
    <row r="56533" ht="0" hidden="1" customHeight="1" x14ac:dyDescent="0.25"/>
    <row r="56534" ht="0" hidden="1" customHeight="1" x14ac:dyDescent="0.25"/>
    <row r="56535" ht="0" hidden="1" customHeight="1" x14ac:dyDescent="0.25"/>
    <row r="56536" ht="0" hidden="1" customHeight="1" x14ac:dyDescent="0.25"/>
    <row r="56537" ht="0" hidden="1" customHeight="1" x14ac:dyDescent="0.25"/>
    <row r="56538" ht="0" hidden="1" customHeight="1" x14ac:dyDescent="0.25"/>
    <row r="56539" ht="0" hidden="1" customHeight="1" x14ac:dyDescent="0.25"/>
    <row r="56540" ht="0" hidden="1" customHeight="1" x14ac:dyDescent="0.25"/>
    <row r="56541" ht="0" hidden="1" customHeight="1" x14ac:dyDescent="0.25"/>
    <row r="56542" ht="0" hidden="1" customHeight="1" x14ac:dyDescent="0.25"/>
    <row r="56543" ht="0" hidden="1" customHeight="1" x14ac:dyDescent="0.25"/>
    <row r="56544" ht="0" hidden="1" customHeight="1" x14ac:dyDescent="0.25"/>
    <row r="56545" ht="0" hidden="1" customHeight="1" x14ac:dyDescent="0.25"/>
    <row r="56546" ht="0" hidden="1" customHeight="1" x14ac:dyDescent="0.25"/>
    <row r="56547" ht="0" hidden="1" customHeight="1" x14ac:dyDescent="0.25"/>
    <row r="56548" ht="0" hidden="1" customHeight="1" x14ac:dyDescent="0.25"/>
    <row r="56549" ht="0" hidden="1" customHeight="1" x14ac:dyDescent="0.25"/>
    <row r="56550" ht="0" hidden="1" customHeight="1" x14ac:dyDescent="0.25"/>
    <row r="56551" ht="0" hidden="1" customHeight="1" x14ac:dyDescent="0.25"/>
    <row r="56552" ht="0" hidden="1" customHeight="1" x14ac:dyDescent="0.25"/>
    <row r="56553" ht="0" hidden="1" customHeight="1" x14ac:dyDescent="0.25"/>
    <row r="56554" ht="0" hidden="1" customHeight="1" x14ac:dyDescent="0.25"/>
    <row r="56555" ht="0" hidden="1" customHeight="1" x14ac:dyDescent="0.25"/>
    <row r="56556" ht="0" hidden="1" customHeight="1" x14ac:dyDescent="0.25"/>
    <row r="56557" ht="0" hidden="1" customHeight="1" x14ac:dyDescent="0.25"/>
    <row r="56558" ht="0" hidden="1" customHeight="1" x14ac:dyDescent="0.25"/>
    <row r="56559" ht="0" hidden="1" customHeight="1" x14ac:dyDescent="0.25"/>
    <row r="56560" ht="0" hidden="1" customHeight="1" x14ac:dyDescent="0.25"/>
    <row r="56561" ht="0" hidden="1" customHeight="1" x14ac:dyDescent="0.25"/>
    <row r="56562" ht="0" hidden="1" customHeight="1" x14ac:dyDescent="0.25"/>
    <row r="56563" ht="0" hidden="1" customHeight="1" x14ac:dyDescent="0.25"/>
    <row r="56564" ht="0" hidden="1" customHeight="1" x14ac:dyDescent="0.25"/>
    <row r="56565" ht="0" hidden="1" customHeight="1" x14ac:dyDescent="0.25"/>
    <row r="56566" ht="0" hidden="1" customHeight="1" x14ac:dyDescent="0.25"/>
    <row r="56567" ht="0" hidden="1" customHeight="1" x14ac:dyDescent="0.25"/>
    <row r="56568" ht="0" hidden="1" customHeight="1" x14ac:dyDescent="0.25"/>
    <row r="56569" ht="0" hidden="1" customHeight="1" x14ac:dyDescent="0.25"/>
    <row r="56570" ht="0" hidden="1" customHeight="1" x14ac:dyDescent="0.25"/>
    <row r="56571" ht="0" hidden="1" customHeight="1" x14ac:dyDescent="0.25"/>
    <row r="56572" ht="0" hidden="1" customHeight="1" x14ac:dyDescent="0.25"/>
    <row r="56573" ht="0" hidden="1" customHeight="1" x14ac:dyDescent="0.25"/>
    <row r="56574" ht="0" hidden="1" customHeight="1" x14ac:dyDescent="0.25"/>
    <row r="56575" ht="0" hidden="1" customHeight="1" x14ac:dyDescent="0.25"/>
    <row r="56576" ht="0" hidden="1" customHeight="1" x14ac:dyDescent="0.25"/>
    <row r="56577" ht="0" hidden="1" customHeight="1" x14ac:dyDescent="0.25"/>
    <row r="56578" ht="0" hidden="1" customHeight="1" x14ac:dyDescent="0.25"/>
    <row r="56579" ht="0" hidden="1" customHeight="1" x14ac:dyDescent="0.25"/>
    <row r="56580" ht="0" hidden="1" customHeight="1" x14ac:dyDescent="0.25"/>
    <row r="56581" ht="0" hidden="1" customHeight="1" x14ac:dyDescent="0.25"/>
    <row r="56582" ht="0" hidden="1" customHeight="1" x14ac:dyDescent="0.25"/>
    <row r="56583" ht="0" hidden="1" customHeight="1" x14ac:dyDescent="0.25"/>
    <row r="56584" ht="0" hidden="1" customHeight="1" x14ac:dyDescent="0.25"/>
    <row r="56585" ht="0" hidden="1" customHeight="1" x14ac:dyDescent="0.25"/>
    <row r="56586" ht="0" hidden="1" customHeight="1" x14ac:dyDescent="0.25"/>
    <row r="56587" ht="0" hidden="1" customHeight="1" x14ac:dyDescent="0.25"/>
    <row r="56588" ht="0" hidden="1" customHeight="1" x14ac:dyDescent="0.25"/>
    <row r="56589" ht="0" hidden="1" customHeight="1" x14ac:dyDescent="0.25"/>
    <row r="56590" ht="0" hidden="1" customHeight="1" x14ac:dyDescent="0.25"/>
    <row r="56591" ht="0" hidden="1" customHeight="1" x14ac:dyDescent="0.25"/>
    <row r="56592" ht="0" hidden="1" customHeight="1" x14ac:dyDescent="0.25"/>
    <row r="56593" ht="0" hidden="1" customHeight="1" x14ac:dyDescent="0.25"/>
    <row r="56594" ht="0" hidden="1" customHeight="1" x14ac:dyDescent="0.25"/>
    <row r="56595" ht="0" hidden="1" customHeight="1" x14ac:dyDescent="0.25"/>
    <row r="56596" ht="0" hidden="1" customHeight="1" x14ac:dyDescent="0.25"/>
    <row r="56597" ht="0" hidden="1" customHeight="1" x14ac:dyDescent="0.25"/>
    <row r="56598" ht="0" hidden="1" customHeight="1" x14ac:dyDescent="0.25"/>
    <row r="56599" ht="0" hidden="1" customHeight="1" x14ac:dyDescent="0.25"/>
    <row r="56600" ht="0" hidden="1" customHeight="1" x14ac:dyDescent="0.25"/>
    <row r="56601" ht="0" hidden="1" customHeight="1" x14ac:dyDescent="0.25"/>
    <row r="56602" ht="0" hidden="1" customHeight="1" x14ac:dyDescent="0.25"/>
    <row r="56603" ht="0" hidden="1" customHeight="1" x14ac:dyDescent="0.25"/>
    <row r="56604" ht="0" hidden="1" customHeight="1" x14ac:dyDescent="0.25"/>
    <row r="56605" ht="0" hidden="1" customHeight="1" x14ac:dyDescent="0.25"/>
    <row r="56606" ht="0" hidden="1" customHeight="1" x14ac:dyDescent="0.25"/>
    <row r="56607" ht="0" hidden="1" customHeight="1" x14ac:dyDescent="0.25"/>
    <row r="56608" ht="0" hidden="1" customHeight="1" x14ac:dyDescent="0.25"/>
    <row r="56609" ht="0" hidden="1" customHeight="1" x14ac:dyDescent="0.25"/>
    <row r="56610" ht="0" hidden="1" customHeight="1" x14ac:dyDescent="0.25"/>
    <row r="56611" ht="0" hidden="1" customHeight="1" x14ac:dyDescent="0.25"/>
    <row r="56612" ht="0" hidden="1" customHeight="1" x14ac:dyDescent="0.25"/>
    <row r="56613" ht="0" hidden="1" customHeight="1" x14ac:dyDescent="0.25"/>
    <row r="56614" ht="0" hidden="1" customHeight="1" x14ac:dyDescent="0.25"/>
    <row r="56615" ht="0" hidden="1" customHeight="1" x14ac:dyDescent="0.25"/>
    <row r="56616" ht="0" hidden="1" customHeight="1" x14ac:dyDescent="0.25"/>
    <row r="56617" ht="0" hidden="1" customHeight="1" x14ac:dyDescent="0.25"/>
    <row r="56618" ht="0" hidden="1" customHeight="1" x14ac:dyDescent="0.25"/>
    <row r="56619" ht="0" hidden="1" customHeight="1" x14ac:dyDescent="0.25"/>
    <row r="56620" ht="0" hidden="1" customHeight="1" x14ac:dyDescent="0.25"/>
    <row r="56621" ht="0" hidden="1" customHeight="1" x14ac:dyDescent="0.25"/>
    <row r="56622" ht="0" hidden="1" customHeight="1" x14ac:dyDescent="0.25"/>
    <row r="56623" ht="0" hidden="1" customHeight="1" x14ac:dyDescent="0.25"/>
    <row r="56624" ht="0" hidden="1" customHeight="1" x14ac:dyDescent="0.25"/>
    <row r="56625" ht="0" hidden="1" customHeight="1" x14ac:dyDescent="0.25"/>
    <row r="56626" ht="0" hidden="1" customHeight="1" x14ac:dyDescent="0.25"/>
    <row r="56627" ht="0" hidden="1" customHeight="1" x14ac:dyDescent="0.25"/>
    <row r="56628" ht="0" hidden="1" customHeight="1" x14ac:dyDescent="0.25"/>
    <row r="56629" ht="0" hidden="1" customHeight="1" x14ac:dyDescent="0.25"/>
    <row r="56630" ht="0" hidden="1" customHeight="1" x14ac:dyDescent="0.25"/>
    <row r="56631" ht="0" hidden="1" customHeight="1" x14ac:dyDescent="0.25"/>
    <row r="56632" ht="0" hidden="1" customHeight="1" x14ac:dyDescent="0.25"/>
    <row r="56633" ht="0" hidden="1" customHeight="1" x14ac:dyDescent="0.25"/>
    <row r="56634" ht="0" hidden="1" customHeight="1" x14ac:dyDescent="0.25"/>
    <row r="56635" ht="0" hidden="1" customHeight="1" x14ac:dyDescent="0.25"/>
    <row r="56636" ht="0" hidden="1" customHeight="1" x14ac:dyDescent="0.25"/>
    <row r="56637" ht="0" hidden="1" customHeight="1" x14ac:dyDescent="0.25"/>
    <row r="56638" ht="0" hidden="1" customHeight="1" x14ac:dyDescent="0.25"/>
    <row r="56639" ht="0" hidden="1" customHeight="1" x14ac:dyDescent="0.25"/>
    <row r="56640" ht="0" hidden="1" customHeight="1" x14ac:dyDescent="0.25"/>
    <row r="56641" ht="0" hidden="1" customHeight="1" x14ac:dyDescent="0.25"/>
    <row r="56642" ht="0" hidden="1" customHeight="1" x14ac:dyDescent="0.25"/>
    <row r="56643" ht="0" hidden="1" customHeight="1" x14ac:dyDescent="0.25"/>
    <row r="56644" ht="0" hidden="1" customHeight="1" x14ac:dyDescent="0.25"/>
    <row r="56645" ht="0" hidden="1" customHeight="1" x14ac:dyDescent="0.25"/>
    <row r="56646" ht="0" hidden="1" customHeight="1" x14ac:dyDescent="0.25"/>
    <row r="56647" ht="0" hidden="1" customHeight="1" x14ac:dyDescent="0.25"/>
    <row r="56648" ht="0" hidden="1" customHeight="1" x14ac:dyDescent="0.25"/>
    <row r="56649" ht="0" hidden="1" customHeight="1" x14ac:dyDescent="0.25"/>
    <row r="56650" ht="0" hidden="1" customHeight="1" x14ac:dyDescent="0.25"/>
    <row r="56651" ht="0" hidden="1" customHeight="1" x14ac:dyDescent="0.25"/>
    <row r="56652" ht="0" hidden="1" customHeight="1" x14ac:dyDescent="0.25"/>
    <row r="56653" ht="0" hidden="1" customHeight="1" x14ac:dyDescent="0.25"/>
    <row r="56654" ht="0" hidden="1" customHeight="1" x14ac:dyDescent="0.25"/>
    <row r="56655" ht="0" hidden="1" customHeight="1" x14ac:dyDescent="0.25"/>
    <row r="56656" ht="0" hidden="1" customHeight="1" x14ac:dyDescent="0.25"/>
    <row r="56657" ht="0" hidden="1" customHeight="1" x14ac:dyDescent="0.25"/>
    <row r="56658" ht="0" hidden="1" customHeight="1" x14ac:dyDescent="0.25"/>
    <row r="56659" ht="0" hidden="1" customHeight="1" x14ac:dyDescent="0.25"/>
    <row r="56660" ht="0" hidden="1" customHeight="1" x14ac:dyDescent="0.25"/>
    <row r="56661" ht="0" hidden="1" customHeight="1" x14ac:dyDescent="0.25"/>
    <row r="56662" ht="0" hidden="1" customHeight="1" x14ac:dyDescent="0.25"/>
    <row r="56663" ht="0" hidden="1" customHeight="1" x14ac:dyDescent="0.25"/>
    <row r="56664" ht="0" hidden="1" customHeight="1" x14ac:dyDescent="0.25"/>
    <row r="56665" ht="0" hidden="1" customHeight="1" x14ac:dyDescent="0.25"/>
    <row r="56666" ht="0" hidden="1" customHeight="1" x14ac:dyDescent="0.25"/>
    <row r="56667" ht="0" hidden="1" customHeight="1" x14ac:dyDescent="0.25"/>
    <row r="56668" ht="0" hidden="1" customHeight="1" x14ac:dyDescent="0.25"/>
    <row r="56669" ht="0" hidden="1" customHeight="1" x14ac:dyDescent="0.25"/>
    <row r="56670" ht="0" hidden="1" customHeight="1" x14ac:dyDescent="0.25"/>
    <row r="56671" ht="0" hidden="1" customHeight="1" x14ac:dyDescent="0.25"/>
    <row r="56672" ht="0" hidden="1" customHeight="1" x14ac:dyDescent="0.25"/>
    <row r="56673" ht="0" hidden="1" customHeight="1" x14ac:dyDescent="0.25"/>
    <row r="56674" ht="0" hidden="1" customHeight="1" x14ac:dyDescent="0.25"/>
    <row r="56675" ht="0" hidden="1" customHeight="1" x14ac:dyDescent="0.25"/>
    <row r="56676" ht="0" hidden="1" customHeight="1" x14ac:dyDescent="0.25"/>
    <row r="56677" ht="0" hidden="1" customHeight="1" x14ac:dyDescent="0.25"/>
    <row r="56678" ht="0" hidden="1" customHeight="1" x14ac:dyDescent="0.25"/>
    <row r="56679" ht="0" hidden="1" customHeight="1" x14ac:dyDescent="0.25"/>
    <row r="56680" ht="0" hidden="1" customHeight="1" x14ac:dyDescent="0.25"/>
    <row r="56681" ht="0" hidden="1" customHeight="1" x14ac:dyDescent="0.25"/>
    <row r="56682" ht="0" hidden="1" customHeight="1" x14ac:dyDescent="0.25"/>
    <row r="56683" ht="0" hidden="1" customHeight="1" x14ac:dyDescent="0.25"/>
    <row r="56684" ht="0" hidden="1" customHeight="1" x14ac:dyDescent="0.25"/>
    <row r="56685" ht="0" hidden="1" customHeight="1" x14ac:dyDescent="0.25"/>
    <row r="56686" ht="0" hidden="1" customHeight="1" x14ac:dyDescent="0.25"/>
    <row r="56687" ht="0" hidden="1" customHeight="1" x14ac:dyDescent="0.25"/>
    <row r="56688" ht="0" hidden="1" customHeight="1" x14ac:dyDescent="0.25"/>
    <row r="56689" ht="0" hidden="1" customHeight="1" x14ac:dyDescent="0.25"/>
    <row r="56690" ht="0" hidden="1" customHeight="1" x14ac:dyDescent="0.25"/>
    <row r="56691" ht="0" hidden="1" customHeight="1" x14ac:dyDescent="0.25"/>
    <row r="56692" ht="0" hidden="1" customHeight="1" x14ac:dyDescent="0.25"/>
    <row r="56693" ht="0" hidden="1" customHeight="1" x14ac:dyDescent="0.25"/>
    <row r="56694" ht="0" hidden="1" customHeight="1" x14ac:dyDescent="0.25"/>
    <row r="56695" ht="0" hidden="1" customHeight="1" x14ac:dyDescent="0.25"/>
    <row r="56696" ht="0" hidden="1" customHeight="1" x14ac:dyDescent="0.25"/>
    <row r="56697" ht="0" hidden="1" customHeight="1" x14ac:dyDescent="0.25"/>
    <row r="56698" ht="0" hidden="1" customHeight="1" x14ac:dyDescent="0.25"/>
    <row r="56699" ht="0" hidden="1" customHeight="1" x14ac:dyDescent="0.25"/>
    <row r="56700" ht="0" hidden="1" customHeight="1" x14ac:dyDescent="0.25"/>
    <row r="56701" ht="0" hidden="1" customHeight="1" x14ac:dyDescent="0.25"/>
    <row r="56702" ht="0" hidden="1" customHeight="1" x14ac:dyDescent="0.25"/>
    <row r="56703" ht="0" hidden="1" customHeight="1" x14ac:dyDescent="0.25"/>
    <row r="56704" ht="0" hidden="1" customHeight="1" x14ac:dyDescent="0.25"/>
    <row r="56705" ht="0" hidden="1" customHeight="1" x14ac:dyDescent="0.25"/>
    <row r="56706" ht="0" hidden="1" customHeight="1" x14ac:dyDescent="0.25"/>
    <row r="56707" ht="0" hidden="1" customHeight="1" x14ac:dyDescent="0.25"/>
    <row r="56708" ht="0" hidden="1" customHeight="1" x14ac:dyDescent="0.25"/>
    <row r="56709" ht="0" hidden="1" customHeight="1" x14ac:dyDescent="0.25"/>
    <row r="56710" ht="0" hidden="1" customHeight="1" x14ac:dyDescent="0.25"/>
    <row r="56711" ht="0" hidden="1" customHeight="1" x14ac:dyDescent="0.25"/>
    <row r="56712" ht="0" hidden="1" customHeight="1" x14ac:dyDescent="0.25"/>
    <row r="56713" ht="0" hidden="1" customHeight="1" x14ac:dyDescent="0.25"/>
    <row r="56714" ht="0" hidden="1" customHeight="1" x14ac:dyDescent="0.25"/>
    <row r="56715" ht="0" hidden="1" customHeight="1" x14ac:dyDescent="0.25"/>
    <row r="56716" ht="0" hidden="1" customHeight="1" x14ac:dyDescent="0.25"/>
    <row r="56717" ht="0" hidden="1" customHeight="1" x14ac:dyDescent="0.25"/>
    <row r="56718" ht="0" hidden="1" customHeight="1" x14ac:dyDescent="0.25"/>
    <row r="56719" ht="0" hidden="1" customHeight="1" x14ac:dyDescent="0.25"/>
    <row r="56720" ht="0" hidden="1" customHeight="1" x14ac:dyDescent="0.25"/>
    <row r="56721" ht="0" hidden="1" customHeight="1" x14ac:dyDescent="0.25"/>
    <row r="56722" ht="0" hidden="1" customHeight="1" x14ac:dyDescent="0.25"/>
    <row r="56723" ht="0" hidden="1" customHeight="1" x14ac:dyDescent="0.25"/>
    <row r="56724" ht="0" hidden="1" customHeight="1" x14ac:dyDescent="0.25"/>
    <row r="56725" ht="0" hidden="1" customHeight="1" x14ac:dyDescent="0.25"/>
    <row r="56726" ht="0" hidden="1" customHeight="1" x14ac:dyDescent="0.25"/>
    <row r="56727" ht="0" hidden="1" customHeight="1" x14ac:dyDescent="0.25"/>
    <row r="56728" ht="0" hidden="1" customHeight="1" x14ac:dyDescent="0.25"/>
    <row r="56729" ht="0" hidden="1" customHeight="1" x14ac:dyDescent="0.25"/>
    <row r="56730" ht="0" hidden="1" customHeight="1" x14ac:dyDescent="0.25"/>
    <row r="56731" ht="0" hidden="1" customHeight="1" x14ac:dyDescent="0.25"/>
    <row r="56732" ht="0" hidden="1" customHeight="1" x14ac:dyDescent="0.25"/>
    <row r="56733" ht="0" hidden="1" customHeight="1" x14ac:dyDescent="0.25"/>
    <row r="56734" ht="0" hidden="1" customHeight="1" x14ac:dyDescent="0.25"/>
    <row r="56735" ht="0" hidden="1" customHeight="1" x14ac:dyDescent="0.25"/>
    <row r="56736" ht="0" hidden="1" customHeight="1" x14ac:dyDescent="0.25"/>
    <row r="56737" ht="0" hidden="1" customHeight="1" x14ac:dyDescent="0.25"/>
    <row r="56738" ht="0" hidden="1" customHeight="1" x14ac:dyDescent="0.25"/>
    <row r="56739" ht="0" hidden="1" customHeight="1" x14ac:dyDescent="0.25"/>
    <row r="56740" ht="0" hidden="1" customHeight="1" x14ac:dyDescent="0.25"/>
    <row r="56741" ht="0" hidden="1" customHeight="1" x14ac:dyDescent="0.25"/>
    <row r="56742" ht="0" hidden="1" customHeight="1" x14ac:dyDescent="0.25"/>
    <row r="56743" ht="0" hidden="1" customHeight="1" x14ac:dyDescent="0.25"/>
    <row r="56744" ht="0" hidden="1" customHeight="1" x14ac:dyDescent="0.25"/>
    <row r="56745" ht="0" hidden="1" customHeight="1" x14ac:dyDescent="0.25"/>
    <row r="56746" ht="0" hidden="1" customHeight="1" x14ac:dyDescent="0.25"/>
    <row r="56747" ht="0" hidden="1" customHeight="1" x14ac:dyDescent="0.25"/>
    <row r="56748" ht="0" hidden="1" customHeight="1" x14ac:dyDescent="0.25"/>
    <row r="56749" ht="0" hidden="1" customHeight="1" x14ac:dyDescent="0.25"/>
    <row r="56750" ht="0" hidden="1" customHeight="1" x14ac:dyDescent="0.25"/>
    <row r="56751" ht="0" hidden="1" customHeight="1" x14ac:dyDescent="0.25"/>
    <row r="56752" ht="0" hidden="1" customHeight="1" x14ac:dyDescent="0.25"/>
    <row r="56753" ht="0" hidden="1" customHeight="1" x14ac:dyDescent="0.25"/>
    <row r="56754" ht="0" hidden="1" customHeight="1" x14ac:dyDescent="0.25"/>
    <row r="56755" ht="0" hidden="1" customHeight="1" x14ac:dyDescent="0.25"/>
    <row r="56756" ht="0" hidden="1" customHeight="1" x14ac:dyDescent="0.25"/>
    <row r="56757" ht="0" hidden="1" customHeight="1" x14ac:dyDescent="0.25"/>
    <row r="56758" ht="0" hidden="1" customHeight="1" x14ac:dyDescent="0.25"/>
    <row r="56759" ht="0" hidden="1" customHeight="1" x14ac:dyDescent="0.25"/>
    <row r="56760" ht="0" hidden="1" customHeight="1" x14ac:dyDescent="0.25"/>
    <row r="56761" ht="0" hidden="1" customHeight="1" x14ac:dyDescent="0.25"/>
    <row r="56762" ht="0" hidden="1" customHeight="1" x14ac:dyDescent="0.25"/>
    <row r="56763" ht="0" hidden="1" customHeight="1" x14ac:dyDescent="0.25"/>
    <row r="56764" ht="0" hidden="1" customHeight="1" x14ac:dyDescent="0.25"/>
    <row r="56765" ht="0" hidden="1" customHeight="1" x14ac:dyDescent="0.25"/>
    <row r="56766" ht="0" hidden="1" customHeight="1" x14ac:dyDescent="0.25"/>
    <row r="56767" ht="0" hidden="1" customHeight="1" x14ac:dyDescent="0.25"/>
    <row r="56768" ht="0" hidden="1" customHeight="1" x14ac:dyDescent="0.25"/>
    <row r="56769" ht="0" hidden="1" customHeight="1" x14ac:dyDescent="0.25"/>
    <row r="56770" ht="0" hidden="1" customHeight="1" x14ac:dyDescent="0.25"/>
    <row r="56771" ht="0" hidden="1" customHeight="1" x14ac:dyDescent="0.25"/>
    <row r="56772" ht="0" hidden="1" customHeight="1" x14ac:dyDescent="0.25"/>
    <row r="56773" ht="0" hidden="1" customHeight="1" x14ac:dyDescent="0.25"/>
    <row r="56774" ht="0" hidden="1" customHeight="1" x14ac:dyDescent="0.25"/>
    <row r="56775" ht="0" hidden="1" customHeight="1" x14ac:dyDescent="0.25"/>
    <row r="56776" ht="0" hidden="1" customHeight="1" x14ac:dyDescent="0.25"/>
    <row r="56777" ht="0" hidden="1" customHeight="1" x14ac:dyDescent="0.25"/>
    <row r="56778" ht="0" hidden="1" customHeight="1" x14ac:dyDescent="0.25"/>
    <row r="56779" ht="0" hidden="1" customHeight="1" x14ac:dyDescent="0.25"/>
    <row r="56780" ht="0" hidden="1" customHeight="1" x14ac:dyDescent="0.25"/>
    <row r="56781" ht="0" hidden="1" customHeight="1" x14ac:dyDescent="0.25"/>
    <row r="56782" ht="0" hidden="1" customHeight="1" x14ac:dyDescent="0.25"/>
    <row r="56783" ht="0" hidden="1" customHeight="1" x14ac:dyDescent="0.25"/>
    <row r="56784" ht="0" hidden="1" customHeight="1" x14ac:dyDescent="0.25"/>
    <row r="56785" ht="0" hidden="1" customHeight="1" x14ac:dyDescent="0.25"/>
    <row r="56786" ht="0" hidden="1" customHeight="1" x14ac:dyDescent="0.25"/>
    <row r="56787" ht="0" hidden="1" customHeight="1" x14ac:dyDescent="0.25"/>
    <row r="56788" ht="0" hidden="1" customHeight="1" x14ac:dyDescent="0.25"/>
    <row r="56789" ht="0" hidden="1" customHeight="1" x14ac:dyDescent="0.25"/>
    <row r="56790" ht="0" hidden="1" customHeight="1" x14ac:dyDescent="0.25"/>
    <row r="56791" ht="0" hidden="1" customHeight="1" x14ac:dyDescent="0.25"/>
    <row r="56792" ht="0" hidden="1" customHeight="1" x14ac:dyDescent="0.25"/>
    <row r="56793" ht="0" hidden="1" customHeight="1" x14ac:dyDescent="0.25"/>
    <row r="56794" ht="0" hidden="1" customHeight="1" x14ac:dyDescent="0.25"/>
    <row r="56795" ht="0" hidden="1" customHeight="1" x14ac:dyDescent="0.25"/>
    <row r="56796" ht="0" hidden="1" customHeight="1" x14ac:dyDescent="0.25"/>
    <row r="56797" ht="0" hidden="1" customHeight="1" x14ac:dyDescent="0.25"/>
    <row r="56798" ht="0" hidden="1" customHeight="1" x14ac:dyDescent="0.25"/>
    <row r="56799" ht="0" hidden="1" customHeight="1" x14ac:dyDescent="0.25"/>
    <row r="56800" ht="0" hidden="1" customHeight="1" x14ac:dyDescent="0.25"/>
    <row r="56801" ht="0" hidden="1" customHeight="1" x14ac:dyDescent="0.25"/>
    <row r="56802" ht="0" hidden="1" customHeight="1" x14ac:dyDescent="0.25"/>
    <row r="56803" ht="0" hidden="1" customHeight="1" x14ac:dyDescent="0.25"/>
    <row r="56804" ht="0" hidden="1" customHeight="1" x14ac:dyDescent="0.25"/>
    <row r="56805" ht="0" hidden="1" customHeight="1" x14ac:dyDescent="0.25"/>
    <row r="56806" ht="0" hidden="1" customHeight="1" x14ac:dyDescent="0.25"/>
    <row r="56807" ht="0" hidden="1" customHeight="1" x14ac:dyDescent="0.25"/>
    <row r="56808" ht="0" hidden="1" customHeight="1" x14ac:dyDescent="0.25"/>
    <row r="56809" ht="0" hidden="1" customHeight="1" x14ac:dyDescent="0.25"/>
    <row r="56810" ht="0" hidden="1" customHeight="1" x14ac:dyDescent="0.25"/>
    <row r="56811" ht="0" hidden="1" customHeight="1" x14ac:dyDescent="0.25"/>
    <row r="56812" ht="0" hidden="1" customHeight="1" x14ac:dyDescent="0.25"/>
    <row r="56813" ht="0" hidden="1" customHeight="1" x14ac:dyDescent="0.25"/>
    <row r="56814" ht="0" hidden="1" customHeight="1" x14ac:dyDescent="0.25"/>
    <row r="56815" ht="0" hidden="1" customHeight="1" x14ac:dyDescent="0.25"/>
    <row r="56816" ht="0" hidden="1" customHeight="1" x14ac:dyDescent="0.25"/>
    <row r="56817" ht="0" hidden="1" customHeight="1" x14ac:dyDescent="0.25"/>
    <row r="56818" ht="0" hidden="1" customHeight="1" x14ac:dyDescent="0.25"/>
    <row r="56819" ht="0" hidden="1" customHeight="1" x14ac:dyDescent="0.25"/>
    <row r="56820" ht="0" hidden="1" customHeight="1" x14ac:dyDescent="0.25"/>
    <row r="56821" ht="0" hidden="1" customHeight="1" x14ac:dyDescent="0.25"/>
    <row r="56822" ht="0" hidden="1" customHeight="1" x14ac:dyDescent="0.25"/>
    <row r="56823" ht="0" hidden="1" customHeight="1" x14ac:dyDescent="0.25"/>
    <row r="56824" ht="0" hidden="1" customHeight="1" x14ac:dyDescent="0.25"/>
    <row r="56825" ht="0" hidden="1" customHeight="1" x14ac:dyDescent="0.25"/>
    <row r="56826" ht="0" hidden="1" customHeight="1" x14ac:dyDescent="0.25"/>
    <row r="56827" ht="0" hidden="1" customHeight="1" x14ac:dyDescent="0.25"/>
    <row r="56828" ht="0" hidden="1" customHeight="1" x14ac:dyDescent="0.25"/>
    <row r="56829" ht="0" hidden="1" customHeight="1" x14ac:dyDescent="0.25"/>
    <row r="56830" ht="0" hidden="1" customHeight="1" x14ac:dyDescent="0.25"/>
    <row r="56831" ht="0" hidden="1" customHeight="1" x14ac:dyDescent="0.25"/>
    <row r="56832" ht="0" hidden="1" customHeight="1" x14ac:dyDescent="0.25"/>
    <row r="56833" ht="0" hidden="1" customHeight="1" x14ac:dyDescent="0.25"/>
    <row r="56834" ht="0" hidden="1" customHeight="1" x14ac:dyDescent="0.25"/>
    <row r="56835" ht="0" hidden="1" customHeight="1" x14ac:dyDescent="0.25"/>
    <row r="56836" ht="0" hidden="1" customHeight="1" x14ac:dyDescent="0.25"/>
    <row r="56837" ht="0" hidden="1" customHeight="1" x14ac:dyDescent="0.25"/>
    <row r="56838" ht="0" hidden="1" customHeight="1" x14ac:dyDescent="0.25"/>
    <row r="56839" ht="0" hidden="1" customHeight="1" x14ac:dyDescent="0.25"/>
    <row r="56840" ht="0" hidden="1" customHeight="1" x14ac:dyDescent="0.25"/>
    <row r="56841" ht="0" hidden="1" customHeight="1" x14ac:dyDescent="0.25"/>
    <row r="56842" ht="0" hidden="1" customHeight="1" x14ac:dyDescent="0.25"/>
    <row r="56843" ht="0" hidden="1" customHeight="1" x14ac:dyDescent="0.25"/>
    <row r="56844" ht="0" hidden="1" customHeight="1" x14ac:dyDescent="0.25"/>
    <row r="56845" ht="0" hidden="1" customHeight="1" x14ac:dyDescent="0.25"/>
    <row r="56846" ht="0" hidden="1" customHeight="1" x14ac:dyDescent="0.25"/>
    <row r="56847" ht="0" hidden="1" customHeight="1" x14ac:dyDescent="0.25"/>
    <row r="56848" ht="0" hidden="1" customHeight="1" x14ac:dyDescent="0.25"/>
    <row r="56849" ht="0" hidden="1" customHeight="1" x14ac:dyDescent="0.25"/>
    <row r="56850" ht="0" hidden="1" customHeight="1" x14ac:dyDescent="0.25"/>
    <row r="56851" ht="0" hidden="1" customHeight="1" x14ac:dyDescent="0.25"/>
    <row r="56852" ht="0" hidden="1" customHeight="1" x14ac:dyDescent="0.25"/>
    <row r="56853" ht="0" hidden="1" customHeight="1" x14ac:dyDescent="0.25"/>
    <row r="56854" ht="0" hidden="1" customHeight="1" x14ac:dyDescent="0.25"/>
    <row r="56855" ht="0" hidden="1" customHeight="1" x14ac:dyDescent="0.25"/>
    <row r="56856" ht="0" hidden="1" customHeight="1" x14ac:dyDescent="0.25"/>
    <row r="56857" ht="0" hidden="1" customHeight="1" x14ac:dyDescent="0.25"/>
    <row r="56858" ht="0" hidden="1" customHeight="1" x14ac:dyDescent="0.25"/>
    <row r="56859" ht="0" hidden="1" customHeight="1" x14ac:dyDescent="0.25"/>
    <row r="56860" ht="0" hidden="1" customHeight="1" x14ac:dyDescent="0.25"/>
    <row r="56861" ht="0" hidden="1" customHeight="1" x14ac:dyDescent="0.25"/>
    <row r="56862" ht="0" hidden="1" customHeight="1" x14ac:dyDescent="0.25"/>
    <row r="56863" ht="0" hidden="1" customHeight="1" x14ac:dyDescent="0.25"/>
    <row r="56864" ht="0" hidden="1" customHeight="1" x14ac:dyDescent="0.25"/>
    <row r="56865" ht="0" hidden="1" customHeight="1" x14ac:dyDescent="0.25"/>
    <row r="56866" ht="0" hidden="1" customHeight="1" x14ac:dyDescent="0.25"/>
    <row r="56867" ht="0" hidden="1" customHeight="1" x14ac:dyDescent="0.25"/>
    <row r="56868" ht="0" hidden="1" customHeight="1" x14ac:dyDescent="0.25"/>
    <row r="56869" ht="0" hidden="1" customHeight="1" x14ac:dyDescent="0.25"/>
    <row r="56870" ht="0" hidden="1" customHeight="1" x14ac:dyDescent="0.25"/>
    <row r="56871" ht="0" hidden="1" customHeight="1" x14ac:dyDescent="0.25"/>
    <row r="56872" ht="0" hidden="1" customHeight="1" x14ac:dyDescent="0.25"/>
    <row r="56873" ht="0" hidden="1" customHeight="1" x14ac:dyDescent="0.25"/>
    <row r="56874" ht="0" hidden="1" customHeight="1" x14ac:dyDescent="0.25"/>
    <row r="56875" ht="0" hidden="1" customHeight="1" x14ac:dyDescent="0.25"/>
    <row r="56876" ht="0" hidden="1" customHeight="1" x14ac:dyDescent="0.25"/>
    <row r="56877" ht="0" hidden="1" customHeight="1" x14ac:dyDescent="0.25"/>
    <row r="56878" ht="0" hidden="1" customHeight="1" x14ac:dyDescent="0.25"/>
    <row r="56879" ht="0" hidden="1" customHeight="1" x14ac:dyDescent="0.25"/>
    <row r="56880" ht="0" hidden="1" customHeight="1" x14ac:dyDescent="0.25"/>
    <row r="56881" ht="0" hidden="1" customHeight="1" x14ac:dyDescent="0.25"/>
    <row r="56882" ht="0" hidden="1" customHeight="1" x14ac:dyDescent="0.25"/>
    <row r="56883" ht="0" hidden="1" customHeight="1" x14ac:dyDescent="0.25"/>
    <row r="56884" ht="0" hidden="1" customHeight="1" x14ac:dyDescent="0.25"/>
    <row r="56885" ht="0" hidden="1" customHeight="1" x14ac:dyDescent="0.25"/>
    <row r="56886" ht="0" hidden="1" customHeight="1" x14ac:dyDescent="0.25"/>
    <row r="56887" ht="0" hidden="1" customHeight="1" x14ac:dyDescent="0.25"/>
    <row r="56888" ht="0" hidden="1" customHeight="1" x14ac:dyDescent="0.25"/>
    <row r="56889" ht="0" hidden="1" customHeight="1" x14ac:dyDescent="0.25"/>
    <row r="56890" ht="0" hidden="1" customHeight="1" x14ac:dyDescent="0.25"/>
    <row r="56891" ht="0" hidden="1" customHeight="1" x14ac:dyDescent="0.25"/>
    <row r="56892" ht="0" hidden="1" customHeight="1" x14ac:dyDescent="0.25"/>
    <row r="56893" ht="0" hidden="1" customHeight="1" x14ac:dyDescent="0.25"/>
    <row r="56894" ht="0" hidden="1" customHeight="1" x14ac:dyDescent="0.25"/>
    <row r="56895" ht="0" hidden="1" customHeight="1" x14ac:dyDescent="0.25"/>
    <row r="56896" ht="0" hidden="1" customHeight="1" x14ac:dyDescent="0.25"/>
    <row r="56897" ht="0" hidden="1" customHeight="1" x14ac:dyDescent="0.25"/>
    <row r="56898" ht="0" hidden="1" customHeight="1" x14ac:dyDescent="0.25"/>
    <row r="56899" ht="0" hidden="1" customHeight="1" x14ac:dyDescent="0.25"/>
    <row r="56900" ht="0" hidden="1" customHeight="1" x14ac:dyDescent="0.25"/>
    <row r="56901" ht="0" hidden="1" customHeight="1" x14ac:dyDescent="0.25"/>
    <row r="56902" ht="0" hidden="1" customHeight="1" x14ac:dyDescent="0.25"/>
    <row r="56903" ht="0" hidden="1" customHeight="1" x14ac:dyDescent="0.25"/>
    <row r="56904" ht="0" hidden="1" customHeight="1" x14ac:dyDescent="0.25"/>
    <row r="56905" ht="0" hidden="1" customHeight="1" x14ac:dyDescent="0.25"/>
    <row r="56906" ht="0" hidden="1" customHeight="1" x14ac:dyDescent="0.25"/>
    <row r="56907" ht="0" hidden="1" customHeight="1" x14ac:dyDescent="0.25"/>
    <row r="56908" ht="0" hidden="1" customHeight="1" x14ac:dyDescent="0.25"/>
    <row r="56909" ht="0" hidden="1" customHeight="1" x14ac:dyDescent="0.25"/>
    <row r="56910" ht="0" hidden="1" customHeight="1" x14ac:dyDescent="0.25"/>
    <row r="56911" ht="0" hidden="1" customHeight="1" x14ac:dyDescent="0.25"/>
    <row r="56912" ht="0" hidden="1" customHeight="1" x14ac:dyDescent="0.25"/>
    <row r="56913" ht="0" hidden="1" customHeight="1" x14ac:dyDescent="0.25"/>
    <row r="56914" ht="0" hidden="1" customHeight="1" x14ac:dyDescent="0.25"/>
    <row r="56915" ht="0" hidden="1" customHeight="1" x14ac:dyDescent="0.25"/>
    <row r="56916" ht="0" hidden="1" customHeight="1" x14ac:dyDescent="0.25"/>
    <row r="56917" ht="0" hidden="1" customHeight="1" x14ac:dyDescent="0.25"/>
    <row r="56918" ht="0" hidden="1" customHeight="1" x14ac:dyDescent="0.25"/>
    <row r="56919" ht="0" hidden="1" customHeight="1" x14ac:dyDescent="0.25"/>
    <row r="56920" ht="0" hidden="1" customHeight="1" x14ac:dyDescent="0.25"/>
    <row r="56921" ht="0" hidden="1" customHeight="1" x14ac:dyDescent="0.25"/>
    <row r="56922" ht="0" hidden="1" customHeight="1" x14ac:dyDescent="0.25"/>
    <row r="56923" ht="0" hidden="1" customHeight="1" x14ac:dyDescent="0.25"/>
    <row r="56924" ht="0" hidden="1" customHeight="1" x14ac:dyDescent="0.25"/>
    <row r="56925" ht="0" hidden="1" customHeight="1" x14ac:dyDescent="0.25"/>
    <row r="56926" ht="0" hidden="1" customHeight="1" x14ac:dyDescent="0.25"/>
    <row r="56927" ht="0" hidden="1" customHeight="1" x14ac:dyDescent="0.25"/>
    <row r="56928" ht="0" hidden="1" customHeight="1" x14ac:dyDescent="0.25"/>
    <row r="56929" ht="0" hidden="1" customHeight="1" x14ac:dyDescent="0.25"/>
    <row r="56930" ht="0" hidden="1" customHeight="1" x14ac:dyDescent="0.25"/>
    <row r="56931" ht="0" hidden="1" customHeight="1" x14ac:dyDescent="0.25"/>
    <row r="56932" ht="0" hidden="1" customHeight="1" x14ac:dyDescent="0.25"/>
    <row r="56933" ht="0" hidden="1" customHeight="1" x14ac:dyDescent="0.25"/>
    <row r="56934" ht="0" hidden="1" customHeight="1" x14ac:dyDescent="0.25"/>
    <row r="56935" ht="0" hidden="1" customHeight="1" x14ac:dyDescent="0.25"/>
    <row r="56936" ht="0" hidden="1" customHeight="1" x14ac:dyDescent="0.25"/>
    <row r="56937" ht="0" hidden="1" customHeight="1" x14ac:dyDescent="0.25"/>
    <row r="56938" ht="0" hidden="1" customHeight="1" x14ac:dyDescent="0.25"/>
    <row r="56939" ht="0" hidden="1" customHeight="1" x14ac:dyDescent="0.25"/>
    <row r="56940" ht="0" hidden="1" customHeight="1" x14ac:dyDescent="0.25"/>
    <row r="56941" ht="0" hidden="1" customHeight="1" x14ac:dyDescent="0.25"/>
    <row r="56942" ht="0" hidden="1" customHeight="1" x14ac:dyDescent="0.25"/>
    <row r="56943" ht="0" hidden="1" customHeight="1" x14ac:dyDescent="0.25"/>
    <row r="56944" ht="0" hidden="1" customHeight="1" x14ac:dyDescent="0.25"/>
    <row r="56945" ht="0" hidden="1" customHeight="1" x14ac:dyDescent="0.25"/>
    <row r="56946" ht="0" hidden="1" customHeight="1" x14ac:dyDescent="0.25"/>
    <row r="56947" ht="0" hidden="1" customHeight="1" x14ac:dyDescent="0.25"/>
    <row r="56948" ht="0" hidden="1" customHeight="1" x14ac:dyDescent="0.25"/>
    <row r="56949" ht="0" hidden="1" customHeight="1" x14ac:dyDescent="0.25"/>
    <row r="56950" ht="0" hidden="1" customHeight="1" x14ac:dyDescent="0.25"/>
    <row r="56951" ht="0" hidden="1" customHeight="1" x14ac:dyDescent="0.25"/>
    <row r="56952" ht="0" hidden="1" customHeight="1" x14ac:dyDescent="0.25"/>
    <row r="56953" ht="0" hidden="1" customHeight="1" x14ac:dyDescent="0.25"/>
    <row r="56954" ht="0" hidden="1" customHeight="1" x14ac:dyDescent="0.25"/>
    <row r="56955" ht="0" hidden="1" customHeight="1" x14ac:dyDescent="0.25"/>
    <row r="56956" ht="0" hidden="1" customHeight="1" x14ac:dyDescent="0.25"/>
    <row r="56957" ht="0" hidden="1" customHeight="1" x14ac:dyDescent="0.25"/>
    <row r="56958" ht="0" hidden="1" customHeight="1" x14ac:dyDescent="0.25"/>
    <row r="56959" ht="0" hidden="1" customHeight="1" x14ac:dyDescent="0.25"/>
    <row r="56960" ht="0" hidden="1" customHeight="1" x14ac:dyDescent="0.25"/>
    <row r="56961" ht="0" hidden="1" customHeight="1" x14ac:dyDescent="0.25"/>
    <row r="56962" ht="0" hidden="1" customHeight="1" x14ac:dyDescent="0.25"/>
    <row r="56963" ht="0" hidden="1" customHeight="1" x14ac:dyDescent="0.25"/>
    <row r="56964" ht="0" hidden="1" customHeight="1" x14ac:dyDescent="0.25"/>
    <row r="56965" ht="0" hidden="1" customHeight="1" x14ac:dyDescent="0.25"/>
    <row r="56966" ht="0" hidden="1" customHeight="1" x14ac:dyDescent="0.25"/>
    <row r="56967" ht="0" hidden="1" customHeight="1" x14ac:dyDescent="0.25"/>
    <row r="56968" ht="0" hidden="1" customHeight="1" x14ac:dyDescent="0.25"/>
    <row r="56969" ht="0" hidden="1" customHeight="1" x14ac:dyDescent="0.25"/>
    <row r="56970" ht="0" hidden="1" customHeight="1" x14ac:dyDescent="0.25"/>
    <row r="56971" ht="0" hidden="1" customHeight="1" x14ac:dyDescent="0.25"/>
    <row r="56972" ht="0" hidden="1" customHeight="1" x14ac:dyDescent="0.25"/>
    <row r="56973" ht="0" hidden="1" customHeight="1" x14ac:dyDescent="0.25"/>
    <row r="56974" ht="0" hidden="1" customHeight="1" x14ac:dyDescent="0.25"/>
    <row r="56975" ht="0" hidden="1" customHeight="1" x14ac:dyDescent="0.25"/>
    <row r="56976" ht="0" hidden="1" customHeight="1" x14ac:dyDescent="0.25"/>
    <row r="56977" ht="0" hidden="1" customHeight="1" x14ac:dyDescent="0.25"/>
    <row r="56978" ht="0" hidden="1" customHeight="1" x14ac:dyDescent="0.25"/>
    <row r="56979" ht="0" hidden="1" customHeight="1" x14ac:dyDescent="0.25"/>
    <row r="56980" ht="0" hidden="1" customHeight="1" x14ac:dyDescent="0.25"/>
    <row r="56981" ht="0" hidden="1" customHeight="1" x14ac:dyDescent="0.25"/>
    <row r="56982" ht="0" hidden="1" customHeight="1" x14ac:dyDescent="0.25"/>
    <row r="56983" ht="0" hidden="1" customHeight="1" x14ac:dyDescent="0.25"/>
    <row r="56984" ht="0" hidden="1" customHeight="1" x14ac:dyDescent="0.25"/>
    <row r="56985" ht="0" hidden="1" customHeight="1" x14ac:dyDescent="0.25"/>
    <row r="56986" ht="0" hidden="1" customHeight="1" x14ac:dyDescent="0.25"/>
    <row r="56987" ht="0" hidden="1" customHeight="1" x14ac:dyDescent="0.25"/>
    <row r="56988" ht="0" hidden="1" customHeight="1" x14ac:dyDescent="0.25"/>
    <row r="56989" ht="0" hidden="1" customHeight="1" x14ac:dyDescent="0.25"/>
    <row r="56990" ht="0" hidden="1" customHeight="1" x14ac:dyDescent="0.25"/>
    <row r="56991" ht="0" hidden="1" customHeight="1" x14ac:dyDescent="0.25"/>
    <row r="56992" ht="0" hidden="1" customHeight="1" x14ac:dyDescent="0.25"/>
    <row r="56993" ht="0" hidden="1" customHeight="1" x14ac:dyDescent="0.25"/>
    <row r="56994" ht="0" hidden="1" customHeight="1" x14ac:dyDescent="0.25"/>
    <row r="56995" ht="0" hidden="1" customHeight="1" x14ac:dyDescent="0.25"/>
    <row r="56996" ht="0" hidden="1" customHeight="1" x14ac:dyDescent="0.25"/>
    <row r="56997" ht="0" hidden="1" customHeight="1" x14ac:dyDescent="0.25"/>
    <row r="56998" ht="0" hidden="1" customHeight="1" x14ac:dyDescent="0.25"/>
    <row r="56999" ht="0" hidden="1" customHeight="1" x14ac:dyDescent="0.25"/>
    <row r="57000" ht="0" hidden="1" customHeight="1" x14ac:dyDescent="0.25"/>
    <row r="57001" ht="0" hidden="1" customHeight="1" x14ac:dyDescent="0.25"/>
    <row r="57002" ht="0" hidden="1" customHeight="1" x14ac:dyDescent="0.25"/>
    <row r="57003" ht="0" hidden="1" customHeight="1" x14ac:dyDescent="0.25"/>
    <row r="57004" ht="0" hidden="1" customHeight="1" x14ac:dyDescent="0.25"/>
    <row r="57005" ht="0" hidden="1" customHeight="1" x14ac:dyDescent="0.25"/>
    <row r="57006" ht="0" hidden="1" customHeight="1" x14ac:dyDescent="0.25"/>
    <row r="57007" ht="0" hidden="1" customHeight="1" x14ac:dyDescent="0.25"/>
    <row r="57008" ht="0" hidden="1" customHeight="1" x14ac:dyDescent="0.25"/>
    <row r="57009" ht="0" hidden="1" customHeight="1" x14ac:dyDescent="0.25"/>
    <row r="57010" ht="0" hidden="1" customHeight="1" x14ac:dyDescent="0.25"/>
    <row r="57011" ht="0" hidden="1" customHeight="1" x14ac:dyDescent="0.25"/>
    <row r="57012" ht="0" hidden="1" customHeight="1" x14ac:dyDescent="0.25"/>
    <row r="57013" ht="0" hidden="1" customHeight="1" x14ac:dyDescent="0.25"/>
    <row r="57014" ht="0" hidden="1" customHeight="1" x14ac:dyDescent="0.25"/>
    <row r="57015" ht="0" hidden="1" customHeight="1" x14ac:dyDescent="0.25"/>
    <row r="57016" ht="0" hidden="1" customHeight="1" x14ac:dyDescent="0.25"/>
    <row r="57017" ht="0" hidden="1" customHeight="1" x14ac:dyDescent="0.25"/>
    <row r="57018" ht="0" hidden="1" customHeight="1" x14ac:dyDescent="0.25"/>
    <row r="57019" ht="0" hidden="1" customHeight="1" x14ac:dyDescent="0.25"/>
    <row r="57020" ht="0" hidden="1" customHeight="1" x14ac:dyDescent="0.25"/>
    <row r="57021" ht="0" hidden="1" customHeight="1" x14ac:dyDescent="0.25"/>
    <row r="57022" ht="0" hidden="1" customHeight="1" x14ac:dyDescent="0.25"/>
    <row r="57023" ht="0" hidden="1" customHeight="1" x14ac:dyDescent="0.25"/>
    <row r="57024" ht="0" hidden="1" customHeight="1" x14ac:dyDescent="0.25"/>
    <row r="57025" ht="0" hidden="1" customHeight="1" x14ac:dyDescent="0.25"/>
    <row r="57026" ht="0" hidden="1" customHeight="1" x14ac:dyDescent="0.25"/>
    <row r="57027" ht="0" hidden="1" customHeight="1" x14ac:dyDescent="0.25"/>
    <row r="57028" ht="0" hidden="1" customHeight="1" x14ac:dyDescent="0.25"/>
    <row r="57029" ht="0" hidden="1" customHeight="1" x14ac:dyDescent="0.25"/>
    <row r="57030" ht="0" hidden="1" customHeight="1" x14ac:dyDescent="0.25"/>
    <row r="57031" ht="0" hidden="1" customHeight="1" x14ac:dyDescent="0.25"/>
    <row r="57032" ht="0" hidden="1" customHeight="1" x14ac:dyDescent="0.25"/>
    <row r="57033" ht="0" hidden="1" customHeight="1" x14ac:dyDescent="0.25"/>
    <row r="57034" ht="0" hidden="1" customHeight="1" x14ac:dyDescent="0.25"/>
    <row r="57035" ht="0" hidden="1" customHeight="1" x14ac:dyDescent="0.25"/>
    <row r="57036" ht="0" hidden="1" customHeight="1" x14ac:dyDescent="0.25"/>
    <row r="57037" ht="0" hidden="1" customHeight="1" x14ac:dyDescent="0.25"/>
    <row r="57038" ht="0" hidden="1" customHeight="1" x14ac:dyDescent="0.25"/>
    <row r="57039" ht="0" hidden="1" customHeight="1" x14ac:dyDescent="0.25"/>
    <row r="57040" ht="0" hidden="1" customHeight="1" x14ac:dyDescent="0.25"/>
    <row r="57041" ht="0" hidden="1" customHeight="1" x14ac:dyDescent="0.25"/>
    <row r="57042" ht="0" hidden="1" customHeight="1" x14ac:dyDescent="0.25"/>
    <row r="57043" ht="0" hidden="1" customHeight="1" x14ac:dyDescent="0.25"/>
    <row r="57044" ht="0" hidden="1" customHeight="1" x14ac:dyDescent="0.25"/>
    <row r="57045" ht="0" hidden="1" customHeight="1" x14ac:dyDescent="0.25"/>
    <row r="57046" ht="0" hidden="1" customHeight="1" x14ac:dyDescent="0.25"/>
    <row r="57047" ht="0" hidden="1" customHeight="1" x14ac:dyDescent="0.25"/>
    <row r="57048" ht="0" hidden="1" customHeight="1" x14ac:dyDescent="0.25"/>
    <row r="57049" ht="0" hidden="1" customHeight="1" x14ac:dyDescent="0.25"/>
    <row r="57050" ht="0" hidden="1" customHeight="1" x14ac:dyDescent="0.25"/>
    <row r="57051" ht="0" hidden="1" customHeight="1" x14ac:dyDescent="0.25"/>
    <row r="57052" ht="0" hidden="1" customHeight="1" x14ac:dyDescent="0.25"/>
    <row r="57053" ht="0" hidden="1" customHeight="1" x14ac:dyDescent="0.25"/>
    <row r="57054" ht="0" hidden="1" customHeight="1" x14ac:dyDescent="0.25"/>
    <row r="57055" ht="0" hidden="1" customHeight="1" x14ac:dyDescent="0.25"/>
    <row r="57056" ht="0" hidden="1" customHeight="1" x14ac:dyDescent="0.25"/>
    <row r="57057" ht="0" hidden="1" customHeight="1" x14ac:dyDescent="0.25"/>
    <row r="57058" ht="0" hidden="1" customHeight="1" x14ac:dyDescent="0.25"/>
    <row r="57059" ht="0" hidden="1" customHeight="1" x14ac:dyDescent="0.25"/>
    <row r="57060" ht="0" hidden="1" customHeight="1" x14ac:dyDescent="0.25"/>
    <row r="57061" ht="0" hidden="1" customHeight="1" x14ac:dyDescent="0.25"/>
    <row r="57062" ht="0" hidden="1" customHeight="1" x14ac:dyDescent="0.25"/>
    <row r="57063" ht="0" hidden="1" customHeight="1" x14ac:dyDescent="0.25"/>
    <row r="57064" ht="0" hidden="1" customHeight="1" x14ac:dyDescent="0.25"/>
    <row r="57065" ht="0" hidden="1" customHeight="1" x14ac:dyDescent="0.25"/>
    <row r="57066" ht="0" hidden="1" customHeight="1" x14ac:dyDescent="0.25"/>
    <row r="57067" ht="0" hidden="1" customHeight="1" x14ac:dyDescent="0.25"/>
    <row r="57068" ht="0" hidden="1" customHeight="1" x14ac:dyDescent="0.25"/>
    <row r="57069" ht="0" hidden="1" customHeight="1" x14ac:dyDescent="0.25"/>
    <row r="57070" ht="0" hidden="1" customHeight="1" x14ac:dyDescent="0.25"/>
    <row r="57071" ht="0" hidden="1" customHeight="1" x14ac:dyDescent="0.25"/>
    <row r="57072" ht="0" hidden="1" customHeight="1" x14ac:dyDescent="0.25"/>
    <row r="57073" ht="0" hidden="1" customHeight="1" x14ac:dyDescent="0.25"/>
    <row r="57074" ht="0" hidden="1" customHeight="1" x14ac:dyDescent="0.25"/>
    <row r="57075" ht="0" hidden="1" customHeight="1" x14ac:dyDescent="0.25"/>
    <row r="57076" ht="0" hidden="1" customHeight="1" x14ac:dyDescent="0.25"/>
    <row r="57077" ht="0" hidden="1" customHeight="1" x14ac:dyDescent="0.25"/>
    <row r="57078" ht="0" hidden="1" customHeight="1" x14ac:dyDescent="0.25"/>
    <row r="57079" ht="0" hidden="1" customHeight="1" x14ac:dyDescent="0.25"/>
    <row r="57080" ht="0" hidden="1" customHeight="1" x14ac:dyDescent="0.25"/>
    <row r="57081" ht="0" hidden="1" customHeight="1" x14ac:dyDescent="0.25"/>
    <row r="57082" ht="0" hidden="1" customHeight="1" x14ac:dyDescent="0.25"/>
    <row r="57083" ht="0" hidden="1" customHeight="1" x14ac:dyDescent="0.25"/>
    <row r="57084" ht="0" hidden="1" customHeight="1" x14ac:dyDescent="0.25"/>
    <row r="57085" ht="0" hidden="1" customHeight="1" x14ac:dyDescent="0.25"/>
    <row r="57086" ht="0" hidden="1" customHeight="1" x14ac:dyDescent="0.25"/>
    <row r="57087" ht="0" hidden="1" customHeight="1" x14ac:dyDescent="0.25"/>
    <row r="57088" ht="0" hidden="1" customHeight="1" x14ac:dyDescent="0.25"/>
    <row r="57089" ht="0" hidden="1" customHeight="1" x14ac:dyDescent="0.25"/>
    <row r="57090" ht="0" hidden="1" customHeight="1" x14ac:dyDescent="0.25"/>
    <row r="57091" ht="0" hidden="1" customHeight="1" x14ac:dyDescent="0.25"/>
    <row r="57092" ht="0" hidden="1" customHeight="1" x14ac:dyDescent="0.25"/>
    <row r="57093" ht="0" hidden="1" customHeight="1" x14ac:dyDescent="0.25"/>
    <row r="57094" ht="0" hidden="1" customHeight="1" x14ac:dyDescent="0.25"/>
    <row r="57095" ht="0" hidden="1" customHeight="1" x14ac:dyDescent="0.25"/>
    <row r="57096" ht="0" hidden="1" customHeight="1" x14ac:dyDescent="0.25"/>
    <row r="57097" ht="0" hidden="1" customHeight="1" x14ac:dyDescent="0.25"/>
    <row r="57098" ht="0" hidden="1" customHeight="1" x14ac:dyDescent="0.25"/>
    <row r="57099" ht="0" hidden="1" customHeight="1" x14ac:dyDescent="0.25"/>
    <row r="57100" ht="0" hidden="1" customHeight="1" x14ac:dyDescent="0.25"/>
    <row r="57101" ht="0" hidden="1" customHeight="1" x14ac:dyDescent="0.25"/>
    <row r="57102" ht="0" hidden="1" customHeight="1" x14ac:dyDescent="0.25"/>
    <row r="57103" ht="0" hidden="1" customHeight="1" x14ac:dyDescent="0.25"/>
    <row r="57104" ht="0" hidden="1" customHeight="1" x14ac:dyDescent="0.25"/>
    <row r="57105" ht="0" hidden="1" customHeight="1" x14ac:dyDescent="0.25"/>
    <row r="57106" ht="0" hidden="1" customHeight="1" x14ac:dyDescent="0.25"/>
    <row r="57107" ht="0" hidden="1" customHeight="1" x14ac:dyDescent="0.25"/>
    <row r="57108" ht="0" hidden="1" customHeight="1" x14ac:dyDescent="0.25"/>
    <row r="57109" ht="0" hidden="1" customHeight="1" x14ac:dyDescent="0.25"/>
    <row r="57110" ht="0" hidden="1" customHeight="1" x14ac:dyDescent="0.25"/>
    <row r="57111" ht="0" hidden="1" customHeight="1" x14ac:dyDescent="0.25"/>
    <row r="57112" ht="0" hidden="1" customHeight="1" x14ac:dyDescent="0.25"/>
    <row r="57113" ht="0" hidden="1" customHeight="1" x14ac:dyDescent="0.25"/>
    <row r="57114" ht="0" hidden="1" customHeight="1" x14ac:dyDescent="0.25"/>
    <row r="57115" ht="0" hidden="1" customHeight="1" x14ac:dyDescent="0.25"/>
    <row r="57116" ht="0" hidden="1" customHeight="1" x14ac:dyDescent="0.25"/>
    <row r="57117" ht="0" hidden="1" customHeight="1" x14ac:dyDescent="0.25"/>
    <row r="57118" ht="0" hidden="1" customHeight="1" x14ac:dyDescent="0.25"/>
    <row r="57119" ht="0" hidden="1" customHeight="1" x14ac:dyDescent="0.25"/>
    <row r="57120" ht="0" hidden="1" customHeight="1" x14ac:dyDescent="0.25"/>
    <row r="57121" ht="0" hidden="1" customHeight="1" x14ac:dyDescent="0.25"/>
    <row r="57122" ht="0" hidden="1" customHeight="1" x14ac:dyDescent="0.25"/>
    <row r="57123" ht="0" hidden="1" customHeight="1" x14ac:dyDescent="0.25"/>
    <row r="57124" ht="0" hidden="1" customHeight="1" x14ac:dyDescent="0.25"/>
    <row r="57125" ht="0" hidden="1" customHeight="1" x14ac:dyDescent="0.25"/>
    <row r="57126" ht="0" hidden="1" customHeight="1" x14ac:dyDescent="0.25"/>
    <row r="57127" ht="0" hidden="1" customHeight="1" x14ac:dyDescent="0.25"/>
    <row r="57128" ht="0" hidden="1" customHeight="1" x14ac:dyDescent="0.25"/>
    <row r="57129" ht="0" hidden="1" customHeight="1" x14ac:dyDescent="0.25"/>
    <row r="57130" ht="0" hidden="1" customHeight="1" x14ac:dyDescent="0.25"/>
    <row r="57131" ht="0" hidden="1" customHeight="1" x14ac:dyDescent="0.25"/>
    <row r="57132" ht="0" hidden="1" customHeight="1" x14ac:dyDescent="0.25"/>
    <row r="57133" ht="0" hidden="1" customHeight="1" x14ac:dyDescent="0.25"/>
    <row r="57134" ht="0" hidden="1" customHeight="1" x14ac:dyDescent="0.25"/>
    <row r="57135" ht="0" hidden="1" customHeight="1" x14ac:dyDescent="0.25"/>
    <row r="57136" ht="0" hidden="1" customHeight="1" x14ac:dyDescent="0.25"/>
    <row r="57137" ht="0" hidden="1" customHeight="1" x14ac:dyDescent="0.25"/>
    <row r="57138" ht="0" hidden="1" customHeight="1" x14ac:dyDescent="0.25"/>
    <row r="57139" ht="0" hidden="1" customHeight="1" x14ac:dyDescent="0.25"/>
    <row r="57140" ht="0" hidden="1" customHeight="1" x14ac:dyDescent="0.25"/>
    <row r="57141" ht="0" hidden="1" customHeight="1" x14ac:dyDescent="0.25"/>
    <row r="57142" ht="0" hidden="1" customHeight="1" x14ac:dyDescent="0.25"/>
    <row r="57143" ht="0" hidden="1" customHeight="1" x14ac:dyDescent="0.25"/>
    <row r="57144" ht="0" hidden="1" customHeight="1" x14ac:dyDescent="0.25"/>
    <row r="57145" ht="0" hidden="1" customHeight="1" x14ac:dyDescent="0.25"/>
    <row r="57146" ht="0" hidden="1" customHeight="1" x14ac:dyDescent="0.25"/>
    <row r="57147" ht="0" hidden="1" customHeight="1" x14ac:dyDescent="0.25"/>
    <row r="57148" ht="0" hidden="1" customHeight="1" x14ac:dyDescent="0.25"/>
    <row r="57149" ht="0" hidden="1" customHeight="1" x14ac:dyDescent="0.25"/>
    <row r="57150" ht="0" hidden="1" customHeight="1" x14ac:dyDescent="0.25"/>
    <row r="57151" ht="0" hidden="1" customHeight="1" x14ac:dyDescent="0.25"/>
    <row r="57152" ht="0" hidden="1" customHeight="1" x14ac:dyDescent="0.25"/>
    <row r="57153" ht="0" hidden="1" customHeight="1" x14ac:dyDescent="0.25"/>
    <row r="57154" ht="0" hidden="1" customHeight="1" x14ac:dyDescent="0.25"/>
    <row r="57155" ht="0" hidden="1" customHeight="1" x14ac:dyDescent="0.25"/>
    <row r="57156" ht="0" hidden="1" customHeight="1" x14ac:dyDescent="0.25"/>
    <row r="57157" ht="0" hidden="1" customHeight="1" x14ac:dyDescent="0.25"/>
    <row r="57158" ht="0" hidden="1" customHeight="1" x14ac:dyDescent="0.25"/>
    <row r="57159" ht="0" hidden="1" customHeight="1" x14ac:dyDescent="0.25"/>
    <row r="57160" ht="0" hidden="1" customHeight="1" x14ac:dyDescent="0.25"/>
    <row r="57161" ht="0" hidden="1" customHeight="1" x14ac:dyDescent="0.25"/>
    <row r="57162" ht="0" hidden="1" customHeight="1" x14ac:dyDescent="0.25"/>
    <row r="57163" ht="0" hidden="1" customHeight="1" x14ac:dyDescent="0.25"/>
    <row r="57164" ht="0" hidden="1" customHeight="1" x14ac:dyDescent="0.25"/>
    <row r="57165" ht="0" hidden="1" customHeight="1" x14ac:dyDescent="0.25"/>
    <row r="57166" ht="0" hidden="1" customHeight="1" x14ac:dyDescent="0.25"/>
    <row r="57167" ht="0" hidden="1" customHeight="1" x14ac:dyDescent="0.25"/>
    <row r="57168" ht="0" hidden="1" customHeight="1" x14ac:dyDescent="0.25"/>
    <row r="57169" ht="0" hidden="1" customHeight="1" x14ac:dyDescent="0.25"/>
    <row r="57170" ht="0" hidden="1" customHeight="1" x14ac:dyDescent="0.25"/>
    <row r="57171" ht="0" hidden="1" customHeight="1" x14ac:dyDescent="0.25"/>
    <row r="57172" ht="0" hidden="1" customHeight="1" x14ac:dyDescent="0.25"/>
    <row r="57173" ht="0" hidden="1" customHeight="1" x14ac:dyDescent="0.25"/>
    <row r="57174" ht="0" hidden="1" customHeight="1" x14ac:dyDescent="0.25"/>
    <row r="57175" ht="0" hidden="1" customHeight="1" x14ac:dyDescent="0.25"/>
    <row r="57176" ht="0" hidden="1" customHeight="1" x14ac:dyDescent="0.25"/>
    <row r="57177" ht="0" hidden="1" customHeight="1" x14ac:dyDescent="0.25"/>
    <row r="57178" ht="0" hidden="1" customHeight="1" x14ac:dyDescent="0.25"/>
    <row r="57179" ht="0" hidden="1" customHeight="1" x14ac:dyDescent="0.25"/>
    <row r="57180" ht="0" hidden="1" customHeight="1" x14ac:dyDescent="0.25"/>
    <row r="57181" ht="0" hidden="1" customHeight="1" x14ac:dyDescent="0.25"/>
    <row r="57182" ht="0" hidden="1" customHeight="1" x14ac:dyDescent="0.25"/>
    <row r="57183" ht="0" hidden="1" customHeight="1" x14ac:dyDescent="0.25"/>
    <row r="57184" ht="0" hidden="1" customHeight="1" x14ac:dyDescent="0.25"/>
    <row r="57185" ht="0" hidden="1" customHeight="1" x14ac:dyDescent="0.25"/>
    <row r="57186" ht="0" hidden="1" customHeight="1" x14ac:dyDescent="0.25"/>
    <row r="57187" ht="0" hidden="1" customHeight="1" x14ac:dyDescent="0.25"/>
    <row r="57188" ht="0" hidden="1" customHeight="1" x14ac:dyDescent="0.25"/>
    <row r="57189" ht="0" hidden="1" customHeight="1" x14ac:dyDescent="0.25"/>
    <row r="57190" ht="0" hidden="1" customHeight="1" x14ac:dyDescent="0.25"/>
    <row r="57191" ht="0" hidden="1" customHeight="1" x14ac:dyDescent="0.25"/>
    <row r="57192" ht="0" hidden="1" customHeight="1" x14ac:dyDescent="0.25"/>
    <row r="57193" ht="0" hidden="1" customHeight="1" x14ac:dyDescent="0.25"/>
    <row r="57194" ht="0" hidden="1" customHeight="1" x14ac:dyDescent="0.25"/>
    <row r="57195" ht="0" hidden="1" customHeight="1" x14ac:dyDescent="0.25"/>
    <row r="57196" ht="0" hidden="1" customHeight="1" x14ac:dyDescent="0.25"/>
    <row r="57197" ht="0" hidden="1" customHeight="1" x14ac:dyDescent="0.25"/>
    <row r="57198" ht="0" hidden="1" customHeight="1" x14ac:dyDescent="0.25"/>
    <row r="57199" ht="0" hidden="1" customHeight="1" x14ac:dyDescent="0.25"/>
    <row r="57200" ht="0" hidden="1" customHeight="1" x14ac:dyDescent="0.25"/>
    <row r="57201" ht="0" hidden="1" customHeight="1" x14ac:dyDescent="0.25"/>
    <row r="57202" ht="0" hidden="1" customHeight="1" x14ac:dyDescent="0.25"/>
    <row r="57203" ht="0" hidden="1" customHeight="1" x14ac:dyDescent="0.25"/>
    <row r="57204" ht="0" hidden="1" customHeight="1" x14ac:dyDescent="0.25"/>
    <row r="57205" ht="0" hidden="1" customHeight="1" x14ac:dyDescent="0.25"/>
    <row r="57206" ht="0" hidden="1" customHeight="1" x14ac:dyDescent="0.25"/>
    <row r="57207" ht="0" hidden="1" customHeight="1" x14ac:dyDescent="0.25"/>
    <row r="57208" ht="0" hidden="1" customHeight="1" x14ac:dyDescent="0.25"/>
    <row r="57209" ht="0" hidden="1" customHeight="1" x14ac:dyDescent="0.25"/>
    <row r="57210" ht="0" hidden="1" customHeight="1" x14ac:dyDescent="0.25"/>
    <row r="57211" ht="0" hidden="1" customHeight="1" x14ac:dyDescent="0.25"/>
    <row r="57212" ht="0" hidden="1" customHeight="1" x14ac:dyDescent="0.25"/>
    <row r="57213" ht="0" hidden="1" customHeight="1" x14ac:dyDescent="0.25"/>
    <row r="57214" ht="0" hidden="1" customHeight="1" x14ac:dyDescent="0.25"/>
    <row r="57215" ht="0" hidden="1" customHeight="1" x14ac:dyDescent="0.25"/>
    <row r="57216" ht="0" hidden="1" customHeight="1" x14ac:dyDescent="0.25"/>
    <row r="57217" ht="0" hidden="1" customHeight="1" x14ac:dyDescent="0.25"/>
    <row r="57218" ht="0" hidden="1" customHeight="1" x14ac:dyDescent="0.25"/>
    <row r="57219" ht="0" hidden="1" customHeight="1" x14ac:dyDescent="0.25"/>
    <row r="57220" ht="0" hidden="1" customHeight="1" x14ac:dyDescent="0.25"/>
    <row r="57221" ht="0" hidden="1" customHeight="1" x14ac:dyDescent="0.25"/>
    <row r="57222" ht="0" hidden="1" customHeight="1" x14ac:dyDescent="0.25"/>
    <row r="57223" ht="0" hidden="1" customHeight="1" x14ac:dyDescent="0.25"/>
    <row r="57224" ht="0" hidden="1" customHeight="1" x14ac:dyDescent="0.25"/>
    <row r="57225" ht="0" hidden="1" customHeight="1" x14ac:dyDescent="0.25"/>
    <row r="57226" ht="0" hidden="1" customHeight="1" x14ac:dyDescent="0.25"/>
    <row r="57227" ht="0" hidden="1" customHeight="1" x14ac:dyDescent="0.25"/>
    <row r="57228" ht="0" hidden="1" customHeight="1" x14ac:dyDescent="0.25"/>
    <row r="57229" ht="0" hidden="1" customHeight="1" x14ac:dyDescent="0.25"/>
    <row r="57230" ht="0" hidden="1" customHeight="1" x14ac:dyDescent="0.25"/>
    <row r="57231" ht="0" hidden="1" customHeight="1" x14ac:dyDescent="0.25"/>
    <row r="57232" ht="0" hidden="1" customHeight="1" x14ac:dyDescent="0.25"/>
    <row r="57233" ht="0" hidden="1" customHeight="1" x14ac:dyDescent="0.25"/>
    <row r="57234" ht="0" hidden="1" customHeight="1" x14ac:dyDescent="0.25"/>
    <row r="57235" ht="0" hidden="1" customHeight="1" x14ac:dyDescent="0.25"/>
    <row r="57236" ht="0" hidden="1" customHeight="1" x14ac:dyDescent="0.25"/>
    <row r="57237" ht="0" hidden="1" customHeight="1" x14ac:dyDescent="0.25"/>
    <row r="57238" ht="0" hidden="1" customHeight="1" x14ac:dyDescent="0.25"/>
    <row r="57239" ht="0" hidden="1" customHeight="1" x14ac:dyDescent="0.25"/>
    <row r="57240" ht="0" hidden="1" customHeight="1" x14ac:dyDescent="0.25"/>
    <row r="57241" ht="0" hidden="1" customHeight="1" x14ac:dyDescent="0.25"/>
    <row r="57242" ht="0" hidden="1" customHeight="1" x14ac:dyDescent="0.25"/>
    <row r="57243" ht="0" hidden="1" customHeight="1" x14ac:dyDescent="0.25"/>
    <row r="57244" ht="0" hidden="1" customHeight="1" x14ac:dyDescent="0.25"/>
    <row r="57245" ht="0" hidden="1" customHeight="1" x14ac:dyDescent="0.25"/>
    <row r="57246" ht="0" hidden="1" customHeight="1" x14ac:dyDescent="0.25"/>
    <row r="57247" ht="0" hidden="1" customHeight="1" x14ac:dyDescent="0.25"/>
    <row r="57248" ht="0" hidden="1" customHeight="1" x14ac:dyDescent="0.25"/>
    <row r="57249" ht="0" hidden="1" customHeight="1" x14ac:dyDescent="0.25"/>
    <row r="57250" ht="0" hidden="1" customHeight="1" x14ac:dyDescent="0.25"/>
    <row r="57251" ht="0" hidden="1" customHeight="1" x14ac:dyDescent="0.25"/>
    <row r="57252" ht="0" hidden="1" customHeight="1" x14ac:dyDescent="0.25"/>
    <row r="57253" ht="0" hidden="1" customHeight="1" x14ac:dyDescent="0.25"/>
    <row r="57254" ht="0" hidden="1" customHeight="1" x14ac:dyDescent="0.25"/>
    <row r="57255" ht="0" hidden="1" customHeight="1" x14ac:dyDescent="0.25"/>
    <row r="57256" ht="0" hidden="1" customHeight="1" x14ac:dyDescent="0.25"/>
    <row r="57257" ht="0" hidden="1" customHeight="1" x14ac:dyDescent="0.25"/>
    <row r="57258" ht="0" hidden="1" customHeight="1" x14ac:dyDescent="0.25"/>
    <row r="57259" ht="0" hidden="1" customHeight="1" x14ac:dyDescent="0.25"/>
    <row r="57260" ht="0" hidden="1" customHeight="1" x14ac:dyDescent="0.25"/>
    <row r="57261" ht="0" hidden="1" customHeight="1" x14ac:dyDescent="0.25"/>
    <row r="57262" ht="0" hidden="1" customHeight="1" x14ac:dyDescent="0.25"/>
    <row r="57263" ht="0" hidden="1" customHeight="1" x14ac:dyDescent="0.25"/>
    <row r="57264" ht="0" hidden="1" customHeight="1" x14ac:dyDescent="0.25"/>
    <row r="57265" ht="0" hidden="1" customHeight="1" x14ac:dyDescent="0.25"/>
    <row r="57266" ht="0" hidden="1" customHeight="1" x14ac:dyDescent="0.25"/>
    <row r="57267" ht="0" hidden="1" customHeight="1" x14ac:dyDescent="0.25"/>
    <row r="57268" ht="0" hidden="1" customHeight="1" x14ac:dyDescent="0.25"/>
    <row r="57269" ht="0" hidden="1" customHeight="1" x14ac:dyDescent="0.25"/>
    <row r="57270" ht="0" hidden="1" customHeight="1" x14ac:dyDescent="0.25"/>
    <row r="57271" ht="0" hidden="1" customHeight="1" x14ac:dyDescent="0.25"/>
    <row r="57272" ht="0" hidden="1" customHeight="1" x14ac:dyDescent="0.25"/>
    <row r="57273" ht="0" hidden="1" customHeight="1" x14ac:dyDescent="0.25"/>
    <row r="57274" ht="0" hidden="1" customHeight="1" x14ac:dyDescent="0.25"/>
    <row r="57275" ht="0" hidden="1" customHeight="1" x14ac:dyDescent="0.25"/>
    <row r="57276" ht="0" hidden="1" customHeight="1" x14ac:dyDescent="0.25"/>
    <row r="57277" ht="0" hidden="1" customHeight="1" x14ac:dyDescent="0.25"/>
    <row r="57278" ht="0" hidden="1" customHeight="1" x14ac:dyDescent="0.25"/>
    <row r="57279" ht="0" hidden="1" customHeight="1" x14ac:dyDescent="0.25"/>
    <row r="57280" ht="0" hidden="1" customHeight="1" x14ac:dyDescent="0.25"/>
    <row r="57281" ht="0" hidden="1" customHeight="1" x14ac:dyDescent="0.25"/>
    <row r="57282" ht="0" hidden="1" customHeight="1" x14ac:dyDescent="0.25"/>
    <row r="57283" ht="0" hidden="1" customHeight="1" x14ac:dyDescent="0.25"/>
    <row r="57284" ht="0" hidden="1" customHeight="1" x14ac:dyDescent="0.25"/>
    <row r="57285" ht="0" hidden="1" customHeight="1" x14ac:dyDescent="0.25"/>
    <row r="57286" ht="0" hidden="1" customHeight="1" x14ac:dyDescent="0.25"/>
    <row r="57287" ht="0" hidden="1" customHeight="1" x14ac:dyDescent="0.25"/>
    <row r="57288" ht="0" hidden="1" customHeight="1" x14ac:dyDescent="0.25"/>
    <row r="57289" ht="0" hidden="1" customHeight="1" x14ac:dyDescent="0.25"/>
    <row r="57290" ht="0" hidden="1" customHeight="1" x14ac:dyDescent="0.25"/>
    <row r="57291" ht="0" hidden="1" customHeight="1" x14ac:dyDescent="0.25"/>
    <row r="57292" ht="0" hidden="1" customHeight="1" x14ac:dyDescent="0.25"/>
    <row r="57293" ht="0" hidden="1" customHeight="1" x14ac:dyDescent="0.25"/>
    <row r="57294" ht="0" hidden="1" customHeight="1" x14ac:dyDescent="0.25"/>
    <row r="57295" ht="0" hidden="1" customHeight="1" x14ac:dyDescent="0.25"/>
    <row r="57296" ht="0" hidden="1" customHeight="1" x14ac:dyDescent="0.25"/>
    <row r="57297" ht="0" hidden="1" customHeight="1" x14ac:dyDescent="0.25"/>
    <row r="57298" ht="0" hidden="1" customHeight="1" x14ac:dyDescent="0.25"/>
    <row r="57299" ht="0" hidden="1" customHeight="1" x14ac:dyDescent="0.25"/>
    <row r="57300" ht="0" hidden="1" customHeight="1" x14ac:dyDescent="0.25"/>
    <row r="57301" ht="0" hidden="1" customHeight="1" x14ac:dyDescent="0.25"/>
    <row r="57302" ht="0" hidden="1" customHeight="1" x14ac:dyDescent="0.25"/>
    <row r="57303" ht="0" hidden="1" customHeight="1" x14ac:dyDescent="0.25"/>
    <row r="57304" ht="0" hidden="1" customHeight="1" x14ac:dyDescent="0.25"/>
    <row r="57305" ht="0" hidden="1" customHeight="1" x14ac:dyDescent="0.25"/>
    <row r="57306" ht="0" hidden="1" customHeight="1" x14ac:dyDescent="0.25"/>
    <row r="57307" ht="0" hidden="1" customHeight="1" x14ac:dyDescent="0.25"/>
    <row r="57308" ht="0" hidden="1" customHeight="1" x14ac:dyDescent="0.25"/>
    <row r="57309" ht="0" hidden="1" customHeight="1" x14ac:dyDescent="0.25"/>
    <row r="57310" ht="0" hidden="1" customHeight="1" x14ac:dyDescent="0.25"/>
    <row r="57311" ht="0" hidden="1" customHeight="1" x14ac:dyDescent="0.25"/>
    <row r="57312" ht="0" hidden="1" customHeight="1" x14ac:dyDescent="0.25"/>
    <row r="57313" ht="0" hidden="1" customHeight="1" x14ac:dyDescent="0.25"/>
    <row r="57314" ht="0" hidden="1" customHeight="1" x14ac:dyDescent="0.25"/>
    <row r="57315" ht="0" hidden="1" customHeight="1" x14ac:dyDescent="0.25"/>
    <row r="57316" ht="0" hidden="1" customHeight="1" x14ac:dyDescent="0.25"/>
    <row r="57317" ht="0" hidden="1" customHeight="1" x14ac:dyDescent="0.25"/>
    <row r="57318" ht="0" hidden="1" customHeight="1" x14ac:dyDescent="0.25"/>
    <row r="57319" ht="0" hidden="1" customHeight="1" x14ac:dyDescent="0.25"/>
    <row r="57320" ht="0" hidden="1" customHeight="1" x14ac:dyDescent="0.25"/>
    <row r="57321" ht="0" hidden="1" customHeight="1" x14ac:dyDescent="0.25"/>
    <row r="57322" ht="0" hidden="1" customHeight="1" x14ac:dyDescent="0.25"/>
    <row r="57323" ht="0" hidden="1" customHeight="1" x14ac:dyDescent="0.25"/>
    <row r="57324" ht="0" hidden="1" customHeight="1" x14ac:dyDescent="0.25"/>
    <row r="57325" ht="0" hidden="1" customHeight="1" x14ac:dyDescent="0.25"/>
    <row r="57326" ht="0" hidden="1" customHeight="1" x14ac:dyDescent="0.25"/>
    <row r="57327" ht="0" hidden="1" customHeight="1" x14ac:dyDescent="0.25"/>
    <row r="57328" ht="0" hidden="1" customHeight="1" x14ac:dyDescent="0.25"/>
    <row r="57329" ht="0" hidden="1" customHeight="1" x14ac:dyDescent="0.25"/>
    <row r="57330" ht="0" hidden="1" customHeight="1" x14ac:dyDescent="0.25"/>
    <row r="57331" ht="0" hidden="1" customHeight="1" x14ac:dyDescent="0.25"/>
    <row r="57332" ht="0" hidden="1" customHeight="1" x14ac:dyDescent="0.25"/>
    <row r="57333" ht="0" hidden="1" customHeight="1" x14ac:dyDescent="0.25"/>
    <row r="57334" ht="0" hidden="1" customHeight="1" x14ac:dyDescent="0.25"/>
    <row r="57335" ht="0" hidden="1" customHeight="1" x14ac:dyDescent="0.25"/>
    <row r="57336" ht="0" hidden="1" customHeight="1" x14ac:dyDescent="0.25"/>
    <row r="57337" ht="0" hidden="1" customHeight="1" x14ac:dyDescent="0.25"/>
    <row r="57338" ht="0" hidden="1" customHeight="1" x14ac:dyDescent="0.25"/>
    <row r="57339" ht="0" hidden="1" customHeight="1" x14ac:dyDescent="0.25"/>
    <row r="57340" ht="0" hidden="1" customHeight="1" x14ac:dyDescent="0.25"/>
    <row r="57341" ht="0" hidden="1" customHeight="1" x14ac:dyDescent="0.25"/>
    <row r="57342" ht="0" hidden="1" customHeight="1" x14ac:dyDescent="0.25"/>
    <row r="57343" ht="0" hidden="1" customHeight="1" x14ac:dyDescent="0.25"/>
    <row r="57344" ht="0" hidden="1" customHeight="1" x14ac:dyDescent="0.25"/>
    <row r="57345" ht="0" hidden="1" customHeight="1" x14ac:dyDescent="0.25"/>
    <row r="57346" ht="0" hidden="1" customHeight="1" x14ac:dyDescent="0.25"/>
    <row r="57347" ht="0" hidden="1" customHeight="1" x14ac:dyDescent="0.25"/>
    <row r="57348" ht="0" hidden="1" customHeight="1" x14ac:dyDescent="0.25"/>
    <row r="57349" ht="0" hidden="1" customHeight="1" x14ac:dyDescent="0.25"/>
    <row r="57350" ht="0" hidden="1" customHeight="1" x14ac:dyDescent="0.25"/>
    <row r="57351" ht="0" hidden="1" customHeight="1" x14ac:dyDescent="0.25"/>
    <row r="57352" ht="0" hidden="1" customHeight="1" x14ac:dyDescent="0.25"/>
    <row r="57353" ht="0" hidden="1" customHeight="1" x14ac:dyDescent="0.25"/>
    <row r="57354" ht="0" hidden="1" customHeight="1" x14ac:dyDescent="0.25"/>
    <row r="57355" ht="0" hidden="1" customHeight="1" x14ac:dyDescent="0.25"/>
    <row r="57356" ht="0" hidden="1" customHeight="1" x14ac:dyDescent="0.25"/>
    <row r="57357" ht="0" hidden="1" customHeight="1" x14ac:dyDescent="0.25"/>
    <row r="57358" ht="0" hidden="1" customHeight="1" x14ac:dyDescent="0.25"/>
    <row r="57359" ht="0" hidden="1" customHeight="1" x14ac:dyDescent="0.25"/>
    <row r="57360" ht="0" hidden="1" customHeight="1" x14ac:dyDescent="0.25"/>
    <row r="57361" ht="0" hidden="1" customHeight="1" x14ac:dyDescent="0.25"/>
    <row r="57362" ht="0" hidden="1" customHeight="1" x14ac:dyDescent="0.25"/>
    <row r="57363" ht="0" hidden="1" customHeight="1" x14ac:dyDescent="0.25"/>
    <row r="57364" ht="0" hidden="1" customHeight="1" x14ac:dyDescent="0.25"/>
    <row r="57365" ht="0" hidden="1" customHeight="1" x14ac:dyDescent="0.25"/>
    <row r="57366" ht="0" hidden="1" customHeight="1" x14ac:dyDescent="0.25"/>
    <row r="57367" ht="0" hidden="1" customHeight="1" x14ac:dyDescent="0.25"/>
    <row r="57368" ht="0" hidden="1" customHeight="1" x14ac:dyDescent="0.25"/>
    <row r="57369" ht="0" hidden="1" customHeight="1" x14ac:dyDescent="0.25"/>
    <row r="57370" ht="0" hidden="1" customHeight="1" x14ac:dyDescent="0.25"/>
    <row r="57371" ht="0" hidden="1" customHeight="1" x14ac:dyDescent="0.25"/>
    <row r="57372" ht="0" hidden="1" customHeight="1" x14ac:dyDescent="0.25"/>
    <row r="57373" ht="0" hidden="1" customHeight="1" x14ac:dyDescent="0.25"/>
    <row r="57374" ht="0" hidden="1" customHeight="1" x14ac:dyDescent="0.25"/>
    <row r="57375" ht="0" hidden="1" customHeight="1" x14ac:dyDescent="0.25"/>
    <row r="57376" ht="0" hidden="1" customHeight="1" x14ac:dyDescent="0.25"/>
    <row r="57377" ht="0" hidden="1" customHeight="1" x14ac:dyDescent="0.25"/>
    <row r="57378" ht="0" hidden="1" customHeight="1" x14ac:dyDescent="0.25"/>
    <row r="57379" ht="0" hidden="1" customHeight="1" x14ac:dyDescent="0.25"/>
    <row r="57380" ht="0" hidden="1" customHeight="1" x14ac:dyDescent="0.25"/>
    <row r="57381" ht="0" hidden="1" customHeight="1" x14ac:dyDescent="0.25"/>
    <row r="57382" ht="0" hidden="1" customHeight="1" x14ac:dyDescent="0.25"/>
    <row r="57383" ht="0" hidden="1" customHeight="1" x14ac:dyDescent="0.25"/>
    <row r="57384" ht="0" hidden="1" customHeight="1" x14ac:dyDescent="0.25"/>
    <row r="57385" ht="0" hidden="1" customHeight="1" x14ac:dyDescent="0.25"/>
    <row r="57386" ht="0" hidden="1" customHeight="1" x14ac:dyDescent="0.25"/>
    <row r="57387" ht="0" hidden="1" customHeight="1" x14ac:dyDescent="0.25"/>
    <row r="57388" ht="0" hidden="1" customHeight="1" x14ac:dyDescent="0.25"/>
    <row r="57389" ht="0" hidden="1" customHeight="1" x14ac:dyDescent="0.25"/>
    <row r="57390" ht="0" hidden="1" customHeight="1" x14ac:dyDescent="0.25"/>
    <row r="57391" ht="0" hidden="1" customHeight="1" x14ac:dyDescent="0.25"/>
    <row r="57392" ht="0" hidden="1" customHeight="1" x14ac:dyDescent="0.25"/>
    <row r="57393" ht="0" hidden="1" customHeight="1" x14ac:dyDescent="0.25"/>
    <row r="57394" ht="0" hidden="1" customHeight="1" x14ac:dyDescent="0.25"/>
    <row r="57395" ht="0" hidden="1" customHeight="1" x14ac:dyDescent="0.25"/>
    <row r="57396" ht="0" hidden="1" customHeight="1" x14ac:dyDescent="0.25"/>
    <row r="57397" ht="0" hidden="1" customHeight="1" x14ac:dyDescent="0.25"/>
    <row r="57398" ht="0" hidden="1" customHeight="1" x14ac:dyDescent="0.25"/>
    <row r="57399" ht="0" hidden="1" customHeight="1" x14ac:dyDescent="0.25"/>
    <row r="57400" ht="0" hidden="1" customHeight="1" x14ac:dyDescent="0.25"/>
    <row r="57401" ht="0" hidden="1" customHeight="1" x14ac:dyDescent="0.25"/>
    <row r="57402" ht="0" hidden="1" customHeight="1" x14ac:dyDescent="0.25"/>
    <row r="57403" ht="0" hidden="1" customHeight="1" x14ac:dyDescent="0.25"/>
    <row r="57404" ht="0" hidden="1" customHeight="1" x14ac:dyDescent="0.25"/>
    <row r="57405" ht="0" hidden="1" customHeight="1" x14ac:dyDescent="0.25"/>
    <row r="57406" ht="0" hidden="1" customHeight="1" x14ac:dyDescent="0.25"/>
    <row r="57407" ht="0" hidden="1" customHeight="1" x14ac:dyDescent="0.25"/>
    <row r="57408" ht="0" hidden="1" customHeight="1" x14ac:dyDescent="0.25"/>
    <row r="57409" ht="0" hidden="1" customHeight="1" x14ac:dyDescent="0.25"/>
    <row r="57410" ht="0" hidden="1" customHeight="1" x14ac:dyDescent="0.25"/>
    <row r="57411" ht="0" hidden="1" customHeight="1" x14ac:dyDescent="0.25"/>
    <row r="57412" ht="0" hidden="1" customHeight="1" x14ac:dyDescent="0.25"/>
    <row r="57413" ht="0" hidden="1" customHeight="1" x14ac:dyDescent="0.25"/>
    <row r="57414" ht="0" hidden="1" customHeight="1" x14ac:dyDescent="0.25"/>
    <row r="57415" ht="0" hidden="1" customHeight="1" x14ac:dyDescent="0.25"/>
    <row r="57416" ht="0" hidden="1" customHeight="1" x14ac:dyDescent="0.25"/>
    <row r="57417" ht="0" hidden="1" customHeight="1" x14ac:dyDescent="0.25"/>
    <row r="57418" ht="0" hidden="1" customHeight="1" x14ac:dyDescent="0.25"/>
    <row r="57419" ht="0" hidden="1" customHeight="1" x14ac:dyDescent="0.25"/>
    <row r="57420" ht="0" hidden="1" customHeight="1" x14ac:dyDescent="0.25"/>
    <row r="57421" ht="0" hidden="1" customHeight="1" x14ac:dyDescent="0.25"/>
    <row r="57422" ht="0" hidden="1" customHeight="1" x14ac:dyDescent="0.25"/>
    <row r="57423" ht="0" hidden="1" customHeight="1" x14ac:dyDescent="0.25"/>
    <row r="57424" ht="0" hidden="1" customHeight="1" x14ac:dyDescent="0.25"/>
    <row r="57425" ht="0" hidden="1" customHeight="1" x14ac:dyDescent="0.25"/>
    <row r="57426" ht="0" hidden="1" customHeight="1" x14ac:dyDescent="0.25"/>
    <row r="57427" ht="0" hidden="1" customHeight="1" x14ac:dyDescent="0.25"/>
    <row r="57428" ht="0" hidden="1" customHeight="1" x14ac:dyDescent="0.25"/>
    <row r="57429" ht="0" hidden="1" customHeight="1" x14ac:dyDescent="0.25"/>
    <row r="57430" ht="0" hidden="1" customHeight="1" x14ac:dyDescent="0.25"/>
    <row r="57431" ht="0" hidden="1" customHeight="1" x14ac:dyDescent="0.25"/>
    <row r="57432" ht="0" hidden="1" customHeight="1" x14ac:dyDescent="0.25"/>
    <row r="57433" ht="0" hidden="1" customHeight="1" x14ac:dyDescent="0.25"/>
    <row r="57434" ht="0" hidden="1" customHeight="1" x14ac:dyDescent="0.25"/>
    <row r="57435" ht="0" hidden="1" customHeight="1" x14ac:dyDescent="0.25"/>
    <row r="57436" ht="0" hidden="1" customHeight="1" x14ac:dyDescent="0.25"/>
    <row r="57437" ht="0" hidden="1" customHeight="1" x14ac:dyDescent="0.25"/>
    <row r="57438" ht="0" hidden="1" customHeight="1" x14ac:dyDescent="0.25"/>
    <row r="57439" ht="0" hidden="1" customHeight="1" x14ac:dyDescent="0.25"/>
    <row r="57440" ht="0" hidden="1" customHeight="1" x14ac:dyDescent="0.25"/>
    <row r="57441" ht="0" hidden="1" customHeight="1" x14ac:dyDescent="0.25"/>
    <row r="57442" ht="0" hidden="1" customHeight="1" x14ac:dyDescent="0.25"/>
    <row r="57443" ht="0" hidden="1" customHeight="1" x14ac:dyDescent="0.25"/>
    <row r="57444" ht="0" hidden="1" customHeight="1" x14ac:dyDescent="0.25"/>
    <row r="57445" ht="0" hidden="1" customHeight="1" x14ac:dyDescent="0.25"/>
    <row r="57446" ht="0" hidden="1" customHeight="1" x14ac:dyDescent="0.25"/>
    <row r="57447" ht="0" hidden="1" customHeight="1" x14ac:dyDescent="0.25"/>
    <row r="57448" ht="0" hidden="1" customHeight="1" x14ac:dyDescent="0.25"/>
    <row r="57449" ht="0" hidden="1" customHeight="1" x14ac:dyDescent="0.25"/>
    <row r="57450" ht="0" hidden="1" customHeight="1" x14ac:dyDescent="0.25"/>
    <row r="57451" ht="0" hidden="1" customHeight="1" x14ac:dyDescent="0.25"/>
    <row r="57452" ht="0" hidden="1" customHeight="1" x14ac:dyDescent="0.25"/>
    <row r="57453" ht="0" hidden="1" customHeight="1" x14ac:dyDescent="0.25"/>
    <row r="57454" ht="0" hidden="1" customHeight="1" x14ac:dyDescent="0.25"/>
    <row r="57455" ht="0" hidden="1" customHeight="1" x14ac:dyDescent="0.25"/>
    <row r="57456" ht="0" hidden="1" customHeight="1" x14ac:dyDescent="0.25"/>
    <row r="57457" ht="0" hidden="1" customHeight="1" x14ac:dyDescent="0.25"/>
    <row r="57458" ht="0" hidden="1" customHeight="1" x14ac:dyDescent="0.25"/>
    <row r="57459" ht="0" hidden="1" customHeight="1" x14ac:dyDescent="0.25"/>
    <row r="57460" ht="0" hidden="1" customHeight="1" x14ac:dyDescent="0.25"/>
    <row r="57461" ht="0" hidden="1" customHeight="1" x14ac:dyDescent="0.25"/>
    <row r="57462" ht="0" hidden="1" customHeight="1" x14ac:dyDescent="0.25"/>
    <row r="57463" ht="0" hidden="1" customHeight="1" x14ac:dyDescent="0.25"/>
    <row r="57464" ht="0" hidden="1" customHeight="1" x14ac:dyDescent="0.25"/>
    <row r="57465" ht="0" hidden="1" customHeight="1" x14ac:dyDescent="0.25"/>
    <row r="57466" ht="0" hidden="1" customHeight="1" x14ac:dyDescent="0.25"/>
    <row r="57467" ht="0" hidden="1" customHeight="1" x14ac:dyDescent="0.25"/>
    <row r="57468" ht="0" hidden="1" customHeight="1" x14ac:dyDescent="0.25"/>
    <row r="57469" ht="0" hidden="1" customHeight="1" x14ac:dyDescent="0.25"/>
    <row r="57470" ht="0" hidden="1" customHeight="1" x14ac:dyDescent="0.25"/>
    <row r="57471" ht="0" hidden="1" customHeight="1" x14ac:dyDescent="0.25"/>
    <row r="57472" ht="0" hidden="1" customHeight="1" x14ac:dyDescent="0.25"/>
    <row r="57473" ht="0" hidden="1" customHeight="1" x14ac:dyDescent="0.25"/>
    <row r="57474" ht="0" hidden="1" customHeight="1" x14ac:dyDescent="0.25"/>
    <row r="57475" ht="0" hidden="1" customHeight="1" x14ac:dyDescent="0.25"/>
    <row r="57476" ht="0" hidden="1" customHeight="1" x14ac:dyDescent="0.25"/>
    <row r="57477" ht="0" hidden="1" customHeight="1" x14ac:dyDescent="0.25"/>
    <row r="57478" ht="0" hidden="1" customHeight="1" x14ac:dyDescent="0.25"/>
    <row r="57479" ht="0" hidden="1" customHeight="1" x14ac:dyDescent="0.25"/>
    <row r="57480" ht="0" hidden="1" customHeight="1" x14ac:dyDescent="0.25"/>
    <row r="57481" ht="0" hidden="1" customHeight="1" x14ac:dyDescent="0.25"/>
    <row r="57482" ht="0" hidden="1" customHeight="1" x14ac:dyDescent="0.25"/>
    <row r="57483" ht="0" hidden="1" customHeight="1" x14ac:dyDescent="0.25"/>
    <row r="57484" ht="0" hidden="1" customHeight="1" x14ac:dyDescent="0.25"/>
    <row r="57485" ht="0" hidden="1" customHeight="1" x14ac:dyDescent="0.25"/>
    <row r="57486" ht="0" hidden="1" customHeight="1" x14ac:dyDescent="0.25"/>
    <row r="57487" ht="0" hidden="1" customHeight="1" x14ac:dyDescent="0.25"/>
    <row r="57488" ht="0" hidden="1" customHeight="1" x14ac:dyDescent="0.25"/>
    <row r="57489" ht="0" hidden="1" customHeight="1" x14ac:dyDescent="0.25"/>
    <row r="57490" ht="0" hidden="1" customHeight="1" x14ac:dyDescent="0.25"/>
    <row r="57491" ht="0" hidden="1" customHeight="1" x14ac:dyDescent="0.25"/>
    <row r="57492" ht="0" hidden="1" customHeight="1" x14ac:dyDescent="0.25"/>
    <row r="57493" ht="0" hidden="1" customHeight="1" x14ac:dyDescent="0.25"/>
    <row r="57494" ht="0" hidden="1" customHeight="1" x14ac:dyDescent="0.25"/>
    <row r="57495" ht="0" hidden="1" customHeight="1" x14ac:dyDescent="0.25"/>
    <row r="57496" ht="0" hidden="1" customHeight="1" x14ac:dyDescent="0.25"/>
    <row r="57497" ht="0" hidden="1" customHeight="1" x14ac:dyDescent="0.25"/>
    <row r="57498" ht="0" hidden="1" customHeight="1" x14ac:dyDescent="0.25"/>
    <row r="57499" ht="0" hidden="1" customHeight="1" x14ac:dyDescent="0.25"/>
    <row r="57500" ht="0" hidden="1" customHeight="1" x14ac:dyDescent="0.25"/>
    <row r="57501" ht="0" hidden="1" customHeight="1" x14ac:dyDescent="0.25"/>
    <row r="57502" ht="0" hidden="1" customHeight="1" x14ac:dyDescent="0.25"/>
    <row r="57503" ht="0" hidden="1" customHeight="1" x14ac:dyDescent="0.25"/>
    <row r="57504" ht="0" hidden="1" customHeight="1" x14ac:dyDescent="0.25"/>
    <row r="57505" ht="0" hidden="1" customHeight="1" x14ac:dyDescent="0.25"/>
    <row r="57506" ht="0" hidden="1" customHeight="1" x14ac:dyDescent="0.25"/>
    <row r="57507" ht="0" hidden="1" customHeight="1" x14ac:dyDescent="0.25"/>
    <row r="57508" ht="0" hidden="1" customHeight="1" x14ac:dyDescent="0.25"/>
    <row r="57509" ht="0" hidden="1" customHeight="1" x14ac:dyDescent="0.25"/>
    <row r="57510" ht="0" hidden="1" customHeight="1" x14ac:dyDescent="0.25"/>
    <row r="57511" ht="0" hidden="1" customHeight="1" x14ac:dyDescent="0.25"/>
    <row r="57512" ht="0" hidden="1" customHeight="1" x14ac:dyDescent="0.25"/>
    <row r="57513" ht="0" hidden="1" customHeight="1" x14ac:dyDescent="0.25"/>
    <row r="57514" ht="0" hidden="1" customHeight="1" x14ac:dyDescent="0.25"/>
    <row r="57515" ht="0" hidden="1" customHeight="1" x14ac:dyDescent="0.25"/>
    <row r="57516" ht="0" hidden="1" customHeight="1" x14ac:dyDescent="0.25"/>
    <row r="57517" ht="0" hidden="1" customHeight="1" x14ac:dyDescent="0.25"/>
    <row r="57518" ht="0" hidden="1" customHeight="1" x14ac:dyDescent="0.25"/>
    <row r="57519" ht="0" hidden="1" customHeight="1" x14ac:dyDescent="0.25"/>
    <row r="57520" ht="0" hidden="1" customHeight="1" x14ac:dyDescent="0.25"/>
    <row r="57521" ht="0" hidden="1" customHeight="1" x14ac:dyDescent="0.25"/>
    <row r="57522" ht="0" hidden="1" customHeight="1" x14ac:dyDescent="0.25"/>
    <row r="57523" ht="0" hidden="1" customHeight="1" x14ac:dyDescent="0.25"/>
    <row r="57524" ht="0" hidden="1" customHeight="1" x14ac:dyDescent="0.25"/>
    <row r="57525" ht="0" hidden="1" customHeight="1" x14ac:dyDescent="0.25"/>
    <row r="57526" ht="0" hidden="1" customHeight="1" x14ac:dyDescent="0.25"/>
    <row r="57527" ht="0" hidden="1" customHeight="1" x14ac:dyDescent="0.25"/>
    <row r="57528" ht="0" hidden="1" customHeight="1" x14ac:dyDescent="0.25"/>
    <row r="57529" ht="0" hidden="1" customHeight="1" x14ac:dyDescent="0.25"/>
    <row r="57530" ht="0" hidden="1" customHeight="1" x14ac:dyDescent="0.25"/>
    <row r="57531" ht="0" hidden="1" customHeight="1" x14ac:dyDescent="0.25"/>
    <row r="57532" ht="0" hidden="1" customHeight="1" x14ac:dyDescent="0.25"/>
    <row r="57533" ht="0" hidden="1" customHeight="1" x14ac:dyDescent="0.25"/>
    <row r="57534" ht="0" hidden="1" customHeight="1" x14ac:dyDescent="0.25"/>
    <row r="57535" ht="0" hidden="1" customHeight="1" x14ac:dyDescent="0.25"/>
    <row r="57536" ht="0" hidden="1" customHeight="1" x14ac:dyDescent="0.25"/>
    <row r="57537" ht="0" hidden="1" customHeight="1" x14ac:dyDescent="0.25"/>
    <row r="57538" ht="0" hidden="1" customHeight="1" x14ac:dyDescent="0.25"/>
    <row r="57539" ht="0" hidden="1" customHeight="1" x14ac:dyDescent="0.25"/>
    <row r="57540" ht="0" hidden="1" customHeight="1" x14ac:dyDescent="0.25"/>
    <row r="57541" ht="0" hidden="1" customHeight="1" x14ac:dyDescent="0.25"/>
    <row r="57542" ht="0" hidden="1" customHeight="1" x14ac:dyDescent="0.25"/>
    <row r="57543" ht="0" hidden="1" customHeight="1" x14ac:dyDescent="0.25"/>
    <row r="57544" ht="0" hidden="1" customHeight="1" x14ac:dyDescent="0.25"/>
    <row r="57545" ht="0" hidden="1" customHeight="1" x14ac:dyDescent="0.25"/>
    <row r="57546" ht="0" hidden="1" customHeight="1" x14ac:dyDescent="0.25"/>
    <row r="57547" ht="0" hidden="1" customHeight="1" x14ac:dyDescent="0.25"/>
    <row r="57548" ht="0" hidden="1" customHeight="1" x14ac:dyDescent="0.25"/>
    <row r="57549" ht="0" hidden="1" customHeight="1" x14ac:dyDescent="0.25"/>
    <row r="57550" ht="0" hidden="1" customHeight="1" x14ac:dyDescent="0.25"/>
    <row r="57551" ht="0" hidden="1" customHeight="1" x14ac:dyDescent="0.25"/>
    <row r="57552" ht="0" hidden="1" customHeight="1" x14ac:dyDescent="0.25"/>
    <row r="57553" ht="0" hidden="1" customHeight="1" x14ac:dyDescent="0.25"/>
    <row r="57554" ht="0" hidden="1" customHeight="1" x14ac:dyDescent="0.25"/>
    <row r="57555" ht="0" hidden="1" customHeight="1" x14ac:dyDescent="0.25"/>
    <row r="57556" ht="0" hidden="1" customHeight="1" x14ac:dyDescent="0.25"/>
    <row r="57557" ht="0" hidden="1" customHeight="1" x14ac:dyDescent="0.25"/>
    <row r="57558" ht="0" hidden="1" customHeight="1" x14ac:dyDescent="0.25"/>
    <row r="57559" ht="0" hidden="1" customHeight="1" x14ac:dyDescent="0.25"/>
    <row r="57560" ht="0" hidden="1" customHeight="1" x14ac:dyDescent="0.25"/>
    <row r="57561" ht="0" hidden="1" customHeight="1" x14ac:dyDescent="0.25"/>
    <row r="57562" ht="0" hidden="1" customHeight="1" x14ac:dyDescent="0.25"/>
    <row r="57563" ht="0" hidden="1" customHeight="1" x14ac:dyDescent="0.25"/>
    <row r="57564" ht="0" hidden="1" customHeight="1" x14ac:dyDescent="0.25"/>
    <row r="57565" ht="0" hidden="1" customHeight="1" x14ac:dyDescent="0.25"/>
    <row r="57566" ht="0" hidden="1" customHeight="1" x14ac:dyDescent="0.25"/>
    <row r="57567" ht="0" hidden="1" customHeight="1" x14ac:dyDescent="0.25"/>
    <row r="57568" ht="0" hidden="1" customHeight="1" x14ac:dyDescent="0.25"/>
    <row r="57569" ht="0" hidden="1" customHeight="1" x14ac:dyDescent="0.25"/>
    <row r="57570" ht="0" hidden="1" customHeight="1" x14ac:dyDescent="0.25"/>
    <row r="57571" ht="0" hidden="1" customHeight="1" x14ac:dyDescent="0.25"/>
    <row r="57572" ht="0" hidden="1" customHeight="1" x14ac:dyDescent="0.25"/>
    <row r="57573" ht="0" hidden="1" customHeight="1" x14ac:dyDescent="0.25"/>
    <row r="57574" ht="0" hidden="1" customHeight="1" x14ac:dyDescent="0.25"/>
    <row r="57575" ht="0" hidden="1" customHeight="1" x14ac:dyDescent="0.25"/>
    <row r="57576" ht="0" hidden="1" customHeight="1" x14ac:dyDescent="0.25"/>
    <row r="57577" ht="0" hidden="1" customHeight="1" x14ac:dyDescent="0.25"/>
    <row r="57578" ht="0" hidden="1" customHeight="1" x14ac:dyDescent="0.25"/>
    <row r="57579" ht="0" hidden="1" customHeight="1" x14ac:dyDescent="0.25"/>
    <row r="57580" ht="0" hidden="1" customHeight="1" x14ac:dyDescent="0.25"/>
    <row r="57581" ht="0" hidden="1" customHeight="1" x14ac:dyDescent="0.25"/>
    <row r="57582" ht="0" hidden="1" customHeight="1" x14ac:dyDescent="0.25"/>
    <row r="57583" ht="0" hidden="1" customHeight="1" x14ac:dyDescent="0.25"/>
    <row r="57584" ht="0" hidden="1" customHeight="1" x14ac:dyDescent="0.25"/>
    <row r="57585" ht="0" hidden="1" customHeight="1" x14ac:dyDescent="0.25"/>
    <row r="57586" ht="0" hidden="1" customHeight="1" x14ac:dyDescent="0.25"/>
    <row r="57587" ht="0" hidden="1" customHeight="1" x14ac:dyDescent="0.25"/>
    <row r="57588" ht="0" hidden="1" customHeight="1" x14ac:dyDescent="0.25"/>
    <row r="57589" ht="0" hidden="1" customHeight="1" x14ac:dyDescent="0.25"/>
    <row r="57590" ht="0" hidden="1" customHeight="1" x14ac:dyDescent="0.25"/>
    <row r="57591" ht="0" hidden="1" customHeight="1" x14ac:dyDescent="0.25"/>
    <row r="57592" ht="0" hidden="1" customHeight="1" x14ac:dyDescent="0.25"/>
    <row r="57593" ht="0" hidden="1" customHeight="1" x14ac:dyDescent="0.25"/>
    <row r="57594" ht="0" hidden="1" customHeight="1" x14ac:dyDescent="0.25"/>
    <row r="57595" ht="0" hidden="1" customHeight="1" x14ac:dyDescent="0.25"/>
    <row r="57596" ht="0" hidden="1" customHeight="1" x14ac:dyDescent="0.25"/>
    <row r="57597" ht="0" hidden="1" customHeight="1" x14ac:dyDescent="0.25"/>
    <row r="57598" ht="0" hidden="1" customHeight="1" x14ac:dyDescent="0.25"/>
    <row r="57599" ht="0" hidden="1" customHeight="1" x14ac:dyDescent="0.25"/>
    <row r="57600" ht="0" hidden="1" customHeight="1" x14ac:dyDescent="0.25"/>
    <row r="57601" ht="0" hidden="1" customHeight="1" x14ac:dyDescent="0.25"/>
    <row r="57602" ht="0" hidden="1" customHeight="1" x14ac:dyDescent="0.25"/>
    <row r="57603" ht="0" hidden="1" customHeight="1" x14ac:dyDescent="0.25"/>
    <row r="57604" ht="0" hidden="1" customHeight="1" x14ac:dyDescent="0.25"/>
    <row r="57605" ht="0" hidden="1" customHeight="1" x14ac:dyDescent="0.25"/>
    <row r="57606" ht="0" hidden="1" customHeight="1" x14ac:dyDescent="0.25"/>
    <row r="57607" ht="0" hidden="1" customHeight="1" x14ac:dyDescent="0.25"/>
    <row r="57608" ht="0" hidden="1" customHeight="1" x14ac:dyDescent="0.25"/>
    <row r="57609" ht="0" hidden="1" customHeight="1" x14ac:dyDescent="0.25"/>
    <row r="57610" ht="0" hidden="1" customHeight="1" x14ac:dyDescent="0.25"/>
    <row r="57611" ht="0" hidden="1" customHeight="1" x14ac:dyDescent="0.25"/>
    <row r="57612" ht="0" hidden="1" customHeight="1" x14ac:dyDescent="0.25"/>
    <row r="57613" ht="0" hidden="1" customHeight="1" x14ac:dyDescent="0.25"/>
    <row r="57614" ht="0" hidden="1" customHeight="1" x14ac:dyDescent="0.25"/>
    <row r="57615" ht="0" hidden="1" customHeight="1" x14ac:dyDescent="0.25"/>
    <row r="57616" ht="0" hidden="1" customHeight="1" x14ac:dyDescent="0.25"/>
    <row r="57617" ht="0" hidden="1" customHeight="1" x14ac:dyDescent="0.25"/>
    <row r="57618" ht="0" hidden="1" customHeight="1" x14ac:dyDescent="0.25"/>
    <row r="57619" ht="0" hidden="1" customHeight="1" x14ac:dyDescent="0.25"/>
    <row r="57620" ht="0" hidden="1" customHeight="1" x14ac:dyDescent="0.25"/>
    <row r="57621" ht="0" hidden="1" customHeight="1" x14ac:dyDescent="0.25"/>
    <row r="57622" ht="0" hidden="1" customHeight="1" x14ac:dyDescent="0.25"/>
    <row r="57623" ht="0" hidden="1" customHeight="1" x14ac:dyDescent="0.25"/>
    <row r="57624" ht="0" hidden="1" customHeight="1" x14ac:dyDescent="0.25"/>
    <row r="57625" ht="0" hidden="1" customHeight="1" x14ac:dyDescent="0.25"/>
    <row r="57626" ht="0" hidden="1" customHeight="1" x14ac:dyDescent="0.25"/>
    <row r="57627" ht="0" hidden="1" customHeight="1" x14ac:dyDescent="0.25"/>
    <row r="57628" ht="0" hidden="1" customHeight="1" x14ac:dyDescent="0.25"/>
    <row r="57629" ht="0" hidden="1" customHeight="1" x14ac:dyDescent="0.25"/>
    <row r="57630" ht="0" hidden="1" customHeight="1" x14ac:dyDescent="0.25"/>
    <row r="57631" ht="0" hidden="1" customHeight="1" x14ac:dyDescent="0.25"/>
    <row r="57632" ht="0" hidden="1" customHeight="1" x14ac:dyDescent="0.25"/>
    <row r="57633" ht="0" hidden="1" customHeight="1" x14ac:dyDescent="0.25"/>
    <row r="57634" ht="0" hidden="1" customHeight="1" x14ac:dyDescent="0.25"/>
    <row r="57635" ht="0" hidden="1" customHeight="1" x14ac:dyDescent="0.25"/>
    <row r="57636" ht="0" hidden="1" customHeight="1" x14ac:dyDescent="0.25"/>
    <row r="57637" ht="0" hidden="1" customHeight="1" x14ac:dyDescent="0.25"/>
    <row r="57638" ht="0" hidden="1" customHeight="1" x14ac:dyDescent="0.25"/>
    <row r="57639" ht="0" hidden="1" customHeight="1" x14ac:dyDescent="0.25"/>
    <row r="57640" ht="0" hidden="1" customHeight="1" x14ac:dyDescent="0.25"/>
    <row r="57641" ht="0" hidden="1" customHeight="1" x14ac:dyDescent="0.25"/>
    <row r="57642" ht="0" hidden="1" customHeight="1" x14ac:dyDescent="0.25"/>
    <row r="57643" ht="0" hidden="1" customHeight="1" x14ac:dyDescent="0.25"/>
    <row r="57644" ht="0" hidden="1" customHeight="1" x14ac:dyDescent="0.25"/>
    <row r="57645" ht="0" hidden="1" customHeight="1" x14ac:dyDescent="0.25"/>
    <row r="57646" ht="0" hidden="1" customHeight="1" x14ac:dyDescent="0.25"/>
    <row r="57647" ht="0" hidden="1" customHeight="1" x14ac:dyDescent="0.25"/>
    <row r="57648" ht="0" hidden="1" customHeight="1" x14ac:dyDescent="0.25"/>
    <row r="57649" ht="0" hidden="1" customHeight="1" x14ac:dyDescent="0.25"/>
    <row r="57650" ht="0" hidden="1" customHeight="1" x14ac:dyDescent="0.25"/>
    <row r="57651" ht="0" hidden="1" customHeight="1" x14ac:dyDescent="0.25"/>
    <row r="57652" ht="0" hidden="1" customHeight="1" x14ac:dyDescent="0.25"/>
    <row r="57653" ht="0" hidden="1" customHeight="1" x14ac:dyDescent="0.25"/>
    <row r="57654" ht="0" hidden="1" customHeight="1" x14ac:dyDescent="0.25"/>
    <row r="57655" ht="0" hidden="1" customHeight="1" x14ac:dyDescent="0.25"/>
    <row r="57656" ht="0" hidden="1" customHeight="1" x14ac:dyDescent="0.25"/>
    <row r="57657" ht="0" hidden="1" customHeight="1" x14ac:dyDescent="0.25"/>
    <row r="57658" ht="0" hidden="1" customHeight="1" x14ac:dyDescent="0.25"/>
    <row r="57659" ht="0" hidden="1" customHeight="1" x14ac:dyDescent="0.25"/>
    <row r="57660" ht="0" hidden="1" customHeight="1" x14ac:dyDescent="0.25"/>
    <row r="57661" ht="0" hidden="1" customHeight="1" x14ac:dyDescent="0.25"/>
    <row r="57662" ht="0" hidden="1" customHeight="1" x14ac:dyDescent="0.25"/>
    <row r="57663" ht="0" hidden="1" customHeight="1" x14ac:dyDescent="0.25"/>
    <row r="57664" ht="0" hidden="1" customHeight="1" x14ac:dyDescent="0.25"/>
    <row r="57665" ht="0" hidden="1" customHeight="1" x14ac:dyDescent="0.25"/>
    <row r="57666" ht="0" hidden="1" customHeight="1" x14ac:dyDescent="0.25"/>
    <row r="57667" ht="0" hidden="1" customHeight="1" x14ac:dyDescent="0.25"/>
    <row r="57668" ht="0" hidden="1" customHeight="1" x14ac:dyDescent="0.25"/>
    <row r="57669" ht="0" hidden="1" customHeight="1" x14ac:dyDescent="0.25"/>
    <row r="57670" ht="0" hidden="1" customHeight="1" x14ac:dyDescent="0.25"/>
    <row r="57671" ht="0" hidden="1" customHeight="1" x14ac:dyDescent="0.25"/>
    <row r="57672" ht="0" hidden="1" customHeight="1" x14ac:dyDescent="0.25"/>
    <row r="57673" ht="0" hidden="1" customHeight="1" x14ac:dyDescent="0.25"/>
    <row r="57674" ht="0" hidden="1" customHeight="1" x14ac:dyDescent="0.25"/>
    <row r="57675" ht="0" hidden="1" customHeight="1" x14ac:dyDescent="0.25"/>
    <row r="57676" ht="0" hidden="1" customHeight="1" x14ac:dyDescent="0.25"/>
    <row r="57677" ht="0" hidden="1" customHeight="1" x14ac:dyDescent="0.25"/>
    <row r="57678" ht="0" hidden="1" customHeight="1" x14ac:dyDescent="0.25"/>
    <row r="57679" ht="0" hidden="1" customHeight="1" x14ac:dyDescent="0.25"/>
    <row r="57680" ht="0" hidden="1" customHeight="1" x14ac:dyDescent="0.25"/>
    <row r="57681" ht="0" hidden="1" customHeight="1" x14ac:dyDescent="0.25"/>
    <row r="57682" ht="0" hidden="1" customHeight="1" x14ac:dyDescent="0.25"/>
    <row r="57683" ht="0" hidden="1" customHeight="1" x14ac:dyDescent="0.25"/>
    <row r="57684" ht="0" hidden="1" customHeight="1" x14ac:dyDescent="0.25"/>
    <row r="57685" ht="0" hidden="1" customHeight="1" x14ac:dyDescent="0.25"/>
    <row r="57686" ht="0" hidden="1" customHeight="1" x14ac:dyDescent="0.25"/>
    <row r="57687" ht="0" hidden="1" customHeight="1" x14ac:dyDescent="0.25"/>
    <row r="57688" ht="0" hidden="1" customHeight="1" x14ac:dyDescent="0.25"/>
    <row r="57689" ht="0" hidden="1" customHeight="1" x14ac:dyDescent="0.25"/>
    <row r="57690" ht="0" hidden="1" customHeight="1" x14ac:dyDescent="0.25"/>
    <row r="57691" ht="0" hidden="1" customHeight="1" x14ac:dyDescent="0.25"/>
    <row r="57692" ht="0" hidden="1" customHeight="1" x14ac:dyDescent="0.25"/>
    <row r="57693" ht="0" hidden="1" customHeight="1" x14ac:dyDescent="0.25"/>
    <row r="57694" ht="0" hidden="1" customHeight="1" x14ac:dyDescent="0.25"/>
    <row r="57695" ht="0" hidden="1" customHeight="1" x14ac:dyDescent="0.25"/>
    <row r="57696" ht="0" hidden="1" customHeight="1" x14ac:dyDescent="0.25"/>
    <row r="57697" ht="0" hidden="1" customHeight="1" x14ac:dyDescent="0.25"/>
    <row r="57698" ht="0" hidden="1" customHeight="1" x14ac:dyDescent="0.25"/>
    <row r="57699" ht="0" hidden="1" customHeight="1" x14ac:dyDescent="0.25"/>
    <row r="57700" ht="0" hidden="1" customHeight="1" x14ac:dyDescent="0.25"/>
    <row r="57701" ht="0" hidden="1" customHeight="1" x14ac:dyDescent="0.25"/>
    <row r="57702" ht="0" hidden="1" customHeight="1" x14ac:dyDescent="0.25"/>
    <row r="57703" ht="0" hidden="1" customHeight="1" x14ac:dyDescent="0.25"/>
    <row r="57704" ht="0" hidden="1" customHeight="1" x14ac:dyDescent="0.25"/>
    <row r="57705" ht="0" hidden="1" customHeight="1" x14ac:dyDescent="0.25"/>
    <row r="57706" ht="0" hidden="1" customHeight="1" x14ac:dyDescent="0.25"/>
    <row r="57707" ht="0" hidden="1" customHeight="1" x14ac:dyDescent="0.25"/>
    <row r="57708" ht="0" hidden="1" customHeight="1" x14ac:dyDescent="0.25"/>
    <row r="57709" ht="0" hidden="1" customHeight="1" x14ac:dyDescent="0.25"/>
    <row r="57710" ht="0" hidden="1" customHeight="1" x14ac:dyDescent="0.25"/>
    <row r="57711" ht="0" hidden="1" customHeight="1" x14ac:dyDescent="0.25"/>
    <row r="57712" ht="0" hidden="1" customHeight="1" x14ac:dyDescent="0.25"/>
    <row r="57713" ht="0" hidden="1" customHeight="1" x14ac:dyDescent="0.25"/>
    <row r="57714" ht="0" hidden="1" customHeight="1" x14ac:dyDescent="0.25"/>
    <row r="57715" ht="0" hidden="1" customHeight="1" x14ac:dyDescent="0.25"/>
    <row r="57716" ht="0" hidden="1" customHeight="1" x14ac:dyDescent="0.25"/>
    <row r="57717" ht="0" hidden="1" customHeight="1" x14ac:dyDescent="0.25"/>
    <row r="57718" ht="0" hidden="1" customHeight="1" x14ac:dyDescent="0.25"/>
    <row r="57719" ht="0" hidden="1" customHeight="1" x14ac:dyDescent="0.25"/>
    <row r="57720" ht="0" hidden="1" customHeight="1" x14ac:dyDescent="0.25"/>
    <row r="57721" ht="0" hidden="1" customHeight="1" x14ac:dyDescent="0.25"/>
    <row r="57722" ht="0" hidden="1" customHeight="1" x14ac:dyDescent="0.25"/>
    <row r="57723" ht="0" hidden="1" customHeight="1" x14ac:dyDescent="0.25"/>
    <row r="57724" ht="0" hidden="1" customHeight="1" x14ac:dyDescent="0.25"/>
    <row r="57725" ht="0" hidden="1" customHeight="1" x14ac:dyDescent="0.25"/>
    <row r="57726" ht="0" hidden="1" customHeight="1" x14ac:dyDescent="0.25"/>
    <row r="57727" ht="0" hidden="1" customHeight="1" x14ac:dyDescent="0.25"/>
    <row r="57728" ht="0" hidden="1" customHeight="1" x14ac:dyDescent="0.25"/>
    <row r="57729" ht="0" hidden="1" customHeight="1" x14ac:dyDescent="0.25"/>
    <row r="57730" ht="0" hidden="1" customHeight="1" x14ac:dyDescent="0.25"/>
    <row r="57731" ht="0" hidden="1" customHeight="1" x14ac:dyDescent="0.25"/>
    <row r="57732" ht="0" hidden="1" customHeight="1" x14ac:dyDescent="0.25"/>
    <row r="57733" ht="0" hidden="1" customHeight="1" x14ac:dyDescent="0.25"/>
    <row r="57734" ht="0" hidden="1" customHeight="1" x14ac:dyDescent="0.25"/>
    <row r="57735" ht="0" hidden="1" customHeight="1" x14ac:dyDescent="0.25"/>
    <row r="57736" ht="0" hidden="1" customHeight="1" x14ac:dyDescent="0.25"/>
    <row r="57737" ht="0" hidden="1" customHeight="1" x14ac:dyDescent="0.25"/>
    <row r="57738" ht="0" hidden="1" customHeight="1" x14ac:dyDescent="0.25"/>
    <row r="57739" ht="0" hidden="1" customHeight="1" x14ac:dyDescent="0.25"/>
    <row r="57740" ht="0" hidden="1" customHeight="1" x14ac:dyDescent="0.25"/>
    <row r="57741" ht="0" hidden="1" customHeight="1" x14ac:dyDescent="0.25"/>
    <row r="57742" ht="0" hidden="1" customHeight="1" x14ac:dyDescent="0.25"/>
    <row r="57743" ht="0" hidden="1" customHeight="1" x14ac:dyDescent="0.25"/>
    <row r="57744" ht="0" hidden="1" customHeight="1" x14ac:dyDescent="0.25"/>
    <row r="57745" ht="0" hidden="1" customHeight="1" x14ac:dyDescent="0.25"/>
    <row r="57746" ht="0" hidden="1" customHeight="1" x14ac:dyDescent="0.25"/>
    <row r="57747" ht="0" hidden="1" customHeight="1" x14ac:dyDescent="0.25"/>
    <row r="57748" ht="0" hidden="1" customHeight="1" x14ac:dyDescent="0.25"/>
    <row r="57749" ht="0" hidden="1" customHeight="1" x14ac:dyDescent="0.25"/>
    <row r="57750" ht="0" hidden="1" customHeight="1" x14ac:dyDescent="0.25"/>
    <row r="57751" ht="0" hidden="1" customHeight="1" x14ac:dyDescent="0.25"/>
    <row r="57752" ht="0" hidden="1" customHeight="1" x14ac:dyDescent="0.25"/>
    <row r="57753" ht="0" hidden="1" customHeight="1" x14ac:dyDescent="0.25"/>
    <row r="57754" ht="0" hidden="1" customHeight="1" x14ac:dyDescent="0.25"/>
    <row r="57755" ht="0" hidden="1" customHeight="1" x14ac:dyDescent="0.25"/>
    <row r="57756" ht="0" hidden="1" customHeight="1" x14ac:dyDescent="0.25"/>
    <row r="57757" ht="0" hidden="1" customHeight="1" x14ac:dyDescent="0.25"/>
    <row r="57758" ht="0" hidden="1" customHeight="1" x14ac:dyDescent="0.25"/>
    <row r="57759" ht="0" hidden="1" customHeight="1" x14ac:dyDescent="0.25"/>
    <row r="57760" ht="0" hidden="1" customHeight="1" x14ac:dyDescent="0.25"/>
    <row r="57761" ht="0" hidden="1" customHeight="1" x14ac:dyDescent="0.25"/>
    <row r="57762" ht="0" hidden="1" customHeight="1" x14ac:dyDescent="0.25"/>
    <row r="57763" ht="0" hidden="1" customHeight="1" x14ac:dyDescent="0.25"/>
    <row r="57764" ht="0" hidden="1" customHeight="1" x14ac:dyDescent="0.25"/>
    <row r="57765" ht="0" hidden="1" customHeight="1" x14ac:dyDescent="0.25"/>
    <row r="57766" ht="0" hidden="1" customHeight="1" x14ac:dyDescent="0.25"/>
    <row r="57767" ht="0" hidden="1" customHeight="1" x14ac:dyDescent="0.25"/>
    <row r="57768" ht="0" hidden="1" customHeight="1" x14ac:dyDescent="0.25"/>
    <row r="57769" ht="0" hidden="1" customHeight="1" x14ac:dyDescent="0.25"/>
    <row r="57770" ht="0" hidden="1" customHeight="1" x14ac:dyDescent="0.25"/>
    <row r="57771" ht="0" hidden="1" customHeight="1" x14ac:dyDescent="0.25"/>
    <row r="57772" ht="0" hidden="1" customHeight="1" x14ac:dyDescent="0.25"/>
    <row r="57773" ht="0" hidden="1" customHeight="1" x14ac:dyDescent="0.25"/>
    <row r="57774" ht="0" hidden="1" customHeight="1" x14ac:dyDescent="0.25"/>
    <row r="57775" ht="0" hidden="1" customHeight="1" x14ac:dyDescent="0.25"/>
    <row r="57776" ht="0" hidden="1" customHeight="1" x14ac:dyDescent="0.25"/>
    <row r="57777" ht="0" hidden="1" customHeight="1" x14ac:dyDescent="0.25"/>
    <row r="57778" ht="0" hidden="1" customHeight="1" x14ac:dyDescent="0.25"/>
    <row r="57779" ht="0" hidden="1" customHeight="1" x14ac:dyDescent="0.25"/>
    <row r="57780" ht="0" hidden="1" customHeight="1" x14ac:dyDescent="0.25"/>
    <row r="57781" ht="0" hidden="1" customHeight="1" x14ac:dyDescent="0.25"/>
    <row r="57782" ht="0" hidden="1" customHeight="1" x14ac:dyDescent="0.25"/>
    <row r="57783" ht="0" hidden="1" customHeight="1" x14ac:dyDescent="0.25"/>
    <row r="57784" ht="0" hidden="1" customHeight="1" x14ac:dyDescent="0.25"/>
    <row r="57785" ht="0" hidden="1" customHeight="1" x14ac:dyDescent="0.25"/>
    <row r="57786" ht="0" hidden="1" customHeight="1" x14ac:dyDescent="0.25"/>
    <row r="57787" ht="0" hidden="1" customHeight="1" x14ac:dyDescent="0.25"/>
    <row r="57788" ht="0" hidden="1" customHeight="1" x14ac:dyDescent="0.25"/>
    <row r="57789" ht="0" hidden="1" customHeight="1" x14ac:dyDescent="0.25"/>
    <row r="57790" ht="0" hidden="1" customHeight="1" x14ac:dyDescent="0.25"/>
    <row r="57791" ht="0" hidden="1" customHeight="1" x14ac:dyDescent="0.25"/>
    <row r="57792" ht="0" hidden="1" customHeight="1" x14ac:dyDescent="0.25"/>
    <row r="57793" ht="0" hidden="1" customHeight="1" x14ac:dyDescent="0.25"/>
    <row r="57794" ht="0" hidden="1" customHeight="1" x14ac:dyDescent="0.25"/>
    <row r="57795" ht="0" hidden="1" customHeight="1" x14ac:dyDescent="0.25"/>
    <row r="57796" ht="0" hidden="1" customHeight="1" x14ac:dyDescent="0.25"/>
    <row r="57797" ht="0" hidden="1" customHeight="1" x14ac:dyDescent="0.25"/>
    <row r="57798" ht="0" hidden="1" customHeight="1" x14ac:dyDescent="0.25"/>
    <row r="57799" ht="0" hidden="1" customHeight="1" x14ac:dyDescent="0.25"/>
    <row r="57800" ht="0" hidden="1" customHeight="1" x14ac:dyDescent="0.25"/>
    <row r="57801" ht="0" hidden="1" customHeight="1" x14ac:dyDescent="0.25"/>
    <row r="57802" ht="0" hidden="1" customHeight="1" x14ac:dyDescent="0.25"/>
    <row r="57803" ht="0" hidden="1" customHeight="1" x14ac:dyDescent="0.25"/>
    <row r="57804" ht="0" hidden="1" customHeight="1" x14ac:dyDescent="0.25"/>
    <row r="57805" ht="0" hidden="1" customHeight="1" x14ac:dyDescent="0.25"/>
    <row r="57806" ht="0" hidden="1" customHeight="1" x14ac:dyDescent="0.25"/>
    <row r="57807" ht="0" hidden="1" customHeight="1" x14ac:dyDescent="0.25"/>
    <row r="57808" ht="0" hidden="1" customHeight="1" x14ac:dyDescent="0.25"/>
    <row r="57809" ht="0" hidden="1" customHeight="1" x14ac:dyDescent="0.25"/>
    <row r="57810" ht="0" hidden="1" customHeight="1" x14ac:dyDescent="0.25"/>
    <row r="57811" ht="0" hidden="1" customHeight="1" x14ac:dyDescent="0.25"/>
    <row r="57812" ht="0" hidden="1" customHeight="1" x14ac:dyDescent="0.25"/>
    <row r="57813" ht="0" hidden="1" customHeight="1" x14ac:dyDescent="0.25"/>
    <row r="57814" ht="0" hidden="1" customHeight="1" x14ac:dyDescent="0.25"/>
    <row r="57815" ht="0" hidden="1" customHeight="1" x14ac:dyDescent="0.25"/>
    <row r="57816" ht="0" hidden="1" customHeight="1" x14ac:dyDescent="0.25"/>
    <row r="57817" ht="0" hidden="1" customHeight="1" x14ac:dyDescent="0.25"/>
    <row r="57818" ht="0" hidden="1" customHeight="1" x14ac:dyDescent="0.25"/>
    <row r="57819" ht="0" hidden="1" customHeight="1" x14ac:dyDescent="0.25"/>
    <row r="57820" ht="0" hidden="1" customHeight="1" x14ac:dyDescent="0.25"/>
    <row r="57821" ht="0" hidden="1" customHeight="1" x14ac:dyDescent="0.25"/>
    <row r="57822" ht="0" hidden="1" customHeight="1" x14ac:dyDescent="0.25"/>
    <row r="57823" ht="0" hidden="1" customHeight="1" x14ac:dyDescent="0.25"/>
    <row r="57824" ht="0" hidden="1" customHeight="1" x14ac:dyDescent="0.25"/>
    <row r="57825" ht="0" hidden="1" customHeight="1" x14ac:dyDescent="0.25"/>
    <row r="57826" ht="0" hidden="1" customHeight="1" x14ac:dyDescent="0.25"/>
    <row r="57827" ht="0" hidden="1" customHeight="1" x14ac:dyDescent="0.25"/>
    <row r="57828" ht="0" hidden="1" customHeight="1" x14ac:dyDescent="0.25"/>
    <row r="57829" ht="0" hidden="1" customHeight="1" x14ac:dyDescent="0.25"/>
    <row r="57830" ht="0" hidden="1" customHeight="1" x14ac:dyDescent="0.25"/>
    <row r="57831" ht="0" hidden="1" customHeight="1" x14ac:dyDescent="0.25"/>
    <row r="57832" ht="0" hidden="1" customHeight="1" x14ac:dyDescent="0.25"/>
    <row r="57833" ht="0" hidden="1" customHeight="1" x14ac:dyDescent="0.25"/>
    <row r="57834" ht="0" hidden="1" customHeight="1" x14ac:dyDescent="0.25"/>
    <row r="57835" ht="0" hidden="1" customHeight="1" x14ac:dyDescent="0.25"/>
    <row r="57836" ht="0" hidden="1" customHeight="1" x14ac:dyDescent="0.25"/>
    <row r="57837" ht="0" hidden="1" customHeight="1" x14ac:dyDescent="0.25"/>
    <row r="57838" ht="0" hidden="1" customHeight="1" x14ac:dyDescent="0.25"/>
    <row r="57839" ht="0" hidden="1" customHeight="1" x14ac:dyDescent="0.25"/>
    <row r="57840" ht="0" hidden="1" customHeight="1" x14ac:dyDescent="0.25"/>
    <row r="57841" ht="0" hidden="1" customHeight="1" x14ac:dyDescent="0.25"/>
    <row r="57842" ht="0" hidden="1" customHeight="1" x14ac:dyDescent="0.25"/>
    <row r="57843" ht="0" hidden="1" customHeight="1" x14ac:dyDescent="0.25"/>
    <row r="57844" ht="0" hidden="1" customHeight="1" x14ac:dyDescent="0.25"/>
    <row r="57845" ht="0" hidden="1" customHeight="1" x14ac:dyDescent="0.25"/>
    <row r="57846" ht="0" hidden="1" customHeight="1" x14ac:dyDescent="0.25"/>
    <row r="57847" ht="0" hidden="1" customHeight="1" x14ac:dyDescent="0.25"/>
    <row r="57848" ht="0" hidden="1" customHeight="1" x14ac:dyDescent="0.25"/>
    <row r="57849" ht="0" hidden="1" customHeight="1" x14ac:dyDescent="0.25"/>
    <row r="57850" ht="0" hidden="1" customHeight="1" x14ac:dyDescent="0.25"/>
    <row r="57851" ht="0" hidden="1" customHeight="1" x14ac:dyDescent="0.25"/>
    <row r="57852" ht="0" hidden="1" customHeight="1" x14ac:dyDescent="0.25"/>
    <row r="57853" ht="0" hidden="1" customHeight="1" x14ac:dyDescent="0.25"/>
    <row r="57854" ht="0" hidden="1" customHeight="1" x14ac:dyDescent="0.25"/>
    <row r="57855" ht="0" hidden="1" customHeight="1" x14ac:dyDescent="0.25"/>
    <row r="57856" ht="0" hidden="1" customHeight="1" x14ac:dyDescent="0.25"/>
    <row r="57857" ht="0" hidden="1" customHeight="1" x14ac:dyDescent="0.25"/>
    <row r="57858" ht="0" hidden="1" customHeight="1" x14ac:dyDescent="0.25"/>
    <row r="57859" ht="0" hidden="1" customHeight="1" x14ac:dyDescent="0.25"/>
    <row r="57860" ht="0" hidden="1" customHeight="1" x14ac:dyDescent="0.25"/>
    <row r="57861" ht="0" hidden="1" customHeight="1" x14ac:dyDescent="0.25"/>
    <row r="57862" ht="0" hidden="1" customHeight="1" x14ac:dyDescent="0.25"/>
    <row r="57863" ht="0" hidden="1" customHeight="1" x14ac:dyDescent="0.25"/>
    <row r="57864" ht="0" hidden="1" customHeight="1" x14ac:dyDescent="0.25"/>
    <row r="57865" ht="0" hidden="1" customHeight="1" x14ac:dyDescent="0.25"/>
    <row r="57866" ht="0" hidden="1" customHeight="1" x14ac:dyDescent="0.25"/>
    <row r="57867" ht="0" hidden="1" customHeight="1" x14ac:dyDescent="0.25"/>
    <row r="57868" ht="0" hidden="1" customHeight="1" x14ac:dyDescent="0.25"/>
    <row r="57869" ht="0" hidden="1" customHeight="1" x14ac:dyDescent="0.25"/>
    <row r="57870" ht="0" hidden="1" customHeight="1" x14ac:dyDescent="0.25"/>
    <row r="57871" ht="0" hidden="1" customHeight="1" x14ac:dyDescent="0.25"/>
    <row r="57872" ht="0" hidden="1" customHeight="1" x14ac:dyDescent="0.25"/>
    <row r="57873" ht="0" hidden="1" customHeight="1" x14ac:dyDescent="0.25"/>
    <row r="57874" ht="0" hidden="1" customHeight="1" x14ac:dyDescent="0.25"/>
    <row r="57875" ht="0" hidden="1" customHeight="1" x14ac:dyDescent="0.25"/>
    <row r="57876" ht="0" hidden="1" customHeight="1" x14ac:dyDescent="0.25"/>
    <row r="57877" ht="0" hidden="1" customHeight="1" x14ac:dyDescent="0.25"/>
    <row r="57878" ht="0" hidden="1" customHeight="1" x14ac:dyDescent="0.25"/>
    <row r="57879" ht="0" hidden="1" customHeight="1" x14ac:dyDescent="0.25"/>
    <row r="57880" ht="0" hidden="1" customHeight="1" x14ac:dyDescent="0.25"/>
    <row r="57881" ht="0" hidden="1" customHeight="1" x14ac:dyDescent="0.25"/>
    <row r="57882" ht="0" hidden="1" customHeight="1" x14ac:dyDescent="0.25"/>
    <row r="57883" ht="0" hidden="1" customHeight="1" x14ac:dyDescent="0.25"/>
    <row r="57884" ht="0" hidden="1" customHeight="1" x14ac:dyDescent="0.25"/>
    <row r="57885" ht="0" hidden="1" customHeight="1" x14ac:dyDescent="0.25"/>
    <row r="57886" ht="0" hidden="1" customHeight="1" x14ac:dyDescent="0.25"/>
    <row r="57887" ht="0" hidden="1" customHeight="1" x14ac:dyDescent="0.25"/>
    <row r="57888" ht="0" hidden="1" customHeight="1" x14ac:dyDescent="0.25"/>
    <row r="57889" ht="0" hidden="1" customHeight="1" x14ac:dyDescent="0.25"/>
    <row r="57890" ht="0" hidden="1" customHeight="1" x14ac:dyDescent="0.25"/>
    <row r="57891" ht="0" hidden="1" customHeight="1" x14ac:dyDescent="0.25"/>
    <row r="57892" ht="0" hidden="1" customHeight="1" x14ac:dyDescent="0.25"/>
    <row r="57893" ht="0" hidden="1" customHeight="1" x14ac:dyDescent="0.25"/>
    <row r="57894" ht="0" hidden="1" customHeight="1" x14ac:dyDescent="0.25"/>
    <row r="57895" ht="0" hidden="1" customHeight="1" x14ac:dyDescent="0.25"/>
    <row r="57896" ht="0" hidden="1" customHeight="1" x14ac:dyDescent="0.25"/>
    <row r="57897" ht="0" hidden="1" customHeight="1" x14ac:dyDescent="0.25"/>
    <row r="57898" ht="0" hidden="1" customHeight="1" x14ac:dyDescent="0.25"/>
    <row r="57899" ht="0" hidden="1" customHeight="1" x14ac:dyDescent="0.25"/>
    <row r="57900" ht="0" hidden="1" customHeight="1" x14ac:dyDescent="0.25"/>
    <row r="57901" ht="0" hidden="1" customHeight="1" x14ac:dyDescent="0.25"/>
    <row r="57902" ht="0" hidden="1" customHeight="1" x14ac:dyDescent="0.25"/>
    <row r="57903" ht="0" hidden="1" customHeight="1" x14ac:dyDescent="0.25"/>
    <row r="57904" ht="0" hidden="1" customHeight="1" x14ac:dyDescent="0.25"/>
    <row r="57905" ht="0" hidden="1" customHeight="1" x14ac:dyDescent="0.25"/>
    <row r="57906" ht="0" hidden="1" customHeight="1" x14ac:dyDescent="0.25"/>
    <row r="57907" ht="0" hidden="1" customHeight="1" x14ac:dyDescent="0.25"/>
    <row r="57908" ht="0" hidden="1" customHeight="1" x14ac:dyDescent="0.25"/>
    <row r="57909" ht="0" hidden="1" customHeight="1" x14ac:dyDescent="0.25"/>
    <row r="57910" ht="0" hidden="1" customHeight="1" x14ac:dyDescent="0.25"/>
    <row r="57911" ht="0" hidden="1" customHeight="1" x14ac:dyDescent="0.25"/>
    <row r="57912" ht="0" hidden="1" customHeight="1" x14ac:dyDescent="0.25"/>
    <row r="57913" ht="0" hidden="1" customHeight="1" x14ac:dyDescent="0.25"/>
    <row r="57914" ht="0" hidden="1" customHeight="1" x14ac:dyDescent="0.25"/>
    <row r="57915" ht="0" hidden="1" customHeight="1" x14ac:dyDescent="0.25"/>
    <row r="57916" ht="0" hidden="1" customHeight="1" x14ac:dyDescent="0.25"/>
    <row r="57917" ht="0" hidden="1" customHeight="1" x14ac:dyDescent="0.25"/>
    <row r="57918" ht="0" hidden="1" customHeight="1" x14ac:dyDescent="0.25"/>
    <row r="57919" ht="0" hidden="1" customHeight="1" x14ac:dyDescent="0.25"/>
    <row r="57920" ht="0" hidden="1" customHeight="1" x14ac:dyDescent="0.25"/>
    <row r="57921" ht="0" hidden="1" customHeight="1" x14ac:dyDescent="0.25"/>
    <row r="57922" ht="0" hidden="1" customHeight="1" x14ac:dyDescent="0.25"/>
    <row r="57923" ht="0" hidden="1" customHeight="1" x14ac:dyDescent="0.25"/>
    <row r="57924" ht="0" hidden="1" customHeight="1" x14ac:dyDescent="0.25"/>
    <row r="57925" ht="0" hidden="1" customHeight="1" x14ac:dyDescent="0.25"/>
    <row r="57926" ht="0" hidden="1" customHeight="1" x14ac:dyDescent="0.25"/>
    <row r="57927" ht="0" hidden="1" customHeight="1" x14ac:dyDescent="0.25"/>
    <row r="57928" ht="0" hidden="1" customHeight="1" x14ac:dyDescent="0.25"/>
    <row r="57929" ht="0" hidden="1" customHeight="1" x14ac:dyDescent="0.25"/>
    <row r="57930" ht="0" hidden="1" customHeight="1" x14ac:dyDescent="0.25"/>
    <row r="57931" ht="0" hidden="1" customHeight="1" x14ac:dyDescent="0.25"/>
    <row r="57932" ht="0" hidden="1" customHeight="1" x14ac:dyDescent="0.25"/>
    <row r="57933" ht="0" hidden="1" customHeight="1" x14ac:dyDescent="0.25"/>
    <row r="57934" ht="0" hidden="1" customHeight="1" x14ac:dyDescent="0.25"/>
    <row r="57935" ht="0" hidden="1" customHeight="1" x14ac:dyDescent="0.25"/>
    <row r="57936" ht="0" hidden="1" customHeight="1" x14ac:dyDescent="0.25"/>
    <row r="57937" ht="0" hidden="1" customHeight="1" x14ac:dyDescent="0.25"/>
    <row r="57938" ht="0" hidden="1" customHeight="1" x14ac:dyDescent="0.25"/>
    <row r="57939" ht="0" hidden="1" customHeight="1" x14ac:dyDescent="0.25"/>
    <row r="57940" ht="0" hidden="1" customHeight="1" x14ac:dyDescent="0.25"/>
    <row r="57941" ht="0" hidden="1" customHeight="1" x14ac:dyDescent="0.25"/>
    <row r="57942" ht="0" hidden="1" customHeight="1" x14ac:dyDescent="0.25"/>
    <row r="57943" ht="0" hidden="1" customHeight="1" x14ac:dyDescent="0.25"/>
    <row r="57944" ht="0" hidden="1" customHeight="1" x14ac:dyDescent="0.25"/>
    <row r="57945" ht="0" hidden="1" customHeight="1" x14ac:dyDescent="0.25"/>
    <row r="57946" ht="0" hidden="1" customHeight="1" x14ac:dyDescent="0.25"/>
    <row r="57947" ht="0" hidden="1" customHeight="1" x14ac:dyDescent="0.25"/>
    <row r="57948" ht="0" hidden="1" customHeight="1" x14ac:dyDescent="0.25"/>
    <row r="57949" ht="0" hidden="1" customHeight="1" x14ac:dyDescent="0.25"/>
    <row r="57950" ht="0" hidden="1" customHeight="1" x14ac:dyDescent="0.25"/>
    <row r="57951" ht="0" hidden="1" customHeight="1" x14ac:dyDescent="0.25"/>
    <row r="57952" ht="0" hidden="1" customHeight="1" x14ac:dyDescent="0.25"/>
    <row r="57953" ht="0" hidden="1" customHeight="1" x14ac:dyDescent="0.25"/>
    <row r="57954" ht="0" hidden="1" customHeight="1" x14ac:dyDescent="0.25"/>
    <row r="57955" ht="0" hidden="1" customHeight="1" x14ac:dyDescent="0.25"/>
    <row r="57956" ht="0" hidden="1" customHeight="1" x14ac:dyDescent="0.25"/>
    <row r="57957" ht="0" hidden="1" customHeight="1" x14ac:dyDescent="0.25"/>
    <row r="57958" ht="0" hidden="1" customHeight="1" x14ac:dyDescent="0.25"/>
    <row r="57959" ht="0" hidden="1" customHeight="1" x14ac:dyDescent="0.25"/>
    <row r="57960" ht="0" hidden="1" customHeight="1" x14ac:dyDescent="0.25"/>
    <row r="57961" ht="0" hidden="1" customHeight="1" x14ac:dyDescent="0.25"/>
    <row r="57962" ht="0" hidden="1" customHeight="1" x14ac:dyDescent="0.25"/>
    <row r="57963" ht="0" hidden="1" customHeight="1" x14ac:dyDescent="0.25"/>
    <row r="57964" ht="0" hidden="1" customHeight="1" x14ac:dyDescent="0.25"/>
    <row r="57965" ht="0" hidden="1" customHeight="1" x14ac:dyDescent="0.25"/>
    <row r="57966" ht="0" hidden="1" customHeight="1" x14ac:dyDescent="0.25"/>
    <row r="57967" ht="0" hidden="1" customHeight="1" x14ac:dyDescent="0.25"/>
    <row r="57968" ht="0" hidden="1" customHeight="1" x14ac:dyDescent="0.25"/>
    <row r="57969" ht="0" hidden="1" customHeight="1" x14ac:dyDescent="0.25"/>
    <row r="57970" ht="0" hidden="1" customHeight="1" x14ac:dyDescent="0.25"/>
    <row r="57971" ht="0" hidden="1" customHeight="1" x14ac:dyDescent="0.25"/>
    <row r="57972" ht="0" hidden="1" customHeight="1" x14ac:dyDescent="0.25"/>
    <row r="57973" ht="0" hidden="1" customHeight="1" x14ac:dyDescent="0.25"/>
    <row r="57974" ht="0" hidden="1" customHeight="1" x14ac:dyDescent="0.25"/>
    <row r="57975" ht="0" hidden="1" customHeight="1" x14ac:dyDescent="0.25"/>
    <row r="57976" ht="0" hidden="1" customHeight="1" x14ac:dyDescent="0.25"/>
    <row r="57977" ht="0" hidden="1" customHeight="1" x14ac:dyDescent="0.25"/>
    <row r="57978" ht="0" hidden="1" customHeight="1" x14ac:dyDescent="0.25"/>
    <row r="57979" ht="0" hidden="1" customHeight="1" x14ac:dyDescent="0.25"/>
    <row r="57980" ht="0" hidden="1" customHeight="1" x14ac:dyDescent="0.25"/>
    <row r="57981" ht="0" hidden="1" customHeight="1" x14ac:dyDescent="0.25"/>
    <row r="57982" ht="0" hidden="1" customHeight="1" x14ac:dyDescent="0.25"/>
    <row r="57983" ht="0" hidden="1" customHeight="1" x14ac:dyDescent="0.25"/>
    <row r="57984" ht="0" hidden="1" customHeight="1" x14ac:dyDescent="0.25"/>
    <row r="57985" ht="0" hidden="1" customHeight="1" x14ac:dyDescent="0.25"/>
    <row r="57986" ht="0" hidden="1" customHeight="1" x14ac:dyDescent="0.25"/>
    <row r="57987" ht="0" hidden="1" customHeight="1" x14ac:dyDescent="0.25"/>
    <row r="57988" ht="0" hidden="1" customHeight="1" x14ac:dyDescent="0.25"/>
    <row r="57989" ht="0" hidden="1" customHeight="1" x14ac:dyDescent="0.25"/>
    <row r="57990" ht="0" hidden="1" customHeight="1" x14ac:dyDescent="0.25"/>
    <row r="57991" ht="0" hidden="1" customHeight="1" x14ac:dyDescent="0.25"/>
    <row r="57992" ht="0" hidden="1" customHeight="1" x14ac:dyDescent="0.25"/>
    <row r="57993" ht="0" hidden="1" customHeight="1" x14ac:dyDescent="0.25"/>
    <row r="57994" ht="0" hidden="1" customHeight="1" x14ac:dyDescent="0.25"/>
    <row r="57995" ht="0" hidden="1" customHeight="1" x14ac:dyDescent="0.25"/>
    <row r="57996" ht="0" hidden="1" customHeight="1" x14ac:dyDescent="0.25"/>
    <row r="57997" ht="0" hidden="1" customHeight="1" x14ac:dyDescent="0.25"/>
    <row r="57998" ht="0" hidden="1" customHeight="1" x14ac:dyDescent="0.25"/>
    <row r="57999" ht="0" hidden="1" customHeight="1" x14ac:dyDescent="0.25"/>
    <row r="58000" ht="0" hidden="1" customHeight="1" x14ac:dyDescent="0.25"/>
    <row r="58001" ht="0" hidden="1" customHeight="1" x14ac:dyDescent="0.25"/>
    <row r="58002" ht="0" hidden="1" customHeight="1" x14ac:dyDescent="0.25"/>
    <row r="58003" ht="0" hidden="1" customHeight="1" x14ac:dyDescent="0.25"/>
    <row r="58004" ht="0" hidden="1" customHeight="1" x14ac:dyDescent="0.25"/>
    <row r="58005" ht="0" hidden="1" customHeight="1" x14ac:dyDescent="0.25"/>
    <row r="58006" ht="0" hidden="1" customHeight="1" x14ac:dyDescent="0.25"/>
    <row r="58007" ht="0" hidden="1" customHeight="1" x14ac:dyDescent="0.25"/>
    <row r="58008" ht="0" hidden="1" customHeight="1" x14ac:dyDescent="0.25"/>
    <row r="58009" ht="0" hidden="1" customHeight="1" x14ac:dyDescent="0.25"/>
    <row r="58010" ht="0" hidden="1" customHeight="1" x14ac:dyDescent="0.25"/>
    <row r="58011" ht="0" hidden="1" customHeight="1" x14ac:dyDescent="0.25"/>
    <row r="58012" ht="0" hidden="1" customHeight="1" x14ac:dyDescent="0.25"/>
    <row r="58013" ht="0" hidden="1" customHeight="1" x14ac:dyDescent="0.25"/>
    <row r="58014" ht="0" hidden="1" customHeight="1" x14ac:dyDescent="0.25"/>
    <row r="58015" ht="0" hidden="1" customHeight="1" x14ac:dyDescent="0.25"/>
    <row r="58016" ht="0" hidden="1" customHeight="1" x14ac:dyDescent="0.25"/>
    <row r="58017" ht="0" hidden="1" customHeight="1" x14ac:dyDescent="0.25"/>
    <row r="58018" ht="0" hidden="1" customHeight="1" x14ac:dyDescent="0.25"/>
    <row r="58019" ht="0" hidden="1" customHeight="1" x14ac:dyDescent="0.25"/>
    <row r="58020" ht="0" hidden="1" customHeight="1" x14ac:dyDescent="0.25"/>
    <row r="58021" ht="0" hidden="1" customHeight="1" x14ac:dyDescent="0.25"/>
    <row r="58022" ht="0" hidden="1" customHeight="1" x14ac:dyDescent="0.25"/>
    <row r="58023" ht="0" hidden="1" customHeight="1" x14ac:dyDescent="0.25"/>
    <row r="58024" ht="0" hidden="1" customHeight="1" x14ac:dyDescent="0.25"/>
    <row r="58025" ht="0" hidden="1" customHeight="1" x14ac:dyDescent="0.25"/>
    <row r="58026" ht="0" hidden="1" customHeight="1" x14ac:dyDescent="0.25"/>
    <row r="58027" ht="0" hidden="1" customHeight="1" x14ac:dyDescent="0.25"/>
    <row r="58028" ht="0" hidden="1" customHeight="1" x14ac:dyDescent="0.25"/>
    <row r="58029" ht="0" hidden="1" customHeight="1" x14ac:dyDescent="0.25"/>
    <row r="58030" ht="0" hidden="1" customHeight="1" x14ac:dyDescent="0.25"/>
    <row r="58031" ht="0" hidden="1" customHeight="1" x14ac:dyDescent="0.25"/>
    <row r="58032" ht="0" hidden="1" customHeight="1" x14ac:dyDescent="0.25"/>
    <row r="58033" ht="0" hidden="1" customHeight="1" x14ac:dyDescent="0.25"/>
    <row r="58034" ht="0" hidden="1" customHeight="1" x14ac:dyDescent="0.25"/>
    <row r="58035" ht="0" hidden="1" customHeight="1" x14ac:dyDescent="0.25"/>
    <row r="58036" ht="0" hidden="1" customHeight="1" x14ac:dyDescent="0.25"/>
    <row r="58037" ht="0" hidden="1" customHeight="1" x14ac:dyDescent="0.25"/>
    <row r="58038" ht="0" hidden="1" customHeight="1" x14ac:dyDescent="0.25"/>
    <row r="58039" ht="0" hidden="1" customHeight="1" x14ac:dyDescent="0.25"/>
    <row r="58040" ht="0" hidden="1" customHeight="1" x14ac:dyDescent="0.25"/>
    <row r="58041" ht="0" hidden="1" customHeight="1" x14ac:dyDescent="0.25"/>
    <row r="58042" ht="0" hidden="1" customHeight="1" x14ac:dyDescent="0.25"/>
    <row r="58043" ht="0" hidden="1" customHeight="1" x14ac:dyDescent="0.25"/>
    <row r="58044" ht="0" hidden="1" customHeight="1" x14ac:dyDescent="0.25"/>
    <row r="58045" ht="0" hidden="1" customHeight="1" x14ac:dyDescent="0.25"/>
    <row r="58046" ht="0" hidden="1" customHeight="1" x14ac:dyDescent="0.25"/>
    <row r="58047" ht="0" hidden="1" customHeight="1" x14ac:dyDescent="0.25"/>
    <row r="58048" ht="0" hidden="1" customHeight="1" x14ac:dyDescent="0.25"/>
    <row r="58049" ht="0" hidden="1" customHeight="1" x14ac:dyDescent="0.25"/>
    <row r="58050" ht="0" hidden="1" customHeight="1" x14ac:dyDescent="0.25"/>
    <row r="58051" ht="0" hidden="1" customHeight="1" x14ac:dyDescent="0.25"/>
    <row r="58052" ht="0" hidden="1" customHeight="1" x14ac:dyDescent="0.25"/>
    <row r="58053" ht="0" hidden="1" customHeight="1" x14ac:dyDescent="0.25"/>
    <row r="58054" ht="0" hidden="1" customHeight="1" x14ac:dyDescent="0.25"/>
    <row r="58055" ht="0" hidden="1" customHeight="1" x14ac:dyDescent="0.25"/>
    <row r="58056" ht="0" hidden="1" customHeight="1" x14ac:dyDescent="0.25"/>
    <row r="58057" ht="0" hidden="1" customHeight="1" x14ac:dyDescent="0.25"/>
    <row r="58058" ht="0" hidden="1" customHeight="1" x14ac:dyDescent="0.25"/>
    <row r="58059" ht="0" hidden="1" customHeight="1" x14ac:dyDescent="0.25"/>
    <row r="58060" ht="0" hidden="1" customHeight="1" x14ac:dyDescent="0.25"/>
    <row r="58061" ht="0" hidden="1" customHeight="1" x14ac:dyDescent="0.25"/>
    <row r="58062" ht="0" hidden="1" customHeight="1" x14ac:dyDescent="0.25"/>
    <row r="58063" ht="0" hidden="1" customHeight="1" x14ac:dyDescent="0.25"/>
    <row r="58064" ht="0" hidden="1" customHeight="1" x14ac:dyDescent="0.25"/>
    <row r="58065" ht="0" hidden="1" customHeight="1" x14ac:dyDescent="0.25"/>
    <row r="58066" ht="0" hidden="1" customHeight="1" x14ac:dyDescent="0.25"/>
    <row r="58067" ht="0" hidden="1" customHeight="1" x14ac:dyDescent="0.25"/>
    <row r="58068" ht="0" hidden="1" customHeight="1" x14ac:dyDescent="0.25"/>
    <row r="58069" ht="0" hidden="1" customHeight="1" x14ac:dyDescent="0.25"/>
    <row r="58070" ht="0" hidden="1" customHeight="1" x14ac:dyDescent="0.25"/>
    <row r="58071" ht="0" hidden="1" customHeight="1" x14ac:dyDescent="0.25"/>
    <row r="58072" ht="0" hidden="1" customHeight="1" x14ac:dyDescent="0.25"/>
    <row r="58073" ht="0" hidden="1" customHeight="1" x14ac:dyDescent="0.25"/>
    <row r="58074" ht="0" hidden="1" customHeight="1" x14ac:dyDescent="0.25"/>
    <row r="58075" ht="0" hidden="1" customHeight="1" x14ac:dyDescent="0.25"/>
    <row r="58076" ht="0" hidden="1" customHeight="1" x14ac:dyDescent="0.25"/>
    <row r="58077" ht="0" hidden="1" customHeight="1" x14ac:dyDescent="0.25"/>
    <row r="58078" ht="0" hidden="1" customHeight="1" x14ac:dyDescent="0.25"/>
    <row r="58079" ht="0" hidden="1" customHeight="1" x14ac:dyDescent="0.25"/>
    <row r="58080" ht="0" hidden="1" customHeight="1" x14ac:dyDescent="0.25"/>
    <row r="58081" ht="0" hidden="1" customHeight="1" x14ac:dyDescent="0.25"/>
    <row r="58082" ht="0" hidden="1" customHeight="1" x14ac:dyDescent="0.25"/>
    <row r="58083" ht="0" hidden="1" customHeight="1" x14ac:dyDescent="0.25"/>
    <row r="58084" ht="0" hidden="1" customHeight="1" x14ac:dyDescent="0.25"/>
    <row r="58085" ht="0" hidden="1" customHeight="1" x14ac:dyDescent="0.25"/>
    <row r="58086" ht="0" hidden="1" customHeight="1" x14ac:dyDescent="0.25"/>
    <row r="58087" ht="0" hidden="1" customHeight="1" x14ac:dyDescent="0.25"/>
    <row r="58088" ht="0" hidden="1" customHeight="1" x14ac:dyDescent="0.25"/>
    <row r="58089" ht="0" hidden="1" customHeight="1" x14ac:dyDescent="0.25"/>
    <row r="58090" ht="0" hidden="1" customHeight="1" x14ac:dyDescent="0.25"/>
    <row r="58091" ht="0" hidden="1" customHeight="1" x14ac:dyDescent="0.25"/>
    <row r="58092" ht="0" hidden="1" customHeight="1" x14ac:dyDescent="0.25"/>
    <row r="58093" ht="0" hidden="1" customHeight="1" x14ac:dyDescent="0.25"/>
    <row r="58094" ht="0" hidden="1" customHeight="1" x14ac:dyDescent="0.25"/>
    <row r="58095" ht="0" hidden="1" customHeight="1" x14ac:dyDescent="0.25"/>
    <row r="58096" ht="0" hidden="1" customHeight="1" x14ac:dyDescent="0.25"/>
    <row r="58097" ht="0" hidden="1" customHeight="1" x14ac:dyDescent="0.25"/>
    <row r="58098" ht="0" hidden="1" customHeight="1" x14ac:dyDescent="0.25"/>
    <row r="58099" ht="0" hidden="1" customHeight="1" x14ac:dyDescent="0.25"/>
    <row r="58100" ht="0" hidden="1" customHeight="1" x14ac:dyDescent="0.25"/>
    <row r="58101" ht="0" hidden="1" customHeight="1" x14ac:dyDescent="0.25"/>
    <row r="58102" ht="0" hidden="1" customHeight="1" x14ac:dyDescent="0.25"/>
    <row r="58103" ht="0" hidden="1" customHeight="1" x14ac:dyDescent="0.25"/>
    <row r="58104" ht="0" hidden="1" customHeight="1" x14ac:dyDescent="0.25"/>
    <row r="58105" ht="0" hidden="1" customHeight="1" x14ac:dyDescent="0.25"/>
    <row r="58106" ht="0" hidden="1" customHeight="1" x14ac:dyDescent="0.25"/>
    <row r="58107" ht="0" hidden="1" customHeight="1" x14ac:dyDescent="0.25"/>
    <row r="58108" ht="0" hidden="1" customHeight="1" x14ac:dyDescent="0.25"/>
    <row r="58109" ht="0" hidden="1" customHeight="1" x14ac:dyDescent="0.25"/>
    <row r="58110" ht="0" hidden="1" customHeight="1" x14ac:dyDescent="0.25"/>
    <row r="58111" ht="0" hidden="1" customHeight="1" x14ac:dyDescent="0.25"/>
    <row r="58112" ht="0" hidden="1" customHeight="1" x14ac:dyDescent="0.25"/>
    <row r="58113" ht="0" hidden="1" customHeight="1" x14ac:dyDescent="0.25"/>
    <row r="58114" ht="0" hidden="1" customHeight="1" x14ac:dyDescent="0.25"/>
    <row r="58115" ht="0" hidden="1" customHeight="1" x14ac:dyDescent="0.25"/>
    <row r="58116" ht="0" hidden="1" customHeight="1" x14ac:dyDescent="0.25"/>
    <row r="58117" ht="0" hidden="1" customHeight="1" x14ac:dyDescent="0.25"/>
    <row r="58118" ht="0" hidden="1" customHeight="1" x14ac:dyDescent="0.25"/>
    <row r="58119" ht="0" hidden="1" customHeight="1" x14ac:dyDescent="0.25"/>
    <row r="58120" ht="0" hidden="1" customHeight="1" x14ac:dyDescent="0.25"/>
    <row r="58121" ht="0" hidden="1" customHeight="1" x14ac:dyDescent="0.25"/>
    <row r="58122" ht="0" hidden="1" customHeight="1" x14ac:dyDescent="0.25"/>
    <row r="58123" ht="0" hidden="1" customHeight="1" x14ac:dyDescent="0.25"/>
    <row r="58124" ht="0" hidden="1" customHeight="1" x14ac:dyDescent="0.25"/>
    <row r="58125" ht="0" hidden="1" customHeight="1" x14ac:dyDescent="0.25"/>
    <row r="58126" ht="0" hidden="1" customHeight="1" x14ac:dyDescent="0.25"/>
    <row r="58127" ht="0" hidden="1" customHeight="1" x14ac:dyDescent="0.25"/>
    <row r="58128" ht="0" hidden="1" customHeight="1" x14ac:dyDescent="0.25"/>
    <row r="58129" ht="0" hidden="1" customHeight="1" x14ac:dyDescent="0.25"/>
    <row r="58130" ht="0" hidden="1" customHeight="1" x14ac:dyDescent="0.25"/>
    <row r="58131" ht="0" hidden="1" customHeight="1" x14ac:dyDescent="0.25"/>
    <row r="58132" ht="0" hidden="1" customHeight="1" x14ac:dyDescent="0.25"/>
    <row r="58133" ht="0" hidden="1" customHeight="1" x14ac:dyDescent="0.25"/>
    <row r="58134" ht="0" hidden="1" customHeight="1" x14ac:dyDescent="0.25"/>
    <row r="58135" ht="0" hidden="1" customHeight="1" x14ac:dyDescent="0.25"/>
    <row r="58136" ht="0" hidden="1" customHeight="1" x14ac:dyDescent="0.25"/>
    <row r="58137" ht="0" hidden="1" customHeight="1" x14ac:dyDescent="0.25"/>
    <row r="58138" ht="0" hidden="1" customHeight="1" x14ac:dyDescent="0.25"/>
    <row r="58139" ht="0" hidden="1" customHeight="1" x14ac:dyDescent="0.25"/>
    <row r="58140" ht="0" hidden="1" customHeight="1" x14ac:dyDescent="0.25"/>
    <row r="58141" ht="0" hidden="1" customHeight="1" x14ac:dyDescent="0.25"/>
    <row r="58142" ht="0" hidden="1" customHeight="1" x14ac:dyDescent="0.25"/>
    <row r="58143" ht="0" hidden="1" customHeight="1" x14ac:dyDescent="0.25"/>
    <row r="58144" ht="0" hidden="1" customHeight="1" x14ac:dyDescent="0.25"/>
    <row r="58145" ht="0" hidden="1" customHeight="1" x14ac:dyDescent="0.25"/>
    <row r="58146" ht="0" hidden="1" customHeight="1" x14ac:dyDescent="0.25"/>
    <row r="58147" ht="0" hidden="1" customHeight="1" x14ac:dyDescent="0.25"/>
    <row r="58148" ht="0" hidden="1" customHeight="1" x14ac:dyDescent="0.25"/>
    <row r="58149" ht="0" hidden="1" customHeight="1" x14ac:dyDescent="0.25"/>
    <row r="58150" ht="0" hidden="1" customHeight="1" x14ac:dyDescent="0.25"/>
    <row r="58151" ht="0" hidden="1" customHeight="1" x14ac:dyDescent="0.25"/>
    <row r="58152" ht="0" hidden="1" customHeight="1" x14ac:dyDescent="0.25"/>
    <row r="58153" ht="0" hidden="1" customHeight="1" x14ac:dyDescent="0.25"/>
    <row r="58154" ht="0" hidden="1" customHeight="1" x14ac:dyDescent="0.25"/>
    <row r="58155" ht="0" hidden="1" customHeight="1" x14ac:dyDescent="0.25"/>
    <row r="58156" ht="0" hidden="1" customHeight="1" x14ac:dyDescent="0.25"/>
    <row r="58157" ht="0" hidden="1" customHeight="1" x14ac:dyDescent="0.25"/>
    <row r="58158" ht="0" hidden="1" customHeight="1" x14ac:dyDescent="0.25"/>
    <row r="58159" ht="0" hidden="1" customHeight="1" x14ac:dyDescent="0.25"/>
    <row r="58160" ht="0" hidden="1" customHeight="1" x14ac:dyDescent="0.25"/>
    <row r="58161" ht="0" hidden="1" customHeight="1" x14ac:dyDescent="0.25"/>
    <row r="58162" ht="0" hidden="1" customHeight="1" x14ac:dyDescent="0.25"/>
    <row r="58163" ht="0" hidden="1" customHeight="1" x14ac:dyDescent="0.25"/>
    <row r="58164" ht="0" hidden="1" customHeight="1" x14ac:dyDescent="0.25"/>
    <row r="58165" ht="0" hidden="1" customHeight="1" x14ac:dyDescent="0.25"/>
    <row r="58166" ht="0" hidden="1" customHeight="1" x14ac:dyDescent="0.25"/>
    <row r="58167" ht="0" hidden="1" customHeight="1" x14ac:dyDescent="0.25"/>
    <row r="58168" ht="0" hidden="1" customHeight="1" x14ac:dyDescent="0.25"/>
    <row r="58169" ht="0" hidden="1" customHeight="1" x14ac:dyDescent="0.25"/>
    <row r="58170" ht="0" hidden="1" customHeight="1" x14ac:dyDescent="0.25"/>
    <row r="58171" ht="0" hidden="1" customHeight="1" x14ac:dyDescent="0.25"/>
    <row r="58172" ht="0" hidden="1" customHeight="1" x14ac:dyDescent="0.25"/>
    <row r="58173" ht="0" hidden="1" customHeight="1" x14ac:dyDescent="0.25"/>
    <row r="58174" ht="0" hidden="1" customHeight="1" x14ac:dyDescent="0.25"/>
    <row r="58175" ht="0" hidden="1" customHeight="1" x14ac:dyDescent="0.25"/>
    <row r="58176" ht="0" hidden="1" customHeight="1" x14ac:dyDescent="0.25"/>
    <row r="58177" ht="0" hidden="1" customHeight="1" x14ac:dyDescent="0.25"/>
    <row r="58178" ht="0" hidden="1" customHeight="1" x14ac:dyDescent="0.25"/>
    <row r="58179" ht="0" hidden="1" customHeight="1" x14ac:dyDescent="0.25"/>
    <row r="58180" ht="0" hidden="1" customHeight="1" x14ac:dyDescent="0.25"/>
    <row r="58181" ht="0" hidden="1" customHeight="1" x14ac:dyDescent="0.25"/>
    <row r="58182" ht="0" hidden="1" customHeight="1" x14ac:dyDescent="0.25"/>
    <row r="58183" ht="0" hidden="1" customHeight="1" x14ac:dyDescent="0.25"/>
    <row r="58184" ht="0" hidden="1" customHeight="1" x14ac:dyDescent="0.25"/>
    <row r="58185" ht="0" hidden="1" customHeight="1" x14ac:dyDescent="0.25"/>
    <row r="58186" ht="0" hidden="1" customHeight="1" x14ac:dyDescent="0.25"/>
    <row r="58187" ht="0" hidden="1" customHeight="1" x14ac:dyDescent="0.25"/>
    <row r="58188" ht="0" hidden="1" customHeight="1" x14ac:dyDescent="0.25"/>
    <row r="58189" ht="0" hidden="1" customHeight="1" x14ac:dyDescent="0.25"/>
    <row r="58190" ht="0" hidden="1" customHeight="1" x14ac:dyDescent="0.25"/>
    <row r="58191" ht="0" hidden="1" customHeight="1" x14ac:dyDescent="0.25"/>
    <row r="58192" ht="0" hidden="1" customHeight="1" x14ac:dyDescent="0.25"/>
    <row r="58193" ht="0" hidden="1" customHeight="1" x14ac:dyDescent="0.25"/>
    <row r="58194" ht="0" hidden="1" customHeight="1" x14ac:dyDescent="0.25"/>
    <row r="58195" ht="0" hidden="1" customHeight="1" x14ac:dyDescent="0.25"/>
    <row r="58196" ht="0" hidden="1" customHeight="1" x14ac:dyDescent="0.25"/>
    <row r="58197" ht="0" hidden="1" customHeight="1" x14ac:dyDescent="0.25"/>
    <row r="58198" ht="0" hidden="1" customHeight="1" x14ac:dyDescent="0.25"/>
    <row r="58199" ht="0" hidden="1" customHeight="1" x14ac:dyDescent="0.25"/>
    <row r="58200" ht="0" hidden="1" customHeight="1" x14ac:dyDescent="0.25"/>
    <row r="58201" ht="0" hidden="1" customHeight="1" x14ac:dyDescent="0.25"/>
    <row r="58202" ht="0" hidden="1" customHeight="1" x14ac:dyDescent="0.25"/>
    <row r="58203" ht="0" hidden="1" customHeight="1" x14ac:dyDescent="0.25"/>
    <row r="58204" ht="0" hidden="1" customHeight="1" x14ac:dyDescent="0.25"/>
    <row r="58205" ht="0" hidden="1" customHeight="1" x14ac:dyDescent="0.25"/>
    <row r="58206" ht="0" hidden="1" customHeight="1" x14ac:dyDescent="0.25"/>
    <row r="58207" ht="0" hidden="1" customHeight="1" x14ac:dyDescent="0.25"/>
    <row r="58208" ht="0" hidden="1" customHeight="1" x14ac:dyDescent="0.25"/>
    <row r="58209" ht="0" hidden="1" customHeight="1" x14ac:dyDescent="0.25"/>
    <row r="58210" ht="0" hidden="1" customHeight="1" x14ac:dyDescent="0.25"/>
    <row r="58211" ht="0" hidden="1" customHeight="1" x14ac:dyDescent="0.25"/>
    <row r="58212" ht="0" hidden="1" customHeight="1" x14ac:dyDescent="0.25"/>
    <row r="58213" ht="0" hidden="1" customHeight="1" x14ac:dyDescent="0.25"/>
    <row r="58214" ht="0" hidden="1" customHeight="1" x14ac:dyDescent="0.25"/>
    <row r="58215" ht="0" hidden="1" customHeight="1" x14ac:dyDescent="0.25"/>
    <row r="58216" ht="0" hidden="1" customHeight="1" x14ac:dyDescent="0.25"/>
    <row r="58217" ht="0" hidden="1" customHeight="1" x14ac:dyDescent="0.25"/>
    <row r="58218" ht="0" hidden="1" customHeight="1" x14ac:dyDescent="0.25"/>
    <row r="58219" ht="0" hidden="1" customHeight="1" x14ac:dyDescent="0.25"/>
    <row r="58220" ht="0" hidden="1" customHeight="1" x14ac:dyDescent="0.25"/>
    <row r="58221" ht="0" hidden="1" customHeight="1" x14ac:dyDescent="0.25"/>
    <row r="58222" ht="0" hidden="1" customHeight="1" x14ac:dyDescent="0.25"/>
    <row r="58223" ht="0" hidden="1" customHeight="1" x14ac:dyDescent="0.25"/>
    <row r="58224" ht="0" hidden="1" customHeight="1" x14ac:dyDescent="0.25"/>
    <row r="58225" ht="0" hidden="1" customHeight="1" x14ac:dyDescent="0.25"/>
    <row r="58226" ht="0" hidden="1" customHeight="1" x14ac:dyDescent="0.25"/>
    <row r="58227" ht="0" hidden="1" customHeight="1" x14ac:dyDescent="0.25"/>
    <row r="58228" ht="0" hidden="1" customHeight="1" x14ac:dyDescent="0.25"/>
    <row r="58229" ht="0" hidden="1" customHeight="1" x14ac:dyDescent="0.25"/>
    <row r="58230" ht="0" hidden="1" customHeight="1" x14ac:dyDescent="0.25"/>
    <row r="58231" ht="0" hidden="1" customHeight="1" x14ac:dyDescent="0.25"/>
    <row r="58232" ht="0" hidden="1" customHeight="1" x14ac:dyDescent="0.25"/>
    <row r="58233" ht="0" hidden="1" customHeight="1" x14ac:dyDescent="0.25"/>
    <row r="58234" ht="0" hidden="1" customHeight="1" x14ac:dyDescent="0.25"/>
    <row r="58235" ht="0" hidden="1" customHeight="1" x14ac:dyDescent="0.25"/>
    <row r="58236" ht="0" hidden="1" customHeight="1" x14ac:dyDescent="0.25"/>
    <row r="58237" ht="0" hidden="1" customHeight="1" x14ac:dyDescent="0.25"/>
    <row r="58238" ht="0" hidden="1" customHeight="1" x14ac:dyDescent="0.25"/>
    <row r="58239" ht="0" hidden="1" customHeight="1" x14ac:dyDescent="0.25"/>
    <row r="58240" ht="0" hidden="1" customHeight="1" x14ac:dyDescent="0.25"/>
    <row r="58241" ht="0" hidden="1" customHeight="1" x14ac:dyDescent="0.25"/>
    <row r="58242" ht="0" hidden="1" customHeight="1" x14ac:dyDescent="0.25"/>
    <row r="58243" ht="0" hidden="1" customHeight="1" x14ac:dyDescent="0.25"/>
    <row r="58244" ht="0" hidden="1" customHeight="1" x14ac:dyDescent="0.25"/>
    <row r="58245" ht="0" hidden="1" customHeight="1" x14ac:dyDescent="0.25"/>
    <row r="58246" ht="0" hidden="1" customHeight="1" x14ac:dyDescent="0.25"/>
    <row r="58247" ht="0" hidden="1" customHeight="1" x14ac:dyDescent="0.25"/>
    <row r="58248" ht="0" hidden="1" customHeight="1" x14ac:dyDescent="0.25"/>
    <row r="58249" ht="0" hidden="1" customHeight="1" x14ac:dyDescent="0.25"/>
    <row r="58250" ht="0" hidden="1" customHeight="1" x14ac:dyDescent="0.25"/>
    <row r="58251" ht="0" hidden="1" customHeight="1" x14ac:dyDescent="0.25"/>
    <row r="58252" ht="0" hidden="1" customHeight="1" x14ac:dyDescent="0.25"/>
    <row r="58253" ht="0" hidden="1" customHeight="1" x14ac:dyDescent="0.25"/>
    <row r="58254" ht="0" hidden="1" customHeight="1" x14ac:dyDescent="0.25"/>
    <row r="58255" ht="0" hidden="1" customHeight="1" x14ac:dyDescent="0.25"/>
    <row r="58256" ht="0" hidden="1" customHeight="1" x14ac:dyDescent="0.25"/>
    <row r="58257" ht="0" hidden="1" customHeight="1" x14ac:dyDescent="0.25"/>
    <row r="58258" ht="0" hidden="1" customHeight="1" x14ac:dyDescent="0.25"/>
    <row r="58259" ht="0" hidden="1" customHeight="1" x14ac:dyDescent="0.25"/>
    <row r="58260" ht="0" hidden="1" customHeight="1" x14ac:dyDescent="0.25"/>
    <row r="58261" ht="0" hidden="1" customHeight="1" x14ac:dyDescent="0.25"/>
    <row r="58262" ht="0" hidden="1" customHeight="1" x14ac:dyDescent="0.25"/>
    <row r="58263" ht="0" hidden="1" customHeight="1" x14ac:dyDescent="0.25"/>
    <row r="58264" ht="0" hidden="1" customHeight="1" x14ac:dyDescent="0.25"/>
    <row r="58265" ht="0" hidden="1" customHeight="1" x14ac:dyDescent="0.25"/>
    <row r="58266" ht="0" hidden="1" customHeight="1" x14ac:dyDescent="0.25"/>
    <row r="58267" ht="0" hidden="1" customHeight="1" x14ac:dyDescent="0.25"/>
    <row r="58268" ht="0" hidden="1" customHeight="1" x14ac:dyDescent="0.25"/>
    <row r="58269" ht="0" hidden="1" customHeight="1" x14ac:dyDescent="0.25"/>
    <row r="58270" ht="0" hidden="1" customHeight="1" x14ac:dyDescent="0.25"/>
    <row r="58271" ht="0" hidden="1" customHeight="1" x14ac:dyDescent="0.25"/>
    <row r="58272" ht="0" hidden="1" customHeight="1" x14ac:dyDescent="0.25"/>
    <row r="58273" ht="0" hidden="1" customHeight="1" x14ac:dyDescent="0.25"/>
    <row r="58274" ht="0" hidden="1" customHeight="1" x14ac:dyDescent="0.25"/>
    <row r="58275" ht="0" hidden="1" customHeight="1" x14ac:dyDescent="0.25"/>
    <row r="58276" ht="0" hidden="1" customHeight="1" x14ac:dyDescent="0.25"/>
    <row r="58277" ht="0" hidden="1" customHeight="1" x14ac:dyDescent="0.25"/>
    <row r="58278" ht="0" hidden="1" customHeight="1" x14ac:dyDescent="0.25"/>
    <row r="58279" ht="0" hidden="1" customHeight="1" x14ac:dyDescent="0.25"/>
    <row r="58280" ht="0" hidden="1" customHeight="1" x14ac:dyDescent="0.25"/>
    <row r="58281" ht="0" hidden="1" customHeight="1" x14ac:dyDescent="0.25"/>
    <row r="58282" ht="0" hidden="1" customHeight="1" x14ac:dyDescent="0.25"/>
    <row r="58283" ht="0" hidden="1" customHeight="1" x14ac:dyDescent="0.25"/>
    <row r="58284" ht="0" hidden="1" customHeight="1" x14ac:dyDescent="0.25"/>
    <row r="58285" ht="0" hidden="1" customHeight="1" x14ac:dyDescent="0.25"/>
    <row r="58286" ht="0" hidden="1" customHeight="1" x14ac:dyDescent="0.25"/>
    <row r="58287" ht="0" hidden="1" customHeight="1" x14ac:dyDescent="0.25"/>
    <row r="58288" ht="0" hidden="1" customHeight="1" x14ac:dyDescent="0.25"/>
    <row r="58289" ht="0" hidden="1" customHeight="1" x14ac:dyDescent="0.25"/>
    <row r="58290" ht="0" hidden="1" customHeight="1" x14ac:dyDescent="0.25"/>
    <row r="58291" ht="0" hidden="1" customHeight="1" x14ac:dyDescent="0.25"/>
    <row r="58292" ht="0" hidden="1" customHeight="1" x14ac:dyDescent="0.25"/>
    <row r="58293" ht="0" hidden="1" customHeight="1" x14ac:dyDescent="0.25"/>
    <row r="58294" ht="0" hidden="1" customHeight="1" x14ac:dyDescent="0.25"/>
    <row r="58295" ht="0" hidden="1" customHeight="1" x14ac:dyDescent="0.25"/>
    <row r="58296" ht="0" hidden="1" customHeight="1" x14ac:dyDescent="0.25"/>
    <row r="58297" ht="0" hidden="1" customHeight="1" x14ac:dyDescent="0.25"/>
    <row r="58298" ht="0" hidden="1" customHeight="1" x14ac:dyDescent="0.25"/>
    <row r="58299" ht="0" hidden="1" customHeight="1" x14ac:dyDescent="0.25"/>
    <row r="58300" ht="0" hidden="1" customHeight="1" x14ac:dyDescent="0.25"/>
    <row r="58301" ht="0" hidden="1" customHeight="1" x14ac:dyDescent="0.25"/>
    <row r="58302" ht="0" hidden="1" customHeight="1" x14ac:dyDescent="0.25"/>
    <row r="58303" ht="0" hidden="1" customHeight="1" x14ac:dyDescent="0.25"/>
    <row r="58304" ht="0" hidden="1" customHeight="1" x14ac:dyDescent="0.25"/>
    <row r="58305" ht="0" hidden="1" customHeight="1" x14ac:dyDescent="0.25"/>
    <row r="58306" ht="0" hidden="1" customHeight="1" x14ac:dyDescent="0.25"/>
    <row r="58307" ht="0" hidden="1" customHeight="1" x14ac:dyDescent="0.25"/>
    <row r="58308" ht="0" hidden="1" customHeight="1" x14ac:dyDescent="0.25"/>
    <row r="58309" ht="0" hidden="1" customHeight="1" x14ac:dyDescent="0.25"/>
    <row r="58310" ht="0" hidden="1" customHeight="1" x14ac:dyDescent="0.25"/>
    <row r="58311" ht="0" hidden="1" customHeight="1" x14ac:dyDescent="0.25"/>
    <row r="58312" ht="0" hidden="1" customHeight="1" x14ac:dyDescent="0.25"/>
    <row r="58313" ht="0" hidden="1" customHeight="1" x14ac:dyDescent="0.25"/>
    <row r="58314" ht="0" hidden="1" customHeight="1" x14ac:dyDescent="0.25"/>
    <row r="58315" ht="0" hidden="1" customHeight="1" x14ac:dyDescent="0.25"/>
    <row r="58316" ht="0" hidden="1" customHeight="1" x14ac:dyDescent="0.25"/>
    <row r="58317" ht="0" hidden="1" customHeight="1" x14ac:dyDescent="0.25"/>
    <row r="58318" ht="0" hidden="1" customHeight="1" x14ac:dyDescent="0.25"/>
    <row r="58319" ht="0" hidden="1" customHeight="1" x14ac:dyDescent="0.25"/>
    <row r="58320" ht="0" hidden="1" customHeight="1" x14ac:dyDescent="0.25"/>
    <row r="58321" ht="0" hidden="1" customHeight="1" x14ac:dyDescent="0.25"/>
    <row r="58322" ht="0" hidden="1" customHeight="1" x14ac:dyDescent="0.25"/>
    <row r="58323" ht="0" hidden="1" customHeight="1" x14ac:dyDescent="0.25"/>
    <row r="58324" ht="0" hidden="1" customHeight="1" x14ac:dyDescent="0.25"/>
    <row r="58325" ht="0" hidden="1" customHeight="1" x14ac:dyDescent="0.25"/>
    <row r="58326" ht="0" hidden="1" customHeight="1" x14ac:dyDescent="0.25"/>
    <row r="58327" ht="0" hidden="1" customHeight="1" x14ac:dyDescent="0.25"/>
    <row r="58328" ht="0" hidden="1" customHeight="1" x14ac:dyDescent="0.25"/>
    <row r="58329" ht="0" hidden="1" customHeight="1" x14ac:dyDescent="0.25"/>
    <row r="58330" ht="0" hidden="1" customHeight="1" x14ac:dyDescent="0.25"/>
    <row r="58331" ht="0" hidden="1" customHeight="1" x14ac:dyDescent="0.25"/>
    <row r="58332" ht="0" hidden="1" customHeight="1" x14ac:dyDescent="0.25"/>
    <row r="58333" ht="0" hidden="1" customHeight="1" x14ac:dyDescent="0.25"/>
    <row r="58334" ht="0" hidden="1" customHeight="1" x14ac:dyDescent="0.25"/>
    <row r="58335" ht="0" hidden="1" customHeight="1" x14ac:dyDescent="0.25"/>
    <row r="58336" ht="0" hidden="1" customHeight="1" x14ac:dyDescent="0.25"/>
    <row r="58337" ht="0" hidden="1" customHeight="1" x14ac:dyDescent="0.25"/>
    <row r="58338" ht="0" hidden="1" customHeight="1" x14ac:dyDescent="0.25"/>
    <row r="58339" ht="0" hidden="1" customHeight="1" x14ac:dyDescent="0.25"/>
    <row r="58340" ht="0" hidden="1" customHeight="1" x14ac:dyDescent="0.25"/>
    <row r="58341" ht="0" hidden="1" customHeight="1" x14ac:dyDescent="0.25"/>
    <row r="58342" ht="0" hidden="1" customHeight="1" x14ac:dyDescent="0.25"/>
    <row r="58343" ht="0" hidden="1" customHeight="1" x14ac:dyDescent="0.25"/>
    <row r="58344" ht="0" hidden="1" customHeight="1" x14ac:dyDescent="0.25"/>
    <row r="58345" ht="0" hidden="1" customHeight="1" x14ac:dyDescent="0.25"/>
    <row r="58346" ht="0" hidden="1" customHeight="1" x14ac:dyDescent="0.25"/>
    <row r="58347" ht="0" hidden="1" customHeight="1" x14ac:dyDescent="0.25"/>
    <row r="58348" ht="0" hidden="1" customHeight="1" x14ac:dyDescent="0.25"/>
    <row r="58349" ht="0" hidden="1" customHeight="1" x14ac:dyDescent="0.25"/>
    <row r="58350" ht="0" hidden="1" customHeight="1" x14ac:dyDescent="0.25"/>
    <row r="58351" ht="0" hidden="1" customHeight="1" x14ac:dyDescent="0.25"/>
    <row r="58352" ht="0" hidden="1" customHeight="1" x14ac:dyDescent="0.25"/>
    <row r="58353" ht="0" hidden="1" customHeight="1" x14ac:dyDescent="0.25"/>
    <row r="58354" ht="0" hidden="1" customHeight="1" x14ac:dyDescent="0.25"/>
    <row r="58355" ht="0" hidden="1" customHeight="1" x14ac:dyDescent="0.25"/>
    <row r="58356" ht="0" hidden="1" customHeight="1" x14ac:dyDescent="0.25"/>
    <row r="58357" ht="0" hidden="1" customHeight="1" x14ac:dyDescent="0.25"/>
    <row r="58358" ht="0" hidden="1" customHeight="1" x14ac:dyDescent="0.25"/>
    <row r="58359" ht="0" hidden="1" customHeight="1" x14ac:dyDescent="0.25"/>
    <row r="58360" ht="0" hidden="1" customHeight="1" x14ac:dyDescent="0.25"/>
    <row r="58361" ht="0" hidden="1" customHeight="1" x14ac:dyDescent="0.25"/>
    <row r="58362" ht="0" hidden="1" customHeight="1" x14ac:dyDescent="0.25"/>
    <row r="58363" ht="0" hidden="1" customHeight="1" x14ac:dyDescent="0.25"/>
    <row r="58364" ht="0" hidden="1" customHeight="1" x14ac:dyDescent="0.25"/>
    <row r="58365" ht="0" hidden="1" customHeight="1" x14ac:dyDescent="0.25"/>
    <row r="58366" ht="0" hidden="1" customHeight="1" x14ac:dyDescent="0.25"/>
    <row r="58367" ht="0" hidden="1" customHeight="1" x14ac:dyDescent="0.25"/>
    <row r="58368" ht="0" hidden="1" customHeight="1" x14ac:dyDescent="0.25"/>
    <row r="58369" ht="0" hidden="1" customHeight="1" x14ac:dyDescent="0.25"/>
    <row r="58370" ht="0" hidden="1" customHeight="1" x14ac:dyDescent="0.25"/>
    <row r="58371" ht="0" hidden="1" customHeight="1" x14ac:dyDescent="0.25"/>
    <row r="58372" ht="0" hidden="1" customHeight="1" x14ac:dyDescent="0.25"/>
    <row r="58373" ht="0" hidden="1" customHeight="1" x14ac:dyDescent="0.25"/>
    <row r="58374" ht="0" hidden="1" customHeight="1" x14ac:dyDescent="0.25"/>
    <row r="58375" ht="0" hidden="1" customHeight="1" x14ac:dyDescent="0.25"/>
    <row r="58376" ht="0" hidden="1" customHeight="1" x14ac:dyDescent="0.25"/>
    <row r="58377" ht="0" hidden="1" customHeight="1" x14ac:dyDescent="0.25"/>
    <row r="58378" ht="0" hidden="1" customHeight="1" x14ac:dyDescent="0.25"/>
    <row r="58379" ht="0" hidden="1" customHeight="1" x14ac:dyDescent="0.25"/>
    <row r="58380" ht="0" hidden="1" customHeight="1" x14ac:dyDescent="0.25"/>
    <row r="58381" ht="0" hidden="1" customHeight="1" x14ac:dyDescent="0.25"/>
    <row r="58382" ht="0" hidden="1" customHeight="1" x14ac:dyDescent="0.25"/>
    <row r="58383" ht="0" hidden="1" customHeight="1" x14ac:dyDescent="0.25"/>
    <row r="58384" ht="0" hidden="1" customHeight="1" x14ac:dyDescent="0.25"/>
    <row r="58385" ht="0" hidden="1" customHeight="1" x14ac:dyDescent="0.25"/>
    <row r="58386" ht="0" hidden="1" customHeight="1" x14ac:dyDescent="0.25"/>
    <row r="58387" ht="0" hidden="1" customHeight="1" x14ac:dyDescent="0.25"/>
    <row r="58388" ht="0" hidden="1" customHeight="1" x14ac:dyDescent="0.25"/>
    <row r="58389" ht="0" hidden="1" customHeight="1" x14ac:dyDescent="0.25"/>
    <row r="58390" ht="0" hidden="1" customHeight="1" x14ac:dyDescent="0.25"/>
    <row r="58391" ht="0" hidden="1" customHeight="1" x14ac:dyDescent="0.25"/>
    <row r="58392" ht="0" hidden="1" customHeight="1" x14ac:dyDescent="0.25"/>
    <row r="58393" ht="0" hidden="1" customHeight="1" x14ac:dyDescent="0.25"/>
    <row r="58394" ht="0" hidden="1" customHeight="1" x14ac:dyDescent="0.25"/>
    <row r="58395" ht="0" hidden="1" customHeight="1" x14ac:dyDescent="0.25"/>
    <row r="58396" ht="0" hidden="1" customHeight="1" x14ac:dyDescent="0.25"/>
    <row r="58397" ht="0" hidden="1" customHeight="1" x14ac:dyDescent="0.25"/>
    <row r="58398" ht="0" hidden="1" customHeight="1" x14ac:dyDescent="0.25"/>
    <row r="58399" ht="0" hidden="1" customHeight="1" x14ac:dyDescent="0.25"/>
    <row r="58400" ht="0" hidden="1" customHeight="1" x14ac:dyDescent="0.25"/>
    <row r="58401" ht="0" hidden="1" customHeight="1" x14ac:dyDescent="0.25"/>
    <row r="58402" ht="0" hidden="1" customHeight="1" x14ac:dyDescent="0.25"/>
    <row r="58403" ht="0" hidden="1" customHeight="1" x14ac:dyDescent="0.25"/>
    <row r="58404" ht="0" hidden="1" customHeight="1" x14ac:dyDescent="0.25"/>
    <row r="58405" ht="0" hidden="1" customHeight="1" x14ac:dyDescent="0.25"/>
    <row r="58406" ht="0" hidden="1" customHeight="1" x14ac:dyDescent="0.25"/>
    <row r="58407" ht="0" hidden="1" customHeight="1" x14ac:dyDescent="0.25"/>
    <row r="58408" ht="0" hidden="1" customHeight="1" x14ac:dyDescent="0.25"/>
    <row r="58409" ht="0" hidden="1" customHeight="1" x14ac:dyDescent="0.25"/>
    <row r="58410" ht="0" hidden="1" customHeight="1" x14ac:dyDescent="0.25"/>
    <row r="58411" ht="0" hidden="1" customHeight="1" x14ac:dyDescent="0.25"/>
    <row r="58412" ht="0" hidden="1" customHeight="1" x14ac:dyDescent="0.25"/>
    <row r="58413" ht="0" hidden="1" customHeight="1" x14ac:dyDescent="0.25"/>
    <row r="58414" ht="0" hidden="1" customHeight="1" x14ac:dyDescent="0.25"/>
    <row r="58415" ht="0" hidden="1" customHeight="1" x14ac:dyDescent="0.25"/>
    <row r="58416" ht="0" hidden="1" customHeight="1" x14ac:dyDescent="0.25"/>
    <row r="58417" ht="0" hidden="1" customHeight="1" x14ac:dyDescent="0.25"/>
    <row r="58418" ht="0" hidden="1" customHeight="1" x14ac:dyDescent="0.25"/>
    <row r="58419" ht="0" hidden="1" customHeight="1" x14ac:dyDescent="0.25"/>
    <row r="58420" ht="0" hidden="1" customHeight="1" x14ac:dyDescent="0.25"/>
    <row r="58421" ht="0" hidden="1" customHeight="1" x14ac:dyDescent="0.25"/>
    <row r="58422" ht="0" hidden="1" customHeight="1" x14ac:dyDescent="0.25"/>
    <row r="58423" ht="0" hidden="1" customHeight="1" x14ac:dyDescent="0.25"/>
    <row r="58424" ht="0" hidden="1" customHeight="1" x14ac:dyDescent="0.25"/>
    <row r="58425" ht="0" hidden="1" customHeight="1" x14ac:dyDescent="0.25"/>
    <row r="58426" ht="0" hidden="1" customHeight="1" x14ac:dyDescent="0.25"/>
    <row r="58427" ht="0" hidden="1" customHeight="1" x14ac:dyDescent="0.25"/>
    <row r="58428" ht="0" hidden="1" customHeight="1" x14ac:dyDescent="0.25"/>
    <row r="58429" ht="0" hidden="1" customHeight="1" x14ac:dyDescent="0.25"/>
    <row r="58430" ht="0" hidden="1" customHeight="1" x14ac:dyDescent="0.25"/>
    <row r="58431" ht="0" hidden="1" customHeight="1" x14ac:dyDescent="0.25"/>
    <row r="58432" ht="0" hidden="1" customHeight="1" x14ac:dyDescent="0.25"/>
    <row r="58433" ht="0" hidden="1" customHeight="1" x14ac:dyDescent="0.25"/>
    <row r="58434" ht="0" hidden="1" customHeight="1" x14ac:dyDescent="0.25"/>
    <row r="58435" ht="0" hidden="1" customHeight="1" x14ac:dyDescent="0.25"/>
    <row r="58436" ht="0" hidden="1" customHeight="1" x14ac:dyDescent="0.25"/>
    <row r="58437" ht="0" hidden="1" customHeight="1" x14ac:dyDescent="0.25"/>
    <row r="58438" ht="0" hidden="1" customHeight="1" x14ac:dyDescent="0.25"/>
    <row r="58439" ht="0" hidden="1" customHeight="1" x14ac:dyDescent="0.25"/>
    <row r="58440" ht="0" hidden="1" customHeight="1" x14ac:dyDescent="0.25"/>
    <row r="58441" ht="0" hidden="1" customHeight="1" x14ac:dyDescent="0.25"/>
    <row r="58442" ht="0" hidden="1" customHeight="1" x14ac:dyDescent="0.25"/>
    <row r="58443" ht="0" hidden="1" customHeight="1" x14ac:dyDescent="0.25"/>
    <row r="58444" ht="0" hidden="1" customHeight="1" x14ac:dyDescent="0.25"/>
    <row r="58445" ht="0" hidden="1" customHeight="1" x14ac:dyDescent="0.25"/>
    <row r="58446" ht="0" hidden="1" customHeight="1" x14ac:dyDescent="0.25"/>
    <row r="58447" ht="0" hidden="1" customHeight="1" x14ac:dyDescent="0.25"/>
    <row r="58448" ht="0" hidden="1" customHeight="1" x14ac:dyDescent="0.25"/>
    <row r="58449" ht="0" hidden="1" customHeight="1" x14ac:dyDescent="0.25"/>
    <row r="58450" ht="0" hidden="1" customHeight="1" x14ac:dyDescent="0.25"/>
    <row r="58451" ht="0" hidden="1" customHeight="1" x14ac:dyDescent="0.25"/>
    <row r="58452" ht="0" hidden="1" customHeight="1" x14ac:dyDescent="0.25"/>
    <row r="58453" ht="0" hidden="1" customHeight="1" x14ac:dyDescent="0.25"/>
    <row r="58454" ht="0" hidden="1" customHeight="1" x14ac:dyDescent="0.25"/>
    <row r="58455" ht="0" hidden="1" customHeight="1" x14ac:dyDescent="0.25"/>
    <row r="58456" ht="0" hidden="1" customHeight="1" x14ac:dyDescent="0.25"/>
    <row r="58457" ht="0" hidden="1" customHeight="1" x14ac:dyDescent="0.25"/>
    <row r="58458" ht="0" hidden="1" customHeight="1" x14ac:dyDescent="0.25"/>
    <row r="58459" ht="0" hidden="1" customHeight="1" x14ac:dyDescent="0.25"/>
    <row r="58460" ht="0" hidden="1" customHeight="1" x14ac:dyDescent="0.25"/>
    <row r="58461" ht="0" hidden="1" customHeight="1" x14ac:dyDescent="0.25"/>
    <row r="58462" ht="0" hidden="1" customHeight="1" x14ac:dyDescent="0.25"/>
    <row r="58463" ht="0" hidden="1" customHeight="1" x14ac:dyDescent="0.25"/>
    <row r="58464" ht="0" hidden="1" customHeight="1" x14ac:dyDescent="0.25"/>
    <row r="58465" ht="0" hidden="1" customHeight="1" x14ac:dyDescent="0.25"/>
    <row r="58466" ht="0" hidden="1" customHeight="1" x14ac:dyDescent="0.25"/>
    <row r="58467" ht="0" hidden="1" customHeight="1" x14ac:dyDescent="0.25"/>
    <row r="58468" ht="0" hidden="1" customHeight="1" x14ac:dyDescent="0.25"/>
    <row r="58469" ht="0" hidden="1" customHeight="1" x14ac:dyDescent="0.25"/>
    <row r="58470" ht="0" hidden="1" customHeight="1" x14ac:dyDescent="0.25"/>
    <row r="58471" ht="0" hidden="1" customHeight="1" x14ac:dyDescent="0.25"/>
    <row r="58472" ht="0" hidden="1" customHeight="1" x14ac:dyDescent="0.25"/>
    <row r="58473" ht="0" hidden="1" customHeight="1" x14ac:dyDescent="0.25"/>
    <row r="58474" ht="0" hidden="1" customHeight="1" x14ac:dyDescent="0.25"/>
    <row r="58475" ht="0" hidden="1" customHeight="1" x14ac:dyDescent="0.25"/>
    <row r="58476" ht="0" hidden="1" customHeight="1" x14ac:dyDescent="0.25"/>
    <row r="58477" ht="0" hidden="1" customHeight="1" x14ac:dyDescent="0.25"/>
    <row r="58478" ht="0" hidden="1" customHeight="1" x14ac:dyDescent="0.25"/>
    <row r="58479" ht="0" hidden="1" customHeight="1" x14ac:dyDescent="0.25"/>
    <row r="58480" ht="0" hidden="1" customHeight="1" x14ac:dyDescent="0.25"/>
    <row r="58481" ht="0" hidden="1" customHeight="1" x14ac:dyDescent="0.25"/>
    <row r="58482" ht="0" hidden="1" customHeight="1" x14ac:dyDescent="0.25"/>
    <row r="58483" ht="0" hidden="1" customHeight="1" x14ac:dyDescent="0.25"/>
    <row r="58484" ht="0" hidden="1" customHeight="1" x14ac:dyDescent="0.25"/>
    <row r="58485" ht="0" hidden="1" customHeight="1" x14ac:dyDescent="0.25"/>
    <row r="58486" ht="0" hidden="1" customHeight="1" x14ac:dyDescent="0.25"/>
    <row r="58487" ht="0" hidden="1" customHeight="1" x14ac:dyDescent="0.25"/>
    <row r="58488" ht="0" hidden="1" customHeight="1" x14ac:dyDescent="0.25"/>
    <row r="58489" ht="0" hidden="1" customHeight="1" x14ac:dyDescent="0.25"/>
    <row r="58490" ht="0" hidden="1" customHeight="1" x14ac:dyDescent="0.25"/>
    <row r="58491" ht="0" hidden="1" customHeight="1" x14ac:dyDescent="0.25"/>
    <row r="58492" ht="0" hidden="1" customHeight="1" x14ac:dyDescent="0.25"/>
    <row r="58493" ht="0" hidden="1" customHeight="1" x14ac:dyDescent="0.25"/>
    <row r="58494" ht="0" hidden="1" customHeight="1" x14ac:dyDescent="0.25"/>
    <row r="58495" ht="0" hidden="1" customHeight="1" x14ac:dyDescent="0.25"/>
    <row r="58496" ht="0" hidden="1" customHeight="1" x14ac:dyDescent="0.25"/>
    <row r="58497" ht="0" hidden="1" customHeight="1" x14ac:dyDescent="0.25"/>
    <row r="58498" ht="0" hidden="1" customHeight="1" x14ac:dyDescent="0.25"/>
    <row r="58499" ht="0" hidden="1" customHeight="1" x14ac:dyDescent="0.25"/>
    <row r="58500" ht="0" hidden="1" customHeight="1" x14ac:dyDescent="0.25"/>
    <row r="58501" ht="0" hidden="1" customHeight="1" x14ac:dyDescent="0.25"/>
    <row r="58502" ht="0" hidden="1" customHeight="1" x14ac:dyDescent="0.25"/>
    <row r="58503" ht="0" hidden="1" customHeight="1" x14ac:dyDescent="0.25"/>
    <row r="58504" ht="0" hidden="1" customHeight="1" x14ac:dyDescent="0.25"/>
    <row r="58505" ht="0" hidden="1" customHeight="1" x14ac:dyDescent="0.25"/>
    <row r="58506" ht="0" hidden="1" customHeight="1" x14ac:dyDescent="0.25"/>
    <row r="58507" ht="0" hidden="1" customHeight="1" x14ac:dyDescent="0.25"/>
    <row r="58508" ht="0" hidden="1" customHeight="1" x14ac:dyDescent="0.25"/>
    <row r="58509" ht="0" hidden="1" customHeight="1" x14ac:dyDescent="0.25"/>
    <row r="58510" ht="0" hidden="1" customHeight="1" x14ac:dyDescent="0.25"/>
    <row r="58511" ht="0" hidden="1" customHeight="1" x14ac:dyDescent="0.25"/>
    <row r="58512" ht="0" hidden="1" customHeight="1" x14ac:dyDescent="0.25"/>
    <row r="58513" ht="0" hidden="1" customHeight="1" x14ac:dyDescent="0.25"/>
    <row r="58514" ht="0" hidden="1" customHeight="1" x14ac:dyDescent="0.25"/>
    <row r="58515" ht="0" hidden="1" customHeight="1" x14ac:dyDescent="0.25"/>
    <row r="58516" ht="0" hidden="1" customHeight="1" x14ac:dyDescent="0.25"/>
    <row r="58517" ht="0" hidden="1" customHeight="1" x14ac:dyDescent="0.25"/>
    <row r="58518" ht="0" hidden="1" customHeight="1" x14ac:dyDescent="0.25"/>
    <row r="58519" ht="0" hidden="1" customHeight="1" x14ac:dyDescent="0.25"/>
    <row r="58520" ht="0" hidden="1" customHeight="1" x14ac:dyDescent="0.25"/>
    <row r="58521" ht="0" hidden="1" customHeight="1" x14ac:dyDescent="0.25"/>
    <row r="58522" ht="0" hidden="1" customHeight="1" x14ac:dyDescent="0.25"/>
    <row r="58523" ht="0" hidden="1" customHeight="1" x14ac:dyDescent="0.25"/>
    <row r="58524" ht="0" hidden="1" customHeight="1" x14ac:dyDescent="0.25"/>
    <row r="58525" ht="0" hidden="1" customHeight="1" x14ac:dyDescent="0.25"/>
    <row r="58526" ht="0" hidden="1" customHeight="1" x14ac:dyDescent="0.25"/>
    <row r="58527" ht="0" hidden="1" customHeight="1" x14ac:dyDescent="0.25"/>
    <row r="58528" ht="0" hidden="1" customHeight="1" x14ac:dyDescent="0.25"/>
    <row r="58529" ht="0" hidden="1" customHeight="1" x14ac:dyDescent="0.25"/>
    <row r="58530" ht="0" hidden="1" customHeight="1" x14ac:dyDescent="0.25"/>
    <row r="58531" ht="0" hidden="1" customHeight="1" x14ac:dyDescent="0.25"/>
    <row r="58532" ht="0" hidden="1" customHeight="1" x14ac:dyDescent="0.25"/>
    <row r="58533" ht="0" hidden="1" customHeight="1" x14ac:dyDescent="0.25"/>
    <row r="58534" ht="0" hidden="1" customHeight="1" x14ac:dyDescent="0.25"/>
    <row r="58535" ht="0" hidden="1" customHeight="1" x14ac:dyDescent="0.25"/>
    <row r="58536" ht="0" hidden="1" customHeight="1" x14ac:dyDescent="0.25"/>
    <row r="58537" ht="0" hidden="1" customHeight="1" x14ac:dyDescent="0.25"/>
    <row r="58538" ht="0" hidden="1" customHeight="1" x14ac:dyDescent="0.25"/>
    <row r="58539" ht="0" hidden="1" customHeight="1" x14ac:dyDescent="0.25"/>
    <row r="58540" ht="0" hidden="1" customHeight="1" x14ac:dyDescent="0.25"/>
    <row r="58541" ht="0" hidden="1" customHeight="1" x14ac:dyDescent="0.25"/>
    <row r="58542" ht="0" hidden="1" customHeight="1" x14ac:dyDescent="0.25"/>
    <row r="58543" ht="0" hidden="1" customHeight="1" x14ac:dyDescent="0.25"/>
    <row r="58544" ht="0" hidden="1" customHeight="1" x14ac:dyDescent="0.25"/>
    <row r="58545" ht="0" hidden="1" customHeight="1" x14ac:dyDescent="0.25"/>
    <row r="58546" ht="0" hidden="1" customHeight="1" x14ac:dyDescent="0.25"/>
    <row r="58547" ht="0" hidden="1" customHeight="1" x14ac:dyDescent="0.25"/>
    <row r="58548" ht="0" hidden="1" customHeight="1" x14ac:dyDescent="0.25"/>
    <row r="58549" ht="0" hidden="1" customHeight="1" x14ac:dyDescent="0.25"/>
    <row r="58550" ht="0" hidden="1" customHeight="1" x14ac:dyDescent="0.25"/>
    <row r="58551" ht="0" hidden="1" customHeight="1" x14ac:dyDescent="0.25"/>
    <row r="58552" ht="0" hidden="1" customHeight="1" x14ac:dyDescent="0.25"/>
    <row r="58553" ht="0" hidden="1" customHeight="1" x14ac:dyDescent="0.25"/>
    <row r="58554" ht="0" hidden="1" customHeight="1" x14ac:dyDescent="0.25"/>
    <row r="58555" ht="0" hidden="1" customHeight="1" x14ac:dyDescent="0.25"/>
    <row r="58556" ht="0" hidden="1" customHeight="1" x14ac:dyDescent="0.25"/>
    <row r="58557" ht="0" hidden="1" customHeight="1" x14ac:dyDescent="0.25"/>
    <row r="58558" ht="0" hidden="1" customHeight="1" x14ac:dyDescent="0.25"/>
    <row r="58559" ht="0" hidden="1" customHeight="1" x14ac:dyDescent="0.25"/>
    <row r="58560" ht="0" hidden="1" customHeight="1" x14ac:dyDescent="0.25"/>
    <row r="58561" ht="0" hidden="1" customHeight="1" x14ac:dyDescent="0.25"/>
    <row r="58562" ht="0" hidden="1" customHeight="1" x14ac:dyDescent="0.25"/>
    <row r="58563" ht="0" hidden="1" customHeight="1" x14ac:dyDescent="0.25"/>
    <row r="58564" ht="0" hidden="1" customHeight="1" x14ac:dyDescent="0.25"/>
    <row r="58565" ht="0" hidden="1" customHeight="1" x14ac:dyDescent="0.25"/>
    <row r="58566" ht="0" hidden="1" customHeight="1" x14ac:dyDescent="0.25"/>
    <row r="58567" ht="0" hidden="1" customHeight="1" x14ac:dyDescent="0.25"/>
    <row r="58568" ht="0" hidden="1" customHeight="1" x14ac:dyDescent="0.25"/>
    <row r="58569" ht="0" hidden="1" customHeight="1" x14ac:dyDescent="0.25"/>
    <row r="58570" ht="0" hidden="1" customHeight="1" x14ac:dyDescent="0.25"/>
    <row r="58571" ht="0" hidden="1" customHeight="1" x14ac:dyDescent="0.25"/>
    <row r="58572" ht="0" hidden="1" customHeight="1" x14ac:dyDescent="0.25"/>
    <row r="58573" ht="0" hidden="1" customHeight="1" x14ac:dyDescent="0.25"/>
    <row r="58574" ht="0" hidden="1" customHeight="1" x14ac:dyDescent="0.25"/>
    <row r="58575" ht="0" hidden="1" customHeight="1" x14ac:dyDescent="0.25"/>
    <row r="58576" ht="0" hidden="1" customHeight="1" x14ac:dyDescent="0.25"/>
    <row r="58577" ht="0" hidden="1" customHeight="1" x14ac:dyDescent="0.25"/>
    <row r="58578" ht="0" hidden="1" customHeight="1" x14ac:dyDescent="0.25"/>
    <row r="58579" ht="0" hidden="1" customHeight="1" x14ac:dyDescent="0.25"/>
    <row r="58580" ht="0" hidden="1" customHeight="1" x14ac:dyDescent="0.25"/>
    <row r="58581" ht="0" hidden="1" customHeight="1" x14ac:dyDescent="0.25"/>
    <row r="58582" ht="0" hidden="1" customHeight="1" x14ac:dyDescent="0.25"/>
    <row r="58583" ht="0" hidden="1" customHeight="1" x14ac:dyDescent="0.25"/>
    <row r="58584" ht="0" hidden="1" customHeight="1" x14ac:dyDescent="0.25"/>
    <row r="58585" ht="0" hidden="1" customHeight="1" x14ac:dyDescent="0.25"/>
    <row r="58586" ht="0" hidden="1" customHeight="1" x14ac:dyDescent="0.25"/>
    <row r="58587" ht="0" hidden="1" customHeight="1" x14ac:dyDescent="0.25"/>
    <row r="58588" ht="0" hidden="1" customHeight="1" x14ac:dyDescent="0.25"/>
    <row r="58589" ht="0" hidden="1" customHeight="1" x14ac:dyDescent="0.25"/>
    <row r="58590" ht="0" hidden="1" customHeight="1" x14ac:dyDescent="0.25"/>
    <row r="58591" ht="0" hidden="1" customHeight="1" x14ac:dyDescent="0.25"/>
    <row r="58592" ht="0" hidden="1" customHeight="1" x14ac:dyDescent="0.25"/>
    <row r="58593" ht="0" hidden="1" customHeight="1" x14ac:dyDescent="0.25"/>
    <row r="58594" ht="0" hidden="1" customHeight="1" x14ac:dyDescent="0.25"/>
    <row r="58595" ht="0" hidden="1" customHeight="1" x14ac:dyDescent="0.25"/>
    <row r="58596" ht="0" hidden="1" customHeight="1" x14ac:dyDescent="0.25"/>
    <row r="58597" ht="0" hidden="1" customHeight="1" x14ac:dyDescent="0.25"/>
    <row r="58598" ht="0" hidden="1" customHeight="1" x14ac:dyDescent="0.25"/>
    <row r="58599" ht="0" hidden="1" customHeight="1" x14ac:dyDescent="0.25"/>
    <row r="58600" ht="0" hidden="1" customHeight="1" x14ac:dyDescent="0.25"/>
    <row r="58601" ht="0" hidden="1" customHeight="1" x14ac:dyDescent="0.25"/>
    <row r="58602" ht="0" hidden="1" customHeight="1" x14ac:dyDescent="0.25"/>
    <row r="58603" ht="0" hidden="1" customHeight="1" x14ac:dyDescent="0.25"/>
    <row r="58604" ht="0" hidden="1" customHeight="1" x14ac:dyDescent="0.25"/>
    <row r="58605" ht="0" hidden="1" customHeight="1" x14ac:dyDescent="0.25"/>
    <row r="58606" ht="0" hidden="1" customHeight="1" x14ac:dyDescent="0.25"/>
    <row r="58607" ht="0" hidden="1" customHeight="1" x14ac:dyDescent="0.25"/>
    <row r="58608" ht="0" hidden="1" customHeight="1" x14ac:dyDescent="0.25"/>
    <row r="58609" ht="0" hidden="1" customHeight="1" x14ac:dyDescent="0.25"/>
    <row r="58610" ht="0" hidden="1" customHeight="1" x14ac:dyDescent="0.25"/>
    <row r="58611" ht="0" hidden="1" customHeight="1" x14ac:dyDescent="0.25"/>
    <row r="58612" ht="0" hidden="1" customHeight="1" x14ac:dyDescent="0.25"/>
    <row r="58613" ht="0" hidden="1" customHeight="1" x14ac:dyDescent="0.25"/>
    <row r="58614" ht="0" hidden="1" customHeight="1" x14ac:dyDescent="0.25"/>
    <row r="58615" ht="0" hidden="1" customHeight="1" x14ac:dyDescent="0.25"/>
    <row r="58616" ht="0" hidden="1" customHeight="1" x14ac:dyDescent="0.25"/>
    <row r="58617" ht="0" hidden="1" customHeight="1" x14ac:dyDescent="0.25"/>
    <row r="58618" ht="0" hidden="1" customHeight="1" x14ac:dyDescent="0.25"/>
    <row r="58619" ht="0" hidden="1" customHeight="1" x14ac:dyDescent="0.25"/>
    <row r="58620" ht="0" hidden="1" customHeight="1" x14ac:dyDescent="0.25"/>
    <row r="58621" ht="0" hidden="1" customHeight="1" x14ac:dyDescent="0.25"/>
    <row r="58622" ht="0" hidden="1" customHeight="1" x14ac:dyDescent="0.25"/>
    <row r="58623" ht="0" hidden="1" customHeight="1" x14ac:dyDescent="0.25"/>
    <row r="58624" ht="0" hidden="1" customHeight="1" x14ac:dyDescent="0.25"/>
    <row r="58625" ht="0" hidden="1" customHeight="1" x14ac:dyDescent="0.25"/>
    <row r="58626" ht="0" hidden="1" customHeight="1" x14ac:dyDescent="0.25"/>
    <row r="58627" ht="0" hidden="1" customHeight="1" x14ac:dyDescent="0.25"/>
    <row r="58628" ht="0" hidden="1" customHeight="1" x14ac:dyDescent="0.25"/>
    <row r="58629" ht="0" hidden="1" customHeight="1" x14ac:dyDescent="0.25"/>
    <row r="58630" ht="0" hidden="1" customHeight="1" x14ac:dyDescent="0.25"/>
    <row r="58631" ht="0" hidden="1" customHeight="1" x14ac:dyDescent="0.25"/>
    <row r="58632" ht="0" hidden="1" customHeight="1" x14ac:dyDescent="0.25"/>
    <row r="58633" ht="0" hidden="1" customHeight="1" x14ac:dyDescent="0.25"/>
    <row r="58634" ht="0" hidden="1" customHeight="1" x14ac:dyDescent="0.25"/>
    <row r="58635" ht="0" hidden="1" customHeight="1" x14ac:dyDescent="0.25"/>
    <row r="58636" ht="0" hidden="1" customHeight="1" x14ac:dyDescent="0.25"/>
    <row r="58637" ht="0" hidden="1" customHeight="1" x14ac:dyDescent="0.25"/>
    <row r="58638" ht="0" hidden="1" customHeight="1" x14ac:dyDescent="0.25"/>
    <row r="58639" ht="0" hidden="1" customHeight="1" x14ac:dyDescent="0.25"/>
    <row r="58640" ht="0" hidden="1" customHeight="1" x14ac:dyDescent="0.25"/>
    <row r="58641" ht="0" hidden="1" customHeight="1" x14ac:dyDescent="0.25"/>
    <row r="58642" ht="0" hidden="1" customHeight="1" x14ac:dyDescent="0.25"/>
    <row r="58643" ht="0" hidden="1" customHeight="1" x14ac:dyDescent="0.25"/>
    <row r="58644" ht="0" hidden="1" customHeight="1" x14ac:dyDescent="0.25"/>
    <row r="58645" ht="0" hidden="1" customHeight="1" x14ac:dyDescent="0.25"/>
    <row r="58646" ht="0" hidden="1" customHeight="1" x14ac:dyDescent="0.25"/>
    <row r="58647" ht="0" hidden="1" customHeight="1" x14ac:dyDescent="0.25"/>
    <row r="58648" ht="0" hidden="1" customHeight="1" x14ac:dyDescent="0.25"/>
    <row r="58649" ht="0" hidden="1" customHeight="1" x14ac:dyDescent="0.25"/>
    <row r="58650" ht="0" hidden="1" customHeight="1" x14ac:dyDescent="0.25"/>
    <row r="58651" ht="0" hidden="1" customHeight="1" x14ac:dyDescent="0.25"/>
    <row r="58652" ht="0" hidden="1" customHeight="1" x14ac:dyDescent="0.25"/>
    <row r="58653" ht="0" hidden="1" customHeight="1" x14ac:dyDescent="0.25"/>
    <row r="58654" ht="0" hidden="1" customHeight="1" x14ac:dyDescent="0.25"/>
    <row r="58655" ht="0" hidden="1" customHeight="1" x14ac:dyDescent="0.25"/>
    <row r="58656" ht="0" hidden="1" customHeight="1" x14ac:dyDescent="0.25"/>
    <row r="58657" ht="0" hidden="1" customHeight="1" x14ac:dyDescent="0.25"/>
    <row r="58658" ht="0" hidden="1" customHeight="1" x14ac:dyDescent="0.25"/>
    <row r="58659" ht="0" hidden="1" customHeight="1" x14ac:dyDescent="0.25"/>
    <row r="58660" ht="0" hidden="1" customHeight="1" x14ac:dyDescent="0.25"/>
    <row r="58661" ht="0" hidden="1" customHeight="1" x14ac:dyDescent="0.25"/>
    <row r="58662" ht="0" hidden="1" customHeight="1" x14ac:dyDescent="0.25"/>
    <row r="58663" ht="0" hidden="1" customHeight="1" x14ac:dyDescent="0.25"/>
    <row r="58664" ht="0" hidden="1" customHeight="1" x14ac:dyDescent="0.25"/>
    <row r="58665" ht="0" hidden="1" customHeight="1" x14ac:dyDescent="0.25"/>
    <row r="58666" ht="0" hidden="1" customHeight="1" x14ac:dyDescent="0.25"/>
    <row r="58667" ht="0" hidden="1" customHeight="1" x14ac:dyDescent="0.25"/>
    <row r="58668" ht="0" hidden="1" customHeight="1" x14ac:dyDescent="0.25"/>
    <row r="58669" ht="0" hidden="1" customHeight="1" x14ac:dyDescent="0.25"/>
    <row r="58670" ht="0" hidden="1" customHeight="1" x14ac:dyDescent="0.25"/>
    <row r="58671" ht="0" hidden="1" customHeight="1" x14ac:dyDescent="0.25"/>
    <row r="58672" ht="0" hidden="1" customHeight="1" x14ac:dyDescent="0.25"/>
    <row r="58673" ht="0" hidden="1" customHeight="1" x14ac:dyDescent="0.25"/>
    <row r="58674" ht="0" hidden="1" customHeight="1" x14ac:dyDescent="0.25"/>
    <row r="58675" ht="0" hidden="1" customHeight="1" x14ac:dyDescent="0.25"/>
    <row r="58676" ht="0" hidden="1" customHeight="1" x14ac:dyDescent="0.25"/>
    <row r="58677" ht="0" hidden="1" customHeight="1" x14ac:dyDescent="0.25"/>
    <row r="58678" ht="0" hidden="1" customHeight="1" x14ac:dyDescent="0.25"/>
    <row r="58679" ht="0" hidden="1" customHeight="1" x14ac:dyDescent="0.25"/>
    <row r="58680" ht="0" hidden="1" customHeight="1" x14ac:dyDescent="0.25"/>
    <row r="58681" ht="0" hidden="1" customHeight="1" x14ac:dyDescent="0.25"/>
    <row r="58682" ht="0" hidden="1" customHeight="1" x14ac:dyDescent="0.25"/>
    <row r="58683" ht="0" hidden="1" customHeight="1" x14ac:dyDescent="0.25"/>
    <row r="58684" ht="0" hidden="1" customHeight="1" x14ac:dyDescent="0.25"/>
    <row r="58685" ht="0" hidden="1" customHeight="1" x14ac:dyDescent="0.25"/>
    <row r="58686" ht="0" hidden="1" customHeight="1" x14ac:dyDescent="0.25"/>
    <row r="58687" ht="0" hidden="1" customHeight="1" x14ac:dyDescent="0.25"/>
    <row r="58688" ht="0" hidden="1" customHeight="1" x14ac:dyDescent="0.25"/>
    <row r="58689" ht="0" hidden="1" customHeight="1" x14ac:dyDescent="0.25"/>
    <row r="58690" ht="0" hidden="1" customHeight="1" x14ac:dyDescent="0.25"/>
    <row r="58691" ht="0" hidden="1" customHeight="1" x14ac:dyDescent="0.25"/>
    <row r="58692" ht="0" hidden="1" customHeight="1" x14ac:dyDescent="0.25"/>
    <row r="58693" ht="0" hidden="1" customHeight="1" x14ac:dyDescent="0.25"/>
    <row r="58694" ht="0" hidden="1" customHeight="1" x14ac:dyDescent="0.25"/>
    <row r="58695" ht="0" hidden="1" customHeight="1" x14ac:dyDescent="0.25"/>
    <row r="58696" ht="0" hidden="1" customHeight="1" x14ac:dyDescent="0.25"/>
    <row r="58697" ht="0" hidden="1" customHeight="1" x14ac:dyDescent="0.25"/>
    <row r="58698" ht="0" hidden="1" customHeight="1" x14ac:dyDescent="0.25"/>
    <row r="58699" ht="0" hidden="1" customHeight="1" x14ac:dyDescent="0.25"/>
    <row r="58700" ht="0" hidden="1" customHeight="1" x14ac:dyDescent="0.25"/>
    <row r="58701" ht="0" hidden="1" customHeight="1" x14ac:dyDescent="0.25"/>
    <row r="58702" ht="0" hidden="1" customHeight="1" x14ac:dyDescent="0.25"/>
    <row r="58703" ht="0" hidden="1" customHeight="1" x14ac:dyDescent="0.25"/>
    <row r="58704" ht="0" hidden="1" customHeight="1" x14ac:dyDescent="0.25"/>
    <row r="58705" ht="0" hidden="1" customHeight="1" x14ac:dyDescent="0.25"/>
    <row r="58706" ht="0" hidden="1" customHeight="1" x14ac:dyDescent="0.25"/>
    <row r="58707" ht="0" hidden="1" customHeight="1" x14ac:dyDescent="0.25"/>
    <row r="58708" ht="0" hidden="1" customHeight="1" x14ac:dyDescent="0.25"/>
    <row r="58709" ht="0" hidden="1" customHeight="1" x14ac:dyDescent="0.25"/>
    <row r="58710" ht="0" hidden="1" customHeight="1" x14ac:dyDescent="0.25"/>
    <row r="58711" ht="0" hidden="1" customHeight="1" x14ac:dyDescent="0.25"/>
    <row r="58712" ht="0" hidden="1" customHeight="1" x14ac:dyDescent="0.25"/>
    <row r="58713" ht="0" hidden="1" customHeight="1" x14ac:dyDescent="0.25"/>
    <row r="58714" ht="0" hidden="1" customHeight="1" x14ac:dyDescent="0.25"/>
    <row r="58715" ht="0" hidden="1" customHeight="1" x14ac:dyDescent="0.25"/>
    <row r="58716" ht="0" hidden="1" customHeight="1" x14ac:dyDescent="0.25"/>
    <row r="58717" ht="0" hidden="1" customHeight="1" x14ac:dyDescent="0.25"/>
    <row r="58718" ht="0" hidden="1" customHeight="1" x14ac:dyDescent="0.25"/>
    <row r="58719" ht="0" hidden="1" customHeight="1" x14ac:dyDescent="0.25"/>
    <row r="58720" ht="0" hidden="1" customHeight="1" x14ac:dyDescent="0.25"/>
    <row r="58721" ht="0" hidden="1" customHeight="1" x14ac:dyDescent="0.25"/>
    <row r="58722" ht="0" hidden="1" customHeight="1" x14ac:dyDescent="0.25"/>
    <row r="58723" ht="0" hidden="1" customHeight="1" x14ac:dyDescent="0.25"/>
    <row r="58724" ht="0" hidden="1" customHeight="1" x14ac:dyDescent="0.25"/>
    <row r="58725" ht="0" hidden="1" customHeight="1" x14ac:dyDescent="0.25"/>
    <row r="58726" ht="0" hidden="1" customHeight="1" x14ac:dyDescent="0.25"/>
    <row r="58727" ht="0" hidden="1" customHeight="1" x14ac:dyDescent="0.25"/>
    <row r="58728" ht="0" hidden="1" customHeight="1" x14ac:dyDescent="0.25"/>
    <row r="58729" ht="0" hidden="1" customHeight="1" x14ac:dyDescent="0.25"/>
    <row r="58730" ht="0" hidden="1" customHeight="1" x14ac:dyDescent="0.25"/>
    <row r="58731" ht="0" hidden="1" customHeight="1" x14ac:dyDescent="0.25"/>
    <row r="58732" ht="0" hidden="1" customHeight="1" x14ac:dyDescent="0.25"/>
    <row r="58733" ht="0" hidden="1" customHeight="1" x14ac:dyDescent="0.25"/>
    <row r="58734" ht="0" hidden="1" customHeight="1" x14ac:dyDescent="0.25"/>
    <row r="58735" ht="0" hidden="1" customHeight="1" x14ac:dyDescent="0.25"/>
    <row r="58736" ht="0" hidden="1" customHeight="1" x14ac:dyDescent="0.25"/>
    <row r="58737" ht="0" hidden="1" customHeight="1" x14ac:dyDescent="0.25"/>
    <row r="58738" ht="0" hidden="1" customHeight="1" x14ac:dyDescent="0.25"/>
    <row r="58739" ht="0" hidden="1" customHeight="1" x14ac:dyDescent="0.25"/>
    <row r="58740" ht="0" hidden="1" customHeight="1" x14ac:dyDescent="0.25"/>
    <row r="58741" ht="0" hidden="1" customHeight="1" x14ac:dyDescent="0.25"/>
    <row r="58742" ht="0" hidden="1" customHeight="1" x14ac:dyDescent="0.25"/>
    <row r="58743" ht="0" hidden="1" customHeight="1" x14ac:dyDescent="0.25"/>
    <row r="58744" ht="0" hidden="1" customHeight="1" x14ac:dyDescent="0.25"/>
    <row r="58745" ht="0" hidden="1" customHeight="1" x14ac:dyDescent="0.25"/>
    <row r="58746" ht="0" hidden="1" customHeight="1" x14ac:dyDescent="0.25"/>
    <row r="58747" ht="0" hidden="1" customHeight="1" x14ac:dyDescent="0.25"/>
    <row r="58748" ht="0" hidden="1" customHeight="1" x14ac:dyDescent="0.25"/>
    <row r="58749" ht="0" hidden="1" customHeight="1" x14ac:dyDescent="0.25"/>
    <row r="58750" ht="0" hidden="1" customHeight="1" x14ac:dyDescent="0.25"/>
    <row r="58751" ht="0" hidden="1" customHeight="1" x14ac:dyDescent="0.25"/>
    <row r="58752" ht="0" hidden="1" customHeight="1" x14ac:dyDescent="0.25"/>
    <row r="58753" ht="0" hidden="1" customHeight="1" x14ac:dyDescent="0.25"/>
    <row r="58754" ht="0" hidden="1" customHeight="1" x14ac:dyDescent="0.25"/>
    <row r="58755" ht="0" hidden="1" customHeight="1" x14ac:dyDescent="0.25"/>
    <row r="58756" ht="0" hidden="1" customHeight="1" x14ac:dyDescent="0.25"/>
    <row r="58757" ht="0" hidden="1" customHeight="1" x14ac:dyDescent="0.25"/>
    <row r="58758" ht="0" hidden="1" customHeight="1" x14ac:dyDescent="0.25"/>
    <row r="58759" ht="0" hidden="1" customHeight="1" x14ac:dyDescent="0.25"/>
    <row r="58760" ht="0" hidden="1" customHeight="1" x14ac:dyDescent="0.25"/>
    <row r="58761" ht="0" hidden="1" customHeight="1" x14ac:dyDescent="0.25"/>
    <row r="58762" ht="0" hidden="1" customHeight="1" x14ac:dyDescent="0.25"/>
    <row r="58763" ht="0" hidden="1" customHeight="1" x14ac:dyDescent="0.25"/>
    <row r="58764" ht="0" hidden="1" customHeight="1" x14ac:dyDescent="0.25"/>
    <row r="58765" ht="0" hidden="1" customHeight="1" x14ac:dyDescent="0.25"/>
    <row r="58766" ht="0" hidden="1" customHeight="1" x14ac:dyDescent="0.25"/>
    <row r="58767" ht="0" hidden="1" customHeight="1" x14ac:dyDescent="0.25"/>
    <row r="58768" ht="0" hidden="1" customHeight="1" x14ac:dyDescent="0.25"/>
    <row r="58769" ht="0" hidden="1" customHeight="1" x14ac:dyDescent="0.25"/>
    <row r="58770" ht="0" hidden="1" customHeight="1" x14ac:dyDescent="0.25"/>
    <row r="58771" ht="0" hidden="1" customHeight="1" x14ac:dyDescent="0.25"/>
    <row r="58772" ht="0" hidden="1" customHeight="1" x14ac:dyDescent="0.25"/>
    <row r="58773" ht="0" hidden="1" customHeight="1" x14ac:dyDescent="0.25"/>
    <row r="58774" ht="0" hidden="1" customHeight="1" x14ac:dyDescent="0.25"/>
    <row r="58775" ht="0" hidden="1" customHeight="1" x14ac:dyDescent="0.25"/>
    <row r="58776" ht="0" hidden="1" customHeight="1" x14ac:dyDescent="0.25"/>
    <row r="58777" ht="0" hidden="1" customHeight="1" x14ac:dyDescent="0.25"/>
    <row r="58778" ht="0" hidden="1" customHeight="1" x14ac:dyDescent="0.25"/>
    <row r="58779" ht="0" hidden="1" customHeight="1" x14ac:dyDescent="0.25"/>
    <row r="58780" ht="0" hidden="1" customHeight="1" x14ac:dyDescent="0.25"/>
    <row r="58781" ht="0" hidden="1" customHeight="1" x14ac:dyDescent="0.25"/>
    <row r="58782" ht="0" hidden="1" customHeight="1" x14ac:dyDescent="0.25"/>
    <row r="58783" ht="0" hidden="1" customHeight="1" x14ac:dyDescent="0.25"/>
    <row r="58784" ht="0" hidden="1" customHeight="1" x14ac:dyDescent="0.25"/>
    <row r="58785" ht="0" hidden="1" customHeight="1" x14ac:dyDescent="0.25"/>
    <row r="58786" ht="0" hidden="1" customHeight="1" x14ac:dyDescent="0.25"/>
    <row r="58787" ht="0" hidden="1" customHeight="1" x14ac:dyDescent="0.25"/>
    <row r="58788" ht="0" hidden="1" customHeight="1" x14ac:dyDescent="0.25"/>
    <row r="58789" ht="0" hidden="1" customHeight="1" x14ac:dyDescent="0.25"/>
    <row r="58790" ht="0" hidden="1" customHeight="1" x14ac:dyDescent="0.25"/>
    <row r="58791" ht="0" hidden="1" customHeight="1" x14ac:dyDescent="0.25"/>
    <row r="58792" ht="0" hidden="1" customHeight="1" x14ac:dyDescent="0.25"/>
    <row r="58793" ht="0" hidden="1" customHeight="1" x14ac:dyDescent="0.25"/>
    <row r="58794" ht="0" hidden="1" customHeight="1" x14ac:dyDescent="0.25"/>
    <row r="58795" ht="0" hidden="1" customHeight="1" x14ac:dyDescent="0.25"/>
    <row r="58796" ht="0" hidden="1" customHeight="1" x14ac:dyDescent="0.25"/>
    <row r="58797" ht="0" hidden="1" customHeight="1" x14ac:dyDescent="0.25"/>
    <row r="58798" ht="0" hidden="1" customHeight="1" x14ac:dyDescent="0.25"/>
    <row r="58799" ht="0" hidden="1" customHeight="1" x14ac:dyDescent="0.25"/>
    <row r="58800" ht="0" hidden="1" customHeight="1" x14ac:dyDescent="0.25"/>
    <row r="58801" ht="0" hidden="1" customHeight="1" x14ac:dyDescent="0.25"/>
    <row r="58802" ht="0" hidden="1" customHeight="1" x14ac:dyDescent="0.25"/>
    <row r="58803" ht="0" hidden="1" customHeight="1" x14ac:dyDescent="0.25"/>
    <row r="58804" ht="0" hidden="1" customHeight="1" x14ac:dyDescent="0.25"/>
    <row r="58805" ht="0" hidden="1" customHeight="1" x14ac:dyDescent="0.25"/>
    <row r="58806" ht="0" hidden="1" customHeight="1" x14ac:dyDescent="0.25"/>
    <row r="58807" ht="0" hidden="1" customHeight="1" x14ac:dyDescent="0.25"/>
    <row r="58808" ht="0" hidden="1" customHeight="1" x14ac:dyDescent="0.25"/>
    <row r="58809" ht="0" hidden="1" customHeight="1" x14ac:dyDescent="0.25"/>
    <row r="58810" ht="0" hidden="1" customHeight="1" x14ac:dyDescent="0.25"/>
    <row r="58811" ht="0" hidden="1" customHeight="1" x14ac:dyDescent="0.25"/>
    <row r="58812" ht="0" hidden="1" customHeight="1" x14ac:dyDescent="0.25"/>
    <row r="58813" ht="0" hidden="1" customHeight="1" x14ac:dyDescent="0.25"/>
    <row r="58814" ht="0" hidden="1" customHeight="1" x14ac:dyDescent="0.25"/>
    <row r="58815" ht="0" hidden="1" customHeight="1" x14ac:dyDescent="0.25"/>
    <row r="58816" ht="0" hidden="1" customHeight="1" x14ac:dyDescent="0.25"/>
    <row r="58817" ht="0" hidden="1" customHeight="1" x14ac:dyDescent="0.25"/>
    <row r="58818" ht="0" hidden="1" customHeight="1" x14ac:dyDescent="0.25"/>
    <row r="58819" ht="0" hidden="1" customHeight="1" x14ac:dyDescent="0.25"/>
    <row r="58820" ht="0" hidden="1" customHeight="1" x14ac:dyDescent="0.25"/>
    <row r="58821" ht="0" hidden="1" customHeight="1" x14ac:dyDescent="0.25"/>
    <row r="58822" ht="0" hidden="1" customHeight="1" x14ac:dyDescent="0.25"/>
    <row r="58823" ht="0" hidden="1" customHeight="1" x14ac:dyDescent="0.25"/>
    <row r="58824" ht="0" hidden="1" customHeight="1" x14ac:dyDescent="0.25"/>
    <row r="58825" ht="0" hidden="1" customHeight="1" x14ac:dyDescent="0.25"/>
    <row r="58826" ht="0" hidden="1" customHeight="1" x14ac:dyDescent="0.25"/>
    <row r="58827" ht="0" hidden="1" customHeight="1" x14ac:dyDescent="0.25"/>
    <row r="58828" ht="0" hidden="1" customHeight="1" x14ac:dyDescent="0.25"/>
    <row r="58829" ht="0" hidden="1" customHeight="1" x14ac:dyDescent="0.25"/>
    <row r="58830" ht="0" hidden="1" customHeight="1" x14ac:dyDescent="0.25"/>
    <row r="58831" ht="0" hidden="1" customHeight="1" x14ac:dyDescent="0.25"/>
    <row r="58832" ht="0" hidden="1" customHeight="1" x14ac:dyDescent="0.25"/>
    <row r="58833" ht="0" hidden="1" customHeight="1" x14ac:dyDescent="0.25"/>
    <row r="58834" ht="0" hidden="1" customHeight="1" x14ac:dyDescent="0.25"/>
    <row r="58835" ht="0" hidden="1" customHeight="1" x14ac:dyDescent="0.25"/>
    <row r="58836" ht="0" hidden="1" customHeight="1" x14ac:dyDescent="0.25"/>
    <row r="58837" ht="0" hidden="1" customHeight="1" x14ac:dyDescent="0.25"/>
    <row r="58838" ht="0" hidden="1" customHeight="1" x14ac:dyDescent="0.25"/>
    <row r="58839" ht="0" hidden="1" customHeight="1" x14ac:dyDescent="0.25"/>
    <row r="58840" ht="0" hidden="1" customHeight="1" x14ac:dyDescent="0.25"/>
    <row r="58841" ht="0" hidden="1" customHeight="1" x14ac:dyDescent="0.25"/>
    <row r="58842" ht="0" hidden="1" customHeight="1" x14ac:dyDescent="0.25"/>
    <row r="58843" ht="0" hidden="1" customHeight="1" x14ac:dyDescent="0.25"/>
    <row r="58844" ht="0" hidden="1" customHeight="1" x14ac:dyDescent="0.25"/>
    <row r="58845" ht="0" hidden="1" customHeight="1" x14ac:dyDescent="0.25"/>
    <row r="58846" ht="0" hidden="1" customHeight="1" x14ac:dyDescent="0.25"/>
    <row r="58847" ht="0" hidden="1" customHeight="1" x14ac:dyDescent="0.25"/>
    <row r="58848" ht="0" hidden="1" customHeight="1" x14ac:dyDescent="0.25"/>
    <row r="58849" ht="0" hidden="1" customHeight="1" x14ac:dyDescent="0.25"/>
    <row r="58850" ht="0" hidden="1" customHeight="1" x14ac:dyDescent="0.25"/>
    <row r="58851" ht="0" hidden="1" customHeight="1" x14ac:dyDescent="0.25"/>
    <row r="58852" ht="0" hidden="1" customHeight="1" x14ac:dyDescent="0.25"/>
    <row r="58853" ht="0" hidden="1" customHeight="1" x14ac:dyDescent="0.25"/>
    <row r="58854" ht="0" hidden="1" customHeight="1" x14ac:dyDescent="0.25"/>
    <row r="58855" ht="0" hidden="1" customHeight="1" x14ac:dyDescent="0.25"/>
    <row r="58856" ht="0" hidden="1" customHeight="1" x14ac:dyDescent="0.25"/>
    <row r="58857" ht="0" hidden="1" customHeight="1" x14ac:dyDescent="0.25"/>
    <row r="58858" ht="0" hidden="1" customHeight="1" x14ac:dyDescent="0.25"/>
    <row r="58859" ht="0" hidden="1" customHeight="1" x14ac:dyDescent="0.25"/>
    <row r="58860" ht="0" hidden="1" customHeight="1" x14ac:dyDescent="0.25"/>
    <row r="58861" ht="0" hidden="1" customHeight="1" x14ac:dyDescent="0.25"/>
    <row r="58862" ht="0" hidden="1" customHeight="1" x14ac:dyDescent="0.25"/>
    <row r="58863" ht="0" hidden="1" customHeight="1" x14ac:dyDescent="0.25"/>
    <row r="58864" ht="0" hidden="1" customHeight="1" x14ac:dyDescent="0.25"/>
    <row r="58865" ht="0" hidden="1" customHeight="1" x14ac:dyDescent="0.25"/>
    <row r="58866" ht="0" hidden="1" customHeight="1" x14ac:dyDescent="0.25"/>
    <row r="58867" ht="0" hidden="1" customHeight="1" x14ac:dyDescent="0.25"/>
    <row r="58868" ht="0" hidden="1" customHeight="1" x14ac:dyDescent="0.25"/>
    <row r="58869" ht="0" hidden="1" customHeight="1" x14ac:dyDescent="0.25"/>
    <row r="58870" ht="0" hidden="1" customHeight="1" x14ac:dyDescent="0.25"/>
    <row r="58871" ht="0" hidden="1" customHeight="1" x14ac:dyDescent="0.25"/>
    <row r="58872" ht="0" hidden="1" customHeight="1" x14ac:dyDescent="0.25"/>
    <row r="58873" ht="0" hidden="1" customHeight="1" x14ac:dyDescent="0.25"/>
    <row r="58874" ht="0" hidden="1" customHeight="1" x14ac:dyDescent="0.25"/>
    <row r="58875" ht="0" hidden="1" customHeight="1" x14ac:dyDescent="0.25"/>
    <row r="58876" ht="0" hidden="1" customHeight="1" x14ac:dyDescent="0.25"/>
    <row r="58877" ht="0" hidden="1" customHeight="1" x14ac:dyDescent="0.25"/>
    <row r="58878" ht="0" hidden="1" customHeight="1" x14ac:dyDescent="0.25"/>
    <row r="58879" ht="0" hidden="1" customHeight="1" x14ac:dyDescent="0.25"/>
    <row r="58880" ht="0" hidden="1" customHeight="1" x14ac:dyDescent="0.25"/>
    <row r="58881" ht="0" hidden="1" customHeight="1" x14ac:dyDescent="0.25"/>
    <row r="58882" ht="0" hidden="1" customHeight="1" x14ac:dyDescent="0.25"/>
    <row r="58883" ht="0" hidden="1" customHeight="1" x14ac:dyDescent="0.25"/>
    <row r="58884" ht="0" hidden="1" customHeight="1" x14ac:dyDescent="0.25"/>
    <row r="58885" ht="0" hidden="1" customHeight="1" x14ac:dyDescent="0.25"/>
    <row r="58886" ht="0" hidden="1" customHeight="1" x14ac:dyDescent="0.25"/>
    <row r="58887" ht="0" hidden="1" customHeight="1" x14ac:dyDescent="0.25"/>
    <row r="58888" ht="0" hidden="1" customHeight="1" x14ac:dyDescent="0.25"/>
    <row r="58889" ht="0" hidden="1" customHeight="1" x14ac:dyDescent="0.25"/>
    <row r="58890" ht="0" hidden="1" customHeight="1" x14ac:dyDescent="0.25"/>
    <row r="58891" ht="0" hidden="1" customHeight="1" x14ac:dyDescent="0.25"/>
    <row r="58892" ht="0" hidden="1" customHeight="1" x14ac:dyDescent="0.25"/>
    <row r="58893" ht="0" hidden="1" customHeight="1" x14ac:dyDescent="0.25"/>
    <row r="58894" ht="0" hidden="1" customHeight="1" x14ac:dyDescent="0.25"/>
    <row r="58895" ht="0" hidden="1" customHeight="1" x14ac:dyDescent="0.25"/>
    <row r="58896" ht="0" hidden="1" customHeight="1" x14ac:dyDescent="0.25"/>
    <row r="58897" ht="0" hidden="1" customHeight="1" x14ac:dyDescent="0.25"/>
    <row r="58898" ht="0" hidden="1" customHeight="1" x14ac:dyDescent="0.25"/>
    <row r="58899" ht="0" hidden="1" customHeight="1" x14ac:dyDescent="0.25"/>
    <row r="58900" ht="0" hidden="1" customHeight="1" x14ac:dyDescent="0.25"/>
    <row r="58901" ht="0" hidden="1" customHeight="1" x14ac:dyDescent="0.25"/>
    <row r="58902" ht="0" hidden="1" customHeight="1" x14ac:dyDescent="0.25"/>
    <row r="58903" ht="0" hidden="1" customHeight="1" x14ac:dyDescent="0.25"/>
    <row r="58904" ht="0" hidden="1" customHeight="1" x14ac:dyDescent="0.25"/>
    <row r="58905" ht="0" hidden="1" customHeight="1" x14ac:dyDescent="0.25"/>
    <row r="58906" ht="0" hidden="1" customHeight="1" x14ac:dyDescent="0.25"/>
    <row r="58907" ht="0" hidden="1" customHeight="1" x14ac:dyDescent="0.25"/>
    <row r="58908" ht="0" hidden="1" customHeight="1" x14ac:dyDescent="0.25"/>
    <row r="58909" ht="0" hidden="1" customHeight="1" x14ac:dyDescent="0.25"/>
    <row r="58910" ht="0" hidden="1" customHeight="1" x14ac:dyDescent="0.25"/>
    <row r="58911" ht="0" hidden="1" customHeight="1" x14ac:dyDescent="0.25"/>
    <row r="58912" ht="0" hidden="1" customHeight="1" x14ac:dyDescent="0.25"/>
    <row r="58913" ht="0" hidden="1" customHeight="1" x14ac:dyDescent="0.25"/>
    <row r="58914" ht="0" hidden="1" customHeight="1" x14ac:dyDescent="0.25"/>
    <row r="58915" ht="0" hidden="1" customHeight="1" x14ac:dyDescent="0.25"/>
    <row r="58916" ht="0" hidden="1" customHeight="1" x14ac:dyDescent="0.25"/>
    <row r="58917" ht="0" hidden="1" customHeight="1" x14ac:dyDescent="0.25"/>
    <row r="58918" ht="0" hidden="1" customHeight="1" x14ac:dyDescent="0.25"/>
    <row r="58919" ht="0" hidden="1" customHeight="1" x14ac:dyDescent="0.25"/>
    <row r="58920" ht="0" hidden="1" customHeight="1" x14ac:dyDescent="0.25"/>
    <row r="58921" ht="0" hidden="1" customHeight="1" x14ac:dyDescent="0.25"/>
    <row r="58922" ht="0" hidden="1" customHeight="1" x14ac:dyDescent="0.25"/>
    <row r="58923" ht="0" hidden="1" customHeight="1" x14ac:dyDescent="0.25"/>
    <row r="58924" ht="0" hidden="1" customHeight="1" x14ac:dyDescent="0.25"/>
    <row r="58925" ht="0" hidden="1" customHeight="1" x14ac:dyDescent="0.25"/>
    <row r="58926" ht="0" hidden="1" customHeight="1" x14ac:dyDescent="0.25"/>
    <row r="58927" ht="0" hidden="1" customHeight="1" x14ac:dyDescent="0.25"/>
    <row r="58928" ht="0" hidden="1" customHeight="1" x14ac:dyDescent="0.25"/>
    <row r="58929" ht="0" hidden="1" customHeight="1" x14ac:dyDescent="0.25"/>
    <row r="58930" ht="0" hidden="1" customHeight="1" x14ac:dyDescent="0.25"/>
    <row r="58931" ht="0" hidden="1" customHeight="1" x14ac:dyDescent="0.25"/>
    <row r="58932" ht="0" hidden="1" customHeight="1" x14ac:dyDescent="0.25"/>
    <row r="58933" ht="0" hidden="1" customHeight="1" x14ac:dyDescent="0.25"/>
    <row r="58934" ht="0" hidden="1" customHeight="1" x14ac:dyDescent="0.25"/>
    <row r="58935" ht="0" hidden="1" customHeight="1" x14ac:dyDescent="0.25"/>
    <row r="58936" ht="0" hidden="1" customHeight="1" x14ac:dyDescent="0.25"/>
    <row r="58937" ht="0" hidden="1" customHeight="1" x14ac:dyDescent="0.25"/>
    <row r="58938" ht="0" hidden="1" customHeight="1" x14ac:dyDescent="0.25"/>
    <row r="58939" ht="0" hidden="1" customHeight="1" x14ac:dyDescent="0.25"/>
    <row r="58940" ht="0" hidden="1" customHeight="1" x14ac:dyDescent="0.25"/>
    <row r="58941" ht="0" hidden="1" customHeight="1" x14ac:dyDescent="0.25"/>
    <row r="58942" ht="0" hidden="1" customHeight="1" x14ac:dyDescent="0.25"/>
    <row r="58943" ht="0" hidden="1" customHeight="1" x14ac:dyDescent="0.25"/>
    <row r="58944" ht="0" hidden="1" customHeight="1" x14ac:dyDescent="0.25"/>
    <row r="58945" ht="0" hidden="1" customHeight="1" x14ac:dyDescent="0.25"/>
    <row r="58946" ht="0" hidden="1" customHeight="1" x14ac:dyDescent="0.25"/>
    <row r="58947" ht="0" hidden="1" customHeight="1" x14ac:dyDescent="0.25"/>
    <row r="58948" ht="0" hidden="1" customHeight="1" x14ac:dyDescent="0.25"/>
    <row r="58949" ht="0" hidden="1" customHeight="1" x14ac:dyDescent="0.25"/>
    <row r="58950" ht="0" hidden="1" customHeight="1" x14ac:dyDescent="0.25"/>
    <row r="58951" ht="0" hidden="1" customHeight="1" x14ac:dyDescent="0.25"/>
    <row r="58952" ht="0" hidden="1" customHeight="1" x14ac:dyDescent="0.25"/>
    <row r="58953" ht="0" hidden="1" customHeight="1" x14ac:dyDescent="0.25"/>
    <row r="58954" ht="0" hidden="1" customHeight="1" x14ac:dyDescent="0.25"/>
    <row r="58955" ht="0" hidden="1" customHeight="1" x14ac:dyDescent="0.25"/>
    <row r="58956" ht="0" hidden="1" customHeight="1" x14ac:dyDescent="0.25"/>
    <row r="58957" ht="0" hidden="1" customHeight="1" x14ac:dyDescent="0.25"/>
    <row r="58958" ht="0" hidden="1" customHeight="1" x14ac:dyDescent="0.25"/>
    <row r="58959" ht="0" hidden="1" customHeight="1" x14ac:dyDescent="0.25"/>
    <row r="58960" ht="0" hidden="1" customHeight="1" x14ac:dyDescent="0.25"/>
    <row r="58961" ht="0" hidden="1" customHeight="1" x14ac:dyDescent="0.25"/>
    <row r="58962" ht="0" hidden="1" customHeight="1" x14ac:dyDescent="0.25"/>
    <row r="58963" ht="0" hidden="1" customHeight="1" x14ac:dyDescent="0.25"/>
    <row r="58964" ht="0" hidden="1" customHeight="1" x14ac:dyDescent="0.25"/>
    <row r="58965" ht="0" hidden="1" customHeight="1" x14ac:dyDescent="0.25"/>
    <row r="58966" ht="0" hidden="1" customHeight="1" x14ac:dyDescent="0.25"/>
    <row r="58967" ht="0" hidden="1" customHeight="1" x14ac:dyDescent="0.25"/>
    <row r="58968" ht="0" hidden="1" customHeight="1" x14ac:dyDescent="0.25"/>
    <row r="58969" ht="0" hidden="1" customHeight="1" x14ac:dyDescent="0.25"/>
    <row r="58970" ht="0" hidden="1" customHeight="1" x14ac:dyDescent="0.25"/>
    <row r="58971" ht="0" hidden="1" customHeight="1" x14ac:dyDescent="0.25"/>
    <row r="58972" ht="0" hidden="1" customHeight="1" x14ac:dyDescent="0.25"/>
    <row r="58973" ht="0" hidden="1" customHeight="1" x14ac:dyDescent="0.25"/>
    <row r="58974" ht="0" hidden="1" customHeight="1" x14ac:dyDescent="0.25"/>
    <row r="58975" ht="0" hidden="1" customHeight="1" x14ac:dyDescent="0.25"/>
    <row r="58976" ht="0" hidden="1" customHeight="1" x14ac:dyDescent="0.25"/>
    <row r="58977" ht="0" hidden="1" customHeight="1" x14ac:dyDescent="0.25"/>
    <row r="58978" ht="0" hidden="1" customHeight="1" x14ac:dyDescent="0.25"/>
    <row r="58979" ht="0" hidden="1" customHeight="1" x14ac:dyDescent="0.25"/>
    <row r="58980" ht="0" hidden="1" customHeight="1" x14ac:dyDescent="0.25"/>
    <row r="58981" ht="0" hidden="1" customHeight="1" x14ac:dyDescent="0.25"/>
    <row r="58982" ht="0" hidden="1" customHeight="1" x14ac:dyDescent="0.25"/>
    <row r="58983" ht="0" hidden="1" customHeight="1" x14ac:dyDescent="0.25"/>
    <row r="58984" ht="0" hidden="1" customHeight="1" x14ac:dyDescent="0.25"/>
    <row r="58985" ht="0" hidden="1" customHeight="1" x14ac:dyDescent="0.25"/>
    <row r="58986" ht="0" hidden="1" customHeight="1" x14ac:dyDescent="0.25"/>
    <row r="58987" ht="0" hidden="1" customHeight="1" x14ac:dyDescent="0.25"/>
    <row r="58988" ht="0" hidden="1" customHeight="1" x14ac:dyDescent="0.25"/>
    <row r="58989" ht="0" hidden="1" customHeight="1" x14ac:dyDescent="0.25"/>
    <row r="58990" ht="0" hidden="1" customHeight="1" x14ac:dyDescent="0.25"/>
    <row r="58991" ht="0" hidden="1" customHeight="1" x14ac:dyDescent="0.25"/>
    <row r="58992" ht="0" hidden="1" customHeight="1" x14ac:dyDescent="0.25"/>
    <row r="58993" ht="0" hidden="1" customHeight="1" x14ac:dyDescent="0.25"/>
    <row r="58994" ht="0" hidden="1" customHeight="1" x14ac:dyDescent="0.25"/>
    <row r="58995" ht="0" hidden="1" customHeight="1" x14ac:dyDescent="0.25"/>
    <row r="58996" ht="0" hidden="1" customHeight="1" x14ac:dyDescent="0.25"/>
    <row r="58997" ht="0" hidden="1" customHeight="1" x14ac:dyDescent="0.25"/>
    <row r="58998" ht="0" hidden="1" customHeight="1" x14ac:dyDescent="0.25"/>
    <row r="58999" ht="0" hidden="1" customHeight="1" x14ac:dyDescent="0.25"/>
    <row r="59000" ht="0" hidden="1" customHeight="1" x14ac:dyDescent="0.25"/>
    <row r="59001" ht="0" hidden="1" customHeight="1" x14ac:dyDescent="0.25"/>
    <row r="59002" ht="0" hidden="1" customHeight="1" x14ac:dyDescent="0.25"/>
    <row r="59003" ht="0" hidden="1" customHeight="1" x14ac:dyDescent="0.25"/>
    <row r="59004" ht="0" hidden="1" customHeight="1" x14ac:dyDescent="0.25"/>
    <row r="59005" ht="0" hidden="1" customHeight="1" x14ac:dyDescent="0.25"/>
    <row r="59006" ht="0" hidden="1" customHeight="1" x14ac:dyDescent="0.25"/>
    <row r="59007" ht="0" hidden="1" customHeight="1" x14ac:dyDescent="0.25"/>
    <row r="59008" ht="0" hidden="1" customHeight="1" x14ac:dyDescent="0.25"/>
    <row r="59009" ht="0" hidden="1" customHeight="1" x14ac:dyDescent="0.25"/>
    <row r="59010" ht="0" hidden="1" customHeight="1" x14ac:dyDescent="0.25"/>
    <row r="59011" ht="0" hidden="1" customHeight="1" x14ac:dyDescent="0.25"/>
    <row r="59012" ht="0" hidden="1" customHeight="1" x14ac:dyDescent="0.25"/>
    <row r="59013" ht="0" hidden="1" customHeight="1" x14ac:dyDescent="0.25"/>
    <row r="59014" ht="0" hidden="1" customHeight="1" x14ac:dyDescent="0.25"/>
    <row r="59015" ht="0" hidden="1" customHeight="1" x14ac:dyDescent="0.25"/>
    <row r="59016" ht="0" hidden="1" customHeight="1" x14ac:dyDescent="0.25"/>
    <row r="59017" ht="0" hidden="1" customHeight="1" x14ac:dyDescent="0.25"/>
    <row r="59018" ht="0" hidden="1" customHeight="1" x14ac:dyDescent="0.25"/>
    <row r="59019" ht="0" hidden="1" customHeight="1" x14ac:dyDescent="0.25"/>
    <row r="59020" ht="0" hidden="1" customHeight="1" x14ac:dyDescent="0.25"/>
    <row r="59021" ht="0" hidden="1" customHeight="1" x14ac:dyDescent="0.25"/>
    <row r="59022" ht="0" hidden="1" customHeight="1" x14ac:dyDescent="0.25"/>
    <row r="59023" ht="0" hidden="1" customHeight="1" x14ac:dyDescent="0.25"/>
    <row r="59024" ht="0" hidden="1" customHeight="1" x14ac:dyDescent="0.25"/>
    <row r="59025" ht="0" hidden="1" customHeight="1" x14ac:dyDescent="0.25"/>
    <row r="59026" ht="0" hidden="1" customHeight="1" x14ac:dyDescent="0.25"/>
    <row r="59027" ht="0" hidden="1" customHeight="1" x14ac:dyDescent="0.25"/>
    <row r="59028" ht="0" hidden="1" customHeight="1" x14ac:dyDescent="0.25"/>
    <row r="59029" ht="0" hidden="1" customHeight="1" x14ac:dyDescent="0.25"/>
    <row r="59030" ht="0" hidden="1" customHeight="1" x14ac:dyDescent="0.25"/>
    <row r="59031" ht="0" hidden="1" customHeight="1" x14ac:dyDescent="0.25"/>
    <row r="59032" ht="0" hidden="1" customHeight="1" x14ac:dyDescent="0.25"/>
    <row r="59033" ht="0" hidden="1" customHeight="1" x14ac:dyDescent="0.25"/>
    <row r="59034" ht="0" hidden="1" customHeight="1" x14ac:dyDescent="0.25"/>
    <row r="59035" ht="0" hidden="1" customHeight="1" x14ac:dyDescent="0.25"/>
    <row r="59036" ht="0" hidden="1" customHeight="1" x14ac:dyDescent="0.25"/>
    <row r="59037" ht="0" hidden="1" customHeight="1" x14ac:dyDescent="0.25"/>
    <row r="59038" ht="0" hidden="1" customHeight="1" x14ac:dyDescent="0.25"/>
    <row r="59039" ht="0" hidden="1" customHeight="1" x14ac:dyDescent="0.25"/>
    <row r="59040" ht="0" hidden="1" customHeight="1" x14ac:dyDescent="0.25"/>
    <row r="59041" ht="0" hidden="1" customHeight="1" x14ac:dyDescent="0.25"/>
    <row r="59042" ht="0" hidden="1" customHeight="1" x14ac:dyDescent="0.25"/>
    <row r="59043" ht="0" hidden="1" customHeight="1" x14ac:dyDescent="0.25"/>
    <row r="59044" ht="0" hidden="1" customHeight="1" x14ac:dyDescent="0.25"/>
    <row r="59045" ht="0" hidden="1" customHeight="1" x14ac:dyDescent="0.25"/>
    <row r="59046" ht="0" hidden="1" customHeight="1" x14ac:dyDescent="0.25"/>
    <row r="59047" ht="0" hidden="1" customHeight="1" x14ac:dyDescent="0.25"/>
    <row r="59048" ht="0" hidden="1" customHeight="1" x14ac:dyDescent="0.25"/>
    <row r="59049" ht="0" hidden="1" customHeight="1" x14ac:dyDescent="0.25"/>
    <row r="59050" ht="0" hidden="1" customHeight="1" x14ac:dyDescent="0.25"/>
    <row r="59051" ht="0" hidden="1" customHeight="1" x14ac:dyDescent="0.25"/>
    <row r="59052" ht="0" hidden="1" customHeight="1" x14ac:dyDescent="0.25"/>
    <row r="59053" ht="0" hidden="1" customHeight="1" x14ac:dyDescent="0.25"/>
    <row r="59054" ht="0" hidden="1" customHeight="1" x14ac:dyDescent="0.25"/>
    <row r="59055" ht="0" hidden="1" customHeight="1" x14ac:dyDescent="0.25"/>
    <row r="59056" ht="0" hidden="1" customHeight="1" x14ac:dyDescent="0.25"/>
    <row r="59057" ht="0" hidden="1" customHeight="1" x14ac:dyDescent="0.25"/>
    <row r="59058" ht="0" hidden="1" customHeight="1" x14ac:dyDescent="0.25"/>
    <row r="59059" ht="0" hidden="1" customHeight="1" x14ac:dyDescent="0.25"/>
    <row r="59060" ht="0" hidden="1" customHeight="1" x14ac:dyDescent="0.25"/>
    <row r="59061" ht="0" hidden="1" customHeight="1" x14ac:dyDescent="0.25"/>
    <row r="59062" ht="0" hidden="1" customHeight="1" x14ac:dyDescent="0.25"/>
    <row r="59063" ht="0" hidden="1" customHeight="1" x14ac:dyDescent="0.25"/>
    <row r="59064" ht="0" hidden="1" customHeight="1" x14ac:dyDescent="0.25"/>
    <row r="59065" ht="0" hidden="1" customHeight="1" x14ac:dyDescent="0.25"/>
    <row r="59066" ht="0" hidden="1" customHeight="1" x14ac:dyDescent="0.25"/>
    <row r="59067" ht="0" hidden="1" customHeight="1" x14ac:dyDescent="0.25"/>
    <row r="59068" ht="0" hidden="1" customHeight="1" x14ac:dyDescent="0.25"/>
    <row r="59069" ht="0" hidden="1" customHeight="1" x14ac:dyDescent="0.25"/>
    <row r="59070" ht="0" hidden="1" customHeight="1" x14ac:dyDescent="0.25"/>
    <row r="59071" ht="0" hidden="1" customHeight="1" x14ac:dyDescent="0.25"/>
    <row r="59072" ht="0" hidden="1" customHeight="1" x14ac:dyDescent="0.25"/>
    <row r="59073" ht="0" hidden="1" customHeight="1" x14ac:dyDescent="0.25"/>
    <row r="59074" ht="0" hidden="1" customHeight="1" x14ac:dyDescent="0.25"/>
    <row r="59075" ht="0" hidden="1" customHeight="1" x14ac:dyDescent="0.25"/>
    <row r="59076" ht="0" hidden="1" customHeight="1" x14ac:dyDescent="0.25"/>
    <row r="59077" ht="0" hidden="1" customHeight="1" x14ac:dyDescent="0.25"/>
    <row r="59078" ht="0" hidden="1" customHeight="1" x14ac:dyDescent="0.25"/>
    <row r="59079" ht="0" hidden="1" customHeight="1" x14ac:dyDescent="0.25"/>
    <row r="59080" ht="0" hidden="1" customHeight="1" x14ac:dyDescent="0.25"/>
    <row r="59081" ht="0" hidden="1" customHeight="1" x14ac:dyDescent="0.25"/>
    <row r="59082" ht="0" hidden="1" customHeight="1" x14ac:dyDescent="0.25"/>
    <row r="59083" ht="0" hidden="1" customHeight="1" x14ac:dyDescent="0.25"/>
    <row r="59084" ht="0" hidden="1" customHeight="1" x14ac:dyDescent="0.25"/>
    <row r="59085" ht="0" hidden="1" customHeight="1" x14ac:dyDescent="0.25"/>
    <row r="59086" ht="0" hidden="1" customHeight="1" x14ac:dyDescent="0.25"/>
    <row r="59087" ht="0" hidden="1" customHeight="1" x14ac:dyDescent="0.25"/>
    <row r="59088" ht="0" hidden="1" customHeight="1" x14ac:dyDescent="0.25"/>
    <row r="59089" ht="0" hidden="1" customHeight="1" x14ac:dyDescent="0.25"/>
    <row r="59090" ht="0" hidden="1" customHeight="1" x14ac:dyDescent="0.25"/>
    <row r="59091" ht="0" hidden="1" customHeight="1" x14ac:dyDescent="0.25"/>
    <row r="59092" ht="0" hidden="1" customHeight="1" x14ac:dyDescent="0.25"/>
    <row r="59093" ht="0" hidden="1" customHeight="1" x14ac:dyDescent="0.25"/>
    <row r="59094" ht="0" hidden="1" customHeight="1" x14ac:dyDescent="0.25"/>
    <row r="59095" ht="0" hidden="1" customHeight="1" x14ac:dyDescent="0.25"/>
    <row r="59096" ht="0" hidden="1" customHeight="1" x14ac:dyDescent="0.25"/>
    <row r="59097" ht="0" hidden="1" customHeight="1" x14ac:dyDescent="0.25"/>
    <row r="59098" ht="0" hidden="1" customHeight="1" x14ac:dyDescent="0.25"/>
    <row r="59099" ht="0" hidden="1" customHeight="1" x14ac:dyDescent="0.25"/>
    <row r="59100" ht="0" hidden="1" customHeight="1" x14ac:dyDescent="0.25"/>
    <row r="59101" ht="0" hidden="1" customHeight="1" x14ac:dyDescent="0.25"/>
    <row r="59102" ht="0" hidden="1" customHeight="1" x14ac:dyDescent="0.25"/>
    <row r="59103" ht="0" hidden="1" customHeight="1" x14ac:dyDescent="0.25"/>
    <row r="59104" ht="0" hidden="1" customHeight="1" x14ac:dyDescent="0.25"/>
    <row r="59105" ht="0" hidden="1" customHeight="1" x14ac:dyDescent="0.25"/>
    <row r="59106" ht="0" hidden="1" customHeight="1" x14ac:dyDescent="0.25"/>
    <row r="59107" ht="0" hidden="1" customHeight="1" x14ac:dyDescent="0.25"/>
    <row r="59108" ht="0" hidden="1" customHeight="1" x14ac:dyDescent="0.25"/>
    <row r="59109" ht="0" hidden="1" customHeight="1" x14ac:dyDescent="0.25"/>
    <row r="59110" ht="0" hidden="1" customHeight="1" x14ac:dyDescent="0.25"/>
    <row r="59111" ht="0" hidden="1" customHeight="1" x14ac:dyDescent="0.25"/>
    <row r="59112" ht="0" hidden="1" customHeight="1" x14ac:dyDescent="0.25"/>
    <row r="59113" ht="0" hidden="1" customHeight="1" x14ac:dyDescent="0.25"/>
    <row r="59114" ht="0" hidden="1" customHeight="1" x14ac:dyDescent="0.25"/>
    <row r="59115" ht="0" hidden="1" customHeight="1" x14ac:dyDescent="0.25"/>
    <row r="59116" ht="0" hidden="1" customHeight="1" x14ac:dyDescent="0.25"/>
    <row r="59117" ht="0" hidden="1" customHeight="1" x14ac:dyDescent="0.25"/>
    <row r="59118" ht="0" hidden="1" customHeight="1" x14ac:dyDescent="0.25"/>
    <row r="59119" ht="0" hidden="1" customHeight="1" x14ac:dyDescent="0.25"/>
    <row r="59120" ht="0" hidden="1" customHeight="1" x14ac:dyDescent="0.25"/>
    <row r="59121" ht="0" hidden="1" customHeight="1" x14ac:dyDescent="0.25"/>
    <row r="59122" ht="0" hidden="1" customHeight="1" x14ac:dyDescent="0.25"/>
    <row r="59123" ht="0" hidden="1" customHeight="1" x14ac:dyDescent="0.25"/>
    <row r="59124" ht="0" hidden="1" customHeight="1" x14ac:dyDescent="0.25"/>
    <row r="59125" ht="0" hidden="1" customHeight="1" x14ac:dyDescent="0.25"/>
    <row r="59126" ht="0" hidden="1" customHeight="1" x14ac:dyDescent="0.25"/>
    <row r="59127" ht="0" hidden="1" customHeight="1" x14ac:dyDescent="0.25"/>
    <row r="59128" ht="0" hidden="1" customHeight="1" x14ac:dyDescent="0.25"/>
    <row r="59129" ht="0" hidden="1" customHeight="1" x14ac:dyDescent="0.25"/>
    <row r="59130" ht="0" hidden="1" customHeight="1" x14ac:dyDescent="0.25"/>
    <row r="59131" ht="0" hidden="1" customHeight="1" x14ac:dyDescent="0.25"/>
    <row r="59132" ht="0" hidden="1" customHeight="1" x14ac:dyDescent="0.25"/>
    <row r="59133" ht="0" hidden="1" customHeight="1" x14ac:dyDescent="0.25"/>
    <row r="59134" ht="0" hidden="1" customHeight="1" x14ac:dyDescent="0.25"/>
    <row r="59135" ht="0" hidden="1" customHeight="1" x14ac:dyDescent="0.25"/>
    <row r="59136" ht="0" hidden="1" customHeight="1" x14ac:dyDescent="0.25"/>
    <row r="59137" ht="0" hidden="1" customHeight="1" x14ac:dyDescent="0.25"/>
    <row r="59138" ht="0" hidden="1" customHeight="1" x14ac:dyDescent="0.25"/>
    <row r="59139" ht="0" hidden="1" customHeight="1" x14ac:dyDescent="0.25"/>
    <row r="59140" ht="0" hidden="1" customHeight="1" x14ac:dyDescent="0.25"/>
    <row r="59141" ht="0" hidden="1" customHeight="1" x14ac:dyDescent="0.25"/>
    <row r="59142" ht="0" hidden="1" customHeight="1" x14ac:dyDescent="0.25"/>
    <row r="59143" ht="0" hidden="1" customHeight="1" x14ac:dyDescent="0.25"/>
    <row r="59144" ht="0" hidden="1" customHeight="1" x14ac:dyDescent="0.25"/>
    <row r="59145" ht="0" hidden="1" customHeight="1" x14ac:dyDescent="0.25"/>
    <row r="59146" ht="0" hidden="1" customHeight="1" x14ac:dyDescent="0.25"/>
    <row r="59147" ht="0" hidden="1" customHeight="1" x14ac:dyDescent="0.25"/>
    <row r="59148" ht="0" hidden="1" customHeight="1" x14ac:dyDescent="0.25"/>
    <row r="59149" ht="0" hidden="1" customHeight="1" x14ac:dyDescent="0.25"/>
    <row r="59150" ht="0" hidden="1" customHeight="1" x14ac:dyDescent="0.25"/>
    <row r="59151" ht="0" hidden="1" customHeight="1" x14ac:dyDescent="0.25"/>
    <row r="59152" ht="0" hidden="1" customHeight="1" x14ac:dyDescent="0.25"/>
    <row r="59153" ht="0" hidden="1" customHeight="1" x14ac:dyDescent="0.25"/>
    <row r="59154" ht="0" hidden="1" customHeight="1" x14ac:dyDescent="0.25"/>
    <row r="59155" ht="0" hidden="1" customHeight="1" x14ac:dyDescent="0.25"/>
    <row r="59156" ht="0" hidden="1" customHeight="1" x14ac:dyDescent="0.25"/>
    <row r="59157" ht="0" hidden="1" customHeight="1" x14ac:dyDescent="0.25"/>
    <row r="59158" ht="0" hidden="1" customHeight="1" x14ac:dyDescent="0.25"/>
    <row r="59159" ht="0" hidden="1" customHeight="1" x14ac:dyDescent="0.25"/>
    <row r="59160" ht="0" hidden="1" customHeight="1" x14ac:dyDescent="0.25"/>
    <row r="59161" ht="0" hidden="1" customHeight="1" x14ac:dyDescent="0.25"/>
    <row r="59162" ht="0" hidden="1" customHeight="1" x14ac:dyDescent="0.25"/>
    <row r="59163" ht="0" hidden="1" customHeight="1" x14ac:dyDescent="0.25"/>
    <row r="59164" ht="0" hidden="1" customHeight="1" x14ac:dyDescent="0.25"/>
    <row r="59165" ht="0" hidden="1" customHeight="1" x14ac:dyDescent="0.25"/>
    <row r="59166" ht="0" hidden="1" customHeight="1" x14ac:dyDescent="0.25"/>
    <row r="59167" ht="0" hidden="1" customHeight="1" x14ac:dyDescent="0.25"/>
    <row r="59168" ht="0" hidden="1" customHeight="1" x14ac:dyDescent="0.25"/>
    <row r="59169" ht="0" hidden="1" customHeight="1" x14ac:dyDescent="0.25"/>
    <row r="59170" ht="0" hidden="1" customHeight="1" x14ac:dyDescent="0.25"/>
    <row r="59171" ht="0" hidden="1" customHeight="1" x14ac:dyDescent="0.25"/>
    <row r="59172" ht="0" hidden="1" customHeight="1" x14ac:dyDescent="0.25"/>
    <row r="59173" ht="0" hidden="1" customHeight="1" x14ac:dyDescent="0.25"/>
    <row r="59174" ht="0" hidden="1" customHeight="1" x14ac:dyDescent="0.25"/>
    <row r="59175" ht="0" hidden="1" customHeight="1" x14ac:dyDescent="0.25"/>
    <row r="59176" ht="0" hidden="1" customHeight="1" x14ac:dyDescent="0.25"/>
    <row r="59177" ht="0" hidden="1" customHeight="1" x14ac:dyDescent="0.25"/>
    <row r="59178" ht="0" hidden="1" customHeight="1" x14ac:dyDescent="0.25"/>
    <row r="59179" ht="0" hidden="1" customHeight="1" x14ac:dyDescent="0.25"/>
    <row r="59180" ht="0" hidden="1" customHeight="1" x14ac:dyDescent="0.25"/>
    <row r="59181" ht="0" hidden="1" customHeight="1" x14ac:dyDescent="0.25"/>
    <row r="59182" ht="0" hidden="1" customHeight="1" x14ac:dyDescent="0.25"/>
    <row r="59183" ht="0" hidden="1" customHeight="1" x14ac:dyDescent="0.25"/>
    <row r="59184" ht="0" hidden="1" customHeight="1" x14ac:dyDescent="0.25"/>
    <row r="59185" ht="0" hidden="1" customHeight="1" x14ac:dyDescent="0.25"/>
    <row r="59186" ht="0" hidden="1" customHeight="1" x14ac:dyDescent="0.25"/>
    <row r="59187" ht="0" hidden="1" customHeight="1" x14ac:dyDescent="0.25"/>
    <row r="59188" ht="0" hidden="1" customHeight="1" x14ac:dyDescent="0.25"/>
    <row r="59189" ht="0" hidden="1" customHeight="1" x14ac:dyDescent="0.25"/>
    <row r="59190" ht="0" hidden="1" customHeight="1" x14ac:dyDescent="0.25"/>
    <row r="59191" ht="0" hidden="1" customHeight="1" x14ac:dyDescent="0.25"/>
    <row r="59192" ht="0" hidden="1" customHeight="1" x14ac:dyDescent="0.25"/>
    <row r="59193" ht="0" hidden="1" customHeight="1" x14ac:dyDescent="0.25"/>
    <row r="59194" ht="0" hidden="1" customHeight="1" x14ac:dyDescent="0.25"/>
    <row r="59195" ht="0" hidden="1" customHeight="1" x14ac:dyDescent="0.25"/>
    <row r="59196" ht="0" hidden="1" customHeight="1" x14ac:dyDescent="0.25"/>
    <row r="59197" ht="0" hidden="1" customHeight="1" x14ac:dyDescent="0.25"/>
    <row r="59198" ht="0" hidden="1" customHeight="1" x14ac:dyDescent="0.25"/>
    <row r="59199" ht="0" hidden="1" customHeight="1" x14ac:dyDescent="0.25"/>
    <row r="59200" ht="0" hidden="1" customHeight="1" x14ac:dyDescent="0.25"/>
    <row r="59201" ht="0" hidden="1" customHeight="1" x14ac:dyDescent="0.25"/>
    <row r="59202" ht="0" hidden="1" customHeight="1" x14ac:dyDescent="0.25"/>
    <row r="59203" ht="0" hidden="1" customHeight="1" x14ac:dyDescent="0.25"/>
    <row r="59204" ht="0" hidden="1" customHeight="1" x14ac:dyDescent="0.25"/>
    <row r="59205" ht="0" hidden="1" customHeight="1" x14ac:dyDescent="0.25"/>
    <row r="59206" ht="0" hidden="1" customHeight="1" x14ac:dyDescent="0.25"/>
    <row r="59207" ht="0" hidden="1" customHeight="1" x14ac:dyDescent="0.25"/>
    <row r="59208" ht="0" hidden="1" customHeight="1" x14ac:dyDescent="0.25"/>
    <row r="59209" ht="0" hidden="1" customHeight="1" x14ac:dyDescent="0.25"/>
    <row r="59210" ht="0" hidden="1" customHeight="1" x14ac:dyDescent="0.25"/>
    <row r="59211" ht="0" hidden="1" customHeight="1" x14ac:dyDescent="0.25"/>
    <row r="59212" ht="0" hidden="1" customHeight="1" x14ac:dyDescent="0.25"/>
    <row r="59213" ht="0" hidden="1" customHeight="1" x14ac:dyDescent="0.25"/>
    <row r="59214" ht="0" hidden="1" customHeight="1" x14ac:dyDescent="0.25"/>
    <row r="59215" ht="0" hidden="1" customHeight="1" x14ac:dyDescent="0.25"/>
    <row r="59216" ht="0" hidden="1" customHeight="1" x14ac:dyDescent="0.25"/>
    <row r="59217" ht="0" hidden="1" customHeight="1" x14ac:dyDescent="0.25"/>
    <row r="59218" ht="0" hidden="1" customHeight="1" x14ac:dyDescent="0.25"/>
    <row r="59219" ht="0" hidden="1" customHeight="1" x14ac:dyDescent="0.25"/>
    <row r="59220" ht="0" hidden="1" customHeight="1" x14ac:dyDescent="0.25"/>
    <row r="59221" ht="0" hidden="1" customHeight="1" x14ac:dyDescent="0.25"/>
    <row r="59222" ht="0" hidden="1" customHeight="1" x14ac:dyDescent="0.25"/>
    <row r="59223" ht="0" hidden="1" customHeight="1" x14ac:dyDescent="0.25"/>
    <row r="59224" ht="0" hidden="1" customHeight="1" x14ac:dyDescent="0.25"/>
    <row r="59225" ht="0" hidden="1" customHeight="1" x14ac:dyDescent="0.25"/>
    <row r="59226" ht="0" hidden="1" customHeight="1" x14ac:dyDescent="0.25"/>
    <row r="59227" ht="0" hidden="1" customHeight="1" x14ac:dyDescent="0.25"/>
    <row r="59228" ht="0" hidden="1" customHeight="1" x14ac:dyDescent="0.25"/>
    <row r="59229" ht="0" hidden="1" customHeight="1" x14ac:dyDescent="0.25"/>
    <row r="59230" ht="0" hidden="1" customHeight="1" x14ac:dyDescent="0.25"/>
    <row r="59231" ht="0" hidden="1" customHeight="1" x14ac:dyDescent="0.25"/>
    <row r="59232" ht="0" hidden="1" customHeight="1" x14ac:dyDescent="0.25"/>
    <row r="59233" ht="0" hidden="1" customHeight="1" x14ac:dyDescent="0.25"/>
    <row r="59234" ht="0" hidden="1" customHeight="1" x14ac:dyDescent="0.25"/>
    <row r="59235" ht="0" hidden="1" customHeight="1" x14ac:dyDescent="0.25"/>
    <row r="59236" ht="0" hidden="1" customHeight="1" x14ac:dyDescent="0.25"/>
    <row r="59237" ht="0" hidden="1" customHeight="1" x14ac:dyDescent="0.25"/>
    <row r="59238" ht="0" hidden="1" customHeight="1" x14ac:dyDescent="0.25"/>
    <row r="59239" ht="0" hidden="1" customHeight="1" x14ac:dyDescent="0.25"/>
    <row r="59240" ht="0" hidden="1" customHeight="1" x14ac:dyDescent="0.25"/>
    <row r="59241" ht="0" hidden="1" customHeight="1" x14ac:dyDescent="0.25"/>
    <row r="59242" ht="0" hidden="1" customHeight="1" x14ac:dyDescent="0.25"/>
    <row r="59243" ht="0" hidden="1" customHeight="1" x14ac:dyDescent="0.25"/>
    <row r="59244" ht="0" hidden="1" customHeight="1" x14ac:dyDescent="0.25"/>
    <row r="59245" ht="0" hidden="1" customHeight="1" x14ac:dyDescent="0.25"/>
    <row r="59246" ht="0" hidden="1" customHeight="1" x14ac:dyDescent="0.25"/>
    <row r="59247" ht="0" hidden="1" customHeight="1" x14ac:dyDescent="0.25"/>
    <row r="59248" ht="0" hidden="1" customHeight="1" x14ac:dyDescent="0.25"/>
    <row r="59249" ht="0" hidden="1" customHeight="1" x14ac:dyDescent="0.25"/>
    <row r="59250" ht="0" hidden="1" customHeight="1" x14ac:dyDescent="0.25"/>
    <row r="59251" ht="0" hidden="1" customHeight="1" x14ac:dyDescent="0.25"/>
    <row r="59252" ht="0" hidden="1" customHeight="1" x14ac:dyDescent="0.25"/>
    <row r="59253" ht="0" hidden="1" customHeight="1" x14ac:dyDescent="0.25"/>
    <row r="59254" ht="0" hidden="1" customHeight="1" x14ac:dyDescent="0.25"/>
    <row r="59255" ht="0" hidden="1" customHeight="1" x14ac:dyDescent="0.25"/>
    <row r="59256" ht="0" hidden="1" customHeight="1" x14ac:dyDescent="0.25"/>
    <row r="59257" ht="0" hidden="1" customHeight="1" x14ac:dyDescent="0.25"/>
    <row r="59258" ht="0" hidden="1" customHeight="1" x14ac:dyDescent="0.25"/>
    <row r="59259" ht="0" hidden="1" customHeight="1" x14ac:dyDescent="0.25"/>
    <row r="59260" ht="0" hidden="1" customHeight="1" x14ac:dyDescent="0.25"/>
    <row r="59261" ht="0" hidden="1" customHeight="1" x14ac:dyDescent="0.25"/>
    <row r="59262" ht="0" hidden="1" customHeight="1" x14ac:dyDescent="0.25"/>
    <row r="59263" ht="0" hidden="1" customHeight="1" x14ac:dyDescent="0.25"/>
    <row r="59264" ht="0" hidden="1" customHeight="1" x14ac:dyDescent="0.25"/>
    <row r="59265" ht="0" hidden="1" customHeight="1" x14ac:dyDescent="0.25"/>
    <row r="59266" ht="0" hidden="1" customHeight="1" x14ac:dyDescent="0.25"/>
    <row r="59267" ht="0" hidden="1" customHeight="1" x14ac:dyDescent="0.25"/>
    <row r="59268" ht="0" hidden="1" customHeight="1" x14ac:dyDescent="0.25"/>
    <row r="59269" ht="0" hidden="1" customHeight="1" x14ac:dyDescent="0.25"/>
    <row r="59270" ht="0" hidden="1" customHeight="1" x14ac:dyDescent="0.25"/>
    <row r="59271" ht="0" hidden="1" customHeight="1" x14ac:dyDescent="0.25"/>
    <row r="59272" ht="0" hidden="1" customHeight="1" x14ac:dyDescent="0.25"/>
    <row r="59273" ht="0" hidden="1" customHeight="1" x14ac:dyDescent="0.25"/>
    <row r="59274" ht="0" hidden="1" customHeight="1" x14ac:dyDescent="0.25"/>
    <row r="59275" ht="0" hidden="1" customHeight="1" x14ac:dyDescent="0.25"/>
    <row r="59276" ht="0" hidden="1" customHeight="1" x14ac:dyDescent="0.25"/>
    <row r="59277" ht="0" hidden="1" customHeight="1" x14ac:dyDescent="0.25"/>
    <row r="59278" ht="0" hidden="1" customHeight="1" x14ac:dyDescent="0.25"/>
    <row r="59279" ht="0" hidden="1" customHeight="1" x14ac:dyDescent="0.25"/>
    <row r="59280" ht="0" hidden="1" customHeight="1" x14ac:dyDescent="0.25"/>
    <row r="59281" ht="0" hidden="1" customHeight="1" x14ac:dyDescent="0.25"/>
    <row r="59282" ht="0" hidden="1" customHeight="1" x14ac:dyDescent="0.25"/>
    <row r="59283" ht="0" hidden="1" customHeight="1" x14ac:dyDescent="0.25"/>
    <row r="59284" ht="0" hidden="1" customHeight="1" x14ac:dyDescent="0.25"/>
    <row r="59285" ht="0" hidden="1" customHeight="1" x14ac:dyDescent="0.25"/>
    <row r="59286" ht="0" hidden="1" customHeight="1" x14ac:dyDescent="0.25"/>
    <row r="59287" ht="0" hidden="1" customHeight="1" x14ac:dyDescent="0.25"/>
    <row r="59288" ht="0" hidden="1" customHeight="1" x14ac:dyDescent="0.25"/>
    <row r="59289" ht="0" hidden="1" customHeight="1" x14ac:dyDescent="0.25"/>
    <row r="59290" ht="0" hidden="1" customHeight="1" x14ac:dyDescent="0.25"/>
    <row r="59291" ht="0" hidden="1" customHeight="1" x14ac:dyDescent="0.25"/>
    <row r="59292" ht="0" hidden="1" customHeight="1" x14ac:dyDescent="0.25"/>
    <row r="59293" ht="0" hidden="1" customHeight="1" x14ac:dyDescent="0.25"/>
    <row r="59294" ht="0" hidden="1" customHeight="1" x14ac:dyDescent="0.25"/>
    <row r="59295" ht="0" hidden="1" customHeight="1" x14ac:dyDescent="0.25"/>
    <row r="59296" ht="0" hidden="1" customHeight="1" x14ac:dyDescent="0.25"/>
    <row r="59297" ht="0" hidden="1" customHeight="1" x14ac:dyDescent="0.25"/>
    <row r="59298" ht="0" hidden="1" customHeight="1" x14ac:dyDescent="0.25"/>
    <row r="59299" ht="0" hidden="1" customHeight="1" x14ac:dyDescent="0.25"/>
    <row r="59300" ht="0" hidden="1" customHeight="1" x14ac:dyDescent="0.25"/>
    <row r="59301" ht="0" hidden="1" customHeight="1" x14ac:dyDescent="0.25"/>
    <row r="59302" ht="0" hidden="1" customHeight="1" x14ac:dyDescent="0.25"/>
    <row r="59303" ht="0" hidden="1" customHeight="1" x14ac:dyDescent="0.25"/>
    <row r="59304" ht="0" hidden="1" customHeight="1" x14ac:dyDescent="0.25"/>
    <row r="59305" ht="0" hidden="1" customHeight="1" x14ac:dyDescent="0.25"/>
    <row r="59306" ht="0" hidden="1" customHeight="1" x14ac:dyDescent="0.25"/>
    <row r="59307" ht="0" hidden="1" customHeight="1" x14ac:dyDescent="0.25"/>
    <row r="59308" ht="0" hidden="1" customHeight="1" x14ac:dyDescent="0.25"/>
    <row r="59309" ht="0" hidden="1" customHeight="1" x14ac:dyDescent="0.25"/>
    <row r="59310" ht="0" hidden="1" customHeight="1" x14ac:dyDescent="0.25"/>
    <row r="59311" ht="0" hidden="1" customHeight="1" x14ac:dyDescent="0.25"/>
    <row r="59312" ht="0" hidden="1" customHeight="1" x14ac:dyDescent="0.25"/>
    <row r="59313" ht="0" hidden="1" customHeight="1" x14ac:dyDescent="0.25"/>
    <row r="59314" ht="0" hidden="1" customHeight="1" x14ac:dyDescent="0.25"/>
    <row r="59315" ht="0" hidden="1" customHeight="1" x14ac:dyDescent="0.25"/>
    <row r="59316" ht="0" hidden="1" customHeight="1" x14ac:dyDescent="0.25"/>
    <row r="59317" ht="0" hidden="1" customHeight="1" x14ac:dyDescent="0.25"/>
    <row r="59318" ht="0" hidden="1" customHeight="1" x14ac:dyDescent="0.25"/>
    <row r="59319" ht="0" hidden="1" customHeight="1" x14ac:dyDescent="0.25"/>
    <row r="59320" ht="0" hidden="1" customHeight="1" x14ac:dyDescent="0.25"/>
    <row r="59321" ht="0" hidden="1" customHeight="1" x14ac:dyDescent="0.25"/>
    <row r="59322" ht="0" hidden="1" customHeight="1" x14ac:dyDescent="0.25"/>
    <row r="59323" ht="0" hidden="1" customHeight="1" x14ac:dyDescent="0.25"/>
    <row r="59324" ht="0" hidden="1" customHeight="1" x14ac:dyDescent="0.25"/>
    <row r="59325" ht="0" hidden="1" customHeight="1" x14ac:dyDescent="0.25"/>
    <row r="59326" ht="0" hidden="1" customHeight="1" x14ac:dyDescent="0.25"/>
    <row r="59327" ht="0" hidden="1" customHeight="1" x14ac:dyDescent="0.25"/>
    <row r="59328" ht="0" hidden="1" customHeight="1" x14ac:dyDescent="0.25"/>
    <row r="59329" ht="0" hidden="1" customHeight="1" x14ac:dyDescent="0.25"/>
    <row r="59330" ht="0" hidden="1" customHeight="1" x14ac:dyDescent="0.25"/>
    <row r="59331" ht="0" hidden="1" customHeight="1" x14ac:dyDescent="0.25"/>
    <row r="59332" ht="0" hidden="1" customHeight="1" x14ac:dyDescent="0.25"/>
    <row r="59333" ht="0" hidden="1" customHeight="1" x14ac:dyDescent="0.25"/>
    <row r="59334" ht="0" hidden="1" customHeight="1" x14ac:dyDescent="0.25"/>
    <row r="59335" ht="0" hidden="1" customHeight="1" x14ac:dyDescent="0.25"/>
    <row r="59336" ht="0" hidden="1" customHeight="1" x14ac:dyDescent="0.25"/>
    <row r="59337" ht="0" hidden="1" customHeight="1" x14ac:dyDescent="0.25"/>
    <row r="59338" ht="0" hidden="1" customHeight="1" x14ac:dyDescent="0.25"/>
    <row r="59339" ht="0" hidden="1" customHeight="1" x14ac:dyDescent="0.25"/>
    <row r="59340" ht="0" hidden="1" customHeight="1" x14ac:dyDescent="0.25"/>
    <row r="59341" ht="0" hidden="1" customHeight="1" x14ac:dyDescent="0.25"/>
    <row r="59342" ht="0" hidden="1" customHeight="1" x14ac:dyDescent="0.25"/>
    <row r="59343" ht="0" hidden="1" customHeight="1" x14ac:dyDescent="0.25"/>
    <row r="59344" ht="0" hidden="1" customHeight="1" x14ac:dyDescent="0.25"/>
    <row r="59345" ht="0" hidden="1" customHeight="1" x14ac:dyDescent="0.25"/>
    <row r="59346" ht="0" hidden="1" customHeight="1" x14ac:dyDescent="0.25"/>
    <row r="59347" ht="0" hidden="1" customHeight="1" x14ac:dyDescent="0.25"/>
    <row r="59348" ht="0" hidden="1" customHeight="1" x14ac:dyDescent="0.25"/>
    <row r="59349" ht="0" hidden="1" customHeight="1" x14ac:dyDescent="0.25"/>
    <row r="59350" ht="0" hidden="1" customHeight="1" x14ac:dyDescent="0.25"/>
    <row r="59351" ht="0" hidden="1" customHeight="1" x14ac:dyDescent="0.25"/>
    <row r="59352" ht="0" hidden="1" customHeight="1" x14ac:dyDescent="0.25"/>
    <row r="59353" ht="0" hidden="1" customHeight="1" x14ac:dyDescent="0.25"/>
    <row r="59354" ht="0" hidden="1" customHeight="1" x14ac:dyDescent="0.25"/>
    <row r="59355" ht="0" hidden="1" customHeight="1" x14ac:dyDescent="0.25"/>
    <row r="59356" ht="0" hidden="1" customHeight="1" x14ac:dyDescent="0.25"/>
    <row r="59357" ht="0" hidden="1" customHeight="1" x14ac:dyDescent="0.25"/>
    <row r="59358" ht="0" hidden="1" customHeight="1" x14ac:dyDescent="0.25"/>
    <row r="59359" ht="0" hidden="1" customHeight="1" x14ac:dyDescent="0.25"/>
    <row r="59360" ht="0" hidden="1" customHeight="1" x14ac:dyDescent="0.25"/>
    <row r="59361" ht="0" hidden="1" customHeight="1" x14ac:dyDescent="0.25"/>
    <row r="59362" ht="0" hidden="1" customHeight="1" x14ac:dyDescent="0.25"/>
    <row r="59363" ht="0" hidden="1" customHeight="1" x14ac:dyDescent="0.25"/>
    <row r="59364" ht="0" hidden="1" customHeight="1" x14ac:dyDescent="0.25"/>
    <row r="59365" ht="0" hidden="1" customHeight="1" x14ac:dyDescent="0.25"/>
    <row r="59366" ht="0" hidden="1" customHeight="1" x14ac:dyDescent="0.25"/>
    <row r="59367" ht="0" hidden="1" customHeight="1" x14ac:dyDescent="0.25"/>
    <row r="59368" ht="0" hidden="1" customHeight="1" x14ac:dyDescent="0.25"/>
    <row r="59369" ht="0" hidden="1" customHeight="1" x14ac:dyDescent="0.25"/>
    <row r="59370" ht="0" hidden="1" customHeight="1" x14ac:dyDescent="0.25"/>
    <row r="59371" ht="0" hidden="1" customHeight="1" x14ac:dyDescent="0.25"/>
    <row r="59372" ht="0" hidden="1" customHeight="1" x14ac:dyDescent="0.25"/>
    <row r="59373" ht="0" hidden="1" customHeight="1" x14ac:dyDescent="0.25"/>
    <row r="59374" ht="0" hidden="1" customHeight="1" x14ac:dyDescent="0.25"/>
    <row r="59375" ht="0" hidden="1" customHeight="1" x14ac:dyDescent="0.25"/>
    <row r="59376" ht="0" hidden="1" customHeight="1" x14ac:dyDescent="0.25"/>
    <row r="59377" ht="0" hidden="1" customHeight="1" x14ac:dyDescent="0.25"/>
    <row r="59378" ht="0" hidden="1" customHeight="1" x14ac:dyDescent="0.25"/>
    <row r="59379" ht="0" hidden="1" customHeight="1" x14ac:dyDescent="0.25"/>
    <row r="59380" ht="0" hidden="1" customHeight="1" x14ac:dyDescent="0.25"/>
    <row r="59381" ht="0" hidden="1" customHeight="1" x14ac:dyDescent="0.25"/>
    <row r="59382" ht="0" hidden="1" customHeight="1" x14ac:dyDescent="0.25"/>
    <row r="59383" ht="0" hidden="1" customHeight="1" x14ac:dyDescent="0.25"/>
    <row r="59384" ht="0" hidden="1" customHeight="1" x14ac:dyDescent="0.25"/>
    <row r="59385" ht="0" hidden="1" customHeight="1" x14ac:dyDescent="0.25"/>
    <row r="59386" ht="0" hidden="1" customHeight="1" x14ac:dyDescent="0.25"/>
    <row r="59387" ht="0" hidden="1" customHeight="1" x14ac:dyDescent="0.25"/>
    <row r="59388" ht="0" hidden="1" customHeight="1" x14ac:dyDescent="0.25"/>
    <row r="59389" ht="0" hidden="1" customHeight="1" x14ac:dyDescent="0.25"/>
    <row r="59390" ht="0" hidden="1" customHeight="1" x14ac:dyDescent="0.25"/>
    <row r="59391" ht="0" hidden="1" customHeight="1" x14ac:dyDescent="0.25"/>
    <row r="59392" ht="0" hidden="1" customHeight="1" x14ac:dyDescent="0.25"/>
    <row r="59393" ht="0" hidden="1" customHeight="1" x14ac:dyDescent="0.25"/>
    <row r="59394" ht="0" hidden="1" customHeight="1" x14ac:dyDescent="0.25"/>
    <row r="59395" ht="0" hidden="1" customHeight="1" x14ac:dyDescent="0.25"/>
    <row r="59396" ht="0" hidden="1" customHeight="1" x14ac:dyDescent="0.25"/>
    <row r="59397" ht="0" hidden="1" customHeight="1" x14ac:dyDescent="0.25"/>
    <row r="59398" ht="0" hidden="1" customHeight="1" x14ac:dyDescent="0.25"/>
    <row r="59399" ht="0" hidden="1" customHeight="1" x14ac:dyDescent="0.25"/>
    <row r="59400" ht="0" hidden="1" customHeight="1" x14ac:dyDescent="0.25"/>
    <row r="59401" ht="0" hidden="1" customHeight="1" x14ac:dyDescent="0.25"/>
    <row r="59402" ht="0" hidden="1" customHeight="1" x14ac:dyDescent="0.25"/>
    <row r="59403" ht="0" hidden="1" customHeight="1" x14ac:dyDescent="0.25"/>
    <row r="59404" ht="0" hidden="1" customHeight="1" x14ac:dyDescent="0.25"/>
    <row r="59405" ht="0" hidden="1" customHeight="1" x14ac:dyDescent="0.25"/>
    <row r="59406" ht="0" hidden="1" customHeight="1" x14ac:dyDescent="0.25"/>
    <row r="59407" ht="0" hidden="1" customHeight="1" x14ac:dyDescent="0.25"/>
    <row r="59408" ht="0" hidden="1" customHeight="1" x14ac:dyDescent="0.25"/>
    <row r="59409" ht="0" hidden="1" customHeight="1" x14ac:dyDescent="0.25"/>
    <row r="59410" ht="0" hidden="1" customHeight="1" x14ac:dyDescent="0.25"/>
    <row r="59411" ht="0" hidden="1" customHeight="1" x14ac:dyDescent="0.25"/>
    <row r="59412" ht="0" hidden="1" customHeight="1" x14ac:dyDescent="0.25"/>
    <row r="59413" ht="0" hidden="1" customHeight="1" x14ac:dyDescent="0.25"/>
    <row r="59414" ht="0" hidden="1" customHeight="1" x14ac:dyDescent="0.25"/>
    <row r="59415" ht="0" hidden="1" customHeight="1" x14ac:dyDescent="0.25"/>
    <row r="59416" ht="0" hidden="1" customHeight="1" x14ac:dyDescent="0.25"/>
    <row r="59417" ht="0" hidden="1" customHeight="1" x14ac:dyDescent="0.25"/>
    <row r="59418" ht="0" hidden="1" customHeight="1" x14ac:dyDescent="0.25"/>
    <row r="59419" ht="0" hidden="1" customHeight="1" x14ac:dyDescent="0.25"/>
    <row r="59420" ht="0" hidden="1" customHeight="1" x14ac:dyDescent="0.25"/>
    <row r="59421" ht="0" hidden="1" customHeight="1" x14ac:dyDescent="0.25"/>
    <row r="59422" ht="0" hidden="1" customHeight="1" x14ac:dyDescent="0.25"/>
    <row r="59423" ht="0" hidden="1" customHeight="1" x14ac:dyDescent="0.25"/>
    <row r="59424" ht="0" hidden="1" customHeight="1" x14ac:dyDescent="0.25"/>
    <row r="59425" ht="0" hidden="1" customHeight="1" x14ac:dyDescent="0.25"/>
    <row r="59426" ht="0" hidden="1" customHeight="1" x14ac:dyDescent="0.25"/>
    <row r="59427" ht="0" hidden="1" customHeight="1" x14ac:dyDescent="0.25"/>
    <row r="59428" ht="0" hidden="1" customHeight="1" x14ac:dyDescent="0.25"/>
    <row r="59429" ht="0" hidden="1" customHeight="1" x14ac:dyDescent="0.25"/>
    <row r="59430" ht="0" hidden="1" customHeight="1" x14ac:dyDescent="0.25"/>
    <row r="59431" ht="0" hidden="1" customHeight="1" x14ac:dyDescent="0.25"/>
    <row r="59432" ht="0" hidden="1" customHeight="1" x14ac:dyDescent="0.25"/>
    <row r="59433" ht="0" hidden="1" customHeight="1" x14ac:dyDescent="0.25"/>
    <row r="59434" ht="0" hidden="1" customHeight="1" x14ac:dyDescent="0.25"/>
    <row r="59435" ht="0" hidden="1" customHeight="1" x14ac:dyDescent="0.25"/>
    <row r="59436" ht="0" hidden="1" customHeight="1" x14ac:dyDescent="0.25"/>
    <row r="59437" ht="0" hidden="1" customHeight="1" x14ac:dyDescent="0.25"/>
    <row r="59438" ht="0" hidden="1" customHeight="1" x14ac:dyDescent="0.25"/>
    <row r="59439" ht="0" hidden="1" customHeight="1" x14ac:dyDescent="0.25"/>
    <row r="59440" ht="0" hidden="1" customHeight="1" x14ac:dyDescent="0.25"/>
    <row r="59441" ht="0" hidden="1" customHeight="1" x14ac:dyDescent="0.25"/>
    <row r="59442" ht="0" hidden="1" customHeight="1" x14ac:dyDescent="0.25"/>
    <row r="59443" ht="0" hidden="1" customHeight="1" x14ac:dyDescent="0.25"/>
    <row r="59444" ht="0" hidden="1" customHeight="1" x14ac:dyDescent="0.25"/>
    <row r="59445" ht="0" hidden="1" customHeight="1" x14ac:dyDescent="0.25"/>
    <row r="59446" ht="0" hidden="1" customHeight="1" x14ac:dyDescent="0.25"/>
    <row r="59447" ht="0" hidden="1" customHeight="1" x14ac:dyDescent="0.25"/>
    <row r="59448" ht="0" hidden="1" customHeight="1" x14ac:dyDescent="0.25"/>
    <row r="59449" ht="0" hidden="1" customHeight="1" x14ac:dyDescent="0.25"/>
    <row r="59450" ht="0" hidden="1" customHeight="1" x14ac:dyDescent="0.25"/>
    <row r="59451" ht="0" hidden="1" customHeight="1" x14ac:dyDescent="0.25"/>
    <row r="59452" ht="0" hidden="1" customHeight="1" x14ac:dyDescent="0.25"/>
    <row r="59453" ht="0" hidden="1" customHeight="1" x14ac:dyDescent="0.25"/>
    <row r="59454" ht="0" hidden="1" customHeight="1" x14ac:dyDescent="0.25"/>
    <row r="59455" ht="0" hidden="1" customHeight="1" x14ac:dyDescent="0.25"/>
    <row r="59456" ht="0" hidden="1" customHeight="1" x14ac:dyDescent="0.25"/>
    <row r="59457" ht="0" hidden="1" customHeight="1" x14ac:dyDescent="0.25"/>
    <row r="59458" ht="0" hidden="1" customHeight="1" x14ac:dyDescent="0.25"/>
    <row r="59459" ht="0" hidden="1" customHeight="1" x14ac:dyDescent="0.25"/>
    <row r="59460" ht="0" hidden="1" customHeight="1" x14ac:dyDescent="0.25"/>
    <row r="59461" ht="0" hidden="1" customHeight="1" x14ac:dyDescent="0.25"/>
    <row r="59462" ht="0" hidden="1" customHeight="1" x14ac:dyDescent="0.25"/>
    <row r="59463" ht="0" hidden="1" customHeight="1" x14ac:dyDescent="0.25"/>
    <row r="59464" ht="0" hidden="1" customHeight="1" x14ac:dyDescent="0.25"/>
    <row r="59465" ht="0" hidden="1" customHeight="1" x14ac:dyDescent="0.25"/>
    <row r="59466" ht="0" hidden="1" customHeight="1" x14ac:dyDescent="0.25"/>
    <row r="59467" ht="0" hidden="1" customHeight="1" x14ac:dyDescent="0.25"/>
    <row r="59468" ht="0" hidden="1" customHeight="1" x14ac:dyDescent="0.25"/>
    <row r="59469" ht="0" hidden="1" customHeight="1" x14ac:dyDescent="0.25"/>
    <row r="59470" ht="0" hidden="1" customHeight="1" x14ac:dyDescent="0.25"/>
    <row r="59471" ht="0" hidden="1" customHeight="1" x14ac:dyDescent="0.25"/>
    <row r="59472" ht="0" hidden="1" customHeight="1" x14ac:dyDescent="0.25"/>
    <row r="59473" ht="0" hidden="1" customHeight="1" x14ac:dyDescent="0.25"/>
    <row r="59474" ht="0" hidden="1" customHeight="1" x14ac:dyDescent="0.25"/>
    <row r="59475" ht="0" hidden="1" customHeight="1" x14ac:dyDescent="0.25"/>
    <row r="59476" ht="0" hidden="1" customHeight="1" x14ac:dyDescent="0.25"/>
    <row r="59477" ht="0" hidden="1" customHeight="1" x14ac:dyDescent="0.25"/>
    <row r="59478" ht="0" hidden="1" customHeight="1" x14ac:dyDescent="0.25"/>
    <row r="59479" ht="0" hidden="1" customHeight="1" x14ac:dyDescent="0.25"/>
    <row r="59480" ht="0" hidden="1" customHeight="1" x14ac:dyDescent="0.25"/>
    <row r="59481" ht="0" hidden="1" customHeight="1" x14ac:dyDescent="0.25"/>
    <row r="59482" ht="0" hidden="1" customHeight="1" x14ac:dyDescent="0.25"/>
    <row r="59483" ht="0" hidden="1" customHeight="1" x14ac:dyDescent="0.25"/>
    <row r="59484" ht="0" hidden="1" customHeight="1" x14ac:dyDescent="0.25"/>
    <row r="59485" ht="0" hidden="1" customHeight="1" x14ac:dyDescent="0.25"/>
    <row r="59486" ht="0" hidden="1" customHeight="1" x14ac:dyDescent="0.25"/>
    <row r="59487" ht="0" hidden="1" customHeight="1" x14ac:dyDescent="0.25"/>
    <row r="59488" ht="0" hidden="1" customHeight="1" x14ac:dyDescent="0.25"/>
    <row r="59489" ht="0" hidden="1" customHeight="1" x14ac:dyDescent="0.25"/>
    <row r="59490" ht="0" hidden="1" customHeight="1" x14ac:dyDescent="0.25"/>
    <row r="59491" ht="0" hidden="1" customHeight="1" x14ac:dyDescent="0.25"/>
    <row r="59492" ht="0" hidden="1" customHeight="1" x14ac:dyDescent="0.25"/>
    <row r="59493" ht="0" hidden="1" customHeight="1" x14ac:dyDescent="0.25"/>
    <row r="59494" ht="0" hidden="1" customHeight="1" x14ac:dyDescent="0.25"/>
    <row r="59495" ht="0" hidden="1" customHeight="1" x14ac:dyDescent="0.25"/>
    <row r="59496" ht="0" hidden="1" customHeight="1" x14ac:dyDescent="0.25"/>
    <row r="59497" ht="0" hidden="1" customHeight="1" x14ac:dyDescent="0.25"/>
    <row r="59498" ht="0" hidden="1" customHeight="1" x14ac:dyDescent="0.25"/>
    <row r="59499" ht="0" hidden="1" customHeight="1" x14ac:dyDescent="0.25"/>
    <row r="59500" ht="0" hidden="1" customHeight="1" x14ac:dyDescent="0.25"/>
    <row r="59501" ht="0" hidden="1" customHeight="1" x14ac:dyDescent="0.25"/>
    <row r="59502" ht="0" hidden="1" customHeight="1" x14ac:dyDescent="0.25"/>
    <row r="59503" ht="0" hidden="1" customHeight="1" x14ac:dyDescent="0.25"/>
    <row r="59504" ht="0" hidden="1" customHeight="1" x14ac:dyDescent="0.25"/>
    <row r="59505" ht="0" hidden="1" customHeight="1" x14ac:dyDescent="0.25"/>
    <row r="59506" ht="0" hidden="1" customHeight="1" x14ac:dyDescent="0.25"/>
    <row r="59507" ht="0" hidden="1" customHeight="1" x14ac:dyDescent="0.25"/>
    <row r="59508" ht="0" hidden="1" customHeight="1" x14ac:dyDescent="0.25"/>
    <row r="59509" ht="0" hidden="1" customHeight="1" x14ac:dyDescent="0.25"/>
    <row r="59510" ht="0" hidden="1" customHeight="1" x14ac:dyDescent="0.25"/>
    <row r="59511" ht="0" hidden="1" customHeight="1" x14ac:dyDescent="0.25"/>
    <row r="59512" ht="0" hidden="1" customHeight="1" x14ac:dyDescent="0.25"/>
    <row r="59513" ht="0" hidden="1" customHeight="1" x14ac:dyDescent="0.25"/>
    <row r="59514" ht="0" hidden="1" customHeight="1" x14ac:dyDescent="0.25"/>
    <row r="59515" ht="0" hidden="1" customHeight="1" x14ac:dyDescent="0.25"/>
    <row r="59516" ht="0" hidden="1" customHeight="1" x14ac:dyDescent="0.25"/>
    <row r="59517" ht="0" hidden="1" customHeight="1" x14ac:dyDescent="0.25"/>
    <row r="59518" ht="0" hidden="1" customHeight="1" x14ac:dyDescent="0.25"/>
    <row r="59519" ht="0" hidden="1" customHeight="1" x14ac:dyDescent="0.25"/>
    <row r="59520" ht="0" hidden="1" customHeight="1" x14ac:dyDescent="0.25"/>
    <row r="59521" ht="0" hidden="1" customHeight="1" x14ac:dyDescent="0.25"/>
    <row r="59522" ht="0" hidden="1" customHeight="1" x14ac:dyDescent="0.25"/>
    <row r="59523" ht="0" hidden="1" customHeight="1" x14ac:dyDescent="0.25"/>
    <row r="59524" ht="0" hidden="1" customHeight="1" x14ac:dyDescent="0.25"/>
    <row r="59525" ht="0" hidden="1" customHeight="1" x14ac:dyDescent="0.25"/>
    <row r="59526" ht="0" hidden="1" customHeight="1" x14ac:dyDescent="0.25"/>
    <row r="59527" ht="0" hidden="1" customHeight="1" x14ac:dyDescent="0.25"/>
    <row r="59528" ht="0" hidden="1" customHeight="1" x14ac:dyDescent="0.25"/>
    <row r="59529" ht="0" hidden="1" customHeight="1" x14ac:dyDescent="0.25"/>
    <row r="59530" ht="0" hidden="1" customHeight="1" x14ac:dyDescent="0.25"/>
    <row r="59531" ht="0" hidden="1" customHeight="1" x14ac:dyDescent="0.25"/>
    <row r="59532" ht="0" hidden="1" customHeight="1" x14ac:dyDescent="0.25"/>
    <row r="59533" ht="0" hidden="1" customHeight="1" x14ac:dyDescent="0.25"/>
    <row r="59534" ht="0" hidden="1" customHeight="1" x14ac:dyDescent="0.25"/>
    <row r="59535" ht="0" hidden="1" customHeight="1" x14ac:dyDescent="0.25"/>
    <row r="59536" ht="0" hidden="1" customHeight="1" x14ac:dyDescent="0.25"/>
    <row r="59537" ht="0" hidden="1" customHeight="1" x14ac:dyDescent="0.25"/>
    <row r="59538" ht="0" hidden="1" customHeight="1" x14ac:dyDescent="0.25"/>
    <row r="59539" ht="0" hidden="1" customHeight="1" x14ac:dyDescent="0.25"/>
    <row r="59540" ht="0" hidden="1" customHeight="1" x14ac:dyDescent="0.25"/>
    <row r="59541" ht="0" hidden="1" customHeight="1" x14ac:dyDescent="0.25"/>
    <row r="59542" ht="0" hidden="1" customHeight="1" x14ac:dyDescent="0.25"/>
    <row r="59543" ht="0" hidden="1" customHeight="1" x14ac:dyDescent="0.25"/>
    <row r="59544" ht="0" hidden="1" customHeight="1" x14ac:dyDescent="0.25"/>
    <row r="59545" ht="0" hidden="1" customHeight="1" x14ac:dyDescent="0.25"/>
    <row r="59546" ht="0" hidden="1" customHeight="1" x14ac:dyDescent="0.25"/>
    <row r="59547" ht="0" hidden="1" customHeight="1" x14ac:dyDescent="0.25"/>
    <row r="59548" ht="0" hidden="1" customHeight="1" x14ac:dyDescent="0.25"/>
    <row r="59549" ht="0" hidden="1" customHeight="1" x14ac:dyDescent="0.25"/>
    <row r="59550" ht="0" hidden="1" customHeight="1" x14ac:dyDescent="0.25"/>
    <row r="59551" ht="0" hidden="1" customHeight="1" x14ac:dyDescent="0.25"/>
    <row r="59552" ht="0" hidden="1" customHeight="1" x14ac:dyDescent="0.25"/>
    <row r="59553" ht="0" hidden="1" customHeight="1" x14ac:dyDescent="0.25"/>
    <row r="59554" ht="0" hidden="1" customHeight="1" x14ac:dyDescent="0.25"/>
    <row r="59555" ht="0" hidden="1" customHeight="1" x14ac:dyDescent="0.25"/>
    <row r="59556" ht="0" hidden="1" customHeight="1" x14ac:dyDescent="0.25"/>
    <row r="59557" ht="0" hidden="1" customHeight="1" x14ac:dyDescent="0.25"/>
    <row r="59558" ht="0" hidden="1" customHeight="1" x14ac:dyDescent="0.25"/>
    <row r="59559" ht="0" hidden="1" customHeight="1" x14ac:dyDescent="0.25"/>
    <row r="59560" ht="0" hidden="1" customHeight="1" x14ac:dyDescent="0.25"/>
    <row r="59561" ht="0" hidden="1" customHeight="1" x14ac:dyDescent="0.25"/>
    <row r="59562" ht="0" hidden="1" customHeight="1" x14ac:dyDescent="0.25"/>
    <row r="59563" ht="0" hidden="1" customHeight="1" x14ac:dyDescent="0.25"/>
    <row r="59564" ht="0" hidden="1" customHeight="1" x14ac:dyDescent="0.25"/>
    <row r="59565" ht="0" hidden="1" customHeight="1" x14ac:dyDescent="0.25"/>
    <row r="59566" ht="0" hidden="1" customHeight="1" x14ac:dyDescent="0.25"/>
    <row r="59567" ht="0" hidden="1" customHeight="1" x14ac:dyDescent="0.25"/>
    <row r="59568" ht="0" hidden="1" customHeight="1" x14ac:dyDescent="0.25"/>
    <row r="59569" ht="0" hidden="1" customHeight="1" x14ac:dyDescent="0.25"/>
    <row r="59570" ht="0" hidden="1" customHeight="1" x14ac:dyDescent="0.25"/>
    <row r="59571" ht="0" hidden="1" customHeight="1" x14ac:dyDescent="0.25"/>
    <row r="59572" ht="0" hidden="1" customHeight="1" x14ac:dyDescent="0.25"/>
    <row r="59573" ht="0" hidden="1" customHeight="1" x14ac:dyDescent="0.25"/>
    <row r="59574" ht="0" hidden="1" customHeight="1" x14ac:dyDescent="0.25"/>
    <row r="59575" ht="0" hidden="1" customHeight="1" x14ac:dyDescent="0.25"/>
    <row r="59576" ht="0" hidden="1" customHeight="1" x14ac:dyDescent="0.25"/>
    <row r="59577" ht="0" hidden="1" customHeight="1" x14ac:dyDescent="0.25"/>
    <row r="59578" ht="0" hidden="1" customHeight="1" x14ac:dyDescent="0.25"/>
    <row r="59579" ht="0" hidden="1" customHeight="1" x14ac:dyDescent="0.25"/>
    <row r="59580" ht="0" hidden="1" customHeight="1" x14ac:dyDescent="0.25"/>
    <row r="59581" ht="0" hidden="1" customHeight="1" x14ac:dyDescent="0.25"/>
    <row r="59582" ht="0" hidden="1" customHeight="1" x14ac:dyDescent="0.25"/>
    <row r="59583" ht="0" hidden="1" customHeight="1" x14ac:dyDescent="0.25"/>
    <row r="59584" ht="0" hidden="1" customHeight="1" x14ac:dyDescent="0.25"/>
    <row r="59585" ht="0" hidden="1" customHeight="1" x14ac:dyDescent="0.25"/>
    <row r="59586" ht="0" hidden="1" customHeight="1" x14ac:dyDescent="0.25"/>
    <row r="59587" ht="0" hidden="1" customHeight="1" x14ac:dyDescent="0.25"/>
    <row r="59588" ht="0" hidden="1" customHeight="1" x14ac:dyDescent="0.25"/>
    <row r="59589" ht="0" hidden="1" customHeight="1" x14ac:dyDescent="0.25"/>
    <row r="59590" ht="0" hidden="1" customHeight="1" x14ac:dyDescent="0.25"/>
    <row r="59591" ht="0" hidden="1" customHeight="1" x14ac:dyDescent="0.25"/>
    <row r="59592" ht="0" hidden="1" customHeight="1" x14ac:dyDescent="0.25"/>
    <row r="59593" ht="0" hidden="1" customHeight="1" x14ac:dyDescent="0.25"/>
    <row r="59594" ht="0" hidden="1" customHeight="1" x14ac:dyDescent="0.25"/>
    <row r="59595" ht="0" hidden="1" customHeight="1" x14ac:dyDescent="0.25"/>
    <row r="59596" ht="0" hidden="1" customHeight="1" x14ac:dyDescent="0.25"/>
    <row r="59597" ht="0" hidden="1" customHeight="1" x14ac:dyDescent="0.25"/>
    <row r="59598" ht="0" hidden="1" customHeight="1" x14ac:dyDescent="0.25"/>
    <row r="59599" ht="0" hidden="1" customHeight="1" x14ac:dyDescent="0.25"/>
    <row r="59600" ht="0" hidden="1" customHeight="1" x14ac:dyDescent="0.25"/>
    <row r="59601" ht="0" hidden="1" customHeight="1" x14ac:dyDescent="0.25"/>
    <row r="59602" ht="0" hidden="1" customHeight="1" x14ac:dyDescent="0.25"/>
    <row r="59603" ht="0" hidden="1" customHeight="1" x14ac:dyDescent="0.25"/>
    <row r="59604" ht="0" hidden="1" customHeight="1" x14ac:dyDescent="0.25"/>
    <row r="59605" ht="0" hidden="1" customHeight="1" x14ac:dyDescent="0.25"/>
    <row r="59606" ht="0" hidden="1" customHeight="1" x14ac:dyDescent="0.25"/>
    <row r="59607" ht="0" hidden="1" customHeight="1" x14ac:dyDescent="0.25"/>
    <row r="59608" ht="0" hidden="1" customHeight="1" x14ac:dyDescent="0.25"/>
    <row r="59609" ht="0" hidden="1" customHeight="1" x14ac:dyDescent="0.25"/>
    <row r="59610" ht="0" hidden="1" customHeight="1" x14ac:dyDescent="0.25"/>
    <row r="59611" ht="0" hidden="1" customHeight="1" x14ac:dyDescent="0.25"/>
    <row r="59612" ht="0" hidden="1" customHeight="1" x14ac:dyDescent="0.25"/>
    <row r="59613" ht="0" hidden="1" customHeight="1" x14ac:dyDescent="0.25"/>
    <row r="59614" ht="0" hidden="1" customHeight="1" x14ac:dyDescent="0.25"/>
    <row r="59615" ht="0" hidden="1" customHeight="1" x14ac:dyDescent="0.25"/>
    <row r="59616" ht="0" hidden="1" customHeight="1" x14ac:dyDescent="0.25"/>
    <row r="59617" ht="0" hidden="1" customHeight="1" x14ac:dyDescent="0.25"/>
    <row r="59618" ht="0" hidden="1" customHeight="1" x14ac:dyDescent="0.25"/>
    <row r="59619" ht="0" hidden="1" customHeight="1" x14ac:dyDescent="0.25"/>
    <row r="59620" ht="0" hidden="1" customHeight="1" x14ac:dyDescent="0.25"/>
    <row r="59621" ht="0" hidden="1" customHeight="1" x14ac:dyDescent="0.25"/>
    <row r="59622" ht="0" hidden="1" customHeight="1" x14ac:dyDescent="0.25"/>
    <row r="59623" ht="0" hidden="1" customHeight="1" x14ac:dyDescent="0.25"/>
    <row r="59624" ht="0" hidden="1" customHeight="1" x14ac:dyDescent="0.25"/>
    <row r="59625" ht="0" hidden="1" customHeight="1" x14ac:dyDescent="0.25"/>
    <row r="59626" ht="0" hidden="1" customHeight="1" x14ac:dyDescent="0.25"/>
    <row r="59627" ht="0" hidden="1" customHeight="1" x14ac:dyDescent="0.25"/>
    <row r="59628" ht="0" hidden="1" customHeight="1" x14ac:dyDescent="0.25"/>
    <row r="59629" ht="0" hidden="1" customHeight="1" x14ac:dyDescent="0.25"/>
    <row r="59630" ht="0" hidden="1" customHeight="1" x14ac:dyDescent="0.25"/>
    <row r="59631" ht="0" hidden="1" customHeight="1" x14ac:dyDescent="0.25"/>
    <row r="59632" ht="0" hidden="1" customHeight="1" x14ac:dyDescent="0.25"/>
    <row r="59633" ht="0" hidden="1" customHeight="1" x14ac:dyDescent="0.25"/>
    <row r="59634" ht="0" hidden="1" customHeight="1" x14ac:dyDescent="0.25"/>
    <row r="59635" ht="0" hidden="1" customHeight="1" x14ac:dyDescent="0.25"/>
    <row r="59636" ht="0" hidden="1" customHeight="1" x14ac:dyDescent="0.25"/>
    <row r="59637" ht="0" hidden="1" customHeight="1" x14ac:dyDescent="0.25"/>
    <row r="59638" ht="0" hidden="1" customHeight="1" x14ac:dyDescent="0.25"/>
    <row r="59639" ht="0" hidden="1" customHeight="1" x14ac:dyDescent="0.25"/>
    <row r="59640" ht="0" hidden="1" customHeight="1" x14ac:dyDescent="0.25"/>
    <row r="59641" ht="0" hidden="1" customHeight="1" x14ac:dyDescent="0.25"/>
    <row r="59642" ht="0" hidden="1" customHeight="1" x14ac:dyDescent="0.25"/>
    <row r="59643" ht="0" hidden="1" customHeight="1" x14ac:dyDescent="0.25"/>
    <row r="59644" ht="0" hidden="1" customHeight="1" x14ac:dyDescent="0.25"/>
    <row r="59645" ht="0" hidden="1" customHeight="1" x14ac:dyDescent="0.25"/>
    <row r="59646" ht="0" hidden="1" customHeight="1" x14ac:dyDescent="0.25"/>
    <row r="59647" ht="0" hidden="1" customHeight="1" x14ac:dyDescent="0.25"/>
    <row r="59648" ht="0" hidden="1" customHeight="1" x14ac:dyDescent="0.25"/>
    <row r="59649" ht="0" hidden="1" customHeight="1" x14ac:dyDescent="0.25"/>
    <row r="59650" ht="0" hidden="1" customHeight="1" x14ac:dyDescent="0.25"/>
    <row r="59651" ht="0" hidden="1" customHeight="1" x14ac:dyDescent="0.25"/>
    <row r="59652" ht="0" hidden="1" customHeight="1" x14ac:dyDescent="0.25"/>
    <row r="59653" ht="0" hidden="1" customHeight="1" x14ac:dyDescent="0.25"/>
    <row r="59654" ht="0" hidden="1" customHeight="1" x14ac:dyDescent="0.25"/>
    <row r="59655" ht="0" hidden="1" customHeight="1" x14ac:dyDescent="0.25"/>
    <row r="59656" ht="0" hidden="1" customHeight="1" x14ac:dyDescent="0.25"/>
    <row r="59657" ht="0" hidden="1" customHeight="1" x14ac:dyDescent="0.25"/>
    <row r="59658" ht="0" hidden="1" customHeight="1" x14ac:dyDescent="0.25"/>
    <row r="59659" ht="0" hidden="1" customHeight="1" x14ac:dyDescent="0.25"/>
    <row r="59660" ht="0" hidden="1" customHeight="1" x14ac:dyDescent="0.25"/>
    <row r="59661" ht="0" hidden="1" customHeight="1" x14ac:dyDescent="0.25"/>
    <row r="59662" ht="0" hidden="1" customHeight="1" x14ac:dyDescent="0.25"/>
    <row r="59663" ht="0" hidden="1" customHeight="1" x14ac:dyDescent="0.25"/>
    <row r="59664" ht="0" hidden="1" customHeight="1" x14ac:dyDescent="0.25"/>
    <row r="59665" ht="0" hidden="1" customHeight="1" x14ac:dyDescent="0.25"/>
    <row r="59666" ht="0" hidden="1" customHeight="1" x14ac:dyDescent="0.25"/>
    <row r="59667" ht="0" hidden="1" customHeight="1" x14ac:dyDescent="0.25"/>
    <row r="59668" ht="0" hidden="1" customHeight="1" x14ac:dyDescent="0.25"/>
    <row r="59669" ht="0" hidden="1" customHeight="1" x14ac:dyDescent="0.25"/>
    <row r="59670" ht="0" hidden="1" customHeight="1" x14ac:dyDescent="0.25"/>
    <row r="59671" ht="0" hidden="1" customHeight="1" x14ac:dyDescent="0.25"/>
    <row r="59672" ht="0" hidden="1" customHeight="1" x14ac:dyDescent="0.25"/>
    <row r="59673" ht="0" hidden="1" customHeight="1" x14ac:dyDescent="0.25"/>
    <row r="59674" ht="0" hidden="1" customHeight="1" x14ac:dyDescent="0.25"/>
    <row r="59675" ht="0" hidden="1" customHeight="1" x14ac:dyDescent="0.25"/>
    <row r="59676" ht="0" hidden="1" customHeight="1" x14ac:dyDescent="0.25"/>
    <row r="59677" ht="0" hidden="1" customHeight="1" x14ac:dyDescent="0.25"/>
    <row r="59678" ht="0" hidden="1" customHeight="1" x14ac:dyDescent="0.25"/>
    <row r="59679" ht="0" hidden="1" customHeight="1" x14ac:dyDescent="0.25"/>
    <row r="59680" ht="0" hidden="1" customHeight="1" x14ac:dyDescent="0.25"/>
    <row r="59681" ht="0" hidden="1" customHeight="1" x14ac:dyDescent="0.25"/>
    <row r="59682" ht="0" hidden="1" customHeight="1" x14ac:dyDescent="0.25"/>
    <row r="59683" ht="0" hidden="1" customHeight="1" x14ac:dyDescent="0.25"/>
    <row r="59684" ht="0" hidden="1" customHeight="1" x14ac:dyDescent="0.25"/>
    <row r="59685" ht="0" hidden="1" customHeight="1" x14ac:dyDescent="0.25"/>
    <row r="59686" ht="0" hidden="1" customHeight="1" x14ac:dyDescent="0.25"/>
    <row r="59687" ht="0" hidden="1" customHeight="1" x14ac:dyDescent="0.25"/>
    <row r="59688" ht="0" hidden="1" customHeight="1" x14ac:dyDescent="0.25"/>
    <row r="59689" ht="0" hidden="1" customHeight="1" x14ac:dyDescent="0.25"/>
    <row r="59690" ht="0" hidden="1" customHeight="1" x14ac:dyDescent="0.25"/>
    <row r="59691" ht="0" hidden="1" customHeight="1" x14ac:dyDescent="0.25"/>
    <row r="59692" ht="0" hidden="1" customHeight="1" x14ac:dyDescent="0.25"/>
    <row r="59693" ht="0" hidden="1" customHeight="1" x14ac:dyDescent="0.25"/>
    <row r="59694" ht="0" hidden="1" customHeight="1" x14ac:dyDescent="0.25"/>
    <row r="59695" ht="0" hidden="1" customHeight="1" x14ac:dyDescent="0.25"/>
    <row r="59696" ht="0" hidden="1" customHeight="1" x14ac:dyDescent="0.25"/>
    <row r="59697" ht="0" hidden="1" customHeight="1" x14ac:dyDescent="0.25"/>
    <row r="59698" ht="0" hidden="1" customHeight="1" x14ac:dyDescent="0.25"/>
    <row r="59699" ht="0" hidden="1" customHeight="1" x14ac:dyDescent="0.25"/>
    <row r="59700" ht="0" hidden="1" customHeight="1" x14ac:dyDescent="0.25"/>
    <row r="59701" ht="0" hidden="1" customHeight="1" x14ac:dyDescent="0.25"/>
    <row r="59702" ht="0" hidden="1" customHeight="1" x14ac:dyDescent="0.25"/>
    <row r="59703" ht="0" hidden="1" customHeight="1" x14ac:dyDescent="0.25"/>
    <row r="59704" ht="0" hidden="1" customHeight="1" x14ac:dyDescent="0.25"/>
    <row r="59705" ht="0" hidden="1" customHeight="1" x14ac:dyDescent="0.25"/>
    <row r="59706" ht="0" hidden="1" customHeight="1" x14ac:dyDescent="0.25"/>
    <row r="59707" ht="0" hidden="1" customHeight="1" x14ac:dyDescent="0.25"/>
    <row r="59708" ht="0" hidden="1" customHeight="1" x14ac:dyDescent="0.25"/>
    <row r="59709" ht="0" hidden="1" customHeight="1" x14ac:dyDescent="0.25"/>
    <row r="59710" ht="0" hidden="1" customHeight="1" x14ac:dyDescent="0.25"/>
    <row r="59711" ht="0" hidden="1" customHeight="1" x14ac:dyDescent="0.25"/>
    <row r="59712" ht="0" hidden="1" customHeight="1" x14ac:dyDescent="0.25"/>
    <row r="59713" ht="0" hidden="1" customHeight="1" x14ac:dyDescent="0.25"/>
    <row r="59714" ht="0" hidden="1" customHeight="1" x14ac:dyDescent="0.25"/>
    <row r="59715" ht="0" hidden="1" customHeight="1" x14ac:dyDescent="0.25"/>
    <row r="59716" ht="0" hidden="1" customHeight="1" x14ac:dyDescent="0.25"/>
    <row r="59717" ht="0" hidden="1" customHeight="1" x14ac:dyDescent="0.25"/>
    <row r="59718" ht="0" hidden="1" customHeight="1" x14ac:dyDescent="0.25"/>
    <row r="59719" ht="0" hidden="1" customHeight="1" x14ac:dyDescent="0.25"/>
    <row r="59720" ht="0" hidden="1" customHeight="1" x14ac:dyDescent="0.25"/>
    <row r="59721" ht="0" hidden="1" customHeight="1" x14ac:dyDescent="0.25"/>
    <row r="59722" ht="0" hidden="1" customHeight="1" x14ac:dyDescent="0.25"/>
    <row r="59723" ht="0" hidden="1" customHeight="1" x14ac:dyDescent="0.25"/>
    <row r="59724" ht="0" hidden="1" customHeight="1" x14ac:dyDescent="0.25"/>
    <row r="59725" ht="0" hidden="1" customHeight="1" x14ac:dyDescent="0.25"/>
    <row r="59726" ht="0" hidden="1" customHeight="1" x14ac:dyDescent="0.25"/>
    <row r="59727" ht="0" hidden="1" customHeight="1" x14ac:dyDescent="0.25"/>
    <row r="59728" ht="0" hidden="1" customHeight="1" x14ac:dyDescent="0.25"/>
    <row r="59729" ht="0" hidden="1" customHeight="1" x14ac:dyDescent="0.25"/>
    <row r="59730" ht="0" hidden="1" customHeight="1" x14ac:dyDescent="0.25"/>
    <row r="59731" ht="0" hidden="1" customHeight="1" x14ac:dyDescent="0.25"/>
    <row r="59732" ht="0" hidden="1" customHeight="1" x14ac:dyDescent="0.25"/>
    <row r="59733" ht="0" hidden="1" customHeight="1" x14ac:dyDescent="0.25"/>
    <row r="59734" ht="0" hidden="1" customHeight="1" x14ac:dyDescent="0.25"/>
    <row r="59735" ht="0" hidden="1" customHeight="1" x14ac:dyDescent="0.25"/>
    <row r="59736" ht="0" hidden="1" customHeight="1" x14ac:dyDescent="0.25"/>
    <row r="59737" ht="0" hidden="1" customHeight="1" x14ac:dyDescent="0.25"/>
    <row r="59738" ht="0" hidden="1" customHeight="1" x14ac:dyDescent="0.25"/>
    <row r="59739" ht="0" hidden="1" customHeight="1" x14ac:dyDescent="0.25"/>
    <row r="59740" ht="0" hidden="1" customHeight="1" x14ac:dyDescent="0.25"/>
    <row r="59741" ht="0" hidden="1" customHeight="1" x14ac:dyDescent="0.25"/>
    <row r="59742" ht="0" hidden="1" customHeight="1" x14ac:dyDescent="0.25"/>
    <row r="59743" ht="0" hidden="1" customHeight="1" x14ac:dyDescent="0.25"/>
    <row r="59744" ht="0" hidden="1" customHeight="1" x14ac:dyDescent="0.25"/>
    <row r="59745" ht="0" hidden="1" customHeight="1" x14ac:dyDescent="0.25"/>
    <row r="59746" ht="0" hidden="1" customHeight="1" x14ac:dyDescent="0.25"/>
    <row r="59747" ht="0" hidden="1" customHeight="1" x14ac:dyDescent="0.25"/>
    <row r="59748" ht="0" hidden="1" customHeight="1" x14ac:dyDescent="0.25"/>
    <row r="59749" ht="0" hidden="1" customHeight="1" x14ac:dyDescent="0.25"/>
    <row r="59750" ht="0" hidden="1" customHeight="1" x14ac:dyDescent="0.25"/>
    <row r="59751" ht="0" hidden="1" customHeight="1" x14ac:dyDescent="0.25"/>
    <row r="59752" ht="0" hidden="1" customHeight="1" x14ac:dyDescent="0.25"/>
    <row r="59753" ht="0" hidden="1" customHeight="1" x14ac:dyDescent="0.25"/>
    <row r="59754" ht="0" hidden="1" customHeight="1" x14ac:dyDescent="0.25"/>
    <row r="59755" ht="0" hidden="1" customHeight="1" x14ac:dyDescent="0.25"/>
    <row r="59756" ht="0" hidden="1" customHeight="1" x14ac:dyDescent="0.25"/>
    <row r="59757" ht="0" hidden="1" customHeight="1" x14ac:dyDescent="0.25"/>
    <row r="59758" ht="0" hidden="1" customHeight="1" x14ac:dyDescent="0.25"/>
    <row r="59759" ht="0" hidden="1" customHeight="1" x14ac:dyDescent="0.25"/>
    <row r="59760" ht="0" hidden="1" customHeight="1" x14ac:dyDescent="0.25"/>
    <row r="59761" ht="0" hidden="1" customHeight="1" x14ac:dyDescent="0.25"/>
    <row r="59762" ht="0" hidden="1" customHeight="1" x14ac:dyDescent="0.25"/>
    <row r="59763" ht="0" hidden="1" customHeight="1" x14ac:dyDescent="0.25"/>
    <row r="59764" ht="0" hidden="1" customHeight="1" x14ac:dyDescent="0.25"/>
    <row r="59765" ht="0" hidden="1" customHeight="1" x14ac:dyDescent="0.25"/>
    <row r="59766" ht="0" hidden="1" customHeight="1" x14ac:dyDescent="0.25"/>
    <row r="59767" ht="0" hidden="1" customHeight="1" x14ac:dyDescent="0.25"/>
    <row r="59768" ht="0" hidden="1" customHeight="1" x14ac:dyDescent="0.25"/>
    <row r="59769" ht="0" hidden="1" customHeight="1" x14ac:dyDescent="0.25"/>
    <row r="59770" ht="0" hidden="1" customHeight="1" x14ac:dyDescent="0.25"/>
    <row r="59771" ht="0" hidden="1" customHeight="1" x14ac:dyDescent="0.25"/>
    <row r="59772" ht="0" hidden="1" customHeight="1" x14ac:dyDescent="0.25"/>
    <row r="59773" ht="0" hidden="1" customHeight="1" x14ac:dyDescent="0.25"/>
    <row r="59774" ht="0" hidden="1" customHeight="1" x14ac:dyDescent="0.25"/>
    <row r="59775" ht="0" hidden="1" customHeight="1" x14ac:dyDescent="0.25"/>
    <row r="59776" ht="0" hidden="1" customHeight="1" x14ac:dyDescent="0.25"/>
    <row r="59777" ht="0" hidden="1" customHeight="1" x14ac:dyDescent="0.25"/>
    <row r="59778" ht="0" hidden="1" customHeight="1" x14ac:dyDescent="0.25"/>
    <row r="59779" ht="0" hidden="1" customHeight="1" x14ac:dyDescent="0.25"/>
    <row r="59780" ht="0" hidden="1" customHeight="1" x14ac:dyDescent="0.25"/>
    <row r="59781" ht="0" hidden="1" customHeight="1" x14ac:dyDescent="0.25"/>
    <row r="59782" ht="0" hidden="1" customHeight="1" x14ac:dyDescent="0.25"/>
    <row r="59783" ht="0" hidden="1" customHeight="1" x14ac:dyDescent="0.25"/>
    <row r="59784" ht="0" hidden="1" customHeight="1" x14ac:dyDescent="0.25"/>
    <row r="59785" ht="0" hidden="1" customHeight="1" x14ac:dyDescent="0.25"/>
    <row r="59786" ht="0" hidden="1" customHeight="1" x14ac:dyDescent="0.25"/>
    <row r="59787" ht="0" hidden="1" customHeight="1" x14ac:dyDescent="0.25"/>
    <row r="59788" ht="0" hidden="1" customHeight="1" x14ac:dyDescent="0.25"/>
    <row r="59789" ht="0" hidden="1" customHeight="1" x14ac:dyDescent="0.25"/>
    <row r="59790" ht="0" hidden="1" customHeight="1" x14ac:dyDescent="0.25"/>
    <row r="59791" ht="0" hidden="1" customHeight="1" x14ac:dyDescent="0.25"/>
    <row r="59792" ht="0" hidden="1" customHeight="1" x14ac:dyDescent="0.25"/>
    <row r="59793" ht="0" hidden="1" customHeight="1" x14ac:dyDescent="0.25"/>
    <row r="59794" ht="0" hidden="1" customHeight="1" x14ac:dyDescent="0.25"/>
    <row r="59795" ht="0" hidden="1" customHeight="1" x14ac:dyDescent="0.25"/>
    <row r="59796" ht="0" hidden="1" customHeight="1" x14ac:dyDescent="0.25"/>
    <row r="59797" ht="0" hidden="1" customHeight="1" x14ac:dyDescent="0.25"/>
    <row r="59798" ht="0" hidden="1" customHeight="1" x14ac:dyDescent="0.25"/>
    <row r="59799" ht="0" hidden="1" customHeight="1" x14ac:dyDescent="0.25"/>
    <row r="59800" ht="0" hidden="1" customHeight="1" x14ac:dyDescent="0.25"/>
    <row r="59801" ht="0" hidden="1" customHeight="1" x14ac:dyDescent="0.25"/>
    <row r="59802" ht="0" hidden="1" customHeight="1" x14ac:dyDescent="0.25"/>
    <row r="59803" ht="0" hidden="1" customHeight="1" x14ac:dyDescent="0.25"/>
    <row r="59804" ht="0" hidden="1" customHeight="1" x14ac:dyDescent="0.25"/>
    <row r="59805" ht="0" hidden="1" customHeight="1" x14ac:dyDescent="0.25"/>
    <row r="59806" ht="0" hidden="1" customHeight="1" x14ac:dyDescent="0.25"/>
    <row r="59807" ht="0" hidden="1" customHeight="1" x14ac:dyDescent="0.25"/>
    <row r="59808" ht="0" hidden="1" customHeight="1" x14ac:dyDescent="0.25"/>
    <row r="59809" ht="0" hidden="1" customHeight="1" x14ac:dyDescent="0.25"/>
    <row r="59810" ht="0" hidden="1" customHeight="1" x14ac:dyDescent="0.25"/>
    <row r="59811" ht="0" hidden="1" customHeight="1" x14ac:dyDescent="0.25"/>
    <row r="59812" ht="0" hidden="1" customHeight="1" x14ac:dyDescent="0.25"/>
    <row r="59813" ht="0" hidden="1" customHeight="1" x14ac:dyDescent="0.25"/>
    <row r="59814" ht="0" hidden="1" customHeight="1" x14ac:dyDescent="0.25"/>
    <row r="59815" ht="0" hidden="1" customHeight="1" x14ac:dyDescent="0.25"/>
    <row r="59816" ht="0" hidden="1" customHeight="1" x14ac:dyDescent="0.25"/>
    <row r="59817" ht="0" hidden="1" customHeight="1" x14ac:dyDescent="0.25"/>
    <row r="59818" ht="0" hidden="1" customHeight="1" x14ac:dyDescent="0.25"/>
    <row r="59819" ht="0" hidden="1" customHeight="1" x14ac:dyDescent="0.25"/>
    <row r="59820" ht="0" hidden="1" customHeight="1" x14ac:dyDescent="0.25"/>
    <row r="59821" ht="0" hidden="1" customHeight="1" x14ac:dyDescent="0.25"/>
    <row r="59822" ht="0" hidden="1" customHeight="1" x14ac:dyDescent="0.25"/>
    <row r="59823" ht="0" hidden="1" customHeight="1" x14ac:dyDescent="0.25"/>
    <row r="59824" ht="0" hidden="1" customHeight="1" x14ac:dyDescent="0.25"/>
    <row r="59825" ht="0" hidden="1" customHeight="1" x14ac:dyDescent="0.25"/>
    <row r="59826" ht="0" hidden="1" customHeight="1" x14ac:dyDescent="0.25"/>
    <row r="59827" ht="0" hidden="1" customHeight="1" x14ac:dyDescent="0.25"/>
    <row r="59828" ht="0" hidden="1" customHeight="1" x14ac:dyDescent="0.25"/>
    <row r="59829" ht="0" hidden="1" customHeight="1" x14ac:dyDescent="0.25"/>
    <row r="59830" ht="0" hidden="1" customHeight="1" x14ac:dyDescent="0.25"/>
    <row r="59831" ht="0" hidden="1" customHeight="1" x14ac:dyDescent="0.25"/>
    <row r="59832" ht="0" hidden="1" customHeight="1" x14ac:dyDescent="0.25"/>
    <row r="59833" ht="0" hidden="1" customHeight="1" x14ac:dyDescent="0.25"/>
    <row r="59834" ht="0" hidden="1" customHeight="1" x14ac:dyDescent="0.25"/>
    <row r="59835" ht="0" hidden="1" customHeight="1" x14ac:dyDescent="0.25"/>
    <row r="59836" ht="0" hidden="1" customHeight="1" x14ac:dyDescent="0.25"/>
    <row r="59837" ht="0" hidden="1" customHeight="1" x14ac:dyDescent="0.25"/>
    <row r="59838" ht="0" hidden="1" customHeight="1" x14ac:dyDescent="0.25"/>
    <row r="59839" ht="0" hidden="1" customHeight="1" x14ac:dyDescent="0.25"/>
    <row r="59840" ht="0" hidden="1" customHeight="1" x14ac:dyDescent="0.25"/>
    <row r="59841" ht="0" hidden="1" customHeight="1" x14ac:dyDescent="0.25"/>
    <row r="59842" ht="0" hidden="1" customHeight="1" x14ac:dyDescent="0.25"/>
    <row r="59843" ht="0" hidden="1" customHeight="1" x14ac:dyDescent="0.25"/>
    <row r="59844" ht="0" hidden="1" customHeight="1" x14ac:dyDescent="0.25"/>
    <row r="59845" ht="0" hidden="1" customHeight="1" x14ac:dyDescent="0.25"/>
    <row r="59846" ht="0" hidden="1" customHeight="1" x14ac:dyDescent="0.25"/>
    <row r="59847" ht="0" hidden="1" customHeight="1" x14ac:dyDescent="0.25"/>
    <row r="59848" ht="0" hidden="1" customHeight="1" x14ac:dyDescent="0.25"/>
    <row r="59849" ht="0" hidden="1" customHeight="1" x14ac:dyDescent="0.25"/>
    <row r="59850" ht="0" hidden="1" customHeight="1" x14ac:dyDescent="0.25"/>
    <row r="59851" ht="0" hidden="1" customHeight="1" x14ac:dyDescent="0.25"/>
    <row r="59852" ht="0" hidden="1" customHeight="1" x14ac:dyDescent="0.25"/>
    <row r="59853" ht="0" hidden="1" customHeight="1" x14ac:dyDescent="0.25"/>
    <row r="59854" ht="0" hidden="1" customHeight="1" x14ac:dyDescent="0.25"/>
    <row r="59855" ht="0" hidden="1" customHeight="1" x14ac:dyDescent="0.25"/>
    <row r="59856" ht="0" hidden="1" customHeight="1" x14ac:dyDescent="0.25"/>
    <row r="59857" ht="0" hidden="1" customHeight="1" x14ac:dyDescent="0.25"/>
    <row r="59858" ht="0" hidden="1" customHeight="1" x14ac:dyDescent="0.25"/>
    <row r="59859" ht="0" hidden="1" customHeight="1" x14ac:dyDescent="0.25"/>
    <row r="59860" ht="0" hidden="1" customHeight="1" x14ac:dyDescent="0.25"/>
    <row r="59861" ht="0" hidden="1" customHeight="1" x14ac:dyDescent="0.25"/>
    <row r="59862" ht="0" hidden="1" customHeight="1" x14ac:dyDescent="0.25"/>
    <row r="59863" ht="0" hidden="1" customHeight="1" x14ac:dyDescent="0.25"/>
    <row r="59864" ht="0" hidden="1" customHeight="1" x14ac:dyDescent="0.25"/>
    <row r="59865" ht="0" hidden="1" customHeight="1" x14ac:dyDescent="0.25"/>
    <row r="59866" ht="0" hidden="1" customHeight="1" x14ac:dyDescent="0.25"/>
    <row r="59867" ht="0" hidden="1" customHeight="1" x14ac:dyDescent="0.25"/>
    <row r="59868" ht="0" hidden="1" customHeight="1" x14ac:dyDescent="0.25"/>
    <row r="59869" ht="0" hidden="1" customHeight="1" x14ac:dyDescent="0.25"/>
    <row r="59870" ht="0" hidden="1" customHeight="1" x14ac:dyDescent="0.25"/>
    <row r="59871" ht="0" hidden="1" customHeight="1" x14ac:dyDescent="0.25"/>
    <row r="59872" ht="0" hidden="1" customHeight="1" x14ac:dyDescent="0.25"/>
    <row r="59873" ht="0" hidden="1" customHeight="1" x14ac:dyDescent="0.25"/>
    <row r="59874" ht="0" hidden="1" customHeight="1" x14ac:dyDescent="0.25"/>
    <row r="59875" ht="0" hidden="1" customHeight="1" x14ac:dyDescent="0.25"/>
    <row r="59876" ht="0" hidden="1" customHeight="1" x14ac:dyDescent="0.25"/>
    <row r="59877" ht="0" hidden="1" customHeight="1" x14ac:dyDescent="0.25"/>
    <row r="59878" ht="0" hidden="1" customHeight="1" x14ac:dyDescent="0.25"/>
    <row r="59879" ht="0" hidden="1" customHeight="1" x14ac:dyDescent="0.25"/>
    <row r="59880" ht="0" hidden="1" customHeight="1" x14ac:dyDescent="0.25"/>
    <row r="59881" ht="0" hidden="1" customHeight="1" x14ac:dyDescent="0.25"/>
    <row r="59882" ht="0" hidden="1" customHeight="1" x14ac:dyDescent="0.25"/>
    <row r="59883" ht="0" hidden="1" customHeight="1" x14ac:dyDescent="0.25"/>
    <row r="59884" ht="0" hidden="1" customHeight="1" x14ac:dyDescent="0.25"/>
    <row r="59885" ht="0" hidden="1" customHeight="1" x14ac:dyDescent="0.25"/>
    <row r="59886" ht="0" hidden="1" customHeight="1" x14ac:dyDescent="0.25"/>
    <row r="59887" ht="0" hidden="1" customHeight="1" x14ac:dyDescent="0.25"/>
    <row r="59888" ht="0" hidden="1" customHeight="1" x14ac:dyDescent="0.25"/>
    <row r="59889" ht="0" hidden="1" customHeight="1" x14ac:dyDescent="0.25"/>
    <row r="59890" ht="0" hidden="1" customHeight="1" x14ac:dyDescent="0.25"/>
    <row r="59891" ht="0" hidden="1" customHeight="1" x14ac:dyDescent="0.25"/>
    <row r="59892" ht="0" hidden="1" customHeight="1" x14ac:dyDescent="0.25"/>
    <row r="59893" ht="0" hidden="1" customHeight="1" x14ac:dyDescent="0.25"/>
    <row r="59894" ht="0" hidden="1" customHeight="1" x14ac:dyDescent="0.25"/>
    <row r="59895" ht="0" hidden="1" customHeight="1" x14ac:dyDescent="0.25"/>
    <row r="59896" ht="0" hidden="1" customHeight="1" x14ac:dyDescent="0.25"/>
    <row r="59897" ht="0" hidden="1" customHeight="1" x14ac:dyDescent="0.25"/>
    <row r="59898" ht="0" hidden="1" customHeight="1" x14ac:dyDescent="0.25"/>
    <row r="59899" ht="0" hidden="1" customHeight="1" x14ac:dyDescent="0.25"/>
    <row r="59900" ht="0" hidden="1" customHeight="1" x14ac:dyDescent="0.25"/>
    <row r="59901" ht="0" hidden="1" customHeight="1" x14ac:dyDescent="0.25"/>
    <row r="59902" ht="0" hidden="1" customHeight="1" x14ac:dyDescent="0.25"/>
    <row r="59903" ht="0" hidden="1" customHeight="1" x14ac:dyDescent="0.25"/>
    <row r="59904" ht="0" hidden="1" customHeight="1" x14ac:dyDescent="0.25"/>
    <row r="59905" ht="0" hidden="1" customHeight="1" x14ac:dyDescent="0.25"/>
    <row r="59906" ht="0" hidden="1" customHeight="1" x14ac:dyDescent="0.25"/>
    <row r="59907" ht="0" hidden="1" customHeight="1" x14ac:dyDescent="0.25"/>
    <row r="59908" ht="0" hidden="1" customHeight="1" x14ac:dyDescent="0.25"/>
    <row r="59909" ht="0" hidden="1" customHeight="1" x14ac:dyDescent="0.25"/>
    <row r="59910" ht="0" hidden="1" customHeight="1" x14ac:dyDescent="0.25"/>
    <row r="59911" ht="0" hidden="1" customHeight="1" x14ac:dyDescent="0.25"/>
    <row r="59912" ht="0" hidden="1" customHeight="1" x14ac:dyDescent="0.25"/>
    <row r="59913" ht="0" hidden="1" customHeight="1" x14ac:dyDescent="0.25"/>
    <row r="59914" ht="0" hidden="1" customHeight="1" x14ac:dyDescent="0.25"/>
    <row r="59915" ht="0" hidden="1" customHeight="1" x14ac:dyDescent="0.25"/>
    <row r="59916" ht="0" hidden="1" customHeight="1" x14ac:dyDescent="0.25"/>
    <row r="59917" ht="0" hidden="1" customHeight="1" x14ac:dyDescent="0.25"/>
    <row r="59918" ht="0" hidden="1" customHeight="1" x14ac:dyDescent="0.25"/>
    <row r="59919" ht="0" hidden="1" customHeight="1" x14ac:dyDescent="0.25"/>
    <row r="59920" ht="0" hidden="1" customHeight="1" x14ac:dyDescent="0.25"/>
    <row r="59921" ht="0" hidden="1" customHeight="1" x14ac:dyDescent="0.25"/>
    <row r="59922" ht="0" hidden="1" customHeight="1" x14ac:dyDescent="0.25"/>
    <row r="59923" ht="0" hidden="1" customHeight="1" x14ac:dyDescent="0.25"/>
    <row r="59924" ht="0" hidden="1" customHeight="1" x14ac:dyDescent="0.25"/>
    <row r="59925" ht="0" hidden="1" customHeight="1" x14ac:dyDescent="0.25"/>
    <row r="59926" ht="0" hidden="1" customHeight="1" x14ac:dyDescent="0.25"/>
    <row r="59927" ht="0" hidden="1" customHeight="1" x14ac:dyDescent="0.25"/>
    <row r="59928" ht="0" hidden="1" customHeight="1" x14ac:dyDescent="0.25"/>
    <row r="59929" ht="0" hidden="1" customHeight="1" x14ac:dyDescent="0.25"/>
    <row r="59930" ht="0" hidden="1" customHeight="1" x14ac:dyDescent="0.25"/>
    <row r="59931" ht="0" hidden="1" customHeight="1" x14ac:dyDescent="0.25"/>
    <row r="59932" ht="0" hidden="1" customHeight="1" x14ac:dyDescent="0.25"/>
    <row r="59933" ht="0" hidden="1" customHeight="1" x14ac:dyDescent="0.25"/>
    <row r="59934" ht="0" hidden="1" customHeight="1" x14ac:dyDescent="0.25"/>
    <row r="59935" ht="0" hidden="1" customHeight="1" x14ac:dyDescent="0.25"/>
    <row r="59936" ht="0" hidden="1" customHeight="1" x14ac:dyDescent="0.25"/>
    <row r="59937" ht="0" hidden="1" customHeight="1" x14ac:dyDescent="0.25"/>
    <row r="59938" ht="0" hidden="1" customHeight="1" x14ac:dyDescent="0.25"/>
    <row r="59939" ht="0" hidden="1" customHeight="1" x14ac:dyDescent="0.25"/>
    <row r="59940" ht="0" hidden="1" customHeight="1" x14ac:dyDescent="0.25"/>
    <row r="59941" ht="0" hidden="1" customHeight="1" x14ac:dyDescent="0.25"/>
    <row r="59942" ht="0" hidden="1" customHeight="1" x14ac:dyDescent="0.25"/>
    <row r="59943" ht="0" hidden="1" customHeight="1" x14ac:dyDescent="0.25"/>
    <row r="59944" ht="0" hidden="1" customHeight="1" x14ac:dyDescent="0.25"/>
    <row r="59945" ht="0" hidden="1" customHeight="1" x14ac:dyDescent="0.25"/>
    <row r="59946" ht="0" hidden="1" customHeight="1" x14ac:dyDescent="0.25"/>
    <row r="59947" ht="0" hidden="1" customHeight="1" x14ac:dyDescent="0.25"/>
    <row r="59948" ht="0" hidden="1" customHeight="1" x14ac:dyDescent="0.25"/>
    <row r="59949" ht="0" hidden="1" customHeight="1" x14ac:dyDescent="0.25"/>
    <row r="59950" ht="0" hidden="1" customHeight="1" x14ac:dyDescent="0.25"/>
    <row r="59951" ht="0" hidden="1" customHeight="1" x14ac:dyDescent="0.25"/>
    <row r="59952" ht="0" hidden="1" customHeight="1" x14ac:dyDescent="0.25"/>
    <row r="59953" ht="0" hidden="1" customHeight="1" x14ac:dyDescent="0.25"/>
    <row r="59954" ht="0" hidden="1" customHeight="1" x14ac:dyDescent="0.25"/>
    <row r="59955" ht="0" hidden="1" customHeight="1" x14ac:dyDescent="0.25"/>
    <row r="59956" ht="0" hidden="1" customHeight="1" x14ac:dyDescent="0.25"/>
    <row r="59957" ht="0" hidden="1" customHeight="1" x14ac:dyDescent="0.25"/>
    <row r="59958" ht="0" hidden="1" customHeight="1" x14ac:dyDescent="0.25"/>
    <row r="59959" ht="0" hidden="1" customHeight="1" x14ac:dyDescent="0.25"/>
    <row r="59960" ht="0" hidden="1" customHeight="1" x14ac:dyDescent="0.25"/>
    <row r="59961" ht="0" hidden="1" customHeight="1" x14ac:dyDescent="0.25"/>
    <row r="59962" ht="0" hidden="1" customHeight="1" x14ac:dyDescent="0.25"/>
    <row r="59963" ht="0" hidden="1" customHeight="1" x14ac:dyDescent="0.25"/>
    <row r="59964" ht="0" hidden="1" customHeight="1" x14ac:dyDescent="0.25"/>
    <row r="59965" ht="0" hidden="1" customHeight="1" x14ac:dyDescent="0.25"/>
    <row r="59966" ht="0" hidden="1" customHeight="1" x14ac:dyDescent="0.25"/>
    <row r="59967" ht="0" hidden="1" customHeight="1" x14ac:dyDescent="0.25"/>
    <row r="59968" ht="0" hidden="1" customHeight="1" x14ac:dyDescent="0.25"/>
    <row r="59969" ht="0" hidden="1" customHeight="1" x14ac:dyDescent="0.25"/>
    <row r="59970" ht="0" hidden="1" customHeight="1" x14ac:dyDescent="0.25"/>
    <row r="59971" ht="0" hidden="1" customHeight="1" x14ac:dyDescent="0.25"/>
    <row r="59972" ht="0" hidden="1" customHeight="1" x14ac:dyDescent="0.25"/>
    <row r="59973" ht="0" hidden="1" customHeight="1" x14ac:dyDescent="0.25"/>
    <row r="59974" ht="0" hidden="1" customHeight="1" x14ac:dyDescent="0.25"/>
    <row r="59975" ht="0" hidden="1" customHeight="1" x14ac:dyDescent="0.25"/>
    <row r="59976" ht="0" hidden="1" customHeight="1" x14ac:dyDescent="0.25"/>
    <row r="59977" ht="0" hidden="1" customHeight="1" x14ac:dyDescent="0.25"/>
    <row r="59978" ht="0" hidden="1" customHeight="1" x14ac:dyDescent="0.25"/>
    <row r="59979" ht="0" hidden="1" customHeight="1" x14ac:dyDescent="0.25"/>
    <row r="59980" ht="0" hidden="1" customHeight="1" x14ac:dyDescent="0.25"/>
    <row r="59981" ht="0" hidden="1" customHeight="1" x14ac:dyDescent="0.25"/>
    <row r="59982" ht="0" hidden="1" customHeight="1" x14ac:dyDescent="0.25"/>
    <row r="59983" ht="0" hidden="1" customHeight="1" x14ac:dyDescent="0.25"/>
    <row r="59984" ht="0" hidden="1" customHeight="1" x14ac:dyDescent="0.25"/>
    <row r="59985" ht="0" hidden="1" customHeight="1" x14ac:dyDescent="0.25"/>
    <row r="59986" ht="0" hidden="1" customHeight="1" x14ac:dyDescent="0.25"/>
    <row r="59987" ht="0" hidden="1" customHeight="1" x14ac:dyDescent="0.25"/>
    <row r="59988" ht="0" hidden="1" customHeight="1" x14ac:dyDescent="0.25"/>
    <row r="59989" ht="0" hidden="1" customHeight="1" x14ac:dyDescent="0.25"/>
    <row r="59990" ht="0" hidden="1" customHeight="1" x14ac:dyDescent="0.25"/>
    <row r="59991" ht="0" hidden="1" customHeight="1" x14ac:dyDescent="0.25"/>
    <row r="59992" ht="0" hidden="1" customHeight="1" x14ac:dyDescent="0.25"/>
    <row r="59993" ht="0" hidden="1" customHeight="1" x14ac:dyDescent="0.25"/>
    <row r="59994" ht="0" hidden="1" customHeight="1" x14ac:dyDescent="0.25"/>
    <row r="59995" ht="0" hidden="1" customHeight="1" x14ac:dyDescent="0.25"/>
    <row r="59996" ht="0" hidden="1" customHeight="1" x14ac:dyDescent="0.25"/>
    <row r="59997" ht="0" hidden="1" customHeight="1" x14ac:dyDescent="0.25"/>
    <row r="59998" ht="0" hidden="1" customHeight="1" x14ac:dyDescent="0.25"/>
    <row r="59999" ht="0" hidden="1" customHeight="1" x14ac:dyDescent="0.25"/>
    <row r="60000" ht="0" hidden="1" customHeight="1" x14ac:dyDescent="0.25"/>
    <row r="60001" ht="0" hidden="1" customHeight="1" x14ac:dyDescent="0.25"/>
    <row r="60002" ht="0" hidden="1" customHeight="1" x14ac:dyDescent="0.25"/>
    <row r="60003" ht="0" hidden="1" customHeight="1" x14ac:dyDescent="0.25"/>
    <row r="60004" ht="0" hidden="1" customHeight="1" x14ac:dyDescent="0.25"/>
    <row r="60005" ht="0" hidden="1" customHeight="1" x14ac:dyDescent="0.25"/>
    <row r="60006" ht="0" hidden="1" customHeight="1" x14ac:dyDescent="0.25"/>
    <row r="60007" ht="0" hidden="1" customHeight="1" x14ac:dyDescent="0.25"/>
    <row r="60008" ht="0" hidden="1" customHeight="1" x14ac:dyDescent="0.25"/>
    <row r="60009" ht="0" hidden="1" customHeight="1" x14ac:dyDescent="0.25"/>
    <row r="60010" ht="0" hidden="1" customHeight="1" x14ac:dyDescent="0.25"/>
    <row r="60011" ht="0" hidden="1" customHeight="1" x14ac:dyDescent="0.25"/>
    <row r="60012" ht="0" hidden="1" customHeight="1" x14ac:dyDescent="0.25"/>
    <row r="60013" ht="0" hidden="1" customHeight="1" x14ac:dyDescent="0.25"/>
    <row r="60014" ht="0" hidden="1" customHeight="1" x14ac:dyDescent="0.25"/>
    <row r="60015" ht="0" hidden="1" customHeight="1" x14ac:dyDescent="0.25"/>
    <row r="60016" ht="0" hidden="1" customHeight="1" x14ac:dyDescent="0.25"/>
    <row r="60017" ht="0" hidden="1" customHeight="1" x14ac:dyDescent="0.25"/>
    <row r="60018" ht="0" hidden="1" customHeight="1" x14ac:dyDescent="0.25"/>
    <row r="60019" ht="0" hidden="1" customHeight="1" x14ac:dyDescent="0.25"/>
    <row r="60020" ht="0" hidden="1" customHeight="1" x14ac:dyDescent="0.25"/>
    <row r="60021" ht="0" hidden="1" customHeight="1" x14ac:dyDescent="0.25"/>
    <row r="60022" ht="0" hidden="1" customHeight="1" x14ac:dyDescent="0.25"/>
    <row r="60023" ht="0" hidden="1" customHeight="1" x14ac:dyDescent="0.25"/>
    <row r="60024" ht="0" hidden="1" customHeight="1" x14ac:dyDescent="0.25"/>
    <row r="60025" ht="0" hidden="1" customHeight="1" x14ac:dyDescent="0.25"/>
    <row r="60026" ht="0" hidden="1" customHeight="1" x14ac:dyDescent="0.25"/>
    <row r="60027" ht="0" hidden="1" customHeight="1" x14ac:dyDescent="0.25"/>
    <row r="60028" ht="0" hidden="1" customHeight="1" x14ac:dyDescent="0.25"/>
    <row r="60029" ht="0" hidden="1" customHeight="1" x14ac:dyDescent="0.25"/>
    <row r="60030" ht="0" hidden="1" customHeight="1" x14ac:dyDescent="0.25"/>
    <row r="60031" ht="0" hidden="1" customHeight="1" x14ac:dyDescent="0.25"/>
    <row r="60032" ht="0" hidden="1" customHeight="1" x14ac:dyDescent="0.25"/>
    <row r="60033" ht="0" hidden="1" customHeight="1" x14ac:dyDescent="0.25"/>
    <row r="60034" ht="0" hidden="1" customHeight="1" x14ac:dyDescent="0.25"/>
    <row r="60035" ht="0" hidden="1" customHeight="1" x14ac:dyDescent="0.25"/>
    <row r="60036" ht="0" hidden="1" customHeight="1" x14ac:dyDescent="0.25"/>
    <row r="60037" ht="0" hidden="1" customHeight="1" x14ac:dyDescent="0.25"/>
    <row r="60038" ht="0" hidden="1" customHeight="1" x14ac:dyDescent="0.25"/>
    <row r="60039" ht="0" hidden="1" customHeight="1" x14ac:dyDescent="0.25"/>
    <row r="60040" ht="0" hidden="1" customHeight="1" x14ac:dyDescent="0.25"/>
    <row r="60041" ht="0" hidden="1" customHeight="1" x14ac:dyDescent="0.25"/>
    <row r="60042" ht="0" hidden="1" customHeight="1" x14ac:dyDescent="0.25"/>
    <row r="60043" ht="0" hidden="1" customHeight="1" x14ac:dyDescent="0.25"/>
    <row r="60044" ht="0" hidden="1" customHeight="1" x14ac:dyDescent="0.25"/>
    <row r="60045" ht="0" hidden="1" customHeight="1" x14ac:dyDescent="0.25"/>
    <row r="60046" ht="0" hidden="1" customHeight="1" x14ac:dyDescent="0.25"/>
    <row r="60047" ht="0" hidden="1" customHeight="1" x14ac:dyDescent="0.25"/>
    <row r="60048" ht="0" hidden="1" customHeight="1" x14ac:dyDescent="0.25"/>
    <row r="60049" ht="0" hidden="1" customHeight="1" x14ac:dyDescent="0.25"/>
    <row r="60050" ht="0" hidden="1" customHeight="1" x14ac:dyDescent="0.25"/>
    <row r="60051" ht="0" hidden="1" customHeight="1" x14ac:dyDescent="0.25"/>
    <row r="60052" ht="0" hidden="1" customHeight="1" x14ac:dyDescent="0.25"/>
    <row r="60053" ht="0" hidden="1" customHeight="1" x14ac:dyDescent="0.25"/>
    <row r="60054" ht="0" hidden="1" customHeight="1" x14ac:dyDescent="0.25"/>
    <row r="60055" ht="0" hidden="1" customHeight="1" x14ac:dyDescent="0.25"/>
    <row r="60056" ht="0" hidden="1" customHeight="1" x14ac:dyDescent="0.25"/>
    <row r="60057" ht="0" hidden="1" customHeight="1" x14ac:dyDescent="0.25"/>
    <row r="60058" ht="0" hidden="1" customHeight="1" x14ac:dyDescent="0.25"/>
    <row r="60059" ht="0" hidden="1" customHeight="1" x14ac:dyDescent="0.25"/>
    <row r="60060" ht="0" hidden="1" customHeight="1" x14ac:dyDescent="0.25"/>
    <row r="60061" ht="0" hidden="1" customHeight="1" x14ac:dyDescent="0.25"/>
    <row r="60062" ht="0" hidden="1" customHeight="1" x14ac:dyDescent="0.25"/>
    <row r="60063" ht="0" hidden="1" customHeight="1" x14ac:dyDescent="0.25"/>
    <row r="60064" ht="0" hidden="1" customHeight="1" x14ac:dyDescent="0.25"/>
    <row r="60065" ht="0" hidden="1" customHeight="1" x14ac:dyDescent="0.25"/>
    <row r="60066" ht="0" hidden="1" customHeight="1" x14ac:dyDescent="0.25"/>
    <row r="60067" ht="0" hidden="1" customHeight="1" x14ac:dyDescent="0.25"/>
    <row r="60068" ht="0" hidden="1" customHeight="1" x14ac:dyDescent="0.25"/>
    <row r="60069" ht="0" hidden="1" customHeight="1" x14ac:dyDescent="0.25"/>
    <row r="60070" ht="0" hidden="1" customHeight="1" x14ac:dyDescent="0.25"/>
    <row r="60071" ht="0" hidden="1" customHeight="1" x14ac:dyDescent="0.25"/>
    <row r="60072" ht="0" hidden="1" customHeight="1" x14ac:dyDescent="0.25"/>
    <row r="60073" ht="0" hidden="1" customHeight="1" x14ac:dyDescent="0.25"/>
    <row r="60074" ht="0" hidden="1" customHeight="1" x14ac:dyDescent="0.25"/>
    <row r="60075" ht="0" hidden="1" customHeight="1" x14ac:dyDescent="0.25"/>
    <row r="60076" ht="0" hidden="1" customHeight="1" x14ac:dyDescent="0.25"/>
    <row r="60077" ht="0" hidden="1" customHeight="1" x14ac:dyDescent="0.25"/>
    <row r="60078" ht="0" hidden="1" customHeight="1" x14ac:dyDescent="0.25"/>
    <row r="60079" ht="0" hidden="1" customHeight="1" x14ac:dyDescent="0.25"/>
    <row r="60080" ht="0" hidden="1" customHeight="1" x14ac:dyDescent="0.25"/>
    <row r="60081" ht="0" hidden="1" customHeight="1" x14ac:dyDescent="0.25"/>
    <row r="60082" ht="0" hidden="1" customHeight="1" x14ac:dyDescent="0.25"/>
    <row r="60083" ht="0" hidden="1" customHeight="1" x14ac:dyDescent="0.25"/>
    <row r="60084" ht="0" hidden="1" customHeight="1" x14ac:dyDescent="0.25"/>
    <row r="60085" ht="0" hidden="1" customHeight="1" x14ac:dyDescent="0.25"/>
    <row r="60086" ht="0" hidden="1" customHeight="1" x14ac:dyDescent="0.25"/>
    <row r="60087" ht="0" hidden="1" customHeight="1" x14ac:dyDescent="0.25"/>
    <row r="60088" ht="0" hidden="1" customHeight="1" x14ac:dyDescent="0.25"/>
    <row r="60089" ht="0" hidden="1" customHeight="1" x14ac:dyDescent="0.25"/>
    <row r="60090" ht="0" hidden="1" customHeight="1" x14ac:dyDescent="0.25"/>
    <row r="60091" ht="0" hidden="1" customHeight="1" x14ac:dyDescent="0.25"/>
    <row r="60092" ht="0" hidden="1" customHeight="1" x14ac:dyDescent="0.25"/>
    <row r="60093" ht="0" hidden="1" customHeight="1" x14ac:dyDescent="0.25"/>
    <row r="60094" ht="0" hidden="1" customHeight="1" x14ac:dyDescent="0.25"/>
    <row r="60095" ht="0" hidden="1" customHeight="1" x14ac:dyDescent="0.25"/>
    <row r="60096" ht="0" hidden="1" customHeight="1" x14ac:dyDescent="0.25"/>
    <row r="60097" ht="0" hidden="1" customHeight="1" x14ac:dyDescent="0.25"/>
    <row r="60098" ht="0" hidden="1" customHeight="1" x14ac:dyDescent="0.25"/>
    <row r="60099" ht="0" hidden="1" customHeight="1" x14ac:dyDescent="0.25"/>
    <row r="60100" ht="0" hidden="1" customHeight="1" x14ac:dyDescent="0.25"/>
    <row r="60101" ht="0" hidden="1" customHeight="1" x14ac:dyDescent="0.25"/>
    <row r="60102" ht="0" hidden="1" customHeight="1" x14ac:dyDescent="0.25"/>
    <row r="60103" ht="0" hidden="1" customHeight="1" x14ac:dyDescent="0.25"/>
    <row r="60104" ht="0" hidden="1" customHeight="1" x14ac:dyDescent="0.25"/>
    <row r="60105" ht="0" hidden="1" customHeight="1" x14ac:dyDescent="0.25"/>
    <row r="60106" ht="0" hidden="1" customHeight="1" x14ac:dyDescent="0.25"/>
    <row r="60107" ht="0" hidden="1" customHeight="1" x14ac:dyDescent="0.25"/>
    <row r="60108" ht="0" hidden="1" customHeight="1" x14ac:dyDescent="0.25"/>
    <row r="60109" ht="0" hidden="1" customHeight="1" x14ac:dyDescent="0.25"/>
    <row r="60110" ht="0" hidden="1" customHeight="1" x14ac:dyDescent="0.25"/>
    <row r="60111" ht="0" hidden="1" customHeight="1" x14ac:dyDescent="0.25"/>
    <row r="60112" ht="0" hidden="1" customHeight="1" x14ac:dyDescent="0.25"/>
    <row r="60113" ht="0" hidden="1" customHeight="1" x14ac:dyDescent="0.25"/>
    <row r="60114" ht="0" hidden="1" customHeight="1" x14ac:dyDescent="0.25"/>
    <row r="60115" ht="0" hidden="1" customHeight="1" x14ac:dyDescent="0.25"/>
    <row r="60116" ht="0" hidden="1" customHeight="1" x14ac:dyDescent="0.25"/>
    <row r="60117" ht="0" hidden="1" customHeight="1" x14ac:dyDescent="0.25"/>
    <row r="60118" ht="0" hidden="1" customHeight="1" x14ac:dyDescent="0.25"/>
    <row r="60119" ht="0" hidden="1" customHeight="1" x14ac:dyDescent="0.25"/>
    <row r="60120" ht="0" hidden="1" customHeight="1" x14ac:dyDescent="0.25"/>
    <row r="60121" ht="0" hidden="1" customHeight="1" x14ac:dyDescent="0.25"/>
    <row r="60122" ht="0" hidden="1" customHeight="1" x14ac:dyDescent="0.25"/>
    <row r="60123" ht="0" hidden="1" customHeight="1" x14ac:dyDescent="0.25"/>
    <row r="60124" ht="0" hidden="1" customHeight="1" x14ac:dyDescent="0.25"/>
    <row r="60125" ht="0" hidden="1" customHeight="1" x14ac:dyDescent="0.25"/>
    <row r="60126" ht="0" hidden="1" customHeight="1" x14ac:dyDescent="0.25"/>
    <row r="60127" ht="0" hidden="1" customHeight="1" x14ac:dyDescent="0.25"/>
    <row r="60128" ht="0" hidden="1" customHeight="1" x14ac:dyDescent="0.25"/>
    <row r="60129" ht="0" hidden="1" customHeight="1" x14ac:dyDescent="0.25"/>
    <row r="60130" ht="0" hidden="1" customHeight="1" x14ac:dyDescent="0.25"/>
    <row r="60131" ht="0" hidden="1" customHeight="1" x14ac:dyDescent="0.25"/>
    <row r="60132" ht="0" hidden="1" customHeight="1" x14ac:dyDescent="0.25"/>
    <row r="60133" ht="0" hidden="1" customHeight="1" x14ac:dyDescent="0.25"/>
    <row r="60134" ht="0" hidden="1" customHeight="1" x14ac:dyDescent="0.25"/>
    <row r="60135" ht="0" hidden="1" customHeight="1" x14ac:dyDescent="0.25"/>
    <row r="60136" ht="0" hidden="1" customHeight="1" x14ac:dyDescent="0.25"/>
    <row r="60137" ht="0" hidden="1" customHeight="1" x14ac:dyDescent="0.25"/>
    <row r="60138" ht="0" hidden="1" customHeight="1" x14ac:dyDescent="0.25"/>
    <row r="60139" ht="0" hidden="1" customHeight="1" x14ac:dyDescent="0.25"/>
    <row r="60140" ht="0" hidden="1" customHeight="1" x14ac:dyDescent="0.25"/>
    <row r="60141" ht="0" hidden="1" customHeight="1" x14ac:dyDescent="0.25"/>
    <row r="60142" ht="0" hidden="1" customHeight="1" x14ac:dyDescent="0.25"/>
    <row r="60143" ht="0" hidden="1" customHeight="1" x14ac:dyDescent="0.25"/>
    <row r="60144" ht="0" hidden="1" customHeight="1" x14ac:dyDescent="0.25"/>
    <row r="60145" ht="0" hidden="1" customHeight="1" x14ac:dyDescent="0.25"/>
    <row r="60146" ht="0" hidden="1" customHeight="1" x14ac:dyDescent="0.25"/>
    <row r="60147" ht="0" hidden="1" customHeight="1" x14ac:dyDescent="0.25"/>
    <row r="60148" ht="0" hidden="1" customHeight="1" x14ac:dyDescent="0.25"/>
    <row r="60149" ht="0" hidden="1" customHeight="1" x14ac:dyDescent="0.25"/>
    <row r="60150" ht="0" hidden="1" customHeight="1" x14ac:dyDescent="0.25"/>
    <row r="60151" ht="0" hidden="1" customHeight="1" x14ac:dyDescent="0.25"/>
    <row r="60152" ht="0" hidden="1" customHeight="1" x14ac:dyDescent="0.25"/>
    <row r="60153" ht="0" hidden="1" customHeight="1" x14ac:dyDescent="0.25"/>
    <row r="60154" ht="0" hidden="1" customHeight="1" x14ac:dyDescent="0.25"/>
    <row r="60155" ht="0" hidden="1" customHeight="1" x14ac:dyDescent="0.25"/>
    <row r="60156" ht="0" hidden="1" customHeight="1" x14ac:dyDescent="0.25"/>
    <row r="60157" ht="0" hidden="1" customHeight="1" x14ac:dyDescent="0.25"/>
    <row r="60158" ht="0" hidden="1" customHeight="1" x14ac:dyDescent="0.25"/>
    <row r="60159" ht="0" hidden="1" customHeight="1" x14ac:dyDescent="0.25"/>
    <row r="60160" ht="0" hidden="1" customHeight="1" x14ac:dyDescent="0.25"/>
    <row r="60161" ht="0" hidden="1" customHeight="1" x14ac:dyDescent="0.25"/>
    <row r="60162" ht="0" hidden="1" customHeight="1" x14ac:dyDescent="0.25"/>
    <row r="60163" ht="0" hidden="1" customHeight="1" x14ac:dyDescent="0.25"/>
    <row r="60164" ht="0" hidden="1" customHeight="1" x14ac:dyDescent="0.25"/>
    <row r="60165" ht="0" hidden="1" customHeight="1" x14ac:dyDescent="0.25"/>
    <row r="60166" ht="0" hidden="1" customHeight="1" x14ac:dyDescent="0.25"/>
    <row r="60167" ht="0" hidden="1" customHeight="1" x14ac:dyDescent="0.25"/>
    <row r="60168" ht="0" hidden="1" customHeight="1" x14ac:dyDescent="0.25"/>
    <row r="60169" ht="0" hidden="1" customHeight="1" x14ac:dyDescent="0.25"/>
    <row r="60170" ht="0" hidden="1" customHeight="1" x14ac:dyDescent="0.25"/>
    <row r="60171" ht="0" hidden="1" customHeight="1" x14ac:dyDescent="0.25"/>
    <row r="60172" ht="0" hidden="1" customHeight="1" x14ac:dyDescent="0.25"/>
    <row r="60173" ht="0" hidden="1" customHeight="1" x14ac:dyDescent="0.25"/>
    <row r="60174" ht="0" hidden="1" customHeight="1" x14ac:dyDescent="0.25"/>
    <row r="60175" ht="0" hidden="1" customHeight="1" x14ac:dyDescent="0.25"/>
    <row r="60176" ht="0" hidden="1" customHeight="1" x14ac:dyDescent="0.25"/>
    <row r="60177" ht="0" hidden="1" customHeight="1" x14ac:dyDescent="0.25"/>
    <row r="60178" ht="0" hidden="1" customHeight="1" x14ac:dyDescent="0.25"/>
    <row r="60179" ht="0" hidden="1" customHeight="1" x14ac:dyDescent="0.25"/>
    <row r="60180" ht="0" hidden="1" customHeight="1" x14ac:dyDescent="0.25"/>
    <row r="60181" ht="0" hidden="1" customHeight="1" x14ac:dyDescent="0.25"/>
    <row r="60182" ht="0" hidden="1" customHeight="1" x14ac:dyDescent="0.25"/>
    <row r="60183" ht="0" hidden="1" customHeight="1" x14ac:dyDescent="0.25"/>
    <row r="60184" ht="0" hidden="1" customHeight="1" x14ac:dyDescent="0.25"/>
    <row r="60185" ht="0" hidden="1" customHeight="1" x14ac:dyDescent="0.25"/>
    <row r="60186" ht="0" hidden="1" customHeight="1" x14ac:dyDescent="0.25"/>
    <row r="60187" ht="0" hidden="1" customHeight="1" x14ac:dyDescent="0.25"/>
    <row r="60188" ht="0" hidden="1" customHeight="1" x14ac:dyDescent="0.25"/>
    <row r="60189" ht="0" hidden="1" customHeight="1" x14ac:dyDescent="0.25"/>
    <row r="60190" ht="0" hidden="1" customHeight="1" x14ac:dyDescent="0.25"/>
    <row r="60191" ht="0" hidden="1" customHeight="1" x14ac:dyDescent="0.25"/>
    <row r="60192" ht="0" hidden="1" customHeight="1" x14ac:dyDescent="0.25"/>
    <row r="60193" ht="0" hidden="1" customHeight="1" x14ac:dyDescent="0.25"/>
    <row r="60194" ht="0" hidden="1" customHeight="1" x14ac:dyDescent="0.25"/>
    <row r="60195" ht="0" hidden="1" customHeight="1" x14ac:dyDescent="0.25"/>
    <row r="60196" ht="0" hidden="1" customHeight="1" x14ac:dyDescent="0.25"/>
    <row r="60197" ht="0" hidden="1" customHeight="1" x14ac:dyDescent="0.25"/>
    <row r="60198" ht="0" hidden="1" customHeight="1" x14ac:dyDescent="0.25"/>
    <row r="60199" ht="0" hidden="1" customHeight="1" x14ac:dyDescent="0.25"/>
    <row r="60200" ht="0" hidden="1" customHeight="1" x14ac:dyDescent="0.25"/>
    <row r="60201" ht="0" hidden="1" customHeight="1" x14ac:dyDescent="0.25"/>
    <row r="60202" ht="0" hidden="1" customHeight="1" x14ac:dyDescent="0.25"/>
    <row r="60203" ht="0" hidden="1" customHeight="1" x14ac:dyDescent="0.25"/>
    <row r="60204" ht="0" hidden="1" customHeight="1" x14ac:dyDescent="0.25"/>
    <row r="60205" ht="0" hidden="1" customHeight="1" x14ac:dyDescent="0.25"/>
    <row r="60206" ht="0" hidden="1" customHeight="1" x14ac:dyDescent="0.25"/>
    <row r="60207" ht="0" hidden="1" customHeight="1" x14ac:dyDescent="0.25"/>
    <row r="60208" ht="0" hidden="1" customHeight="1" x14ac:dyDescent="0.25"/>
    <row r="60209" ht="0" hidden="1" customHeight="1" x14ac:dyDescent="0.25"/>
    <row r="60210" ht="0" hidden="1" customHeight="1" x14ac:dyDescent="0.25"/>
    <row r="60211" ht="0" hidden="1" customHeight="1" x14ac:dyDescent="0.25"/>
    <row r="60212" ht="0" hidden="1" customHeight="1" x14ac:dyDescent="0.25"/>
    <row r="60213" ht="0" hidden="1" customHeight="1" x14ac:dyDescent="0.25"/>
    <row r="60214" ht="0" hidden="1" customHeight="1" x14ac:dyDescent="0.25"/>
    <row r="60215" ht="0" hidden="1" customHeight="1" x14ac:dyDescent="0.25"/>
    <row r="60216" ht="0" hidden="1" customHeight="1" x14ac:dyDescent="0.25"/>
    <row r="60217" ht="0" hidden="1" customHeight="1" x14ac:dyDescent="0.25"/>
    <row r="60218" ht="0" hidden="1" customHeight="1" x14ac:dyDescent="0.25"/>
    <row r="60219" ht="0" hidden="1" customHeight="1" x14ac:dyDescent="0.25"/>
    <row r="60220" ht="0" hidden="1" customHeight="1" x14ac:dyDescent="0.25"/>
    <row r="60221" ht="0" hidden="1" customHeight="1" x14ac:dyDescent="0.25"/>
    <row r="60222" ht="0" hidden="1" customHeight="1" x14ac:dyDescent="0.25"/>
    <row r="60223" ht="0" hidden="1" customHeight="1" x14ac:dyDescent="0.25"/>
    <row r="60224" ht="0" hidden="1" customHeight="1" x14ac:dyDescent="0.25"/>
    <row r="60225" ht="0" hidden="1" customHeight="1" x14ac:dyDescent="0.25"/>
    <row r="60226" ht="0" hidden="1" customHeight="1" x14ac:dyDescent="0.25"/>
    <row r="60227" ht="0" hidden="1" customHeight="1" x14ac:dyDescent="0.25"/>
    <row r="60228" ht="0" hidden="1" customHeight="1" x14ac:dyDescent="0.25"/>
    <row r="60229" ht="0" hidden="1" customHeight="1" x14ac:dyDescent="0.25"/>
    <row r="60230" ht="0" hidden="1" customHeight="1" x14ac:dyDescent="0.25"/>
    <row r="60231" ht="0" hidden="1" customHeight="1" x14ac:dyDescent="0.25"/>
    <row r="60232" ht="0" hidden="1" customHeight="1" x14ac:dyDescent="0.25"/>
    <row r="60233" ht="0" hidden="1" customHeight="1" x14ac:dyDescent="0.25"/>
    <row r="60234" ht="0" hidden="1" customHeight="1" x14ac:dyDescent="0.25"/>
    <row r="60235" ht="0" hidden="1" customHeight="1" x14ac:dyDescent="0.25"/>
    <row r="60236" ht="0" hidden="1" customHeight="1" x14ac:dyDescent="0.25"/>
    <row r="60237" ht="0" hidden="1" customHeight="1" x14ac:dyDescent="0.25"/>
    <row r="60238" ht="0" hidden="1" customHeight="1" x14ac:dyDescent="0.25"/>
    <row r="60239" ht="0" hidden="1" customHeight="1" x14ac:dyDescent="0.25"/>
    <row r="60240" ht="0" hidden="1" customHeight="1" x14ac:dyDescent="0.25"/>
    <row r="60241" ht="0" hidden="1" customHeight="1" x14ac:dyDescent="0.25"/>
    <row r="60242" ht="0" hidden="1" customHeight="1" x14ac:dyDescent="0.25"/>
    <row r="60243" ht="0" hidden="1" customHeight="1" x14ac:dyDescent="0.25"/>
    <row r="60244" ht="0" hidden="1" customHeight="1" x14ac:dyDescent="0.25"/>
    <row r="60245" ht="0" hidden="1" customHeight="1" x14ac:dyDescent="0.25"/>
    <row r="60246" ht="0" hidden="1" customHeight="1" x14ac:dyDescent="0.25"/>
    <row r="60247" ht="0" hidden="1" customHeight="1" x14ac:dyDescent="0.25"/>
    <row r="60248" ht="0" hidden="1" customHeight="1" x14ac:dyDescent="0.25"/>
    <row r="60249" ht="0" hidden="1" customHeight="1" x14ac:dyDescent="0.25"/>
    <row r="60250" ht="0" hidden="1" customHeight="1" x14ac:dyDescent="0.25"/>
    <row r="60251" ht="0" hidden="1" customHeight="1" x14ac:dyDescent="0.25"/>
    <row r="60252" ht="0" hidden="1" customHeight="1" x14ac:dyDescent="0.25"/>
    <row r="60253" ht="0" hidden="1" customHeight="1" x14ac:dyDescent="0.25"/>
    <row r="60254" ht="0" hidden="1" customHeight="1" x14ac:dyDescent="0.25"/>
    <row r="60255" ht="0" hidden="1" customHeight="1" x14ac:dyDescent="0.25"/>
    <row r="60256" ht="0" hidden="1" customHeight="1" x14ac:dyDescent="0.25"/>
    <row r="60257" ht="0" hidden="1" customHeight="1" x14ac:dyDescent="0.25"/>
    <row r="60258" ht="0" hidden="1" customHeight="1" x14ac:dyDescent="0.25"/>
    <row r="60259" ht="0" hidden="1" customHeight="1" x14ac:dyDescent="0.25"/>
    <row r="60260" ht="0" hidden="1" customHeight="1" x14ac:dyDescent="0.25"/>
    <row r="60261" ht="0" hidden="1" customHeight="1" x14ac:dyDescent="0.25"/>
    <row r="60262" ht="0" hidden="1" customHeight="1" x14ac:dyDescent="0.25"/>
    <row r="60263" ht="0" hidden="1" customHeight="1" x14ac:dyDescent="0.25"/>
    <row r="60264" ht="0" hidden="1" customHeight="1" x14ac:dyDescent="0.25"/>
    <row r="60265" ht="0" hidden="1" customHeight="1" x14ac:dyDescent="0.25"/>
    <row r="60266" ht="0" hidden="1" customHeight="1" x14ac:dyDescent="0.25"/>
    <row r="60267" ht="0" hidden="1" customHeight="1" x14ac:dyDescent="0.25"/>
    <row r="60268" ht="0" hidden="1" customHeight="1" x14ac:dyDescent="0.25"/>
    <row r="60269" ht="0" hidden="1" customHeight="1" x14ac:dyDescent="0.25"/>
    <row r="60270" ht="0" hidden="1" customHeight="1" x14ac:dyDescent="0.25"/>
    <row r="60271" ht="0" hidden="1" customHeight="1" x14ac:dyDescent="0.25"/>
    <row r="60272" ht="0" hidden="1" customHeight="1" x14ac:dyDescent="0.25"/>
    <row r="60273" ht="0" hidden="1" customHeight="1" x14ac:dyDescent="0.25"/>
    <row r="60274" ht="0" hidden="1" customHeight="1" x14ac:dyDescent="0.25"/>
    <row r="60275" ht="0" hidden="1" customHeight="1" x14ac:dyDescent="0.25"/>
    <row r="60276" ht="0" hidden="1" customHeight="1" x14ac:dyDescent="0.25"/>
    <row r="60277" ht="0" hidden="1" customHeight="1" x14ac:dyDescent="0.25"/>
    <row r="60278" ht="0" hidden="1" customHeight="1" x14ac:dyDescent="0.25"/>
    <row r="60279" ht="0" hidden="1" customHeight="1" x14ac:dyDescent="0.25"/>
    <row r="60280" ht="0" hidden="1" customHeight="1" x14ac:dyDescent="0.25"/>
    <row r="60281" ht="0" hidden="1" customHeight="1" x14ac:dyDescent="0.25"/>
    <row r="60282" ht="0" hidden="1" customHeight="1" x14ac:dyDescent="0.25"/>
    <row r="60283" ht="0" hidden="1" customHeight="1" x14ac:dyDescent="0.25"/>
    <row r="60284" ht="0" hidden="1" customHeight="1" x14ac:dyDescent="0.25"/>
    <row r="60285" ht="0" hidden="1" customHeight="1" x14ac:dyDescent="0.25"/>
    <row r="60286" ht="0" hidden="1" customHeight="1" x14ac:dyDescent="0.25"/>
    <row r="60287" ht="0" hidden="1" customHeight="1" x14ac:dyDescent="0.25"/>
    <row r="60288" ht="0" hidden="1" customHeight="1" x14ac:dyDescent="0.25"/>
    <row r="60289" ht="0" hidden="1" customHeight="1" x14ac:dyDescent="0.25"/>
    <row r="60290" ht="0" hidden="1" customHeight="1" x14ac:dyDescent="0.25"/>
    <row r="60291" ht="0" hidden="1" customHeight="1" x14ac:dyDescent="0.25"/>
    <row r="60292" ht="0" hidden="1" customHeight="1" x14ac:dyDescent="0.25"/>
    <row r="60293" ht="0" hidden="1" customHeight="1" x14ac:dyDescent="0.25"/>
    <row r="60294" ht="0" hidden="1" customHeight="1" x14ac:dyDescent="0.25"/>
    <row r="60295" ht="0" hidden="1" customHeight="1" x14ac:dyDescent="0.25"/>
    <row r="60296" ht="0" hidden="1" customHeight="1" x14ac:dyDescent="0.25"/>
    <row r="60297" ht="0" hidden="1" customHeight="1" x14ac:dyDescent="0.25"/>
    <row r="60298" ht="0" hidden="1" customHeight="1" x14ac:dyDescent="0.25"/>
    <row r="60299" ht="0" hidden="1" customHeight="1" x14ac:dyDescent="0.25"/>
    <row r="60300" ht="0" hidden="1" customHeight="1" x14ac:dyDescent="0.25"/>
    <row r="60301" ht="0" hidden="1" customHeight="1" x14ac:dyDescent="0.25"/>
    <row r="60302" ht="0" hidden="1" customHeight="1" x14ac:dyDescent="0.25"/>
    <row r="60303" ht="0" hidden="1" customHeight="1" x14ac:dyDescent="0.25"/>
    <row r="60304" ht="0" hidden="1" customHeight="1" x14ac:dyDescent="0.25"/>
    <row r="60305" ht="0" hidden="1" customHeight="1" x14ac:dyDescent="0.25"/>
    <row r="60306" ht="0" hidden="1" customHeight="1" x14ac:dyDescent="0.25"/>
    <row r="60307" ht="0" hidden="1" customHeight="1" x14ac:dyDescent="0.25"/>
    <row r="60308" ht="0" hidden="1" customHeight="1" x14ac:dyDescent="0.25"/>
    <row r="60309" ht="0" hidden="1" customHeight="1" x14ac:dyDescent="0.25"/>
    <row r="60310" ht="0" hidden="1" customHeight="1" x14ac:dyDescent="0.25"/>
    <row r="60311" ht="0" hidden="1" customHeight="1" x14ac:dyDescent="0.25"/>
    <row r="60312" ht="0" hidden="1" customHeight="1" x14ac:dyDescent="0.25"/>
    <row r="60313" ht="0" hidden="1" customHeight="1" x14ac:dyDescent="0.25"/>
    <row r="60314" ht="0" hidden="1" customHeight="1" x14ac:dyDescent="0.25"/>
    <row r="60315" ht="0" hidden="1" customHeight="1" x14ac:dyDescent="0.25"/>
    <row r="60316" ht="0" hidden="1" customHeight="1" x14ac:dyDescent="0.25"/>
    <row r="60317" ht="0" hidden="1" customHeight="1" x14ac:dyDescent="0.25"/>
    <row r="60318" ht="0" hidden="1" customHeight="1" x14ac:dyDescent="0.25"/>
    <row r="60319" ht="0" hidden="1" customHeight="1" x14ac:dyDescent="0.25"/>
    <row r="60320" ht="0" hidden="1" customHeight="1" x14ac:dyDescent="0.25"/>
    <row r="60321" ht="0" hidden="1" customHeight="1" x14ac:dyDescent="0.25"/>
    <row r="60322" ht="0" hidden="1" customHeight="1" x14ac:dyDescent="0.25"/>
    <row r="60323" ht="0" hidden="1" customHeight="1" x14ac:dyDescent="0.25"/>
    <row r="60324" ht="0" hidden="1" customHeight="1" x14ac:dyDescent="0.25"/>
    <row r="60325" ht="0" hidden="1" customHeight="1" x14ac:dyDescent="0.25"/>
    <row r="60326" ht="0" hidden="1" customHeight="1" x14ac:dyDescent="0.25"/>
    <row r="60327" ht="0" hidden="1" customHeight="1" x14ac:dyDescent="0.25"/>
    <row r="60328" ht="0" hidden="1" customHeight="1" x14ac:dyDescent="0.25"/>
    <row r="60329" ht="0" hidden="1" customHeight="1" x14ac:dyDescent="0.25"/>
    <row r="60330" ht="0" hidden="1" customHeight="1" x14ac:dyDescent="0.25"/>
    <row r="60331" ht="0" hidden="1" customHeight="1" x14ac:dyDescent="0.25"/>
    <row r="60332" ht="0" hidden="1" customHeight="1" x14ac:dyDescent="0.25"/>
    <row r="60333" ht="0" hidden="1" customHeight="1" x14ac:dyDescent="0.25"/>
    <row r="60334" ht="0" hidden="1" customHeight="1" x14ac:dyDescent="0.25"/>
    <row r="60335" ht="0" hidden="1" customHeight="1" x14ac:dyDescent="0.25"/>
    <row r="60336" ht="0" hidden="1" customHeight="1" x14ac:dyDescent="0.25"/>
    <row r="60337" ht="0" hidden="1" customHeight="1" x14ac:dyDescent="0.25"/>
    <row r="60338" ht="0" hidden="1" customHeight="1" x14ac:dyDescent="0.25"/>
    <row r="60339" ht="0" hidden="1" customHeight="1" x14ac:dyDescent="0.25"/>
    <row r="60340" ht="0" hidden="1" customHeight="1" x14ac:dyDescent="0.25"/>
    <row r="60341" ht="0" hidden="1" customHeight="1" x14ac:dyDescent="0.25"/>
    <row r="60342" ht="0" hidden="1" customHeight="1" x14ac:dyDescent="0.25"/>
    <row r="60343" ht="0" hidden="1" customHeight="1" x14ac:dyDescent="0.25"/>
    <row r="60344" ht="0" hidden="1" customHeight="1" x14ac:dyDescent="0.25"/>
    <row r="60345" ht="0" hidden="1" customHeight="1" x14ac:dyDescent="0.25"/>
    <row r="60346" ht="0" hidden="1" customHeight="1" x14ac:dyDescent="0.25"/>
    <row r="60347" ht="0" hidden="1" customHeight="1" x14ac:dyDescent="0.25"/>
    <row r="60348" ht="0" hidden="1" customHeight="1" x14ac:dyDescent="0.25"/>
    <row r="60349" ht="0" hidden="1" customHeight="1" x14ac:dyDescent="0.25"/>
    <row r="60350" ht="0" hidden="1" customHeight="1" x14ac:dyDescent="0.25"/>
    <row r="60351" ht="0" hidden="1" customHeight="1" x14ac:dyDescent="0.25"/>
    <row r="60352" ht="0" hidden="1" customHeight="1" x14ac:dyDescent="0.25"/>
    <row r="60353" ht="0" hidden="1" customHeight="1" x14ac:dyDescent="0.25"/>
    <row r="60354" ht="0" hidden="1" customHeight="1" x14ac:dyDescent="0.25"/>
    <row r="60355" ht="0" hidden="1" customHeight="1" x14ac:dyDescent="0.25"/>
    <row r="60356" ht="0" hidden="1" customHeight="1" x14ac:dyDescent="0.25"/>
    <row r="60357" ht="0" hidden="1" customHeight="1" x14ac:dyDescent="0.25"/>
    <row r="60358" ht="0" hidden="1" customHeight="1" x14ac:dyDescent="0.25"/>
    <row r="60359" ht="0" hidden="1" customHeight="1" x14ac:dyDescent="0.25"/>
    <row r="60360" ht="0" hidden="1" customHeight="1" x14ac:dyDescent="0.25"/>
    <row r="60361" ht="0" hidden="1" customHeight="1" x14ac:dyDescent="0.25"/>
    <row r="60362" ht="0" hidden="1" customHeight="1" x14ac:dyDescent="0.25"/>
    <row r="60363" ht="0" hidden="1" customHeight="1" x14ac:dyDescent="0.25"/>
    <row r="60364" ht="0" hidden="1" customHeight="1" x14ac:dyDescent="0.25"/>
    <row r="60365" ht="0" hidden="1" customHeight="1" x14ac:dyDescent="0.25"/>
    <row r="60366" ht="0" hidden="1" customHeight="1" x14ac:dyDescent="0.25"/>
    <row r="60367" ht="0" hidden="1" customHeight="1" x14ac:dyDescent="0.25"/>
    <row r="60368" ht="0" hidden="1" customHeight="1" x14ac:dyDescent="0.25"/>
    <row r="60369" ht="0" hidden="1" customHeight="1" x14ac:dyDescent="0.25"/>
    <row r="60370" ht="0" hidden="1" customHeight="1" x14ac:dyDescent="0.25"/>
    <row r="60371" ht="0" hidden="1" customHeight="1" x14ac:dyDescent="0.25"/>
    <row r="60372" ht="0" hidden="1" customHeight="1" x14ac:dyDescent="0.25"/>
    <row r="60373" ht="0" hidden="1" customHeight="1" x14ac:dyDescent="0.25"/>
    <row r="60374" ht="0" hidden="1" customHeight="1" x14ac:dyDescent="0.25"/>
    <row r="60375" ht="0" hidden="1" customHeight="1" x14ac:dyDescent="0.25"/>
    <row r="60376" ht="0" hidden="1" customHeight="1" x14ac:dyDescent="0.25"/>
    <row r="60377" ht="0" hidden="1" customHeight="1" x14ac:dyDescent="0.25"/>
    <row r="60378" ht="0" hidden="1" customHeight="1" x14ac:dyDescent="0.25"/>
    <row r="60379" ht="0" hidden="1" customHeight="1" x14ac:dyDescent="0.25"/>
    <row r="60380" ht="0" hidden="1" customHeight="1" x14ac:dyDescent="0.25"/>
    <row r="60381" ht="0" hidden="1" customHeight="1" x14ac:dyDescent="0.25"/>
    <row r="60382" ht="0" hidden="1" customHeight="1" x14ac:dyDescent="0.25"/>
    <row r="60383" ht="0" hidden="1" customHeight="1" x14ac:dyDescent="0.25"/>
    <row r="60384" ht="0" hidden="1" customHeight="1" x14ac:dyDescent="0.25"/>
    <row r="60385" ht="0" hidden="1" customHeight="1" x14ac:dyDescent="0.25"/>
    <row r="60386" ht="0" hidden="1" customHeight="1" x14ac:dyDescent="0.25"/>
    <row r="60387" ht="0" hidden="1" customHeight="1" x14ac:dyDescent="0.25"/>
    <row r="60388" ht="0" hidden="1" customHeight="1" x14ac:dyDescent="0.25"/>
    <row r="60389" ht="0" hidden="1" customHeight="1" x14ac:dyDescent="0.25"/>
    <row r="60390" ht="0" hidden="1" customHeight="1" x14ac:dyDescent="0.25"/>
    <row r="60391" ht="0" hidden="1" customHeight="1" x14ac:dyDescent="0.25"/>
    <row r="60392" ht="0" hidden="1" customHeight="1" x14ac:dyDescent="0.25"/>
    <row r="60393" ht="0" hidden="1" customHeight="1" x14ac:dyDescent="0.25"/>
    <row r="60394" ht="0" hidden="1" customHeight="1" x14ac:dyDescent="0.25"/>
    <row r="60395" ht="0" hidden="1" customHeight="1" x14ac:dyDescent="0.25"/>
    <row r="60396" ht="0" hidden="1" customHeight="1" x14ac:dyDescent="0.25"/>
    <row r="60397" ht="0" hidden="1" customHeight="1" x14ac:dyDescent="0.25"/>
    <row r="60398" ht="0" hidden="1" customHeight="1" x14ac:dyDescent="0.25"/>
    <row r="60399" ht="0" hidden="1" customHeight="1" x14ac:dyDescent="0.25"/>
    <row r="60400" ht="0" hidden="1" customHeight="1" x14ac:dyDescent="0.25"/>
    <row r="60401" ht="0" hidden="1" customHeight="1" x14ac:dyDescent="0.25"/>
    <row r="60402" ht="0" hidden="1" customHeight="1" x14ac:dyDescent="0.25"/>
    <row r="60403" ht="0" hidden="1" customHeight="1" x14ac:dyDescent="0.25"/>
    <row r="60404" ht="0" hidden="1" customHeight="1" x14ac:dyDescent="0.25"/>
    <row r="60405" ht="0" hidden="1" customHeight="1" x14ac:dyDescent="0.25"/>
    <row r="60406" ht="0" hidden="1" customHeight="1" x14ac:dyDescent="0.25"/>
    <row r="60407" ht="0" hidden="1" customHeight="1" x14ac:dyDescent="0.25"/>
    <row r="60408" ht="0" hidden="1" customHeight="1" x14ac:dyDescent="0.25"/>
    <row r="60409" ht="0" hidden="1" customHeight="1" x14ac:dyDescent="0.25"/>
    <row r="60410" ht="0" hidden="1" customHeight="1" x14ac:dyDescent="0.25"/>
    <row r="60411" ht="0" hidden="1" customHeight="1" x14ac:dyDescent="0.25"/>
    <row r="60412" ht="0" hidden="1" customHeight="1" x14ac:dyDescent="0.25"/>
    <row r="60413" ht="0" hidden="1" customHeight="1" x14ac:dyDescent="0.25"/>
    <row r="60414" ht="0" hidden="1" customHeight="1" x14ac:dyDescent="0.25"/>
    <row r="60415" ht="0" hidden="1" customHeight="1" x14ac:dyDescent="0.25"/>
    <row r="60416" ht="0" hidden="1" customHeight="1" x14ac:dyDescent="0.25"/>
    <row r="60417" ht="0" hidden="1" customHeight="1" x14ac:dyDescent="0.25"/>
    <row r="60418" ht="0" hidden="1" customHeight="1" x14ac:dyDescent="0.25"/>
    <row r="60419" ht="0" hidden="1" customHeight="1" x14ac:dyDescent="0.25"/>
    <row r="60420" ht="0" hidden="1" customHeight="1" x14ac:dyDescent="0.25"/>
    <row r="60421" ht="0" hidden="1" customHeight="1" x14ac:dyDescent="0.25"/>
    <row r="60422" ht="0" hidden="1" customHeight="1" x14ac:dyDescent="0.25"/>
    <row r="60423" ht="0" hidden="1" customHeight="1" x14ac:dyDescent="0.25"/>
    <row r="60424" ht="0" hidden="1" customHeight="1" x14ac:dyDescent="0.25"/>
    <row r="60425" ht="0" hidden="1" customHeight="1" x14ac:dyDescent="0.25"/>
    <row r="60426" ht="0" hidden="1" customHeight="1" x14ac:dyDescent="0.25"/>
    <row r="60427" ht="0" hidden="1" customHeight="1" x14ac:dyDescent="0.25"/>
    <row r="60428" ht="0" hidden="1" customHeight="1" x14ac:dyDescent="0.25"/>
    <row r="60429" ht="0" hidden="1" customHeight="1" x14ac:dyDescent="0.25"/>
    <row r="60430" ht="0" hidden="1" customHeight="1" x14ac:dyDescent="0.25"/>
    <row r="60431" ht="0" hidden="1" customHeight="1" x14ac:dyDescent="0.25"/>
    <row r="60432" ht="0" hidden="1" customHeight="1" x14ac:dyDescent="0.25"/>
    <row r="60433" ht="0" hidden="1" customHeight="1" x14ac:dyDescent="0.25"/>
    <row r="60434" ht="0" hidden="1" customHeight="1" x14ac:dyDescent="0.25"/>
    <row r="60435" ht="0" hidden="1" customHeight="1" x14ac:dyDescent="0.25"/>
    <row r="60436" ht="0" hidden="1" customHeight="1" x14ac:dyDescent="0.25"/>
    <row r="60437" ht="0" hidden="1" customHeight="1" x14ac:dyDescent="0.25"/>
    <row r="60438" ht="0" hidden="1" customHeight="1" x14ac:dyDescent="0.25"/>
    <row r="60439" ht="0" hidden="1" customHeight="1" x14ac:dyDescent="0.25"/>
    <row r="60440" ht="0" hidden="1" customHeight="1" x14ac:dyDescent="0.25"/>
    <row r="60441" ht="0" hidden="1" customHeight="1" x14ac:dyDescent="0.25"/>
    <row r="60442" ht="0" hidden="1" customHeight="1" x14ac:dyDescent="0.25"/>
    <row r="60443" ht="0" hidden="1" customHeight="1" x14ac:dyDescent="0.25"/>
    <row r="60444" ht="0" hidden="1" customHeight="1" x14ac:dyDescent="0.25"/>
    <row r="60445" ht="0" hidden="1" customHeight="1" x14ac:dyDescent="0.25"/>
    <row r="60446" ht="0" hidden="1" customHeight="1" x14ac:dyDescent="0.25"/>
    <row r="60447" ht="0" hidden="1" customHeight="1" x14ac:dyDescent="0.25"/>
    <row r="60448" ht="0" hidden="1" customHeight="1" x14ac:dyDescent="0.25"/>
    <row r="60449" ht="0" hidden="1" customHeight="1" x14ac:dyDescent="0.25"/>
    <row r="60450" ht="0" hidden="1" customHeight="1" x14ac:dyDescent="0.25"/>
    <row r="60451" ht="0" hidden="1" customHeight="1" x14ac:dyDescent="0.25"/>
    <row r="60452" ht="0" hidden="1" customHeight="1" x14ac:dyDescent="0.25"/>
    <row r="60453" ht="0" hidden="1" customHeight="1" x14ac:dyDescent="0.25"/>
    <row r="60454" ht="0" hidden="1" customHeight="1" x14ac:dyDescent="0.25"/>
    <row r="60455" ht="0" hidden="1" customHeight="1" x14ac:dyDescent="0.25"/>
    <row r="60456" ht="0" hidden="1" customHeight="1" x14ac:dyDescent="0.25"/>
    <row r="60457" ht="0" hidden="1" customHeight="1" x14ac:dyDescent="0.25"/>
    <row r="60458" ht="0" hidden="1" customHeight="1" x14ac:dyDescent="0.25"/>
    <row r="60459" ht="0" hidden="1" customHeight="1" x14ac:dyDescent="0.25"/>
    <row r="60460" ht="0" hidden="1" customHeight="1" x14ac:dyDescent="0.25"/>
    <row r="60461" ht="0" hidden="1" customHeight="1" x14ac:dyDescent="0.25"/>
    <row r="60462" ht="0" hidden="1" customHeight="1" x14ac:dyDescent="0.25"/>
    <row r="60463" ht="0" hidden="1" customHeight="1" x14ac:dyDescent="0.25"/>
    <row r="60464" ht="0" hidden="1" customHeight="1" x14ac:dyDescent="0.25"/>
    <row r="60465" ht="0" hidden="1" customHeight="1" x14ac:dyDescent="0.25"/>
    <row r="60466" ht="0" hidden="1" customHeight="1" x14ac:dyDescent="0.25"/>
    <row r="60467" ht="0" hidden="1" customHeight="1" x14ac:dyDescent="0.25"/>
    <row r="60468" ht="0" hidden="1" customHeight="1" x14ac:dyDescent="0.25"/>
    <row r="60469" ht="0" hidden="1" customHeight="1" x14ac:dyDescent="0.25"/>
    <row r="60470" ht="0" hidden="1" customHeight="1" x14ac:dyDescent="0.25"/>
    <row r="60471" ht="0" hidden="1" customHeight="1" x14ac:dyDescent="0.25"/>
    <row r="60472" ht="0" hidden="1" customHeight="1" x14ac:dyDescent="0.25"/>
    <row r="60473" ht="0" hidden="1" customHeight="1" x14ac:dyDescent="0.25"/>
    <row r="60474" ht="0" hidden="1" customHeight="1" x14ac:dyDescent="0.25"/>
    <row r="60475" ht="0" hidden="1" customHeight="1" x14ac:dyDescent="0.25"/>
    <row r="60476" ht="0" hidden="1" customHeight="1" x14ac:dyDescent="0.25"/>
    <row r="60477" ht="0" hidden="1" customHeight="1" x14ac:dyDescent="0.25"/>
    <row r="60478" ht="0" hidden="1" customHeight="1" x14ac:dyDescent="0.25"/>
    <row r="60479" ht="0" hidden="1" customHeight="1" x14ac:dyDescent="0.25"/>
    <row r="60480" ht="0" hidden="1" customHeight="1" x14ac:dyDescent="0.25"/>
    <row r="60481" ht="0" hidden="1" customHeight="1" x14ac:dyDescent="0.25"/>
    <row r="60482" ht="0" hidden="1" customHeight="1" x14ac:dyDescent="0.25"/>
    <row r="60483" ht="0" hidden="1" customHeight="1" x14ac:dyDescent="0.25"/>
    <row r="60484" ht="0" hidden="1" customHeight="1" x14ac:dyDescent="0.25"/>
    <row r="60485" ht="0" hidden="1" customHeight="1" x14ac:dyDescent="0.25"/>
    <row r="60486" ht="0" hidden="1" customHeight="1" x14ac:dyDescent="0.25"/>
    <row r="60487" ht="0" hidden="1" customHeight="1" x14ac:dyDescent="0.25"/>
    <row r="60488" ht="0" hidden="1" customHeight="1" x14ac:dyDescent="0.25"/>
    <row r="60489" ht="0" hidden="1" customHeight="1" x14ac:dyDescent="0.25"/>
    <row r="60490" ht="0" hidden="1" customHeight="1" x14ac:dyDescent="0.25"/>
    <row r="60491" ht="0" hidden="1" customHeight="1" x14ac:dyDescent="0.25"/>
    <row r="60492" ht="0" hidden="1" customHeight="1" x14ac:dyDescent="0.25"/>
    <row r="60493" ht="0" hidden="1" customHeight="1" x14ac:dyDescent="0.25"/>
    <row r="60494" ht="0" hidden="1" customHeight="1" x14ac:dyDescent="0.25"/>
    <row r="60495" ht="0" hidden="1" customHeight="1" x14ac:dyDescent="0.25"/>
    <row r="60496" ht="0" hidden="1" customHeight="1" x14ac:dyDescent="0.25"/>
    <row r="60497" ht="0" hidden="1" customHeight="1" x14ac:dyDescent="0.25"/>
    <row r="60498" ht="0" hidden="1" customHeight="1" x14ac:dyDescent="0.25"/>
    <row r="60499" ht="0" hidden="1" customHeight="1" x14ac:dyDescent="0.25"/>
    <row r="60500" ht="0" hidden="1" customHeight="1" x14ac:dyDescent="0.25"/>
    <row r="60501" ht="0" hidden="1" customHeight="1" x14ac:dyDescent="0.25"/>
    <row r="60502" ht="0" hidden="1" customHeight="1" x14ac:dyDescent="0.25"/>
    <row r="60503" ht="0" hidden="1" customHeight="1" x14ac:dyDescent="0.25"/>
    <row r="60504" ht="0" hidden="1" customHeight="1" x14ac:dyDescent="0.25"/>
    <row r="60505" ht="0" hidden="1" customHeight="1" x14ac:dyDescent="0.25"/>
    <row r="60506" ht="0" hidden="1" customHeight="1" x14ac:dyDescent="0.25"/>
    <row r="60507" ht="0" hidden="1" customHeight="1" x14ac:dyDescent="0.25"/>
    <row r="60508" ht="0" hidden="1" customHeight="1" x14ac:dyDescent="0.25"/>
    <row r="60509" ht="0" hidden="1" customHeight="1" x14ac:dyDescent="0.25"/>
    <row r="60510" ht="0" hidden="1" customHeight="1" x14ac:dyDescent="0.25"/>
    <row r="60511" ht="0" hidden="1" customHeight="1" x14ac:dyDescent="0.25"/>
    <row r="60512" ht="0" hidden="1" customHeight="1" x14ac:dyDescent="0.25"/>
    <row r="60513" ht="0" hidden="1" customHeight="1" x14ac:dyDescent="0.25"/>
    <row r="60514" ht="0" hidden="1" customHeight="1" x14ac:dyDescent="0.25"/>
    <row r="60515" ht="0" hidden="1" customHeight="1" x14ac:dyDescent="0.25"/>
    <row r="60516" ht="0" hidden="1" customHeight="1" x14ac:dyDescent="0.25"/>
    <row r="60517" ht="0" hidden="1" customHeight="1" x14ac:dyDescent="0.25"/>
    <row r="60518" ht="0" hidden="1" customHeight="1" x14ac:dyDescent="0.25"/>
    <row r="60519" ht="0" hidden="1" customHeight="1" x14ac:dyDescent="0.25"/>
    <row r="60520" ht="0" hidden="1" customHeight="1" x14ac:dyDescent="0.25"/>
    <row r="60521" ht="0" hidden="1" customHeight="1" x14ac:dyDescent="0.25"/>
    <row r="60522" ht="0" hidden="1" customHeight="1" x14ac:dyDescent="0.25"/>
    <row r="60523" ht="0" hidden="1" customHeight="1" x14ac:dyDescent="0.25"/>
    <row r="60524" ht="0" hidden="1" customHeight="1" x14ac:dyDescent="0.25"/>
    <row r="60525" ht="0" hidden="1" customHeight="1" x14ac:dyDescent="0.25"/>
    <row r="60526" ht="0" hidden="1" customHeight="1" x14ac:dyDescent="0.25"/>
    <row r="60527" ht="0" hidden="1" customHeight="1" x14ac:dyDescent="0.25"/>
    <row r="60528" ht="0" hidden="1" customHeight="1" x14ac:dyDescent="0.25"/>
    <row r="60529" ht="0" hidden="1" customHeight="1" x14ac:dyDescent="0.25"/>
    <row r="60530" ht="0" hidden="1" customHeight="1" x14ac:dyDescent="0.25"/>
    <row r="60531" ht="0" hidden="1" customHeight="1" x14ac:dyDescent="0.25"/>
    <row r="60532" ht="0" hidden="1" customHeight="1" x14ac:dyDescent="0.25"/>
    <row r="60533" ht="0" hidden="1" customHeight="1" x14ac:dyDescent="0.25"/>
    <row r="60534" ht="0" hidden="1" customHeight="1" x14ac:dyDescent="0.25"/>
    <row r="60535" ht="0" hidden="1" customHeight="1" x14ac:dyDescent="0.25"/>
    <row r="60536" ht="0" hidden="1" customHeight="1" x14ac:dyDescent="0.25"/>
    <row r="60537" ht="0" hidden="1" customHeight="1" x14ac:dyDescent="0.25"/>
    <row r="60538" ht="0" hidden="1" customHeight="1" x14ac:dyDescent="0.25"/>
    <row r="60539" ht="0" hidden="1" customHeight="1" x14ac:dyDescent="0.25"/>
    <row r="60540" ht="0" hidden="1" customHeight="1" x14ac:dyDescent="0.25"/>
    <row r="60541" ht="0" hidden="1" customHeight="1" x14ac:dyDescent="0.25"/>
    <row r="60542" ht="0" hidden="1" customHeight="1" x14ac:dyDescent="0.25"/>
    <row r="60543" ht="0" hidden="1" customHeight="1" x14ac:dyDescent="0.25"/>
    <row r="60544" ht="0" hidden="1" customHeight="1" x14ac:dyDescent="0.25"/>
    <row r="60545" ht="0" hidden="1" customHeight="1" x14ac:dyDescent="0.25"/>
    <row r="60546" ht="0" hidden="1" customHeight="1" x14ac:dyDescent="0.25"/>
    <row r="60547" ht="0" hidden="1" customHeight="1" x14ac:dyDescent="0.25"/>
    <row r="60548" ht="0" hidden="1" customHeight="1" x14ac:dyDescent="0.25"/>
    <row r="60549" ht="0" hidden="1" customHeight="1" x14ac:dyDescent="0.25"/>
    <row r="60550" ht="0" hidden="1" customHeight="1" x14ac:dyDescent="0.25"/>
    <row r="60551" ht="0" hidden="1" customHeight="1" x14ac:dyDescent="0.25"/>
    <row r="60552" ht="0" hidden="1" customHeight="1" x14ac:dyDescent="0.25"/>
    <row r="60553" ht="0" hidden="1" customHeight="1" x14ac:dyDescent="0.25"/>
    <row r="60554" ht="0" hidden="1" customHeight="1" x14ac:dyDescent="0.25"/>
    <row r="60555" ht="0" hidden="1" customHeight="1" x14ac:dyDescent="0.25"/>
    <row r="60556" ht="0" hidden="1" customHeight="1" x14ac:dyDescent="0.25"/>
    <row r="60557" ht="0" hidden="1" customHeight="1" x14ac:dyDescent="0.25"/>
    <row r="60558" ht="0" hidden="1" customHeight="1" x14ac:dyDescent="0.25"/>
    <row r="60559" ht="0" hidden="1" customHeight="1" x14ac:dyDescent="0.25"/>
    <row r="60560" ht="0" hidden="1" customHeight="1" x14ac:dyDescent="0.25"/>
    <row r="60561" ht="0" hidden="1" customHeight="1" x14ac:dyDescent="0.25"/>
    <row r="60562" ht="0" hidden="1" customHeight="1" x14ac:dyDescent="0.25"/>
    <row r="60563" ht="0" hidden="1" customHeight="1" x14ac:dyDescent="0.25"/>
    <row r="60564" ht="0" hidden="1" customHeight="1" x14ac:dyDescent="0.25"/>
    <row r="60565" ht="0" hidden="1" customHeight="1" x14ac:dyDescent="0.25"/>
    <row r="60566" ht="0" hidden="1" customHeight="1" x14ac:dyDescent="0.25"/>
    <row r="60567" ht="0" hidden="1" customHeight="1" x14ac:dyDescent="0.25"/>
    <row r="60568" ht="0" hidden="1" customHeight="1" x14ac:dyDescent="0.25"/>
    <row r="60569" ht="0" hidden="1" customHeight="1" x14ac:dyDescent="0.25"/>
    <row r="60570" ht="0" hidden="1" customHeight="1" x14ac:dyDescent="0.25"/>
    <row r="60571" ht="0" hidden="1" customHeight="1" x14ac:dyDescent="0.25"/>
    <row r="60572" ht="0" hidden="1" customHeight="1" x14ac:dyDescent="0.25"/>
    <row r="60573" ht="0" hidden="1" customHeight="1" x14ac:dyDescent="0.25"/>
    <row r="60574" ht="0" hidden="1" customHeight="1" x14ac:dyDescent="0.25"/>
    <row r="60575" ht="0" hidden="1" customHeight="1" x14ac:dyDescent="0.25"/>
    <row r="60576" ht="0" hidden="1" customHeight="1" x14ac:dyDescent="0.25"/>
    <row r="60577" ht="0" hidden="1" customHeight="1" x14ac:dyDescent="0.25"/>
    <row r="60578" ht="0" hidden="1" customHeight="1" x14ac:dyDescent="0.25"/>
    <row r="60579" ht="0" hidden="1" customHeight="1" x14ac:dyDescent="0.25"/>
    <row r="60580" ht="0" hidden="1" customHeight="1" x14ac:dyDescent="0.25"/>
    <row r="60581" ht="0" hidden="1" customHeight="1" x14ac:dyDescent="0.25"/>
    <row r="60582" ht="0" hidden="1" customHeight="1" x14ac:dyDescent="0.25"/>
    <row r="60583" ht="0" hidden="1" customHeight="1" x14ac:dyDescent="0.25"/>
    <row r="60584" ht="0" hidden="1" customHeight="1" x14ac:dyDescent="0.25"/>
    <row r="60585" ht="0" hidden="1" customHeight="1" x14ac:dyDescent="0.25"/>
    <row r="60586" ht="0" hidden="1" customHeight="1" x14ac:dyDescent="0.25"/>
    <row r="60587" ht="0" hidden="1" customHeight="1" x14ac:dyDescent="0.25"/>
    <row r="60588" ht="0" hidden="1" customHeight="1" x14ac:dyDescent="0.25"/>
    <row r="60589" ht="0" hidden="1" customHeight="1" x14ac:dyDescent="0.25"/>
    <row r="60590" ht="0" hidden="1" customHeight="1" x14ac:dyDescent="0.25"/>
    <row r="60591" ht="0" hidden="1" customHeight="1" x14ac:dyDescent="0.25"/>
    <row r="60592" ht="0" hidden="1" customHeight="1" x14ac:dyDescent="0.25"/>
    <row r="60593" ht="0" hidden="1" customHeight="1" x14ac:dyDescent="0.25"/>
    <row r="60594" ht="0" hidden="1" customHeight="1" x14ac:dyDescent="0.25"/>
    <row r="60595" ht="0" hidden="1" customHeight="1" x14ac:dyDescent="0.25"/>
    <row r="60596" ht="0" hidden="1" customHeight="1" x14ac:dyDescent="0.25"/>
    <row r="60597" ht="0" hidden="1" customHeight="1" x14ac:dyDescent="0.25"/>
    <row r="60598" ht="0" hidden="1" customHeight="1" x14ac:dyDescent="0.25"/>
    <row r="60599" ht="0" hidden="1" customHeight="1" x14ac:dyDescent="0.25"/>
    <row r="60600" ht="0" hidden="1" customHeight="1" x14ac:dyDescent="0.25"/>
    <row r="60601" ht="0" hidden="1" customHeight="1" x14ac:dyDescent="0.25"/>
    <row r="60602" ht="0" hidden="1" customHeight="1" x14ac:dyDescent="0.25"/>
    <row r="60603" ht="0" hidden="1" customHeight="1" x14ac:dyDescent="0.25"/>
    <row r="60604" ht="0" hidden="1" customHeight="1" x14ac:dyDescent="0.25"/>
    <row r="60605" ht="0" hidden="1" customHeight="1" x14ac:dyDescent="0.25"/>
    <row r="60606" ht="0" hidden="1" customHeight="1" x14ac:dyDescent="0.25"/>
    <row r="60607" ht="0" hidden="1" customHeight="1" x14ac:dyDescent="0.25"/>
    <row r="60608" ht="0" hidden="1" customHeight="1" x14ac:dyDescent="0.25"/>
    <row r="60609" ht="0" hidden="1" customHeight="1" x14ac:dyDescent="0.25"/>
    <row r="60610" ht="0" hidden="1" customHeight="1" x14ac:dyDescent="0.25"/>
    <row r="60611" ht="0" hidden="1" customHeight="1" x14ac:dyDescent="0.25"/>
    <row r="60612" ht="0" hidden="1" customHeight="1" x14ac:dyDescent="0.25"/>
    <row r="60613" ht="0" hidden="1" customHeight="1" x14ac:dyDescent="0.25"/>
    <row r="60614" ht="0" hidden="1" customHeight="1" x14ac:dyDescent="0.25"/>
    <row r="60615" ht="0" hidden="1" customHeight="1" x14ac:dyDescent="0.25"/>
    <row r="60616" ht="0" hidden="1" customHeight="1" x14ac:dyDescent="0.25"/>
    <row r="60617" ht="0" hidden="1" customHeight="1" x14ac:dyDescent="0.25"/>
    <row r="60618" ht="0" hidden="1" customHeight="1" x14ac:dyDescent="0.25"/>
    <row r="60619" ht="0" hidden="1" customHeight="1" x14ac:dyDescent="0.25"/>
    <row r="60620" ht="0" hidden="1" customHeight="1" x14ac:dyDescent="0.25"/>
    <row r="60621" ht="0" hidden="1" customHeight="1" x14ac:dyDescent="0.25"/>
    <row r="60622" ht="0" hidden="1" customHeight="1" x14ac:dyDescent="0.25"/>
    <row r="60623" ht="0" hidden="1" customHeight="1" x14ac:dyDescent="0.25"/>
    <row r="60624" ht="0" hidden="1" customHeight="1" x14ac:dyDescent="0.25"/>
    <row r="60625" ht="0" hidden="1" customHeight="1" x14ac:dyDescent="0.25"/>
    <row r="60626" ht="0" hidden="1" customHeight="1" x14ac:dyDescent="0.25"/>
    <row r="60627" ht="0" hidden="1" customHeight="1" x14ac:dyDescent="0.25"/>
    <row r="60628" ht="0" hidden="1" customHeight="1" x14ac:dyDescent="0.25"/>
    <row r="60629" ht="0" hidden="1" customHeight="1" x14ac:dyDescent="0.25"/>
    <row r="60630" ht="0" hidden="1" customHeight="1" x14ac:dyDescent="0.25"/>
    <row r="60631" ht="0" hidden="1" customHeight="1" x14ac:dyDescent="0.25"/>
    <row r="60632" ht="0" hidden="1" customHeight="1" x14ac:dyDescent="0.25"/>
    <row r="60633" ht="0" hidden="1" customHeight="1" x14ac:dyDescent="0.25"/>
    <row r="60634" ht="0" hidden="1" customHeight="1" x14ac:dyDescent="0.25"/>
    <row r="60635" ht="0" hidden="1" customHeight="1" x14ac:dyDescent="0.25"/>
    <row r="60636" ht="0" hidden="1" customHeight="1" x14ac:dyDescent="0.25"/>
    <row r="60637" ht="0" hidden="1" customHeight="1" x14ac:dyDescent="0.25"/>
    <row r="60638" ht="0" hidden="1" customHeight="1" x14ac:dyDescent="0.25"/>
    <row r="60639" ht="0" hidden="1" customHeight="1" x14ac:dyDescent="0.25"/>
    <row r="60640" ht="0" hidden="1" customHeight="1" x14ac:dyDescent="0.25"/>
    <row r="60641" ht="0" hidden="1" customHeight="1" x14ac:dyDescent="0.25"/>
    <row r="60642" ht="0" hidden="1" customHeight="1" x14ac:dyDescent="0.25"/>
    <row r="60643" ht="0" hidden="1" customHeight="1" x14ac:dyDescent="0.25"/>
    <row r="60644" ht="0" hidden="1" customHeight="1" x14ac:dyDescent="0.25"/>
    <row r="60645" ht="0" hidden="1" customHeight="1" x14ac:dyDescent="0.25"/>
    <row r="60646" ht="0" hidden="1" customHeight="1" x14ac:dyDescent="0.25"/>
    <row r="60647" ht="0" hidden="1" customHeight="1" x14ac:dyDescent="0.25"/>
    <row r="60648" ht="0" hidden="1" customHeight="1" x14ac:dyDescent="0.25"/>
    <row r="60649" ht="0" hidden="1" customHeight="1" x14ac:dyDescent="0.25"/>
    <row r="60650" ht="0" hidden="1" customHeight="1" x14ac:dyDescent="0.25"/>
    <row r="60651" ht="0" hidden="1" customHeight="1" x14ac:dyDescent="0.25"/>
    <row r="60652" ht="0" hidden="1" customHeight="1" x14ac:dyDescent="0.25"/>
    <row r="60653" ht="0" hidden="1" customHeight="1" x14ac:dyDescent="0.25"/>
    <row r="60654" ht="0" hidden="1" customHeight="1" x14ac:dyDescent="0.25"/>
    <row r="60655" ht="0" hidden="1" customHeight="1" x14ac:dyDescent="0.25"/>
    <row r="60656" ht="0" hidden="1" customHeight="1" x14ac:dyDescent="0.25"/>
    <row r="60657" ht="0" hidden="1" customHeight="1" x14ac:dyDescent="0.25"/>
    <row r="60658" ht="0" hidden="1" customHeight="1" x14ac:dyDescent="0.25"/>
    <row r="60659" ht="0" hidden="1" customHeight="1" x14ac:dyDescent="0.25"/>
    <row r="60660" ht="0" hidden="1" customHeight="1" x14ac:dyDescent="0.25"/>
    <row r="60661" ht="0" hidden="1" customHeight="1" x14ac:dyDescent="0.25"/>
    <row r="60662" ht="0" hidden="1" customHeight="1" x14ac:dyDescent="0.25"/>
    <row r="60663" ht="0" hidden="1" customHeight="1" x14ac:dyDescent="0.25"/>
    <row r="60664" ht="0" hidden="1" customHeight="1" x14ac:dyDescent="0.25"/>
    <row r="60665" ht="0" hidden="1" customHeight="1" x14ac:dyDescent="0.25"/>
    <row r="60666" ht="0" hidden="1" customHeight="1" x14ac:dyDescent="0.25"/>
    <row r="60667" ht="0" hidden="1" customHeight="1" x14ac:dyDescent="0.25"/>
    <row r="60668" ht="0" hidden="1" customHeight="1" x14ac:dyDescent="0.25"/>
    <row r="60669" ht="0" hidden="1" customHeight="1" x14ac:dyDescent="0.25"/>
    <row r="60670" ht="0" hidden="1" customHeight="1" x14ac:dyDescent="0.25"/>
    <row r="60671" ht="0" hidden="1" customHeight="1" x14ac:dyDescent="0.25"/>
    <row r="60672" ht="0" hidden="1" customHeight="1" x14ac:dyDescent="0.25"/>
    <row r="60673" ht="0" hidden="1" customHeight="1" x14ac:dyDescent="0.25"/>
    <row r="60674" ht="0" hidden="1" customHeight="1" x14ac:dyDescent="0.25"/>
    <row r="60675" ht="0" hidden="1" customHeight="1" x14ac:dyDescent="0.25"/>
    <row r="60676" ht="0" hidden="1" customHeight="1" x14ac:dyDescent="0.25"/>
    <row r="60677" ht="0" hidden="1" customHeight="1" x14ac:dyDescent="0.25"/>
    <row r="60678" ht="0" hidden="1" customHeight="1" x14ac:dyDescent="0.25"/>
    <row r="60679" ht="0" hidden="1" customHeight="1" x14ac:dyDescent="0.25"/>
    <row r="60680" ht="0" hidden="1" customHeight="1" x14ac:dyDescent="0.25"/>
    <row r="60681" ht="0" hidden="1" customHeight="1" x14ac:dyDescent="0.25"/>
    <row r="60682" ht="0" hidden="1" customHeight="1" x14ac:dyDescent="0.25"/>
    <row r="60683" ht="0" hidden="1" customHeight="1" x14ac:dyDescent="0.25"/>
    <row r="60684" ht="0" hidden="1" customHeight="1" x14ac:dyDescent="0.25"/>
    <row r="60685" ht="0" hidden="1" customHeight="1" x14ac:dyDescent="0.25"/>
    <row r="60686" ht="0" hidden="1" customHeight="1" x14ac:dyDescent="0.25"/>
    <row r="60687" ht="0" hidden="1" customHeight="1" x14ac:dyDescent="0.25"/>
    <row r="60688" ht="0" hidden="1" customHeight="1" x14ac:dyDescent="0.25"/>
    <row r="60689" ht="0" hidden="1" customHeight="1" x14ac:dyDescent="0.25"/>
    <row r="60690" ht="0" hidden="1" customHeight="1" x14ac:dyDescent="0.25"/>
    <row r="60691" ht="0" hidden="1" customHeight="1" x14ac:dyDescent="0.25"/>
    <row r="60692" ht="0" hidden="1" customHeight="1" x14ac:dyDescent="0.25"/>
    <row r="60693" ht="0" hidden="1" customHeight="1" x14ac:dyDescent="0.25"/>
    <row r="60694" ht="0" hidden="1" customHeight="1" x14ac:dyDescent="0.25"/>
    <row r="60695" ht="0" hidden="1" customHeight="1" x14ac:dyDescent="0.25"/>
    <row r="60696" ht="0" hidden="1" customHeight="1" x14ac:dyDescent="0.25"/>
    <row r="60697" ht="0" hidden="1" customHeight="1" x14ac:dyDescent="0.25"/>
    <row r="60698" ht="0" hidden="1" customHeight="1" x14ac:dyDescent="0.25"/>
    <row r="60699" ht="0" hidden="1" customHeight="1" x14ac:dyDescent="0.25"/>
    <row r="60700" ht="0" hidden="1" customHeight="1" x14ac:dyDescent="0.25"/>
    <row r="60701" ht="0" hidden="1" customHeight="1" x14ac:dyDescent="0.25"/>
    <row r="60702" ht="0" hidden="1" customHeight="1" x14ac:dyDescent="0.25"/>
    <row r="60703" ht="0" hidden="1" customHeight="1" x14ac:dyDescent="0.25"/>
    <row r="60704" ht="0" hidden="1" customHeight="1" x14ac:dyDescent="0.25"/>
    <row r="60705" ht="0" hidden="1" customHeight="1" x14ac:dyDescent="0.25"/>
    <row r="60706" ht="0" hidden="1" customHeight="1" x14ac:dyDescent="0.25"/>
    <row r="60707" ht="0" hidden="1" customHeight="1" x14ac:dyDescent="0.25"/>
    <row r="60708" ht="0" hidden="1" customHeight="1" x14ac:dyDescent="0.25"/>
    <row r="60709" ht="0" hidden="1" customHeight="1" x14ac:dyDescent="0.25"/>
    <row r="60710" ht="0" hidden="1" customHeight="1" x14ac:dyDescent="0.25"/>
    <row r="60711" ht="0" hidden="1" customHeight="1" x14ac:dyDescent="0.25"/>
    <row r="60712" ht="0" hidden="1" customHeight="1" x14ac:dyDescent="0.25"/>
    <row r="60713" ht="0" hidden="1" customHeight="1" x14ac:dyDescent="0.25"/>
    <row r="60714" ht="0" hidden="1" customHeight="1" x14ac:dyDescent="0.25"/>
    <row r="60715" ht="0" hidden="1" customHeight="1" x14ac:dyDescent="0.25"/>
    <row r="60716" ht="0" hidden="1" customHeight="1" x14ac:dyDescent="0.25"/>
    <row r="60717" ht="0" hidden="1" customHeight="1" x14ac:dyDescent="0.25"/>
    <row r="60718" ht="0" hidden="1" customHeight="1" x14ac:dyDescent="0.25"/>
    <row r="60719" ht="0" hidden="1" customHeight="1" x14ac:dyDescent="0.25"/>
    <row r="60720" ht="0" hidden="1" customHeight="1" x14ac:dyDescent="0.25"/>
    <row r="60721" ht="0" hidden="1" customHeight="1" x14ac:dyDescent="0.25"/>
    <row r="60722" ht="0" hidden="1" customHeight="1" x14ac:dyDescent="0.25"/>
    <row r="60723" ht="0" hidden="1" customHeight="1" x14ac:dyDescent="0.25"/>
    <row r="60724" ht="0" hidden="1" customHeight="1" x14ac:dyDescent="0.25"/>
    <row r="60725" ht="0" hidden="1" customHeight="1" x14ac:dyDescent="0.25"/>
    <row r="60726" ht="0" hidden="1" customHeight="1" x14ac:dyDescent="0.25"/>
    <row r="60727" ht="0" hidden="1" customHeight="1" x14ac:dyDescent="0.25"/>
    <row r="60728" ht="0" hidden="1" customHeight="1" x14ac:dyDescent="0.25"/>
    <row r="60729" ht="0" hidden="1" customHeight="1" x14ac:dyDescent="0.25"/>
    <row r="60730" ht="0" hidden="1" customHeight="1" x14ac:dyDescent="0.25"/>
    <row r="60731" ht="0" hidden="1" customHeight="1" x14ac:dyDescent="0.25"/>
    <row r="60732" ht="0" hidden="1" customHeight="1" x14ac:dyDescent="0.25"/>
    <row r="60733" ht="0" hidden="1" customHeight="1" x14ac:dyDescent="0.25"/>
    <row r="60734" ht="0" hidden="1" customHeight="1" x14ac:dyDescent="0.25"/>
    <row r="60735" ht="0" hidden="1" customHeight="1" x14ac:dyDescent="0.25"/>
    <row r="60736" ht="0" hidden="1" customHeight="1" x14ac:dyDescent="0.25"/>
    <row r="60737" ht="0" hidden="1" customHeight="1" x14ac:dyDescent="0.25"/>
    <row r="60738" ht="0" hidden="1" customHeight="1" x14ac:dyDescent="0.25"/>
    <row r="60739" ht="0" hidden="1" customHeight="1" x14ac:dyDescent="0.25"/>
    <row r="60740" ht="0" hidden="1" customHeight="1" x14ac:dyDescent="0.25"/>
    <row r="60741" ht="0" hidden="1" customHeight="1" x14ac:dyDescent="0.25"/>
    <row r="60742" ht="0" hidden="1" customHeight="1" x14ac:dyDescent="0.25"/>
    <row r="60743" ht="0" hidden="1" customHeight="1" x14ac:dyDescent="0.25"/>
    <row r="60744" ht="0" hidden="1" customHeight="1" x14ac:dyDescent="0.25"/>
    <row r="60745" ht="0" hidden="1" customHeight="1" x14ac:dyDescent="0.25"/>
    <row r="60746" ht="0" hidden="1" customHeight="1" x14ac:dyDescent="0.25"/>
    <row r="60747" ht="0" hidden="1" customHeight="1" x14ac:dyDescent="0.25"/>
    <row r="60748" ht="0" hidden="1" customHeight="1" x14ac:dyDescent="0.25"/>
    <row r="60749" ht="0" hidden="1" customHeight="1" x14ac:dyDescent="0.25"/>
    <row r="60750" ht="0" hidden="1" customHeight="1" x14ac:dyDescent="0.25"/>
    <row r="60751" ht="0" hidden="1" customHeight="1" x14ac:dyDescent="0.25"/>
    <row r="60752" ht="0" hidden="1" customHeight="1" x14ac:dyDescent="0.25"/>
    <row r="60753" ht="0" hidden="1" customHeight="1" x14ac:dyDescent="0.25"/>
    <row r="60754" ht="0" hidden="1" customHeight="1" x14ac:dyDescent="0.25"/>
    <row r="60755" ht="0" hidden="1" customHeight="1" x14ac:dyDescent="0.25"/>
    <row r="60756" ht="0" hidden="1" customHeight="1" x14ac:dyDescent="0.25"/>
    <row r="60757" ht="0" hidden="1" customHeight="1" x14ac:dyDescent="0.25"/>
    <row r="60758" ht="0" hidden="1" customHeight="1" x14ac:dyDescent="0.25"/>
    <row r="60759" ht="0" hidden="1" customHeight="1" x14ac:dyDescent="0.25"/>
    <row r="60760" ht="0" hidden="1" customHeight="1" x14ac:dyDescent="0.25"/>
    <row r="60761" ht="0" hidden="1" customHeight="1" x14ac:dyDescent="0.25"/>
    <row r="60762" ht="0" hidden="1" customHeight="1" x14ac:dyDescent="0.25"/>
    <row r="60763" ht="0" hidden="1" customHeight="1" x14ac:dyDescent="0.25"/>
    <row r="60764" ht="0" hidden="1" customHeight="1" x14ac:dyDescent="0.25"/>
    <row r="60765" ht="0" hidden="1" customHeight="1" x14ac:dyDescent="0.25"/>
    <row r="60766" ht="0" hidden="1" customHeight="1" x14ac:dyDescent="0.25"/>
    <row r="60767" ht="0" hidden="1" customHeight="1" x14ac:dyDescent="0.25"/>
    <row r="60768" ht="0" hidden="1" customHeight="1" x14ac:dyDescent="0.25"/>
    <row r="60769" ht="0" hidden="1" customHeight="1" x14ac:dyDescent="0.25"/>
    <row r="60770" ht="0" hidden="1" customHeight="1" x14ac:dyDescent="0.25"/>
    <row r="60771" ht="0" hidden="1" customHeight="1" x14ac:dyDescent="0.25"/>
    <row r="60772" ht="0" hidden="1" customHeight="1" x14ac:dyDescent="0.25"/>
    <row r="60773" ht="0" hidden="1" customHeight="1" x14ac:dyDescent="0.25"/>
    <row r="60774" ht="0" hidden="1" customHeight="1" x14ac:dyDescent="0.25"/>
    <row r="60775" ht="0" hidden="1" customHeight="1" x14ac:dyDescent="0.25"/>
    <row r="60776" ht="0" hidden="1" customHeight="1" x14ac:dyDescent="0.25"/>
    <row r="60777" ht="0" hidden="1" customHeight="1" x14ac:dyDescent="0.25"/>
    <row r="60778" ht="0" hidden="1" customHeight="1" x14ac:dyDescent="0.25"/>
    <row r="60779" ht="0" hidden="1" customHeight="1" x14ac:dyDescent="0.25"/>
    <row r="60780" ht="0" hidden="1" customHeight="1" x14ac:dyDescent="0.25"/>
    <row r="60781" ht="0" hidden="1" customHeight="1" x14ac:dyDescent="0.25"/>
    <row r="60782" ht="0" hidden="1" customHeight="1" x14ac:dyDescent="0.25"/>
    <row r="60783" ht="0" hidden="1" customHeight="1" x14ac:dyDescent="0.25"/>
    <row r="60784" ht="0" hidden="1" customHeight="1" x14ac:dyDescent="0.25"/>
    <row r="60785" ht="0" hidden="1" customHeight="1" x14ac:dyDescent="0.25"/>
    <row r="60786" ht="0" hidden="1" customHeight="1" x14ac:dyDescent="0.25"/>
    <row r="60787" ht="0" hidden="1" customHeight="1" x14ac:dyDescent="0.25"/>
    <row r="60788" ht="0" hidden="1" customHeight="1" x14ac:dyDescent="0.25"/>
    <row r="60789" ht="0" hidden="1" customHeight="1" x14ac:dyDescent="0.25"/>
    <row r="60790" ht="0" hidden="1" customHeight="1" x14ac:dyDescent="0.25"/>
    <row r="60791" ht="0" hidden="1" customHeight="1" x14ac:dyDescent="0.25"/>
    <row r="60792" ht="0" hidden="1" customHeight="1" x14ac:dyDescent="0.25"/>
    <row r="60793" ht="0" hidden="1" customHeight="1" x14ac:dyDescent="0.25"/>
    <row r="60794" ht="0" hidden="1" customHeight="1" x14ac:dyDescent="0.25"/>
    <row r="60795" ht="0" hidden="1" customHeight="1" x14ac:dyDescent="0.25"/>
    <row r="60796" ht="0" hidden="1" customHeight="1" x14ac:dyDescent="0.25"/>
    <row r="60797" ht="0" hidden="1" customHeight="1" x14ac:dyDescent="0.25"/>
    <row r="60798" ht="0" hidden="1" customHeight="1" x14ac:dyDescent="0.25"/>
    <row r="60799" ht="0" hidden="1" customHeight="1" x14ac:dyDescent="0.25"/>
    <row r="60800" ht="0" hidden="1" customHeight="1" x14ac:dyDescent="0.25"/>
    <row r="60801" ht="0" hidden="1" customHeight="1" x14ac:dyDescent="0.25"/>
    <row r="60802" ht="0" hidden="1" customHeight="1" x14ac:dyDescent="0.25"/>
    <row r="60803" ht="0" hidden="1" customHeight="1" x14ac:dyDescent="0.25"/>
    <row r="60804" ht="0" hidden="1" customHeight="1" x14ac:dyDescent="0.25"/>
    <row r="60805" ht="0" hidden="1" customHeight="1" x14ac:dyDescent="0.25"/>
    <row r="60806" ht="0" hidden="1" customHeight="1" x14ac:dyDescent="0.25"/>
    <row r="60807" ht="0" hidden="1" customHeight="1" x14ac:dyDescent="0.25"/>
    <row r="60808" ht="0" hidden="1" customHeight="1" x14ac:dyDescent="0.25"/>
    <row r="60809" ht="0" hidden="1" customHeight="1" x14ac:dyDescent="0.25"/>
    <row r="60810" ht="0" hidden="1" customHeight="1" x14ac:dyDescent="0.25"/>
    <row r="60811" ht="0" hidden="1" customHeight="1" x14ac:dyDescent="0.25"/>
    <row r="60812" ht="0" hidden="1" customHeight="1" x14ac:dyDescent="0.25"/>
    <row r="60813" ht="0" hidden="1" customHeight="1" x14ac:dyDescent="0.25"/>
    <row r="60814" ht="0" hidden="1" customHeight="1" x14ac:dyDescent="0.25"/>
    <row r="60815" ht="0" hidden="1" customHeight="1" x14ac:dyDescent="0.25"/>
    <row r="60816" ht="0" hidden="1" customHeight="1" x14ac:dyDescent="0.25"/>
    <row r="60817" ht="0" hidden="1" customHeight="1" x14ac:dyDescent="0.25"/>
    <row r="60818" ht="0" hidden="1" customHeight="1" x14ac:dyDescent="0.25"/>
    <row r="60819" ht="0" hidden="1" customHeight="1" x14ac:dyDescent="0.25"/>
    <row r="60820" ht="0" hidden="1" customHeight="1" x14ac:dyDescent="0.25"/>
    <row r="60821" ht="0" hidden="1" customHeight="1" x14ac:dyDescent="0.25"/>
    <row r="60822" ht="0" hidden="1" customHeight="1" x14ac:dyDescent="0.25"/>
    <row r="60823" ht="0" hidden="1" customHeight="1" x14ac:dyDescent="0.25"/>
    <row r="60824" ht="0" hidden="1" customHeight="1" x14ac:dyDescent="0.25"/>
    <row r="60825" ht="0" hidden="1" customHeight="1" x14ac:dyDescent="0.25"/>
    <row r="60826" ht="0" hidden="1" customHeight="1" x14ac:dyDescent="0.25"/>
    <row r="60827" ht="0" hidden="1" customHeight="1" x14ac:dyDescent="0.25"/>
    <row r="60828" ht="0" hidden="1" customHeight="1" x14ac:dyDescent="0.25"/>
    <row r="60829" ht="0" hidden="1" customHeight="1" x14ac:dyDescent="0.25"/>
    <row r="60830" ht="0" hidden="1" customHeight="1" x14ac:dyDescent="0.25"/>
    <row r="60831" ht="0" hidden="1" customHeight="1" x14ac:dyDescent="0.25"/>
    <row r="60832" ht="0" hidden="1" customHeight="1" x14ac:dyDescent="0.25"/>
    <row r="60833" ht="0" hidden="1" customHeight="1" x14ac:dyDescent="0.25"/>
    <row r="60834" ht="0" hidden="1" customHeight="1" x14ac:dyDescent="0.25"/>
    <row r="60835" ht="0" hidden="1" customHeight="1" x14ac:dyDescent="0.25"/>
    <row r="60836" ht="0" hidden="1" customHeight="1" x14ac:dyDescent="0.25"/>
    <row r="60837" ht="0" hidden="1" customHeight="1" x14ac:dyDescent="0.25"/>
    <row r="60838" ht="0" hidden="1" customHeight="1" x14ac:dyDescent="0.25"/>
    <row r="60839" ht="0" hidden="1" customHeight="1" x14ac:dyDescent="0.25"/>
    <row r="60840" ht="0" hidden="1" customHeight="1" x14ac:dyDescent="0.25"/>
    <row r="60841" ht="0" hidden="1" customHeight="1" x14ac:dyDescent="0.25"/>
    <row r="60842" ht="0" hidden="1" customHeight="1" x14ac:dyDescent="0.25"/>
    <row r="60843" ht="0" hidden="1" customHeight="1" x14ac:dyDescent="0.25"/>
    <row r="60844" ht="0" hidden="1" customHeight="1" x14ac:dyDescent="0.25"/>
    <row r="60845" ht="0" hidden="1" customHeight="1" x14ac:dyDescent="0.25"/>
    <row r="60846" ht="0" hidden="1" customHeight="1" x14ac:dyDescent="0.25"/>
    <row r="60847" ht="0" hidden="1" customHeight="1" x14ac:dyDescent="0.25"/>
    <row r="60848" ht="0" hidden="1" customHeight="1" x14ac:dyDescent="0.25"/>
    <row r="60849" ht="0" hidden="1" customHeight="1" x14ac:dyDescent="0.25"/>
    <row r="60850" ht="0" hidden="1" customHeight="1" x14ac:dyDescent="0.25"/>
    <row r="60851" ht="0" hidden="1" customHeight="1" x14ac:dyDescent="0.25"/>
    <row r="60852" ht="0" hidden="1" customHeight="1" x14ac:dyDescent="0.25"/>
    <row r="60853" ht="0" hidden="1" customHeight="1" x14ac:dyDescent="0.25"/>
    <row r="60854" ht="0" hidden="1" customHeight="1" x14ac:dyDescent="0.25"/>
    <row r="60855" ht="0" hidden="1" customHeight="1" x14ac:dyDescent="0.25"/>
    <row r="60856" ht="0" hidden="1" customHeight="1" x14ac:dyDescent="0.25"/>
    <row r="60857" ht="0" hidden="1" customHeight="1" x14ac:dyDescent="0.25"/>
    <row r="60858" ht="0" hidden="1" customHeight="1" x14ac:dyDescent="0.25"/>
    <row r="60859" ht="0" hidden="1" customHeight="1" x14ac:dyDescent="0.25"/>
    <row r="60860" ht="0" hidden="1" customHeight="1" x14ac:dyDescent="0.25"/>
    <row r="60861" ht="0" hidden="1" customHeight="1" x14ac:dyDescent="0.25"/>
    <row r="60862" ht="0" hidden="1" customHeight="1" x14ac:dyDescent="0.25"/>
    <row r="60863" ht="0" hidden="1" customHeight="1" x14ac:dyDescent="0.25"/>
    <row r="60864" ht="0" hidden="1" customHeight="1" x14ac:dyDescent="0.25"/>
    <row r="60865" ht="0" hidden="1" customHeight="1" x14ac:dyDescent="0.25"/>
    <row r="60866" ht="0" hidden="1" customHeight="1" x14ac:dyDescent="0.25"/>
    <row r="60867" ht="0" hidden="1" customHeight="1" x14ac:dyDescent="0.25"/>
    <row r="60868" ht="0" hidden="1" customHeight="1" x14ac:dyDescent="0.25"/>
    <row r="60869" ht="0" hidden="1" customHeight="1" x14ac:dyDescent="0.25"/>
    <row r="60870" ht="0" hidden="1" customHeight="1" x14ac:dyDescent="0.25"/>
    <row r="60871" ht="0" hidden="1" customHeight="1" x14ac:dyDescent="0.25"/>
    <row r="60872" ht="0" hidden="1" customHeight="1" x14ac:dyDescent="0.25"/>
    <row r="60873" ht="0" hidden="1" customHeight="1" x14ac:dyDescent="0.25"/>
    <row r="60874" ht="0" hidden="1" customHeight="1" x14ac:dyDescent="0.25"/>
    <row r="60875" ht="0" hidden="1" customHeight="1" x14ac:dyDescent="0.25"/>
    <row r="60876" ht="0" hidden="1" customHeight="1" x14ac:dyDescent="0.25"/>
    <row r="60877" ht="0" hidden="1" customHeight="1" x14ac:dyDescent="0.25"/>
    <row r="60878" ht="0" hidden="1" customHeight="1" x14ac:dyDescent="0.25"/>
    <row r="60879" ht="0" hidden="1" customHeight="1" x14ac:dyDescent="0.25"/>
    <row r="60880" ht="0" hidden="1" customHeight="1" x14ac:dyDescent="0.25"/>
    <row r="60881" ht="0" hidden="1" customHeight="1" x14ac:dyDescent="0.25"/>
    <row r="60882" ht="0" hidden="1" customHeight="1" x14ac:dyDescent="0.25"/>
    <row r="60883" ht="0" hidden="1" customHeight="1" x14ac:dyDescent="0.25"/>
    <row r="60884" ht="0" hidden="1" customHeight="1" x14ac:dyDescent="0.25"/>
    <row r="60885" ht="0" hidden="1" customHeight="1" x14ac:dyDescent="0.25"/>
    <row r="60886" ht="0" hidden="1" customHeight="1" x14ac:dyDescent="0.25"/>
    <row r="60887" ht="0" hidden="1" customHeight="1" x14ac:dyDescent="0.25"/>
    <row r="60888" ht="0" hidden="1" customHeight="1" x14ac:dyDescent="0.25"/>
    <row r="60889" ht="0" hidden="1" customHeight="1" x14ac:dyDescent="0.25"/>
    <row r="60890" ht="0" hidden="1" customHeight="1" x14ac:dyDescent="0.25"/>
    <row r="60891" ht="0" hidden="1" customHeight="1" x14ac:dyDescent="0.25"/>
    <row r="60892" ht="0" hidden="1" customHeight="1" x14ac:dyDescent="0.25"/>
    <row r="60893" ht="0" hidden="1" customHeight="1" x14ac:dyDescent="0.25"/>
    <row r="60894" ht="0" hidden="1" customHeight="1" x14ac:dyDescent="0.25"/>
    <row r="60895" ht="0" hidden="1" customHeight="1" x14ac:dyDescent="0.25"/>
    <row r="60896" ht="0" hidden="1" customHeight="1" x14ac:dyDescent="0.25"/>
    <row r="60897" ht="0" hidden="1" customHeight="1" x14ac:dyDescent="0.25"/>
    <row r="60898" ht="0" hidden="1" customHeight="1" x14ac:dyDescent="0.25"/>
    <row r="60899" ht="0" hidden="1" customHeight="1" x14ac:dyDescent="0.25"/>
    <row r="60900" ht="0" hidden="1" customHeight="1" x14ac:dyDescent="0.25"/>
    <row r="60901" ht="0" hidden="1" customHeight="1" x14ac:dyDescent="0.25"/>
    <row r="60902" ht="0" hidden="1" customHeight="1" x14ac:dyDescent="0.25"/>
    <row r="60903" ht="0" hidden="1" customHeight="1" x14ac:dyDescent="0.25"/>
    <row r="60904" ht="0" hidden="1" customHeight="1" x14ac:dyDescent="0.25"/>
    <row r="60905" ht="0" hidden="1" customHeight="1" x14ac:dyDescent="0.25"/>
    <row r="60906" ht="0" hidden="1" customHeight="1" x14ac:dyDescent="0.25"/>
    <row r="60907" ht="0" hidden="1" customHeight="1" x14ac:dyDescent="0.25"/>
    <row r="60908" ht="0" hidden="1" customHeight="1" x14ac:dyDescent="0.25"/>
    <row r="60909" ht="0" hidden="1" customHeight="1" x14ac:dyDescent="0.25"/>
    <row r="60910" ht="0" hidden="1" customHeight="1" x14ac:dyDescent="0.25"/>
    <row r="60911" ht="0" hidden="1" customHeight="1" x14ac:dyDescent="0.25"/>
    <row r="60912" ht="0" hidden="1" customHeight="1" x14ac:dyDescent="0.25"/>
    <row r="60913" ht="0" hidden="1" customHeight="1" x14ac:dyDescent="0.25"/>
    <row r="60914" ht="0" hidden="1" customHeight="1" x14ac:dyDescent="0.25"/>
    <row r="60915" ht="0" hidden="1" customHeight="1" x14ac:dyDescent="0.25"/>
    <row r="60916" ht="0" hidden="1" customHeight="1" x14ac:dyDescent="0.25"/>
    <row r="60917" ht="0" hidden="1" customHeight="1" x14ac:dyDescent="0.25"/>
    <row r="60918" ht="0" hidden="1" customHeight="1" x14ac:dyDescent="0.25"/>
    <row r="60919" ht="0" hidden="1" customHeight="1" x14ac:dyDescent="0.25"/>
    <row r="60920" ht="0" hidden="1" customHeight="1" x14ac:dyDescent="0.25"/>
    <row r="60921" ht="0" hidden="1" customHeight="1" x14ac:dyDescent="0.25"/>
    <row r="60922" ht="0" hidden="1" customHeight="1" x14ac:dyDescent="0.25"/>
    <row r="60923" ht="0" hidden="1" customHeight="1" x14ac:dyDescent="0.25"/>
    <row r="60924" ht="0" hidden="1" customHeight="1" x14ac:dyDescent="0.25"/>
    <row r="60925" ht="0" hidden="1" customHeight="1" x14ac:dyDescent="0.25"/>
    <row r="60926" ht="0" hidden="1" customHeight="1" x14ac:dyDescent="0.25"/>
    <row r="60927" ht="0" hidden="1" customHeight="1" x14ac:dyDescent="0.25"/>
    <row r="60928" ht="0" hidden="1" customHeight="1" x14ac:dyDescent="0.25"/>
    <row r="60929" ht="0" hidden="1" customHeight="1" x14ac:dyDescent="0.25"/>
    <row r="60930" ht="0" hidden="1" customHeight="1" x14ac:dyDescent="0.25"/>
    <row r="60931" ht="0" hidden="1" customHeight="1" x14ac:dyDescent="0.25"/>
    <row r="60932" ht="0" hidden="1" customHeight="1" x14ac:dyDescent="0.25"/>
    <row r="60933" ht="0" hidden="1" customHeight="1" x14ac:dyDescent="0.25"/>
    <row r="60934" ht="0" hidden="1" customHeight="1" x14ac:dyDescent="0.25"/>
    <row r="60935" ht="0" hidden="1" customHeight="1" x14ac:dyDescent="0.25"/>
    <row r="60936" ht="0" hidden="1" customHeight="1" x14ac:dyDescent="0.25"/>
    <row r="60937" ht="0" hidden="1" customHeight="1" x14ac:dyDescent="0.25"/>
    <row r="60938" ht="0" hidden="1" customHeight="1" x14ac:dyDescent="0.25"/>
    <row r="60939" ht="0" hidden="1" customHeight="1" x14ac:dyDescent="0.25"/>
    <row r="60940" ht="0" hidden="1" customHeight="1" x14ac:dyDescent="0.25"/>
    <row r="60941" ht="0" hidden="1" customHeight="1" x14ac:dyDescent="0.25"/>
    <row r="60942" ht="0" hidden="1" customHeight="1" x14ac:dyDescent="0.25"/>
    <row r="60943" ht="0" hidden="1" customHeight="1" x14ac:dyDescent="0.25"/>
    <row r="60944" ht="0" hidden="1" customHeight="1" x14ac:dyDescent="0.25"/>
    <row r="60945" ht="0" hidden="1" customHeight="1" x14ac:dyDescent="0.25"/>
    <row r="60946" ht="0" hidden="1" customHeight="1" x14ac:dyDescent="0.25"/>
    <row r="60947" ht="0" hidden="1" customHeight="1" x14ac:dyDescent="0.25"/>
    <row r="60948" ht="0" hidden="1" customHeight="1" x14ac:dyDescent="0.25"/>
    <row r="60949" ht="0" hidden="1" customHeight="1" x14ac:dyDescent="0.25"/>
    <row r="60950" ht="0" hidden="1" customHeight="1" x14ac:dyDescent="0.25"/>
    <row r="60951" ht="0" hidden="1" customHeight="1" x14ac:dyDescent="0.25"/>
    <row r="60952" ht="0" hidden="1" customHeight="1" x14ac:dyDescent="0.25"/>
    <row r="60953" ht="0" hidden="1" customHeight="1" x14ac:dyDescent="0.25"/>
    <row r="60954" ht="0" hidden="1" customHeight="1" x14ac:dyDescent="0.25"/>
    <row r="60955" ht="0" hidden="1" customHeight="1" x14ac:dyDescent="0.25"/>
    <row r="60956" ht="0" hidden="1" customHeight="1" x14ac:dyDescent="0.25"/>
    <row r="60957" ht="0" hidden="1" customHeight="1" x14ac:dyDescent="0.25"/>
    <row r="60958" ht="0" hidden="1" customHeight="1" x14ac:dyDescent="0.25"/>
    <row r="60959" ht="0" hidden="1" customHeight="1" x14ac:dyDescent="0.25"/>
    <row r="60960" ht="0" hidden="1" customHeight="1" x14ac:dyDescent="0.25"/>
    <row r="60961" ht="0" hidden="1" customHeight="1" x14ac:dyDescent="0.25"/>
    <row r="60962" ht="0" hidden="1" customHeight="1" x14ac:dyDescent="0.25"/>
    <row r="60963" ht="0" hidden="1" customHeight="1" x14ac:dyDescent="0.25"/>
    <row r="60964" ht="0" hidden="1" customHeight="1" x14ac:dyDescent="0.25"/>
    <row r="60965" ht="0" hidden="1" customHeight="1" x14ac:dyDescent="0.25"/>
    <row r="60966" ht="0" hidden="1" customHeight="1" x14ac:dyDescent="0.25"/>
    <row r="60967" ht="0" hidden="1" customHeight="1" x14ac:dyDescent="0.25"/>
    <row r="60968" ht="0" hidden="1" customHeight="1" x14ac:dyDescent="0.25"/>
    <row r="60969" ht="0" hidden="1" customHeight="1" x14ac:dyDescent="0.25"/>
    <row r="60970" ht="0" hidden="1" customHeight="1" x14ac:dyDescent="0.25"/>
    <row r="60971" ht="0" hidden="1" customHeight="1" x14ac:dyDescent="0.25"/>
    <row r="60972" ht="0" hidden="1" customHeight="1" x14ac:dyDescent="0.25"/>
    <row r="60973" ht="0" hidden="1" customHeight="1" x14ac:dyDescent="0.25"/>
    <row r="60974" ht="0" hidden="1" customHeight="1" x14ac:dyDescent="0.25"/>
    <row r="60975" ht="0" hidden="1" customHeight="1" x14ac:dyDescent="0.25"/>
    <row r="60976" ht="0" hidden="1" customHeight="1" x14ac:dyDescent="0.25"/>
    <row r="60977" ht="0" hidden="1" customHeight="1" x14ac:dyDescent="0.25"/>
    <row r="60978" ht="0" hidden="1" customHeight="1" x14ac:dyDescent="0.25"/>
    <row r="60979" ht="0" hidden="1" customHeight="1" x14ac:dyDescent="0.25"/>
    <row r="60980" ht="0" hidden="1" customHeight="1" x14ac:dyDescent="0.25"/>
    <row r="60981" ht="0" hidden="1" customHeight="1" x14ac:dyDescent="0.25"/>
    <row r="60982" ht="0" hidden="1" customHeight="1" x14ac:dyDescent="0.25"/>
    <row r="60983" ht="0" hidden="1" customHeight="1" x14ac:dyDescent="0.25"/>
    <row r="60984" ht="0" hidden="1" customHeight="1" x14ac:dyDescent="0.25"/>
    <row r="60985" ht="0" hidden="1" customHeight="1" x14ac:dyDescent="0.25"/>
    <row r="60986" ht="0" hidden="1" customHeight="1" x14ac:dyDescent="0.25"/>
    <row r="60987" ht="0" hidden="1" customHeight="1" x14ac:dyDescent="0.25"/>
    <row r="60988" ht="0" hidden="1" customHeight="1" x14ac:dyDescent="0.25"/>
    <row r="60989" ht="0" hidden="1" customHeight="1" x14ac:dyDescent="0.25"/>
    <row r="60990" ht="0" hidden="1" customHeight="1" x14ac:dyDescent="0.25"/>
    <row r="60991" ht="0" hidden="1" customHeight="1" x14ac:dyDescent="0.25"/>
    <row r="60992" ht="0" hidden="1" customHeight="1" x14ac:dyDescent="0.25"/>
    <row r="60993" ht="0" hidden="1" customHeight="1" x14ac:dyDescent="0.25"/>
    <row r="60994" ht="0" hidden="1" customHeight="1" x14ac:dyDescent="0.25"/>
    <row r="60995" ht="0" hidden="1" customHeight="1" x14ac:dyDescent="0.25"/>
    <row r="60996" ht="0" hidden="1" customHeight="1" x14ac:dyDescent="0.25"/>
    <row r="60997" ht="0" hidden="1" customHeight="1" x14ac:dyDescent="0.25"/>
    <row r="60998" ht="0" hidden="1" customHeight="1" x14ac:dyDescent="0.25"/>
    <row r="60999" ht="0" hidden="1" customHeight="1" x14ac:dyDescent="0.25"/>
    <row r="61000" ht="0" hidden="1" customHeight="1" x14ac:dyDescent="0.25"/>
    <row r="61001" ht="0" hidden="1" customHeight="1" x14ac:dyDescent="0.25"/>
    <row r="61002" ht="0" hidden="1" customHeight="1" x14ac:dyDescent="0.25"/>
    <row r="61003" ht="0" hidden="1" customHeight="1" x14ac:dyDescent="0.25"/>
    <row r="61004" ht="0" hidden="1" customHeight="1" x14ac:dyDescent="0.25"/>
    <row r="61005" ht="0" hidden="1" customHeight="1" x14ac:dyDescent="0.25"/>
    <row r="61006" ht="0" hidden="1" customHeight="1" x14ac:dyDescent="0.25"/>
    <row r="61007" ht="0" hidden="1" customHeight="1" x14ac:dyDescent="0.25"/>
    <row r="61008" ht="0" hidden="1" customHeight="1" x14ac:dyDescent="0.25"/>
    <row r="61009" ht="0" hidden="1" customHeight="1" x14ac:dyDescent="0.25"/>
    <row r="61010" ht="0" hidden="1" customHeight="1" x14ac:dyDescent="0.25"/>
    <row r="61011" ht="0" hidden="1" customHeight="1" x14ac:dyDescent="0.25"/>
    <row r="61012" ht="0" hidden="1" customHeight="1" x14ac:dyDescent="0.25"/>
    <row r="61013" ht="0" hidden="1" customHeight="1" x14ac:dyDescent="0.25"/>
    <row r="61014" ht="0" hidden="1" customHeight="1" x14ac:dyDescent="0.25"/>
    <row r="61015" ht="0" hidden="1" customHeight="1" x14ac:dyDescent="0.25"/>
    <row r="61016" ht="0" hidden="1" customHeight="1" x14ac:dyDescent="0.25"/>
    <row r="61017" ht="0" hidden="1" customHeight="1" x14ac:dyDescent="0.25"/>
    <row r="61018" ht="0" hidden="1" customHeight="1" x14ac:dyDescent="0.25"/>
    <row r="61019" ht="0" hidden="1" customHeight="1" x14ac:dyDescent="0.25"/>
    <row r="61020" ht="0" hidden="1" customHeight="1" x14ac:dyDescent="0.25"/>
    <row r="61021" ht="0" hidden="1" customHeight="1" x14ac:dyDescent="0.25"/>
    <row r="61022" ht="0" hidden="1" customHeight="1" x14ac:dyDescent="0.25"/>
    <row r="61023" ht="0" hidden="1" customHeight="1" x14ac:dyDescent="0.25"/>
    <row r="61024" ht="0" hidden="1" customHeight="1" x14ac:dyDescent="0.25"/>
    <row r="61025" ht="0" hidden="1" customHeight="1" x14ac:dyDescent="0.25"/>
    <row r="61026" ht="0" hidden="1" customHeight="1" x14ac:dyDescent="0.25"/>
    <row r="61027" ht="0" hidden="1" customHeight="1" x14ac:dyDescent="0.25"/>
    <row r="61028" ht="0" hidden="1" customHeight="1" x14ac:dyDescent="0.25"/>
    <row r="61029" ht="0" hidden="1" customHeight="1" x14ac:dyDescent="0.25"/>
    <row r="61030" ht="0" hidden="1" customHeight="1" x14ac:dyDescent="0.25"/>
    <row r="61031" ht="0" hidden="1" customHeight="1" x14ac:dyDescent="0.25"/>
    <row r="61032" ht="0" hidden="1" customHeight="1" x14ac:dyDescent="0.25"/>
    <row r="61033" ht="0" hidden="1" customHeight="1" x14ac:dyDescent="0.25"/>
    <row r="61034" ht="0" hidden="1" customHeight="1" x14ac:dyDescent="0.25"/>
    <row r="61035" ht="0" hidden="1" customHeight="1" x14ac:dyDescent="0.25"/>
    <row r="61036" ht="0" hidden="1" customHeight="1" x14ac:dyDescent="0.25"/>
    <row r="61037" ht="0" hidden="1" customHeight="1" x14ac:dyDescent="0.25"/>
    <row r="61038" ht="0" hidden="1" customHeight="1" x14ac:dyDescent="0.25"/>
    <row r="61039" ht="0" hidden="1" customHeight="1" x14ac:dyDescent="0.25"/>
    <row r="61040" ht="0" hidden="1" customHeight="1" x14ac:dyDescent="0.25"/>
    <row r="61041" ht="0" hidden="1" customHeight="1" x14ac:dyDescent="0.25"/>
    <row r="61042" ht="0" hidden="1" customHeight="1" x14ac:dyDescent="0.25"/>
    <row r="61043" ht="0" hidden="1" customHeight="1" x14ac:dyDescent="0.25"/>
    <row r="61044" ht="0" hidden="1" customHeight="1" x14ac:dyDescent="0.25"/>
    <row r="61045" ht="0" hidden="1" customHeight="1" x14ac:dyDescent="0.25"/>
    <row r="61046" ht="0" hidden="1" customHeight="1" x14ac:dyDescent="0.25"/>
    <row r="61047" ht="0" hidden="1" customHeight="1" x14ac:dyDescent="0.25"/>
    <row r="61048" ht="0" hidden="1" customHeight="1" x14ac:dyDescent="0.25"/>
    <row r="61049" ht="0" hidden="1" customHeight="1" x14ac:dyDescent="0.25"/>
    <row r="61050" ht="0" hidden="1" customHeight="1" x14ac:dyDescent="0.25"/>
    <row r="61051" ht="0" hidden="1" customHeight="1" x14ac:dyDescent="0.25"/>
    <row r="61052" ht="0" hidden="1" customHeight="1" x14ac:dyDescent="0.25"/>
    <row r="61053" ht="0" hidden="1" customHeight="1" x14ac:dyDescent="0.25"/>
    <row r="61054" ht="0" hidden="1" customHeight="1" x14ac:dyDescent="0.25"/>
    <row r="61055" ht="0" hidden="1" customHeight="1" x14ac:dyDescent="0.25"/>
    <row r="61056" ht="0" hidden="1" customHeight="1" x14ac:dyDescent="0.25"/>
    <row r="61057" ht="0" hidden="1" customHeight="1" x14ac:dyDescent="0.25"/>
    <row r="61058" ht="0" hidden="1" customHeight="1" x14ac:dyDescent="0.25"/>
    <row r="61059" ht="0" hidden="1" customHeight="1" x14ac:dyDescent="0.25"/>
    <row r="61060" ht="0" hidden="1" customHeight="1" x14ac:dyDescent="0.25"/>
    <row r="61061" ht="0" hidden="1" customHeight="1" x14ac:dyDescent="0.25"/>
    <row r="61062" ht="0" hidden="1" customHeight="1" x14ac:dyDescent="0.25"/>
    <row r="61063" ht="0" hidden="1" customHeight="1" x14ac:dyDescent="0.25"/>
    <row r="61064" ht="0" hidden="1" customHeight="1" x14ac:dyDescent="0.25"/>
    <row r="61065" ht="0" hidden="1" customHeight="1" x14ac:dyDescent="0.25"/>
    <row r="61066" ht="0" hidden="1" customHeight="1" x14ac:dyDescent="0.25"/>
    <row r="61067" ht="0" hidden="1" customHeight="1" x14ac:dyDescent="0.25"/>
    <row r="61068" ht="0" hidden="1" customHeight="1" x14ac:dyDescent="0.25"/>
    <row r="61069" ht="0" hidden="1" customHeight="1" x14ac:dyDescent="0.25"/>
    <row r="61070" ht="0" hidden="1" customHeight="1" x14ac:dyDescent="0.25"/>
    <row r="61071" ht="0" hidden="1" customHeight="1" x14ac:dyDescent="0.25"/>
    <row r="61072" ht="0" hidden="1" customHeight="1" x14ac:dyDescent="0.25"/>
    <row r="61073" ht="0" hidden="1" customHeight="1" x14ac:dyDescent="0.25"/>
    <row r="61074" ht="0" hidden="1" customHeight="1" x14ac:dyDescent="0.25"/>
    <row r="61075" ht="0" hidden="1" customHeight="1" x14ac:dyDescent="0.25"/>
    <row r="61076" ht="0" hidden="1" customHeight="1" x14ac:dyDescent="0.25"/>
    <row r="61077" ht="0" hidden="1" customHeight="1" x14ac:dyDescent="0.25"/>
    <row r="61078" ht="0" hidden="1" customHeight="1" x14ac:dyDescent="0.25"/>
    <row r="61079" ht="0" hidden="1" customHeight="1" x14ac:dyDescent="0.25"/>
    <row r="61080" ht="0" hidden="1" customHeight="1" x14ac:dyDescent="0.25"/>
    <row r="61081" ht="0" hidden="1" customHeight="1" x14ac:dyDescent="0.25"/>
    <row r="61082" ht="0" hidden="1" customHeight="1" x14ac:dyDescent="0.25"/>
    <row r="61083" ht="0" hidden="1" customHeight="1" x14ac:dyDescent="0.25"/>
    <row r="61084" ht="0" hidden="1" customHeight="1" x14ac:dyDescent="0.25"/>
    <row r="61085" ht="0" hidden="1" customHeight="1" x14ac:dyDescent="0.25"/>
    <row r="61086" ht="0" hidden="1" customHeight="1" x14ac:dyDescent="0.25"/>
    <row r="61087" ht="0" hidden="1" customHeight="1" x14ac:dyDescent="0.25"/>
    <row r="61088" ht="0" hidden="1" customHeight="1" x14ac:dyDescent="0.25"/>
    <row r="61089" ht="0" hidden="1" customHeight="1" x14ac:dyDescent="0.25"/>
    <row r="61090" ht="0" hidden="1" customHeight="1" x14ac:dyDescent="0.25"/>
    <row r="61091" ht="0" hidden="1" customHeight="1" x14ac:dyDescent="0.25"/>
    <row r="61092" ht="0" hidden="1" customHeight="1" x14ac:dyDescent="0.25"/>
    <row r="61093" ht="0" hidden="1" customHeight="1" x14ac:dyDescent="0.25"/>
    <row r="61094" ht="0" hidden="1" customHeight="1" x14ac:dyDescent="0.25"/>
    <row r="61095" ht="0" hidden="1" customHeight="1" x14ac:dyDescent="0.25"/>
    <row r="61096" ht="0" hidden="1" customHeight="1" x14ac:dyDescent="0.25"/>
    <row r="61097" ht="0" hidden="1" customHeight="1" x14ac:dyDescent="0.25"/>
    <row r="61098" ht="0" hidden="1" customHeight="1" x14ac:dyDescent="0.25"/>
    <row r="61099" ht="0" hidden="1" customHeight="1" x14ac:dyDescent="0.25"/>
    <row r="61100" ht="0" hidden="1" customHeight="1" x14ac:dyDescent="0.25"/>
    <row r="61101" ht="0" hidden="1" customHeight="1" x14ac:dyDescent="0.25"/>
    <row r="61102" ht="0" hidden="1" customHeight="1" x14ac:dyDescent="0.25"/>
    <row r="61103" ht="0" hidden="1" customHeight="1" x14ac:dyDescent="0.25"/>
    <row r="61104" ht="0" hidden="1" customHeight="1" x14ac:dyDescent="0.25"/>
    <row r="61105" ht="0" hidden="1" customHeight="1" x14ac:dyDescent="0.25"/>
    <row r="61106" ht="0" hidden="1" customHeight="1" x14ac:dyDescent="0.25"/>
    <row r="61107" ht="0" hidden="1" customHeight="1" x14ac:dyDescent="0.25"/>
    <row r="61108" ht="0" hidden="1" customHeight="1" x14ac:dyDescent="0.25"/>
    <row r="61109" ht="0" hidden="1" customHeight="1" x14ac:dyDescent="0.25"/>
    <row r="61110" ht="0" hidden="1" customHeight="1" x14ac:dyDescent="0.25"/>
    <row r="61111" ht="0" hidden="1" customHeight="1" x14ac:dyDescent="0.25"/>
    <row r="61112" ht="0" hidden="1" customHeight="1" x14ac:dyDescent="0.25"/>
    <row r="61113" ht="0" hidden="1" customHeight="1" x14ac:dyDescent="0.25"/>
    <row r="61114" ht="0" hidden="1" customHeight="1" x14ac:dyDescent="0.25"/>
    <row r="61115" ht="0" hidden="1" customHeight="1" x14ac:dyDescent="0.25"/>
    <row r="61116" ht="0" hidden="1" customHeight="1" x14ac:dyDescent="0.25"/>
    <row r="61117" ht="0" hidden="1" customHeight="1" x14ac:dyDescent="0.25"/>
    <row r="61118" ht="0" hidden="1" customHeight="1" x14ac:dyDescent="0.25"/>
    <row r="61119" ht="0" hidden="1" customHeight="1" x14ac:dyDescent="0.25"/>
    <row r="61120" ht="0" hidden="1" customHeight="1" x14ac:dyDescent="0.25"/>
    <row r="61121" ht="0" hidden="1" customHeight="1" x14ac:dyDescent="0.25"/>
    <row r="61122" ht="0" hidden="1" customHeight="1" x14ac:dyDescent="0.25"/>
    <row r="61123" ht="0" hidden="1" customHeight="1" x14ac:dyDescent="0.25"/>
    <row r="61124" ht="0" hidden="1" customHeight="1" x14ac:dyDescent="0.25"/>
    <row r="61125" ht="0" hidden="1" customHeight="1" x14ac:dyDescent="0.25"/>
    <row r="61126" ht="0" hidden="1" customHeight="1" x14ac:dyDescent="0.25"/>
    <row r="61127" ht="0" hidden="1" customHeight="1" x14ac:dyDescent="0.25"/>
    <row r="61128" ht="0" hidden="1" customHeight="1" x14ac:dyDescent="0.25"/>
    <row r="61129" ht="0" hidden="1" customHeight="1" x14ac:dyDescent="0.25"/>
    <row r="61130" ht="0" hidden="1" customHeight="1" x14ac:dyDescent="0.25"/>
    <row r="61131" ht="0" hidden="1" customHeight="1" x14ac:dyDescent="0.25"/>
    <row r="61132" ht="0" hidden="1" customHeight="1" x14ac:dyDescent="0.25"/>
    <row r="61133" ht="0" hidden="1" customHeight="1" x14ac:dyDescent="0.25"/>
    <row r="61134" ht="0" hidden="1" customHeight="1" x14ac:dyDescent="0.25"/>
    <row r="61135" ht="0" hidden="1" customHeight="1" x14ac:dyDescent="0.25"/>
    <row r="61136" ht="0" hidden="1" customHeight="1" x14ac:dyDescent="0.25"/>
    <row r="61137" ht="0" hidden="1" customHeight="1" x14ac:dyDescent="0.25"/>
    <row r="61138" ht="0" hidden="1" customHeight="1" x14ac:dyDescent="0.25"/>
    <row r="61139" ht="0" hidden="1" customHeight="1" x14ac:dyDescent="0.25"/>
    <row r="61140" ht="0" hidden="1" customHeight="1" x14ac:dyDescent="0.25"/>
    <row r="61141" ht="0" hidden="1" customHeight="1" x14ac:dyDescent="0.25"/>
    <row r="61142" ht="0" hidden="1" customHeight="1" x14ac:dyDescent="0.25"/>
    <row r="61143" ht="0" hidden="1" customHeight="1" x14ac:dyDescent="0.25"/>
    <row r="61144" ht="0" hidden="1" customHeight="1" x14ac:dyDescent="0.25"/>
    <row r="61145" ht="0" hidden="1" customHeight="1" x14ac:dyDescent="0.25"/>
    <row r="61146" ht="0" hidden="1" customHeight="1" x14ac:dyDescent="0.25"/>
    <row r="61147" ht="0" hidden="1" customHeight="1" x14ac:dyDescent="0.25"/>
    <row r="61148" ht="0" hidden="1" customHeight="1" x14ac:dyDescent="0.25"/>
    <row r="61149" ht="0" hidden="1" customHeight="1" x14ac:dyDescent="0.25"/>
    <row r="61150" ht="0" hidden="1" customHeight="1" x14ac:dyDescent="0.25"/>
    <row r="61151" ht="0" hidden="1" customHeight="1" x14ac:dyDescent="0.25"/>
    <row r="61152" ht="0" hidden="1" customHeight="1" x14ac:dyDescent="0.25"/>
    <row r="61153" ht="0" hidden="1" customHeight="1" x14ac:dyDescent="0.25"/>
    <row r="61154" ht="0" hidden="1" customHeight="1" x14ac:dyDescent="0.25"/>
    <row r="61155" ht="0" hidden="1" customHeight="1" x14ac:dyDescent="0.25"/>
    <row r="61156" ht="0" hidden="1" customHeight="1" x14ac:dyDescent="0.25"/>
    <row r="61157" ht="0" hidden="1" customHeight="1" x14ac:dyDescent="0.25"/>
    <row r="61158" ht="0" hidden="1" customHeight="1" x14ac:dyDescent="0.25"/>
    <row r="61159" ht="0" hidden="1" customHeight="1" x14ac:dyDescent="0.25"/>
    <row r="61160" ht="0" hidden="1" customHeight="1" x14ac:dyDescent="0.25"/>
    <row r="61161" ht="0" hidden="1" customHeight="1" x14ac:dyDescent="0.25"/>
    <row r="61162" ht="0" hidden="1" customHeight="1" x14ac:dyDescent="0.25"/>
    <row r="61163" ht="0" hidden="1" customHeight="1" x14ac:dyDescent="0.25"/>
    <row r="61164" ht="0" hidden="1" customHeight="1" x14ac:dyDescent="0.25"/>
    <row r="61165" ht="0" hidden="1" customHeight="1" x14ac:dyDescent="0.25"/>
    <row r="61166" ht="0" hidden="1" customHeight="1" x14ac:dyDescent="0.25"/>
    <row r="61167" ht="0" hidden="1" customHeight="1" x14ac:dyDescent="0.25"/>
    <row r="61168" ht="0" hidden="1" customHeight="1" x14ac:dyDescent="0.25"/>
    <row r="61169" ht="0" hidden="1" customHeight="1" x14ac:dyDescent="0.25"/>
    <row r="61170" ht="0" hidden="1" customHeight="1" x14ac:dyDescent="0.25"/>
    <row r="61171" ht="0" hidden="1" customHeight="1" x14ac:dyDescent="0.25"/>
    <row r="61172" ht="0" hidden="1" customHeight="1" x14ac:dyDescent="0.25"/>
    <row r="61173" ht="0" hidden="1" customHeight="1" x14ac:dyDescent="0.25"/>
    <row r="61174" ht="0" hidden="1" customHeight="1" x14ac:dyDescent="0.25"/>
    <row r="61175" ht="0" hidden="1" customHeight="1" x14ac:dyDescent="0.25"/>
    <row r="61176" ht="0" hidden="1" customHeight="1" x14ac:dyDescent="0.25"/>
    <row r="61177" ht="0" hidden="1" customHeight="1" x14ac:dyDescent="0.25"/>
    <row r="61178" ht="0" hidden="1" customHeight="1" x14ac:dyDescent="0.25"/>
    <row r="61179" ht="0" hidden="1" customHeight="1" x14ac:dyDescent="0.25"/>
    <row r="61180" ht="0" hidden="1" customHeight="1" x14ac:dyDescent="0.25"/>
    <row r="61181" ht="0" hidden="1" customHeight="1" x14ac:dyDescent="0.25"/>
    <row r="61182" ht="0" hidden="1" customHeight="1" x14ac:dyDescent="0.25"/>
    <row r="61183" ht="0" hidden="1" customHeight="1" x14ac:dyDescent="0.25"/>
    <row r="61184" ht="0" hidden="1" customHeight="1" x14ac:dyDescent="0.25"/>
    <row r="61185" ht="0" hidden="1" customHeight="1" x14ac:dyDescent="0.25"/>
    <row r="61186" ht="0" hidden="1" customHeight="1" x14ac:dyDescent="0.25"/>
    <row r="61187" ht="0" hidden="1" customHeight="1" x14ac:dyDescent="0.25"/>
    <row r="61188" ht="0" hidden="1" customHeight="1" x14ac:dyDescent="0.25"/>
    <row r="61189" ht="0" hidden="1" customHeight="1" x14ac:dyDescent="0.25"/>
    <row r="61190" ht="0" hidden="1" customHeight="1" x14ac:dyDescent="0.25"/>
    <row r="61191" ht="0" hidden="1" customHeight="1" x14ac:dyDescent="0.25"/>
    <row r="61192" ht="0" hidden="1" customHeight="1" x14ac:dyDescent="0.25"/>
    <row r="61193" ht="0" hidden="1" customHeight="1" x14ac:dyDescent="0.25"/>
    <row r="61194" ht="0" hidden="1" customHeight="1" x14ac:dyDescent="0.25"/>
    <row r="61195" ht="0" hidden="1" customHeight="1" x14ac:dyDescent="0.25"/>
    <row r="61196" ht="0" hidden="1" customHeight="1" x14ac:dyDescent="0.25"/>
    <row r="61197" ht="0" hidden="1" customHeight="1" x14ac:dyDescent="0.25"/>
    <row r="61198" ht="0" hidden="1" customHeight="1" x14ac:dyDescent="0.25"/>
    <row r="61199" ht="0" hidden="1" customHeight="1" x14ac:dyDescent="0.25"/>
    <row r="61200" ht="0" hidden="1" customHeight="1" x14ac:dyDescent="0.25"/>
    <row r="61201" ht="0" hidden="1" customHeight="1" x14ac:dyDescent="0.25"/>
    <row r="61202" ht="0" hidden="1" customHeight="1" x14ac:dyDescent="0.25"/>
    <row r="61203" ht="0" hidden="1" customHeight="1" x14ac:dyDescent="0.25"/>
    <row r="61204" ht="0" hidden="1" customHeight="1" x14ac:dyDescent="0.25"/>
    <row r="61205" ht="0" hidden="1" customHeight="1" x14ac:dyDescent="0.25"/>
    <row r="61206" ht="0" hidden="1" customHeight="1" x14ac:dyDescent="0.25"/>
    <row r="61207" ht="0" hidden="1" customHeight="1" x14ac:dyDescent="0.25"/>
    <row r="61208" ht="0" hidden="1" customHeight="1" x14ac:dyDescent="0.25"/>
    <row r="61209" ht="0" hidden="1" customHeight="1" x14ac:dyDescent="0.25"/>
    <row r="61210" ht="0" hidden="1" customHeight="1" x14ac:dyDescent="0.25"/>
    <row r="61211" ht="0" hidden="1" customHeight="1" x14ac:dyDescent="0.25"/>
    <row r="61212" ht="0" hidden="1" customHeight="1" x14ac:dyDescent="0.25"/>
    <row r="61213" ht="0" hidden="1" customHeight="1" x14ac:dyDescent="0.25"/>
    <row r="61214" ht="0" hidden="1" customHeight="1" x14ac:dyDescent="0.25"/>
    <row r="61215" ht="0" hidden="1" customHeight="1" x14ac:dyDescent="0.25"/>
    <row r="61216" ht="0" hidden="1" customHeight="1" x14ac:dyDescent="0.25"/>
    <row r="61217" ht="0" hidden="1" customHeight="1" x14ac:dyDescent="0.25"/>
    <row r="61218" ht="0" hidden="1" customHeight="1" x14ac:dyDescent="0.25"/>
    <row r="61219" ht="0" hidden="1" customHeight="1" x14ac:dyDescent="0.25"/>
    <row r="61220" ht="0" hidden="1" customHeight="1" x14ac:dyDescent="0.25"/>
    <row r="61221" ht="0" hidden="1" customHeight="1" x14ac:dyDescent="0.25"/>
    <row r="61222" ht="0" hidden="1" customHeight="1" x14ac:dyDescent="0.25"/>
    <row r="61223" ht="0" hidden="1" customHeight="1" x14ac:dyDescent="0.25"/>
    <row r="61224" ht="0" hidden="1" customHeight="1" x14ac:dyDescent="0.25"/>
    <row r="61225" ht="0" hidden="1" customHeight="1" x14ac:dyDescent="0.25"/>
    <row r="61226" ht="0" hidden="1" customHeight="1" x14ac:dyDescent="0.25"/>
    <row r="61227" ht="0" hidden="1" customHeight="1" x14ac:dyDescent="0.25"/>
    <row r="61228" ht="0" hidden="1" customHeight="1" x14ac:dyDescent="0.25"/>
    <row r="61229" ht="0" hidden="1" customHeight="1" x14ac:dyDescent="0.25"/>
    <row r="61230" ht="0" hidden="1" customHeight="1" x14ac:dyDescent="0.25"/>
    <row r="61231" ht="0" hidden="1" customHeight="1" x14ac:dyDescent="0.25"/>
    <row r="61232" ht="0" hidden="1" customHeight="1" x14ac:dyDescent="0.25"/>
    <row r="61233" ht="0" hidden="1" customHeight="1" x14ac:dyDescent="0.25"/>
    <row r="61234" ht="0" hidden="1" customHeight="1" x14ac:dyDescent="0.25"/>
    <row r="61235" ht="0" hidden="1" customHeight="1" x14ac:dyDescent="0.25"/>
    <row r="61236" ht="0" hidden="1" customHeight="1" x14ac:dyDescent="0.25"/>
    <row r="61237" ht="0" hidden="1" customHeight="1" x14ac:dyDescent="0.25"/>
    <row r="61238" ht="0" hidden="1" customHeight="1" x14ac:dyDescent="0.25"/>
    <row r="61239" ht="0" hidden="1" customHeight="1" x14ac:dyDescent="0.25"/>
    <row r="61240" ht="0" hidden="1" customHeight="1" x14ac:dyDescent="0.25"/>
    <row r="61241" ht="0" hidden="1" customHeight="1" x14ac:dyDescent="0.25"/>
    <row r="61242" ht="0" hidden="1" customHeight="1" x14ac:dyDescent="0.25"/>
    <row r="61243" ht="0" hidden="1" customHeight="1" x14ac:dyDescent="0.25"/>
    <row r="61244" ht="0" hidden="1" customHeight="1" x14ac:dyDescent="0.25"/>
    <row r="61245" ht="0" hidden="1" customHeight="1" x14ac:dyDescent="0.25"/>
    <row r="61246" ht="0" hidden="1" customHeight="1" x14ac:dyDescent="0.25"/>
    <row r="61247" ht="0" hidden="1" customHeight="1" x14ac:dyDescent="0.25"/>
    <row r="61248" ht="0" hidden="1" customHeight="1" x14ac:dyDescent="0.25"/>
    <row r="61249" ht="0" hidden="1" customHeight="1" x14ac:dyDescent="0.25"/>
    <row r="61250" ht="0" hidden="1" customHeight="1" x14ac:dyDescent="0.25"/>
    <row r="61251" ht="0" hidden="1" customHeight="1" x14ac:dyDescent="0.25"/>
    <row r="61252" ht="0" hidden="1" customHeight="1" x14ac:dyDescent="0.25"/>
    <row r="61253" ht="0" hidden="1" customHeight="1" x14ac:dyDescent="0.25"/>
    <row r="61254" ht="0" hidden="1" customHeight="1" x14ac:dyDescent="0.25"/>
    <row r="61255" ht="0" hidden="1" customHeight="1" x14ac:dyDescent="0.25"/>
    <row r="61256" ht="0" hidden="1" customHeight="1" x14ac:dyDescent="0.25"/>
    <row r="61257" ht="0" hidden="1" customHeight="1" x14ac:dyDescent="0.25"/>
    <row r="61258" ht="0" hidden="1" customHeight="1" x14ac:dyDescent="0.25"/>
    <row r="61259" ht="0" hidden="1" customHeight="1" x14ac:dyDescent="0.25"/>
    <row r="61260" ht="0" hidden="1" customHeight="1" x14ac:dyDescent="0.25"/>
    <row r="61261" ht="0" hidden="1" customHeight="1" x14ac:dyDescent="0.25"/>
    <row r="61262" ht="0" hidden="1" customHeight="1" x14ac:dyDescent="0.25"/>
    <row r="61263" ht="0" hidden="1" customHeight="1" x14ac:dyDescent="0.25"/>
    <row r="61264" ht="0" hidden="1" customHeight="1" x14ac:dyDescent="0.25"/>
    <row r="61265" ht="0" hidden="1" customHeight="1" x14ac:dyDescent="0.25"/>
    <row r="61266" ht="0" hidden="1" customHeight="1" x14ac:dyDescent="0.25"/>
    <row r="61267" ht="0" hidden="1" customHeight="1" x14ac:dyDescent="0.25"/>
    <row r="61268" ht="0" hidden="1" customHeight="1" x14ac:dyDescent="0.25"/>
    <row r="61269" ht="0" hidden="1" customHeight="1" x14ac:dyDescent="0.25"/>
    <row r="61270" ht="0" hidden="1" customHeight="1" x14ac:dyDescent="0.25"/>
    <row r="61271" ht="0" hidden="1" customHeight="1" x14ac:dyDescent="0.25"/>
    <row r="61272" ht="0" hidden="1" customHeight="1" x14ac:dyDescent="0.25"/>
    <row r="61273" ht="0" hidden="1" customHeight="1" x14ac:dyDescent="0.25"/>
    <row r="61274" ht="0" hidden="1" customHeight="1" x14ac:dyDescent="0.25"/>
    <row r="61275" ht="0" hidden="1" customHeight="1" x14ac:dyDescent="0.25"/>
    <row r="61276" ht="0" hidden="1" customHeight="1" x14ac:dyDescent="0.25"/>
    <row r="61277" ht="0" hidden="1" customHeight="1" x14ac:dyDescent="0.25"/>
    <row r="61278" ht="0" hidden="1" customHeight="1" x14ac:dyDescent="0.25"/>
    <row r="61279" ht="0" hidden="1" customHeight="1" x14ac:dyDescent="0.25"/>
    <row r="61280" ht="0" hidden="1" customHeight="1" x14ac:dyDescent="0.25"/>
    <row r="61281" ht="0" hidden="1" customHeight="1" x14ac:dyDescent="0.25"/>
    <row r="61282" ht="0" hidden="1" customHeight="1" x14ac:dyDescent="0.25"/>
    <row r="61283" ht="0" hidden="1" customHeight="1" x14ac:dyDescent="0.25"/>
    <row r="61284" ht="0" hidden="1" customHeight="1" x14ac:dyDescent="0.25"/>
    <row r="61285" ht="0" hidden="1" customHeight="1" x14ac:dyDescent="0.25"/>
    <row r="61286" ht="0" hidden="1" customHeight="1" x14ac:dyDescent="0.25"/>
    <row r="61287" ht="0" hidden="1" customHeight="1" x14ac:dyDescent="0.25"/>
    <row r="61288" ht="0" hidden="1" customHeight="1" x14ac:dyDescent="0.25"/>
    <row r="61289" ht="0" hidden="1" customHeight="1" x14ac:dyDescent="0.25"/>
    <row r="61290" ht="0" hidden="1" customHeight="1" x14ac:dyDescent="0.25"/>
    <row r="61291" ht="0" hidden="1" customHeight="1" x14ac:dyDescent="0.25"/>
    <row r="61292" ht="0" hidden="1" customHeight="1" x14ac:dyDescent="0.25"/>
    <row r="61293" ht="0" hidden="1" customHeight="1" x14ac:dyDescent="0.25"/>
    <row r="61294" ht="0" hidden="1" customHeight="1" x14ac:dyDescent="0.25"/>
    <row r="61295" ht="0" hidden="1" customHeight="1" x14ac:dyDescent="0.25"/>
    <row r="61296" ht="0" hidden="1" customHeight="1" x14ac:dyDescent="0.25"/>
    <row r="61297" ht="0" hidden="1" customHeight="1" x14ac:dyDescent="0.25"/>
    <row r="61298" ht="0" hidden="1" customHeight="1" x14ac:dyDescent="0.25"/>
    <row r="61299" ht="0" hidden="1" customHeight="1" x14ac:dyDescent="0.25"/>
    <row r="61300" ht="0" hidden="1" customHeight="1" x14ac:dyDescent="0.25"/>
    <row r="61301" ht="0" hidden="1" customHeight="1" x14ac:dyDescent="0.25"/>
    <row r="61302" ht="0" hidden="1" customHeight="1" x14ac:dyDescent="0.25"/>
    <row r="61303" ht="0" hidden="1" customHeight="1" x14ac:dyDescent="0.25"/>
    <row r="61304" ht="0" hidden="1" customHeight="1" x14ac:dyDescent="0.25"/>
    <row r="61305" ht="0" hidden="1" customHeight="1" x14ac:dyDescent="0.25"/>
    <row r="61306" ht="0" hidden="1" customHeight="1" x14ac:dyDescent="0.25"/>
    <row r="61307" ht="0" hidden="1" customHeight="1" x14ac:dyDescent="0.25"/>
    <row r="61308" ht="0" hidden="1" customHeight="1" x14ac:dyDescent="0.25"/>
    <row r="61309" ht="0" hidden="1" customHeight="1" x14ac:dyDescent="0.25"/>
    <row r="61310" ht="0" hidden="1" customHeight="1" x14ac:dyDescent="0.25"/>
    <row r="61311" ht="0" hidden="1" customHeight="1" x14ac:dyDescent="0.25"/>
    <row r="61312" ht="0" hidden="1" customHeight="1" x14ac:dyDescent="0.25"/>
    <row r="61313" ht="0" hidden="1" customHeight="1" x14ac:dyDescent="0.25"/>
    <row r="61314" ht="0" hidden="1" customHeight="1" x14ac:dyDescent="0.25"/>
    <row r="61315" ht="0" hidden="1" customHeight="1" x14ac:dyDescent="0.25"/>
    <row r="61316" ht="0" hidden="1" customHeight="1" x14ac:dyDescent="0.25"/>
    <row r="61317" ht="0" hidden="1" customHeight="1" x14ac:dyDescent="0.25"/>
    <row r="61318" ht="0" hidden="1" customHeight="1" x14ac:dyDescent="0.25"/>
    <row r="61319" ht="0" hidden="1" customHeight="1" x14ac:dyDescent="0.25"/>
    <row r="61320" ht="0" hidden="1" customHeight="1" x14ac:dyDescent="0.25"/>
    <row r="61321" ht="0" hidden="1" customHeight="1" x14ac:dyDescent="0.25"/>
    <row r="61322" ht="0" hidden="1" customHeight="1" x14ac:dyDescent="0.25"/>
    <row r="61323" ht="0" hidden="1" customHeight="1" x14ac:dyDescent="0.25"/>
    <row r="61324" ht="0" hidden="1" customHeight="1" x14ac:dyDescent="0.25"/>
    <row r="61325" ht="0" hidden="1" customHeight="1" x14ac:dyDescent="0.25"/>
    <row r="61326" ht="0" hidden="1" customHeight="1" x14ac:dyDescent="0.25"/>
    <row r="61327" ht="0" hidden="1" customHeight="1" x14ac:dyDescent="0.25"/>
    <row r="61328" ht="0" hidden="1" customHeight="1" x14ac:dyDescent="0.25"/>
    <row r="61329" ht="0" hidden="1" customHeight="1" x14ac:dyDescent="0.25"/>
    <row r="61330" ht="0" hidden="1" customHeight="1" x14ac:dyDescent="0.25"/>
    <row r="61331" ht="0" hidden="1" customHeight="1" x14ac:dyDescent="0.25"/>
    <row r="61332" ht="0" hidden="1" customHeight="1" x14ac:dyDescent="0.25"/>
    <row r="61333" ht="0" hidden="1" customHeight="1" x14ac:dyDescent="0.25"/>
    <row r="61334" ht="0" hidden="1" customHeight="1" x14ac:dyDescent="0.25"/>
    <row r="61335" ht="0" hidden="1" customHeight="1" x14ac:dyDescent="0.25"/>
    <row r="61336" ht="0" hidden="1" customHeight="1" x14ac:dyDescent="0.25"/>
    <row r="61337" ht="0" hidden="1" customHeight="1" x14ac:dyDescent="0.25"/>
    <row r="61338" ht="0" hidden="1" customHeight="1" x14ac:dyDescent="0.25"/>
    <row r="61339" ht="0" hidden="1" customHeight="1" x14ac:dyDescent="0.25"/>
    <row r="61340" ht="0" hidden="1" customHeight="1" x14ac:dyDescent="0.25"/>
    <row r="61341" ht="0" hidden="1" customHeight="1" x14ac:dyDescent="0.25"/>
    <row r="61342" ht="0" hidden="1" customHeight="1" x14ac:dyDescent="0.25"/>
    <row r="61343" ht="0" hidden="1" customHeight="1" x14ac:dyDescent="0.25"/>
    <row r="61344" ht="0" hidden="1" customHeight="1" x14ac:dyDescent="0.25"/>
    <row r="61345" ht="0" hidden="1" customHeight="1" x14ac:dyDescent="0.25"/>
    <row r="61346" ht="0" hidden="1" customHeight="1" x14ac:dyDescent="0.25"/>
    <row r="61347" ht="0" hidden="1" customHeight="1" x14ac:dyDescent="0.25"/>
    <row r="61348" ht="0" hidden="1" customHeight="1" x14ac:dyDescent="0.25"/>
    <row r="61349" ht="0" hidden="1" customHeight="1" x14ac:dyDescent="0.25"/>
    <row r="61350" ht="0" hidden="1" customHeight="1" x14ac:dyDescent="0.25"/>
    <row r="61351" ht="0" hidden="1" customHeight="1" x14ac:dyDescent="0.25"/>
    <row r="61352" ht="0" hidden="1" customHeight="1" x14ac:dyDescent="0.25"/>
    <row r="61353" ht="0" hidden="1" customHeight="1" x14ac:dyDescent="0.25"/>
    <row r="61354" ht="0" hidden="1" customHeight="1" x14ac:dyDescent="0.25"/>
    <row r="61355" ht="0" hidden="1" customHeight="1" x14ac:dyDescent="0.25"/>
    <row r="61356" ht="0" hidden="1" customHeight="1" x14ac:dyDescent="0.25"/>
    <row r="61357" ht="0" hidden="1" customHeight="1" x14ac:dyDescent="0.25"/>
    <row r="61358" ht="0" hidden="1" customHeight="1" x14ac:dyDescent="0.25"/>
    <row r="61359" ht="0" hidden="1" customHeight="1" x14ac:dyDescent="0.25"/>
    <row r="61360" ht="0" hidden="1" customHeight="1" x14ac:dyDescent="0.25"/>
    <row r="61361" ht="0" hidden="1" customHeight="1" x14ac:dyDescent="0.25"/>
    <row r="61362" ht="0" hidden="1" customHeight="1" x14ac:dyDescent="0.25"/>
    <row r="61363" ht="0" hidden="1" customHeight="1" x14ac:dyDescent="0.25"/>
    <row r="61364" ht="0" hidden="1" customHeight="1" x14ac:dyDescent="0.25"/>
    <row r="61365" ht="0" hidden="1" customHeight="1" x14ac:dyDescent="0.25"/>
    <row r="61366" ht="0" hidden="1" customHeight="1" x14ac:dyDescent="0.25"/>
    <row r="61367" ht="0" hidden="1" customHeight="1" x14ac:dyDescent="0.25"/>
    <row r="61368" ht="0" hidden="1" customHeight="1" x14ac:dyDescent="0.25"/>
    <row r="61369" ht="0" hidden="1" customHeight="1" x14ac:dyDescent="0.25"/>
    <row r="61370" ht="0" hidden="1" customHeight="1" x14ac:dyDescent="0.25"/>
    <row r="61371" ht="0" hidden="1" customHeight="1" x14ac:dyDescent="0.25"/>
    <row r="61372" ht="0" hidden="1" customHeight="1" x14ac:dyDescent="0.25"/>
    <row r="61373" ht="0" hidden="1" customHeight="1" x14ac:dyDescent="0.25"/>
    <row r="61374" ht="0" hidden="1" customHeight="1" x14ac:dyDescent="0.25"/>
    <row r="61375" ht="0" hidden="1" customHeight="1" x14ac:dyDescent="0.25"/>
    <row r="61376" ht="0" hidden="1" customHeight="1" x14ac:dyDescent="0.25"/>
    <row r="61377" ht="0" hidden="1" customHeight="1" x14ac:dyDescent="0.25"/>
    <row r="61378" ht="0" hidden="1" customHeight="1" x14ac:dyDescent="0.25"/>
    <row r="61379" ht="0" hidden="1" customHeight="1" x14ac:dyDescent="0.25"/>
    <row r="61380" ht="0" hidden="1" customHeight="1" x14ac:dyDescent="0.25"/>
    <row r="61381" ht="0" hidden="1" customHeight="1" x14ac:dyDescent="0.25"/>
    <row r="61382" ht="0" hidden="1" customHeight="1" x14ac:dyDescent="0.25"/>
    <row r="61383" ht="0" hidden="1" customHeight="1" x14ac:dyDescent="0.25"/>
    <row r="61384" ht="0" hidden="1" customHeight="1" x14ac:dyDescent="0.25"/>
    <row r="61385" ht="0" hidden="1" customHeight="1" x14ac:dyDescent="0.25"/>
    <row r="61386" ht="0" hidden="1" customHeight="1" x14ac:dyDescent="0.25"/>
    <row r="61387" ht="0" hidden="1" customHeight="1" x14ac:dyDescent="0.25"/>
    <row r="61388" ht="0" hidden="1" customHeight="1" x14ac:dyDescent="0.25"/>
    <row r="61389" ht="0" hidden="1" customHeight="1" x14ac:dyDescent="0.25"/>
    <row r="61390" ht="0" hidden="1" customHeight="1" x14ac:dyDescent="0.25"/>
    <row r="61391" ht="0" hidden="1" customHeight="1" x14ac:dyDescent="0.25"/>
    <row r="61392" ht="0" hidden="1" customHeight="1" x14ac:dyDescent="0.25"/>
    <row r="61393" ht="0" hidden="1" customHeight="1" x14ac:dyDescent="0.25"/>
    <row r="61394" ht="0" hidden="1" customHeight="1" x14ac:dyDescent="0.25"/>
    <row r="61395" ht="0" hidden="1" customHeight="1" x14ac:dyDescent="0.25"/>
    <row r="61396" ht="0" hidden="1" customHeight="1" x14ac:dyDescent="0.25"/>
    <row r="61397" ht="0" hidden="1" customHeight="1" x14ac:dyDescent="0.25"/>
    <row r="61398" ht="0" hidden="1" customHeight="1" x14ac:dyDescent="0.25"/>
    <row r="61399" ht="0" hidden="1" customHeight="1" x14ac:dyDescent="0.25"/>
    <row r="61400" ht="0" hidden="1" customHeight="1" x14ac:dyDescent="0.25"/>
    <row r="61401" ht="0" hidden="1" customHeight="1" x14ac:dyDescent="0.25"/>
    <row r="61402" ht="0" hidden="1" customHeight="1" x14ac:dyDescent="0.25"/>
    <row r="61403" ht="0" hidden="1" customHeight="1" x14ac:dyDescent="0.25"/>
    <row r="61404" ht="0" hidden="1" customHeight="1" x14ac:dyDescent="0.25"/>
    <row r="61405" ht="0" hidden="1" customHeight="1" x14ac:dyDescent="0.25"/>
    <row r="61406" ht="0" hidden="1" customHeight="1" x14ac:dyDescent="0.25"/>
    <row r="61407" ht="0" hidden="1" customHeight="1" x14ac:dyDescent="0.25"/>
    <row r="61408" ht="0" hidden="1" customHeight="1" x14ac:dyDescent="0.25"/>
    <row r="61409" ht="0" hidden="1" customHeight="1" x14ac:dyDescent="0.25"/>
    <row r="61410" ht="0" hidden="1" customHeight="1" x14ac:dyDescent="0.25"/>
    <row r="61411" ht="0" hidden="1" customHeight="1" x14ac:dyDescent="0.25"/>
    <row r="61412" ht="0" hidden="1" customHeight="1" x14ac:dyDescent="0.25"/>
    <row r="61413" ht="0" hidden="1" customHeight="1" x14ac:dyDescent="0.25"/>
    <row r="61414" ht="0" hidden="1" customHeight="1" x14ac:dyDescent="0.25"/>
    <row r="61415" ht="0" hidden="1" customHeight="1" x14ac:dyDescent="0.25"/>
    <row r="61416" ht="0" hidden="1" customHeight="1" x14ac:dyDescent="0.25"/>
    <row r="61417" ht="0" hidden="1" customHeight="1" x14ac:dyDescent="0.25"/>
    <row r="61418" ht="0" hidden="1" customHeight="1" x14ac:dyDescent="0.25"/>
    <row r="61419" ht="0" hidden="1" customHeight="1" x14ac:dyDescent="0.25"/>
    <row r="61420" ht="0" hidden="1" customHeight="1" x14ac:dyDescent="0.25"/>
    <row r="61421" ht="0" hidden="1" customHeight="1" x14ac:dyDescent="0.25"/>
    <row r="61422" ht="0" hidden="1" customHeight="1" x14ac:dyDescent="0.25"/>
    <row r="61423" ht="0" hidden="1" customHeight="1" x14ac:dyDescent="0.25"/>
    <row r="61424" ht="0" hidden="1" customHeight="1" x14ac:dyDescent="0.25"/>
    <row r="61425" ht="0" hidden="1" customHeight="1" x14ac:dyDescent="0.25"/>
    <row r="61426" ht="0" hidden="1" customHeight="1" x14ac:dyDescent="0.25"/>
    <row r="61427" ht="0" hidden="1" customHeight="1" x14ac:dyDescent="0.25"/>
    <row r="61428" ht="0" hidden="1" customHeight="1" x14ac:dyDescent="0.25"/>
    <row r="61429" ht="0" hidden="1" customHeight="1" x14ac:dyDescent="0.25"/>
    <row r="61430" ht="0" hidden="1" customHeight="1" x14ac:dyDescent="0.25"/>
    <row r="61431" ht="0" hidden="1" customHeight="1" x14ac:dyDescent="0.25"/>
    <row r="61432" ht="0" hidden="1" customHeight="1" x14ac:dyDescent="0.25"/>
    <row r="61433" ht="0" hidden="1" customHeight="1" x14ac:dyDescent="0.25"/>
    <row r="61434" ht="0" hidden="1" customHeight="1" x14ac:dyDescent="0.25"/>
    <row r="61435" ht="0" hidden="1" customHeight="1" x14ac:dyDescent="0.25"/>
    <row r="61436" ht="0" hidden="1" customHeight="1" x14ac:dyDescent="0.25"/>
    <row r="61437" ht="0" hidden="1" customHeight="1" x14ac:dyDescent="0.25"/>
    <row r="61438" ht="0" hidden="1" customHeight="1" x14ac:dyDescent="0.25"/>
    <row r="61439" ht="0" hidden="1" customHeight="1" x14ac:dyDescent="0.25"/>
    <row r="61440" ht="0" hidden="1" customHeight="1" x14ac:dyDescent="0.25"/>
    <row r="61441" ht="0" hidden="1" customHeight="1" x14ac:dyDescent="0.25"/>
    <row r="61442" ht="0" hidden="1" customHeight="1" x14ac:dyDescent="0.25"/>
    <row r="61443" ht="0" hidden="1" customHeight="1" x14ac:dyDescent="0.25"/>
    <row r="61444" ht="0" hidden="1" customHeight="1" x14ac:dyDescent="0.25"/>
    <row r="61445" ht="0" hidden="1" customHeight="1" x14ac:dyDescent="0.25"/>
    <row r="61446" ht="0" hidden="1" customHeight="1" x14ac:dyDescent="0.25"/>
    <row r="61447" ht="0" hidden="1" customHeight="1" x14ac:dyDescent="0.25"/>
    <row r="61448" ht="0" hidden="1" customHeight="1" x14ac:dyDescent="0.25"/>
    <row r="61449" ht="0" hidden="1" customHeight="1" x14ac:dyDescent="0.25"/>
    <row r="61450" ht="0" hidden="1" customHeight="1" x14ac:dyDescent="0.25"/>
    <row r="61451" ht="0" hidden="1" customHeight="1" x14ac:dyDescent="0.25"/>
    <row r="61452" ht="0" hidden="1" customHeight="1" x14ac:dyDescent="0.25"/>
    <row r="61453" ht="0" hidden="1" customHeight="1" x14ac:dyDescent="0.25"/>
    <row r="61454" ht="0" hidden="1" customHeight="1" x14ac:dyDescent="0.25"/>
    <row r="61455" ht="0" hidden="1" customHeight="1" x14ac:dyDescent="0.25"/>
    <row r="61456" ht="0" hidden="1" customHeight="1" x14ac:dyDescent="0.25"/>
    <row r="61457" ht="0" hidden="1" customHeight="1" x14ac:dyDescent="0.25"/>
    <row r="61458" ht="0" hidden="1" customHeight="1" x14ac:dyDescent="0.25"/>
    <row r="61459" ht="0" hidden="1" customHeight="1" x14ac:dyDescent="0.25"/>
    <row r="61460" ht="0" hidden="1" customHeight="1" x14ac:dyDescent="0.25"/>
    <row r="61461" ht="0" hidden="1" customHeight="1" x14ac:dyDescent="0.25"/>
    <row r="61462" ht="0" hidden="1" customHeight="1" x14ac:dyDescent="0.25"/>
    <row r="61463" ht="0" hidden="1" customHeight="1" x14ac:dyDescent="0.25"/>
    <row r="61464" ht="0" hidden="1" customHeight="1" x14ac:dyDescent="0.25"/>
    <row r="61465" ht="0" hidden="1" customHeight="1" x14ac:dyDescent="0.25"/>
    <row r="61466" ht="0" hidden="1" customHeight="1" x14ac:dyDescent="0.25"/>
    <row r="61467" ht="0" hidden="1" customHeight="1" x14ac:dyDescent="0.25"/>
    <row r="61468" ht="0" hidden="1" customHeight="1" x14ac:dyDescent="0.25"/>
    <row r="61469" ht="0" hidden="1" customHeight="1" x14ac:dyDescent="0.25"/>
    <row r="61470" ht="0" hidden="1" customHeight="1" x14ac:dyDescent="0.25"/>
    <row r="61471" ht="0" hidden="1" customHeight="1" x14ac:dyDescent="0.25"/>
    <row r="61472" ht="0" hidden="1" customHeight="1" x14ac:dyDescent="0.25"/>
    <row r="61473" ht="0" hidden="1" customHeight="1" x14ac:dyDescent="0.25"/>
    <row r="61474" ht="0" hidden="1" customHeight="1" x14ac:dyDescent="0.25"/>
    <row r="61475" ht="0" hidden="1" customHeight="1" x14ac:dyDescent="0.25"/>
    <row r="61476" ht="0" hidden="1" customHeight="1" x14ac:dyDescent="0.25"/>
    <row r="61477" ht="0" hidden="1" customHeight="1" x14ac:dyDescent="0.25"/>
    <row r="61478" ht="0" hidden="1" customHeight="1" x14ac:dyDescent="0.25"/>
    <row r="61479" ht="0" hidden="1" customHeight="1" x14ac:dyDescent="0.25"/>
    <row r="61480" ht="0" hidden="1" customHeight="1" x14ac:dyDescent="0.25"/>
    <row r="61481" ht="0" hidden="1" customHeight="1" x14ac:dyDescent="0.25"/>
    <row r="61482" ht="0" hidden="1" customHeight="1" x14ac:dyDescent="0.25"/>
    <row r="61483" ht="0" hidden="1" customHeight="1" x14ac:dyDescent="0.25"/>
    <row r="61484" ht="0" hidden="1" customHeight="1" x14ac:dyDescent="0.25"/>
    <row r="61485" ht="0" hidden="1" customHeight="1" x14ac:dyDescent="0.25"/>
    <row r="61486" ht="0" hidden="1" customHeight="1" x14ac:dyDescent="0.25"/>
    <row r="61487" ht="0" hidden="1" customHeight="1" x14ac:dyDescent="0.25"/>
    <row r="61488" ht="0" hidden="1" customHeight="1" x14ac:dyDescent="0.25"/>
    <row r="61489" ht="0" hidden="1" customHeight="1" x14ac:dyDescent="0.25"/>
    <row r="61490" ht="0" hidden="1" customHeight="1" x14ac:dyDescent="0.25"/>
    <row r="61491" ht="0" hidden="1" customHeight="1" x14ac:dyDescent="0.25"/>
    <row r="61492" ht="0" hidden="1" customHeight="1" x14ac:dyDescent="0.25"/>
    <row r="61493" ht="0" hidden="1" customHeight="1" x14ac:dyDescent="0.25"/>
    <row r="61494" ht="0" hidden="1" customHeight="1" x14ac:dyDescent="0.25"/>
    <row r="61495" ht="0" hidden="1" customHeight="1" x14ac:dyDescent="0.25"/>
    <row r="61496" ht="0" hidden="1" customHeight="1" x14ac:dyDescent="0.25"/>
    <row r="61497" ht="0" hidden="1" customHeight="1" x14ac:dyDescent="0.25"/>
    <row r="61498" ht="0" hidden="1" customHeight="1" x14ac:dyDescent="0.25"/>
    <row r="61499" ht="0" hidden="1" customHeight="1" x14ac:dyDescent="0.25"/>
    <row r="61500" ht="0" hidden="1" customHeight="1" x14ac:dyDescent="0.25"/>
    <row r="61501" ht="0" hidden="1" customHeight="1" x14ac:dyDescent="0.25"/>
    <row r="61502" ht="0" hidden="1" customHeight="1" x14ac:dyDescent="0.25"/>
    <row r="61503" ht="0" hidden="1" customHeight="1" x14ac:dyDescent="0.25"/>
    <row r="61504" ht="0" hidden="1" customHeight="1" x14ac:dyDescent="0.25"/>
    <row r="61505" ht="0" hidden="1" customHeight="1" x14ac:dyDescent="0.25"/>
    <row r="61506" ht="0" hidden="1" customHeight="1" x14ac:dyDescent="0.25"/>
    <row r="61507" ht="0" hidden="1" customHeight="1" x14ac:dyDescent="0.25"/>
    <row r="61508" ht="0" hidden="1" customHeight="1" x14ac:dyDescent="0.25"/>
    <row r="61509" ht="0" hidden="1" customHeight="1" x14ac:dyDescent="0.25"/>
    <row r="61510" ht="0" hidden="1" customHeight="1" x14ac:dyDescent="0.25"/>
    <row r="61511" ht="0" hidden="1" customHeight="1" x14ac:dyDescent="0.25"/>
    <row r="61512" ht="0" hidden="1" customHeight="1" x14ac:dyDescent="0.25"/>
    <row r="61513" ht="0" hidden="1" customHeight="1" x14ac:dyDescent="0.25"/>
    <row r="61514" ht="0" hidden="1" customHeight="1" x14ac:dyDescent="0.25"/>
    <row r="61515" ht="0" hidden="1" customHeight="1" x14ac:dyDescent="0.25"/>
    <row r="61516" ht="0" hidden="1" customHeight="1" x14ac:dyDescent="0.25"/>
    <row r="61517" ht="0" hidden="1" customHeight="1" x14ac:dyDescent="0.25"/>
    <row r="61518" ht="0" hidden="1" customHeight="1" x14ac:dyDescent="0.25"/>
    <row r="61519" ht="0" hidden="1" customHeight="1" x14ac:dyDescent="0.25"/>
    <row r="61520" ht="0" hidden="1" customHeight="1" x14ac:dyDescent="0.25"/>
    <row r="61521" ht="0" hidden="1" customHeight="1" x14ac:dyDescent="0.25"/>
    <row r="61522" ht="0" hidden="1" customHeight="1" x14ac:dyDescent="0.25"/>
    <row r="61523" ht="0" hidden="1" customHeight="1" x14ac:dyDescent="0.25"/>
    <row r="61524" ht="0" hidden="1" customHeight="1" x14ac:dyDescent="0.25"/>
    <row r="61525" ht="0" hidden="1" customHeight="1" x14ac:dyDescent="0.25"/>
    <row r="61526" ht="0" hidden="1" customHeight="1" x14ac:dyDescent="0.25"/>
    <row r="61527" ht="0" hidden="1" customHeight="1" x14ac:dyDescent="0.25"/>
    <row r="61528" ht="0" hidden="1" customHeight="1" x14ac:dyDescent="0.25"/>
    <row r="61529" ht="0" hidden="1" customHeight="1" x14ac:dyDescent="0.25"/>
    <row r="61530" ht="0" hidden="1" customHeight="1" x14ac:dyDescent="0.25"/>
    <row r="61531" ht="0" hidden="1" customHeight="1" x14ac:dyDescent="0.25"/>
    <row r="61532" ht="0" hidden="1" customHeight="1" x14ac:dyDescent="0.25"/>
    <row r="61533" ht="0" hidden="1" customHeight="1" x14ac:dyDescent="0.25"/>
    <row r="61534" ht="0" hidden="1" customHeight="1" x14ac:dyDescent="0.25"/>
    <row r="61535" ht="0" hidden="1" customHeight="1" x14ac:dyDescent="0.25"/>
    <row r="61536" ht="0" hidden="1" customHeight="1" x14ac:dyDescent="0.25"/>
    <row r="61537" ht="0" hidden="1" customHeight="1" x14ac:dyDescent="0.25"/>
    <row r="61538" ht="0" hidden="1" customHeight="1" x14ac:dyDescent="0.25"/>
    <row r="61539" ht="0" hidden="1" customHeight="1" x14ac:dyDescent="0.25"/>
    <row r="61540" ht="0" hidden="1" customHeight="1" x14ac:dyDescent="0.25"/>
    <row r="61541" ht="0" hidden="1" customHeight="1" x14ac:dyDescent="0.25"/>
    <row r="61542" ht="0" hidden="1" customHeight="1" x14ac:dyDescent="0.25"/>
    <row r="61543" ht="0" hidden="1" customHeight="1" x14ac:dyDescent="0.25"/>
    <row r="61544" ht="0" hidden="1" customHeight="1" x14ac:dyDescent="0.25"/>
    <row r="61545" ht="0" hidden="1" customHeight="1" x14ac:dyDescent="0.25"/>
    <row r="61546" ht="0" hidden="1" customHeight="1" x14ac:dyDescent="0.25"/>
    <row r="61547" ht="0" hidden="1" customHeight="1" x14ac:dyDescent="0.25"/>
    <row r="61548" ht="0" hidden="1" customHeight="1" x14ac:dyDescent="0.25"/>
    <row r="61549" ht="0" hidden="1" customHeight="1" x14ac:dyDescent="0.25"/>
    <row r="61550" ht="0" hidden="1" customHeight="1" x14ac:dyDescent="0.25"/>
    <row r="61551" ht="0" hidden="1" customHeight="1" x14ac:dyDescent="0.25"/>
    <row r="61552" ht="0" hidden="1" customHeight="1" x14ac:dyDescent="0.25"/>
    <row r="61553" ht="0" hidden="1" customHeight="1" x14ac:dyDescent="0.25"/>
    <row r="61554" ht="0" hidden="1" customHeight="1" x14ac:dyDescent="0.25"/>
    <row r="61555" ht="0" hidden="1" customHeight="1" x14ac:dyDescent="0.25"/>
    <row r="61556" ht="0" hidden="1" customHeight="1" x14ac:dyDescent="0.25"/>
    <row r="61557" ht="0" hidden="1" customHeight="1" x14ac:dyDescent="0.25"/>
    <row r="61558" ht="0" hidden="1" customHeight="1" x14ac:dyDescent="0.25"/>
    <row r="61559" ht="0" hidden="1" customHeight="1" x14ac:dyDescent="0.25"/>
    <row r="61560" ht="0" hidden="1" customHeight="1" x14ac:dyDescent="0.25"/>
    <row r="61561" ht="0" hidden="1" customHeight="1" x14ac:dyDescent="0.25"/>
    <row r="61562" ht="0" hidden="1" customHeight="1" x14ac:dyDescent="0.25"/>
    <row r="61563" ht="0" hidden="1" customHeight="1" x14ac:dyDescent="0.25"/>
    <row r="61564" ht="0" hidden="1" customHeight="1" x14ac:dyDescent="0.25"/>
    <row r="61565" ht="0" hidden="1" customHeight="1" x14ac:dyDescent="0.25"/>
    <row r="61566" ht="0" hidden="1" customHeight="1" x14ac:dyDescent="0.25"/>
    <row r="61567" ht="0" hidden="1" customHeight="1" x14ac:dyDescent="0.25"/>
    <row r="61568" ht="0" hidden="1" customHeight="1" x14ac:dyDescent="0.25"/>
    <row r="61569" ht="0" hidden="1" customHeight="1" x14ac:dyDescent="0.25"/>
    <row r="61570" ht="0" hidden="1" customHeight="1" x14ac:dyDescent="0.25"/>
    <row r="61571" ht="0" hidden="1" customHeight="1" x14ac:dyDescent="0.25"/>
    <row r="61572" ht="0" hidden="1" customHeight="1" x14ac:dyDescent="0.25"/>
    <row r="61573" ht="0" hidden="1" customHeight="1" x14ac:dyDescent="0.25"/>
    <row r="61574" ht="0" hidden="1" customHeight="1" x14ac:dyDescent="0.25"/>
    <row r="61575" ht="0" hidden="1" customHeight="1" x14ac:dyDescent="0.25"/>
    <row r="61576" ht="0" hidden="1" customHeight="1" x14ac:dyDescent="0.25"/>
    <row r="61577" ht="0" hidden="1" customHeight="1" x14ac:dyDescent="0.25"/>
    <row r="61578" ht="0" hidden="1" customHeight="1" x14ac:dyDescent="0.25"/>
    <row r="61579" ht="0" hidden="1" customHeight="1" x14ac:dyDescent="0.25"/>
    <row r="61580" ht="0" hidden="1" customHeight="1" x14ac:dyDescent="0.25"/>
    <row r="61581" ht="0" hidden="1" customHeight="1" x14ac:dyDescent="0.25"/>
    <row r="61582" ht="0" hidden="1" customHeight="1" x14ac:dyDescent="0.25"/>
    <row r="61583" ht="0" hidden="1" customHeight="1" x14ac:dyDescent="0.25"/>
    <row r="61584" ht="0" hidden="1" customHeight="1" x14ac:dyDescent="0.25"/>
    <row r="61585" ht="0" hidden="1" customHeight="1" x14ac:dyDescent="0.25"/>
    <row r="61586" ht="0" hidden="1" customHeight="1" x14ac:dyDescent="0.25"/>
    <row r="61587" ht="0" hidden="1" customHeight="1" x14ac:dyDescent="0.25"/>
    <row r="61588" ht="0" hidden="1" customHeight="1" x14ac:dyDescent="0.25"/>
    <row r="61589" ht="0" hidden="1" customHeight="1" x14ac:dyDescent="0.25"/>
    <row r="61590" ht="0" hidden="1" customHeight="1" x14ac:dyDescent="0.25"/>
    <row r="61591" ht="0" hidden="1" customHeight="1" x14ac:dyDescent="0.25"/>
    <row r="61592" ht="0" hidden="1" customHeight="1" x14ac:dyDescent="0.25"/>
    <row r="61593" ht="0" hidden="1" customHeight="1" x14ac:dyDescent="0.25"/>
    <row r="61594" ht="0" hidden="1" customHeight="1" x14ac:dyDescent="0.25"/>
    <row r="61595" ht="0" hidden="1" customHeight="1" x14ac:dyDescent="0.25"/>
    <row r="61596" ht="0" hidden="1" customHeight="1" x14ac:dyDescent="0.25"/>
    <row r="61597" ht="0" hidden="1" customHeight="1" x14ac:dyDescent="0.25"/>
    <row r="61598" ht="0" hidden="1" customHeight="1" x14ac:dyDescent="0.25"/>
    <row r="61599" ht="0" hidden="1" customHeight="1" x14ac:dyDescent="0.25"/>
    <row r="61600" ht="0" hidden="1" customHeight="1" x14ac:dyDescent="0.25"/>
    <row r="61601" ht="0" hidden="1" customHeight="1" x14ac:dyDescent="0.25"/>
    <row r="61602" ht="0" hidden="1" customHeight="1" x14ac:dyDescent="0.25"/>
    <row r="61603" ht="0" hidden="1" customHeight="1" x14ac:dyDescent="0.25"/>
    <row r="61604" ht="0" hidden="1" customHeight="1" x14ac:dyDescent="0.25"/>
    <row r="61605" ht="0" hidden="1" customHeight="1" x14ac:dyDescent="0.25"/>
    <row r="61606" ht="0" hidden="1" customHeight="1" x14ac:dyDescent="0.25"/>
    <row r="61607" ht="0" hidden="1" customHeight="1" x14ac:dyDescent="0.25"/>
    <row r="61608" ht="0" hidden="1" customHeight="1" x14ac:dyDescent="0.25"/>
    <row r="61609" ht="0" hidden="1" customHeight="1" x14ac:dyDescent="0.25"/>
    <row r="61610" ht="0" hidden="1" customHeight="1" x14ac:dyDescent="0.25"/>
    <row r="61611" ht="0" hidden="1" customHeight="1" x14ac:dyDescent="0.25"/>
    <row r="61612" ht="0" hidden="1" customHeight="1" x14ac:dyDescent="0.25"/>
    <row r="61613" ht="0" hidden="1" customHeight="1" x14ac:dyDescent="0.25"/>
    <row r="61614" ht="0" hidden="1" customHeight="1" x14ac:dyDescent="0.25"/>
    <row r="61615" ht="0" hidden="1" customHeight="1" x14ac:dyDescent="0.25"/>
    <row r="61616" ht="0" hidden="1" customHeight="1" x14ac:dyDescent="0.25"/>
    <row r="61617" ht="0" hidden="1" customHeight="1" x14ac:dyDescent="0.25"/>
    <row r="61618" ht="0" hidden="1" customHeight="1" x14ac:dyDescent="0.25"/>
    <row r="61619" ht="0" hidden="1" customHeight="1" x14ac:dyDescent="0.25"/>
    <row r="61620" ht="0" hidden="1" customHeight="1" x14ac:dyDescent="0.25"/>
    <row r="61621" ht="0" hidden="1" customHeight="1" x14ac:dyDescent="0.25"/>
    <row r="61622" ht="0" hidden="1" customHeight="1" x14ac:dyDescent="0.25"/>
    <row r="61623" ht="0" hidden="1" customHeight="1" x14ac:dyDescent="0.25"/>
    <row r="61624" ht="0" hidden="1" customHeight="1" x14ac:dyDescent="0.25"/>
    <row r="61625" ht="0" hidden="1" customHeight="1" x14ac:dyDescent="0.25"/>
    <row r="61626" ht="0" hidden="1" customHeight="1" x14ac:dyDescent="0.25"/>
    <row r="61627" ht="0" hidden="1" customHeight="1" x14ac:dyDescent="0.25"/>
    <row r="61628" ht="0" hidden="1" customHeight="1" x14ac:dyDescent="0.25"/>
    <row r="61629" ht="0" hidden="1" customHeight="1" x14ac:dyDescent="0.25"/>
    <row r="61630" ht="0" hidden="1" customHeight="1" x14ac:dyDescent="0.25"/>
    <row r="61631" ht="0" hidden="1" customHeight="1" x14ac:dyDescent="0.25"/>
    <row r="61632" ht="0" hidden="1" customHeight="1" x14ac:dyDescent="0.25"/>
    <row r="61633" ht="0" hidden="1" customHeight="1" x14ac:dyDescent="0.25"/>
    <row r="61634" ht="0" hidden="1" customHeight="1" x14ac:dyDescent="0.25"/>
    <row r="61635" ht="0" hidden="1" customHeight="1" x14ac:dyDescent="0.25"/>
    <row r="61636" ht="0" hidden="1" customHeight="1" x14ac:dyDescent="0.25"/>
    <row r="61637" ht="0" hidden="1" customHeight="1" x14ac:dyDescent="0.25"/>
    <row r="61638" ht="0" hidden="1" customHeight="1" x14ac:dyDescent="0.25"/>
    <row r="61639" ht="0" hidden="1" customHeight="1" x14ac:dyDescent="0.25"/>
    <row r="61640" ht="0" hidden="1" customHeight="1" x14ac:dyDescent="0.25"/>
    <row r="61641" ht="0" hidden="1" customHeight="1" x14ac:dyDescent="0.25"/>
    <row r="61642" ht="0" hidden="1" customHeight="1" x14ac:dyDescent="0.25"/>
    <row r="61643" ht="0" hidden="1" customHeight="1" x14ac:dyDescent="0.25"/>
    <row r="61644" ht="0" hidden="1" customHeight="1" x14ac:dyDescent="0.25"/>
    <row r="61645" ht="0" hidden="1" customHeight="1" x14ac:dyDescent="0.25"/>
    <row r="61646" ht="0" hidden="1" customHeight="1" x14ac:dyDescent="0.25"/>
    <row r="61647" ht="0" hidden="1" customHeight="1" x14ac:dyDescent="0.25"/>
    <row r="61648" ht="0" hidden="1" customHeight="1" x14ac:dyDescent="0.25"/>
    <row r="61649" ht="0" hidden="1" customHeight="1" x14ac:dyDescent="0.25"/>
    <row r="61650" ht="0" hidden="1" customHeight="1" x14ac:dyDescent="0.25"/>
    <row r="61651" ht="0" hidden="1" customHeight="1" x14ac:dyDescent="0.25"/>
    <row r="61652" ht="0" hidden="1" customHeight="1" x14ac:dyDescent="0.25"/>
    <row r="61653" ht="0" hidden="1" customHeight="1" x14ac:dyDescent="0.25"/>
    <row r="61654" ht="0" hidden="1" customHeight="1" x14ac:dyDescent="0.25"/>
    <row r="61655" ht="0" hidden="1" customHeight="1" x14ac:dyDescent="0.25"/>
    <row r="61656" ht="0" hidden="1" customHeight="1" x14ac:dyDescent="0.25"/>
    <row r="61657" ht="0" hidden="1" customHeight="1" x14ac:dyDescent="0.25"/>
    <row r="61658" ht="0" hidden="1" customHeight="1" x14ac:dyDescent="0.25"/>
    <row r="61659" ht="0" hidden="1" customHeight="1" x14ac:dyDescent="0.25"/>
    <row r="61660" ht="0" hidden="1" customHeight="1" x14ac:dyDescent="0.25"/>
    <row r="61661" ht="0" hidden="1" customHeight="1" x14ac:dyDescent="0.25"/>
    <row r="61662" ht="0" hidden="1" customHeight="1" x14ac:dyDescent="0.25"/>
    <row r="61663" ht="0" hidden="1" customHeight="1" x14ac:dyDescent="0.25"/>
    <row r="61664" ht="0" hidden="1" customHeight="1" x14ac:dyDescent="0.25"/>
    <row r="61665" ht="0" hidden="1" customHeight="1" x14ac:dyDescent="0.25"/>
    <row r="61666" ht="0" hidden="1" customHeight="1" x14ac:dyDescent="0.25"/>
    <row r="61667" ht="0" hidden="1" customHeight="1" x14ac:dyDescent="0.25"/>
    <row r="61668" ht="0" hidden="1" customHeight="1" x14ac:dyDescent="0.25"/>
    <row r="61669" ht="0" hidden="1" customHeight="1" x14ac:dyDescent="0.25"/>
    <row r="61670" ht="0" hidden="1" customHeight="1" x14ac:dyDescent="0.25"/>
    <row r="61671" ht="0" hidden="1" customHeight="1" x14ac:dyDescent="0.25"/>
    <row r="61672" ht="0" hidden="1" customHeight="1" x14ac:dyDescent="0.25"/>
    <row r="61673" ht="0" hidden="1" customHeight="1" x14ac:dyDescent="0.25"/>
    <row r="61674" ht="0" hidden="1" customHeight="1" x14ac:dyDescent="0.25"/>
    <row r="61675" ht="0" hidden="1" customHeight="1" x14ac:dyDescent="0.25"/>
    <row r="61676" ht="0" hidden="1" customHeight="1" x14ac:dyDescent="0.25"/>
    <row r="61677" ht="0" hidden="1" customHeight="1" x14ac:dyDescent="0.25"/>
    <row r="61678" ht="0" hidden="1" customHeight="1" x14ac:dyDescent="0.25"/>
    <row r="61679" ht="0" hidden="1" customHeight="1" x14ac:dyDescent="0.25"/>
    <row r="61680" ht="0" hidden="1" customHeight="1" x14ac:dyDescent="0.25"/>
    <row r="61681" ht="0" hidden="1" customHeight="1" x14ac:dyDescent="0.25"/>
    <row r="61682" ht="0" hidden="1" customHeight="1" x14ac:dyDescent="0.25"/>
    <row r="61683" ht="0" hidden="1" customHeight="1" x14ac:dyDescent="0.25"/>
    <row r="61684" ht="0" hidden="1" customHeight="1" x14ac:dyDescent="0.25"/>
    <row r="61685" ht="0" hidden="1" customHeight="1" x14ac:dyDescent="0.25"/>
    <row r="61686" ht="0" hidden="1" customHeight="1" x14ac:dyDescent="0.25"/>
    <row r="61687" ht="0" hidden="1" customHeight="1" x14ac:dyDescent="0.25"/>
    <row r="61688" ht="0" hidden="1" customHeight="1" x14ac:dyDescent="0.25"/>
    <row r="61689" ht="0" hidden="1" customHeight="1" x14ac:dyDescent="0.25"/>
    <row r="61690" ht="0" hidden="1" customHeight="1" x14ac:dyDescent="0.25"/>
    <row r="61691" ht="0" hidden="1" customHeight="1" x14ac:dyDescent="0.25"/>
    <row r="61692" ht="0" hidden="1" customHeight="1" x14ac:dyDescent="0.25"/>
    <row r="61693" ht="0" hidden="1" customHeight="1" x14ac:dyDescent="0.25"/>
    <row r="61694" ht="0" hidden="1" customHeight="1" x14ac:dyDescent="0.25"/>
    <row r="61695" ht="0" hidden="1" customHeight="1" x14ac:dyDescent="0.25"/>
    <row r="61696" ht="0" hidden="1" customHeight="1" x14ac:dyDescent="0.25"/>
    <row r="61697" ht="0" hidden="1" customHeight="1" x14ac:dyDescent="0.25"/>
    <row r="61698" ht="0" hidden="1" customHeight="1" x14ac:dyDescent="0.25"/>
    <row r="61699" ht="0" hidden="1" customHeight="1" x14ac:dyDescent="0.25"/>
    <row r="61700" ht="0" hidden="1" customHeight="1" x14ac:dyDescent="0.25"/>
    <row r="61701" ht="0" hidden="1" customHeight="1" x14ac:dyDescent="0.25"/>
    <row r="61702" ht="0" hidden="1" customHeight="1" x14ac:dyDescent="0.25"/>
    <row r="61703" ht="0" hidden="1" customHeight="1" x14ac:dyDescent="0.25"/>
    <row r="61704" ht="0" hidden="1" customHeight="1" x14ac:dyDescent="0.25"/>
    <row r="61705" ht="0" hidden="1" customHeight="1" x14ac:dyDescent="0.25"/>
    <row r="61706" ht="0" hidden="1" customHeight="1" x14ac:dyDescent="0.25"/>
    <row r="61707" ht="0" hidden="1" customHeight="1" x14ac:dyDescent="0.25"/>
    <row r="61708" ht="0" hidden="1" customHeight="1" x14ac:dyDescent="0.25"/>
    <row r="61709" ht="0" hidden="1" customHeight="1" x14ac:dyDescent="0.25"/>
    <row r="61710" ht="0" hidden="1" customHeight="1" x14ac:dyDescent="0.25"/>
    <row r="61711" ht="0" hidden="1" customHeight="1" x14ac:dyDescent="0.25"/>
    <row r="61712" ht="0" hidden="1" customHeight="1" x14ac:dyDescent="0.25"/>
    <row r="61713" ht="0" hidden="1" customHeight="1" x14ac:dyDescent="0.25"/>
    <row r="61714" ht="0" hidden="1" customHeight="1" x14ac:dyDescent="0.25"/>
    <row r="61715" ht="0" hidden="1" customHeight="1" x14ac:dyDescent="0.25"/>
    <row r="61716" ht="0" hidden="1" customHeight="1" x14ac:dyDescent="0.25"/>
    <row r="61717" ht="0" hidden="1" customHeight="1" x14ac:dyDescent="0.25"/>
    <row r="61718" ht="0" hidden="1" customHeight="1" x14ac:dyDescent="0.25"/>
    <row r="61719" ht="0" hidden="1" customHeight="1" x14ac:dyDescent="0.25"/>
    <row r="61720" ht="0" hidden="1" customHeight="1" x14ac:dyDescent="0.25"/>
    <row r="61721" ht="0" hidden="1" customHeight="1" x14ac:dyDescent="0.25"/>
    <row r="61722" ht="0" hidden="1" customHeight="1" x14ac:dyDescent="0.25"/>
    <row r="61723" ht="0" hidden="1" customHeight="1" x14ac:dyDescent="0.25"/>
    <row r="61724" ht="0" hidden="1" customHeight="1" x14ac:dyDescent="0.25"/>
    <row r="61725" ht="0" hidden="1" customHeight="1" x14ac:dyDescent="0.25"/>
    <row r="61726" ht="0" hidden="1" customHeight="1" x14ac:dyDescent="0.25"/>
    <row r="61727" ht="0" hidden="1" customHeight="1" x14ac:dyDescent="0.25"/>
    <row r="61728" ht="0" hidden="1" customHeight="1" x14ac:dyDescent="0.25"/>
    <row r="61729" ht="0" hidden="1" customHeight="1" x14ac:dyDescent="0.25"/>
    <row r="61730" ht="0" hidden="1" customHeight="1" x14ac:dyDescent="0.25"/>
    <row r="61731" ht="0" hidden="1" customHeight="1" x14ac:dyDescent="0.25"/>
    <row r="61732" ht="0" hidden="1" customHeight="1" x14ac:dyDescent="0.25"/>
    <row r="61733" ht="0" hidden="1" customHeight="1" x14ac:dyDescent="0.25"/>
    <row r="61734" ht="0" hidden="1" customHeight="1" x14ac:dyDescent="0.25"/>
    <row r="61735" ht="0" hidden="1" customHeight="1" x14ac:dyDescent="0.25"/>
    <row r="61736" ht="0" hidden="1" customHeight="1" x14ac:dyDescent="0.25"/>
    <row r="61737" ht="0" hidden="1" customHeight="1" x14ac:dyDescent="0.25"/>
    <row r="61738" ht="0" hidden="1" customHeight="1" x14ac:dyDescent="0.25"/>
    <row r="61739" ht="0" hidden="1" customHeight="1" x14ac:dyDescent="0.25"/>
    <row r="61740" ht="0" hidden="1" customHeight="1" x14ac:dyDescent="0.25"/>
    <row r="61741" ht="0" hidden="1" customHeight="1" x14ac:dyDescent="0.25"/>
    <row r="61742" ht="0" hidden="1" customHeight="1" x14ac:dyDescent="0.25"/>
    <row r="61743" ht="0" hidden="1" customHeight="1" x14ac:dyDescent="0.25"/>
    <row r="61744" ht="0" hidden="1" customHeight="1" x14ac:dyDescent="0.25"/>
    <row r="61745" ht="0" hidden="1" customHeight="1" x14ac:dyDescent="0.25"/>
    <row r="61746" ht="0" hidden="1" customHeight="1" x14ac:dyDescent="0.25"/>
    <row r="61747" ht="0" hidden="1" customHeight="1" x14ac:dyDescent="0.25"/>
    <row r="61748" ht="0" hidden="1" customHeight="1" x14ac:dyDescent="0.25"/>
    <row r="61749" ht="0" hidden="1" customHeight="1" x14ac:dyDescent="0.25"/>
    <row r="61750" ht="0" hidden="1" customHeight="1" x14ac:dyDescent="0.25"/>
    <row r="61751" ht="0" hidden="1" customHeight="1" x14ac:dyDescent="0.25"/>
    <row r="61752" ht="0" hidden="1" customHeight="1" x14ac:dyDescent="0.25"/>
    <row r="61753" ht="0" hidden="1" customHeight="1" x14ac:dyDescent="0.25"/>
    <row r="61754" ht="0" hidden="1" customHeight="1" x14ac:dyDescent="0.25"/>
    <row r="61755" ht="0" hidden="1" customHeight="1" x14ac:dyDescent="0.25"/>
    <row r="61756" ht="0" hidden="1" customHeight="1" x14ac:dyDescent="0.25"/>
    <row r="61757" ht="0" hidden="1" customHeight="1" x14ac:dyDescent="0.25"/>
    <row r="61758" ht="0" hidden="1" customHeight="1" x14ac:dyDescent="0.25"/>
    <row r="61759" ht="0" hidden="1" customHeight="1" x14ac:dyDescent="0.25"/>
    <row r="61760" ht="0" hidden="1" customHeight="1" x14ac:dyDescent="0.25"/>
    <row r="61761" ht="0" hidden="1" customHeight="1" x14ac:dyDescent="0.25"/>
    <row r="61762" ht="0" hidden="1" customHeight="1" x14ac:dyDescent="0.25"/>
    <row r="61763" ht="0" hidden="1" customHeight="1" x14ac:dyDescent="0.25"/>
    <row r="61764" ht="0" hidden="1" customHeight="1" x14ac:dyDescent="0.25"/>
    <row r="61765" ht="0" hidden="1" customHeight="1" x14ac:dyDescent="0.25"/>
    <row r="61766" ht="0" hidden="1" customHeight="1" x14ac:dyDescent="0.25"/>
    <row r="61767" ht="0" hidden="1" customHeight="1" x14ac:dyDescent="0.25"/>
    <row r="61768" ht="0" hidden="1" customHeight="1" x14ac:dyDescent="0.25"/>
    <row r="61769" ht="0" hidden="1" customHeight="1" x14ac:dyDescent="0.25"/>
    <row r="61770" ht="0" hidden="1" customHeight="1" x14ac:dyDescent="0.25"/>
    <row r="61771" ht="0" hidden="1" customHeight="1" x14ac:dyDescent="0.25"/>
    <row r="61772" ht="0" hidden="1" customHeight="1" x14ac:dyDescent="0.25"/>
    <row r="61773" ht="0" hidden="1" customHeight="1" x14ac:dyDescent="0.25"/>
    <row r="61774" ht="0" hidden="1" customHeight="1" x14ac:dyDescent="0.25"/>
    <row r="61775" ht="0" hidden="1" customHeight="1" x14ac:dyDescent="0.25"/>
    <row r="61776" ht="0" hidden="1" customHeight="1" x14ac:dyDescent="0.25"/>
    <row r="61777" ht="0" hidden="1" customHeight="1" x14ac:dyDescent="0.25"/>
    <row r="61778" ht="0" hidden="1" customHeight="1" x14ac:dyDescent="0.25"/>
    <row r="61779" ht="0" hidden="1" customHeight="1" x14ac:dyDescent="0.25"/>
    <row r="61780" ht="0" hidden="1" customHeight="1" x14ac:dyDescent="0.25"/>
    <row r="61781" ht="0" hidden="1" customHeight="1" x14ac:dyDescent="0.25"/>
    <row r="61782" ht="0" hidden="1" customHeight="1" x14ac:dyDescent="0.25"/>
    <row r="61783" ht="0" hidden="1" customHeight="1" x14ac:dyDescent="0.25"/>
    <row r="61784" ht="0" hidden="1" customHeight="1" x14ac:dyDescent="0.25"/>
    <row r="61785" ht="0" hidden="1" customHeight="1" x14ac:dyDescent="0.25"/>
    <row r="61786" ht="0" hidden="1" customHeight="1" x14ac:dyDescent="0.25"/>
    <row r="61787" ht="0" hidden="1" customHeight="1" x14ac:dyDescent="0.25"/>
    <row r="61788" ht="0" hidden="1" customHeight="1" x14ac:dyDescent="0.25"/>
    <row r="61789" ht="0" hidden="1" customHeight="1" x14ac:dyDescent="0.25"/>
    <row r="61790" ht="0" hidden="1" customHeight="1" x14ac:dyDescent="0.25"/>
    <row r="61791" ht="0" hidden="1" customHeight="1" x14ac:dyDescent="0.25"/>
    <row r="61792" ht="0" hidden="1" customHeight="1" x14ac:dyDescent="0.25"/>
    <row r="61793" ht="0" hidden="1" customHeight="1" x14ac:dyDescent="0.25"/>
    <row r="61794" ht="0" hidden="1" customHeight="1" x14ac:dyDescent="0.25"/>
    <row r="61795" ht="0" hidden="1" customHeight="1" x14ac:dyDescent="0.25"/>
    <row r="61796" ht="0" hidden="1" customHeight="1" x14ac:dyDescent="0.25"/>
    <row r="61797" ht="0" hidden="1" customHeight="1" x14ac:dyDescent="0.25"/>
    <row r="61798" ht="0" hidden="1" customHeight="1" x14ac:dyDescent="0.25"/>
    <row r="61799" ht="0" hidden="1" customHeight="1" x14ac:dyDescent="0.25"/>
    <row r="61800" ht="0" hidden="1" customHeight="1" x14ac:dyDescent="0.25"/>
    <row r="61801" ht="0" hidden="1" customHeight="1" x14ac:dyDescent="0.25"/>
    <row r="61802" ht="0" hidden="1" customHeight="1" x14ac:dyDescent="0.25"/>
    <row r="61803" ht="0" hidden="1" customHeight="1" x14ac:dyDescent="0.25"/>
    <row r="61804" ht="0" hidden="1" customHeight="1" x14ac:dyDescent="0.25"/>
    <row r="61805" ht="0" hidden="1" customHeight="1" x14ac:dyDescent="0.25"/>
    <row r="61806" ht="0" hidden="1" customHeight="1" x14ac:dyDescent="0.25"/>
    <row r="61807" ht="0" hidden="1" customHeight="1" x14ac:dyDescent="0.25"/>
    <row r="61808" ht="0" hidden="1" customHeight="1" x14ac:dyDescent="0.25"/>
    <row r="61809" ht="0" hidden="1" customHeight="1" x14ac:dyDescent="0.25"/>
    <row r="61810" ht="0" hidden="1" customHeight="1" x14ac:dyDescent="0.25"/>
    <row r="61811" ht="0" hidden="1" customHeight="1" x14ac:dyDescent="0.25"/>
    <row r="61812" ht="0" hidden="1" customHeight="1" x14ac:dyDescent="0.25"/>
    <row r="61813" ht="0" hidden="1" customHeight="1" x14ac:dyDescent="0.25"/>
    <row r="61814" ht="0" hidden="1" customHeight="1" x14ac:dyDescent="0.25"/>
    <row r="61815" ht="0" hidden="1" customHeight="1" x14ac:dyDescent="0.25"/>
    <row r="61816" ht="0" hidden="1" customHeight="1" x14ac:dyDescent="0.25"/>
    <row r="61817" ht="0" hidden="1" customHeight="1" x14ac:dyDescent="0.25"/>
    <row r="61818" ht="0" hidden="1" customHeight="1" x14ac:dyDescent="0.25"/>
    <row r="61819" ht="0" hidden="1" customHeight="1" x14ac:dyDescent="0.25"/>
    <row r="61820" ht="0" hidden="1" customHeight="1" x14ac:dyDescent="0.25"/>
    <row r="61821" ht="0" hidden="1" customHeight="1" x14ac:dyDescent="0.25"/>
    <row r="61822" ht="0" hidden="1" customHeight="1" x14ac:dyDescent="0.25"/>
    <row r="61823" ht="0" hidden="1" customHeight="1" x14ac:dyDescent="0.25"/>
    <row r="61824" ht="0" hidden="1" customHeight="1" x14ac:dyDescent="0.25"/>
    <row r="61825" ht="0" hidden="1" customHeight="1" x14ac:dyDescent="0.25"/>
    <row r="61826" ht="0" hidden="1" customHeight="1" x14ac:dyDescent="0.25"/>
    <row r="61827" ht="0" hidden="1" customHeight="1" x14ac:dyDescent="0.25"/>
    <row r="61828" ht="0" hidden="1" customHeight="1" x14ac:dyDescent="0.25"/>
    <row r="61829" ht="0" hidden="1" customHeight="1" x14ac:dyDescent="0.25"/>
    <row r="61830" ht="0" hidden="1" customHeight="1" x14ac:dyDescent="0.25"/>
    <row r="61831" ht="0" hidden="1" customHeight="1" x14ac:dyDescent="0.25"/>
    <row r="61832" ht="0" hidden="1" customHeight="1" x14ac:dyDescent="0.25"/>
    <row r="61833" ht="0" hidden="1" customHeight="1" x14ac:dyDescent="0.25"/>
    <row r="61834" ht="0" hidden="1" customHeight="1" x14ac:dyDescent="0.25"/>
    <row r="61835" ht="0" hidden="1" customHeight="1" x14ac:dyDescent="0.25"/>
    <row r="61836" ht="0" hidden="1" customHeight="1" x14ac:dyDescent="0.25"/>
    <row r="61837" ht="0" hidden="1" customHeight="1" x14ac:dyDescent="0.25"/>
    <row r="61838" ht="0" hidden="1" customHeight="1" x14ac:dyDescent="0.25"/>
    <row r="61839" ht="0" hidden="1" customHeight="1" x14ac:dyDescent="0.25"/>
    <row r="61840" ht="0" hidden="1" customHeight="1" x14ac:dyDescent="0.25"/>
    <row r="61841" ht="0" hidden="1" customHeight="1" x14ac:dyDescent="0.25"/>
    <row r="61842" ht="0" hidden="1" customHeight="1" x14ac:dyDescent="0.25"/>
    <row r="61843" ht="0" hidden="1" customHeight="1" x14ac:dyDescent="0.25"/>
    <row r="61844" ht="0" hidden="1" customHeight="1" x14ac:dyDescent="0.25"/>
    <row r="61845" ht="0" hidden="1" customHeight="1" x14ac:dyDescent="0.25"/>
    <row r="61846" ht="0" hidden="1" customHeight="1" x14ac:dyDescent="0.25"/>
    <row r="61847" ht="0" hidden="1" customHeight="1" x14ac:dyDescent="0.25"/>
    <row r="61848" ht="0" hidden="1" customHeight="1" x14ac:dyDescent="0.25"/>
    <row r="61849" ht="0" hidden="1" customHeight="1" x14ac:dyDescent="0.25"/>
    <row r="61850" ht="0" hidden="1" customHeight="1" x14ac:dyDescent="0.25"/>
    <row r="61851" ht="0" hidden="1" customHeight="1" x14ac:dyDescent="0.25"/>
    <row r="61852" ht="0" hidden="1" customHeight="1" x14ac:dyDescent="0.25"/>
    <row r="61853" ht="0" hidden="1" customHeight="1" x14ac:dyDescent="0.25"/>
    <row r="61854" ht="0" hidden="1" customHeight="1" x14ac:dyDescent="0.25"/>
    <row r="61855" ht="0" hidden="1" customHeight="1" x14ac:dyDescent="0.25"/>
    <row r="61856" ht="0" hidden="1" customHeight="1" x14ac:dyDescent="0.25"/>
    <row r="61857" ht="0" hidden="1" customHeight="1" x14ac:dyDescent="0.25"/>
    <row r="61858" ht="0" hidden="1" customHeight="1" x14ac:dyDescent="0.25"/>
    <row r="61859" ht="0" hidden="1" customHeight="1" x14ac:dyDescent="0.25"/>
    <row r="61860" ht="0" hidden="1" customHeight="1" x14ac:dyDescent="0.25"/>
    <row r="61861" ht="0" hidden="1" customHeight="1" x14ac:dyDescent="0.25"/>
    <row r="61862" ht="0" hidden="1" customHeight="1" x14ac:dyDescent="0.25"/>
    <row r="61863" ht="0" hidden="1" customHeight="1" x14ac:dyDescent="0.25"/>
    <row r="61864" ht="0" hidden="1" customHeight="1" x14ac:dyDescent="0.25"/>
    <row r="61865" ht="0" hidden="1" customHeight="1" x14ac:dyDescent="0.25"/>
    <row r="61866" ht="0" hidden="1" customHeight="1" x14ac:dyDescent="0.25"/>
    <row r="61867" ht="0" hidden="1" customHeight="1" x14ac:dyDescent="0.25"/>
    <row r="61868" ht="0" hidden="1" customHeight="1" x14ac:dyDescent="0.25"/>
    <row r="61869" ht="0" hidden="1" customHeight="1" x14ac:dyDescent="0.25"/>
    <row r="61870" ht="0" hidden="1" customHeight="1" x14ac:dyDescent="0.25"/>
    <row r="61871" ht="0" hidden="1" customHeight="1" x14ac:dyDescent="0.25"/>
    <row r="61872" ht="0" hidden="1" customHeight="1" x14ac:dyDescent="0.25"/>
    <row r="61873" ht="0" hidden="1" customHeight="1" x14ac:dyDescent="0.25"/>
    <row r="61874" ht="0" hidden="1" customHeight="1" x14ac:dyDescent="0.25"/>
    <row r="61875" ht="0" hidden="1" customHeight="1" x14ac:dyDescent="0.25"/>
    <row r="61876" ht="0" hidden="1" customHeight="1" x14ac:dyDescent="0.25"/>
    <row r="61877" ht="0" hidden="1" customHeight="1" x14ac:dyDescent="0.25"/>
    <row r="61878" ht="0" hidden="1" customHeight="1" x14ac:dyDescent="0.25"/>
    <row r="61879" ht="0" hidden="1" customHeight="1" x14ac:dyDescent="0.25"/>
    <row r="61880" ht="0" hidden="1" customHeight="1" x14ac:dyDescent="0.25"/>
    <row r="61881" ht="0" hidden="1" customHeight="1" x14ac:dyDescent="0.25"/>
    <row r="61882" ht="0" hidden="1" customHeight="1" x14ac:dyDescent="0.25"/>
    <row r="61883" ht="0" hidden="1" customHeight="1" x14ac:dyDescent="0.25"/>
    <row r="61884" ht="0" hidden="1" customHeight="1" x14ac:dyDescent="0.25"/>
    <row r="61885" ht="0" hidden="1" customHeight="1" x14ac:dyDescent="0.25"/>
    <row r="61886" ht="0" hidden="1" customHeight="1" x14ac:dyDescent="0.25"/>
    <row r="61887" ht="0" hidden="1" customHeight="1" x14ac:dyDescent="0.25"/>
    <row r="61888" ht="0" hidden="1" customHeight="1" x14ac:dyDescent="0.25"/>
    <row r="61889" ht="0" hidden="1" customHeight="1" x14ac:dyDescent="0.25"/>
    <row r="61890" ht="0" hidden="1" customHeight="1" x14ac:dyDescent="0.25"/>
    <row r="61891" ht="0" hidden="1" customHeight="1" x14ac:dyDescent="0.25"/>
    <row r="61892" ht="0" hidden="1" customHeight="1" x14ac:dyDescent="0.25"/>
    <row r="61893" ht="0" hidden="1" customHeight="1" x14ac:dyDescent="0.25"/>
    <row r="61894" ht="0" hidden="1" customHeight="1" x14ac:dyDescent="0.25"/>
    <row r="61895" ht="0" hidden="1" customHeight="1" x14ac:dyDescent="0.25"/>
    <row r="61896" ht="0" hidden="1" customHeight="1" x14ac:dyDescent="0.25"/>
    <row r="61897" ht="0" hidden="1" customHeight="1" x14ac:dyDescent="0.25"/>
    <row r="61898" ht="0" hidden="1" customHeight="1" x14ac:dyDescent="0.25"/>
    <row r="61899" ht="0" hidden="1" customHeight="1" x14ac:dyDescent="0.25"/>
    <row r="61900" ht="0" hidden="1" customHeight="1" x14ac:dyDescent="0.25"/>
    <row r="61901" ht="0" hidden="1" customHeight="1" x14ac:dyDescent="0.25"/>
    <row r="61902" ht="0" hidden="1" customHeight="1" x14ac:dyDescent="0.25"/>
    <row r="61903" ht="0" hidden="1" customHeight="1" x14ac:dyDescent="0.25"/>
    <row r="61904" ht="0" hidden="1" customHeight="1" x14ac:dyDescent="0.25"/>
    <row r="61905" ht="0" hidden="1" customHeight="1" x14ac:dyDescent="0.25"/>
    <row r="61906" ht="0" hidden="1" customHeight="1" x14ac:dyDescent="0.25"/>
    <row r="61907" ht="0" hidden="1" customHeight="1" x14ac:dyDescent="0.25"/>
    <row r="61908" ht="0" hidden="1" customHeight="1" x14ac:dyDescent="0.25"/>
    <row r="61909" ht="0" hidden="1" customHeight="1" x14ac:dyDescent="0.25"/>
    <row r="61910" ht="0" hidden="1" customHeight="1" x14ac:dyDescent="0.25"/>
    <row r="61911" ht="0" hidden="1" customHeight="1" x14ac:dyDescent="0.25"/>
    <row r="61912" ht="0" hidden="1" customHeight="1" x14ac:dyDescent="0.25"/>
    <row r="61913" ht="0" hidden="1" customHeight="1" x14ac:dyDescent="0.25"/>
    <row r="61914" ht="0" hidden="1" customHeight="1" x14ac:dyDescent="0.25"/>
    <row r="61915" ht="0" hidden="1" customHeight="1" x14ac:dyDescent="0.25"/>
    <row r="61916" ht="0" hidden="1" customHeight="1" x14ac:dyDescent="0.25"/>
    <row r="61917" ht="0" hidden="1" customHeight="1" x14ac:dyDescent="0.25"/>
    <row r="61918" ht="0" hidden="1" customHeight="1" x14ac:dyDescent="0.25"/>
    <row r="61919" ht="0" hidden="1" customHeight="1" x14ac:dyDescent="0.25"/>
    <row r="61920" ht="0" hidden="1" customHeight="1" x14ac:dyDescent="0.25"/>
    <row r="61921" ht="0" hidden="1" customHeight="1" x14ac:dyDescent="0.25"/>
    <row r="61922" ht="0" hidden="1" customHeight="1" x14ac:dyDescent="0.25"/>
    <row r="61923" ht="0" hidden="1" customHeight="1" x14ac:dyDescent="0.25"/>
    <row r="61924" ht="0" hidden="1" customHeight="1" x14ac:dyDescent="0.25"/>
    <row r="61925" ht="0" hidden="1" customHeight="1" x14ac:dyDescent="0.25"/>
    <row r="61926" ht="0" hidden="1" customHeight="1" x14ac:dyDescent="0.25"/>
    <row r="61927" ht="0" hidden="1" customHeight="1" x14ac:dyDescent="0.25"/>
    <row r="61928" ht="0" hidden="1" customHeight="1" x14ac:dyDescent="0.25"/>
    <row r="61929" ht="0" hidden="1" customHeight="1" x14ac:dyDescent="0.25"/>
    <row r="61930" ht="0" hidden="1" customHeight="1" x14ac:dyDescent="0.25"/>
    <row r="61931" ht="0" hidden="1" customHeight="1" x14ac:dyDescent="0.25"/>
    <row r="61932" ht="0" hidden="1" customHeight="1" x14ac:dyDescent="0.25"/>
    <row r="61933" ht="0" hidden="1" customHeight="1" x14ac:dyDescent="0.25"/>
    <row r="61934" ht="0" hidden="1" customHeight="1" x14ac:dyDescent="0.25"/>
    <row r="61935" ht="0" hidden="1" customHeight="1" x14ac:dyDescent="0.25"/>
    <row r="61936" ht="0" hidden="1" customHeight="1" x14ac:dyDescent="0.25"/>
    <row r="61937" ht="0" hidden="1" customHeight="1" x14ac:dyDescent="0.25"/>
    <row r="61938" ht="0" hidden="1" customHeight="1" x14ac:dyDescent="0.25"/>
    <row r="61939" ht="0" hidden="1" customHeight="1" x14ac:dyDescent="0.25"/>
    <row r="61940" ht="0" hidden="1" customHeight="1" x14ac:dyDescent="0.25"/>
    <row r="61941" ht="0" hidden="1" customHeight="1" x14ac:dyDescent="0.25"/>
    <row r="61942" ht="0" hidden="1" customHeight="1" x14ac:dyDescent="0.25"/>
    <row r="61943" ht="0" hidden="1" customHeight="1" x14ac:dyDescent="0.25"/>
    <row r="61944" ht="0" hidden="1" customHeight="1" x14ac:dyDescent="0.25"/>
    <row r="61945" ht="0" hidden="1" customHeight="1" x14ac:dyDescent="0.25"/>
    <row r="61946" ht="0" hidden="1" customHeight="1" x14ac:dyDescent="0.25"/>
    <row r="61947" ht="0" hidden="1" customHeight="1" x14ac:dyDescent="0.25"/>
    <row r="61948" ht="0" hidden="1" customHeight="1" x14ac:dyDescent="0.25"/>
    <row r="61949" ht="0" hidden="1" customHeight="1" x14ac:dyDescent="0.25"/>
    <row r="61950" ht="0" hidden="1" customHeight="1" x14ac:dyDescent="0.25"/>
    <row r="61951" ht="0" hidden="1" customHeight="1" x14ac:dyDescent="0.25"/>
    <row r="61952" ht="0" hidden="1" customHeight="1" x14ac:dyDescent="0.25"/>
    <row r="61953" ht="0" hidden="1" customHeight="1" x14ac:dyDescent="0.25"/>
    <row r="61954" ht="0" hidden="1" customHeight="1" x14ac:dyDescent="0.25"/>
    <row r="61955" ht="0" hidden="1" customHeight="1" x14ac:dyDescent="0.25"/>
    <row r="61956" ht="0" hidden="1" customHeight="1" x14ac:dyDescent="0.25"/>
    <row r="61957" ht="0" hidden="1" customHeight="1" x14ac:dyDescent="0.25"/>
    <row r="61958" ht="0" hidden="1" customHeight="1" x14ac:dyDescent="0.25"/>
    <row r="61959" ht="0" hidden="1" customHeight="1" x14ac:dyDescent="0.25"/>
    <row r="61960" ht="0" hidden="1" customHeight="1" x14ac:dyDescent="0.25"/>
    <row r="61961" ht="0" hidden="1" customHeight="1" x14ac:dyDescent="0.25"/>
    <row r="61962" ht="0" hidden="1" customHeight="1" x14ac:dyDescent="0.25"/>
    <row r="61963" ht="0" hidden="1" customHeight="1" x14ac:dyDescent="0.25"/>
    <row r="61964" ht="0" hidden="1" customHeight="1" x14ac:dyDescent="0.25"/>
    <row r="61965" ht="0" hidden="1" customHeight="1" x14ac:dyDescent="0.25"/>
    <row r="61966" ht="0" hidden="1" customHeight="1" x14ac:dyDescent="0.25"/>
    <row r="61967" ht="0" hidden="1" customHeight="1" x14ac:dyDescent="0.25"/>
    <row r="61968" ht="0" hidden="1" customHeight="1" x14ac:dyDescent="0.25"/>
    <row r="61969" ht="0" hidden="1" customHeight="1" x14ac:dyDescent="0.25"/>
    <row r="61970" ht="0" hidden="1" customHeight="1" x14ac:dyDescent="0.25"/>
    <row r="61971" ht="0" hidden="1" customHeight="1" x14ac:dyDescent="0.25"/>
    <row r="61972" ht="0" hidden="1" customHeight="1" x14ac:dyDescent="0.25"/>
    <row r="61973" ht="0" hidden="1" customHeight="1" x14ac:dyDescent="0.25"/>
    <row r="61974" ht="0" hidden="1" customHeight="1" x14ac:dyDescent="0.25"/>
    <row r="61975" ht="0" hidden="1" customHeight="1" x14ac:dyDescent="0.25"/>
    <row r="61976" ht="0" hidden="1" customHeight="1" x14ac:dyDescent="0.25"/>
    <row r="61977" ht="0" hidden="1" customHeight="1" x14ac:dyDescent="0.25"/>
    <row r="61978" ht="0" hidden="1" customHeight="1" x14ac:dyDescent="0.25"/>
    <row r="61979" ht="0" hidden="1" customHeight="1" x14ac:dyDescent="0.25"/>
    <row r="61980" ht="0" hidden="1" customHeight="1" x14ac:dyDescent="0.25"/>
    <row r="61981" ht="0" hidden="1" customHeight="1" x14ac:dyDescent="0.25"/>
    <row r="61982" ht="0" hidden="1" customHeight="1" x14ac:dyDescent="0.25"/>
    <row r="61983" ht="0" hidden="1" customHeight="1" x14ac:dyDescent="0.25"/>
    <row r="61984" ht="0" hidden="1" customHeight="1" x14ac:dyDescent="0.25"/>
    <row r="61985" ht="0" hidden="1" customHeight="1" x14ac:dyDescent="0.25"/>
    <row r="61986" ht="0" hidden="1" customHeight="1" x14ac:dyDescent="0.25"/>
    <row r="61987" ht="0" hidden="1" customHeight="1" x14ac:dyDescent="0.25"/>
    <row r="61988" ht="0" hidden="1" customHeight="1" x14ac:dyDescent="0.25"/>
    <row r="61989" ht="0" hidden="1" customHeight="1" x14ac:dyDescent="0.25"/>
    <row r="61990" ht="0" hidden="1" customHeight="1" x14ac:dyDescent="0.25"/>
    <row r="61991" ht="0" hidden="1" customHeight="1" x14ac:dyDescent="0.25"/>
    <row r="61992" ht="0" hidden="1" customHeight="1" x14ac:dyDescent="0.25"/>
    <row r="61993" ht="0" hidden="1" customHeight="1" x14ac:dyDescent="0.25"/>
    <row r="61994" ht="0" hidden="1" customHeight="1" x14ac:dyDescent="0.25"/>
    <row r="61995" ht="0" hidden="1" customHeight="1" x14ac:dyDescent="0.25"/>
    <row r="61996" ht="0" hidden="1" customHeight="1" x14ac:dyDescent="0.25"/>
    <row r="61997" ht="0" hidden="1" customHeight="1" x14ac:dyDescent="0.25"/>
    <row r="61998" ht="0" hidden="1" customHeight="1" x14ac:dyDescent="0.25"/>
    <row r="61999" ht="0" hidden="1" customHeight="1" x14ac:dyDescent="0.25"/>
    <row r="62000" ht="0" hidden="1" customHeight="1" x14ac:dyDescent="0.25"/>
    <row r="62001" ht="0" hidden="1" customHeight="1" x14ac:dyDescent="0.25"/>
    <row r="62002" ht="0" hidden="1" customHeight="1" x14ac:dyDescent="0.25"/>
    <row r="62003" ht="0" hidden="1" customHeight="1" x14ac:dyDescent="0.25"/>
    <row r="62004" ht="0" hidden="1" customHeight="1" x14ac:dyDescent="0.25"/>
    <row r="62005" ht="0" hidden="1" customHeight="1" x14ac:dyDescent="0.25"/>
    <row r="62006" ht="0" hidden="1" customHeight="1" x14ac:dyDescent="0.25"/>
    <row r="62007" ht="0" hidden="1" customHeight="1" x14ac:dyDescent="0.25"/>
    <row r="62008" ht="0" hidden="1" customHeight="1" x14ac:dyDescent="0.25"/>
    <row r="62009" ht="0" hidden="1" customHeight="1" x14ac:dyDescent="0.25"/>
    <row r="62010" ht="0" hidden="1" customHeight="1" x14ac:dyDescent="0.25"/>
    <row r="62011" ht="0" hidden="1" customHeight="1" x14ac:dyDescent="0.25"/>
    <row r="62012" ht="0" hidden="1" customHeight="1" x14ac:dyDescent="0.25"/>
    <row r="62013" ht="0" hidden="1" customHeight="1" x14ac:dyDescent="0.25"/>
    <row r="62014" ht="0" hidden="1" customHeight="1" x14ac:dyDescent="0.25"/>
    <row r="62015" ht="0" hidden="1" customHeight="1" x14ac:dyDescent="0.25"/>
    <row r="62016" ht="0" hidden="1" customHeight="1" x14ac:dyDescent="0.25"/>
    <row r="62017" ht="0" hidden="1" customHeight="1" x14ac:dyDescent="0.25"/>
    <row r="62018" ht="0" hidden="1" customHeight="1" x14ac:dyDescent="0.25"/>
    <row r="62019" ht="0" hidden="1" customHeight="1" x14ac:dyDescent="0.25"/>
    <row r="62020" ht="0" hidden="1" customHeight="1" x14ac:dyDescent="0.25"/>
    <row r="62021" ht="0" hidden="1" customHeight="1" x14ac:dyDescent="0.25"/>
    <row r="62022" ht="0" hidden="1" customHeight="1" x14ac:dyDescent="0.25"/>
    <row r="62023" ht="0" hidden="1" customHeight="1" x14ac:dyDescent="0.25"/>
    <row r="62024" ht="0" hidden="1" customHeight="1" x14ac:dyDescent="0.25"/>
    <row r="62025" ht="0" hidden="1" customHeight="1" x14ac:dyDescent="0.25"/>
    <row r="62026" ht="0" hidden="1" customHeight="1" x14ac:dyDescent="0.25"/>
    <row r="62027" ht="0" hidden="1" customHeight="1" x14ac:dyDescent="0.25"/>
    <row r="62028" ht="0" hidden="1" customHeight="1" x14ac:dyDescent="0.25"/>
    <row r="62029" ht="0" hidden="1" customHeight="1" x14ac:dyDescent="0.25"/>
    <row r="62030" ht="0" hidden="1" customHeight="1" x14ac:dyDescent="0.25"/>
    <row r="62031" ht="0" hidden="1" customHeight="1" x14ac:dyDescent="0.25"/>
    <row r="62032" ht="0" hidden="1" customHeight="1" x14ac:dyDescent="0.25"/>
    <row r="62033" ht="0" hidden="1" customHeight="1" x14ac:dyDescent="0.25"/>
    <row r="62034" ht="0" hidden="1" customHeight="1" x14ac:dyDescent="0.25"/>
    <row r="62035" ht="0" hidden="1" customHeight="1" x14ac:dyDescent="0.25"/>
    <row r="62036" ht="0" hidden="1" customHeight="1" x14ac:dyDescent="0.25"/>
    <row r="62037" ht="0" hidden="1" customHeight="1" x14ac:dyDescent="0.25"/>
    <row r="62038" ht="0" hidden="1" customHeight="1" x14ac:dyDescent="0.25"/>
    <row r="62039" ht="0" hidden="1" customHeight="1" x14ac:dyDescent="0.25"/>
    <row r="62040" ht="0" hidden="1" customHeight="1" x14ac:dyDescent="0.25"/>
    <row r="62041" ht="0" hidden="1" customHeight="1" x14ac:dyDescent="0.25"/>
    <row r="62042" ht="0" hidden="1" customHeight="1" x14ac:dyDescent="0.25"/>
    <row r="62043" ht="0" hidden="1" customHeight="1" x14ac:dyDescent="0.25"/>
    <row r="62044" ht="0" hidden="1" customHeight="1" x14ac:dyDescent="0.25"/>
    <row r="62045" ht="0" hidden="1" customHeight="1" x14ac:dyDescent="0.25"/>
    <row r="62046" ht="0" hidden="1" customHeight="1" x14ac:dyDescent="0.25"/>
    <row r="62047" ht="0" hidden="1" customHeight="1" x14ac:dyDescent="0.25"/>
    <row r="62048" ht="0" hidden="1" customHeight="1" x14ac:dyDescent="0.25"/>
    <row r="62049" ht="0" hidden="1" customHeight="1" x14ac:dyDescent="0.25"/>
    <row r="62050" ht="0" hidden="1" customHeight="1" x14ac:dyDescent="0.25"/>
    <row r="62051" ht="0" hidden="1" customHeight="1" x14ac:dyDescent="0.25"/>
    <row r="62052" ht="0" hidden="1" customHeight="1" x14ac:dyDescent="0.25"/>
    <row r="62053" ht="0" hidden="1" customHeight="1" x14ac:dyDescent="0.25"/>
    <row r="62054" ht="0" hidden="1" customHeight="1" x14ac:dyDescent="0.25"/>
    <row r="62055" ht="0" hidden="1" customHeight="1" x14ac:dyDescent="0.25"/>
    <row r="62056" ht="0" hidden="1" customHeight="1" x14ac:dyDescent="0.25"/>
    <row r="62057" ht="0" hidden="1" customHeight="1" x14ac:dyDescent="0.25"/>
    <row r="62058" ht="0" hidden="1" customHeight="1" x14ac:dyDescent="0.25"/>
    <row r="62059" ht="0" hidden="1" customHeight="1" x14ac:dyDescent="0.25"/>
    <row r="62060" ht="0" hidden="1" customHeight="1" x14ac:dyDescent="0.25"/>
    <row r="62061" ht="0" hidden="1" customHeight="1" x14ac:dyDescent="0.25"/>
    <row r="62062" ht="0" hidden="1" customHeight="1" x14ac:dyDescent="0.25"/>
    <row r="62063" ht="0" hidden="1" customHeight="1" x14ac:dyDescent="0.25"/>
    <row r="62064" ht="0" hidden="1" customHeight="1" x14ac:dyDescent="0.25"/>
    <row r="62065" ht="0" hidden="1" customHeight="1" x14ac:dyDescent="0.25"/>
    <row r="62066" ht="0" hidden="1" customHeight="1" x14ac:dyDescent="0.25"/>
    <row r="62067" ht="0" hidden="1" customHeight="1" x14ac:dyDescent="0.25"/>
    <row r="62068" ht="0" hidden="1" customHeight="1" x14ac:dyDescent="0.25"/>
    <row r="62069" ht="0" hidden="1" customHeight="1" x14ac:dyDescent="0.25"/>
    <row r="62070" ht="0" hidden="1" customHeight="1" x14ac:dyDescent="0.25"/>
    <row r="62071" ht="0" hidden="1" customHeight="1" x14ac:dyDescent="0.25"/>
    <row r="62072" ht="0" hidden="1" customHeight="1" x14ac:dyDescent="0.25"/>
    <row r="62073" ht="0" hidden="1" customHeight="1" x14ac:dyDescent="0.25"/>
    <row r="62074" ht="0" hidden="1" customHeight="1" x14ac:dyDescent="0.25"/>
    <row r="62075" ht="0" hidden="1" customHeight="1" x14ac:dyDescent="0.25"/>
    <row r="62076" ht="0" hidden="1" customHeight="1" x14ac:dyDescent="0.25"/>
    <row r="62077" ht="0" hidden="1" customHeight="1" x14ac:dyDescent="0.25"/>
    <row r="62078" ht="0" hidden="1" customHeight="1" x14ac:dyDescent="0.25"/>
    <row r="62079" ht="0" hidden="1" customHeight="1" x14ac:dyDescent="0.25"/>
    <row r="62080" ht="0" hidden="1" customHeight="1" x14ac:dyDescent="0.25"/>
    <row r="62081" ht="0" hidden="1" customHeight="1" x14ac:dyDescent="0.25"/>
    <row r="62082" ht="0" hidden="1" customHeight="1" x14ac:dyDescent="0.25"/>
    <row r="62083" ht="0" hidden="1" customHeight="1" x14ac:dyDescent="0.25"/>
    <row r="62084" ht="0" hidden="1" customHeight="1" x14ac:dyDescent="0.25"/>
    <row r="62085" ht="0" hidden="1" customHeight="1" x14ac:dyDescent="0.25"/>
    <row r="62086" ht="0" hidden="1" customHeight="1" x14ac:dyDescent="0.25"/>
    <row r="62087" ht="0" hidden="1" customHeight="1" x14ac:dyDescent="0.25"/>
    <row r="62088" ht="0" hidden="1" customHeight="1" x14ac:dyDescent="0.25"/>
    <row r="62089" ht="0" hidden="1" customHeight="1" x14ac:dyDescent="0.25"/>
    <row r="62090" ht="0" hidden="1" customHeight="1" x14ac:dyDescent="0.25"/>
    <row r="62091" ht="0" hidden="1" customHeight="1" x14ac:dyDescent="0.25"/>
    <row r="62092" ht="0" hidden="1" customHeight="1" x14ac:dyDescent="0.25"/>
    <row r="62093" ht="0" hidden="1" customHeight="1" x14ac:dyDescent="0.25"/>
    <row r="62094" ht="0" hidden="1" customHeight="1" x14ac:dyDescent="0.25"/>
    <row r="62095" ht="0" hidden="1" customHeight="1" x14ac:dyDescent="0.25"/>
    <row r="62096" ht="0" hidden="1" customHeight="1" x14ac:dyDescent="0.25"/>
    <row r="62097" ht="0" hidden="1" customHeight="1" x14ac:dyDescent="0.25"/>
    <row r="62098" ht="0" hidden="1" customHeight="1" x14ac:dyDescent="0.25"/>
    <row r="62099" ht="0" hidden="1" customHeight="1" x14ac:dyDescent="0.25"/>
    <row r="62100" ht="0" hidden="1" customHeight="1" x14ac:dyDescent="0.25"/>
    <row r="62101" ht="0" hidden="1" customHeight="1" x14ac:dyDescent="0.25"/>
    <row r="62102" ht="0" hidden="1" customHeight="1" x14ac:dyDescent="0.25"/>
    <row r="62103" ht="0" hidden="1" customHeight="1" x14ac:dyDescent="0.25"/>
    <row r="62104" ht="0" hidden="1" customHeight="1" x14ac:dyDescent="0.25"/>
    <row r="62105" ht="0" hidden="1" customHeight="1" x14ac:dyDescent="0.25"/>
    <row r="62106" ht="0" hidden="1" customHeight="1" x14ac:dyDescent="0.25"/>
    <row r="62107" ht="0" hidden="1" customHeight="1" x14ac:dyDescent="0.25"/>
    <row r="62108" ht="0" hidden="1" customHeight="1" x14ac:dyDescent="0.25"/>
    <row r="62109" ht="0" hidden="1" customHeight="1" x14ac:dyDescent="0.25"/>
    <row r="62110" ht="0" hidden="1" customHeight="1" x14ac:dyDescent="0.25"/>
    <row r="62111" ht="0" hidden="1" customHeight="1" x14ac:dyDescent="0.25"/>
    <row r="62112" ht="0" hidden="1" customHeight="1" x14ac:dyDescent="0.25"/>
    <row r="62113" ht="0" hidden="1" customHeight="1" x14ac:dyDescent="0.25"/>
    <row r="62114" ht="0" hidden="1" customHeight="1" x14ac:dyDescent="0.25"/>
    <row r="62115" ht="0" hidden="1" customHeight="1" x14ac:dyDescent="0.25"/>
    <row r="62116" ht="0" hidden="1" customHeight="1" x14ac:dyDescent="0.25"/>
    <row r="62117" ht="0" hidden="1" customHeight="1" x14ac:dyDescent="0.25"/>
    <row r="62118" ht="0" hidden="1" customHeight="1" x14ac:dyDescent="0.25"/>
    <row r="62119" ht="0" hidden="1" customHeight="1" x14ac:dyDescent="0.25"/>
    <row r="62120" ht="0" hidden="1" customHeight="1" x14ac:dyDescent="0.25"/>
    <row r="62121" ht="0" hidden="1" customHeight="1" x14ac:dyDescent="0.25"/>
    <row r="62122" ht="0" hidden="1" customHeight="1" x14ac:dyDescent="0.25"/>
    <row r="62123" ht="0" hidden="1" customHeight="1" x14ac:dyDescent="0.25"/>
    <row r="62124" ht="0" hidden="1" customHeight="1" x14ac:dyDescent="0.25"/>
    <row r="62125" ht="0" hidden="1" customHeight="1" x14ac:dyDescent="0.25"/>
    <row r="62126" ht="0" hidden="1" customHeight="1" x14ac:dyDescent="0.25"/>
    <row r="62127" ht="0" hidden="1" customHeight="1" x14ac:dyDescent="0.25"/>
    <row r="62128" ht="0" hidden="1" customHeight="1" x14ac:dyDescent="0.25"/>
    <row r="62129" ht="0" hidden="1" customHeight="1" x14ac:dyDescent="0.25"/>
    <row r="62130" ht="0" hidden="1" customHeight="1" x14ac:dyDescent="0.25"/>
    <row r="62131" ht="0" hidden="1" customHeight="1" x14ac:dyDescent="0.25"/>
    <row r="62132" ht="0" hidden="1" customHeight="1" x14ac:dyDescent="0.25"/>
    <row r="62133" ht="0" hidden="1" customHeight="1" x14ac:dyDescent="0.25"/>
    <row r="62134" ht="0" hidden="1" customHeight="1" x14ac:dyDescent="0.25"/>
    <row r="62135" ht="0" hidden="1" customHeight="1" x14ac:dyDescent="0.25"/>
    <row r="62136" ht="0" hidden="1" customHeight="1" x14ac:dyDescent="0.25"/>
    <row r="62137" ht="0" hidden="1" customHeight="1" x14ac:dyDescent="0.25"/>
    <row r="62138" ht="0" hidden="1" customHeight="1" x14ac:dyDescent="0.25"/>
    <row r="62139" ht="0" hidden="1" customHeight="1" x14ac:dyDescent="0.25"/>
    <row r="62140" ht="0" hidden="1" customHeight="1" x14ac:dyDescent="0.25"/>
    <row r="62141" ht="0" hidden="1" customHeight="1" x14ac:dyDescent="0.25"/>
    <row r="62142" ht="0" hidden="1" customHeight="1" x14ac:dyDescent="0.25"/>
    <row r="62143" ht="0" hidden="1" customHeight="1" x14ac:dyDescent="0.25"/>
    <row r="62144" ht="0" hidden="1" customHeight="1" x14ac:dyDescent="0.25"/>
    <row r="62145" ht="0" hidden="1" customHeight="1" x14ac:dyDescent="0.25"/>
    <row r="62146" ht="0" hidden="1" customHeight="1" x14ac:dyDescent="0.25"/>
    <row r="62147" ht="0" hidden="1" customHeight="1" x14ac:dyDescent="0.25"/>
    <row r="62148" ht="0" hidden="1" customHeight="1" x14ac:dyDescent="0.25"/>
    <row r="62149" ht="0" hidden="1" customHeight="1" x14ac:dyDescent="0.25"/>
    <row r="62150" ht="0" hidden="1" customHeight="1" x14ac:dyDescent="0.25"/>
    <row r="62151" ht="0" hidden="1" customHeight="1" x14ac:dyDescent="0.25"/>
    <row r="62152" ht="0" hidden="1" customHeight="1" x14ac:dyDescent="0.25"/>
    <row r="62153" ht="0" hidden="1" customHeight="1" x14ac:dyDescent="0.25"/>
    <row r="62154" ht="0" hidden="1" customHeight="1" x14ac:dyDescent="0.25"/>
    <row r="62155" ht="0" hidden="1" customHeight="1" x14ac:dyDescent="0.25"/>
    <row r="62156" ht="0" hidden="1" customHeight="1" x14ac:dyDescent="0.25"/>
    <row r="62157" ht="0" hidden="1" customHeight="1" x14ac:dyDescent="0.25"/>
    <row r="62158" ht="0" hidden="1" customHeight="1" x14ac:dyDescent="0.25"/>
    <row r="62159" ht="0" hidden="1" customHeight="1" x14ac:dyDescent="0.25"/>
    <row r="62160" ht="0" hidden="1" customHeight="1" x14ac:dyDescent="0.25"/>
    <row r="62161" ht="0" hidden="1" customHeight="1" x14ac:dyDescent="0.25"/>
    <row r="62162" ht="0" hidden="1" customHeight="1" x14ac:dyDescent="0.25"/>
    <row r="62163" ht="0" hidden="1" customHeight="1" x14ac:dyDescent="0.25"/>
    <row r="62164" ht="0" hidden="1" customHeight="1" x14ac:dyDescent="0.25"/>
    <row r="62165" ht="0" hidden="1" customHeight="1" x14ac:dyDescent="0.25"/>
    <row r="62166" ht="0" hidden="1" customHeight="1" x14ac:dyDescent="0.25"/>
    <row r="62167" ht="0" hidden="1" customHeight="1" x14ac:dyDescent="0.25"/>
    <row r="62168" ht="0" hidden="1" customHeight="1" x14ac:dyDescent="0.25"/>
    <row r="62169" ht="0" hidden="1" customHeight="1" x14ac:dyDescent="0.25"/>
    <row r="62170" ht="0" hidden="1" customHeight="1" x14ac:dyDescent="0.25"/>
    <row r="62171" ht="0" hidden="1" customHeight="1" x14ac:dyDescent="0.25"/>
    <row r="62172" ht="0" hidden="1" customHeight="1" x14ac:dyDescent="0.25"/>
    <row r="62173" ht="0" hidden="1" customHeight="1" x14ac:dyDescent="0.25"/>
    <row r="62174" ht="0" hidden="1" customHeight="1" x14ac:dyDescent="0.25"/>
    <row r="62175" ht="0" hidden="1" customHeight="1" x14ac:dyDescent="0.25"/>
    <row r="62176" ht="0" hidden="1" customHeight="1" x14ac:dyDescent="0.25"/>
    <row r="62177" ht="0" hidden="1" customHeight="1" x14ac:dyDescent="0.25"/>
    <row r="62178" ht="0" hidden="1" customHeight="1" x14ac:dyDescent="0.25"/>
    <row r="62179" ht="0" hidden="1" customHeight="1" x14ac:dyDescent="0.25"/>
    <row r="62180" ht="0" hidden="1" customHeight="1" x14ac:dyDescent="0.25"/>
    <row r="62181" ht="0" hidden="1" customHeight="1" x14ac:dyDescent="0.25"/>
    <row r="62182" ht="0" hidden="1" customHeight="1" x14ac:dyDescent="0.25"/>
    <row r="62183" ht="0" hidden="1" customHeight="1" x14ac:dyDescent="0.25"/>
    <row r="62184" ht="0" hidden="1" customHeight="1" x14ac:dyDescent="0.25"/>
    <row r="62185" ht="0" hidden="1" customHeight="1" x14ac:dyDescent="0.25"/>
    <row r="62186" ht="0" hidden="1" customHeight="1" x14ac:dyDescent="0.25"/>
    <row r="62187" ht="0" hidden="1" customHeight="1" x14ac:dyDescent="0.25"/>
    <row r="62188" ht="0" hidden="1" customHeight="1" x14ac:dyDescent="0.25"/>
    <row r="62189" ht="0" hidden="1" customHeight="1" x14ac:dyDescent="0.25"/>
    <row r="62190" ht="0" hidden="1" customHeight="1" x14ac:dyDescent="0.25"/>
    <row r="62191" ht="0" hidden="1" customHeight="1" x14ac:dyDescent="0.25"/>
    <row r="62192" ht="0" hidden="1" customHeight="1" x14ac:dyDescent="0.25"/>
    <row r="62193" ht="0" hidden="1" customHeight="1" x14ac:dyDescent="0.25"/>
    <row r="62194" ht="0" hidden="1" customHeight="1" x14ac:dyDescent="0.25"/>
    <row r="62195" ht="0" hidden="1" customHeight="1" x14ac:dyDescent="0.25"/>
    <row r="62196" ht="0" hidden="1" customHeight="1" x14ac:dyDescent="0.25"/>
    <row r="62197" ht="0" hidden="1" customHeight="1" x14ac:dyDescent="0.25"/>
    <row r="62198" ht="0" hidden="1" customHeight="1" x14ac:dyDescent="0.25"/>
    <row r="62199" ht="0" hidden="1" customHeight="1" x14ac:dyDescent="0.25"/>
    <row r="62200" ht="0" hidden="1" customHeight="1" x14ac:dyDescent="0.25"/>
    <row r="62201" ht="0" hidden="1" customHeight="1" x14ac:dyDescent="0.25"/>
    <row r="62202" ht="0" hidden="1" customHeight="1" x14ac:dyDescent="0.25"/>
    <row r="62203" ht="0" hidden="1" customHeight="1" x14ac:dyDescent="0.25"/>
    <row r="62204" ht="0" hidden="1" customHeight="1" x14ac:dyDescent="0.25"/>
    <row r="62205" ht="0" hidden="1" customHeight="1" x14ac:dyDescent="0.25"/>
    <row r="62206" ht="0" hidden="1" customHeight="1" x14ac:dyDescent="0.25"/>
    <row r="62207" ht="0" hidden="1" customHeight="1" x14ac:dyDescent="0.25"/>
    <row r="62208" ht="0" hidden="1" customHeight="1" x14ac:dyDescent="0.25"/>
    <row r="62209" ht="0" hidden="1" customHeight="1" x14ac:dyDescent="0.25"/>
    <row r="62210" ht="0" hidden="1" customHeight="1" x14ac:dyDescent="0.25"/>
    <row r="62211" ht="0" hidden="1" customHeight="1" x14ac:dyDescent="0.25"/>
    <row r="62212" ht="0" hidden="1" customHeight="1" x14ac:dyDescent="0.25"/>
    <row r="62213" ht="0" hidden="1" customHeight="1" x14ac:dyDescent="0.25"/>
    <row r="62214" ht="0" hidden="1" customHeight="1" x14ac:dyDescent="0.25"/>
    <row r="62215" ht="0" hidden="1" customHeight="1" x14ac:dyDescent="0.25"/>
    <row r="62216" ht="0" hidden="1" customHeight="1" x14ac:dyDescent="0.25"/>
    <row r="62217" ht="0" hidden="1" customHeight="1" x14ac:dyDescent="0.25"/>
    <row r="62218" ht="0" hidden="1" customHeight="1" x14ac:dyDescent="0.25"/>
    <row r="62219" ht="0" hidden="1" customHeight="1" x14ac:dyDescent="0.25"/>
    <row r="62220" ht="0" hidden="1" customHeight="1" x14ac:dyDescent="0.25"/>
    <row r="62221" ht="0" hidden="1" customHeight="1" x14ac:dyDescent="0.25"/>
    <row r="62222" ht="0" hidden="1" customHeight="1" x14ac:dyDescent="0.25"/>
    <row r="62223" ht="0" hidden="1" customHeight="1" x14ac:dyDescent="0.25"/>
    <row r="62224" ht="0" hidden="1" customHeight="1" x14ac:dyDescent="0.25"/>
    <row r="62225" ht="0" hidden="1" customHeight="1" x14ac:dyDescent="0.25"/>
    <row r="62226" ht="0" hidden="1" customHeight="1" x14ac:dyDescent="0.25"/>
    <row r="62227" ht="0" hidden="1" customHeight="1" x14ac:dyDescent="0.25"/>
    <row r="62228" ht="0" hidden="1" customHeight="1" x14ac:dyDescent="0.25"/>
    <row r="62229" ht="0" hidden="1" customHeight="1" x14ac:dyDescent="0.25"/>
    <row r="62230" ht="0" hidden="1" customHeight="1" x14ac:dyDescent="0.25"/>
    <row r="62231" ht="0" hidden="1" customHeight="1" x14ac:dyDescent="0.25"/>
    <row r="62232" ht="0" hidden="1" customHeight="1" x14ac:dyDescent="0.25"/>
    <row r="62233" ht="0" hidden="1" customHeight="1" x14ac:dyDescent="0.25"/>
    <row r="62234" ht="0" hidden="1" customHeight="1" x14ac:dyDescent="0.25"/>
    <row r="62235" ht="0" hidden="1" customHeight="1" x14ac:dyDescent="0.25"/>
    <row r="62236" ht="0" hidden="1" customHeight="1" x14ac:dyDescent="0.25"/>
    <row r="62237" ht="0" hidden="1" customHeight="1" x14ac:dyDescent="0.25"/>
    <row r="62238" ht="0" hidden="1" customHeight="1" x14ac:dyDescent="0.25"/>
    <row r="62239" ht="0" hidden="1" customHeight="1" x14ac:dyDescent="0.25"/>
    <row r="62240" ht="0" hidden="1" customHeight="1" x14ac:dyDescent="0.25"/>
    <row r="62241" ht="0" hidden="1" customHeight="1" x14ac:dyDescent="0.25"/>
    <row r="62242" ht="0" hidden="1" customHeight="1" x14ac:dyDescent="0.25"/>
    <row r="62243" ht="0" hidden="1" customHeight="1" x14ac:dyDescent="0.25"/>
    <row r="62244" ht="0" hidden="1" customHeight="1" x14ac:dyDescent="0.25"/>
    <row r="62245" ht="0" hidden="1" customHeight="1" x14ac:dyDescent="0.25"/>
    <row r="62246" ht="0" hidden="1" customHeight="1" x14ac:dyDescent="0.25"/>
    <row r="62247" ht="0" hidden="1" customHeight="1" x14ac:dyDescent="0.25"/>
    <row r="62248" ht="0" hidden="1" customHeight="1" x14ac:dyDescent="0.25"/>
    <row r="62249" ht="0" hidden="1" customHeight="1" x14ac:dyDescent="0.25"/>
    <row r="62250" ht="0" hidden="1" customHeight="1" x14ac:dyDescent="0.25"/>
    <row r="62251" ht="0" hidden="1" customHeight="1" x14ac:dyDescent="0.25"/>
    <row r="62252" ht="0" hidden="1" customHeight="1" x14ac:dyDescent="0.25"/>
    <row r="62253" ht="0" hidden="1" customHeight="1" x14ac:dyDescent="0.25"/>
    <row r="62254" ht="0" hidden="1" customHeight="1" x14ac:dyDescent="0.25"/>
    <row r="62255" ht="0" hidden="1" customHeight="1" x14ac:dyDescent="0.25"/>
    <row r="62256" ht="0" hidden="1" customHeight="1" x14ac:dyDescent="0.25"/>
    <row r="62257" ht="0" hidden="1" customHeight="1" x14ac:dyDescent="0.25"/>
    <row r="62258" ht="0" hidden="1" customHeight="1" x14ac:dyDescent="0.25"/>
    <row r="62259" ht="0" hidden="1" customHeight="1" x14ac:dyDescent="0.25"/>
    <row r="62260" ht="0" hidden="1" customHeight="1" x14ac:dyDescent="0.25"/>
    <row r="62261" ht="0" hidden="1" customHeight="1" x14ac:dyDescent="0.25"/>
    <row r="62262" ht="0" hidden="1" customHeight="1" x14ac:dyDescent="0.25"/>
    <row r="62263" ht="0" hidden="1" customHeight="1" x14ac:dyDescent="0.25"/>
    <row r="62264" ht="0" hidden="1" customHeight="1" x14ac:dyDescent="0.25"/>
    <row r="62265" ht="0" hidden="1" customHeight="1" x14ac:dyDescent="0.25"/>
    <row r="62266" ht="0" hidden="1" customHeight="1" x14ac:dyDescent="0.25"/>
    <row r="62267" ht="0" hidden="1" customHeight="1" x14ac:dyDescent="0.25"/>
    <row r="62268" ht="0" hidden="1" customHeight="1" x14ac:dyDescent="0.25"/>
    <row r="62269" ht="0" hidden="1" customHeight="1" x14ac:dyDescent="0.25"/>
    <row r="62270" ht="0" hidden="1" customHeight="1" x14ac:dyDescent="0.25"/>
    <row r="62271" ht="0" hidden="1" customHeight="1" x14ac:dyDescent="0.25"/>
    <row r="62272" ht="0" hidden="1" customHeight="1" x14ac:dyDescent="0.25"/>
    <row r="62273" ht="0" hidden="1" customHeight="1" x14ac:dyDescent="0.25"/>
    <row r="62274" ht="0" hidden="1" customHeight="1" x14ac:dyDescent="0.25"/>
    <row r="62275" ht="0" hidden="1" customHeight="1" x14ac:dyDescent="0.25"/>
    <row r="62276" ht="0" hidden="1" customHeight="1" x14ac:dyDescent="0.25"/>
    <row r="62277" ht="0" hidden="1" customHeight="1" x14ac:dyDescent="0.25"/>
    <row r="62278" ht="0" hidden="1" customHeight="1" x14ac:dyDescent="0.25"/>
    <row r="62279" ht="0" hidden="1" customHeight="1" x14ac:dyDescent="0.25"/>
    <row r="62280" ht="0" hidden="1" customHeight="1" x14ac:dyDescent="0.25"/>
    <row r="62281" ht="0" hidden="1" customHeight="1" x14ac:dyDescent="0.25"/>
    <row r="62282" ht="0" hidden="1" customHeight="1" x14ac:dyDescent="0.25"/>
    <row r="62283" ht="0" hidden="1" customHeight="1" x14ac:dyDescent="0.25"/>
    <row r="62284" ht="0" hidden="1" customHeight="1" x14ac:dyDescent="0.25"/>
    <row r="62285" ht="0" hidden="1" customHeight="1" x14ac:dyDescent="0.25"/>
    <row r="62286" ht="0" hidden="1" customHeight="1" x14ac:dyDescent="0.25"/>
    <row r="62287" ht="0" hidden="1" customHeight="1" x14ac:dyDescent="0.25"/>
    <row r="62288" ht="0" hidden="1" customHeight="1" x14ac:dyDescent="0.25"/>
    <row r="62289" ht="0" hidden="1" customHeight="1" x14ac:dyDescent="0.25"/>
    <row r="62290" ht="0" hidden="1" customHeight="1" x14ac:dyDescent="0.25"/>
    <row r="62291" ht="0" hidden="1" customHeight="1" x14ac:dyDescent="0.25"/>
    <row r="62292" ht="0" hidden="1" customHeight="1" x14ac:dyDescent="0.25"/>
    <row r="62293" ht="0" hidden="1" customHeight="1" x14ac:dyDescent="0.25"/>
    <row r="62294" ht="0" hidden="1" customHeight="1" x14ac:dyDescent="0.25"/>
    <row r="62295" ht="0" hidden="1" customHeight="1" x14ac:dyDescent="0.25"/>
    <row r="62296" ht="0" hidden="1" customHeight="1" x14ac:dyDescent="0.25"/>
    <row r="62297" ht="0" hidden="1" customHeight="1" x14ac:dyDescent="0.25"/>
    <row r="62298" ht="0" hidden="1" customHeight="1" x14ac:dyDescent="0.25"/>
    <row r="62299" ht="0" hidden="1" customHeight="1" x14ac:dyDescent="0.25"/>
    <row r="62300" ht="0" hidden="1" customHeight="1" x14ac:dyDescent="0.25"/>
    <row r="62301" ht="0" hidden="1" customHeight="1" x14ac:dyDescent="0.25"/>
    <row r="62302" ht="0" hidden="1" customHeight="1" x14ac:dyDescent="0.25"/>
    <row r="62303" ht="0" hidden="1" customHeight="1" x14ac:dyDescent="0.25"/>
    <row r="62304" ht="0" hidden="1" customHeight="1" x14ac:dyDescent="0.25"/>
    <row r="62305" ht="0" hidden="1" customHeight="1" x14ac:dyDescent="0.25"/>
    <row r="62306" ht="0" hidden="1" customHeight="1" x14ac:dyDescent="0.25"/>
    <row r="62307" ht="0" hidden="1" customHeight="1" x14ac:dyDescent="0.25"/>
    <row r="62308" ht="0" hidden="1" customHeight="1" x14ac:dyDescent="0.25"/>
    <row r="62309" ht="0" hidden="1" customHeight="1" x14ac:dyDescent="0.25"/>
    <row r="62310" ht="0" hidden="1" customHeight="1" x14ac:dyDescent="0.25"/>
    <row r="62311" ht="0" hidden="1" customHeight="1" x14ac:dyDescent="0.25"/>
    <row r="62312" ht="0" hidden="1" customHeight="1" x14ac:dyDescent="0.25"/>
    <row r="62313" ht="0" hidden="1" customHeight="1" x14ac:dyDescent="0.25"/>
    <row r="62314" ht="0" hidden="1" customHeight="1" x14ac:dyDescent="0.25"/>
    <row r="62315" ht="0" hidden="1" customHeight="1" x14ac:dyDescent="0.25"/>
    <row r="62316" ht="0" hidden="1" customHeight="1" x14ac:dyDescent="0.25"/>
    <row r="62317" ht="0" hidden="1" customHeight="1" x14ac:dyDescent="0.25"/>
    <row r="62318" ht="0" hidden="1" customHeight="1" x14ac:dyDescent="0.25"/>
    <row r="62319" ht="0" hidden="1" customHeight="1" x14ac:dyDescent="0.25"/>
    <row r="62320" ht="0" hidden="1" customHeight="1" x14ac:dyDescent="0.25"/>
    <row r="62321" ht="0" hidden="1" customHeight="1" x14ac:dyDescent="0.25"/>
    <row r="62322" ht="0" hidden="1" customHeight="1" x14ac:dyDescent="0.25"/>
    <row r="62323" ht="0" hidden="1" customHeight="1" x14ac:dyDescent="0.25"/>
    <row r="62324" ht="0" hidden="1" customHeight="1" x14ac:dyDescent="0.25"/>
    <row r="62325" ht="0" hidden="1" customHeight="1" x14ac:dyDescent="0.25"/>
    <row r="62326" ht="0" hidden="1" customHeight="1" x14ac:dyDescent="0.25"/>
    <row r="62327" ht="0" hidden="1" customHeight="1" x14ac:dyDescent="0.25"/>
    <row r="62328" ht="0" hidden="1" customHeight="1" x14ac:dyDescent="0.25"/>
    <row r="62329" ht="0" hidden="1" customHeight="1" x14ac:dyDescent="0.25"/>
    <row r="62330" ht="0" hidden="1" customHeight="1" x14ac:dyDescent="0.25"/>
    <row r="62331" ht="0" hidden="1" customHeight="1" x14ac:dyDescent="0.25"/>
    <row r="62332" ht="0" hidden="1" customHeight="1" x14ac:dyDescent="0.25"/>
    <row r="62333" ht="0" hidden="1" customHeight="1" x14ac:dyDescent="0.25"/>
    <row r="62334" ht="0" hidden="1" customHeight="1" x14ac:dyDescent="0.25"/>
    <row r="62335" ht="0" hidden="1" customHeight="1" x14ac:dyDescent="0.25"/>
    <row r="62336" ht="0" hidden="1" customHeight="1" x14ac:dyDescent="0.25"/>
    <row r="62337" ht="0" hidden="1" customHeight="1" x14ac:dyDescent="0.25"/>
    <row r="62338" ht="0" hidden="1" customHeight="1" x14ac:dyDescent="0.25"/>
    <row r="62339" ht="0" hidden="1" customHeight="1" x14ac:dyDescent="0.25"/>
    <row r="62340" ht="0" hidden="1" customHeight="1" x14ac:dyDescent="0.25"/>
    <row r="62341" ht="0" hidden="1" customHeight="1" x14ac:dyDescent="0.25"/>
    <row r="62342" ht="0" hidden="1" customHeight="1" x14ac:dyDescent="0.25"/>
    <row r="62343" ht="0" hidden="1" customHeight="1" x14ac:dyDescent="0.25"/>
    <row r="62344" ht="0" hidden="1" customHeight="1" x14ac:dyDescent="0.25"/>
    <row r="62345" ht="0" hidden="1" customHeight="1" x14ac:dyDescent="0.25"/>
    <row r="62346" ht="0" hidden="1" customHeight="1" x14ac:dyDescent="0.25"/>
    <row r="62347" ht="0" hidden="1" customHeight="1" x14ac:dyDescent="0.25"/>
    <row r="62348" ht="0" hidden="1" customHeight="1" x14ac:dyDescent="0.25"/>
    <row r="62349" ht="0" hidden="1" customHeight="1" x14ac:dyDescent="0.25"/>
    <row r="62350" ht="0" hidden="1" customHeight="1" x14ac:dyDescent="0.25"/>
    <row r="62351" ht="0" hidden="1" customHeight="1" x14ac:dyDescent="0.25"/>
    <row r="62352" ht="0" hidden="1" customHeight="1" x14ac:dyDescent="0.25"/>
    <row r="62353" ht="0" hidden="1" customHeight="1" x14ac:dyDescent="0.25"/>
    <row r="62354" ht="0" hidden="1" customHeight="1" x14ac:dyDescent="0.25"/>
    <row r="62355" ht="0" hidden="1" customHeight="1" x14ac:dyDescent="0.25"/>
    <row r="62356" ht="0" hidden="1" customHeight="1" x14ac:dyDescent="0.25"/>
    <row r="62357" ht="0" hidden="1" customHeight="1" x14ac:dyDescent="0.25"/>
    <row r="62358" ht="0" hidden="1" customHeight="1" x14ac:dyDescent="0.25"/>
    <row r="62359" ht="0" hidden="1" customHeight="1" x14ac:dyDescent="0.25"/>
    <row r="62360" ht="0" hidden="1" customHeight="1" x14ac:dyDescent="0.25"/>
    <row r="62361" ht="0" hidden="1" customHeight="1" x14ac:dyDescent="0.25"/>
    <row r="62362" ht="0" hidden="1" customHeight="1" x14ac:dyDescent="0.25"/>
    <row r="62363" ht="0" hidden="1" customHeight="1" x14ac:dyDescent="0.25"/>
    <row r="62364" ht="0" hidden="1" customHeight="1" x14ac:dyDescent="0.25"/>
    <row r="62365" ht="0" hidden="1" customHeight="1" x14ac:dyDescent="0.25"/>
    <row r="62366" ht="0" hidden="1" customHeight="1" x14ac:dyDescent="0.25"/>
    <row r="62367" ht="0" hidden="1" customHeight="1" x14ac:dyDescent="0.25"/>
    <row r="62368" ht="0" hidden="1" customHeight="1" x14ac:dyDescent="0.25"/>
    <row r="62369" ht="0" hidden="1" customHeight="1" x14ac:dyDescent="0.25"/>
    <row r="62370" ht="0" hidden="1" customHeight="1" x14ac:dyDescent="0.25"/>
    <row r="62371" ht="0" hidden="1" customHeight="1" x14ac:dyDescent="0.25"/>
    <row r="62372" ht="0" hidden="1" customHeight="1" x14ac:dyDescent="0.25"/>
    <row r="62373" ht="0" hidden="1" customHeight="1" x14ac:dyDescent="0.25"/>
    <row r="62374" ht="0" hidden="1" customHeight="1" x14ac:dyDescent="0.25"/>
    <row r="62375" ht="0" hidden="1" customHeight="1" x14ac:dyDescent="0.25"/>
    <row r="62376" ht="0" hidden="1" customHeight="1" x14ac:dyDescent="0.25"/>
    <row r="62377" ht="0" hidden="1" customHeight="1" x14ac:dyDescent="0.25"/>
    <row r="62378" ht="0" hidden="1" customHeight="1" x14ac:dyDescent="0.25"/>
    <row r="62379" ht="0" hidden="1" customHeight="1" x14ac:dyDescent="0.25"/>
    <row r="62380" ht="0" hidden="1" customHeight="1" x14ac:dyDescent="0.25"/>
    <row r="62381" ht="0" hidden="1" customHeight="1" x14ac:dyDescent="0.25"/>
    <row r="62382" ht="0" hidden="1" customHeight="1" x14ac:dyDescent="0.25"/>
    <row r="62383" ht="0" hidden="1" customHeight="1" x14ac:dyDescent="0.25"/>
    <row r="62384" ht="0" hidden="1" customHeight="1" x14ac:dyDescent="0.25"/>
    <row r="62385" ht="0" hidden="1" customHeight="1" x14ac:dyDescent="0.25"/>
    <row r="62386" ht="0" hidden="1" customHeight="1" x14ac:dyDescent="0.25"/>
    <row r="62387" ht="0" hidden="1" customHeight="1" x14ac:dyDescent="0.25"/>
    <row r="62388" ht="0" hidden="1" customHeight="1" x14ac:dyDescent="0.25"/>
    <row r="62389" ht="0" hidden="1" customHeight="1" x14ac:dyDescent="0.25"/>
    <row r="62390" ht="0" hidden="1" customHeight="1" x14ac:dyDescent="0.25"/>
    <row r="62391" ht="0" hidden="1" customHeight="1" x14ac:dyDescent="0.25"/>
    <row r="62392" ht="0" hidden="1" customHeight="1" x14ac:dyDescent="0.25"/>
    <row r="62393" ht="0" hidden="1" customHeight="1" x14ac:dyDescent="0.25"/>
    <row r="62394" ht="0" hidden="1" customHeight="1" x14ac:dyDescent="0.25"/>
    <row r="62395" ht="0" hidden="1" customHeight="1" x14ac:dyDescent="0.25"/>
    <row r="62396" ht="0" hidden="1" customHeight="1" x14ac:dyDescent="0.25"/>
    <row r="62397" ht="0" hidden="1" customHeight="1" x14ac:dyDescent="0.25"/>
    <row r="62398" ht="0" hidden="1" customHeight="1" x14ac:dyDescent="0.25"/>
    <row r="62399" ht="0" hidden="1" customHeight="1" x14ac:dyDescent="0.25"/>
    <row r="62400" ht="0" hidden="1" customHeight="1" x14ac:dyDescent="0.25"/>
    <row r="62401" ht="0" hidden="1" customHeight="1" x14ac:dyDescent="0.25"/>
    <row r="62402" ht="0" hidden="1" customHeight="1" x14ac:dyDescent="0.25"/>
    <row r="62403" ht="0" hidden="1" customHeight="1" x14ac:dyDescent="0.25"/>
    <row r="62404" ht="0" hidden="1" customHeight="1" x14ac:dyDescent="0.25"/>
    <row r="62405" ht="0" hidden="1" customHeight="1" x14ac:dyDescent="0.25"/>
    <row r="62406" ht="0" hidden="1" customHeight="1" x14ac:dyDescent="0.25"/>
    <row r="62407" ht="0" hidden="1" customHeight="1" x14ac:dyDescent="0.25"/>
    <row r="62408" ht="0" hidden="1" customHeight="1" x14ac:dyDescent="0.25"/>
    <row r="62409" ht="0" hidden="1" customHeight="1" x14ac:dyDescent="0.25"/>
    <row r="62410" ht="0" hidden="1" customHeight="1" x14ac:dyDescent="0.25"/>
    <row r="62411" ht="0" hidden="1" customHeight="1" x14ac:dyDescent="0.25"/>
    <row r="62412" ht="0" hidden="1" customHeight="1" x14ac:dyDescent="0.25"/>
    <row r="62413" ht="0" hidden="1" customHeight="1" x14ac:dyDescent="0.25"/>
    <row r="62414" ht="0" hidden="1" customHeight="1" x14ac:dyDescent="0.25"/>
    <row r="62415" ht="0" hidden="1" customHeight="1" x14ac:dyDescent="0.25"/>
    <row r="62416" ht="0" hidden="1" customHeight="1" x14ac:dyDescent="0.25"/>
    <row r="62417" ht="0" hidden="1" customHeight="1" x14ac:dyDescent="0.25"/>
    <row r="62418" ht="0" hidden="1" customHeight="1" x14ac:dyDescent="0.25"/>
    <row r="62419" ht="0" hidden="1" customHeight="1" x14ac:dyDescent="0.25"/>
    <row r="62420" ht="0" hidden="1" customHeight="1" x14ac:dyDescent="0.25"/>
    <row r="62421" ht="0" hidden="1" customHeight="1" x14ac:dyDescent="0.25"/>
    <row r="62422" ht="0" hidden="1" customHeight="1" x14ac:dyDescent="0.25"/>
    <row r="62423" ht="0" hidden="1" customHeight="1" x14ac:dyDescent="0.25"/>
    <row r="62424" ht="0" hidden="1" customHeight="1" x14ac:dyDescent="0.25"/>
    <row r="62425" ht="0" hidden="1" customHeight="1" x14ac:dyDescent="0.25"/>
    <row r="62426" ht="0" hidden="1" customHeight="1" x14ac:dyDescent="0.25"/>
    <row r="62427" ht="0" hidden="1" customHeight="1" x14ac:dyDescent="0.25"/>
    <row r="62428" ht="0" hidden="1" customHeight="1" x14ac:dyDescent="0.25"/>
    <row r="62429" ht="0" hidden="1" customHeight="1" x14ac:dyDescent="0.25"/>
    <row r="62430" ht="0" hidden="1" customHeight="1" x14ac:dyDescent="0.25"/>
    <row r="62431" ht="0" hidden="1" customHeight="1" x14ac:dyDescent="0.25"/>
    <row r="62432" ht="0" hidden="1" customHeight="1" x14ac:dyDescent="0.25"/>
    <row r="62433" ht="0" hidden="1" customHeight="1" x14ac:dyDescent="0.25"/>
    <row r="62434" ht="0" hidden="1" customHeight="1" x14ac:dyDescent="0.25"/>
    <row r="62435" ht="0" hidden="1" customHeight="1" x14ac:dyDescent="0.25"/>
    <row r="62436" ht="0" hidden="1" customHeight="1" x14ac:dyDescent="0.25"/>
    <row r="62437" ht="0" hidden="1" customHeight="1" x14ac:dyDescent="0.25"/>
    <row r="62438" ht="0" hidden="1" customHeight="1" x14ac:dyDescent="0.25"/>
    <row r="62439" ht="0" hidden="1" customHeight="1" x14ac:dyDescent="0.25"/>
    <row r="62440" ht="0" hidden="1" customHeight="1" x14ac:dyDescent="0.25"/>
    <row r="62441" ht="0" hidden="1" customHeight="1" x14ac:dyDescent="0.25"/>
    <row r="62442" ht="0" hidden="1" customHeight="1" x14ac:dyDescent="0.25"/>
    <row r="62443" ht="0" hidden="1" customHeight="1" x14ac:dyDescent="0.25"/>
    <row r="62444" ht="0" hidden="1" customHeight="1" x14ac:dyDescent="0.25"/>
    <row r="62445" ht="0" hidden="1" customHeight="1" x14ac:dyDescent="0.25"/>
    <row r="62446" ht="0" hidden="1" customHeight="1" x14ac:dyDescent="0.25"/>
    <row r="62447" ht="0" hidden="1" customHeight="1" x14ac:dyDescent="0.25"/>
    <row r="62448" ht="0" hidden="1" customHeight="1" x14ac:dyDescent="0.25"/>
    <row r="62449" ht="0" hidden="1" customHeight="1" x14ac:dyDescent="0.25"/>
    <row r="62450" ht="0" hidden="1" customHeight="1" x14ac:dyDescent="0.25"/>
    <row r="62451" ht="0" hidden="1" customHeight="1" x14ac:dyDescent="0.25"/>
    <row r="62452" ht="0" hidden="1" customHeight="1" x14ac:dyDescent="0.25"/>
    <row r="62453" ht="0" hidden="1" customHeight="1" x14ac:dyDescent="0.25"/>
    <row r="62454" ht="0" hidden="1" customHeight="1" x14ac:dyDescent="0.25"/>
    <row r="62455" ht="0" hidden="1" customHeight="1" x14ac:dyDescent="0.25"/>
    <row r="62456" ht="0" hidden="1" customHeight="1" x14ac:dyDescent="0.25"/>
    <row r="62457" ht="0" hidden="1" customHeight="1" x14ac:dyDescent="0.25"/>
    <row r="62458" ht="0" hidden="1" customHeight="1" x14ac:dyDescent="0.25"/>
    <row r="62459" ht="0" hidden="1" customHeight="1" x14ac:dyDescent="0.25"/>
    <row r="62460" ht="0" hidden="1" customHeight="1" x14ac:dyDescent="0.25"/>
    <row r="62461" ht="0" hidden="1" customHeight="1" x14ac:dyDescent="0.25"/>
    <row r="62462" ht="0" hidden="1" customHeight="1" x14ac:dyDescent="0.25"/>
    <row r="62463" ht="0" hidden="1" customHeight="1" x14ac:dyDescent="0.25"/>
    <row r="62464" ht="0" hidden="1" customHeight="1" x14ac:dyDescent="0.25"/>
    <row r="62465" ht="0" hidden="1" customHeight="1" x14ac:dyDescent="0.25"/>
    <row r="62466" ht="0" hidden="1" customHeight="1" x14ac:dyDescent="0.25"/>
    <row r="62467" ht="0" hidden="1" customHeight="1" x14ac:dyDescent="0.25"/>
    <row r="62468" ht="0" hidden="1" customHeight="1" x14ac:dyDescent="0.25"/>
    <row r="62469" ht="0" hidden="1" customHeight="1" x14ac:dyDescent="0.25"/>
    <row r="62470" ht="0" hidden="1" customHeight="1" x14ac:dyDescent="0.25"/>
    <row r="62471" ht="0" hidden="1" customHeight="1" x14ac:dyDescent="0.25"/>
    <row r="62472" ht="0" hidden="1" customHeight="1" x14ac:dyDescent="0.25"/>
    <row r="62473" ht="0" hidden="1" customHeight="1" x14ac:dyDescent="0.25"/>
    <row r="62474" ht="0" hidden="1" customHeight="1" x14ac:dyDescent="0.25"/>
    <row r="62475" ht="0" hidden="1" customHeight="1" x14ac:dyDescent="0.25"/>
    <row r="62476" ht="0" hidden="1" customHeight="1" x14ac:dyDescent="0.25"/>
    <row r="62477" ht="0" hidden="1" customHeight="1" x14ac:dyDescent="0.25"/>
    <row r="62478" ht="0" hidden="1" customHeight="1" x14ac:dyDescent="0.25"/>
    <row r="62479" ht="0" hidden="1" customHeight="1" x14ac:dyDescent="0.25"/>
    <row r="62480" ht="0" hidden="1" customHeight="1" x14ac:dyDescent="0.25"/>
    <row r="62481" ht="0" hidden="1" customHeight="1" x14ac:dyDescent="0.25"/>
    <row r="62482" ht="0" hidden="1" customHeight="1" x14ac:dyDescent="0.25"/>
    <row r="62483" ht="0" hidden="1" customHeight="1" x14ac:dyDescent="0.25"/>
    <row r="62484" ht="0" hidden="1" customHeight="1" x14ac:dyDescent="0.25"/>
    <row r="62485" ht="0" hidden="1" customHeight="1" x14ac:dyDescent="0.25"/>
    <row r="62486" ht="0" hidden="1" customHeight="1" x14ac:dyDescent="0.25"/>
    <row r="62487" ht="0" hidden="1" customHeight="1" x14ac:dyDescent="0.25"/>
    <row r="62488" ht="0" hidden="1" customHeight="1" x14ac:dyDescent="0.25"/>
    <row r="62489" ht="0" hidden="1" customHeight="1" x14ac:dyDescent="0.25"/>
    <row r="62490" ht="0" hidden="1" customHeight="1" x14ac:dyDescent="0.25"/>
    <row r="62491" ht="0" hidden="1" customHeight="1" x14ac:dyDescent="0.25"/>
    <row r="62492" ht="0" hidden="1" customHeight="1" x14ac:dyDescent="0.25"/>
    <row r="62493" ht="0" hidden="1" customHeight="1" x14ac:dyDescent="0.25"/>
    <row r="62494" ht="0" hidden="1" customHeight="1" x14ac:dyDescent="0.25"/>
    <row r="62495" ht="0" hidden="1" customHeight="1" x14ac:dyDescent="0.25"/>
    <row r="62496" ht="0" hidden="1" customHeight="1" x14ac:dyDescent="0.25"/>
    <row r="62497" ht="0" hidden="1" customHeight="1" x14ac:dyDescent="0.25"/>
    <row r="62498" ht="0" hidden="1" customHeight="1" x14ac:dyDescent="0.25"/>
    <row r="62499" ht="0" hidden="1" customHeight="1" x14ac:dyDescent="0.25"/>
    <row r="62500" ht="0" hidden="1" customHeight="1" x14ac:dyDescent="0.25"/>
    <row r="62501" ht="0" hidden="1" customHeight="1" x14ac:dyDescent="0.25"/>
    <row r="62502" ht="0" hidden="1" customHeight="1" x14ac:dyDescent="0.25"/>
    <row r="62503" ht="0" hidden="1" customHeight="1" x14ac:dyDescent="0.25"/>
    <row r="62504" ht="0" hidden="1" customHeight="1" x14ac:dyDescent="0.25"/>
    <row r="62505" ht="0" hidden="1" customHeight="1" x14ac:dyDescent="0.25"/>
    <row r="62506" ht="0" hidden="1" customHeight="1" x14ac:dyDescent="0.25"/>
    <row r="62507" ht="0" hidden="1" customHeight="1" x14ac:dyDescent="0.25"/>
    <row r="62508" ht="0" hidden="1" customHeight="1" x14ac:dyDescent="0.25"/>
    <row r="62509" ht="0" hidden="1" customHeight="1" x14ac:dyDescent="0.25"/>
    <row r="62510" ht="0" hidden="1" customHeight="1" x14ac:dyDescent="0.25"/>
    <row r="62511" ht="0" hidden="1" customHeight="1" x14ac:dyDescent="0.25"/>
    <row r="62512" ht="0" hidden="1" customHeight="1" x14ac:dyDescent="0.25"/>
    <row r="62513" ht="0" hidden="1" customHeight="1" x14ac:dyDescent="0.25"/>
    <row r="62514" ht="0" hidden="1" customHeight="1" x14ac:dyDescent="0.25"/>
    <row r="62515" ht="0" hidden="1" customHeight="1" x14ac:dyDescent="0.25"/>
    <row r="62516" ht="0" hidden="1" customHeight="1" x14ac:dyDescent="0.25"/>
    <row r="62517" ht="0" hidden="1" customHeight="1" x14ac:dyDescent="0.25"/>
    <row r="62518" ht="0" hidden="1" customHeight="1" x14ac:dyDescent="0.25"/>
    <row r="62519" ht="0" hidden="1" customHeight="1" x14ac:dyDescent="0.25"/>
    <row r="62520" ht="0" hidden="1" customHeight="1" x14ac:dyDescent="0.25"/>
    <row r="62521" ht="0" hidden="1" customHeight="1" x14ac:dyDescent="0.25"/>
    <row r="62522" ht="0" hidden="1" customHeight="1" x14ac:dyDescent="0.25"/>
    <row r="62523" ht="0" hidden="1" customHeight="1" x14ac:dyDescent="0.25"/>
    <row r="62524" ht="0" hidden="1" customHeight="1" x14ac:dyDescent="0.25"/>
    <row r="62525" ht="0" hidden="1" customHeight="1" x14ac:dyDescent="0.25"/>
    <row r="62526" ht="0" hidden="1" customHeight="1" x14ac:dyDescent="0.25"/>
    <row r="62527" ht="0" hidden="1" customHeight="1" x14ac:dyDescent="0.25"/>
    <row r="62528" ht="0" hidden="1" customHeight="1" x14ac:dyDescent="0.25"/>
    <row r="62529" ht="0" hidden="1" customHeight="1" x14ac:dyDescent="0.25"/>
    <row r="62530" ht="0" hidden="1" customHeight="1" x14ac:dyDescent="0.25"/>
    <row r="62531" ht="0" hidden="1" customHeight="1" x14ac:dyDescent="0.25"/>
    <row r="62532" ht="0" hidden="1" customHeight="1" x14ac:dyDescent="0.25"/>
    <row r="62533" ht="0" hidden="1" customHeight="1" x14ac:dyDescent="0.25"/>
    <row r="62534" ht="0" hidden="1" customHeight="1" x14ac:dyDescent="0.25"/>
    <row r="62535" ht="0" hidden="1" customHeight="1" x14ac:dyDescent="0.25"/>
    <row r="62536" ht="0" hidden="1" customHeight="1" x14ac:dyDescent="0.25"/>
    <row r="62537" ht="0" hidden="1" customHeight="1" x14ac:dyDescent="0.25"/>
    <row r="62538" ht="0" hidden="1" customHeight="1" x14ac:dyDescent="0.25"/>
    <row r="62539" ht="0" hidden="1" customHeight="1" x14ac:dyDescent="0.25"/>
    <row r="62540" ht="0" hidden="1" customHeight="1" x14ac:dyDescent="0.25"/>
    <row r="62541" ht="0" hidden="1" customHeight="1" x14ac:dyDescent="0.25"/>
    <row r="62542" ht="0" hidden="1" customHeight="1" x14ac:dyDescent="0.25"/>
    <row r="62543" ht="0" hidden="1" customHeight="1" x14ac:dyDescent="0.25"/>
    <row r="62544" ht="0" hidden="1" customHeight="1" x14ac:dyDescent="0.25"/>
    <row r="62545" ht="0" hidden="1" customHeight="1" x14ac:dyDescent="0.25"/>
    <row r="62546" ht="0" hidden="1" customHeight="1" x14ac:dyDescent="0.25"/>
    <row r="62547" ht="0" hidden="1" customHeight="1" x14ac:dyDescent="0.25"/>
    <row r="62548" ht="0" hidden="1" customHeight="1" x14ac:dyDescent="0.25"/>
    <row r="62549" ht="0" hidden="1" customHeight="1" x14ac:dyDescent="0.25"/>
    <row r="62550" ht="0" hidden="1" customHeight="1" x14ac:dyDescent="0.25"/>
    <row r="62551" ht="0" hidden="1" customHeight="1" x14ac:dyDescent="0.25"/>
    <row r="62552" ht="0" hidden="1" customHeight="1" x14ac:dyDescent="0.25"/>
    <row r="62553" ht="0" hidden="1" customHeight="1" x14ac:dyDescent="0.25"/>
    <row r="62554" ht="0" hidden="1" customHeight="1" x14ac:dyDescent="0.25"/>
    <row r="62555" ht="0" hidden="1" customHeight="1" x14ac:dyDescent="0.25"/>
    <row r="62556" ht="0" hidden="1" customHeight="1" x14ac:dyDescent="0.25"/>
    <row r="62557" ht="0" hidden="1" customHeight="1" x14ac:dyDescent="0.25"/>
    <row r="62558" ht="0" hidden="1" customHeight="1" x14ac:dyDescent="0.25"/>
    <row r="62559" ht="0" hidden="1" customHeight="1" x14ac:dyDescent="0.25"/>
    <row r="62560" ht="0" hidden="1" customHeight="1" x14ac:dyDescent="0.25"/>
    <row r="62561" ht="0" hidden="1" customHeight="1" x14ac:dyDescent="0.25"/>
    <row r="62562" ht="0" hidden="1" customHeight="1" x14ac:dyDescent="0.25"/>
    <row r="62563" ht="0" hidden="1" customHeight="1" x14ac:dyDescent="0.25"/>
    <row r="62564" ht="0" hidden="1" customHeight="1" x14ac:dyDescent="0.25"/>
    <row r="62565" ht="0" hidden="1" customHeight="1" x14ac:dyDescent="0.25"/>
    <row r="62566" ht="0" hidden="1" customHeight="1" x14ac:dyDescent="0.25"/>
    <row r="62567" ht="0" hidden="1" customHeight="1" x14ac:dyDescent="0.25"/>
    <row r="62568" ht="0" hidden="1" customHeight="1" x14ac:dyDescent="0.25"/>
    <row r="62569" ht="0" hidden="1" customHeight="1" x14ac:dyDescent="0.25"/>
    <row r="62570" ht="0" hidden="1" customHeight="1" x14ac:dyDescent="0.25"/>
    <row r="62571" ht="0" hidden="1" customHeight="1" x14ac:dyDescent="0.25"/>
    <row r="62572" ht="0" hidden="1" customHeight="1" x14ac:dyDescent="0.25"/>
    <row r="62573" ht="0" hidden="1" customHeight="1" x14ac:dyDescent="0.25"/>
    <row r="62574" ht="0" hidden="1" customHeight="1" x14ac:dyDescent="0.25"/>
    <row r="62575" ht="0" hidden="1" customHeight="1" x14ac:dyDescent="0.25"/>
    <row r="62576" ht="0" hidden="1" customHeight="1" x14ac:dyDescent="0.25"/>
    <row r="62577" ht="0" hidden="1" customHeight="1" x14ac:dyDescent="0.25"/>
    <row r="62578" ht="0" hidden="1" customHeight="1" x14ac:dyDescent="0.25"/>
    <row r="62579" ht="0" hidden="1" customHeight="1" x14ac:dyDescent="0.25"/>
    <row r="62580" ht="0" hidden="1" customHeight="1" x14ac:dyDescent="0.25"/>
    <row r="62581" ht="0" hidden="1" customHeight="1" x14ac:dyDescent="0.25"/>
    <row r="62582" ht="0" hidden="1" customHeight="1" x14ac:dyDescent="0.25"/>
    <row r="62583" ht="0" hidden="1" customHeight="1" x14ac:dyDescent="0.25"/>
    <row r="62584" ht="0" hidden="1" customHeight="1" x14ac:dyDescent="0.25"/>
    <row r="62585" ht="0" hidden="1" customHeight="1" x14ac:dyDescent="0.25"/>
    <row r="62586" ht="0" hidden="1" customHeight="1" x14ac:dyDescent="0.25"/>
    <row r="62587" ht="0" hidden="1" customHeight="1" x14ac:dyDescent="0.25"/>
    <row r="62588" ht="0" hidden="1" customHeight="1" x14ac:dyDescent="0.25"/>
    <row r="62589" ht="0" hidden="1" customHeight="1" x14ac:dyDescent="0.25"/>
    <row r="62590" ht="0" hidden="1" customHeight="1" x14ac:dyDescent="0.25"/>
    <row r="62591" ht="0" hidden="1" customHeight="1" x14ac:dyDescent="0.25"/>
    <row r="62592" ht="0" hidden="1" customHeight="1" x14ac:dyDescent="0.25"/>
    <row r="62593" ht="0" hidden="1" customHeight="1" x14ac:dyDescent="0.25"/>
    <row r="62594" ht="0" hidden="1" customHeight="1" x14ac:dyDescent="0.25"/>
    <row r="62595" ht="0" hidden="1" customHeight="1" x14ac:dyDescent="0.25"/>
    <row r="62596" ht="0" hidden="1" customHeight="1" x14ac:dyDescent="0.25"/>
    <row r="62597" ht="0" hidden="1" customHeight="1" x14ac:dyDescent="0.25"/>
    <row r="62598" ht="0" hidden="1" customHeight="1" x14ac:dyDescent="0.25"/>
    <row r="62599" ht="0" hidden="1" customHeight="1" x14ac:dyDescent="0.25"/>
    <row r="62600" ht="0" hidden="1" customHeight="1" x14ac:dyDescent="0.25"/>
    <row r="62601" ht="0" hidden="1" customHeight="1" x14ac:dyDescent="0.25"/>
    <row r="62602" ht="0" hidden="1" customHeight="1" x14ac:dyDescent="0.25"/>
    <row r="62603" ht="0" hidden="1" customHeight="1" x14ac:dyDescent="0.25"/>
    <row r="62604" ht="0" hidden="1" customHeight="1" x14ac:dyDescent="0.25"/>
    <row r="62605" ht="0" hidden="1" customHeight="1" x14ac:dyDescent="0.25"/>
    <row r="62606" ht="0" hidden="1" customHeight="1" x14ac:dyDescent="0.25"/>
    <row r="62607" ht="0" hidden="1" customHeight="1" x14ac:dyDescent="0.25"/>
    <row r="62608" ht="0" hidden="1" customHeight="1" x14ac:dyDescent="0.25"/>
    <row r="62609" ht="0" hidden="1" customHeight="1" x14ac:dyDescent="0.25"/>
    <row r="62610" ht="0" hidden="1" customHeight="1" x14ac:dyDescent="0.25"/>
    <row r="62611" ht="0" hidden="1" customHeight="1" x14ac:dyDescent="0.25"/>
    <row r="62612" ht="0" hidden="1" customHeight="1" x14ac:dyDescent="0.25"/>
    <row r="62613" ht="0" hidden="1" customHeight="1" x14ac:dyDescent="0.25"/>
    <row r="62614" ht="0" hidden="1" customHeight="1" x14ac:dyDescent="0.25"/>
    <row r="62615" ht="0" hidden="1" customHeight="1" x14ac:dyDescent="0.25"/>
    <row r="62616" ht="0" hidden="1" customHeight="1" x14ac:dyDescent="0.25"/>
    <row r="62617" ht="0" hidden="1" customHeight="1" x14ac:dyDescent="0.25"/>
    <row r="62618" ht="0" hidden="1" customHeight="1" x14ac:dyDescent="0.25"/>
    <row r="62619" ht="0" hidden="1" customHeight="1" x14ac:dyDescent="0.25"/>
    <row r="62620" ht="0" hidden="1" customHeight="1" x14ac:dyDescent="0.25"/>
    <row r="62621" ht="0" hidden="1" customHeight="1" x14ac:dyDescent="0.25"/>
    <row r="62622" ht="0" hidden="1" customHeight="1" x14ac:dyDescent="0.25"/>
    <row r="62623" ht="0" hidden="1" customHeight="1" x14ac:dyDescent="0.25"/>
    <row r="62624" ht="0" hidden="1" customHeight="1" x14ac:dyDescent="0.25"/>
    <row r="62625" ht="0" hidden="1" customHeight="1" x14ac:dyDescent="0.25"/>
    <row r="62626" ht="0" hidden="1" customHeight="1" x14ac:dyDescent="0.25"/>
    <row r="62627" ht="0" hidden="1" customHeight="1" x14ac:dyDescent="0.25"/>
    <row r="62628" ht="0" hidden="1" customHeight="1" x14ac:dyDescent="0.25"/>
    <row r="62629" ht="0" hidden="1" customHeight="1" x14ac:dyDescent="0.25"/>
    <row r="62630" ht="0" hidden="1" customHeight="1" x14ac:dyDescent="0.25"/>
    <row r="62631" ht="0" hidden="1" customHeight="1" x14ac:dyDescent="0.25"/>
    <row r="62632" ht="0" hidden="1" customHeight="1" x14ac:dyDescent="0.25"/>
    <row r="62633" ht="0" hidden="1" customHeight="1" x14ac:dyDescent="0.25"/>
    <row r="62634" ht="0" hidden="1" customHeight="1" x14ac:dyDescent="0.25"/>
    <row r="62635" ht="0" hidden="1" customHeight="1" x14ac:dyDescent="0.25"/>
    <row r="62636" ht="0" hidden="1" customHeight="1" x14ac:dyDescent="0.25"/>
    <row r="62637" ht="0" hidden="1" customHeight="1" x14ac:dyDescent="0.25"/>
    <row r="62638" ht="0" hidden="1" customHeight="1" x14ac:dyDescent="0.25"/>
    <row r="62639" ht="0" hidden="1" customHeight="1" x14ac:dyDescent="0.25"/>
    <row r="62640" ht="0" hidden="1" customHeight="1" x14ac:dyDescent="0.25"/>
    <row r="62641" ht="0" hidden="1" customHeight="1" x14ac:dyDescent="0.25"/>
    <row r="62642" ht="0" hidden="1" customHeight="1" x14ac:dyDescent="0.25"/>
    <row r="62643" ht="0" hidden="1" customHeight="1" x14ac:dyDescent="0.25"/>
    <row r="62644" ht="0" hidden="1" customHeight="1" x14ac:dyDescent="0.25"/>
    <row r="62645" ht="0" hidden="1" customHeight="1" x14ac:dyDescent="0.25"/>
    <row r="62646" ht="0" hidden="1" customHeight="1" x14ac:dyDescent="0.25"/>
    <row r="62647" ht="0" hidden="1" customHeight="1" x14ac:dyDescent="0.25"/>
    <row r="62648" ht="0" hidden="1" customHeight="1" x14ac:dyDescent="0.25"/>
    <row r="62649" ht="0" hidden="1" customHeight="1" x14ac:dyDescent="0.25"/>
    <row r="62650" ht="0" hidden="1" customHeight="1" x14ac:dyDescent="0.25"/>
    <row r="62651" ht="0" hidden="1" customHeight="1" x14ac:dyDescent="0.25"/>
    <row r="62652" ht="0" hidden="1" customHeight="1" x14ac:dyDescent="0.25"/>
    <row r="62653" ht="0" hidden="1" customHeight="1" x14ac:dyDescent="0.25"/>
    <row r="62654" ht="0" hidden="1" customHeight="1" x14ac:dyDescent="0.25"/>
    <row r="62655" ht="0" hidden="1" customHeight="1" x14ac:dyDescent="0.25"/>
    <row r="62656" ht="0" hidden="1" customHeight="1" x14ac:dyDescent="0.25"/>
    <row r="62657" ht="0" hidden="1" customHeight="1" x14ac:dyDescent="0.25"/>
    <row r="62658" ht="0" hidden="1" customHeight="1" x14ac:dyDescent="0.25"/>
    <row r="62659" ht="0" hidden="1" customHeight="1" x14ac:dyDescent="0.25"/>
    <row r="62660" ht="0" hidden="1" customHeight="1" x14ac:dyDescent="0.25"/>
    <row r="62661" ht="0" hidden="1" customHeight="1" x14ac:dyDescent="0.25"/>
    <row r="62662" ht="0" hidden="1" customHeight="1" x14ac:dyDescent="0.25"/>
    <row r="62663" ht="0" hidden="1" customHeight="1" x14ac:dyDescent="0.25"/>
    <row r="62664" ht="0" hidden="1" customHeight="1" x14ac:dyDescent="0.25"/>
    <row r="62665" ht="0" hidden="1" customHeight="1" x14ac:dyDescent="0.25"/>
    <row r="62666" ht="0" hidden="1" customHeight="1" x14ac:dyDescent="0.25"/>
    <row r="62667" ht="0" hidden="1" customHeight="1" x14ac:dyDescent="0.25"/>
    <row r="62668" ht="0" hidden="1" customHeight="1" x14ac:dyDescent="0.25"/>
    <row r="62669" ht="0" hidden="1" customHeight="1" x14ac:dyDescent="0.25"/>
    <row r="62670" ht="0" hidden="1" customHeight="1" x14ac:dyDescent="0.25"/>
    <row r="62671" ht="0" hidden="1" customHeight="1" x14ac:dyDescent="0.25"/>
    <row r="62672" ht="0" hidden="1" customHeight="1" x14ac:dyDescent="0.25"/>
    <row r="62673" ht="0" hidden="1" customHeight="1" x14ac:dyDescent="0.25"/>
    <row r="62674" ht="0" hidden="1" customHeight="1" x14ac:dyDescent="0.25"/>
    <row r="62675" ht="0" hidden="1" customHeight="1" x14ac:dyDescent="0.25"/>
    <row r="62676" ht="0" hidden="1" customHeight="1" x14ac:dyDescent="0.25"/>
    <row r="62677" ht="0" hidden="1" customHeight="1" x14ac:dyDescent="0.25"/>
    <row r="62678" ht="0" hidden="1" customHeight="1" x14ac:dyDescent="0.25"/>
    <row r="62679" ht="0" hidden="1" customHeight="1" x14ac:dyDescent="0.25"/>
    <row r="62680" ht="0" hidden="1" customHeight="1" x14ac:dyDescent="0.25"/>
    <row r="62681" ht="0" hidden="1" customHeight="1" x14ac:dyDescent="0.25"/>
    <row r="62682" ht="0" hidden="1" customHeight="1" x14ac:dyDescent="0.25"/>
    <row r="62683" ht="0" hidden="1" customHeight="1" x14ac:dyDescent="0.25"/>
    <row r="62684" ht="0" hidden="1" customHeight="1" x14ac:dyDescent="0.25"/>
    <row r="62685" ht="0" hidden="1" customHeight="1" x14ac:dyDescent="0.25"/>
    <row r="62686" ht="0" hidden="1" customHeight="1" x14ac:dyDescent="0.25"/>
    <row r="62687" ht="0" hidden="1" customHeight="1" x14ac:dyDescent="0.25"/>
    <row r="62688" ht="0" hidden="1" customHeight="1" x14ac:dyDescent="0.25"/>
    <row r="62689" ht="0" hidden="1" customHeight="1" x14ac:dyDescent="0.25"/>
    <row r="62690" ht="0" hidden="1" customHeight="1" x14ac:dyDescent="0.25"/>
    <row r="62691" ht="0" hidden="1" customHeight="1" x14ac:dyDescent="0.25"/>
    <row r="62692" ht="0" hidden="1" customHeight="1" x14ac:dyDescent="0.25"/>
    <row r="62693" ht="0" hidden="1" customHeight="1" x14ac:dyDescent="0.25"/>
    <row r="62694" ht="0" hidden="1" customHeight="1" x14ac:dyDescent="0.25"/>
    <row r="62695" ht="0" hidden="1" customHeight="1" x14ac:dyDescent="0.25"/>
    <row r="62696" ht="0" hidden="1" customHeight="1" x14ac:dyDescent="0.25"/>
    <row r="62697" ht="0" hidden="1" customHeight="1" x14ac:dyDescent="0.25"/>
    <row r="62698" ht="0" hidden="1" customHeight="1" x14ac:dyDescent="0.25"/>
    <row r="62699" ht="0" hidden="1" customHeight="1" x14ac:dyDescent="0.25"/>
    <row r="62700" ht="0" hidden="1" customHeight="1" x14ac:dyDescent="0.25"/>
    <row r="62701" ht="0" hidden="1" customHeight="1" x14ac:dyDescent="0.25"/>
    <row r="62702" ht="0" hidden="1" customHeight="1" x14ac:dyDescent="0.25"/>
    <row r="62703" ht="0" hidden="1" customHeight="1" x14ac:dyDescent="0.25"/>
    <row r="62704" ht="0" hidden="1" customHeight="1" x14ac:dyDescent="0.25"/>
    <row r="62705" ht="0" hidden="1" customHeight="1" x14ac:dyDescent="0.25"/>
    <row r="62706" ht="0" hidden="1" customHeight="1" x14ac:dyDescent="0.25"/>
    <row r="62707" ht="0" hidden="1" customHeight="1" x14ac:dyDescent="0.25"/>
    <row r="62708" ht="0" hidden="1" customHeight="1" x14ac:dyDescent="0.25"/>
    <row r="62709" ht="0" hidden="1" customHeight="1" x14ac:dyDescent="0.25"/>
    <row r="62710" ht="0" hidden="1" customHeight="1" x14ac:dyDescent="0.25"/>
    <row r="62711" ht="0" hidden="1" customHeight="1" x14ac:dyDescent="0.25"/>
    <row r="62712" ht="0" hidden="1" customHeight="1" x14ac:dyDescent="0.25"/>
    <row r="62713" ht="0" hidden="1" customHeight="1" x14ac:dyDescent="0.25"/>
    <row r="62714" ht="0" hidden="1" customHeight="1" x14ac:dyDescent="0.25"/>
    <row r="62715" ht="0" hidden="1" customHeight="1" x14ac:dyDescent="0.25"/>
    <row r="62716" ht="0" hidden="1" customHeight="1" x14ac:dyDescent="0.25"/>
    <row r="62717" ht="0" hidden="1" customHeight="1" x14ac:dyDescent="0.25"/>
    <row r="62718" ht="0" hidden="1" customHeight="1" x14ac:dyDescent="0.25"/>
    <row r="62719" ht="0" hidden="1" customHeight="1" x14ac:dyDescent="0.25"/>
    <row r="62720" ht="0" hidden="1" customHeight="1" x14ac:dyDescent="0.25"/>
    <row r="62721" ht="0" hidden="1" customHeight="1" x14ac:dyDescent="0.25"/>
    <row r="62722" ht="0" hidden="1" customHeight="1" x14ac:dyDescent="0.25"/>
    <row r="62723" ht="0" hidden="1" customHeight="1" x14ac:dyDescent="0.25"/>
    <row r="62724" ht="0" hidden="1" customHeight="1" x14ac:dyDescent="0.25"/>
    <row r="62725" ht="0" hidden="1" customHeight="1" x14ac:dyDescent="0.25"/>
    <row r="62726" ht="0" hidden="1" customHeight="1" x14ac:dyDescent="0.25"/>
    <row r="62727" ht="0" hidden="1" customHeight="1" x14ac:dyDescent="0.25"/>
    <row r="62728" ht="0" hidden="1" customHeight="1" x14ac:dyDescent="0.25"/>
    <row r="62729" ht="0" hidden="1" customHeight="1" x14ac:dyDescent="0.25"/>
    <row r="62730" ht="0" hidden="1" customHeight="1" x14ac:dyDescent="0.25"/>
    <row r="62731" ht="0" hidden="1" customHeight="1" x14ac:dyDescent="0.25"/>
    <row r="62732" ht="0" hidden="1" customHeight="1" x14ac:dyDescent="0.25"/>
    <row r="62733" ht="0" hidden="1" customHeight="1" x14ac:dyDescent="0.25"/>
    <row r="62734" ht="0" hidden="1" customHeight="1" x14ac:dyDescent="0.25"/>
    <row r="62735" ht="0" hidden="1" customHeight="1" x14ac:dyDescent="0.25"/>
    <row r="62736" ht="0" hidden="1" customHeight="1" x14ac:dyDescent="0.25"/>
    <row r="62737" ht="0" hidden="1" customHeight="1" x14ac:dyDescent="0.25"/>
    <row r="62738" ht="0" hidden="1" customHeight="1" x14ac:dyDescent="0.25"/>
    <row r="62739" ht="0" hidden="1" customHeight="1" x14ac:dyDescent="0.25"/>
    <row r="62740" ht="0" hidden="1" customHeight="1" x14ac:dyDescent="0.25"/>
    <row r="62741" ht="0" hidden="1" customHeight="1" x14ac:dyDescent="0.25"/>
    <row r="62742" ht="0" hidden="1" customHeight="1" x14ac:dyDescent="0.25"/>
    <row r="62743" ht="0" hidden="1" customHeight="1" x14ac:dyDescent="0.25"/>
    <row r="62744" ht="0" hidden="1" customHeight="1" x14ac:dyDescent="0.25"/>
    <row r="62745" ht="0" hidden="1" customHeight="1" x14ac:dyDescent="0.25"/>
    <row r="62746" ht="0" hidden="1" customHeight="1" x14ac:dyDescent="0.25"/>
    <row r="62747" ht="0" hidden="1" customHeight="1" x14ac:dyDescent="0.25"/>
    <row r="62748" ht="0" hidden="1" customHeight="1" x14ac:dyDescent="0.25"/>
    <row r="62749" ht="0" hidden="1" customHeight="1" x14ac:dyDescent="0.25"/>
    <row r="62750" ht="0" hidden="1" customHeight="1" x14ac:dyDescent="0.25"/>
    <row r="62751" ht="0" hidden="1" customHeight="1" x14ac:dyDescent="0.25"/>
    <row r="62752" ht="0" hidden="1" customHeight="1" x14ac:dyDescent="0.25"/>
    <row r="62753" ht="0" hidden="1" customHeight="1" x14ac:dyDescent="0.25"/>
    <row r="62754" ht="0" hidden="1" customHeight="1" x14ac:dyDescent="0.25"/>
    <row r="62755" ht="0" hidden="1" customHeight="1" x14ac:dyDescent="0.25"/>
    <row r="62756" ht="0" hidden="1" customHeight="1" x14ac:dyDescent="0.25"/>
    <row r="62757" ht="0" hidden="1" customHeight="1" x14ac:dyDescent="0.25"/>
    <row r="62758" ht="0" hidden="1" customHeight="1" x14ac:dyDescent="0.25"/>
    <row r="62759" ht="0" hidden="1" customHeight="1" x14ac:dyDescent="0.25"/>
    <row r="62760" ht="0" hidden="1" customHeight="1" x14ac:dyDescent="0.25"/>
    <row r="62761" ht="0" hidden="1" customHeight="1" x14ac:dyDescent="0.25"/>
    <row r="62762" ht="0" hidden="1" customHeight="1" x14ac:dyDescent="0.25"/>
    <row r="62763" ht="0" hidden="1" customHeight="1" x14ac:dyDescent="0.25"/>
    <row r="62764" ht="0" hidden="1" customHeight="1" x14ac:dyDescent="0.25"/>
    <row r="62765" ht="0" hidden="1" customHeight="1" x14ac:dyDescent="0.25"/>
    <row r="62766" ht="0" hidden="1" customHeight="1" x14ac:dyDescent="0.25"/>
    <row r="62767" ht="0" hidden="1" customHeight="1" x14ac:dyDescent="0.25"/>
    <row r="62768" ht="0" hidden="1" customHeight="1" x14ac:dyDescent="0.25"/>
    <row r="62769" ht="0" hidden="1" customHeight="1" x14ac:dyDescent="0.25"/>
    <row r="62770" ht="0" hidden="1" customHeight="1" x14ac:dyDescent="0.25"/>
    <row r="62771" ht="0" hidden="1" customHeight="1" x14ac:dyDescent="0.25"/>
    <row r="62772" ht="0" hidden="1" customHeight="1" x14ac:dyDescent="0.25"/>
    <row r="62773" ht="0" hidden="1" customHeight="1" x14ac:dyDescent="0.25"/>
    <row r="62774" ht="0" hidden="1" customHeight="1" x14ac:dyDescent="0.25"/>
    <row r="62775" ht="0" hidden="1" customHeight="1" x14ac:dyDescent="0.25"/>
    <row r="62776" ht="0" hidden="1" customHeight="1" x14ac:dyDescent="0.25"/>
    <row r="62777" ht="0" hidden="1" customHeight="1" x14ac:dyDescent="0.25"/>
    <row r="62778" ht="0" hidden="1" customHeight="1" x14ac:dyDescent="0.25"/>
    <row r="62779" ht="0" hidden="1" customHeight="1" x14ac:dyDescent="0.25"/>
    <row r="62780" ht="0" hidden="1" customHeight="1" x14ac:dyDescent="0.25"/>
    <row r="62781" ht="0" hidden="1" customHeight="1" x14ac:dyDescent="0.25"/>
    <row r="62782" ht="0" hidden="1" customHeight="1" x14ac:dyDescent="0.25"/>
    <row r="62783" ht="0" hidden="1" customHeight="1" x14ac:dyDescent="0.25"/>
    <row r="62784" ht="0" hidden="1" customHeight="1" x14ac:dyDescent="0.25"/>
    <row r="62785" ht="0" hidden="1" customHeight="1" x14ac:dyDescent="0.25"/>
    <row r="62786" ht="0" hidden="1" customHeight="1" x14ac:dyDescent="0.25"/>
    <row r="62787" ht="0" hidden="1" customHeight="1" x14ac:dyDescent="0.25"/>
    <row r="62788" ht="0" hidden="1" customHeight="1" x14ac:dyDescent="0.25"/>
    <row r="62789" ht="0" hidden="1" customHeight="1" x14ac:dyDescent="0.25"/>
    <row r="62790" ht="0" hidden="1" customHeight="1" x14ac:dyDescent="0.25"/>
    <row r="62791" ht="0" hidden="1" customHeight="1" x14ac:dyDescent="0.25"/>
    <row r="62792" ht="0" hidden="1" customHeight="1" x14ac:dyDescent="0.25"/>
    <row r="62793" ht="0" hidden="1" customHeight="1" x14ac:dyDescent="0.25"/>
    <row r="62794" ht="0" hidden="1" customHeight="1" x14ac:dyDescent="0.25"/>
    <row r="62795" ht="0" hidden="1" customHeight="1" x14ac:dyDescent="0.25"/>
    <row r="62796" ht="0" hidden="1" customHeight="1" x14ac:dyDescent="0.25"/>
    <row r="62797" ht="0" hidden="1" customHeight="1" x14ac:dyDescent="0.25"/>
    <row r="62798" ht="0" hidden="1" customHeight="1" x14ac:dyDescent="0.25"/>
    <row r="62799" ht="0" hidden="1" customHeight="1" x14ac:dyDescent="0.25"/>
    <row r="62800" ht="0" hidden="1" customHeight="1" x14ac:dyDescent="0.25"/>
    <row r="62801" ht="0" hidden="1" customHeight="1" x14ac:dyDescent="0.25"/>
    <row r="62802" ht="0" hidden="1" customHeight="1" x14ac:dyDescent="0.25"/>
    <row r="62803" ht="0" hidden="1" customHeight="1" x14ac:dyDescent="0.25"/>
    <row r="62804" ht="0" hidden="1" customHeight="1" x14ac:dyDescent="0.25"/>
    <row r="62805" ht="0" hidden="1" customHeight="1" x14ac:dyDescent="0.25"/>
    <row r="62806" ht="0" hidden="1" customHeight="1" x14ac:dyDescent="0.25"/>
    <row r="62807" ht="0" hidden="1" customHeight="1" x14ac:dyDescent="0.25"/>
    <row r="62808" ht="0" hidden="1" customHeight="1" x14ac:dyDescent="0.25"/>
    <row r="62809" ht="0" hidden="1" customHeight="1" x14ac:dyDescent="0.25"/>
    <row r="62810" ht="0" hidden="1" customHeight="1" x14ac:dyDescent="0.25"/>
    <row r="62811" ht="0" hidden="1" customHeight="1" x14ac:dyDescent="0.25"/>
    <row r="62812" ht="0" hidden="1" customHeight="1" x14ac:dyDescent="0.25"/>
    <row r="62813" ht="0" hidden="1" customHeight="1" x14ac:dyDescent="0.25"/>
    <row r="62814" ht="0" hidden="1" customHeight="1" x14ac:dyDescent="0.25"/>
    <row r="62815" ht="0" hidden="1" customHeight="1" x14ac:dyDescent="0.25"/>
    <row r="62816" ht="0" hidden="1" customHeight="1" x14ac:dyDescent="0.25"/>
    <row r="62817" ht="0" hidden="1" customHeight="1" x14ac:dyDescent="0.25"/>
    <row r="62818" ht="0" hidden="1" customHeight="1" x14ac:dyDescent="0.25"/>
    <row r="62819" ht="0" hidden="1" customHeight="1" x14ac:dyDescent="0.25"/>
    <row r="62820" ht="0" hidden="1" customHeight="1" x14ac:dyDescent="0.25"/>
    <row r="62821" ht="0" hidden="1" customHeight="1" x14ac:dyDescent="0.25"/>
    <row r="62822" ht="0" hidden="1" customHeight="1" x14ac:dyDescent="0.25"/>
    <row r="62823" ht="0" hidden="1" customHeight="1" x14ac:dyDescent="0.25"/>
    <row r="62824" ht="0" hidden="1" customHeight="1" x14ac:dyDescent="0.25"/>
    <row r="62825" ht="0" hidden="1" customHeight="1" x14ac:dyDescent="0.25"/>
    <row r="62826" ht="0" hidden="1" customHeight="1" x14ac:dyDescent="0.25"/>
    <row r="62827" ht="0" hidden="1" customHeight="1" x14ac:dyDescent="0.25"/>
    <row r="62828" ht="0" hidden="1" customHeight="1" x14ac:dyDescent="0.25"/>
    <row r="62829" ht="0" hidden="1" customHeight="1" x14ac:dyDescent="0.25"/>
    <row r="62830" ht="0" hidden="1" customHeight="1" x14ac:dyDescent="0.25"/>
    <row r="62831" ht="0" hidden="1" customHeight="1" x14ac:dyDescent="0.25"/>
    <row r="62832" ht="0" hidden="1" customHeight="1" x14ac:dyDescent="0.25"/>
    <row r="62833" ht="0" hidden="1" customHeight="1" x14ac:dyDescent="0.25"/>
    <row r="62834" ht="0" hidden="1" customHeight="1" x14ac:dyDescent="0.25"/>
    <row r="62835" ht="0" hidden="1" customHeight="1" x14ac:dyDescent="0.25"/>
    <row r="62836" ht="0" hidden="1" customHeight="1" x14ac:dyDescent="0.25"/>
    <row r="62837" ht="0" hidden="1" customHeight="1" x14ac:dyDescent="0.25"/>
    <row r="62838" ht="0" hidden="1" customHeight="1" x14ac:dyDescent="0.25"/>
    <row r="62839" ht="0" hidden="1" customHeight="1" x14ac:dyDescent="0.25"/>
    <row r="62840" ht="0" hidden="1" customHeight="1" x14ac:dyDescent="0.25"/>
    <row r="62841" ht="0" hidden="1" customHeight="1" x14ac:dyDescent="0.25"/>
    <row r="62842" ht="0" hidden="1" customHeight="1" x14ac:dyDescent="0.25"/>
    <row r="62843" ht="0" hidden="1" customHeight="1" x14ac:dyDescent="0.25"/>
    <row r="62844" ht="0" hidden="1" customHeight="1" x14ac:dyDescent="0.25"/>
    <row r="62845" ht="0" hidden="1" customHeight="1" x14ac:dyDescent="0.25"/>
    <row r="62846" ht="0" hidden="1" customHeight="1" x14ac:dyDescent="0.25"/>
    <row r="62847" ht="0" hidden="1" customHeight="1" x14ac:dyDescent="0.25"/>
    <row r="62848" ht="0" hidden="1" customHeight="1" x14ac:dyDescent="0.25"/>
    <row r="62849" ht="0" hidden="1" customHeight="1" x14ac:dyDescent="0.25"/>
    <row r="62850" ht="0" hidden="1" customHeight="1" x14ac:dyDescent="0.25"/>
    <row r="62851" ht="0" hidden="1" customHeight="1" x14ac:dyDescent="0.25"/>
    <row r="62852" ht="0" hidden="1" customHeight="1" x14ac:dyDescent="0.25"/>
    <row r="62853" ht="0" hidden="1" customHeight="1" x14ac:dyDescent="0.25"/>
    <row r="62854" ht="0" hidden="1" customHeight="1" x14ac:dyDescent="0.25"/>
    <row r="62855" ht="0" hidden="1" customHeight="1" x14ac:dyDescent="0.25"/>
    <row r="62856" ht="0" hidden="1" customHeight="1" x14ac:dyDescent="0.25"/>
    <row r="62857" ht="0" hidden="1" customHeight="1" x14ac:dyDescent="0.25"/>
    <row r="62858" ht="0" hidden="1" customHeight="1" x14ac:dyDescent="0.25"/>
    <row r="62859" ht="0" hidden="1" customHeight="1" x14ac:dyDescent="0.25"/>
    <row r="62860" ht="0" hidden="1" customHeight="1" x14ac:dyDescent="0.25"/>
    <row r="62861" ht="0" hidden="1" customHeight="1" x14ac:dyDescent="0.25"/>
    <row r="62862" ht="0" hidden="1" customHeight="1" x14ac:dyDescent="0.25"/>
    <row r="62863" ht="0" hidden="1" customHeight="1" x14ac:dyDescent="0.25"/>
    <row r="62864" ht="0" hidden="1" customHeight="1" x14ac:dyDescent="0.25"/>
    <row r="62865" ht="0" hidden="1" customHeight="1" x14ac:dyDescent="0.25"/>
    <row r="62866" ht="0" hidden="1" customHeight="1" x14ac:dyDescent="0.25"/>
    <row r="62867" ht="0" hidden="1" customHeight="1" x14ac:dyDescent="0.25"/>
    <row r="62868" ht="0" hidden="1" customHeight="1" x14ac:dyDescent="0.25"/>
    <row r="62869" ht="0" hidden="1" customHeight="1" x14ac:dyDescent="0.25"/>
    <row r="62870" ht="0" hidden="1" customHeight="1" x14ac:dyDescent="0.25"/>
    <row r="62871" ht="0" hidden="1" customHeight="1" x14ac:dyDescent="0.25"/>
    <row r="62872" ht="0" hidden="1" customHeight="1" x14ac:dyDescent="0.25"/>
    <row r="62873" ht="0" hidden="1" customHeight="1" x14ac:dyDescent="0.25"/>
    <row r="62874" ht="0" hidden="1" customHeight="1" x14ac:dyDescent="0.25"/>
    <row r="62875" ht="0" hidden="1" customHeight="1" x14ac:dyDescent="0.25"/>
    <row r="62876" ht="0" hidden="1" customHeight="1" x14ac:dyDescent="0.25"/>
    <row r="62877" ht="0" hidden="1" customHeight="1" x14ac:dyDescent="0.25"/>
    <row r="62878" ht="0" hidden="1" customHeight="1" x14ac:dyDescent="0.25"/>
    <row r="62879" ht="0" hidden="1" customHeight="1" x14ac:dyDescent="0.25"/>
    <row r="62880" ht="0" hidden="1" customHeight="1" x14ac:dyDescent="0.25"/>
    <row r="62881" ht="0" hidden="1" customHeight="1" x14ac:dyDescent="0.25"/>
    <row r="62882" ht="0" hidden="1" customHeight="1" x14ac:dyDescent="0.25"/>
    <row r="62883" ht="0" hidden="1" customHeight="1" x14ac:dyDescent="0.25"/>
    <row r="62884" ht="0" hidden="1" customHeight="1" x14ac:dyDescent="0.25"/>
    <row r="62885" ht="0" hidden="1" customHeight="1" x14ac:dyDescent="0.25"/>
    <row r="62886" ht="0" hidden="1" customHeight="1" x14ac:dyDescent="0.25"/>
    <row r="62887" ht="0" hidden="1" customHeight="1" x14ac:dyDescent="0.25"/>
    <row r="62888" ht="0" hidden="1" customHeight="1" x14ac:dyDescent="0.25"/>
    <row r="62889" ht="0" hidden="1" customHeight="1" x14ac:dyDescent="0.25"/>
    <row r="62890" ht="0" hidden="1" customHeight="1" x14ac:dyDescent="0.25"/>
    <row r="62891" ht="0" hidden="1" customHeight="1" x14ac:dyDescent="0.25"/>
    <row r="62892" ht="0" hidden="1" customHeight="1" x14ac:dyDescent="0.25"/>
    <row r="62893" ht="0" hidden="1" customHeight="1" x14ac:dyDescent="0.25"/>
    <row r="62894" ht="0" hidden="1" customHeight="1" x14ac:dyDescent="0.25"/>
    <row r="62895" ht="0" hidden="1" customHeight="1" x14ac:dyDescent="0.25"/>
    <row r="62896" ht="0" hidden="1" customHeight="1" x14ac:dyDescent="0.25"/>
    <row r="62897" ht="0" hidden="1" customHeight="1" x14ac:dyDescent="0.25"/>
    <row r="62898" ht="0" hidden="1" customHeight="1" x14ac:dyDescent="0.25"/>
    <row r="62899" ht="0" hidden="1" customHeight="1" x14ac:dyDescent="0.25"/>
    <row r="62900" ht="0" hidden="1" customHeight="1" x14ac:dyDescent="0.25"/>
    <row r="62901" ht="0" hidden="1" customHeight="1" x14ac:dyDescent="0.25"/>
    <row r="62902" ht="0" hidden="1" customHeight="1" x14ac:dyDescent="0.25"/>
    <row r="62903" ht="0" hidden="1" customHeight="1" x14ac:dyDescent="0.25"/>
    <row r="62904" ht="0" hidden="1" customHeight="1" x14ac:dyDescent="0.25"/>
    <row r="62905" ht="0" hidden="1" customHeight="1" x14ac:dyDescent="0.25"/>
    <row r="62906" ht="0" hidden="1" customHeight="1" x14ac:dyDescent="0.25"/>
    <row r="62907" ht="0" hidden="1" customHeight="1" x14ac:dyDescent="0.25"/>
    <row r="62908" ht="0" hidden="1" customHeight="1" x14ac:dyDescent="0.25"/>
    <row r="62909" ht="0" hidden="1" customHeight="1" x14ac:dyDescent="0.25"/>
    <row r="62910" ht="0" hidden="1" customHeight="1" x14ac:dyDescent="0.25"/>
    <row r="62911" ht="0" hidden="1" customHeight="1" x14ac:dyDescent="0.25"/>
    <row r="62912" ht="0" hidden="1" customHeight="1" x14ac:dyDescent="0.25"/>
    <row r="62913" ht="0" hidden="1" customHeight="1" x14ac:dyDescent="0.25"/>
    <row r="62914" ht="0" hidden="1" customHeight="1" x14ac:dyDescent="0.25"/>
    <row r="62915" ht="0" hidden="1" customHeight="1" x14ac:dyDescent="0.25"/>
    <row r="62916" ht="0" hidden="1" customHeight="1" x14ac:dyDescent="0.25"/>
    <row r="62917" ht="0" hidden="1" customHeight="1" x14ac:dyDescent="0.25"/>
    <row r="62918" ht="0" hidden="1" customHeight="1" x14ac:dyDescent="0.25"/>
    <row r="62919" ht="0" hidden="1" customHeight="1" x14ac:dyDescent="0.25"/>
    <row r="62920" ht="0" hidden="1" customHeight="1" x14ac:dyDescent="0.25"/>
    <row r="62921" ht="0" hidden="1" customHeight="1" x14ac:dyDescent="0.25"/>
    <row r="62922" ht="0" hidden="1" customHeight="1" x14ac:dyDescent="0.25"/>
    <row r="62923" ht="0" hidden="1" customHeight="1" x14ac:dyDescent="0.25"/>
    <row r="62924" ht="0" hidden="1" customHeight="1" x14ac:dyDescent="0.25"/>
    <row r="62925" ht="0" hidden="1" customHeight="1" x14ac:dyDescent="0.25"/>
    <row r="62926" ht="0" hidden="1" customHeight="1" x14ac:dyDescent="0.25"/>
    <row r="62927" ht="0" hidden="1" customHeight="1" x14ac:dyDescent="0.25"/>
    <row r="62928" ht="0" hidden="1" customHeight="1" x14ac:dyDescent="0.25"/>
    <row r="62929" ht="0" hidden="1" customHeight="1" x14ac:dyDescent="0.25"/>
    <row r="62930" ht="0" hidden="1" customHeight="1" x14ac:dyDescent="0.25"/>
    <row r="62931" ht="0" hidden="1" customHeight="1" x14ac:dyDescent="0.25"/>
    <row r="62932" ht="0" hidden="1" customHeight="1" x14ac:dyDescent="0.25"/>
    <row r="62933" ht="0" hidden="1" customHeight="1" x14ac:dyDescent="0.25"/>
    <row r="62934" ht="0" hidden="1" customHeight="1" x14ac:dyDescent="0.25"/>
    <row r="62935" ht="0" hidden="1" customHeight="1" x14ac:dyDescent="0.25"/>
    <row r="62936" ht="0" hidden="1" customHeight="1" x14ac:dyDescent="0.25"/>
    <row r="62937" ht="0" hidden="1" customHeight="1" x14ac:dyDescent="0.25"/>
    <row r="62938" ht="0" hidden="1" customHeight="1" x14ac:dyDescent="0.25"/>
    <row r="62939" ht="0" hidden="1" customHeight="1" x14ac:dyDescent="0.25"/>
    <row r="62940" ht="0" hidden="1" customHeight="1" x14ac:dyDescent="0.25"/>
    <row r="62941" ht="0" hidden="1" customHeight="1" x14ac:dyDescent="0.25"/>
    <row r="62942" ht="0" hidden="1" customHeight="1" x14ac:dyDescent="0.25"/>
    <row r="62943" ht="0" hidden="1" customHeight="1" x14ac:dyDescent="0.25"/>
    <row r="62944" ht="0" hidden="1" customHeight="1" x14ac:dyDescent="0.25"/>
    <row r="62945" ht="0" hidden="1" customHeight="1" x14ac:dyDescent="0.25"/>
    <row r="62946" ht="0" hidden="1" customHeight="1" x14ac:dyDescent="0.25"/>
    <row r="62947" ht="0" hidden="1" customHeight="1" x14ac:dyDescent="0.25"/>
    <row r="62948" ht="0" hidden="1" customHeight="1" x14ac:dyDescent="0.25"/>
    <row r="62949" ht="0" hidden="1" customHeight="1" x14ac:dyDescent="0.25"/>
    <row r="62950" ht="0" hidden="1" customHeight="1" x14ac:dyDescent="0.25"/>
    <row r="62951" ht="0" hidden="1" customHeight="1" x14ac:dyDescent="0.25"/>
    <row r="62952" ht="0" hidden="1" customHeight="1" x14ac:dyDescent="0.25"/>
    <row r="62953" ht="0" hidden="1" customHeight="1" x14ac:dyDescent="0.25"/>
    <row r="62954" ht="0" hidden="1" customHeight="1" x14ac:dyDescent="0.25"/>
    <row r="62955" ht="0" hidden="1" customHeight="1" x14ac:dyDescent="0.25"/>
    <row r="62956" ht="0" hidden="1" customHeight="1" x14ac:dyDescent="0.25"/>
    <row r="62957" ht="0" hidden="1" customHeight="1" x14ac:dyDescent="0.25"/>
    <row r="62958" ht="0" hidden="1" customHeight="1" x14ac:dyDescent="0.25"/>
    <row r="62959" ht="0" hidden="1" customHeight="1" x14ac:dyDescent="0.25"/>
    <row r="62960" ht="0" hidden="1" customHeight="1" x14ac:dyDescent="0.25"/>
    <row r="62961" ht="0" hidden="1" customHeight="1" x14ac:dyDescent="0.25"/>
    <row r="62962" ht="0" hidden="1" customHeight="1" x14ac:dyDescent="0.25"/>
    <row r="62963" ht="0" hidden="1" customHeight="1" x14ac:dyDescent="0.25"/>
    <row r="62964" ht="0" hidden="1" customHeight="1" x14ac:dyDescent="0.25"/>
    <row r="62965" ht="0" hidden="1" customHeight="1" x14ac:dyDescent="0.25"/>
    <row r="62966" ht="0" hidden="1" customHeight="1" x14ac:dyDescent="0.25"/>
    <row r="62967" ht="0" hidden="1" customHeight="1" x14ac:dyDescent="0.25"/>
    <row r="62968" ht="0" hidden="1" customHeight="1" x14ac:dyDescent="0.25"/>
    <row r="62969" ht="0" hidden="1" customHeight="1" x14ac:dyDescent="0.25"/>
    <row r="62970" ht="0" hidden="1" customHeight="1" x14ac:dyDescent="0.25"/>
    <row r="62971" ht="0" hidden="1" customHeight="1" x14ac:dyDescent="0.25"/>
    <row r="62972" ht="0" hidden="1" customHeight="1" x14ac:dyDescent="0.25"/>
    <row r="62973" ht="0" hidden="1" customHeight="1" x14ac:dyDescent="0.25"/>
    <row r="62974" ht="0" hidden="1" customHeight="1" x14ac:dyDescent="0.25"/>
    <row r="62975" ht="0" hidden="1" customHeight="1" x14ac:dyDescent="0.25"/>
    <row r="62976" ht="0" hidden="1" customHeight="1" x14ac:dyDescent="0.25"/>
    <row r="62977" ht="0" hidden="1" customHeight="1" x14ac:dyDescent="0.25"/>
    <row r="62978" ht="0" hidden="1" customHeight="1" x14ac:dyDescent="0.25"/>
    <row r="62979" ht="0" hidden="1" customHeight="1" x14ac:dyDescent="0.25"/>
    <row r="62980" ht="0" hidden="1" customHeight="1" x14ac:dyDescent="0.25"/>
    <row r="62981" ht="0" hidden="1" customHeight="1" x14ac:dyDescent="0.25"/>
    <row r="62982" ht="0" hidden="1" customHeight="1" x14ac:dyDescent="0.25"/>
    <row r="62983" ht="0" hidden="1" customHeight="1" x14ac:dyDescent="0.25"/>
    <row r="62984" ht="0" hidden="1" customHeight="1" x14ac:dyDescent="0.25"/>
    <row r="62985" ht="0" hidden="1" customHeight="1" x14ac:dyDescent="0.25"/>
    <row r="62986" ht="0" hidden="1" customHeight="1" x14ac:dyDescent="0.25"/>
    <row r="62987" ht="0" hidden="1" customHeight="1" x14ac:dyDescent="0.25"/>
    <row r="62988" ht="0" hidden="1" customHeight="1" x14ac:dyDescent="0.25"/>
    <row r="62989" ht="0" hidden="1" customHeight="1" x14ac:dyDescent="0.25"/>
    <row r="62990" ht="0" hidden="1" customHeight="1" x14ac:dyDescent="0.25"/>
    <row r="62991" ht="0" hidden="1" customHeight="1" x14ac:dyDescent="0.25"/>
    <row r="62992" ht="0" hidden="1" customHeight="1" x14ac:dyDescent="0.25"/>
    <row r="62993" ht="0" hidden="1" customHeight="1" x14ac:dyDescent="0.25"/>
    <row r="62994" ht="0" hidden="1" customHeight="1" x14ac:dyDescent="0.25"/>
    <row r="62995" ht="0" hidden="1" customHeight="1" x14ac:dyDescent="0.25"/>
    <row r="62996" ht="0" hidden="1" customHeight="1" x14ac:dyDescent="0.25"/>
    <row r="62997" ht="0" hidden="1" customHeight="1" x14ac:dyDescent="0.25"/>
    <row r="62998" ht="0" hidden="1" customHeight="1" x14ac:dyDescent="0.25"/>
    <row r="62999" ht="0" hidden="1" customHeight="1" x14ac:dyDescent="0.25"/>
    <row r="63000" ht="0" hidden="1" customHeight="1" x14ac:dyDescent="0.25"/>
    <row r="63001" ht="0" hidden="1" customHeight="1" x14ac:dyDescent="0.25"/>
    <row r="63002" ht="0" hidden="1" customHeight="1" x14ac:dyDescent="0.25"/>
    <row r="63003" ht="0" hidden="1" customHeight="1" x14ac:dyDescent="0.25"/>
    <row r="63004" ht="0" hidden="1" customHeight="1" x14ac:dyDescent="0.25"/>
    <row r="63005" ht="0" hidden="1" customHeight="1" x14ac:dyDescent="0.25"/>
    <row r="63006" ht="0" hidden="1" customHeight="1" x14ac:dyDescent="0.25"/>
    <row r="63007" ht="0" hidden="1" customHeight="1" x14ac:dyDescent="0.25"/>
    <row r="63008" ht="0" hidden="1" customHeight="1" x14ac:dyDescent="0.25"/>
    <row r="63009" ht="0" hidden="1" customHeight="1" x14ac:dyDescent="0.25"/>
    <row r="63010" ht="0" hidden="1" customHeight="1" x14ac:dyDescent="0.25"/>
    <row r="63011" ht="0" hidden="1" customHeight="1" x14ac:dyDescent="0.25"/>
    <row r="63012" ht="0" hidden="1" customHeight="1" x14ac:dyDescent="0.25"/>
    <row r="63013" ht="0" hidden="1" customHeight="1" x14ac:dyDescent="0.25"/>
    <row r="63014" ht="0" hidden="1" customHeight="1" x14ac:dyDescent="0.25"/>
    <row r="63015" ht="0" hidden="1" customHeight="1" x14ac:dyDescent="0.25"/>
    <row r="63016" ht="0" hidden="1" customHeight="1" x14ac:dyDescent="0.25"/>
    <row r="63017" ht="0" hidden="1" customHeight="1" x14ac:dyDescent="0.25"/>
    <row r="63018" ht="0" hidden="1" customHeight="1" x14ac:dyDescent="0.25"/>
    <row r="63019" ht="0" hidden="1" customHeight="1" x14ac:dyDescent="0.25"/>
    <row r="63020" ht="0" hidden="1" customHeight="1" x14ac:dyDescent="0.25"/>
    <row r="63021" ht="0" hidden="1" customHeight="1" x14ac:dyDescent="0.25"/>
    <row r="63022" ht="0" hidden="1" customHeight="1" x14ac:dyDescent="0.25"/>
    <row r="63023" ht="0" hidden="1" customHeight="1" x14ac:dyDescent="0.25"/>
    <row r="63024" ht="0" hidden="1" customHeight="1" x14ac:dyDescent="0.25"/>
    <row r="63025" ht="0" hidden="1" customHeight="1" x14ac:dyDescent="0.25"/>
    <row r="63026" ht="0" hidden="1" customHeight="1" x14ac:dyDescent="0.25"/>
    <row r="63027" ht="0" hidden="1" customHeight="1" x14ac:dyDescent="0.25"/>
    <row r="63028" ht="0" hidden="1" customHeight="1" x14ac:dyDescent="0.25"/>
    <row r="63029" ht="0" hidden="1" customHeight="1" x14ac:dyDescent="0.25"/>
    <row r="63030" ht="0" hidden="1" customHeight="1" x14ac:dyDescent="0.25"/>
    <row r="63031" ht="0" hidden="1" customHeight="1" x14ac:dyDescent="0.25"/>
    <row r="63032" ht="0" hidden="1" customHeight="1" x14ac:dyDescent="0.25"/>
    <row r="63033" ht="0" hidden="1" customHeight="1" x14ac:dyDescent="0.25"/>
    <row r="63034" ht="0" hidden="1" customHeight="1" x14ac:dyDescent="0.25"/>
    <row r="63035" ht="0" hidden="1" customHeight="1" x14ac:dyDescent="0.25"/>
    <row r="63036" ht="0" hidden="1" customHeight="1" x14ac:dyDescent="0.25"/>
    <row r="63037" ht="0" hidden="1" customHeight="1" x14ac:dyDescent="0.25"/>
    <row r="63038" ht="0" hidden="1" customHeight="1" x14ac:dyDescent="0.25"/>
    <row r="63039" ht="0" hidden="1" customHeight="1" x14ac:dyDescent="0.25"/>
    <row r="63040" ht="0" hidden="1" customHeight="1" x14ac:dyDescent="0.25"/>
    <row r="63041" ht="0" hidden="1" customHeight="1" x14ac:dyDescent="0.25"/>
    <row r="63042" ht="0" hidden="1" customHeight="1" x14ac:dyDescent="0.25"/>
    <row r="63043" ht="0" hidden="1" customHeight="1" x14ac:dyDescent="0.25"/>
    <row r="63044" ht="0" hidden="1" customHeight="1" x14ac:dyDescent="0.25"/>
    <row r="63045" ht="0" hidden="1" customHeight="1" x14ac:dyDescent="0.25"/>
    <row r="63046" ht="0" hidden="1" customHeight="1" x14ac:dyDescent="0.25"/>
    <row r="63047" ht="0" hidden="1" customHeight="1" x14ac:dyDescent="0.25"/>
    <row r="63048" ht="0" hidden="1" customHeight="1" x14ac:dyDescent="0.25"/>
    <row r="63049" ht="0" hidden="1" customHeight="1" x14ac:dyDescent="0.25"/>
    <row r="63050" ht="0" hidden="1" customHeight="1" x14ac:dyDescent="0.25"/>
    <row r="63051" ht="0" hidden="1" customHeight="1" x14ac:dyDescent="0.25"/>
    <row r="63052" ht="0" hidden="1" customHeight="1" x14ac:dyDescent="0.25"/>
    <row r="63053" ht="0" hidden="1" customHeight="1" x14ac:dyDescent="0.25"/>
    <row r="63054" ht="0" hidden="1" customHeight="1" x14ac:dyDescent="0.25"/>
    <row r="63055" ht="0" hidden="1" customHeight="1" x14ac:dyDescent="0.25"/>
    <row r="63056" ht="0" hidden="1" customHeight="1" x14ac:dyDescent="0.25"/>
    <row r="63057" ht="0" hidden="1" customHeight="1" x14ac:dyDescent="0.25"/>
    <row r="63058" ht="0" hidden="1" customHeight="1" x14ac:dyDescent="0.25"/>
    <row r="63059" ht="0" hidden="1" customHeight="1" x14ac:dyDescent="0.25"/>
    <row r="63060" ht="0" hidden="1" customHeight="1" x14ac:dyDescent="0.25"/>
    <row r="63061" ht="0" hidden="1" customHeight="1" x14ac:dyDescent="0.25"/>
    <row r="63062" ht="0" hidden="1" customHeight="1" x14ac:dyDescent="0.25"/>
    <row r="63063" ht="0" hidden="1" customHeight="1" x14ac:dyDescent="0.25"/>
    <row r="63064" ht="0" hidden="1" customHeight="1" x14ac:dyDescent="0.25"/>
    <row r="63065" ht="0" hidden="1" customHeight="1" x14ac:dyDescent="0.25"/>
    <row r="63066" ht="0" hidden="1" customHeight="1" x14ac:dyDescent="0.25"/>
    <row r="63067" ht="0" hidden="1" customHeight="1" x14ac:dyDescent="0.25"/>
    <row r="63068" ht="0" hidden="1" customHeight="1" x14ac:dyDescent="0.25"/>
    <row r="63069" ht="0" hidden="1" customHeight="1" x14ac:dyDescent="0.25"/>
    <row r="63070" ht="0" hidden="1" customHeight="1" x14ac:dyDescent="0.25"/>
    <row r="63071" ht="0" hidden="1" customHeight="1" x14ac:dyDescent="0.25"/>
    <row r="63072" ht="0" hidden="1" customHeight="1" x14ac:dyDescent="0.25"/>
    <row r="63073" ht="0" hidden="1" customHeight="1" x14ac:dyDescent="0.25"/>
    <row r="63074" ht="0" hidden="1" customHeight="1" x14ac:dyDescent="0.25"/>
    <row r="63075" ht="0" hidden="1" customHeight="1" x14ac:dyDescent="0.25"/>
    <row r="63076" ht="0" hidden="1" customHeight="1" x14ac:dyDescent="0.25"/>
    <row r="63077" ht="0" hidden="1" customHeight="1" x14ac:dyDescent="0.25"/>
    <row r="63078" ht="0" hidden="1" customHeight="1" x14ac:dyDescent="0.25"/>
    <row r="63079" ht="0" hidden="1" customHeight="1" x14ac:dyDescent="0.25"/>
    <row r="63080" ht="0" hidden="1" customHeight="1" x14ac:dyDescent="0.25"/>
    <row r="63081" ht="0" hidden="1" customHeight="1" x14ac:dyDescent="0.25"/>
    <row r="63082" ht="0" hidden="1" customHeight="1" x14ac:dyDescent="0.25"/>
    <row r="63083" ht="0" hidden="1" customHeight="1" x14ac:dyDescent="0.25"/>
    <row r="63084" ht="0" hidden="1" customHeight="1" x14ac:dyDescent="0.25"/>
    <row r="63085" ht="0" hidden="1" customHeight="1" x14ac:dyDescent="0.25"/>
    <row r="63086" ht="0" hidden="1" customHeight="1" x14ac:dyDescent="0.25"/>
    <row r="63087" ht="0" hidden="1" customHeight="1" x14ac:dyDescent="0.25"/>
    <row r="63088" ht="0" hidden="1" customHeight="1" x14ac:dyDescent="0.25"/>
    <row r="63089" ht="0" hidden="1" customHeight="1" x14ac:dyDescent="0.25"/>
    <row r="63090" ht="0" hidden="1" customHeight="1" x14ac:dyDescent="0.25"/>
    <row r="63091" ht="0" hidden="1" customHeight="1" x14ac:dyDescent="0.25"/>
    <row r="63092" ht="0" hidden="1" customHeight="1" x14ac:dyDescent="0.25"/>
    <row r="63093" ht="0" hidden="1" customHeight="1" x14ac:dyDescent="0.25"/>
    <row r="63094" ht="0" hidden="1" customHeight="1" x14ac:dyDescent="0.25"/>
    <row r="63095" ht="0" hidden="1" customHeight="1" x14ac:dyDescent="0.25"/>
    <row r="63096" ht="0" hidden="1" customHeight="1" x14ac:dyDescent="0.25"/>
    <row r="63097" ht="0" hidden="1" customHeight="1" x14ac:dyDescent="0.25"/>
    <row r="63098" ht="0" hidden="1" customHeight="1" x14ac:dyDescent="0.25"/>
    <row r="63099" ht="0" hidden="1" customHeight="1" x14ac:dyDescent="0.25"/>
    <row r="63100" ht="0" hidden="1" customHeight="1" x14ac:dyDescent="0.25"/>
    <row r="63101" ht="0" hidden="1" customHeight="1" x14ac:dyDescent="0.25"/>
    <row r="63102" ht="0" hidden="1" customHeight="1" x14ac:dyDescent="0.25"/>
    <row r="63103" ht="0" hidden="1" customHeight="1" x14ac:dyDescent="0.25"/>
    <row r="63104" ht="0" hidden="1" customHeight="1" x14ac:dyDescent="0.25"/>
    <row r="63105" ht="0" hidden="1" customHeight="1" x14ac:dyDescent="0.25"/>
    <row r="63106" ht="0" hidden="1" customHeight="1" x14ac:dyDescent="0.25"/>
    <row r="63107" ht="0" hidden="1" customHeight="1" x14ac:dyDescent="0.25"/>
    <row r="63108" ht="0" hidden="1" customHeight="1" x14ac:dyDescent="0.25"/>
    <row r="63109" ht="0" hidden="1" customHeight="1" x14ac:dyDescent="0.25"/>
    <row r="63110" ht="0" hidden="1" customHeight="1" x14ac:dyDescent="0.25"/>
    <row r="63111" ht="0" hidden="1" customHeight="1" x14ac:dyDescent="0.25"/>
    <row r="63112" ht="0" hidden="1" customHeight="1" x14ac:dyDescent="0.25"/>
    <row r="63113" ht="0" hidden="1" customHeight="1" x14ac:dyDescent="0.25"/>
    <row r="63114" ht="0" hidden="1" customHeight="1" x14ac:dyDescent="0.25"/>
    <row r="63115" ht="0" hidden="1" customHeight="1" x14ac:dyDescent="0.25"/>
    <row r="63116" ht="0" hidden="1" customHeight="1" x14ac:dyDescent="0.25"/>
    <row r="63117" ht="0" hidden="1" customHeight="1" x14ac:dyDescent="0.25"/>
    <row r="63118" ht="0" hidden="1" customHeight="1" x14ac:dyDescent="0.25"/>
    <row r="63119" ht="0" hidden="1" customHeight="1" x14ac:dyDescent="0.25"/>
    <row r="63120" ht="0" hidden="1" customHeight="1" x14ac:dyDescent="0.25"/>
    <row r="63121" ht="0" hidden="1" customHeight="1" x14ac:dyDescent="0.25"/>
    <row r="63122" ht="0" hidden="1" customHeight="1" x14ac:dyDescent="0.25"/>
    <row r="63123" ht="0" hidden="1" customHeight="1" x14ac:dyDescent="0.25"/>
    <row r="63124" ht="0" hidden="1" customHeight="1" x14ac:dyDescent="0.25"/>
    <row r="63125" ht="0" hidden="1" customHeight="1" x14ac:dyDescent="0.25"/>
    <row r="63126" ht="0" hidden="1" customHeight="1" x14ac:dyDescent="0.25"/>
    <row r="63127" ht="0" hidden="1" customHeight="1" x14ac:dyDescent="0.25"/>
    <row r="63128" ht="0" hidden="1" customHeight="1" x14ac:dyDescent="0.25"/>
    <row r="63129" ht="0" hidden="1" customHeight="1" x14ac:dyDescent="0.25"/>
    <row r="63130" ht="0" hidden="1" customHeight="1" x14ac:dyDescent="0.25"/>
    <row r="63131" ht="0" hidden="1" customHeight="1" x14ac:dyDescent="0.25"/>
    <row r="63132" ht="0" hidden="1" customHeight="1" x14ac:dyDescent="0.25"/>
    <row r="63133" ht="0" hidden="1" customHeight="1" x14ac:dyDescent="0.25"/>
    <row r="63134" ht="0" hidden="1" customHeight="1" x14ac:dyDescent="0.25"/>
    <row r="63135" ht="0" hidden="1" customHeight="1" x14ac:dyDescent="0.25"/>
    <row r="63136" ht="0" hidden="1" customHeight="1" x14ac:dyDescent="0.25"/>
    <row r="63137" ht="0" hidden="1" customHeight="1" x14ac:dyDescent="0.25"/>
    <row r="63138" ht="0" hidden="1" customHeight="1" x14ac:dyDescent="0.25"/>
    <row r="63139" ht="0" hidden="1" customHeight="1" x14ac:dyDescent="0.25"/>
    <row r="63140" ht="0" hidden="1" customHeight="1" x14ac:dyDescent="0.25"/>
    <row r="63141" ht="0" hidden="1" customHeight="1" x14ac:dyDescent="0.25"/>
    <row r="63142" ht="0" hidden="1" customHeight="1" x14ac:dyDescent="0.25"/>
    <row r="63143" ht="0" hidden="1" customHeight="1" x14ac:dyDescent="0.25"/>
    <row r="63144" ht="0" hidden="1" customHeight="1" x14ac:dyDescent="0.25"/>
    <row r="63145" ht="0" hidden="1" customHeight="1" x14ac:dyDescent="0.25"/>
    <row r="63146" ht="0" hidden="1" customHeight="1" x14ac:dyDescent="0.25"/>
    <row r="63147" ht="0" hidden="1" customHeight="1" x14ac:dyDescent="0.25"/>
    <row r="63148" ht="0" hidden="1" customHeight="1" x14ac:dyDescent="0.25"/>
    <row r="63149" ht="0" hidden="1" customHeight="1" x14ac:dyDescent="0.25"/>
    <row r="63150" ht="0" hidden="1" customHeight="1" x14ac:dyDescent="0.25"/>
    <row r="63151" ht="0" hidden="1" customHeight="1" x14ac:dyDescent="0.25"/>
    <row r="63152" ht="0" hidden="1" customHeight="1" x14ac:dyDescent="0.25"/>
    <row r="63153" ht="0" hidden="1" customHeight="1" x14ac:dyDescent="0.25"/>
    <row r="63154" ht="0" hidden="1" customHeight="1" x14ac:dyDescent="0.25"/>
    <row r="63155" ht="0" hidden="1" customHeight="1" x14ac:dyDescent="0.25"/>
    <row r="63156" ht="0" hidden="1" customHeight="1" x14ac:dyDescent="0.25"/>
    <row r="63157" ht="0" hidden="1" customHeight="1" x14ac:dyDescent="0.25"/>
    <row r="63158" ht="0" hidden="1" customHeight="1" x14ac:dyDescent="0.25"/>
    <row r="63159" ht="0" hidden="1" customHeight="1" x14ac:dyDescent="0.25"/>
    <row r="63160" ht="0" hidden="1" customHeight="1" x14ac:dyDescent="0.25"/>
    <row r="63161" ht="0" hidden="1" customHeight="1" x14ac:dyDescent="0.25"/>
    <row r="63162" ht="0" hidden="1" customHeight="1" x14ac:dyDescent="0.25"/>
    <row r="63163" ht="0" hidden="1" customHeight="1" x14ac:dyDescent="0.25"/>
    <row r="63164" ht="0" hidden="1" customHeight="1" x14ac:dyDescent="0.25"/>
    <row r="63165" ht="0" hidden="1" customHeight="1" x14ac:dyDescent="0.25"/>
    <row r="63166" ht="0" hidden="1" customHeight="1" x14ac:dyDescent="0.25"/>
    <row r="63167" ht="0" hidden="1" customHeight="1" x14ac:dyDescent="0.25"/>
    <row r="63168" ht="0" hidden="1" customHeight="1" x14ac:dyDescent="0.25"/>
    <row r="63169" ht="0" hidden="1" customHeight="1" x14ac:dyDescent="0.25"/>
    <row r="63170" ht="0" hidden="1" customHeight="1" x14ac:dyDescent="0.25"/>
    <row r="63171" ht="0" hidden="1" customHeight="1" x14ac:dyDescent="0.25"/>
    <row r="63172" ht="0" hidden="1" customHeight="1" x14ac:dyDescent="0.25"/>
    <row r="63173" ht="0" hidden="1" customHeight="1" x14ac:dyDescent="0.25"/>
    <row r="63174" ht="0" hidden="1" customHeight="1" x14ac:dyDescent="0.25"/>
    <row r="63175" ht="0" hidden="1" customHeight="1" x14ac:dyDescent="0.25"/>
    <row r="63176" ht="0" hidden="1" customHeight="1" x14ac:dyDescent="0.25"/>
    <row r="63177" ht="0" hidden="1" customHeight="1" x14ac:dyDescent="0.25"/>
    <row r="63178" ht="0" hidden="1" customHeight="1" x14ac:dyDescent="0.25"/>
    <row r="63179" ht="0" hidden="1" customHeight="1" x14ac:dyDescent="0.25"/>
    <row r="63180" ht="0" hidden="1" customHeight="1" x14ac:dyDescent="0.25"/>
    <row r="63181" ht="0" hidden="1" customHeight="1" x14ac:dyDescent="0.25"/>
    <row r="63182" ht="0" hidden="1" customHeight="1" x14ac:dyDescent="0.25"/>
    <row r="63183" ht="0" hidden="1" customHeight="1" x14ac:dyDescent="0.25"/>
    <row r="63184" ht="0" hidden="1" customHeight="1" x14ac:dyDescent="0.25"/>
    <row r="63185" ht="0" hidden="1" customHeight="1" x14ac:dyDescent="0.25"/>
    <row r="63186" ht="0" hidden="1" customHeight="1" x14ac:dyDescent="0.25"/>
    <row r="63187" ht="0" hidden="1" customHeight="1" x14ac:dyDescent="0.25"/>
    <row r="63188" ht="0" hidden="1" customHeight="1" x14ac:dyDescent="0.25"/>
    <row r="63189" ht="0" hidden="1" customHeight="1" x14ac:dyDescent="0.25"/>
    <row r="63190" ht="0" hidden="1" customHeight="1" x14ac:dyDescent="0.25"/>
    <row r="63191" ht="0" hidden="1" customHeight="1" x14ac:dyDescent="0.25"/>
    <row r="63192" ht="0" hidden="1" customHeight="1" x14ac:dyDescent="0.25"/>
    <row r="63193" ht="0" hidden="1" customHeight="1" x14ac:dyDescent="0.25"/>
    <row r="63194" ht="0" hidden="1" customHeight="1" x14ac:dyDescent="0.25"/>
    <row r="63195" ht="0" hidden="1" customHeight="1" x14ac:dyDescent="0.25"/>
    <row r="63196" ht="0" hidden="1" customHeight="1" x14ac:dyDescent="0.25"/>
    <row r="63197" ht="0" hidden="1" customHeight="1" x14ac:dyDescent="0.25"/>
    <row r="63198" ht="0" hidden="1" customHeight="1" x14ac:dyDescent="0.25"/>
    <row r="63199" ht="0" hidden="1" customHeight="1" x14ac:dyDescent="0.25"/>
    <row r="63200" ht="0" hidden="1" customHeight="1" x14ac:dyDescent="0.25"/>
    <row r="63201" ht="0" hidden="1" customHeight="1" x14ac:dyDescent="0.25"/>
    <row r="63202" ht="0" hidden="1" customHeight="1" x14ac:dyDescent="0.25"/>
    <row r="63203" ht="0" hidden="1" customHeight="1" x14ac:dyDescent="0.25"/>
    <row r="63204" ht="0" hidden="1" customHeight="1" x14ac:dyDescent="0.25"/>
    <row r="63205" ht="0" hidden="1" customHeight="1" x14ac:dyDescent="0.25"/>
    <row r="63206" ht="0" hidden="1" customHeight="1" x14ac:dyDescent="0.25"/>
    <row r="63207" ht="0" hidden="1" customHeight="1" x14ac:dyDescent="0.25"/>
    <row r="63208" ht="0" hidden="1" customHeight="1" x14ac:dyDescent="0.25"/>
    <row r="63209" ht="0" hidden="1" customHeight="1" x14ac:dyDescent="0.25"/>
    <row r="63210" ht="0" hidden="1" customHeight="1" x14ac:dyDescent="0.25"/>
    <row r="63211" ht="0" hidden="1" customHeight="1" x14ac:dyDescent="0.25"/>
    <row r="63212" ht="0" hidden="1" customHeight="1" x14ac:dyDescent="0.25"/>
    <row r="63213" ht="0" hidden="1" customHeight="1" x14ac:dyDescent="0.25"/>
    <row r="63214" ht="0" hidden="1" customHeight="1" x14ac:dyDescent="0.25"/>
    <row r="63215" ht="0" hidden="1" customHeight="1" x14ac:dyDescent="0.25"/>
    <row r="63216" ht="0" hidden="1" customHeight="1" x14ac:dyDescent="0.25"/>
    <row r="63217" ht="0" hidden="1" customHeight="1" x14ac:dyDescent="0.25"/>
    <row r="63218" ht="0" hidden="1" customHeight="1" x14ac:dyDescent="0.25"/>
    <row r="63219" ht="0" hidden="1" customHeight="1" x14ac:dyDescent="0.25"/>
    <row r="63220" ht="0" hidden="1" customHeight="1" x14ac:dyDescent="0.25"/>
    <row r="63221" ht="0" hidden="1" customHeight="1" x14ac:dyDescent="0.25"/>
    <row r="63222" ht="0" hidden="1" customHeight="1" x14ac:dyDescent="0.25"/>
    <row r="63223" ht="0" hidden="1" customHeight="1" x14ac:dyDescent="0.25"/>
    <row r="63224" ht="0" hidden="1" customHeight="1" x14ac:dyDescent="0.25"/>
    <row r="63225" ht="0" hidden="1" customHeight="1" x14ac:dyDescent="0.25"/>
    <row r="63226" ht="0" hidden="1" customHeight="1" x14ac:dyDescent="0.25"/>
    <row r="63227" ht="0" hidden="1" customHeight="1" x14ac:dyDescent="0.25"/>
    <row r="63228" ht="0" hidden="1" customHeight="1" x14ac:dyDescent="0.25"/>
    <row r="63229" ht="0" hidden="1" customHeight="1" x14ac:dyDescent="0.25"/>
    <row r="63230" ht="0" hidden="1" customHeight="1" x14ac:dyDescent="0.25"/>
    <row r="63231" ht="0" hidden="1" customHeight="1" x14ac:dyDescent="0.25"/>
    <row r="63232" ht="0" hidden="1" customHeight="1" x14ac:dyDescent="0.25"/>
    <row r="63233" ht="0" hidden="1" customHeight="1" x14ac:dyDescent="0.25"/>
    <row r="63234" ht="0" hidden="1" customHeight="1" x14ac:dyDescent="0.25"/>
    <row r="63235" ht="0" hidden="1" customHeight="1" x14ac:dyDescent="0.25"/>
    <row r="63236" ht="0" hidden="1" customHeight="1" x14ac:dyDescent="0.25"/>
    <row r="63237" ht="0" hidden="1" customHeight="1" x14ac:dyDescent="0.25"/>
    <row r="63238" ht="0" hidden="1" customHeight="1" x14ac:dyDescent="0.25"/>
    <row r="63239" ht="0" hidden="1" customHeight="1" x14ac:dyDescent="0.25"/>
    <row r="63240" ht="0" hidden="1" customHeight="1" x14ac:dyDescent="0.25"/>
    <row r="63241" ht="0" hidden="1" customHeight="1" x14ac:dyDescent="0.25"/>
    <row r="63242" ht="0" hidden="1" customHeight="1" x14ac:dyDescent="0.25"/>
    <row r="63243" ht="0" hidden="1" customHeight="1" x14ac:dyDescent="0.25"/>
    <row r="63244" ht="0" hidden="1" customHeight="1" x14ac:dyDescent="0.25"/>
    <row r="63245" ht="0" hidden="1" customHeight="1" x14ac:dyDescent="0.25"/>
    <row r="63246" ht="0" hidden="1" customHeight="1" x14ac:dyDescent="0.25"/>
    <row r="63247" ht="0" hidden="1" customHeight="1" x14ac:dyDescent="0.25"/>
    <row r="63248" ht="0" hidden="1" customHeight="1" x14ac:dyDescent="0.25"/>
    <row r="63249" ht="0" hidden="1" customHeight="1" x14ac:dyDescent="0.25"/>
    <row r="63250" ht="0" hidden="1" customHeight="1" x14ac:dyDescent="0.25"/>
    <row r="63251" ht="0" hidden="1" customHeight="1" x14ac:dyDescent="0.25"/>
    <row r="63252" ht="0" hidden="1" customHeight="1" x14ac:dyDescent="0.25"/>
    <row r="63253" ht="0" hidden="1" customHeight="1" x14ac:dyDescent="0.25"/>
    <row r="63254" ht="0" hidden="1" customHeight="1" x14ac:dyDescent="0.25"/>
    <row r="63255" ht="0" hidden="1" customHeight="1" x14ac:dyDescent="0.25"/>
    <row r="63256" ht="0" hidden="1" customHeight="1" x14ac:dyDescent="0.25"/>
    <row r="63257" ht="0" hidden="1" customHeight="1" x14ac:dyDescent="0.25"/>
    <row r="63258" ht="0" hidden="1" customHeight="1" x14ac:dyDescent="0.25"/>
    <row r="63259" ht="0" hidden="1" customHeight="1" x14ac:dyDescent="0.25"/>
    <row r="63260" ht="0" hidden="1" customHeight="1" x14ac:dyDescent="0.25"/>
    <row r="63261" ht="0" hidden="1" customHeight="1" x14ac:dyDescent="0.25"/>
    <row r="63262" ht="0" hidden="1" customHeight="1" x14ac:dyDescent="0.25"/>
    <row r="63263" ht="0" hidden="1" customHeight="1" x14ac:dyDescent="0.25"/>
    <row r="63264" ht="0" hidden="1" customHeight="1" x14ac:dyDescent="0.25"/>
    <row r="63265" ht="0" hidden="1" customHeight="1" x14ac:dyDescent="0.25"/>
    <row r="63266" ht="0" hidden="1" customHeight="1" x14ac:dyDescent="0.25"/>
    <row r="63267" ht="0" hidden="1" customHeight="1" x14ac:dyDescent="0.25"/>
    <row r="63268" ht="0" hidden="1" customHeight="1" x14ac:dyDescent="0.25"/>
    <row r="63269" ht="0" hidden="1" customHeight="1" x14ac:dyDescent="0.25"/>
    <row r="63270" ht="0" hidden="1" customHeight="1" x14ac:dyDescent="0.25"/>
    <row r="63271" ht="0" hidden="1" customHeight="1" x14ac:dyDescent="0.25"/>
    <row r="63272" ht="0" hidden="1" customHeight="1" x14ac:dyDescent="0.25"/>
    <row r="63273" ht="0" hidden="1" customHeight="1" x14ac:dyDescent="0.25"/>
    <row r="63274" ht="0" hidden="1" customHeight="1" x14ac:dyDescent="0.25"/>
    <row r="63275" ht="0" hidden="1" customHeight="1" x14ac:dyDescent="0.25"/>
    <row r="63276" ht="0" hidden="1" customHeight="1" x14ac:dyDescent="0.25"/>
    <row r="63277" ht="0" hidden="1" customHeight="1" x14ac:dyDescent="0.25"/>
    <row r="63278" ht="0" hidden="1" customHeight="1" x14ac:dyDescent="0.25"/>
    <row r="63279" ht="0" hidden="1" customHeight="1" x14ac:dyDescent="0.25"/>
    <row r="63280" ht="0" hidden="1" customHeight="1" x14ac:dyDescent="0.25"/>
    <row r="63281" ht="0" hidden="1" customHeight="1" x14ac:dyDescent="0.25"/>
    <row r="63282" ht="0" hidden="1" customHeight="1" x14ac:dyDescent="0.25"/>
    <row r="63283" ht="0" hidden="1" customHeight="1" x14ac:dyDescent="0.25"/>
    <row r="63284" ht="0" hidden="1" customHeight="1" x14ac:dyDescent="0.25"/>
    <row r="63285" ht="0" hidden="1" customHeight="1" x14ac:dyDescent="0.25"/>
    <row r="63286" ht="0" hidden="1" customHeight="1" x14ac:dyDescent="0.25"/>
    <row r="63287" ht="0" hidden="1" customHeight="1" x14ac:dyDescent="0.25"/>
    <row r="63288" ht="0" hidden="1" customHeight="1" x14ac:dyDescent="0.25"/>
    <row r="63289" ht="0" hidden="1" customHeight="1" x14ac:dyDescent="0.25"/>
    <row r="63290" ht="0" hidden="1" customHeight="1" x14ac:dyDescent="0.25"/>
    <row r="63291" ht="0" hidden="1" customHeight="1" x14ac:dyDescent="0.25"/>
    <row r="63292" ht="0" hidden="1" customHeight="1" x14ac:dyDescent="0.25"/>
    <row r="63293" ht="0" hidden="1" customHeight="1" x14ac:dyDescent="0.25"/>
    <row r="63294" ht="0" hidden="1" customHeight="1" x14ac:dyDescent="0.25"/>
    <row r="63295" ht="0" hidden="1" customHeight="1" x14ac:dyDescent="0.25"/>
    <row r="63296" ht="0" hidden="1" customHeight="1" x14ac:dyDescent="0.25"/>
    <row r="63297" ht="0" hidden="1" customHeight="1" x14ac:dyDescent="0.25"/>
    <row r="63298" ht="0" hidden="1" customHeight="1" x14ac:dyDescent="0.25"/>
    <row r="63299" ht="0" hidden="1" customHeight="1" x14ac:dyDescent="0.25"/>
    <row r="63300" ht="0" hidden="1" customHeight="1" x14ac:dyDescent="0.25"/>
    <row r="63301" ht="0" hidden="1" customHeight="1" x14ac:dyDescent="0.25"/>
    <row r="63302" ht="0" hidden="1" customHeight="1" x14ac:dyDescent="0.25"/>
    <row r="63303" ht="0" hidden="1" customHeight="1" x14ac:dyDescent="0.25"/>
    <row r="63304" ht="0" hidden="1" customHeight="1" x14ac:dyDescent="0.25"/>
    <row r="63305" ht="0" hidden="1" customHeight="1" x14ac:dyDescent="0.25"/>
    <row r="63306" ht="0" hidden="1" customHeight="1" x14ac:dyDescent="0.25"/>
    <row r="63307" ht="0" hidden="1" customHeight="1" x14ac:dyDescent="0.25"/>
    <row r="63308" ht="0" hidden="1" customHeight="1" x14ac:dyDescent="0.25"/>
    <row r="63309" ht="0" hidden="1" customHeight="1" x14ac:dyDescent="0.25"/>
    <row r="63310" ht="0" hidden="1" customHeight="1" x14ac:dyDescent="0.25"/>
    <row r="63311" ht="0" hidden="1" customHeight="1" x14ac:dyDescent="0.25"/>
    <row r="63312" ht="0" hidden="1" customHeight="1" x14ac:dyDescent="0.25"/>
    <row r="63313" ht="0" hidden="1" customHeight="1" x14ac:dyDescent="0.25"/>
    <row r="63314" ht="0" hidden="1" customHeight="1" x14ac:dyDescent="0.25"/>
    <row r="63315" ht="0" hidden="1" customHeight="1" x14ac:dyDescent="0.25"/>
    <row r="63316" ht="0" hidden="1" customHeight="1" x14ac:dyDescent="0.25"/>
    <row r="63317" ht="0" hidden="1" customHeight="1" x14ac:dyDescent="0.25"/>
    <row r="63318" ht="0" hidden="1" customHeight="1" x14ac:dyDescent="0.25"/>
    <row r="63319" ht="0" hidden="1" customHeight="1" x14ac:dyDescent="0.25"/>
    <row r="63320" ht="0" hidden="1" customHeight="1" x14ac:dyDescent="0.25"/>
    <row r="63321" ht="0" hidden="1" customHeight="1" x14ac:dyDescent="0.25"/>
    <row r="63322" ht="0" hidden="1" customHeight="1" x14ac:dyDescent="0.25"/>
    <row r="63323" ht="0" hidden="1" customHeight="1" x14ac:dyDescent="0.25"/>
    <row r="63324" ht="0" hidden="1" customHeight="1" x14ac:dyDescent="0.25"/>
    <row r="63325" ht="0" hidden="1" customHeight="1" x14ac:dyDescent="0.25"/>
    <row r="63326" ht="0" hidden="1" customHeight="1" x14ac:dyDescent="0.25"/>
    <row r="63327" ht="0" hidden="1" customHeight="1" x14ac:dyDescent="0.25"/>
    <row r="63328" ht="0" hidden="1" customHeight="1" x14ac:dyDescent="0.25"/>
    <row r="63329" ht="0" hidden="1" customHeight="1" x14ac:dyDescent="0.25"/>
    <row r="63330" ht="0" hidden="1" customHeight="1" x14ac:dyDescent="0.25"/>
    <row r="63331" ht="0" hidden="1" customHeight="1" x14ac:dyDescent="0.25"/>
    <row r="63332" ht="0" hidden="1" customHeight="1" x14ac:dyDescent="0.25"/>
    <row r="63333" ht="0" hidden="1" customHeight="1" x14ac:dyDescent="0.25"/>
    <row r="63334" ht="0" hidden="1" customHeight="1" x14ac:dyDescent="0.25"/>
    <row r="63335" ht="0" hidden="1" customHeight="1" x14ac:dyDescent="0.25"/>
    <row r="63336" ht="0" hidden="1" customHeight="1" x14ac:dyDescent="0.25"/>
    <row r="63337" ht="0" hidden="1" customHeight="1" x14ac:dyDescent="0.25"/>
    <row r="63338" ht="0" hidden="1" customHeight="1" x14ac:dyDescent="0.25"/>
    <row r="63339" ht="0" hidden="1" customHeight="1" x14ac:dyDescent="0.25"/>
    <row r="63340" ht="0" hidden="1" customHeight="1" x14ac:dyDescent="0.25"/>
    <row r="63341" ht="0" hidden="1" customHeight="1" x14ac:dyDescent="0.25"/>
    <row r="63342" ht="0" hidden="1" customHeight="1" x14ac:dyDescent="0.25"/>
    <row r="63343" ht="0" hidden="1" customHeight="1" x14ac:dyDescent="0.25"/>
    <row r="63344" ht="0" hidden="1" customHeight="1" x14ac:dyDescent="0.25"/>
    <row r="63345" ht="0" hidden="1" customHeight="1" x14ac:dyDescent="0.25"/>
    <row r="63346" ht="0" hidden="1" customHeight="1" x14ac:dyDescent="0.25"/>
    <row r="63347" ht="0" hidden="1" customHeight="1" x14ac:dyDescent="0.25"/>
    <row r="63348" ht="0" hidden="1" customHeight="1" x14ac:dyDescent="0.25"/>
    <row r="63349" ht="0" hidden="1" customHeight="1" x14ac:dyDescent="0.25"/>
    <row r="63350" ht="0" hidden="1" customHeight="1" x14ac:dyDescent="0.25"/>
    <row r="63351" ht="0" hidden="1" customHeight="1" x14ac:dyDescent="0.25"/>
    <row r="63352" ht="0" hidden="1" customHeight="1" x14ac:dyDescent="0.25"/>
    <row r="63353" ht="0" hidden="1" customHeight="1" x14ac:dyDescent="0.25"/>
    <row r="63354" ht="0" hidden="1" customHeight="1" x14ac:dyDescent="0.25"/>
    <row r="63355" ht="0" hidden="1" customHeight="1" x14ac:dyDescent="0.25"/>
    <row r="63356" ht="0" hidden="1" customHeight="1" x14ac:dyDescent="0.25"/>
    <row r="63357" ht="0" hidden="1" customHeight="1" x14ac:dyDescent="0.25"/>
    <row r="63358" ht="0" hidden="1" customHeight="1" x14ac:dyDescent="0.25"/>
    <row r="63359" ht="0" hidden="1" customHeight="1" x14ac:dyDescent="0.25"/>
    <row r="63360" ht="0" hidden="1" customHeight="1" x14ac:dyDescent="0.25"/>
    <row r="63361" ht="0" hidden="1" customHeight="1" x14ac:dyDescent="0.25"/>
    <row r="63362" ht="0" hidden="1" customHeight="1" x14ac:dyDescent="0.25"/>
    <row r="63363" ht="0" hidden="1" customHeight="1" x14ac:dyDescent="0.25"/>
    <row r="63364" ht="0" hidden="1" customHeight="1" x14ac:dyDescent="0.25"/>
    <row r="63365" ht="0" hidden="1" customHeight="1" x14ac:dyDescent="0.25"/>
    <row r="63366" ht="0" hidden="1" customHeight="1" x14ac:dyDescent="0.25"/>
    <row r="63367" ht="0" hidden="1" customHeight="1" x14ac:dyDescent="0.25"/>
    <row r="63368" ht="0" hidden="1" customHeight="1" x14ac:dyDescent="0.25"/>
    <row r="63369" ht="0" hidden="1" customHeight="1" x14ac:dyDescent="0.25"/>
    <row r="63370" ht="0" hidden="1" customHeight="1" x14ac:dyDescent="0.25"/>
    <row r="63371" ht="0" hidden="1" customHeight="1" x14ac:dyDescent="0.25"/>
    <row r="63372" ht="0" hidden="1" customHeight="1" x14ac:dyDescent="0.25"/>
    <row r="63373" ht="0" hidden="1" customHeight="1" x14ac:dyDescent="0.25"/>
    <row r="63374" ht="0" hidden="1" customHeight="1" x14ac:dyDescent="0.25"/>
    <row r="63375" ht="0" hidden="1" customHeight="1" x14ac:dyDescent="0.25"/>
    <row r="63376" ht="0" hidden="1" customHeight="1" x14ac:dyDescent="0.25"/>
    <row r="63377" ht="0" hidden="1" customHeight="1" x14ac:dyDescent="0.25"/>
    <row r="63378" ht="0" hidden="1" customHeight="1" x14ac:dyDescent="0.25"/>
    <row r="63379" ht="0" hidden="1" customHeight="1" x14ac:dyDescent="0.25"/>
    <row r="63380" ht="0" hidden="1" customHeight="1" x14ac:dyDescent="0.25"/>
    <row r="63381" ht="0" hidden="1" customHeight="1" x14ac:dyDescent="0.25"/>
    <row r="63382" ht="0" hidden="1" customHeight="1" x14ac:dyDescent="0.25"/>
    <row r="63383" ht="0" hidden="1" customHeight="1" x14ac:dyDescent="0.25"/>
    <row r="63384" ht="0" hidden="1" customHeight="1" x14ac:dyDescent="0.25"/>
    <row r="63385" ht="0" hidden="1" customHeight="1" x14ac:dyDescent="0.25"/>
    <row r="63386" ht="0" hidden="1" customHeight="1" x14ac:dyDescent="0.25"/>
    <row r="63387" ht="0" hidden="1" customHeight="1" x14ac:dyDescent="0.25"/>
    <row r="63388" ht="0" hidden="1" customHeight="1" x14ac:dyDescent="0.25"/>
    <row r="63389" ht="0" hidden="1" customHeight="1" x14ac:dyDescent="0.25"/>
    <row r="63390" ht="0" hidden="1" customHeight="1" x14ac:dyDescent="0.25"/>
    <row r="63391" ht="0" hidden="1" customHeight="1" x14ac:dyDescent="0.25"/>
    <row r="63392" ht="0" hidden="1" customHeight="1" x14ac:dyDescent="0.25"/>
    <row r="63393" ht="0" hidden="1" customHeight="1" x14ac:dyDescent="0.25"/>
    <row r="63394" ht="0" hidden="1" customHeight="1" x14ac:dyDescent="0.25"/>
    <row r="63395" ht="0" hidden="1" customHeight="1" x14ac:dyDescent="0.25"/>
    <row r="63396" ht="0" hidden="1" customHeight="1" x14ac:dyDescent="0.25"/>
    <row r="63397" ht="0" hidden="1" customHeight="1" x14ac:dyDescent="0.25"/>
    <row r="63398" ht="0" hidden="1" customHeight="1" x14ac:dyDescent="0.25"/>
    <row r="63399" ht="0" hidden="1" customHeight="1" x14ac:dyDescent="0.25"/>
    <row r="63400" ht="0" hidden="1" customHeight="1" x14ac:dyDescent="0.25"/>
    <row r="63401" ht="0" hidden="1" customHeight="1" x14ac:dyDescent="0.25"/>
    <row r="63402" ht="0" hidden="1" customHeight="1" x14ac:dyDescent="0.25"/>
    <row r="63403" ht="0" hidden="1" customHeight="1" x14ac:dyDescent="0.25"/>
    <row r="63404" ht="0" hidden="1" customHeight="1" x14ac:dyDescent="0.25"/>
    <row r="63405" ht="0" hidden="1" customHeight="1" x14ac:dyDescent="0.25"/>
    <row r="63406" ht="0" hidden="1" customHeight="1" x14ac:dyDescent="0.25"/>
    <row r="63407" ht="0" hidden="1" customHeight="1" x14ac:dyDescent="0.25"/>
    <row r="63408" ht="0" hidden="1" customHeight="1" x14ac:dyDescent="0.25"/>
    <row r="63409" ht="0" hidden="1" customHeight="1" x14ac:dyDescent="0.25"/>
    <row r="63410" ht="0" hidden="1" customHeight="1" x14ac:dyDescent="0.25"/>
    <row r="63411" ht="0" hidden="1" customHeight="1" x14ac:dyDescent="0.25"/>
    <row r="63412" ht="0" hidden="1" customHeight="1" x14ac:dyDescent="0.25"/>
    <row r="63413" ht="0" hidden="1" customHeight="1" x14ac:dyDescent="0.25"/>
    <row r="63414" ht="0" hidden="1" customHeight="1" x14ac:dyDescent="0.25"/>
    <row r="63415" ht="0" hidden="1" customHeight="1" x14ac:dyDescent="0.25"/>
    <row r="63416" ht="0" hidden="1" customHeight="1" x14ac:dyDescent="0.25"/>
    <row r="63417" ht="0" hidden="1" customHeight="1" x14ac:dyDescent="0.25"/>
    <row r="63418" ht="0" hidden="1" customHeight="1" x14ac:dyDescent="0.25"/>
    <row r="63419" ht="0" hidden="1" customHeight="1" x14ac:dyDescent="0.25"/>
    <row r="63420" ht="0" hidden="1" customHeight="1" x14ac:dyDescent="0.25"/>
    <row r="63421" ht="0" hidden="1" customHeight="1" x14ac:dyDescent="0.25"/>
    <row r="63422" ht="0" hidden="1" customHeight="1" x14ac:dyDescent="0.25"/>
    <row r="63423" ht="0" hidden="1" customHeight="1" x14ac:dyDescent="0.25"/>
    <row r="63424" ht="0" hidden="1" customHeight="1" x14ac:dyDescent="0.25"/>
    <row r="63425" ht="0" hidden="1" customHeight="1" x14ac:dyDescent="0.25"/>
    <row r="63426" ht="0" hidden="1" customHeight="1" x14ac:dyDescent="0.25"/>
    <row r="63427" ht="0" hidden="1" customHeight="1" x14ac:dyDescent="0.25"/>
    <row r="63428" ht="0" hidden="1" customHeight="1" x14ac:dyDescent="0.25"/>
    <row r="63429" ht="0" hidden="1" customHeight="1" x14ac:dyDescent="0.25"/>
    <row r="63430" ht="0" hidden="1" customHeight="1" x14ac:dyDescent="0.25"/>
    <row r="63431" ht="0" hidden="1" customHeight="1" x14ac:dyDescent="0.25"/>
    <row r="63432" ht="0" hidden="1" customHeight="1" x14ac:dyDescent="0.25"/>
    <row r="63433" ht="0" hidden="1" customHeight="1" x14ac:dyDescent="0.25"/>
    <row r="63434" ht="0" hidden="1" customHeight="1" x14ac:dyDescent="0.25"/>
    <row r="63435" ht="0" hidden="1" customHeight="1" x14ac:dyDescent="0.25"/>
    <row r="63436" ht="0" hidden="1" customHeight="1" x14ac:dyDescent="0.25"/>
    <row r="63437" ht="0" hidden="1" customHeight="1" x14ac:dyDescent="0.25"/>
    <row r="63438" ht="0" hidden="1" customHeight="1" x14ac:dyDescent="0.25"/>
    <row r="63439" ht="0" hidden="1" customHeight="1" x14ac:dyDescent="0.25"/>
    <row r="63440" ht="0" hidden="1" customHeight="1" x14ac:dyDescent="0.25"/>
    <row r="63441" ht="0" hidden="1" customHeight="1" x14ac:dyDescent="0.25"/>
    <row r="63442" ht="0" hidden="1" customHeight="1" x14ac:dyDescent="0.25"/>
    <row r="63443" ht="0" hidden="1" customHeight="1" x14ac:dyDescent="0.25"/>
    <row r="63444" ht="0" hidden="1" customHeight="1" x14ac:dyDescent="0.25"/>
    <row r="63445" ht="0" hidden="1" customHeight="1" x14ac:dyDescent="0.25"/>
    <row r="63446" ht="0" hidden="1" customHeight="1" x14ac:dyDescent="0.25"/>
    <row r="63447" ht="0" hidden="1" customHeight="1" x14ac:dyDescent="0.25"/>
    <row r="63448" ht="0" hidden="1" customHeight="1" x14ac:dyDescent="0.25"/>
    <row r="63449" ht="0" hidden="1" customHeight="1" x14ac:dyDescent="0.25"/>
    <row r="63450" ht="0" hidden="1" customHeight="1" x14ac:dyDescent="0.25"/>
    <row r="63451" ht="0" hidden="1" customHeight="1" x14ac:dyDescent="0.25"/>
    <row r="63452" ht="0" hidden="1" customHeight="1" x14ac:dyDescent="0.25"/>
    <row r="63453" ht="0" hidden="1" customHeight="1" x14ac:dyDescent="0.25"/>
    <row r="63454" ht="0" hidden="1" customHeight="1" x14ac:dyDescent="0.25"/>
    <row r="63455" ht="0" hidden="1" customHeight="1" x14ac:dyDescent="0.25"/>
    <row r="63456" ht="0" hidden="1" customHeight="1" x14ac:dyDescent="0.25"/>
    <row r="63457" ht="0" hidden="1" customHeight="1" x14ac:dyDescent="0.25"/>
    <row r="63458" ht="0" hidden="1" customHeight="1" x14ac:dyDescent="0.25"/>
    <row r="63459" ht="0" hidden="1" customHeight="1" x14ac:dyDescent="0.25"/>
    <row r="63460" ht="0" hidden="1" customHeight="1" x14ac:dyDescent="0.25"/>
    <row r="63461" ht="0" hidden="1" customHeight="1" x14ac:dyDescent="0.25"/>
    <row r="63462" ht="0" hidden="1" customHeight="1" x14ac:dyDescent="0.25"/>
    <row r="63463" ht="0" hidden="1" customHeight="1" x14ac:dyDescent="0.25"/>
    <row r="63464" ht="0" hidden="1" customHeight="1" x14ac:dyDescent="0.25"/>
    <row r="63465" ht="0" hidden="1" customHeight="1" x14ac:dyDescent="0.25"/>
    <row r="63466" ht="0" hidden="1" customHeight="1" x14ac:dyDescent="0.25"/>
    <row r="63467" ht="0" hidden="1" customHeight="1" x14ac:dyDescent="0.25"/>
    <row r="63468" ht="0" hidden="1" customHeight="1" x14ac:dyDescent="0.25"/>
    <row r="63469" ht="0" hidden="1" customHeight="1" x14ac:dyDescent="0.25"/>
    <row r="63470" ht="0" hidden="1" customHeight="1" x14ac:dyDescent="0.25"/>
    <row r="63471" ht="0" hidden="1" customHeight="1" x14ac:dyDescent="0.25"/>
    <row r="63472" ht="0" hidden="1" customHeight="1" x14ac:dyDescent="0.25"/>
    <row r="63473" ht="0" hidden="1" customHeight="1" x14ac:dyDescent="0.25"/>
    <row r="63474" ht="0" hidden="1" customHeight="1" x14ac:dyDescent="0.25"/>
    <row r="63475" ht="0" hidden="1" customHeight="1" x14ac:dyDescent="0.25"/>
    <row r="63476" ht="0" hidden="1" customHeight="1" x14ac:dyDescent="0.25"/>
    <row r="63477" ht="0" hidden="1" customHeight="1" x14ac:dyDescent="0.25"/>
    <row r="63478" ht="0" hidden="1" customHeight="1" x14ac:dyDescent="0.25"/>
    <row r="63479" ht="0" hidden="1" customHeight="1" x14ac:dyDescent="0.25"/>
    <row r="63480" ht="0" hidden="1" customHeight="1" x14ac:dyDescent="0.25"/>
    <row r="63481" ht="0" hidden="1" customHeight="1" x14ac:dyDescent="0.25"/>
    <row r="63482" ht="0" hidden="1" customHeight="1" x14ac:dyDescent="0.25"/>
    <row r="63483" ht="0" hidden="1" customHeight="1" x14ac:dyDescent="0.25"/>
    <row r="63484" ht="0" hidden="1" customHeight="1" x14ac:dyDescent="0.25"/>
    <row r="63485" ht="0" hidden="1" customHeight="1" x14ac:dyDescent="0.25"/>
    <row r="63486" ht="0" hidden="1" customHeight="1" x14ac:dyDescent="0.25"/>
    <row r="63487" ht="0" hidden="1" customHeight="1" x14ac:dyDescent="0.25"/>
    <row r="63488" ht="0" hidden="1" customHeight="1" x14ac:dyDescent="0.25"/>
    <row r="63489" ht="0" hidden="1" customHeight="1" x14ac:dyDescent="0.25"/>
    <row r="63490" ht="0" hidden="1" customHeight="1" x14ac:dyDescent="0.25"/>
    <row r="63491" ht="0" hidden="1" customHeight="1" x14ac:dyDescent="0.25"/>
    <row r="63492" ht="0" hidden="1" customHeight="1" x14ac:dyDescent="0.25"/>
    <row r="63493" ht="0" hidden="1" customHeight="1" x14ac:dyDescent="0.25"/>
    <row r="63494" ht="0" hidden="1" customHeight="1" x14ac:dyDescent="0.25"/>
    <row r="63495" ht="0" hidden="1" customHeight="1" x14ac:dyDescent="0.25"/>
    <row r="63496" ht="0" hidden="1" customHeight="1" x14ac:dyDescent="0.25"/>
    <row r="63497" ht="0" hidden="1" customHeight="1" x14ac:dyDescent="0.25"/>
    <row r="63498" ht="0" hidden="1" customHeight="1" x14ac:dyDescent="0.25"/>
    <row r="63499" ht="0" hidden="1" customHeight="1" x14ac:dyDescent="0.25"/>
    <row r="63500" ht="0" hidden="1" customHeight="1" x14ac:dyDescent="0.25"/>
    <row r="63501" ht="0" hidden="1" customHeight="1" x14ac:dyDescent="0.25"/>
    <row r="63502" ht="0" hidden="1" customHeight="1" x14ac:dyDescent="0.25"/>
    <row r="63503" ht="0" hidden="1" customHeight="1" x14ac:dyDescent="0.25"/>
    <row r="63504" ht="0" hidden="1" customHeight="1" x14ac:dyDescent="0.25"/>
    <row r="63505" ht="0" hidden="1" customHeight="1" x14ac:dyDescent="0.25"/>
    <row r="63506" ht="0" hidden="1" customHeight="1" x14ac:dyDescent="0.25"/>
    <row r="63507" ht="0" hidden="1" customHeight="1" x14ac:dyDescent="0.25"/>
    <row r="63508" ht="0" hidden="1" customHeight="1" x14ac:dyDescent="0.25"/>
    <row r="63509" ht="0" hidden="1" customHeight="1" x14ac:dyDescent="0.25"/>
    <row r="63510" ht="0" hidden="1" customHeight="1" x14ac:dyDescent="0.25"/>
    <row r="63511" ht="0" hidden="1" customHeight="1" x14ac:dyDescent="0.25"/>
    <row r="63512" ht="0" hidden="1" customHeight="1" x14ac:dyDescent="0.25"/>
    <row r="63513" ht="0" hidden="1" customHeight="1" x14ac:dyDescent="0.25"/>
    <row r="63514" ht="0" hidden="1" customHeight="1" x14ac:dyDescent="0.25"/>
    <row r="63515" ht="0" hidden="1" customHeight="1" x14ac:dyDescent="0.25"/>
    <row r="63516" ht="0" hidden="1" customHeight="1" x14ac:dyDescent="0.25"/>
    <row r="63517" ht="0" hidden="1" customHeight="1" x14ac:dyDescent="0.25"/>
    <row r="63518" ht="0" hidden="1" customHeight="1" x14ac:dyDescent="0.25"/>
    <row r="63519" ht="0" hidden="1" customHeight="1" x14ac:dyDescent="0.25"/>
    <row r="63520" ht="0" hidden="1" customHeight="1" x14ac:dyDescent="0.25"/>
    <row r="63521" ht="0" hidden="1" customHeight="1" x14ac:dyDescent="0.25"/>
    <row r="63522" ht="0" hidden="1" customHeight="1" x14ac:dyDescent="0.25"/>
    <row r="63523" ht="0" hidden="1" customHeight="1" x14ac:dyDescent="0.25"/>
    <row r="63524" ht="0" hidden="1" customHeight="1" x14ac:dyDescent="0.25"/>
    <row r="63525" ht="0" hidden="1" customHeight="1" x14ac:dyDescent="0.25"/>
    <row r="63526" ht="0" hidden="1" customHeight="1" x14ac:dyDescent="0.25"/>
    <row r="63527" ht="0" hidden="1" customHeight="1" x14ac:dyDescent="0.25"/>
    <row r="63528" ht="0" hidden="1" customHeight="1" x14ac:dyDescent="0.25"/>
    <row r="63529" ht="0" hidden="1" customHeight="1" x14ac:dyDescent="0.25"/>
    <row r="63530" ht="0" hidden="1" customHeight="1" x14ac:dyDescent="0.25"/>
    <row r="63531" ht="0" hidden="1" customHeight="1" x14ac:dyDescent="0.25"/>
    <row r="63532" ht="0" hidden="1" customHeight="1" x14ac:dyDescent="0.25"/>
    <row r="63533" ht="0" hidden="1" customHeight="1" x14ac:dyDescent="0.25"/>
    <row r="63534" ht="0" hidden="1" customHeight="1" x14ac:dyDescent="0.25"/>
    <row r="63535" ht="0" hidden="1" customHeight="1" x14ac:dyDescent="0.25"/>
    <row r="63536" ht="0" hidden="1" customHeight="1" x14ac:dyDescent="0.25"/>
    <row r="63537" ht="0" hidden="1" customHeight="1" x14ac:dyDescent="0.25"/>
    <row r="63538" ht="0" hidden="1" customHeight="1" x14ac:dyDescent="0.25"/>
    <row r="63539" ht="0" hidden="1" customHeight="1" x14ac:dyDescent="0.25"/>
    <row r="63540" ht="0" hidden="1" customHeight="1" x14ac:dyDescent="0.25"/>
    <row r="63541" ht="0" hidden="1" customHeight="1" x14ac:dyDescent="0.25"/>
    <row r="63542" ht="0" hidden="1" customHeight="1" x14ac:dyDescent="0.25"/>
    <row r="63543" ht="0" hidden="1" customHeight="1" x14ac:dyDescent="0.25"/>
    <row r="63544" ht="0" hidden="1" customHeight="1" x14ac:dyDescent="0.25"/>
    <row r="63545" ht="0" hidden="1" customHeight="1" x14ac:dyDescent="0.25"/>
    <row r="63546" ht="0" hidden="1" customHeight="1" x14ac:dyDescent="0.25"/>
    <row r="63547" ht="0" hidden="1" customHeight="1" x14ac:dyDescent="0.25"/>
    <row r="63548" ht="0" hidden="1" customHeight="1" x14ac:dyDescent="0.25"/>
    <row r="63549" ht="0" hidden="1" customHeight="1" x14ac:dyDescent="0.25"/>
    <row r="63550" ht="0" hidden="1" customHeight="1" x14ac:dyDescent="0.25"/>
    <row r="63551" ht="0" hidden="1" customHeight="1" x14ac:dyDescent="0.25"/>
    <row r="63552" ht="0" hidden="1" customHeight="1" x14ac:dyDescent="0.25"/>
    <row r="63553" ht="0" hidden="1" customHeight="1" x14ac:dyDescent="0.25"/>
    <row r="63554" ht="0" hidden="1" customHeight="1" x14ac:dyDescent="0.25"/>
    <row r="63555" ht="0" hidden="1" customHeight="1" x14ac:dyDescent="0.25"/>
    <row r="63556" ht="0" hidden="1" customHeight="1" x14ac:dyDescent="0.25"/>
    <row r="63557" ht="0" hidden="1" customHeight="1" x14ac:dyDescent="0.25"/>
    <row r="63558" ht="0" hidden="1" customHeight="1" x14ac:dyDescent="0.25"/>
    <row r="63559" ht="0" hidden="1" customHeight="1" x14ac:dyDescent="0.25"/>
    <row r="63560" ht="0" hidden="1" customHeight="1" x14ac:dyDescent="0.25"/>
    <row r="63561" ht="0" hidden="1" customHeight="1" x14ac:dyDescent="0.25"/>
    <row r="63562" ht="0" hidden="1" customHeight="1" x14ac:dyDescent="0.25"/>
    <row r="63563" ht="0" hidden="1" customHeight="1" x14ac:dyDescent="0.25"/>
    <row r="63564" ht="0" hidden="1" customHeight="1" x14ac:dyDescent="0.25"/>
    <row r="63565" ht="0" hidden="1" customHeight="1" x14ac:dyDescent="0.25"/>
    <row r="63566" ht="0" hidden="1" customHeight="1" x14ac:dyDescent="0.25"/>
    <row r="63567" ht="0" hidden="1" customHeight="1" x14ac:dyDescent="0.25"/>
    <row r="63568" ht="0" hidden="1" customHeight="1" x14ac:dyDescent="0.25"/>
    <row r="63569" ht="0" hidden="1" customHeight="1" x14ac:dyDescent="0.25"/>
    <row r="63570" ht="0" hidden="1" customHeight="1" x14ac:dyDescent="0.25"/>
    <row r="63571" ht="0" hidden="1" customHeight="1" x14ac:dyDescent="0.25"/>
    <row r="63572" ht="0" hidden="1" customHeight="1" x14ac:dyDescent="0.25"/>
    <row r="63573" ht="0" hidden="1" customHeight="1" x14ac:dyDescent="0.25"/>
    <row r="63574" ht="0" hidden="1" customHeight="1" x14ac:dyDescent="0.25"/>
    <row r="63575" ht="0" hidden="1" customHeight="1" x14ac:dyDescent="0.25"/>
    <row r="63576" ht="0" hidden="1" customHeight="1" x14ac:dyDescent="0.25"/>
    <row r="63577" ht="0" hidden="1" customHeight="1" x14ac:dyDescent="0.25"/>
    <row r="63578" ht="0" hidden="1" customHeight="1" x14ac:dyDescent="0.25"/>
    <row r="63579" ht="0" hidden="1" customHeight="1" x14ac:dyDescent="0.25"/>
    <row r="63580" ht="0" hidden="1" customHeight="1" x14ac:dyDescent="0.25"/>
    <row r="63581" ht="0" hidden="1" customHeight="1" x14ac:dyDescent="0.25"/>
    <row r="63582" ht="0" hidden="1" customHeight="1" x14ac:dyDescent="0.25"/>
    <row r="63583" ht="0" hidden="1" customHeight="1" x14ac:dyDescent="0.25"/>
    <row r="63584" ht="0" hidden="1" customHeight="1" x14ac:dyDescent="0.25"/>
    <row r="63585" ht="0" hidden="1" customHeight="1" x14ac:dyDescent="0.25"/>
    <row r="63586" ht="0" hidden="1" customHeight="1" x14ac:dyDescent="0.25"/>
    <row r="63587" ht="0" hidden="1" customHeight="1" x14ac:dyDescent="0.25"/>
    <row r="63588" ht="0" hidden="1" customHeight="1" x14ac:dyDescent="0.25"/>
    <row r="63589" ht="0" hidden="1" customHeight="1" x14ac:dyDescent="0.25"/>
    <row r="63590" ht="0" hidden="1" customHeight="1" x14ac:dyDescent="0.25"/>
    <row r="63591" ht="0" hidden="1" customHeight="1" x14ac:dyDescent="0.25"/>
    <row r="63592" ht="0" hidden="1" customHeight="1" x14ac:dyDescent="0.25"/>
    <row r="63593" ht="0" hidden="1" customHeight="1" x14ac:dyDescent="0.25"/>
    <row r="63594" ht="0" hidden="1" customHeight="1" x14ac:dyDescent="0.25"/>
    <row r="63595" ht="0" hidden="1" customHeight="1" x14ac:dyDescent="0.25"/>
    <row r="63596" ht="0" hidden="1" customHeight="1" x14ac:dyDescent="0.25"/>
    <row r="63597" ht="0" hidden="1" customHeight="1" x14ac:dyDescent="0.25"/>
    <row r="63598" ht="0" hidden="1" customHeight="1" x14ac:dyDescent="0.25"/>
    <row r="63599" ht="0" hidden="1" customHeight="1" x14ac:dyDescent="0.25"/>
    <row r="63600" ht="0" hidden="1" customHeight="1" x14ac:dyDescent="0.25"/>
    <row r="63601" ht="0" hidden="1" customHeight="1" x14ac:dyDescent="0.25"/>
    <row r="63602" ht="0" hidden="1" customHeight="1" x14ac:dyDescent="0.25"/>
    <row r="63603" ht="0" hidden="1" customHeight="1" x14ac:dyDescent="0.25"/>
    <row r="63604" ht="0" hidden="1" customHeight="1" x14ac:dyDescent="0.25"/>
    <row r="63605" ht="0" hidden="1" customHeight="1" x14ac:dyDescent="0.25"/>
    <row r="63606" ht="0" hidden="1" customHeight="1" x14ac:dyDescent="0.25"/>
    <row r="63607" ht="0" hidden="1" customHeight="1" x14ac:dyDescent="0.25"/>
    <row r="63608" ht="0" hidden="1" customHeight="1" x14ac:dyDescent="0.25"/>
    <row r="63609" ht="0" hidden="1" customHeight="1" x14ac:dyDescent="0.25"/>
    <row r="63610" ht="0" hidden="1" customHeight="1" x14ac:dyDescent="0.25"/>
    <row r="63611" ht="0" hidden="1" customHeight="1" x14ac:dyDescent="0.25"/>
    <row r="63612" ht="0" hidden="1" customHeight="1" x14ac:dyDescent="0.25"/>
    <row r="63613" ht="0" hidden="1" customHeight="1" x14ac:dyDescent="0.25"/>
    <row r="63614" ht="0" hidden="1" customHeight="1" x14ac:dyDescent="0.25"/>
    <row r="63615" ht="0" hidden="1" customHeight="1" x14ac:dyDescent="0.25"/>
    <row r="63616" ht="0" hidden="1" customHeight="1" x14ac:dyDescent="0.25"/>
    <row r="63617" ht="0" hidden="1" customHeight="1" x14ac:dyDescent="0.25"/>
    <row r="63618" ht="0" hidden="1" customHeight="1" x14ac:dyDescent="0.25"/>
    <row r="63619" ht="0" hidden="1" customHeight="1" x14ac:dyDescent="0.25"/>
    <row r="63620" ht="0" hidden="1" customHeight="1" x14ac:dyDescent="0.25"/>
    <row r="63621" ht="0" hidden="1" customHeight="1" x14ac:dyDescent="0.25"/>
    <row r="63622" ht="0" hidden="1" customHeight="1" x14ac:dyDescent="0.25"/>
    <row r="63623" ht="0" hidden="1" customHeight="1" x14ac:dyDescent="0.25"/>
    <row r="63624" ht="0" hidden="1" customHeight="1" x14ac:dyDescent="0.25"/>
    <row r="63625" ht="0" hidden="1" customHeight="1" x14ac:dyDescent="0.25"/>
    <row r="63626" ht="0" hidden="1" customHeight="1" x14ac:dyDescent="0.25"/>
    <row r="63627" ht="0" hidden="1" customHeight="1" x14ac:dyDescent="0.25"/>
    <row r="63628" ht="0" hidden="1" customHeight="1" x14ac:dyDescent="0.25"/>
    <row r="63629" ht="0" hidden="1" customHeight="1" x14ac:dyDescent="0.25"/>
    <row r="63630" ht="0" hidden="1" customHeight="1" x14ac:dyDescent="0.25"/>
    <row r="63631" ht="0" hidden="1" customHeight="1" x14ac:dyDescent="0.25"/>
    <row r="63632" ht="0" hidden="1" customHeight="1" x14ac:dyDescent="0.25"/>
    <row r="63633" ht="0" hidden="1" customHeight="1" x14ac:dyDescent="0.25"/>
    <row r="63634" ht="0" hidden="1" customHeight="1" x14ac:dyDescent="0.25"/>
    <row r="63635" ht="0" hidden="1" customHeight="1" x14ac:dyDescent="0.25"/>
    <row r="63636" ht="0" hidden="1" customHeight="1" x14ac:dyDescent="0.25"/>
    <row r="63637" ht="0" hidden="1" customHeight="1" x14ac:dyDescent="0.25"/>
    <row r="63638" ht="0" hidden="1" customHeight="1" x14ac:dyDescent="0.25"/>
    <row r="63639" ht="0" hidden="1" customHeight="1" x14ac:dyDescent="0.25"/>
    <row r="63640" ht="0" hidden="1" customHeight="1" x14ac:dyDescent="0.25"/>
    <row r="63641" ht="0" hidden="1" customHeight="1" x14ac:dyDescent="0.25"/>
    <row r="63642" ht="0" hidden="1" customHeight="1" x14ac:dyDescent="0.25"/>
    <row r="63643" ht="0" hidden="1" customHeight="1" x14ac:dyDescent="0.25"/>
    <row r="63644" ht="0" hidden="1" customHeight="1" x14ac:dyDescent="0.25"/>
    <row r="63645" ht="0" hidden="1" customHeight="1" x14ac:dyDescent="0.25"/>
    <row r="63646" ht="0" hidden="1" customHeight="1" x14ac:dyDescent="0.25"/>
    <row r="63647" ht="0" hidden="1" customHeight="1" x14ac:dyDescent="0.25"/>
    <row r="63648" ht="0" hidden="1" customHeight="1" x14ac:dyDescent="0.25"/>
    <row r="63649" ht="0" hidden="1" customHeight="1" x14ac:dyDescent="0.25"/>
    <row r="63650" ht="0" hidden="1" customHeight="1" x14ac:dyDescent="0.25"/>
    <row r="63651" ht="0" hidden="1" customHeight="1" x14ac:dyDescent="0.25"/>
    <row r="63652" ht="0" hidden="1" customHeight="1" x14ac:dyDescent="0.25"/>
    <row r="63653" ht="0" hidden="1" customHeight="1" x14ac:dyDescent="0.25"/>
    <row r="63654" ht="0" hidden="1" customHeight="1" x14ac:dyDescent="0.25"/>
    <row r="63655" ht="0" hidden="1" customHeight="1" x14ac:dyDescent="0.25"/>
    <row r="63656" ht="0" hidden="1" customHeight="1" x14ac:dyDescent="0.25"/>
    <row r="63657" ht="0" hidden="1" customHeight="1" x14ac:dyDescent="0.25"/>
    <row r="63658" ht="0" hidden="1" customHeight="1" x14ac:dyDescent="0.25"/>
    <row r="63659" ht="0" hidden="1" customHeight="1" x14ac:dyDescent="0.25"/>
    <row r="63660" ht="0" hidden="1" customHeight="1" x14ac:dyDescent="0.25"/>
    <row r="63661" ht="0" hidden="1" customHeight="1" x14ac:dyDescent="0.25"/>
    <row r="63662" ht="0" hidden="1" customHeight="1" x14ac:dyDescent="0.25"/>
    <row r="63663" ht="0" hidden="1" customHeight="1" x14ac:dyDescent="0.25"/>
    <row r="63664" ht="0" hidden="1" customHeight="1" x14ac:dyDescent="0.25"/>
    <row r="63665" ht="0" hidden="1" customHeight="1" x14ac:dyDescent="0.25"/>
    <row r="63666" ht="0" hidden="1" customHeight="1" x14ac:dyDescent="0.25"/>
    <row r="63667" ht="0" hidden="1" customHeight="1" x14ac:dyDescent="0.25"/>
    <row r="63668" ht="0" hidden="1" customHeight="1" x14ac:dyDescent="0.25"/>
    <row r="63669" ht="0" hidden="1" customHeight="1" x14ac:dyDescent="0.25"/>
    <row r="63670" ht="0" hidden="1" customHeight="1" x14ac:dyDescent="0.25"/>
    <row r="63671" ht="0" hidden="1" customHeight="1" x14ac:dyDescent="0.25"/>
    <row r="63672" ht="0" hidden="1" customHeight="1" x14ac:dyDescent="0.25"/>
    <row r="63673" ht="0" hidden="1" customHeight="1" x14ac:dyDescent="0.25"/>
    <row r="63674" ht="0" hidden="1" customHeight="1" x14ac:dyDescent="0.25"/>
    <row r="63675" ht="0" hidden="1" customHeight="1" x14ac:dyDescent="0.25"/>
    <row r="63676" ht="0" hidden="1" customHeight="1" x14ac:dyDescent="0.25"/>
    <row r="63677" ht="0" hidden="1" customHeight="1" x14ac:dyDescent="0.25"/>
    <row r="63678" ht="0" hidden="1" customHeight="1" x14ac:dyDescent="0.25"/>
    <row r="63679" ht="0" hidden="1" customHeight="1" x14ac:dyDescent="0.25"/>
    <row r="63680" ht="0" hidden="1" customHeight="1" x14ac:dyDescent="0.25"/>
    <row r="63681" ht="0" hidden="1" customHeight="1" x14ac:dyDescent="0.25"/>
    <row r="63682" ht="0" hidden="1" customHeight="1" x14ac:dyDescent="0.25"/>
    <row r="63683" ht="0" hidden="1" customHeight="1" x14ac:dyDescent="0.25"/>
    <row r="63684" ht="0" hidden="1" customHeight="1" x14ac:dyDescent="0.25"/>
    <row r="63685" ht="0" hidden="1" customHeight="1" x14ac:dyDescent="0.25"/>
    <row r="63686" ht="0" hidden="1" customHeight="1" x14ac:dyDescent="0.25"/>
    <row r="63687" ht="0" hidden="1" customHeight="1" x14ac:dyDescent="0.25"/>
    <row r="63688" ht="0" hidden="1" customHeight="1" x14ac:dyDescent="0.25"/>
    <row r="63689" ht="0" hidden="1" customHeight="1" x14ac:dyDescent="0.25"/>
    <row r="63690" ht="0" hidden="1" customHeight="1" x14ac:dyDescent="0.25"/>
    <row r="63691" ht="0" hidden="1" customHeight="1" x14ac:dyDescent="0.25"/>
    <row r="63692" ht="0" hidden="1" customHeight="1" x14ac:dyDescent="0.25"/>
    <row r="63693" ht="0" hidden="1" customHeight="1" x14ac:dyDescent="0.25"/>
    <row r="63694" ht="0" hidden="1" customHeight="1" x14ac:dyDescent="0.25"/>
    <row r="63695" ht="0" hidden="1" customHeight="1" x14ac:dyDescent="0.25"/>
    <row r="63696" ht="0" hidden="1" customHeight="1" x14ac:dyDescent="0.25"/>
    <row r="63697" ht="0" hidden="1" customHeight="1" x14ac:dyDescent="0.25"/>
    <row r="63698" ht="0" hidden="1" customHeight="1" x14ac:dyDescent="0.25"/>
    <row r="63699" ht="0" hidden="1" customHeight="1" x14ac:dyDescent="0.25"/>
    <row r="63700" ht="0" hidden="1" customHeight="1" x14ac:dyDescent="0.25"/>
    <row r="63701" ht="0" hidden="1" customHeight="1" x14ac:dyDescent="0.25"/>
    <row r="63702" ht="0" hidden="1" customHeight="1" x14ac:dyDescent="0.25"/>
    <row r="63703" ht="0" hidden="1" customHeight="1" x14ac:dyDescent="0.25"/>
    <row r="63704" ht="0" hidden="1" customHeight="1" x14ac:dyDescent="0.25"/>
    <row r="63705" ht="0" hidden="1" customHeight="1" x14ac:dyDescent="0.25"/>
    <row r="63706" ht="0" hidden="1" customHeight="1" x14ac:dyDescent="0.25"/>
    <row r="63707" ht="0" hidden="1" customHeight="1" x14ac:dyDescent="0.25"/>
    <row r="63708" ht="0" hidden="1" customHeight="1" x14ac:dyDescent="0.25"/>
    <row r="63709" ht="0" hidden="1" customHeight="1" x14ac:dyDescent="0.25"/>
    <row r="63710" ht="0" hidden="1" customHeight="1" x14ac:dyDescent="0.25"/>
    <row r="63711" ht="0" hidden="1" customHeight="1" x14ac:dyDescent="0.25"/>
    <row r="63712" ht="0" hidden="1" customHeight="1" x14ac:dyDescent="0.25"/>
    <row r="63713" ht="0" hidden="1" customHeight="1" x14ac:dyDescent="0.25"/>
    <row r="63714" ht="0" hidden="1" customHeight="1" x14ac:dyDescent="0.25"/>
    <row r="63715" ht="0" hidden="1" customHeight="1" x14ac:dyDescent="0.25"/>
    <row r="63716" ht="0" hidden="1" customHeight="1" x14ac:dyDescent="0.25"/>
    <row r="63717" ht="0" hidden="1" customHeight="1" x14ac:dyDescent="0.25"/>
    <row r="63718" ht="0" hidden="1" customHeight="1" x14ac:dyDescent="0.25"/>
    <row r="63719" ht="0" hidden="1" customHeight="1" x14ac:dyDescent="0.25"/>
    <row r="63720" ht="0" hidden="1" customHeight="1" x14ac:dyDescent="0.25"/>
    <row r="63721" ht="0" hidden="1" customHeight="1" x14ac:dyDescent="0.25"/>
    <row r="63722" ht="0" hidden="1" customHeight="1" x14ac:dyDescent="0.25"/>
    <row r="63723" ht="0" hidden="1" customHeight="1" x14ac:dyDescent="0.25"/>
    <row r="63724" ht="0" hidden="1" customHeight="1" x14ac:dyDescent="0.25"/>
    <row r="63725" ht="0" hidden="1" customHeight="1" x14ac:dyDescent="0.25"/>
    <row r="63726" ht="0" hidden="1" customHeight="1" x14ac:dyDescent="0.25"/>
    <row r="63727" ht="0" hidden="1" customHeight="1" x14ac:dyDescent="0.25"/>
    <row r="63728" ht="0" hidden="1" customHeight="1" x14ac:dyDescent="0.25"/>
    <row r="63729" ht="0" hidden="1" customHeight="1" x14ac:dyDescent="0.25"/>
    <row r="63730" ht="0" hidden="1" customHeight="1" x14ac:dyDescent="0.25"/>
    <row r="63731" ht="0" hidden="1" customHeight="1" x14ac:dyDescent="0.25"/>
    <row r="63732" ht="0" hidden="1" customHeight="1" x14ac:dyDescent="0.25"/>
    <row r="63733" ht="0" hidden="1" customHeight="1" x14ac:dyDescent="0.25"/>
    <row r="63734" ht="0" hidden="1" customHeight="1" x14ac:dyDescent="0.25"/>
    <row r="63735" ht="0" hidden="1" customHeight="1" x14ac:dyDescent="0.25"/>
    <row r="63736" ht="0" hidden="1" customHeight="1" x14ac:dyDescent="0.25"/>
    <row r="63737" ht="0" hidden="1" customHeight="1" x14ac:dyDescent="0.25"/>
    <row r="63738" ht="0" hidden="1" customHeight="1" x14ac:dyDescent="0.25"/>
    <row r="63739" ht="0" hidden="1" customHeight="1" x14ac:dyDescent="0.25"/>
    <row r="63740" ht="0" hidden="1" customHeight="1" x14ac:dyDescent="0.25"/>
    <row r="63741" ht="0" hidden="1" customHeight="1" x14ac:dyDescent="0.25"/>
    <row r="63742" ht="0" hidden="1" customHeight="1" x14ac:dyDescent="0.25"/>
    <row r="63743" ht="0" hidden="1" customHeight="1" x14ac:dyDescent="0.25"/>
    <row r="63744" ht="0" hidden="1" customHeight="1" x14ac:dyDescent="0.25"/>
    <row r="63745" ht="0" hidden="1" customHeight="1" x14ac:dyDescent="0.25"/>
    <row r="63746" ht="0" hidden="1" customHeight="1" x14ac:dyDescent="0.25"/>
    <row r="63747" ht="0" hidden="1" customHeight="1" x14ac:dyDescent="0.25"/>
    <row r="63748" ht="0" hidden="1" customHeight="1" x14ac:dyDescent="0.25"/>
    <row r="63749" ht="0" hidden="1" customHeight="1" x14ac:dyDescent="0.25"/>
    <row r="63750" ht="0" hidden="1" customHeight="1" x14ac:dyDescent="0.25"/>
    <row r="63751" ht="0" hidden="1" customHeight="1" x14ac:dyDescent="0.25"/>
    <row r="63752" ht="0" hidden="1" customHeight="1" x14ac:dyDescent="0.25"/>
    <row r="63753" ht="0" hidden="1" customHeight="1" x14ac:dyDescent="0.25"/>
    <row r="63754" ht="0" hidden="1" customHeight="1" x14ac:dyDescent="0.25"/>
    <row r="63755" ht="0" hidden="1" customHeight="1" x14ac:dyDescent="0.25"/>
    <row r="63756" ht="0" hidden="1" customHeight="1" x14ac:dyDescent="0.25"/>
    <row r="63757" ht="0" hidden="1" customHeight="1" x14ac:dyDescent="0.25"/>
    <row r="63758" ht="0" hidden="1" customHeight="1" x14ac:dyDescent="0.25"/>
    <row r="63759" ht="0" hidden="1" customHeight="1" x14ac:dyDescent="0.25"/>
    <row r="63760" ht="0" hidden="1" customHeight="1" x14ac:dyDescent="0.25"/>
    <row r="63761" ht="0" hidden="1" customHeight="1" x14ac:dyDescent="0.25"/>
    <row r="63762" ht="0" hidden="1" customHeight="1" x14ac:dyDescent="0.25"/>
    <row r="63763" ht="0" hidden="1" customHeight="1" x14ac:dyDescent="0.25"/>
    <row r="63764" ht="0" hidden="1" customHeight="1" x14ac:dyDescent="0.25"/>
    <row r="63765" ht="0" hidden="1" customHeight="1" x14ac:dyDescent="0.25"/>
    <row r="63766" ht="0" hidden="1" customHeight="1" x14ac:dyDescent="0.25"/>
    <row r="63767" ht="0" hidden="1" customHeight="1" x14ac:dyDescent="0.25"/>
    <row r="63768" ht="0" hidden="1" customHeight="1" x14ac:dyDescent="0.25"/>
    <row r="63769" ht="0" hidden="1" customHeight="1" x14ac:dyDescent="0.25"/>
    <row r="63770" ht="0" hidden="1" customHeight="1" x14ac:dyDescent="0.25"/>
    <row r="63771" ht="0" hidden="1" customHeight="1" x14ac:dyDescent="0.25"/>
    <row r="63772" ht="0" hidden="1" customHeight="1" x14ac:dyDescent="0.25"/>
    <row r="63773" ht="0" hidden="1" customHeight="1" x14ac:dyDescent="0.25"/>
    <row r="63774" ht="0" hidden="1" customHeight="1" x14ac:dyDescent="0.25"/>
    <row r="63775" ht="0" hidden="1" customHeight="1" x14ac:dyDescent="0.25"/>
    <row r="63776" ht="0" hidden="1" customHeight="1" x14ac:dyDescent="0.25"/>
    <row r="63777" ht="0" hidden="1" customHeight="1" x14ac:dyDescent="0.25"/>
    <row r="63778" ht="0" hidden="1" customHeight="1" x14ac:dyDescent="0.25"/>
    <row r="63779" ht="0" hidden="1" customHeight="1" x14ac:dyDescent="0.25"/>
    <row r="63780" ht="0" hidden="1" customHeight="1" x14ac:dyDescent="0.25"/>
    <row r="63781" ht="0" hidden="1" customHeight="1" x14ac:dyDescent="0.25"/>
    <row r="63782" ht="0" hidden="1" customHeight="1" x14ac:dyDescent="0.25"/>
    <row r="63783" ht="0" hidden="1" customHeight="1" x14ac:dyDescent="0.25"/>
    <row r="63784" ht="0" hidden="1" customHeight="1" x14ac:dyDescent="0.25"/>
    <row r="63785" ht="0" hidden="1" customHeight="1" x14ac:dyDescent="0.25"/>
    <row r="63786" ht="0" hidden="1" customHeight="1" x14ac:dyDescent="0.25"/>
    <row r="63787" ht="0" hidden="1" customHeight="1" x14ac:dyDescent="0.25"/>
    <row r="63788" ht="0" hidden="1" customHeight="1" x14ac:dyDescent="0.25"/>
    <row r="63789" ht="0" hidden="1" customHeight="1" x14ac:dyDescent="0.25"/>
    <row r="63790" ht="0" hidden="1" customHeight="1" x14ac:dyDescent="0.25"/>
    <row r="63791" ht="0" hidden="1" customHeight="1" x14ac:dyDescent="0.25"/>
    <row r="63792" ht="0" hidden="1" customHeight="1" x14ac:dyDescent="0.25"/>
    <row r="63793" ht="0" hidden="1" customHeight="1" x14ac:dyDescent="0.25"/>
    <row r="63794" ht="0" hidden="1" customHeight="1" x14ac:dyDescent="0.25"/>
    <row r="63795" ht="0" hidden="1" customHeight="1" x14ac:dyDescent="0.25"/>
    <row r="63796" ht="0" hidden="1" customHeight="1" x14ac:dyDescent="0.25"/>
    <row r="63797" ht="0" hidden="1" customHeight="1" x14ac:dyDescent="0.25"/>
    <row r="63798" ht="0" hidden="1" customHeight="1" x14ac:dyDescent="0.25"/>
    <row r="63799" ht="0" hidden="1" customHeight="1" x14ac:dyDescent="0.25"/>
    <row r="63800" ht="0" hidden="1" customHeight="1" x14ac:dyDescent="0.25"/>
    <row r="63801" ht="0" hidden="1" customHeight="1" x14ac:dyDescent="0.25"/>
    <row r="63802" ht="0" hidden="1" customHeight="1" x14ac:dyDescent="0.25"/>
    <row r="63803" ht="0" hidden="1" customHeight="1" x14ac:dyDescent="0.25"/>
    <row r="63804" ht="0" hidden="1" customHeight="1" x14ac:dyDescent="0.25"/>
    <row r="63805" ht="0" hidden="1" customHeight="1" x14ac:dyDescent="0.25"/>
    <row r="63806" ht="0" hidden="1" customHeight="1" x14ac:dyDescent="0.25"/>
    <row r="63807" ht="0" hidden="1" customHeight="1" x14ac:dyDescent="0.25"/>
    <row r="63808" ht="0" hidden="1" customHeight="1" x14ac:dyDescent="0.25"/>
    <row r="63809" ht="0" hidden="1" customHeight="1" x14ac:dyDescent="0.25"/>
    <row r="63810" ht="0" hidden="1" customHeight="1" x14ac:dyDescent="0.25"/>
    <row r="63811" ht="0" hidden="1" customHeight="1" x14ac:dyDescent="0.25"/>
    <row r="63812" ht="0" hidden="1" customHeight="1" x14ac:dyDescent="0.25"/>
    <row r="63813" ht="0" hidden="1" customHeight="1" x14ac:dyDescent="0.25"/>
    <row r="63814" ht="0" hidden="1" customHeight="1" x14ac:dyDescent="0.25"/>
    <row r="63815" ht="0" hidden="1" customHeight="1" x14ac:dyDescent="0.25"/>
    <row r="63816" ht="0" hidden="1" customHeight="1" x14ac:dyDescent="0.25"/>
    <row r="63817" ht="0" hidden="1" customHeight="1" x14ac:dyDescent="0.25"/>
    <row r="63818" ht="0" hidden="1" customHeight="1" x14ac:dyDescent="0.25"/>
    <row r="63819" ht="0" hidden="1" customHeight="1" x14ac:dyDescent="0.25"/>
    <row r="63820" ht="0" hidden="1" customHeight="1" x14ac:dyDescent="0.25"/>
    <row r="63821" ht="0" hidden="1" customHeight="1" x14ac:dyDescent="0.25"/>
    <row r="63822" ht="0" hidden="1" customHeight="1" x14ac:dyDescent="0.25"/>
    <row r="63823" ht="0" hidden="1" customHeight="1" x14ac:dyDescent="0.25"/>
    <row r="63824" ht="0" hidden="1" customHeight="1" x14ac:dyDescent="0.25"/>
    <row r="63825" ht="0" hidden="1" customHeight="1" x14ac:dyDescent="0.25"/>
    <row r="63826" ht="0" hidden="1" customHeight="1" x14ac:dyDescent="0.25"/>
    <row r="63827" ht="0" hidden="1" customHeight="1" x14ac:dyDescent="0.25"/>
    <row r="63828" ht="0" hidden="1" customHeight="1" x14ac:dyDescent="0.25"/>
    <row r="63829" ht="0" hidden="1" customHeight="1" x14ac:dyDescent="0.25"/>
    <row r="63830" ht="0" hidden="1" customHeight="1" x14ac:dyDescent="0.25"/>
    <row r="63831" ht="0" hidden="1" customHeight="1" x14ac:dyDescent="0.25"/>
    <row r="63832" ht="0" hidden="1" customHeight="1" x14ac:dyDescent="0.25"/>
    <row r="63833" ht="0" hidden="1" customHeight="1" x14ac:dyDescent="0.25"/>
    <row r="63834" ht="0" hidden="1" customHeight="1" x14ac:dyDescent="0.25"/>
    <row r="63835" ht="0" hidden="1" customHeight="1" x14ac:dyDescent="0.25"/>
    <row r="63836" ht="0" hidden="1" customHeight="1" x14ac:dyDescent="0.25"/>
    <row r="63837" ht="0" hidden="1" customHeight="1" x14ac:dyDescent="0.25"/>
    <row r="63838" ht="0" hidden="1" customHeight="1" x14ac:dyDescent="0.25"/>
    <row r="63839" ht="0" hidden="1" customHeight="1" x14ac:dyDescent="0.25"/>
    <row r="63840" ht="0" hidden="1" customHeight="1" x14ac:dyDescent="0.25"/>
    <row r="63841" ht="0" hidden="1" customHeight="1" x14ac:dyDescent="0.25"/>
    <row r="63842" ht="0" hidden="1" customHeight="1" x14ac:dyDescent="0.25"/>
    <row r="63843" ht="0" hidden="1" customHeight="1" x14ac:dyDescent="0.25"/>
    <row r="63844" ht="0" hidden="1" customHeight="1" x14ac:dyDescent="0.25"/>
    <row r="63845" ht="0" hidden="1" customHeight="1" x14ac:dyDescent="0.25"/>
    <row r="63846" ht="0" hidden="1" customHeight="1" x14ac:dyDescent="0.25"/>
    <row r="63847" ht="0" hidden="1" customHeight="1" x14ac:dyDescent="0.25"/>
    <row r="63848" ht="0" hidden="1" customHeight="1" x14ac:dyDescent="0.25"/>
    <row r="63849" ht="0" hidden="1" customHeight="1" x14ac:dyDescent="0.25"/>
    <row r="63850" ht="0" hidden="1" customHeight="1" x14ac:dyDescent="0.25"/>
    <row r="63851" ht="0" hidden="1" customHeight="1" x14ac:dyDescent="0.25"/>
    <row r="63852" ht="0" hidden="1" customHeight="1" x14ac:dyDescent="0.25"/>
    <row r="63853" ht="0" hidden="1" customHeight="1" x14ac:dyDescent="0.25"/>
    <row r="63854" ht="0" hidden="1" customHeight="1" x14ac:dyDescent="0.25"/>
    <row r="63855" ht="0" hidden="1" customHeight="1" x14ac:dyDescent="0.25"/>
    <row r="63856" ht="0" hidden="1" customHeight="1" x14ac:dyDescent="0.25"/>
    <row r="63857" ht="0" hidden="1" customHeight="1" x14ac:dyDescent="0.25"/>
    <row r="63858" ht="0" hidden="1" customHeight="1" x14ac:dyDescent="0.25"/>
    <row r="63859" ht="0" hidden="1" customHeight="1" x14ac:dyDescent="0.25"/>
    <row r="63860" ht="0" hidden="1" customHeight="1" x14ac:dyDescent="0.25"/>
    <row r="63861" ht="0" hidden="1" customHeight="1" x14ac:dyDescent="0.25"/>
    <row r="63862" ht="0" hidden="1" customHeight="1" x14ac:dyDescent="0.25"/>
    <row r="63863" ht="0" hidden="1" customHeight="1" x14ac:dyDescent="0.25"/>
    <row r="63864" ht="0" hidden="1" customHeight="1" x14ac:dyDescent="0.25"/>
    <row r="63865" ht="0" hidden="1" customHeight="1" x14ac:dyDescent="0.25"/>
    <row r="63866" ht="0" hidden="1" customHeight="1" x14ac:dyDescent="0.25"/>
    <row r="63867" ht="0" hidden="1" customHeight="1" x14ac:dyDescent="0.25"/>
    <row r="63868" ht="0" hidden="1" customHeight="1" x14ac:dyDescent="0.25"/>
    <row r="63869" ht="0" hidden="1" customHeight="1" x14ac:dyDescent="0.25"/>
    <row r="63870" ht="0" hidden="1" customHeight="1" x14ac:dyDescent="0.25"/>
    <row r="63871" ht="0" hidden="1" customHeight="1" x14ac:dyDescent="0.25"/>
    <row r="63872" ht="0" hidden="1" customHeight="1" x14ac:dyDescent="0.25"/>
    <row r="63873" ht="0" hidden="1" customHeight="1" x14ac:dyDescent="0.25"/>
    <row r="63874" ht="0" hidden="1" customHeight="1" x14ac:dyDescent="0.25"/>
    <row r="63875" ht="0" hidden="1" customHeight="1" x14ac:dyDescent="0.25"/>
    <row r="63876" ht="0" hidden="1" customHeight="1" x14ac:dyDescent="0.25"/>
    <row r="63877" ht="0" hidden="1" customHeight="1" x14ac:dyDescent="0.25"/>
    <row r="63878" ht="0" hidden="1" customHeight="1" x14ac:dyDescent="0.25"/>
    <row r="63879" ht="0" hidden="1" customHeight="1" x14ac:dyDescent="0.25"/>
    <row r="63880" ht="0" hidden="1" customHeight="1" x14ac:dyDescent="0.25"/>
    <row r="63881" ht="0" hidden="1" customHeight="1" x14ac:dyDescent="0.25"/>
    <row r="63882" ht="0" hidden="1" customHeight="1" x14ac:dyDescent="0.25"/>
    <row r="63883" ht="0" hidden="1" customHeight="1" x14ac:dyDescent="0.25"/>
    <row r="63884" ht="0" hidden="1" customHeight="1" x14ac:dyDescent="0.25"/>
    <row r="63885" ht="0" hidden="1" customHeight="1" x14ac:dyDescent="0.25"/>
    <row r="63886" ht="0" hidden="1" customHeight="1" x14ac:dyDescent="0.25"/>
    <row r="63887" ht="0" hidden="1" customHeight="1" x14ac:dyDescent="0.25"/>
    <row r="63888" ht="0" hidden="1" customHeight="1" x14ac:dyDescent="0.25"/>
    <row r="63889" ht="0" hidden="1" customHeight="1" x14ac:dyDescent="0.25"/>
    <row r="63890" ht="0" hidden="1" customHeight="1" x14ac:dyDescent="0.25"/>
    <row r="63891" ht="0" hidden="1" customHeight="1" x14ac:dyDescent="0.25"/>
    <row r="63892" ht="0" hidden="1" customHeight="1" x14ac:dyDescent="0.25"/>
    <row r="63893" ht="0" hidden="1" customHeight="1" x14ac:dyDescent="0.25"/>
    <row r="63894" ht="0" hidden="1" customHeight="1" x14ac:dyDescent="0.25"/>
    <row r="63895" ht="0" hidden="1" customHeight="1" x14ac:dyDescent="0.25"/>
    <row r="63896" ht="0" hidden="1" customHeight="1" x14ac:dyDescent="0.25"/>
    <row r="63897" ht="0" hidden="1" customHeight="1" x14ac:dyDescent="0.25"/>
    <row r="63898" ht="0" hidden="1" customHeight="1" x14ac:dyDescent="0.25"/>
    <row r="63899" ht="0" hidden="1" customHeight="1" x14ac:dyDescent="0.25"/>
    <row r="63900" ht="0" hidden="1" customHeight="1" x14ac:dyDescent="0.25"/>
    <row r="63901" ht="0" hidden="1" customHeight="1" x14ac:dyDescent="0.25"/>
    <row r="63902" ht="0" hidden="1" customHeight="1" x14ac:dyDescent="0.25"/>
    <row r="63903" ht="0" hidden="1" customHeight="1" x14ac:dyDescent="0.25"/>
    <row r="63904" ht="0" hidden="1" customHeight="1" x14ac:dyDescent="0.25"/>
    <row r="63905" ht="0" hidden="1" customHeight="1" x14ac:dyDescent="0.25"/>
    <row r="63906" ht="0" hidden="1" customHeight="1" x14ac:dyDescent="0.25"/>
    <row r="63907" ht="0" hidden="1" customHeight="1" x14ac:dyDescent="0.25"/>
    <row r="63908" ht="0" hidden="1" customHeight="1" x14ac:dyDescent="0.25"/>
    <row r="63909" ht="0" hidden="1" customHeight="1" x14ac:dyDescent="0.25"/>
    <row r="63910" ht="0" hidden="1" customHeight="1" x14ac:dyDescent="0.25"/>
    <row r="63911" ht="0" hidden="1" customHeight="1" x14ac:dyDescent="0.25"/>
    <row r="63912" ht="0" hidden="1" customHeight="1" x14ac:dyDescent="0.25"/>
    <row r="63913" ht="0" hidden="1" customHeight="1" x14ac:dyDescent="0.25"/>
    <row r="63914" ht="0" hidden="1" customHeight="1" x14ac:dyDescent="0.25"/>
    <row r="63915" ht="0" hidden="1" customHeight="1" x14ac:dyDescent="0.25"/>
    <row r="63916" ht="0" hidden="1" customHeight="1" x14ac:dyDescent="0.25"/>
    <row r="63917" ht="0" hidden="1" customHeight="1" x14ac:dyDescent="0.25"/>
    <row r="63918" ht="0" hidden="1" customHeight="1" x14ac:dyDescent="0.25"/>
    <row r="63919" ht="0" hidden="1" customHeight="1" x14ac:dyDescent="0.25"/>
    <row r="63920" ht="0" hidden="1" customHeight="1" x14ac:dyDescent="0.25"/>
    <row r="63921" ht="0" hidden="1" customHeight="1" x14ac:dyDescent="0.25"/>
    <row r="63922" ht="0" hidden="1" customHeight="1" x14ac:dyDescent="0.25"/>
    <row r="63923" ht="0" hidden="1" customHeight="1" x14ac:dyDescent="0.25"/>
    <row r="63924" ht="0" hidden="1" customHeight="1" x14ac:dyDescent="0.25"/>
    <row r="63925" ht="0" hidden="1" customHeight="1" x14ac:dyDescent="0.25"/>
    <row r="63926" ht="0" hidden="1" customHeight="1" x14ac:dyDescent="0.25"/>
    <row r="63927" ht="0" hidden="1" customHeight="1" x14ac:dyDescent="0.25"/>
    <row r="63928" ht="0" hidden="1" customHeight="1" x14ac:dyDescent="0.25"/>
    <row r="63929" ht="0" hidden="1" customHeight="1" x14ac:dyDescent="0.25"/>
    <row r="63930" ht="0" hidden="1" customHeight="1" x14ac:dyDescent="0.25"/>
    <row r="63931" ht="0" hidden="1" customHeight="1" x14ac:dyDescent="0.25"/>
    <row r="63932" ht="0" hidden="1" customHeight="1" x14ac:dyDescent="0.25"/>
    <row r="63933" ht="0" hidden="1" customHeight="1" x14ac:dyDescent="0.25"/>
    <row r="63934" ht="0" hidden="1" customHeight="1" x14ac:dyDescent="0.25"/>
    <row r="63935" ht="0" hidden="1" customHeight="1" x14ac:dyDescent="0.25"/>
    <row r="63936" ht="0" hidden="1" customHeight="1" x14ac:dyDescent="0.25"/>
    <row r="63937" ht="0" hidden="1" customHeight="1" x14ac:dyDescent="0.25"/>
    <row r="63938" ht="0" hidden="1" customHeight="1" x14ac:dyDescent="0.25"/>
    <row r="63939" ht="0" hidden="1" customHeight="1" x14ac:dyDescent="0.25"/>
    <row r="63940" ht="0" hidden="1" customHeight="1" x14ac:dyDescent="0.25"/>
    <row r="63941" ht="0" hidden="1" customHeight="1" x14ac:dyDescent="0.25"/>
    <row r="63942" ht="0" hidden="1" customHeight="1" x14ac:dyDescent="0.25"/>
    <row r="63943" ht="0" hidden="1" customHeight="1" x14ac:dyDescent="0.25"/>
    <row r="63944" ht="0" hidden="1" customHeight="1" x14ac:dyDescent="0.25"/>
    <row r="63945" ht="0" hidden="1" customHeight="1" x14ac:dyDescent="0.25"/>
    <row r="63946" ht="0" hidden="1" customHeight="1" x14ac:dyDescent="0.25"/>
    <row r="63947" ht="0" hidden="1" customHeight="1" x14ac:dyDescent="0.25"/>
    <row r="63948" ht="0" hidden="1" customHeight="1" x14ac:dyDescent="0.25"/>
    <row r="63949" ht="0" hidden="1" customHeight="1" x14ac:dyDescent="0.25"/>
    <row r="63950" ht="0" hidden="1" customHeight="1" x14ac:dyDescent="0.25"/>
    <row r="63951" ht="0" hidden="1" customHeight="1" x14ac:dyDescent="0.25"/>
    <row r="63952" ht="0" hidden="1" customHeight="1" x14ac:dyDescent="0.25"/>
    <row r="63953" ht="0" hidden="1" customHeight="1" x14ac:dyDescent="0.25"/>
    <row r="63954" ht="0" hidden="1" customHeight="1" x14ac:dyDescent="0.25"/>
    <row r="63955" ht="0" hidden="1" customHeight="1" x14ac:dyDescent="0.25"/>
    <row r="63956" ht="0" hidden="1" customHeight="1" x14ac:dyDescent="0.25"/>
    <row r="63957" ht="0" hidden="1" customHeight="1" x14ac:dyDescent="0.25"/>
    <row r="63958" ht="0" hidden="1" customHeight="1" x14ac:dyDescent="0.25"/>
    <row r="63959" ht="0" hidden="1" customHeight="1" x14ac:dyDescent="0.25"/>
    <row r="63960" ht="0" hidden="1" customHeight="1" x14ac:dyDescent="0.25"/>
    <row r="63961" ht="0" hidden="1" customHeight="1" x14ac:dyDescent="0.25"/>
    <row r="63962" ht="0" hidden="1" customHeight="1" x14ac:dyDescent="0.25"/>
    <row r="63963" ht="0" hidden="1" customHeight="1" x14ac:dyDescent="0.25"/>
    <row r="63964" ht="0" hidden="1" customHeight="1" x14ac:dyDescent="0.25"/>
    <row r="63965" ht="0" hidden="1" customHeight="1" x14ac:dyDescent="0.25"/>
    <row r="63966" ht="0" hidden="1" customHeight="1" x14ac:dyDescent="0.25"/>
    <row r="63967" ht="0" hidden="1" customHeight="1" x14ac:dyDescent="0.25"/>
    <row r="63968" ht="0" hidden="1" customHeight="1" x14ac:dyDescent="0.25"/>
    <row r="63969" ht="0" hidden="1" customHeight="1" x14ac:dyDescent="0.25"/>
    <row r="63970" ht="0" hidden="1" customHeight="1" x14ac:dyDescent="0.25"/>
    <row r="63971" ht="0" hidden="1" customHeight="1" x14ac:dyDescent="0.25"/>
    <row r="63972" ht="0" hidden="1" customHeight="1" x14ac:dyDescent="0.25"/>
    <row r="63973" ht="0" hidden="1" customHeight="1" x14ac:dyDescent="0.25"/>
    <row r="63974" ht="0" hidden="1" customHeight="1" x14ac:dyDescent="0.25"/>
    <row r="63975" ht="0" hidden="1" customHeight="1" x14ac:dyDescent="0.25"/>
    <row r="63976" ht="0" hidden="1" customHeight="1" x14ac:dyDescent="0.25"/>
    <row r="63977" ht="0" hidden="1" customHeight="1" x14ac:dyDescent="0.25"/>
    <row r="63978" ht="0" hidden="1" customHeight="1" x14ac:dyDescent="0.25"/>
    <row r="63979" ht="0" hidden="1" customHeight="1" x14ac:dyDescent="0.25"/>
    <row r="63980" ht="0" hidden="1" customHeight="1" x14ac:dyDescent="0.25"/>
    <row r="63981" ht="0" hidden="1" customHeight="1" x14ac:dyDescent="0.25"/>
    <row r="63982" ht="0" hidden="1" customHeight="1" x14ac:dyDescent="0.25"/>
    <row r="63983" ht="0" hidden="1" customHeight="1" x14ac:dyDescent="0.25"/>
    <row r="63984" ht="0" hidden="1" customHeight="1" x14ac:dyDescent="0.25"/>
    <row r="63985" ht="0" hidden="1" customHeight="1" x14ac:dyDescent="0.25"/>
    <row r="63986" ht="0" hidden="1" customHeight="1" x14ac:dyDescent="0.25"/>
    <row r="63987" ht="0" hidden="1" customHeight="1" x14ac:dyDescent="0.25"/>
    <row r="63988" ht="0" hidden="1" customHeight="1" x14ac:dyDescent="0.25"/>
    <row r="63989" ht="0" hidden="1" customHeight="1" x14ac:dyDescent="0.25"/>
    <row r="63990" ht="0" hidden="1" customHeight="1" x14ac:dyDescent="0.25"/>
    <row r="63991" ht="0" hidden="1" customHeight="1" x14ac:dyDescent="0.25"/>
    <row r="63992" ht="0" hidden="1" customHeight="1" x14ac:dyDescent="0.25"/>
    <row r="63993" ht="0" hidden="1" customHeight="1" x14ac:dyDescent="0.25"/>
    <row r="63994" ht="0" hidden="1" customHeight="1" x14ac:dyDescent="0.25"/>
    <row r="63995" ht="0" hidden="1" customHeight="1" x14ac:dyDescent="0.25"/>
    <row r="63996" ht="0" hidden="1" customHeight="1" x14ac:dyDescent="0.25"/>
    <row r="63997" ht="0" hidden="1" customHeight="1" x14ac:dyDescent="0.25"/>
    <row r="63998" ht="0" hidden="1" customHeight="1" x14ac:dyDescent="0.25"/>
    <row r="63999" ht="0" hidden="1" customHeight="1" x14ac:dyDescent="0.25"/>
    <row r="64000" ht="0" hidden="1" customHeight="1" x14ac:dyDescent="0.25"/>
    <row r="64001" ht="0" hidden="1" customHeight="1" x14ac:dyDescent="0.25"/>
    <row r="64002" ht="0" hidden="1" customHeight="1" x14ac:dyDescent="0.25"/>
    <row r="64003" ht="0" hidden="1" customHeight="1" x14ac:dyDescent="0.25"/>
    <row r="64004" ht="0" hidden="1" customHeight="1" x14ac:dyDescent="0.25"/>
    <row r="64005" ht="0" hidden="1" customHeight="1" x14ac:dyDescent="0.25"/>
    <row r="64006" ht="0" hidden="1" customHeight="1" x14ac:dyDescent="0.25"/>
    <row r="64007" ht="0" hidden="1" customHeight="1" x14ac:dyDescent="0.25"/>
    <row r="64008" ht="0" hidden="1" customHeight="1" x14ac:dyDescent="0.25"/>
    <row r="64009" ht="0" hidden="1" customHeight="1" x14ac:dyDescent="0.25"/>
    <row r="64010" ht="0" hidden="1" customHeight="1" x14ac:dyDescent="0.25"/>
    <row r="64011" ht="0" hidden="1" customHeight="1" x14ac:dyDescent="0.25"/>
    <row r="64012" ht="0" hidden="1" customHeight="1" x14ac:dyDescent="0.25"/>
    <row r="64013" ht="0" hidden="1" customHeight="1" x14ac:dyDescent="0.25"/>
    <row r="64014" ht="0" hidden="1" customHeight="1" x14ac:dyDescent="0.25"/>
    <row r="64015" ht="0" hidden="1" customHeight="1" x14ac:dyDescent="0.25"/>
    <row r="64016" ht="0" hidden="1" customHeight="1" x14ac:dyDescent="0.25"/>
    <row r="64017" ht="0" hidden="1" customHeight="1" x14ac:dyDescent="0.25"/>
    <row r="64018" ht="0" hidden="1" customHeight="1" x14ac:dyDescent="0.25"/>
    <row r="64019" ht="0" hidden="1" customHeight="1" x14ac:dyDescent="0.25"/>
    <row r="64020" ht="0" hidden="1" customHeight="1" x14ac:dyDescent="0.25"/>
    <row r="64021" ht="0" hidden="1" customHeight="1" x14ac:dyDescent="0.25"/>
    <row r="64022" ht="0" hidden="1" customHeight="1" x14ac:dyDescent="0.25"/>
    <row r="64023" ht="0" hidden="1" customHeight="1" x14ac:dyDescent="0.25"/>
    <row r="64024" ht="0" hidden="1" customHeight="1" x14ac:dyDescent="0.25"/>
    <row r="64025" ht="0" hidden="1" customHeight="1" x14ac:dyDescent="0.25"/>
    <row r="64026" ht="0" hidden="1" customHeight="1" x14ac:dyDescent="0.25"/>
    <row r="64027" ht="0" hidden="1" customHeight="1" x14ac:dyDescent="0.25"/>
    <row r="64028" ht="0" hidden="1" customHeight="1" x14ac:dyDescent="0.25"/>
    <row r="64029" ht="0" hidden="1" customHeight="1" x14ac:dyDescent="0.25"/>
    <row r="64030" ht="0" hidden="1" customHeight="1" x14ac:dyDescent="0.25"/>
    <row r="64031" ht="0" hidden="1" customHeight="1" x14ac:dyDescent="0.25"/>
    <row r="64032" ht="0" hidden="1" customHeight="1" x14ac:dyDescent="0.25"/>
    <row r="64033" ht="0" hidden="1" customHeight="1" x14ac:dyDescent="0.25"/>
    <row r="64034" ht="0" hidden="1" customHeight="1" x14ac:dyDescent="0.25"/>
    <row r="64035" ht="0" hidden="1" customHeight="1" x14ac:dyDescent="0.25"/>
    <row r="64036" ht="0" hidden="1" customHeight="1" x14ac:dyDescent="0.25"/>
    <row r="64037" ht="0" hidden="1" customHeight="1" x14ac:dyDescent="0.25"/>
    <row r="64038" ht="0" hidden="1" customHeight="1" x14ac:dyDescent="0.25"/>
    <row r="64039" ht="0" hidden="1" customHeight="1" x14ac:dyDescent="0.25"/>
    <row r="64040" ht="0" hidden="1" customHeight="1" x14ac:dyDescent="0.25"/>
    <row r="64041" ht="0" hidden="1" customHeight="1" x14ac:dyDescent="0.25"/>
    <row r="64042" ht="0" hidden="1" customHeight="1" x14ac:dyDescent="0.25"/>
    <row r="64043" ht="0" hidden="1" customHeight="1" x14ac:dyDescent="0.25"/>
    <row r="64044" ht="0" hidden="1" customHeight="1" x14ac:dyDescent="0.25"/>
    <row r="64045" ht="0" hidden="1" customHeight="1" x14ac:dyDescent="0.25"/>
    <row r="64046" ht="0" hidden="1" customHeight="1" x14ac:dyDescent="0.25"/>
    <row r="64047" ht="0" hidden="1" customHeight="1" x14ac:dyDescent="0.25"/>
    <row r="64048" ht="0" hidden="1" customHeight="1" x14ac:dyDescent="0.25"/>
    <row r="64049" ht="0" hidden="1" customHeight="1" x14ac:dyDescent="0.25"/>
    <row r="64050" ht="0" hidden="1" customHeight="1" x14ac:dyDescent="0.25"/>
    <row r="64051" ht="0" hidden="1" customHeight="1" x14ac:dyDescent="0.25"/>
    <row r="64052" ht="0" hidden="1" customHeight="1" x14ac:dyDescent="0.25"/>
    <row r="64053" ht="0" hidden="1" customHeight="1" x14ac:dyDescent="0.25"/>
    <row r="64054" ht="0" hidden="1" customHeight="1" x14ac:dyDescent="0.25"/>
    <row r="64055" ht="0" hidden="1" customHeight="1" x14ac:dyDescent="0.25"/>
    <row r="64056" ht="0" hidden="1" customHeight="1" x14ac:dyDescent="0.25"/>
    <row r="64057" ht="0" hidden="1" customHeight="1" x14ac:dyDescent="0.25"/>
    <row r="64058" ht="0" hidden="1" customHeight="1" x14ac:dyDescent="0.25"/>
    <row r="64059" ht="0" hidden="1" customHeight="1" x14ac:dyDescent="0.25"/>
    <row r="64060" ht="0" hidden="1" customHeight="1" x14ac:dyDescent="0.25"/>
    <row r="64061" ht="0" hidden="1" customHeight="1" x14ac:dyDescent="0.25"/>
    <row r="64062" ht="0" hidden="1" customHeight="1" x14ac:dyDescent="0.25"/>
    <row r="64063" ht="0" hidden="1" customHeight="1" x14ac:dyDescent="0.25"/>
    <row r="64064" ht="0" hidden="1" customHeight="1" x14ac:dyDescent="0.25"/>
    <row r="64065" ht="0" hidden="1" customHeight="1" x14ac:dyDescent="0.25"/>
    <row r="64066" ht="0" hidden="1" customHeight="1" x14ac:dyDescent="0.25"/>
    <row r="64067" ht="0" hidden="1" customHeight="1" x14ac:dyDescent="0.25"/>
    <row r="64068" ht="0" hidden="1" customHeight="1" x14ac:dyDescent="0.25"/>
    <row r="64069" ht="0" hidden="1" customHeight="1" x14ac:dyDescent="0.25"/>
    <row r="64070" ht="0" hidden="1" customHeight="1" x14ac:dyDescent="0.25"/>
    <row r="64071" ht="0" hidden="1" customHeight="1" x14ac:dyDescent="0.25"/>
    <row r="64072" ht="0" hidden="1" customHeight="1" x14ac:dyDescent="0.25"/>
    <row r="64073" ht="0" hidden="1" customHeight="1" x14ac:dyDescent="0.25"/>
    <row r="64074" ht="0" hidden="1" customHeight="1" x14ac:dyDescent="0.25"/>
    <row r="64075" ht="0" hidden="1" customHeight="1" x14ac:dyDescent="0.25"/>
    <row r="64076" ht="0" hidden="1" customHeight="1" x14ac:dyDescent="0.25"/>
    <row r="64077" ht="0" hidden="1" customHeight="1" x14ac:dyDescent="0.25"/>
    <row r="64078" ht="0" hidden="1" customHeight="1" x14ac:dyDescent="0.25"/>
    <row r="64079" ht="0" hidden="1" customHeight="1" x14ac:dyDescent="0.25"/>
    <row r="64080" ht="0" hidden="1" customHeight="1" x14ac:dyDescent="0.25"/>
    <row r="64081" ht="0" hidden="1" customHeight="1" x14ac:dyDescent="0.25"/>
    <row r="64082" ht="0" hidden="1" customHeight="1" x14ac:dyDescent="0.25"/>
    <row r="64083" ht="0" hidden="1" customHeight="1" x14ac:dyDescent="0.25"/>
    <row r="64084" ht="0" hidden="1" customHeight="1" x14ac:dyDescent="0.25"/>
    <row r="64085" ht="0" hidden="1" customHeight="1" x14ac:dyDescent="0.25"/>
    <row r="64086" ht="0" hidden="1" customHeight="1" x14ac:dyDescent="0.25"/>
    <row r="64087" ht="0" hidden="1" customHeight="1" x14ac:dyDescent="0.25"/>
    <row r="64088" ht="0" hidden="1" customHeight="1" x14ac:dyDescent="0.25"/>
    <row r="64089" ht="0" hidden="1" customHeight="1" x14ac:dyDescent="0.25"/>
    <row r="64090" ht="0" hidden="1" customHeight="1" x14ac:dyDescent="0.25"/>
    <row r="64091" ht="0" hidden="1" customHeight="1" x14ac:dyDescent="0.25"/>
    <row r="64092" ht="0" hidden="1" customHeight="1" x14ac:dyDescent="0.25"/>
    <row r="64093" ht="0" hidden="1" customHeight="1" x14ac:dyDescent="0.25"/>
    <row r="64094" ht="0" hidden="1" customHeight="1" x14ac:dyDescent="0.25"/>
    <row r="64095" ht="0" hidden="1" customHeight="1" x14ac:dyDescent="0.25"/>
    <row r="64096" ht="0" hidden="1" customHeight="1" x14ac:dyDescent="0.25"/>
    <row r="64097" ht="0" hidden="1" customHeight="1" x14ac:dyDescent="0.25"/>
    <row r="64098" ht="0" hidden="1" customHeight="1" x14ac:dyDescent="0.25"/>
    <row r="64099" ht="0" hidden="1" customHeight="1" x14ac:dyDescent="0.25"/>
    <row r="64100" ht="0" hidden="1" customHeight="1" x14ac:dyDescent="0.25"/>
    <row r="64101" ht="0" hidden="1" customHeight="1" x14ac:dyDescent="0.25"/>
    <row r="64102" ht="0" hidden="1" customHeight="1" x14ac:dyDescent="0.25"/>
    <row r="64103" ht="0" hidden="1" customHeight="1" x14ac:dyDescent="0.25"/>
    <row r="64104" ht="0" hidden="1" customHeight="1" x14ac:dyDescent="0.25"/>
    <row r="64105" ht="0" hidden="1" customHeight="1" x14ac:dyDescent="0.25"/>
    <row r="64106" ht="0" hidden="1" customHeight="1" x14ac:dyDescent="0.25"/>
    <row r="64107" ht="0" hidden="1" customHeight="1" x14ac:dyDescent="0.25"/>
    <row r="64108" ht="0" hidden="1" customHeight="1" x14ac:dyDescent="0.25"/>
    <row r="64109" ht="0" hidden="1" customHeight="1" x14ac:dyDescent="0.25"/>
    <row r="64110" ht="0" hidden="1" customHeight="1" x14ac:dyDescent="0.25"/>
    <row r="64111" ht="0" hidden="1" customHeight="1" x14ac:dyDescent="0.25"/>
    <row r="64112" ht="0" hidden="1" customHeight="1" x14ac:dyDescent="0.25"/>
    <row r="64113" ht="0" hidden="1" customHeight="1" x14ac:dyDescent="0.25"/>
    <row r="64114" ht="0" hidden="1" customHeight="1" x14ac:dyDescent="0.25"/>
    <row r="64115" ht="0" hidden="1" customHeight="1" x14ac:dyDescent="0.25"/>
    <row r="64116" ht="0" hidden="1" customHeight="1" x14ac:dyDescent="0.25"/>
    <row r="64117" ht="0" hidden="1" customHeight="1" x14ac:dyDescent="0.25"/>
    <row r="64118" ht="0" hidden="1" customHeight="1" x14ac:dyDescent="0.25"/>
    <row r="64119" ht="0" hidden="1" customHeight="1" x14ac:dyDescent="0.25"/>
    <row r="64120" ht="0" hidden="1" customHeight="1" x14ac:dyDescent="0.25"/>
    <row r="64121" ht="0" hidden="1" customHeight="1" x14ac:dyDescent="0.25"/>
    <row r="64122" ht="0" hidden="1" customHeight="1" x14ac:dyDescent="0.25"/>
    <row r="64123" ht="0" hidden="1" customHeight="1" x14ac:dyDescent="0.25"/>
    <row r="64124" ht="0" hidden="1" customHeight="1" x14ac:dyDescent="0.25"/>
    <row r="64125" ht="0" hidden="1" customHeight="1" x14ac:dyDescent="0.25"/>
    <row r="64126" ht="0" hidden="1" customHeight="1" x14ac:dyDescent="0.25"/>
    <row r="64127" ht="0" hidden="1" customHeight="1" x14ac:dyDescent="0.25"/>
    <row r="64128" ht="0" hidden="1" customHeight="1" x14ac:dyDescent="0.25"/>
    <row r="64129" ht="0" hidden="1" customHeight="1" x14ac:dyDescent="0.25"/>
    <row r="64130" ht="0" hidden="1" customHeight="1" x14ac:dyDescent="0.25"/>
    <row r="64131" ht="0" hidden="1" customHeight="1" x14ac:dyDescent="0.25"/>
    <row r="64132" ht="0" hidden="1" customHeight="1" x14ac:dyDescent="0.25"/>
    <row r="64133" ht="0" hidden="1" customHeight="1" x14ac:dyDescent="0.25"/>
    <row r="64134" ht="0" hidden="1" customHeight="1" x14ac:dyDescent="0.25"/>
    <row r="64135" ht="0" hidden="1" customHeight="1" x14ac:dyDescent="0.25"/>
    <row r="64136" ht="0" hidden="1" customHeight="1" x14ac:dyDescent="0.25"/>
    <row r="64137" ht="0" hidden="1" customHeight="1" x14ac:dyDescent="0.25"/>
    <row r="64138" ht="0" hidden="1" customHeight="1" x14ac:dyDescent="0.25"/>
    <row r="64139" ht="0" hidden="1" customHeight="1" x14ac:dyDescent="0.25"/>
    <row r="64140" ht="0" hidden="1" customHeight="1" x14ac:dyDescent="0.25"/>
    <row r="64141" ht="0" hidden="1" customHeight="1" x14ac:dyDescent="0.25"/>
    <row r="64142" ht="0" hidden="1" customHeight="1" x14ac:dyDescent="0.25"/>
    <row r="64143" ht="0" hidden="1" customHeight="1" x14ac:dyDescent="0.25"/>
    <row r="64144" ht="0" hidden="1" customHeight="1" x14ac:dyDescent="0.25"/>
    <row r="64145" ht="0" hidden="1" customHeight="1" x14ac:dyDescent="0.25"/>
    <row r="64146" ht="0" hidden="1" customHeight="1" x14ac:dyDescent="0.25"/>
    <row r="64147" ht="0" hidden="1" customHeight="1" x14ac:dyDescent="0.25"/>
    <row r="64148" ht="0" hidden="1" customHeight="1" x14ac:dyDescent="0.25"/>
    <row r="64149" ht="0" hidden="1" customHeight="1" x14ac:dyDescent="0.25"/>
    <row r="64150" ht="0" hidden="1" customHeight="1" x14ac:dyDescent="0.25"/>
    <row r="64151" ht="0" hidden="1" customHeight="1" x14ac:dyDescent="0.25"/>
    <row r="64152" ht="0" hidden="1" customHeight="1" x14ac:dyDescent="0.25"/>
    <row r="64153" ht="0" hidden="1" customHeight="1" x14ac:dyDescent="0.25"/>
    <row r="64154" ht="0" hidden="1" customHeight="1" x14ac:dyDescent="0.25"/>
    <row r="64155" ht="0" hidden="1" customHeight="1" x14ac:dyDescent="0.25"/>
    <row r="64156" ht="0" hidden="1" customHeight="1" x14ac:dyDescent="0.25"/>
    <row r="64157" ht="0" hidden="1" customHeight="1" x14ac:dyDescent="0.25"/>
    <row r="64158" ht="0" hidden="1" customHeight="1" x14ac:dyDescent="0.25"/>
    <row r="64159" ht="0" hidden="1" customHeight="1" x14ac:dyDescent="0.25"/>
    <row r="64160" ht="0" hidden="1" customHeight="1" x14ac:dyDescent="0.25"/>
    <row r="64161" ht="0" hidden="1" customHeight="1" x14ac:dyDescent="0.25"/>
    <row r="64162" ht="0" hidden="1" customHeight="1" x14ac:dyDescent="0.25"/>
    <row r="64163" ht="0" hidden="1" customHeight="1" x14ac:dyDescent="0.25"/>
    <row r="64164" ht="0" hidden="1" customHeight="1" x14ac:dyDescent="0.25"/>
    <row r="64165" ht="0" hidden="1" customHeight="1" x14ac:dyDescent="0.25"/>
    <row r="64166" ht="0" hidden="1" customHeight="1" x14ac:dyDescent="0.25"/>
    <row r="64167" ht="0" hidden="1" customHeight="1" x14ac:dyDescent="0.25"/>
    <row r="64168" ht="0" hidden="1" customHeight="1" x14ac:dyDescent="0.25"/>
    <row r="64169" ht="0" hidden="1" customHeight="1" x14ac:dyDescent="0.25"/>
    <row r="64170" ht="0" hidden="1" customHeight="1" x14ac:dyDescent="0.25"/>
    <row r="64171" ht="0" hidden="1" customHeight="1" x14ac:dyDescent="0.25"/>
    <row r="64172" ht="0" hidden="1" customHeight="1" x14ac:dyDescent="0.25"/>
    <row r="64173" ht="0" hidden="1" customHeight="1" x14ac:dyDescent="0.25"/>
    <row r="64174" ht="0" hidden="1" customHeight="1" x14ac:dyDescent="0.25"/>
    <row r="64175" ht="0" hidden="1" customHeight="1" x14ac:dyDescent="0.25"/>
    <row r="64176" ht="0" hidden="1" customHeight="1" x14ac:dyDescent="0.25"/>
    <row r="64177" ht="0" hidden="1" customHeight="1" x14ac:dyDescent="0.25"/>
    <row r="64178" ht="0" hidden="1" customHeight="1" x14ac:dyDescent="0.25"/>
    <row r="64179" ht="0" hidden="1" customHeight="1" x14ac:dyDescent="0.25"/>
    <row r="64180" ht="0" hidden="1" customHeight="1" x14ac:dyDescent="0.25"/>
    <row r="64181" ht="0" hidden="1" customHeight="1" x14ac:dyDescent="0.25"/>
    <row r="64182" ht="0" hidden="1" customHeight="1" x14ac:dyDescent="0.25"/>
    <row r="64183" ht="0" hidden="1" customHeight="1" x14ac:dyDescent="0.25"/>
    <row r="64184" ht="0" hidden="1" customHeight="1" x14ac:dyDescent="0.25"/>
    <row r="64185" ht="0" hidden="1" customHeight="1" x14ac:dyDescent="0.25"/>
    <row r="64186" ht="0" hidden="1" customHeight="1" x14ac:dyDescent="0.25"/>
    <row r="64187" ht="0" hidden="1" customHeight="1" x14ac:dyDescent="0.25"/>
    <row r="64188" ht="0" hidden="1" customHeight="1" x14ac:dyDescent="0.25"/>
    <row r="64189" ht="0" hidden="1" customHeight="1" x14ac:dyDescent="0.25"/>
    <row r="64190" ht="0" hidden="1" customHeight="1" x14ac:dyDescent="0.25"/>
    <row r="64191" ht="0" hidden="1" customHeight="1" x14ac:dyDescent="0.25"/>
    <row r="64192" ht="0" hidden="1" customHeight="1" x14ac:dyDescent="0.25"/>
    <row r="64193" ht="0" hidden="1" customHeight="1" x14ac:dyDescent="0.25"/>
    <row r="64194" ht="0" hidden="1" customHeight="1" x14ac:dyDescent="0.25"/>
    <row r="64195" ht="0" hidden="1" customHeight="1" x14ac:dyDescent="0.25"/>
    <row r="64196" ht="0" hidden="1" customHeight="1" x14ac:dyDescent="0.25"/>
    <row r="64197" ht="0" hidden="1" customHeight="1" x14ac:dyDescent="0.25"/>
    <row r="64198" ht="0" hidden="1" customHeight="1" x14ac:dyDescent="0.25"/>
    <row r="64199" ht="0" hidden="1" customHeight="1" x14ac:dyDescent="0.25"/>
    <row r="64200" ht="0" hidden="1" customHeight="1" x14ac:dyDescent="0.25"/>
    <row r="64201" ht="0" hidden="1" customHeight="1" x14ac:dyDescent="0.25"/>
    <row r="64202" ht="0" hidden="1" customHeight="1" x14ac:dyDescent="0.25"/>
    <row r="64203" ht="0" hidden="1" customHeight="1" x14ac:dyDescent="0.25"/>
    <row r="64204" ht="0" hidden="1" customHeight="1" x14ac:dyDescent="0.25"/>
    <row r="64205" ht="0" hidden="1" customHeight="1" x14ac:dyDescent="0.25"/>
    <row r="64206" ht="0" hidden="1" customHeight="1" x14ac:dyDescent="0.25"/>
    <row r="64207" ht="0" hidden="1" customHeight="1" x14ac:dyDescent="0.25"/>
    <row r="64208" ht="0" hidden="1" customHeight="1" x14ac:dyDescent="0.25"/>
    <row r="64209" ht="0" hidden="1" customHeight="1" x14ac:dyDescent="0.25"/>
    <row r="64210" ht="0" hidden="1" customHeight="1" x14ac:dyDescent="0.25"/>
    <row r="64211" ht="0" hidden="1" customHeight="1" x14ac:dyDescent="0.25"/>
    <row r="64212" ht="0" hidden="1" customHeight="1" x14ac:dyDescent="0.25"/>
    <row r="64213" ht="0" hidden="1" customHeight="1" x14ac:dyDescent="0.25"/>
    <row r="64214" ht="0" hidden="1" customHeight="1" x14ac:dyDescent="0.25"/>
    <row r="64215" ht="0" hidden="1" customHeight="1" x14ac:dyDescent="0.25"/>
    <row r="64216" ht="0" hidden="1" customHeight="1" x14ac:dyDescent="0.25"/>
    <row r="64217" ht="0" hidden="1" customHeight="1" x14ac:dyDescent="0.25"/>
    <row r="64218" ht="0" hidden="1" customHeight="1" x14ac:dyDescent="0.25"/>
    <row r="64219" ht="0" hidden="1" customHeight="1" x14ac:dyDescent="0.25"/>
    <row r="64220" ht="0" hidden="1" customHeight="1" x14ac:dyDescent="0.25"/>
    <row r="64221" ht="0" hidden="1" customHeight="1" x14ac:dyDescent="0.25"/>
    <row r="64222" ht="0" hidden="1" customHeight="1" x14ac:dyDescent="0.25"/>
    <row r="64223" ht="0" hidden="1" customHeight="1" x14ac:dyDescent="0.25"/>
    <row r="64224" ht="0" hidden="1" customHeight="1" x14ac:dyDescent="0.25"/>
    <row r="64225" ht="0" hidden="1" customHeight="1" x14ac:dyDescent="0.25"/>
    <row r="64226" ht="0" hidden="1" customHeight="1" x14ac:dyDescent="0.25"/>
    <row r="64227" ht="0" hidden="1" customHeight="1" x14ac:dyDescent="0.25"/>
    <row r="64228" ht="0" hidden="1" customHeight="1" x14ac:dyDescent="0.25"/>
    <row r="64229" ht="0" hidden="1" customHeight="1" x14ac:dyDescent="0.25"/>
    <row r="64230" ht="0" hidden="1" customHeight="1" x14ac:dyDescent="0.25"/>
    <row r="64231" ht="0" hidden="1" customHeight="1" x14ac:dyDescent="0.25"/>
    <row r="64232" ht="0" hidden="1" customHeight="1" x14ac:dyDescent="0.25"/>
    <row r="64233" ht="0" hidden="1" customHeight="1" x14ac:dyDescent="0.25"/>
    <row r="64234" ht="0" hidden="1" customHeight="1" x14ac:dyDescent="0.25"/>
    <row r="64235" ht="0" hidden="1" customHeight="1" x14ac:dyDescent="0.25"/>
    <row r="64236" ht="0" hidden="1" customHeight="1" x14ac:dyDescent="0.25"/>
    <row r="64237" ht="0" hidden="1" customHeight="1" x14ac:dyDescent="0.25"/>
    <row r="64238" ht="0" hidden="1" customHeight="1" x14ac:dyDescent="0.25"/>
    <row r="64239" ht="0" hidden="1" customHeight="1" x14ac:dyDescent="0.25"/>
    <row r="64240" ht="0" hidden="1" customHeight="1" x14ac:dyDescent="0.25"/>
    <row r="64241" ht="0" hidden="1" customHeight="1" x14ac:dyDescent="0.25"/>
    <row r="64242" ht="0" hidden="1" customHeight="1" x14ac:dyDescent="0.25"/>
    <row r="64243" ht="0" hidden="1" customHeight="1" x14ac:dyDescent="0.25"/>
    <row r="64244" ht="0" hidden="1" customHeight="1" x14ac:dyDescent="0.25"/>
    <row r="64245" ht="0" hidden="1" customHeight="1" x14ac:dyDescent="0.25"/>
    <row r="64246" ht="0" hidden="1" customHeight="1" x14ac:dyDescent="0.25"/>
    <row r="64247" ht="0" hidden="1" customHeight="1" x14ac:dyDescent="0.25"/>
    <row r="64248" ht="0" hidden="1" customHeight="1" x14ac:dyDescent="0.25"/>
    <row r="64249" ht="0" hidden="1" customHeight="1" x14ac:dyDescent="0.25"/>
    <row r="64250" ht="0" hidden="1" customHeight="1" x14ac:dyDescent="0.25"/>
    <row r="64251" ht="0" hidden="1" customHeight="1" x14ac:dyDescent="0.25"/>
    <row r="64252" ht="0" hidden="1" customHeight="1" x14ac:dyDescent="0.25"/>
    <row r="64253" ht="0" hidden="1" customHeight="1" x14ac:dyDescent="0.25"/>
    <row r="64254" ht="0" hidden="1" customHeight="1" x14ac:dyDescent="0.25"/>
    <row r="64255" ht="0" hidden="1" customHeight="1" x14ac:dyDescent="0.25"/>
    <row r="64256" ht="0" hidden="1" customHeight="1" x14ac:dyDescent="0.25"/>
    <row r="64257" ht="0" hidden="1" customHeight="1" x14ac:dyDescent="0.25"/>
    <row r="64258" ht="0" hidden="1" customHeight="1" x14ac:dyDescent="0.25"/>
    <row r="64259" ht="0" hidden="1" customHeight="1" x14ac:dyDescent="0.25"/>
    <row r="64260" ht="0" hidden="1" customHeight="1" x14ac:dyDescent="0.25"/>
    <row r="64261" ht="0" hidden="1" customHeight="1" x14ac:dyDescent="0.25"/>
    <row r="64262" ht="0" hidden="1" customHeight="1" x14ac:dyDescent="0.25"/>
    <row r="64263" ht="0" hidden="1" customHeight="1" x14ac:dyDescent="0.25"/>
    <row r="64264" ht="0" hidden="1" customHeight="1" x14ac:dyDescent="0.25"/>
    <row r="64265" ht="0" hidden="1" customHeight="1" x14ac:dyDescent="0.25"/>
    <row r="64266" ht="0" hidden="1" customHeight="1" x14ac:dyDescent="0.25"/>
    <row r="64267" ht="0" hidden="1" customHeight="1" x14ac:dyDescent="0.25"/>
    <row r="64268" ht="0" hidden="1" customHeight="1" x14ac:dyDescent="0.25"/>
    <row r="64269" ht="0" hidden="1" customHeight="1" x14ac:dyDescent="0.25"/>
    <row r="64270" ht="0" hidden="1" customHeight="1" x14ac:dyDescent="0.25"/>
    <row r="64271" ht="0" hidden="1" customHeight="1" x14ac:dyDescent="0.25"/>
    <row r="64272" ht="0" hidden="1" customHeight="1" x14ac:dyDescent="0.25"/>
    <row r="64273" ht="0" hidden="1" customHeight="1" x14ac:dyDescent="0.25"/>
    <row r="64274" ht="0" hidden="1" customHeight="1" x14ac:dyDescent="0.25"/>
    <row r="64275" ht="0" hidden="1" customHeight="1" x14ac:dyDescent="0.25"/>
    <row r="64276" ht="0" hidden="1" customHeight="1" x14ac:dyDescent="0.25"/>
    <row r="64277" ht="0" hidden="1" customHeight="1" x14ac:dyDescent="0.25"/>
    <row r="64278" ht="0" hidden="1" customHeight="1" x14ac:dyDescent="0.25"/>
    <row r="64279" ht="0" hidden="1" customHeight="1" x14ac:dyDescent="0.25"/>
    <row r="64280" ht="0" hidden="1" customHeight="1" x14ac:dyDescent="0.25"/>
    <row r="64281" ht="0" hidden="1" customHeight="1" x14ac:dyDescent="0.25"/>
    <row r="64282" ht="0" hidden="1" customHeight="1" x14ac:dyDescent="0.25"/>
    <row r="64283" ht="0" hidden="1" customHeight="1" x14ac:dyDescent="0.25"/>
    <row r="64284" ht="0" hidden="1" customHeight="1" x14ac:dyDescent="0.25"/>
    <row r="64285" ht="0" hidden="1" customHeight="1" x14ac:dyDescent="0.25"/>
    <row r="64286" ht="0" hidden="1" customHeight="1" x14ac:dyDescent="0.25"/>
    <row r="64287" ht="0" hidden="1" customHeight="1" x14ac:dyDescent="0.25"/>
    <row r="64288" ht="0" hidden="1" customHeight="1" x14ac:dyDescent="0.25"/>
    <row r="64289" ht="0" hidden="1" customHeight="1" x14ac:dyDescent="0.25"/>
    <row r="64290" ht="0" hidden="1" customHeight="1" x14ac:dyDescent="0.25"/>
    <row r="64291" ht="0" hidden="1" customHeight="1" x14ac:dyDescent="0.25"/>
    <row r="64292" ht="0" hidden="1" customHeight="1" x14ac:dyDescent="0.25"/>
    <row r="64293" ht="0" hidden="1" customHeight="1" x14ac:dyDescent="0.25"/>
    <row r="64294" ht="0" hidden="1" customHeight="1" x14ac:dyDescent="0.25"/>
    <row r="64295" ht="0" hidden="1" customHeight="1" x14ac:dyDescent="0.25"/>
    <row r="64296" ht="0" hidden="1" customHeight="1" x14ac:dyDescent="0.25"/>
    <row r="64297" ht="0" hidden="1" customHeight="1" x14ac:dyDescent="0.25"/>
    <row r="64298" ht="0" hidden="1" customHeight="1" x14ac:dyDescent="0.25"/>
    <row r="64299" ht="0" hidden="1" customHeight="1" x14ac:dyDescent="0.25"/>
    <row r="64300" ht="0" hidden="1" customHeight="1" x14ac:dyDescent="0.25"/>
    <row r="64301" ht="0" hidden="1" customHeight="1" x14ac:dyDescent="0.25"/>
    <row r="64302" ht="0" hidden="1" customHeight="1" x14ac:dyDescent="0.25"/>
    <row r="64303" ht="0" hidden="1" customHeight="1" x14ac:dyDescent="0.25"/>
    <row r="64304" ht="0" hidden="1" customHeight="1" x14ac:dyDescent="0.25"/>
    <row r="64305" ht="0" hidden="1" customHeight="1" x14ac:dyDescent="0.25"/>
    <row r="64306" ht="0" hidden="1" customHeight="1" x14ac:dyDescent="0.25"/>
    <row r="64307" ht="0" hidden="1" customHeight="1" x14ac:dyDescent="0.25"/>
    <row r="64308" ht="0" hidden="1" customHeight="1" x14ac:dyDescent="0.25"/>
    <row r="64309" ht="0" hidden="1" customHeight="1" x14ac:dyDescent="0.25"/>
    <row r="64310" ht="0" hidden="1" customHeight="1" x14ac:dyDescent="0.25"/>
    <row r="64311" ht="0" hidden="1" customHeight="1" x14ac:dyDescent="0.25"/>
    <row r="64312" ht="0" hidden="1" customHeight="1" x14ac:dyDescent="0.25"/>
    <row r="64313" ht="0" hidden="1" customHeight="1" x14ac:dyDescent="0.25"/>
    <row r="64314" ht="0" hidden="1" customHeight="1" x14ac:dyDescent="0.25"/>
    <row r="64315" ht="0" hidden="1" customHeight="1" x14ac:dyDescent="0.25"/>
    <row r="64316" ht="0" hidden="1" customHeight="1" x14ac:dyDescent="0.25"/>
    <row r="64317" ht="0" hidden="1" customHeight="1" x14ac:dyDescent="0.25"/>
    <row r="64318" ht="0" hidden="1" customHeight="1" x14ac:dyDescent="0.25"/>
    <row r="64319" ht="0" hidden="1" customHeight="1" x14ac:dyDescent="0.25"/>
    <row r="64320" ht="0" hidden="1" customHeight="1" x14ac:dyDescent="0.25"/>
    <row r="64321" ht="0" hidden="1" customHeight="1" x14ac:dyDescent="0.25"/>
    <row r="64322" ht="0" hidden="1" customHeight="1" x14ac:dyDescent="0.25"/>
    <row r="64323" ht="0" hidden="1" customHeight="1" x14ac:dyDescent="0.25"/>
    <row r="64324" ht="0" hidden="1" customHeight="1" x14ac:dyDescent="0.25"/>
    <row r="64325" ht="0" hidden="1" customHeight="1" x14ac:dyDescent="0.25"/>
    <row r="64326" ht="0" hidden="1" customHeight="1" x14ac:dyDescent="0.25"/>
    <row r="64327" ht="0" hidden="1" customHeight="1" x14ac:dyDescent="0.25"/>
    <row r="64328" ht="0" hidden="1" customHeight="1" x14ac:dyDescent="0.25"/>
    <row r="64329" ht="0" hidden="1" customHeight="1" x14ac:dyDescent="0.25"/>
    <row r="64330" ht="0" hidden="1" customHeight="1" x14ac:dyDescent="0.25"/>
    <row r="64331" ht="0" hidden="1" customHeight="1" x14ac:dyDescent="0.25"/>
    <row r="64332" ht="0" hidden="1" customHeight="1" x14ac:dyDescent="0.25"/>
    <row r="64333" ht="0" hidden="1" customHeight="1" x14ac:dyDescent="0.25"/>
    <row r="64334" ht="0" hidden="1" customHeight="1" x14ac:dyDescent="0.25"/>
    <row r="64335" ht="0" hidden="1" customHeight="1" x14ac:dyDescent="0.25"/>
    <row r="64336" ht="0" hidden="1" customHeight="1" x14ac:dyDescent="0.25"/>
    <row r="64337" ht="0" hidden="1" customHeight="1" x14ac:dyDescent="0.25"/>
    <row r="64338" ht="0" hidden="1" customHeight="1" x14ac:dyDescent="0.25"/>
    <row r="64339" ht="0" hidden="1" customHeight="1" x14ac:dyDescent="0.25"/>
    <row r="64340" ht="0" hidden="1" customHeight="1" x14ac:dyDescent="0.25"/>
    <row r="64341" ht="0" hidden="1" customHeight="1" x14ac:dyDescent="0.25"/>
    <row r="64342" ht="0" hidden="1" customHeight="1" x14ac:dyDescent="0.25"/>
    <row r="64343" ht="0" hidden="1" customHeight="1" x14ac:dyDescent="0.25"/>
    <row r="64344" ht="0" hidden="1" customHeight="1" x14ac:dyDescent="0.25"/>
    <row r="64345" ht="0" hidden="1" customHeight="1" x14ac:dyDescent="0.25"/>
    <row r="64346" ht="0" hidden="1" customHeight="1" x14ac:dyDescent="0.25"/>
    <row r="64347" ht="0" hidden="1" customHeight="1" x14ac:dyDescent="0.25"/>
    <row r="64348" ht="0" hidden="1" customHeight="1" x14ac:dyDescent="0.25"/>
    <row r="64349" ht="0" hidden="1" customHeight="1" x14ac:dyDescent="0.25"/>
    <row r="64350" ht="0" hidden="1" customHeight="1" x14ac:dyDescent="0.25"/>
    <row r="64351" ht="0" hidden="1" customHeight="1" x14ac:dyDescent="0.25"/>
    <row r="64352" ht="0" hidden="1" customHeight="1" x14ac:dyDescent="0.25"/>
    <row r="64353" ht="0" hidden="1" customHeight="1" x14ac:dyDescent="0.25"/>
    <row r="64354" ht="0" hidden="1" customHeight="1" x14ac:dyDescent="0.25"/>
    <row r="64355" ht="0" hidden="1" customHeight="1" x14ac:dyDescent="0.25"/>
    <row r="64356" ht="0" hidden="1" customHeight="1" x14ac:dyDescent="0.25"/>
    <row r="64357" ht="0" hidden="1" customHeight="1" x14ac:dyDescent="0.25"/>
    <row r="64358" ht="0" hidden="1" customHeight="1" x14ac:dyDescent="0.25"/>
    <row r="64359" ht="0" hidden="1" customHeight="1" x14ac:dyDescent="0.25"/>
    <row r="64360" ht="0" hidden="1" customHeight="1" x14ac:dyDescent="0.25"/>
    <row r="64361" ht="0" hidden="1" customHeight="1" x14ac:dyDescent="0.25"/>
    <row r="64362" ht="0" hidden="1" customHeight="1" x14ac:dyDescent="0.25"/>
    <row r="64363" ht="0" hidden="1" customHeight="1" x14ac:dyDescent="0.25"/>
    <row r="64364" ht="0" hidden="1" customHeight="1" x14ac:dyDescent="0.25"/>
    <row r="64365" ht="0" hidden="1" customHeight="1" x14ac:dyDescent="0.25"/>
    <row r="64366" ht="0" hidden="1" customHeight="1" x14ac:dyDescent="0.25"/>
    <row r="64367" ht="0" hidden="1" customHeight="1" x14ac:dyDescent="0.25"/>
    <row r="64368" ht="0" hidden="1" customHeight="1" x14ac:dyDescent="0.25"/>
    <row r="64369" ht="0" hidden="1" customHeight="1" x14ac:dyDescent="0.25"/>
    <row r="64370" ht="0" hidden="1" customHeight="1" x14ac:dyDescent="0.25"/>
    <row r="64371" ht="0" hidden="1" customHeight="1" x14ac:dyDescent="0.25"/>
    <row r="64372" ht="0" hidden="1" customHeight="1" x14ac:dyDescent="0.25"/>
    <row r="64373" ht="0" hidden="1" customHeight="1" x14ac:dyDescent="0.25"/>
    <row r="64374" ht="0" hidden="1" customHeight="1" x14ac:dyDescent="0.25"/>
    <row r="64375" ht="0" hidden="1" customHeight="1" x14ac:dyDescent="0.25"/>
    <row r="64376" ht="0" hidden="1" customHeight="1" x14ac:dyDescent="0.25"/>
    <row r="64377" ht="0" hidden="1" customHeight="1" x14ac:dyDescent="0.25"/>
    <row r="64378" ht="0" hidden="1" customHeight="1" x14ac:dyDescent="0.25"/>
    <row r="64379" ht="0" hidden="1" customHeight="1" x14ac:dyDescent="0.25"/>
    <row r="64380" ht="0" hidden="1" customHeight="1" x14ac:dyDescent="0.25"/>
    <row r="64381" ht="0" hidden="1" customHeight="1" x14ac:dyDescent="0.25"/>
    <row r="64382" ht="0" hidden="1" customHeight="1" x14ac:dyDescent="0.25"/>
    <row r="64383" ht="0" hidden="1" customHeight="1" x14ac:dyDescent="0.25"/>
    <row r="64384" ht="0" hidden="1" customHeight="1" x14ac:dyDescent="0.25"/>
    <row r="64385" ht="0" hidden="1" customHeight="1" x14ac:dyDescent="0.25"/>
    <row r="64386" ht="0" hidden="1" customHeight="1" x14ac:dyDescent="0.25"/>
    <row r="64387" ht="0" hidden="1" customHeight="1" x14ac:dyDescent="0.25"/>
    <row r="64388" ht="0" hidden="1" customHeight="1" x14ac:dyDescent="0.25"/>
    <row r="64389" ht="0" hidden="1" customHeight="1" x14ac:dyDescent="0.25"/>
    <row r="64390" ht="0" hidden="1" customHeight="1" x14ac:dyDescent="0.25"/>
    <row r="64391" ht="0" hidden="1" customHeight="1" x14ac:dyDescent="0.25"/>
    <row r="64392" ht="0" hidden="1" customHeight="1" x14ac:dyDescent="0.25"/>
    <row r="64393" ht="0" hidden="1" customHeight="1" x14ac:dyDescent="0.25"/>
    <row r="64394" ht="0" hidden="1" customHeight="1" x14ac:dyDescent="0.25"/>
    <row r="64395" ht="0" hidden="1" customHeight="1" x14ac:dyDescent="0.25"/>
    <row r="64396" ht="0" hidden="1" customHeight="1" x14ac:dyDescent="0.25"/>
    <row r="64397" ht="0" hidden="1" customHeight="1" x14ac:dyDescent="0.25"/>
    <row r="64398" ht="0" hidden="1" customHeight="1" x14ac:dyDescent="0.25"/>
    <row r="64399" ht="0" hidden="1" customHeight="1" x14ac:dyDescent="0.25"/>
    <row r="64400" ht="0" hidden="1" customHeight="1" x14ac:dyDescent="0.25"/>
    <row r="64401" ht="0" hidden="1" customHeight="1" x14ac:dyDescent="0.25"/>
    <row r="64402" ht="0" hidden="1" customHeight="1" x14ac:dyDescent="0.25"/>
    <row r="64403" ht="0" hidden="1" customHeight="1" x14ac:dyDescent="0.25"/>
    <row r="64404" ht="0" hidden="1" customHeight="1" x14ac:dyDescent="0.25"/>
    <row r="64405" ht="0" hidden="1" customHeight="1" x14ac:dyDescent="0.25"/>
    <row r="64406" ht="0" hidden="1" customHeight="1" x14ac:dyDescent="0.25"/>
    <row r="64407" ht="0" hidden="1" customHeight="1" x14ac:dyDescent="0.25"/>
    <row r="64408" ht="0" hidden="1" customHeight="1" x14ac:dyDescent="0.25"/>
    <row r="64409" ht="0" hidden="1" customHeight="1" x14ac:dyDescent="0.25"/>
    <row r="64410" ht="0" hidden="1" customHeight="1" x14ac:dyDescent="0.25"/>
    <row r="64411" ht="0" hidden="1" customHeight="1" x14ac:dyDescent="0.25"/>
    <row r="64412" ht="0" hidden="1" customHeight="1" x14ac:dyDescent="0.25"/>
    <row r="64413" ht="0" hidden="1" customHeight="1" x14ac:dyDescent="0.25"/>
    <row r="64414" ht="0" hidden="1" customHeight="1" x14ac:dyDescent="0.25"/>
    <row r="64415" ht="0" hidden="1" customHeight="1" x14ac:dyDescent="0.25"/>
    <row r="64416" ht="0" hidden="1" customHeight="1" x14ac:dyDescent="0.25"/>
    <row r="64417" ht="0" hidden="1" customHeight="1" x14ac:dyDescent="0.25"/>
    <row r="64418" ht="0" hidden="1" customHeight="1" x14ac:dyDescent="0.25"/>
    <row r="64419" ht="0" hidden="1" customHeight="1" x14ac:dyDescent="0.25"/>
    <row r="64420" ht="0" hidden="1" customHeight="1" x14ac:dyDescent="0.25"/>
    <row r="64421" ht="0" hidden="1" customHeight="1" x14ac:dyDescent="0.25"/>
    <row r="64422" ht="0" hidden="1" customHeight="1" x14ac:dyDescent="0.25"/>
    <row r="64423" ht="0" hidden="1" customHeight="1" x14ac:dyDescent="0.25"/>
    <row r="64424" ht="0" hidden="1" customHeight="1" x14ac:dyDescent="0.25"/>
    <row r="64425" ht="0" hidden="1" customHeight="1" x14ac:dyDescent="0.25"/>
    <row r="64426" ht="0" hidden="1" customHeight="1" x14ac:dyDescent="0.25"/>
    <row r="64427" ht="0" hidden="1" customHeight="1" x14ac:dyDescent="0.25"/>
    <row r="64428" ht="0" hidden="1" customHeight="1" x14ac:dyDescent="0.25"/>
    <row r="64429" ht="0" hidden="1" customHeight="1" x14ac:dyDescent="0.25"/>
    <row r="64430" ht="0" hidden="1" customHeight="1" x14ac:dyDescent="0.25"/>
    <row r="64431" ht="0" hidden="1" customHeight="1" x14ac:dyDescent="0.25"/>
    <row r="64432" ht="0" hidden="1" customHeight="1" x14ac:dyDescent="0.25"/>
    <row r="64433" ht="0" hidden="1" customHeight="1" x14ac:dyDescent="0.25"/>
    <row r="64434" ht="0" hidden="1" customHeight="1" x14ac:dyDescent="0.25"/>
    <row r="64435" ht="0" hidden="1" customHeight="1" x14ac:dyDescent="0.25"/>
    <row r="64436" ht="0" hidden="1" customHeight="1" x14ac:dyDescent="0.25"/>
    <row r="64437" ht="0" hidden="1" customHeight="1" x14ac:dyDescent="0.25"/>
    <row r="64438" ht="0" hidden="1" customHeight="1" x14ac:dyDescent="0.25"/>
    <row r="64439" ht="0" hidden="1" customHeight="1" x14ac:dyDescent="0.25"/>
    <row r="64440" ht="0" hidden="1" customHeight="1" x14ac:dyDescent="0.25"/>
    <row r="64441" ht="0" hidden="1" customHeight="1" x14ac:dyDescent="0.25"/>
    <row r="64442" ht="0" hidden="1" customHeight="1" x14ac:dyDescent="0.25"/>
    <row r="64443" ht="0" hidden="1" customHeight="1" x14ac:dyDescent="0.25"/>
    <row r="64444" ht="0" hidden="1" customHeight="1" x14ac:dyDescent="0.25"/>
    <row r="64445" ht="0" hidden="1" customHeight="1" x14ac:dyDescent="0.25"/>
    <row r="64446" ht="0" hidden="1" customHeight="1" x14ac:dyDescent="0.25"/>
    <row r="64447" ht="0" hidden="1" customHeight="1" x14ac:dyDescent="0.25"/>
    <row r="64448" ht="0" hidden="1" customHeight="1" x14ac:dyDescent="0.25"/>
    <row r="64449" ht="0" hidden="1" customHeight="1" x14ac:dyDescent="0.25"/>
    <row r="64450" ht="0" hidden="1" customHeight="1" x14ac:dyDescent="0.25"/>
    <row r="64451" ht="0" hidden="1" customHeight="1" x14ac:dyDescent="0.25"/>
    <row r="64452" ht="0" hidden="1" customHeight="1" x14ac:dyDescent="0.25"/>
    <row r="64453" ht="0" hidden="1" customHeight="1" x14ac:dyDescent="0.25"/>
    <row r="64454" ht="0" hidden="1" customHeight="1" x14ac:dyDescent="0.25"/>
    <row r="64455" ht="0" hidden="1" customHeight="1" x14ac:dyDescent="0.25"/>
    <row r="64456" ht="0" hidden="1" customHeight="1" x14ac:dyDescent="0.25"/>
    <row r="64457" ht="0" hidden="1" customHeight="1" x14ac:dyDescent="0.25"/>
    <row r="64458" ht="0" hidden="1" customHeight="1" x14ac:dyDescent="0.25"/>
    <row r="64459" ht="0" hidden="1" customHeight="1" x14ac:dyDescent="0.25"/>
    <row r="64460" ht="0" hidden="1" customHeight="1" x14ac:dyDescent="0.25"/>
    <row r="64461" ht="0" hidden="1" customHeight="1" x14ac:dyDescent="0.25"/>
    <row r="64462" ht="0" hidden="1" customHeight="1" x14ac:dyDescent="0.25"/>
    <row r="64463" ht="0" hidden="1" customHeight="1" x14ac:dyDescent="0.25"/>
    <row r="64464" ht="0" hidden="1" customHeight="1" x14ac:dyDescent="0.25"/>
    <row r="64465" ht="0" hidden="1" customHeight="1" x14ac:dyDescent="0.25"/>
    <row r="64466" ht="0" hidden="1" customHeight="1" x14ac:dyDescent="0.25"/>
    <row r="64467" ht="0" hidden="1" customHeight="1" x14ac:dyDescent="0.25"/>
    <row r="64468" ht="0" hidden="1" customHeight="1" x14ac:dyDescent="0.25"/>
    <row r="64469" ht="0" hidden="1" customHeight="1" x14ac:dyDescent="0.25"/>
    <row r="64470" ht="0" hidden="1" customHeight="1" x14ac:dyDescent="0.25"/>
    <row r="64471" ht="0" hidden="1" customHeight="1" x14ac:dyDescent="0.25"/>
    <row r="64472" ht="0" hidden="1" customHeight="1" x14ac:dyDescent="0.25"/>
    <row r="64473" ht="0" hidden="1" customHeight="1" x14ac:dyDescent="0.25"/>
    <row r="64474" ht="0" hidden="1" customHeight="1" x14ac:dyDescent="0.25"/>
    <row r="64475" ht="0" hidden="1" customHeight="1" x14ac:dyDescent="0.25"/>
    <row r="64476" ht="0" hidden="1" customHeight="1" x14ac:dyDescent="0.25"/>
    <row r="64477" ht="0" hidden="1" customHeight="1" x14ac:dyDescent="0.25"/>
    <row r="64478" ht="0" hidden="1" customHeight="1" x14ac:dyDescent="0.25"/>
    <row r="64479" ht="0" hidden="1" customHeight="1" x14ac:dyDescent="0.25"/>
    <row r="64480" ht="0" hidden="1" customHeight="1" x14ac:dyDescent="0.25"/>
    <row r="64481" ht="0" hidden="1" customHeight="1" x14ac:dyDescent="0.25"/>
    <row r="64482" ht="0" hidden="1" customHeight="1" x14ac:dyDescent="0.25"/>
    <row r="64483" ht="0" hidden="1" customHeight="1" x14ac:dyDescent="0.25"/>
    <row r="64484" ht="0" hidden="1" customHeight="1" x14ac:dyDescent="0.25"/>
    <row r="64485" ht="0" hidden="1" customHeight="1" x14ac:dyDescent="0.25"/>
    <row r="64486" ht="0" hidden="1" customHeight="1" x14ac:dyDescent="0.25"/>
    <row r="64487" ht="0" hidden="1" customHeight="1" x14ac:dyDescent="0.25"/>
    <row r="64488" ht="0" hidden="1" customHeight="1" x14ac:dyDescent="0.25"/>
    <row r="64489" ht="0" hidden="1" customHeight="1" x14ac:dyDescent="0.25"/>
    <row r="64490" ht="0" hidden="1" customHeight="1" x14ac:dyDescent="0.25"/>
    <row r="64491" ht="0" hidden="1" customHeight="1" x14ac:dyDescent="0.25"/>
    <row r="64492" ht="0" hidden="1" customHeight="1" x14ac:dyDescent="0.25"/>
    <row r="64493" ht="0" hidden="1" customHeight="1" x14ac:dyDescent="0.25"/>
    <row r="64494" ht="0" hidden="1" customHeight="1" x14ac:dyDescent="0.25"/>
    <row r="64495" ht="0" hidden="1" customHeight="1" x14ac:dyDescent="0.25"/>
    <row r="64496" ht="0" hidden="1" customHeight="1" x14ac:dyDescent="0.25"/>
    <row r="64497" ht="0" hidden="1" customHeight="1" x14ac:dyDescent="0.25"/>
    <row r="64498" ht="0" hidden="1" customHeight="1" x14ac:dyDescent="0.25"/>
    <row r="64499" ht="0" hidden="1" customHeight="1" x14ac:dyDescent="0.25"/>
    <row r="64500" ht="0" hidden="1" customHeight="1" x14ac:dyDescent="0.25"/>
    <row r="64501" ht="0" hidden="1" customHeight="1" x14ac:dyDescent="0.25"/>
    <row r="64502" ht="0" hidden="1" customHeight="1" x14ac:dyDescent="0.25"/>
    <row r="64503" ht="0" hidden="1" customHeight="1" x14ac:dyDescent="0.25"/>
    <row r="64504" ht="0" hidden="1" customHeight="1" x14ac:dyDescent="0.25"/>
    <row r="64505" ht="0" hidden="1" customHeight="1" x14ac:dyDescent="0.25"/>
    <row r="64506" ht="0" hidden="1" customHeight="1" x14ac:dyDescent="0.25"/>
    <row r="64507" ht="0" hidden="1" customHeight="1" x14ac:dyDescent="0.25"/>
    <row r="64508" ht="0" hidden="1" customHeight="1" x14ac:dyDescent="0.25"/>
    <row r="64509" ht="0" hidden="1" customHeight="1" x14ac:dyDescent="0.25"/>
    <row r="64510" ht="0" hidden="1" customHeight="1" x14ac:dyDescent="0.25"/>
    <row r="64511" ht="0" hidden="1" customHeight="1" x14ac:dyDescent="0.25"/>
    <row r="64512" ht="0" hidden="1" customHeight="1" x14ac:dyDescent="0.25"/>
    <row r="64513" ht="0" hidden="1" customHeight="1" x14ac:dyDescent="0.25"/>
    <row r="64514" ht="0" hidden="1" customHeight="1" x14ac:dyDescent="0.25"/>
    <row r="64515" ht="0" hidden="1" customHeight="1" x14ac:dyDescent="0.25"/>
    <row r="64516" ht="0" hidden="1" customHeight="1" x14ac:dyDescent="0.25"/>
    <row r="64517" ht="0" hidden="1" customHeight="1" x14ac:dyDescent="0.25"/>
    <row r="64518" ht="0" hidden="1" customHeight="1" x14ac:dyDescent="0.25"/>
    <row r="64519" ht="0" hidden="1" customHeight="1" x14ac:dyDescent="0.25"/>
    <row r="64520" ht="0" hidden="1" customHeight="1" x14ac:dyDescent="0.25"/>
    <row r="64521" ht="0" hidden="1" customHeight="1" x14ac:dyDescent="0.25"/>
    <row r="64522" ht="0" hidden="1" customHeight="1" x14ac:dyDescent="0.25"/>
    <row r="64523" ht="0" hidden="1" customHeight="1" x14ac:dyDescent="0.25"/>
    <row r="64524" ht="0" hidden="1" customHeight="1" x14ac:dyDescent="0.25"/>
    <row r="64525" ht="0" hidden="1" customHeight="1" x14ac:dyDescent="0.25"/>
    <row r="64526" ht="0" hidden="1" customHeight="1" x14ac:dyDescent="0.25"/>
    <row r="64527" ht="0" hidden="1" customHeight="1" x14ac:dyDescent="0.25"/>
    <row r="64528" ht="0" hidden="1" customHeight="1" x14ac:dyDescent="0.25"/>
    <row r="64529" ht="0" hidden="1" customHeight="1" x14ac:dyDescent="0.25"/>
    <row r="64530" ht="0" hidden="1" customHeight="1" x14ac:dyDescent="0.25"/>
    <row r="64531" ht="0" hidden="1" customHeight="1" x14ac:dyDescent="0.25"/>
    <row r="64532" ht="0" hidden="1" customHeight="1" x14ac:dyDescent="0.25"/>
    <row r="64533" ht="0" hidden="1" customHeight="1" x14ac:dyDescent="0.25"/>
    <row r="64534" ht="0" hidden="1" customHeight="1" x14ac:dyDescent="0.25"/>
    <row r="64535" ht="0" hidden="1" customHeight="1" x14ac:dyDescent="0.25"/>
    <row r="64536" ht="0" hidden="1" customHeight="1" x14ac:dyDescent="0.25"/>
    <row r="64537" ht="0" hidden="1" customHeight="1" x14ac:dyDescent="0.25"/>
    <row r="64538" ht="0" hidden="1" customHeight="1" x14ac:dyDescent="0.25"/>
    <row r="64539" ht="0" hidden="1" customHeight="1" x14ac:dyDescent="0.25"/>
    <row r="64540" ht="0" hidden="1" customHeight="1" x14ac:dyDescent="0.25"/>
    <row r="64541" ht="0" hidden="1" customHeight="1" x14ac:dyDescent="0.25"/>
    <row r="64542" ht="0" hidden="1" customHeight="1" x14ac:dyDescent="0.25"/>
    <row r="64543" ht="0" hidden="1" customHeight="1" x14ac:dyDescent="0.25"/>
    <row r="64544" ht="0" hidden="1" customHeight="1" x14ac:dyDescent="0.25"/>
    <row r="64545" ht="0" hidden="1" customHeight="1" x14ac:dyDescent="0.25"/>
    <row r="64546" ht="0" hidden="1" customHeight="1" x14ac:dyDescent="0.25"/>
    <row r="64547" ht="0" hidden="1" customHeight="1" x14ac:dyDescent="0.25"/>
    <row r="64548" ht="0" hidden="1" customHeight="1" x14ac:dyDescent="0.25"/>
    <row r="64549" ht="0" hidden="1" customHeight="1" x14ac:dyDescent="0.25"/>
    <row r="64550" ht="0" hidden="1" customHeight="1" x14ac:dyDescent="0.25"/>
    <row r="64551" ht="0" hidden="1" customHeight="1" x14ac:dyDescent="0.25"/>
    <row r="64552" ht="0" hidden="1" customHeight="1" x14ac:dyDescent="0.25"/>
    <row r="64553" ht="0" hidden="1" customHeight="1" x14ac:dyDescent="0.25"/>
    <row r="64554" ht="0" hidden="1" customHeight="1" x14ac:dyDescent="0.25"/>
    <row r="64555" ht="0" hidden="1" customHeight="1" x14ac:dyDescent="0.25"/>
    <row r="64556" ht="0" hidden="1" customHeight="1" x14ac:dyDescent="0.25"/>
    <row r="64557" ht="0" hidden="1" customHeight="1" x14ac:dyDescent="0.25"/>
    <row r="64558" ht="0" hidden="1" customHeight="1" x14ac:dyDescent="0.25"/>
    <row r="64559" ht="0" hidden="1" customHeight="1" x14ac:dyDescent="0.25"/>
    <row r="64560" ht="0" hidden="1" customHeight="1" x14ac:dyDescent="0.25"/>
    <row r="64561" ht="0" hidden="1" customHeight="1" x14ac:dyDescent="0.25"/>
    <row r="64562" ht="0" hidden="1" customHeight="1" x14ac:dyDescent="0.25"/>
    <row r="64563" ht="0" hidden="1" customHeight="1" x14ac:dyDescent="0.25"/>
    <row r="64564" ht="0" hidden="1" customHeight="1" x14ac:dyDescent="0.25"/>
    <row r="64565" ht="0" hidden="1" customHeight="1" x14ac:dyDescent="0.25"/>
    <row r="64566" ht="0" hidden="1" customHeight="1" x14ac:dyDescent="0.25"/>
    <row r="64567" ht="0" hidden="1" customHeight="1" x14ac:dyDescent="0.25"/>
    <row r="64568" ht="0" hidden="1" customHeight="1" x14ac:dyDescent="0.25"/>
    <row r="64569" ht="0" hidden="1" customHeight="1" x14ac:dyDescent="0.25"/>
    <row r="64570" ht="0" hidden="1" customHeight="1" x14ac:dyDescent="0.25"/>
    <row r="64571" ht="0" hidden="1" customHeight="1" x14ac:dyDescent="0.25"/>
    <row r="64572" ht="0" hidden="1" customHeight="1" x14ac:dyDescent="0.25"/>
    <row r="64573" ht="0" hidden="1" customHeight="1" x14ac:dyDescent="0.25"/>
    <row r="64574" ht="0" hidden="1" customHeight="1" x14ac:dyDescent="0.25"/>
    <row r="64575" ht="0" hidden="1" customHeight="1" x14ac:dyDescent="0.25"/>
    <row r="64576" ht="0" hidden="1" customHeight="1" x14ac:dyDescent="0.25"/>
    <row r="64577" ht="0" hidden="1" customHeight="1" x14ac:dyDescent="0.25"/>
    <row r="64578" ht="0" hidden="1" customHeight="1" x14ac:dyDescent="0.25"/>
    <row r="64579" ht="0" hidden="1" customHeight="1" x14ac:dyDescent="0.25"/>
    <row r="64580" ht="0" hidden="1" customHeight="1" x14ac:dyDescent="0.25"/>
    <row r="64581" ht="0" hidden="1" customHeight="1" x14ac:dyDescent="0.25"/>
    <row r="64582" ht="0" hidden="1" customHeight="1" x14ac:dyDescent="0.25"/>
    <row r="64583" ht="0" hidden="1" customHeight="1" x14ac:dyDescent="0.25"/>
    <row r="64584" ht="0" hidden="1" customHeight="1" x14ac:dyDescent="0.25"/>
    <row r="64585" ht="0" hidden="1" customHeight="1" x14ac:dyDescent="0.25"/>
    <row r="64586" ht="0" hidden="1" customHeight="1" x14ac:dyDescent="0.25"/>
    <row r="64587" ht="0" hidden="1" customHeight="1" x14ac:dyDescent="0.25"/>
    <row r="64588" ht="0" hidden="1" customHeight="1" x14ac:dyDescent="0.25"/>
    <row r="64589" ht="0" hidden="1" customHeight="1" x14ac:dyDescent="0.25"/>
    <row r="64590" ht="0" hidden="1" customHeight="1" x14ac:dyDescent="0.25"/>
    <row r="64591" ht="0" hidden="1" customHeight="1" x14ac:dyDescent="0.25"/>
    <row r="64592" ht="0" hidden="1" customHeight="1" x14ac:dyDescent="0.25"/>
    <row r="64593" ht="0" hidden="1" customHeight="1" x14ac:dyDescent="0.25"/>
    <row r="64594" ht="0" hidden="1" customHeight="1" x14ac:dyDescent="0.25"/>
    <row r="64595" ht="0" hidden="1" customHeight="1" x14ac:dyDescent="0.25"/>
    <row r="64596" ht="0" hidden="1" customHeight="1" x14ac:dyDescent="0.25"/>
    <row r="64597" ht="0" hidden="1" customHeight="1" x14ac:dyDescent="0.25"/>
    <row r="64598" ht="0" hidden="1" customHeight="1" x14ac:dyDescent="0.25"/>
    <row r="64599" ht="0" hidden="1" customHeight="1" x14ac:dyDescent="0.25"/>
    <row r="64600" ht="0" hidden="1" customHeight="1" x14ac:dyDescent="0.25"/>
    <row r="64601" ht="0" hidden="1" customHeight="1" x14ac:dyDescent="0.25"/>
    <row r="64602" ht="0" hidden="1" customHeight="1" x14ac:dyDescent="0.25"/>
    <row r="64603" ht="0" hidden="1" customHeight="1" x14ac:dyDescent="0.25"/>
    <row r="64604" ht="0" hidden="1" customHeight="1" x14ac:dyDescent="0.25"/>
    <row r="64605" ht="0" hidden="1" customHeight="1" x14ac:dyDescent="0.25"/>
    <row r="64606" ht="0" hidden="1" customHeight="1" x14ac:dyDescent="0.25"/>
    <row r="64607" ht="0" hidden="1" customHeight="1" x14ac:dyDescent="0.25"/>
    <row r="64608" ht="0" hidden="1" customHeight="1" x14ac:dyDescent="0.25"/>
    <row r="64609" ht="0" hidden="1" customHeight="1" x14ac:dyDescent="0.25"/>
    <row r="64610" ht="0" hidden="1" customHeight="1" x14ac:dyDescent="0.25"/>
    <row r="64611" ht="0" hidden="1" customHeight="1" x14ac:dyDescent="0.25"/>
    <row r="64612" ht="0" hidden="1" customHeight="1" x14ac:dyDescent="0.25"/>
    <row r="64613" ht="0" hidden="1" customHeight="1" x14ac:dyDescent="0.25"/>
    <row r="64614" ht="0" hidden="1" customHeight="1" x14ac:dyDescent="0.25"/>
    <row r="64615" ht="0" hidden="1" customHeight="1" x14ac:dyDescent="0.25"/>
    <row r="64616" ht="0" hidden="1" customHeight="1" x14ac:dyDescent="0.25"/>
    <row r="64617" ht="0" hidden="1" customHeight="1" x14ac:dyDescent="0.25"/>
    <row r="64618" ht="0" hidden="1" customHeight="1" x14ac:dyDescent="0.25"/>
    <row r="64619" ht="0" hidden="1" customHeight="1" x14ac:dyDescent="0.25"/>
    <row r="64620" ht="0" hidden="1" customHeight="1" x14ac:dyDescent="0.25"/>
    <row r="64621" ht="0" hidden="1" customHeight="1" x14ac:dyDescent="0.25"/>
    <row r="64622" ht="0" hidden="1" customHeight="1" x14ac:dyDescent="0.25"/>
    <row r="64623" ht="0" hidden="1" customHeight="1" x14ac:dyDescent="0.25"/>
    <row r="64624" ht="0" hidden="1" customHeight="1" x14ac:dyDescent="0.25"/>
    <row r="64625" ht="0" hidden="1" customHeight="1" x14ac:dyDescent="0.25"/>
    <row r="64626" ht="0" hidden="1" customHeight="1" x14ac:dyDescent="0.25"/>
    <row r="64627" ht="0" hidden="1" customHeight="1" x14ac:dyDescent="0.25"/>
    <row r="64628" ht="0" hidden="1" customHeight="1" x14ac:dyDescent="0.25"/>
    <row r="64629" ht="0" hidden="1" customHeight="1" x14ac:dyDescent="0.25"/>
    <row r="64630" ht="0" hidden="1" customHeight="1" x14ac:dyDescent="0.25"/>
    <row r="64631" ht="0" hidden="1" customHeight="1" x14ac:dyDescent="0.25"/>
    <row r="64632" ht="0" hidden="1" customHeight="1" x14ac:dyDescent="0.25"/>
    <row r="64633" ht="0" hidden="1" customHeight="1" x14ac:dyDescent="0.25"/>
    <row r="64634" ht="0" hidden="1" customHeight="1" x14ac:dyDescent="0.25"/>
    <row r="64635" ht="0" hidden="1" customHeight="1" x14ac:dyDescent="0.25"/>
    <row r="64636" ht="0" hidden="1" customHeight="1" x14ac:dyDescent="0.25"/>
    <row r="64637" ht="0" hidden="1" customHeight="1" x14ac:dyDescent="0.25"/>
    <row r="64638" ht="0" hidden="1" customHeight="1" x14ac:dyDescent="0.25"/>
    <row r="64639" ht="0" hidden="1" customHeight="1" x14ac:dyDescent="0.25"/>
    <row r="64640" ht="0" hidden="1" customHeight="1" x14ac:dyDescent="0.25"/>
    <row r="64641" ht="0" hidden="1" customHeight="1" x14ac:dyDescent="0.25"/>
    <row r="64642" ht="0" hidden="1" customHeight="1" x14ac:dyDescent="0.25"/>
    <row r="64643" ht="0" hidden="1" customHeight="1" x14ac:dyDescent="0.25"/>
    <row r="64644" ht="0" hidden="1" customHeight="1" x14ac:dyDescent="0.25"/>
    <row r="64645" ht="0" hidden="1" customHeight="1" x14ac:dyDescent="0.25"/>
    <row r="64646" ht="0" hidden="1" customHeight="1" x14ac:dyDescent="0.25"/>
    <row r="64647" ht="0" hidden="1" customHeight="1" x14ac:dyDescent="0.25"/>
    <row r="64648" ht="0" hidden="1" customHeight="1" x14ac:dyDescent="0.25"/>
    <row r="64649" ht="0" hidden="1" customHeight="1" x14ac:dyDescent="0.25"/>
    <row r="64650" ht="0" hidden="1" customHeight="1" x14ac:dyDescent="0.25"/>
    <row r="64651" ht="0" hidden="1" customHeight="1" x14ac:dyDescent="0.25"/>
    <row r="64652" ht="0" hidden="1" customHeight="1" x14ac:dyDescent="0.25"/>
    <row r="64653" ht="0" hidden="1" customHeight="1" x14ac:dyDescent="0.25"/>
    <row r="64654" ht="0" hidden="1" customHeight="1" x14ac:dyDescent="0.25"/>
    <row r="64655" ht="0" hidden="1" customHeight="1" x14ac:dyDescent="0.25"/>
    <row r="64656" ht="0" hidden="1" customHeight="1" x14ac:dyDescent="0.25"/>
    <row r="64657" ht="0" hidden="1" customHeight="1" x14ac:dyDescent="0.25"/>
    <row r="64658" ht="0" hidden="1" customHeight="1" x14ac:dyDescent="0.25"/>
    <row r="64659" ht="0" hidden="1" customHeight="1" x14ac:dyDescent="0.25"/>
    <row r="64660" ht="0" hidden="1" customHeight="1" x14ac:dyDescent="0.25"/>
    <row r="64661" ht="0" hidden="1" customHeight="1" x14ac:dyDescent="0.25"/>
    <row r="64662" ht="0" hidden="1" customHeight="1" x14ac:dyDescent="0.25"/>
    <row r="64663" ht="0" hidden="1" customHeight="1" x14ac:dyDescent="0.25"/>
    <row r="64664" ht="0" hidden="1" customHeight="1" x14ac:dyDescent="0.25"/>
    <row r="64665" ht="0" hidden="1" customHeight="1" x14ac:dyDescent="0.25"/>
    <row r="64666" ht="0" hidden="1" customHeight="1" x14ac:dyDescent="0.25"/>
    <row r="64667" ht="0" hidden="1" customHeight="1" x14ac:dyDescent="0.25"/>
    <row r="64668" ht="0" hidden="1" customHeight="1" x14ac:dyDescent="0.25"/>
    <row r="64669" ht="0" hidden="1" customHeight="1" x14ac:dyDescent="0.25"/>
    <row r="64670" ht="0" hidden="1" customHeight="1" x14ac:dyDescent="0.25"/>
    <row r="64671" ht="0" hidden="1" customHeight="1" x14ac:dyDescent="0.25"/>
    <row r="64672" ht="0" hidden="1" customHeight="1" x14ac:dyDescent="0.25"/>
    <row r="64673" ht="0" hidden="1" customHeight="1" x14ac:dyDescent="0.25"/>
    <row r="64674" ht="0" hidden="1" customHeight="1" x14ac:dyDescent="0.25"/>
    <row r="64675" ht="0" hidden="1" customHeight="1" x14ac:dyDescent="0.25"/>
    <row r="64676" ht="0" hidden="1" customHeight="1" x14ac:dyDescent="0.25"/>
    <row r="64677" ht="0" hidden="1" customHeight="1" x14ac:dyDescent="0.25"/>
    <row r="64678" ht="0" hidden="1" customHeight="1" x14ac:dyDescent="0.25"/>
    <row r="64679" ht="0" hidden="1" customHeight="1" x14ac:dyDescent="0.25"/>
    <row r="64680" ht="0" hidden="1" customHeight="1" x14ac:dyDescent="0.25"/>
    <row r="64681" ht="0" hidden="1" customHeight="1" x14ac:dyDescent="0.25"/>
    <row r="64682" ht="0" hidden="1" customHeight="1" x14ac:dyDescent="0.25"/>
    <row r="64683" ht="0" hidden="1" customHeight="1" x14ac:dyDescent="0.25"/>
    <row r="64684" ht="0" hidden="1" customHeight="1" x14ac:dyDescent="0.25"/>
    <row r="64685" ht="0" hidden="1" customHeight="1" x14ac:dyDescent="0.25"/>
    <row r="64686" ht="0" hidden="1" customHeight="1" x14ac:dyDescent="0.25"/>
    <row r="64687" ht="0" hidden="1" customHeight="1" x14ac:dyDescent="0.25"/>
    <row r="64688" ht="0" hidden="1" customHeight="1" x14ac:dyDescent="0.25"/>
    <row r="64689" ht="0" hidden="1" customHeight="1" x14ac:dyDescent="0.25"/>
    <row r="64690" ht="0" hidden="1" customHeight="1" x14ac:dyDescent="0.25"/>
    <row r="64691" ht="0" hidden="1" customHeight="1" x14ac:dyDescent="0.25"/>
    <row r="64692" ht="0" hidden="1" customHeight="1" x14ac:dyDescent="0.25"/>
    <row r="64693" ht="0" hidden="1" customHeight="1" x14ac:dyDescent="0.25"/>
    <row r="64694" ht="0" hidden="1" customHeight="1" x14ac:dyDescent="0.25"/>
    <row r="64695" ht="0" hidden="1" customHeight="1" x14ac:dyDescent="0.25"/>
    <row r="64696" ht="0" hidden="1" customHeight="1" x14ac:dyDescent="0.25"/>
    <row r="64697" ht="0" hidden="1" customHeight="1" x14ac:dyDescent="0.25"/>
    <row r="64698" ht="0" hidden="1" customHeight="1" x14ac:dyDescent="0.25"/>
    <row r="64699" ht="0" hidden="1" customHeight="1" x14ac:dyDescent="0.25"/>
    <row r="64700" ht="0" hidden="1" customHeight="1" x14ac:dyDescent="0.25"/>
    <row r="64701" ht="0" hidden="1" customHeight="1" x14ac:dyDescent="0.25"/>
    <row r="64702" ht="0" hidden="1" customHeight="1" x14ac:dyDescent="0.25"/>
    <row r="64703" ht="0" hidden="1" customHeight="1" x14ac:dyDescent="0.25"/>
    <row r="64704" ht="0" hidden="1" customHeight="1" x14ac:dyDescent="0.25"/>
    <row r="64705" ht="0" hidden="1" customHeight="1" x14ac:dyDescent="0.25"/>
    <row r="64706" ht="0" hidden="1" customHeight="1" x14ac:dyDescent="0.25"/>
    <row r="64707" ht="0" hidden="1" customHeight="1" x14ac:dyDescent="0.25"/>
    <row r="64708" ht="0" hidden="1" customHeight="1" x14ac:dyDescent="0.25"/>
    <row r="64709" ht="0" hidden="1" customHeight="1" x14ac:dyDescent="0.25"/>
    <row r="64710" ht="0" hidden="1" customHeight="1" x14ac:dyDescent="0.25"/>
    <row r="64711" ht="0" hidden="1" customHeight="1" x14ac:dyDescent="0.25"/>
    <row r="64712" ht="0" hidden="1" customHeight="1" x14ac:dyDescent="0.25"/>
    <row r="64713" ht="0" hidden="1" customHeight="1" x14ac:dyDescent="0.25"/>
    <row r="64714" ht="0" hidden="1" customHeight="1" x14ac:dyDescent="0.25"/>
    <row r="64715" ht="0" hidden="1" customHeight="1" x14ac:dyDescent="0.25"/>
    <row r="64716" ht="0" hidden="1" customHeight="1" x14ac:dyDescent="0.25"/>
    <row r="64717" ht="0" hidden="1" customHeight="1" x14ac:dyDescent="0.25"/>
    <row r="64718" ht="0" hidden="1" customHeight="1" x14ac:dyDescent="0.25"/>
    <row r="64719" ht="0" hidden="1" customHeight="1" x14ac:dyDescent="0.25"/>
    <row r="64720" ht="0" hidden="1" customHeight="1" x14ac:dyDescent="0.25"/>
    <row r="64721" ht="0" hidden="1" customHeight="1" x14ac:dyDescent="0.25"/>
    <row r="64722" ht="0" hidden="1" customHeight="1" x14ac:dyDescent="0.25"/>
    <row r="64723" ht="0" hidden="1" customHeight="1" x14ac:dyDescent="0.25"/>
    <row r="64724" ht="0" hidden="1" customHeight="1" x14ac:dyDescent="0.25"/>
    <row r="64725" ht="0" hidden="1" customHeight="1" x14ac:dyDescent="0.25"/>
    <row r="64726" ht="0" hidden="1" customHeight="1" x14ac:dyDescent="0.25"/>
    <row r="64727" ht="0" hidden="1" customHeight="1" x14ac:dyDescent="0.25"/>
    <row r="64728" ht="0" hidden="1" customHeight="1" x14ac:dyDescent="0.25"/>
    <row r="64729" ht="0" hidden="1" customHeight="1" x14ac:dyDescent="0.25"/>
    <row r="64730" ht="0" hidden="1" customHeight="1" x14ac:dyDescent="0.25"/>
    <row r="64731" ht="0" hidden="1" customHeight="1" x14ac:dyDescent="0.25"/>
    <row r="64732" ht="0" hidden="1" customHeight="1" x14ac:dyDescent="0.25"/>
    <row r="64733" ht="0" hidden="1" customHeight="1" x14ac:dyDescent="0.25"/>
    <row r="64734" ht="0" hidden="1" customHeight="1" x14ac:dyDescent="0.25"/>
    <row r="64735" ht="0" hidden="1" customHeight="1" x14ac:dyDescent="0.25"/>
    <row r="64736" ht="0" hidden="1" customHeight="1" x14ac:dyDescent="0.25"/>
    <row r="64737" ht="0" hidden="1" customHeight="1" x14ac:dyDescent="0.25"/>
    <row r="64738" ht="0" hidden="1" customHeight="1" x14ac:dyDescent="0.25"/>
    <row r="64739" ht="0" hidden="1" customHeight="1" x14ac:dyDescent="0.25"/>
    <row r="64740" ht="0" hidden="1" customHeight="1" x14ac:dyDescent="0.25"/>
    <row r="64741" ht="0" hidden="1" customHeight="1" x14ac:dyDescent="0.25"/>
    <row r="64742" ht="0" hidden="1" customHeight="1" x14ac:dyDescent="0.25"/>
    <row r="64743" ht="0" hidden="1" customHeight="1" x14ac:dyDescent="0.25"/>
    <row r="64744" ht="0" hidden="1" customHeight="1" x14ac:dyDescent="0.25"/>
    <row r="64745" ht="0" hidden="1" customHeight="1" x14ac:dyDescent="0.25"/>
    <row r="64746" ht="0" hidden="1" customHeight="1" x14ac:dyDescent="0.25"/>
    <row r="64747" ht="0" hidden="1" customHeight="1" x14ac:dyDescent="0.25"/>
    <row r="64748" ht="0" hidden="1" customHeight="1" x14ac:dyDescent="0.25"/>
    <row r="64749" ht="0" hidden="1" customHeight="1" x14ac:dyDescent="0.25"/>
    <row r="64750" ht="0" hidden="1" customHeight="1" x14ac:dyDescent="0.25"/>
    <row r="64751" ht="0" hidden="1" customHeight="1" x14ac:dyDescent="0.25"/>
    <row r="64752" ht="0" hidden="1" customHeight="1" x14ac:dyDescent="0.25"/>
    <row r="64753" ht="0" hidden="1" customHeight="1" x14ac:dyDescent="0.25"/>
    <row r="64754" ht="0" hidden="1" customHeight="1" x14ac:dyDescent="0.25"/>
    <row r="64755" ht="0" hidden="1" customHeight="1" x14ac:dyDescent="0.25"/>
    <row r="64756" ht="0" hidden="1" customHeight="1" x14ac:dyDescent="0.25"/>
    <row r="64757" ht="0" hidden="1" customHeight="1" x14ac:dyDescent="0.25"/>
    <row r="64758" ht="0" hidden="1" customHeight="1" x14ac:dyDescent="0.25"/>
    <row r="64759" ht="0" hidden="1" customHeight="1" x14ac:dyDescent="0.25"/>
    <row r="64760" ht="0" hidden="1" customHeight="1" x14ac:dyDescent="0.25"/>
    <row r="64761" ht="0" hidden="1" customHeight="1" x14ac:dyDescent="0.25"/>
    <row r="64762" ht="0" hidden="1" customHeight="1" x14ac:dyDescent="0.25"/>
    <row r="64763" ht="0" hidden="1" customHeight="1" x14ac:dyDescent="0.25"/>
    <row r="64764" ht="0" hidden="1" customHeight="1" x14ac:dyDescent="0.25"/>
    <row r="64765" ht="0" hidden="1" customHeight="1" x14ac:dyDescent="0.25"/>
    <row r="64766" ht="0" hidden="1" customHeight="1" x14ac:dyDescent="0.25"/>
    <row r="64767" ht="0" hidden="1" customHeight="1" x14ac:dyDescent="0.25"/>
    <row r="64768" ht="0" hidden="1" customHeight="1" x14ac:dyDescent="0.25"/>
    <row r="64769" ht="0" hidden="1" customHeight="1" x14ac:dyDescent="0.25"/>
    <row r="64770" ht="0" hidden="1" customHeight="1" x14ac:dyDescent="0.25"/>
    <row r="64771" ht="0" hidden="1" customHeight="1" x14ac:dyDescent="0.25"/>
    <row r="64772" ht="0" hidden="1" customHeight="1" x14ac:dyDescent="0.25"/>
    <row r="64773" ht="0" hidden="1" customHeight="1" x14ac:dyDescent="0.25"/>
    <row r="64774" ht="0" hidden="1" customHeight="1" x14ac:dyDescent="0.25"/>
    <row r="64775" ht="0" hidden="1" customHeight="1" x14ac:dyDescent="0.25"/>
    <row r="64776" ht="0" hidden="1" customHeight="1" x14ac:dyDescent="0.25"/>
    <row r="64777" ht="0" hidden="1" customHeight="1" x14ac:dyDescent="0.25"/>
    <row r="64778" ht="0" hidden="1" customHeight="1" x14ac:dyDescent="0.25"/>
    <row r="64779" ht="0" hidden="1" customHeight="1" x14ac:dyDescent="0.25"/>
    <row r="64780" ht="0" hidden="1" customHeight="1" x14ac:dyDescent="0.25"/>
    <row r="64781" ht="0" hidden="1" customHeight="1" x14ac:dyDescent="0.25"/>
    <row r="64782" ht="0" hidden="1" customHeight="1" x14ac:dyDescent="0.25"/>
    <row r="64783" ht="0" hidden="1" customHeight="1" x14ac:dyDescent="0.25"/>
    <row r="64784" ht="0" hidden="1" customHeight="1" x14ac:dyDescent="0.25"/>
    <row r="64785" ht="0" hidden="1" customHeight="1" x14ac:dyDescent="0.25"/>
    <row r="64786" ht="0" hidden="1" customHeight="1" x14ac:dyDescent="0.25"/>
    <row r="64787" ht="0" hidden="1" customHeight="1" x14ac:dyDescent="0.25"/>
    <row r="64788" ht="0" hidden="1" customHeight="1" x14ac:dyDescent="0.25"/>
    <row r="64789" ht="0" hidden="1" customHeight="1" x14ac:dyDescent="0.25"/>
    <row r="64790" ht="0" hidden="1" customHeight="1" x14ac:dyDescent="0.25"/>
    <row r="64791" ht="0" hidden="1" customHeight="1" x14ac:dyDescent="0.25"/>
    <row r="64792" ht="0" hidden="1" customHeight="1" x14ac:dyDescent="0.25"/>
    <row r="64793" ht="0" hidden="1" customHeight="1" x14ac:dyDescent="0.25"/>
    <row r="64794" ht="0" hidden="1" customHeight="1" x14ac:dyDescent="0.25"/>
    <row r="64795" ht="0" hidden="1" customHeight="1" x14ac:dyDescent="0.25"/>
    <row r="64796" ht="0" hidden="1" customHeight="1" x14ac:dyDescent="0.25"/>
    <row r="64797" ht="0" hidden="1" customHeight="1" x14ac:dyDescent="0.25"/>
    <row r="64798" ht="0" hidden="1" customHeight="1" x14ac:dyDescent="0.25"/>
    <row r="64799" ht="0" hidden="1" customHeight="1" x14ac:dyDescent="0.25"/>
    <row r="64800" ht="0" hidden="1" customHeight="1" x14ac:dyDescent="0.25"/>
    <row r="64801" ht="0" hidden="1" customHeight="1" x14ac:dyDescent="0.25"/>
    <row r="64802" ht="0" hidden="1" customHeight="1" x14ac:dyDescent="0.25"/>
    <row r="64803" ht="0" hidden="1" customHeight="1" x14ac:dyDescent="0.25"/>
    <row r="64804" ht="0" hidden="1" customHeight="1" x14ac:dyDescent="0.25"/>
    <row r="64805" ht="0" hidden="1" customHeight="1" x14ac:dyDescent="0.25"/>
    <row r="64806" ht="0" hidden="1" customHeight="1" x14ac:dyDescent="0.25"/>
    <row r="64807" ht="0" hidden="1" customHeight="1" x14ac:dyDescent="0.25"/>
    <row r="64808" ht="0" hidden="1" customHeight="1" x14ac:dyDescent="0.25"/>
    <row r="64809" ht="0" hidden="1" customHeight="1" x14ac:dyDescent="0.25"/>
    <row r="64810" ht="0" hidden="1" customHeight="1" x14ac:dyDescent="0.25"/>
    <row r="64811" ht="0" hidden="1" customHeight="1" x14ac:dyDescent="0.25"/>
    <row r="64812" ht="0" hidden="1" customHeight="1" x14ac:dyDescent="0.25"/>
    <row r="64813" ht="0" hidden="1" customHeight="1" x14ac:dyDescent="0.25"/>
    <row r="64814" ht="0" hidden="1" customHeight="1" x14ac:dyDescent="0.25"/>
    <row r="64815" ht="0" hidden="1" customHeight="1" x14ac:dyDescent="0.25"/>
    <row r="64816" ht="0" hidden="1" customHeight="1" x14ac:dyDescent="0.25"/>
    <row r="64817" ht="0" hidden="1" customHeight="1" x14ac:dyDescent="0.25"/>
    <row r="64818" ht="0" hidden="1" customHeight="1" x14ac:dyDescent="0.25"/>
    <row r="64819" ht="0" hidden="1" customHeight="1" x14ac:dyDescent="0.25"/>
    <row r="64820" ht="0" hidden="1" customHeight="1" x14ac:dyDescent="0.25"/>
    <row r="64821" ht="0" hidden="1" customHeight="1" x14ac:dyDescent="0.25"/>
    <row r="64822" ht="0" hidden="1" customHeight="1" x14ac:dyDescent="0.25"/>
    <row r="64823" ht="0" hidden="1" customHeight="1" x14ac:dyDescent="0.25"/>
    <row r="64824" ht="0" hidden="1" customHeight="1" x14ac:dyDescent="0.25"/>
    <row r="64825" ht="0" hidden="1" customHeight="1" x14ac:dyDescent="0.25"/>
    <row r="64826" ht="0" hidden="1" customHeight="1" x14ac:dyDescent="0.25"/>
    <row r="64827" ht="0" hidden="1" customHeight="1" x14ac:dyDescent="0.25"/>
    <row r="64828" ht="0" hidden="1" customHeight="1" x14ac:dyDescent="0.25"/>
    <row r="64829" ht="0" hidden="1" customHeight="1" x14ac:dyDescent="0.25"/>
    <row r="64830" ht="0" hidden="1" customHeight="1" x14ac:dyDescent="0.25"/>
    <row r="64831" ht="0" hidden="1" customHeight="1" x14ac:dyDescent="0.25"/>
    <row r="64832" ht="0" hidden="1" customHeight="1" x14ac:dyDescent="0.25"/>
    <row r="64833" ht="0" hidden="1" customHeight="1" x14ac:dyDescent="0.25"/>
    <row r="64834" ht="0" hidden="1" customHeight="1" x14ac:dyDescent="0.25"/>
    <row r="64835" ht="0" hidden="1" customHeight="1" x14ac:dyDescent="0.25"/>
    <row r="64836" ht="0" hidden="1" customHeight="1" x14ac:dyDescent="0.25"/>
    <row r="64837" ht="0" hidden="1" customHeight="1" x14ac:dyDescent="0.25"/>
    <row r="64838" ht="0" hidden="1" customHeight="1" x14ac:dyDescent="0.25"/>
    <row r="64839" ht="0" hidden="1" customHeight="1" x14ac:dyDescent="0.25"/>
    <row r="64840" ht="0" hidden="1" customHeight="1" x14ac:dyDescent="0.25"/>
    <row r="64841" ht="0" hidden="1" customHeight="1" x14ac:dyDescent="0.25"/>
    <row r="64842" ht="0" hidden="1" customHeight="1" x14ac:dyDescent="0.25"/>
    <row r="64843" ht="0" hidden="1" customHeight="1" x14ac:dyDescent="0.25"/>
    <row r="64844" ht="0" hidden="1" customHeight="1" x14ac:dyDescent="0.25"/>
    <row r="64845" ht="0" hidden="1" customHeight="1" x14ac:dyDescent="0.25"/>
    <row r="64846" ht="0" hidden="1" customHeight="1" x14ac:dyDescent="0.25"/>
    <row r="64847" ht="0" hidden="1" customHeight="1" x14ac:dyDescent="0.25"/>
    <row r="64848" ht="0" hidden="1" customHeight="1" x14ac:dyDescent="0.25"/>
    <row r="64849" ht="0" hidden="1" customHeight="1" x14ac:dyDescent="0.25"/>
    <row r="64850" ht="0" hidden="1" customHeight="1" x14ac:dyDescent="0.25"/>
    <row r="64851" ht="0" hidden="1" customHeight="1" x14ac:dyDescent="0.25"/>
    <row r="64852" ht="0" hidden="1" customHeight="1" x14ac:dyDescent="0.25"/>
    <row r="64853" ht="0" hidden="1" customHeight="1" x14ac:dyDescent="0.25"/>
    <row r="64854" ht="0" hidden="1" customHeight="1" x14ac:dyDescent="0.25"/>
    <row r="64855" ht="0" hidden="1" customHeight="1" x14ac:dyDescent="0.25"/>
    <row r="64856" ht="0" hidden="1" customHeight="1" x14ac:dyDescent="0.25"/>
    <row r="64857" ht="0" hidden="1" customHeight="1" x14ac:dyDescent="0.25"/>
    <row r="64858" ht="0" hidden="1" customHeight="1" x14ac:dyDescent="0.25"/>
    <row r="64859" ht="0" hidden="1" customHeight="1" x14ac:dyDescent="0.25"/>
    <row r="64860" ht="0" hidden="1" customHeight="1" x14ac:dyDescent="0.25"/>
    <row r="64861" ht="0" hidden="1" customHeight="1" x14ac:dyDescent="0.25"/>
    <row r="64862" ht="0" hidden="1" customHeight="1" x14ac:dyDescent="0.25"/>
    <row r="64863" ht="0" hidden="1" customHeight="1" x14ac:dyDescent="0.25"/>
    <row r="64864" ht="0" hidden="1" customHeight="1" x14ac:dyDescent="0.25"/>
    <row r="64865" ht="0" hidden="1" customHeight="1" x14ac:dyDescent="0.25"/>
    <row r="64866" ht="0" hidden="1" customHeight="1" x14ac:dyDescent="0.25"/>
    <row r="64867" ht="0" hidden="1" customHeight="1" x14ac:dyDescent="0.25"/>
    <row r="64868" ht="0" hidden="1" customHeight="1" x14ac:dyDescent="0.25"/>
    <row r="64869" ht="0" hidden="1" customHeight="1" x14ac:dyDescent="0.25"/>
    <row r="64870" ht="0" hidden="1" customHeight="1" x14ac:dyDescent="0.25"/>
    <row r="64871" ht="0" hidden="1" customHeight="1" x14ac:dyDescent="0.25"/>
    <row r="64872" ht="0" hidden="1" customHeight="1" x14ac:dyDescent="0.25"/>
    <row r="64873" ht="0" hidden="1" customHeight="1" x14ac:dyDescent="0.25"/>
    <row r="64874" ht="0" hidden="1" customHeight="1" x14ac:dyDescent="0.25"/>
    <row r="64875" ht="0" hidden="1" customHeight="1" x14ac:dyDescent="0.25"/>
    <row r="64876" ht="0" hidden="1" customHeight="1" x14ac:dyDescent="0.25"/>
    <row r="64877" ht="0" hidden="1" customHeight="1" x14ac:dyDescent="0.25"/>
    <row r="64878" ht="0" hidden="1" customHeight="1" x14ac:dyDescent="0.25"/>
    <row r="64879" ht="0" hidden="1" customHeight="1" x14ac:dyDescent="0.25"/>
    <row r="64880" ht="0" hidden="1" customHeight="1" x14ac:dyDescent="0.25"/>
    <row r="64881" ht="0" hidden="1" customHeight="1" x14ac:dyDescent="0.25"/>
    <row r="64882" ht="0" hidden="1" customHeight="1" x14ac:dyDescent="0.25"/>
    <row r="64883" ht="0" hidden="1" customHeight="1" x14ac:dyDescent="0.25"/>
    <row r="64884" ht="0" hidden="1" customHeight="1" x14ac:dyDescent="0.25"/>
    <row r="64885" ht="0" hidden="1" customHeight="1" x14ac:dyDescent="0.25"/>
    <row r="64886" ht="0" hidden="1" customHeight="1" x14ac:dyDescent="0.25"/>
    <row r="64887" ht="0" hidden="1" customHeight="1" x14ac:dyDescent="0.25"/>
    <row r="64888" ht="0" hidden="1" customHeight="1" x14ac:dyDescent="0.25"/>
    <row r="64889" ht="0" hidden="1" customHeight="1" x14ac:dyDescent="0.25"/>
    <row r="64890" ht="0" hidden="1" customHeight="1" x14ac:dyDescent="0.25"/>
    <row r="64891" ht="0" hidden="1" customHeight="1" x14ac:dyDescent="0.25"/>
    <row r="64892" ht="0" hidden="1" customHeight="1" x14ac:dyDescent="0.25"/>
    <row r="64893" ht="0" hidden="1" customHeight="1" x14ac:dyDescent="0.25"/>
    <row r="64894" ht="0" hidden="1" customHeight="1" x14ac:dyDescent="0.25"/>
    <row r="64895" ht="0" hidden="1" customHeight="1" x14ac:dyDescent="0.25"/>
    <row r="64896" ht="0" hidden="1" customHeight="1" x14ac:dyDescent="0.25"/>
    <row r="64897" ht="0" hidden="1" customHeight="1" x14ac:dyDescent="0.25"/>
    <row r="64898" ht="0" hidden="1" customHeight="1" x14ac:dyDescent="0.25"/>
    <row r="64899" ht="0" hidden="1" customHeight="1" x14ac:dyDescent="0.25"/>
    <row r="64900" ht="0" hidden="1" customHeight="1" x14ac:dyDescent="0.25"/>
    <row r="64901" ht="0" hidden="1" customHeight="1" x14ac:dyDescent="0.25"/>
    <row r="64902" ht="0" hidden="1" customHeight="1" x14ac:dyDescent="0.25"/>
    <row r="64903" ht="0" hidden="1" customHeight="1" x14ac:dyDescent="0.25"/>
    <row r="64904" ht="0" hidden="1" customHeight="1" x14ac:dyDescent="0.25"/>
    <row r="64905" ht="0" hidden="1" customHeight="1" x14ac:dyDescent="0.25"/>
    <row r="64906" ht="0" hidden="1" customHeight="1" x14ac:dyDescent="0.25"/>
    <row r="64907" ht="0" hidden="1" customHeight="1" x14ac:dyDescent="0.25"/>
    <row r="64908" ht="0" hidden="1" customHeight="1" x14ac:dyDescent="0.25"/>
    <row r="64909" ht="0" hidden="1" customHeight="1" x14ac:dyDescent="0.25"/>
    <row r="64910" ht="0" hidden="1" customHeight="1" x14ac:dyDescent="0.25"/>
    <row r="64911" ht="0" hidden="1" customHeight="1" x14ac:dyDescent="0.25"/>
    <row r="64912" ht="0" hidden="1" customHeight="1" x14ac:dyDescent="0.25"/>
    <row r="64913" ht="0" hidden="1" customHeight="1" x14ac:dyDescent="0.25"/>
    <row r="64914" ht="0" hidden="1" customHeight="1" x14ac:dyDescent="0.25"/>
    <row r="64915" ht="0" hidden="1" customHeight="1" x14ac:dyDescent="0.25"/>
    <row r="64916" ht="0" hidden="1" customHeight="1" x14ac:dyDescent="0.25"/>
    <row r="64917" ht="0" hidden="1" customHeight="1" x14ac:dyDescent="0.25"/>
    <row r="64918" ht="0" hidden="1" customHeight="1" x14ac:dyDescent="0.25"/>
    <row r="64919" ht="0" hidden="1" customHeight="1" x14ac:dyDescent="0.25"/>
    <row r="64920" ht="0" hidden="1" customHeight="1" x14ac:dyDescent="0.25"/>
    <row r="64921" ht="0" hidden="1" customHeight="1" x14ac:dyDescent="0.25"/>
    <row r="64922" ht="0" hidden="1" customHeight="1" x14ac:dyDescent="0.25"/>
    <row r="64923" ht="0" hidden="1" customHeight="1" x14ac:dyDescent="0.25"/>
    <row r="64924" ht="0" hidden="1" customHeight="1" x14ac:dyDescent="0.25"/>
    <row r="64925" ht="0" hidden="1" customHeight="1" x14ac:dyDescent="0.25"/>
    <row r="64926" ht="0" hidden="1" customHeight="1" x14ac:dyDescent="0.25"/>
    <row r="64927" ht="0" hidden="1" customHeight="1" x14ac:dyDescent="0.25"/>
    <row r="64928" ht="0" hidden="1" customHeight="1" x14ac:dyDescent="0.25"/>
    <row r="64929" ht="0" hidden="1" customHeight="1" x14ac:dyDescent="0.25"/>
    <row r="64930" ht="0" hidden="1" customHeight="1" x14ac:dyDescent="0.25"/>
    <row r="64931" ht="0" hidden="1" customHeight="1" x14ac:dyDescent="0.25"/>
    <row r="64932" ht="0" hidden="1" customHeight="1" x14ac:dyDescent="0.25"/>
    <row r="64933" ht="0" hidden="1" customHeight="1" x14ac:dyDescent="0.25"/>
    <row r="64934" ht="0" hidden="1" customHeight="1" x14ac:dyDescent="0.25"/>
    <row r="64935" ht="0" hidden="1" customHeight="1" x14ac:dyDescent="0.25"/>
    <row r="64936" ht="0" hidden="1" customHeight="1" x14ac:dyDescent="0.25"/>
    <row r="64937" ht="0" hidden="1" customHeight="1" x14ac:dyDescent="0.25"/>
    <row r="64938" ht="0" hidden="1" customHeight="1" x14ac:dyDescent="0.25"/>
    <row r="64939" ht="0" hidden="1" customHeight="1" x14ac:dyDescent="0.25"/>
    <row r="64940" ht="0" hidden="1" customHeight="1" x14ac:dyDescent="0.25"/>
    <row r="64941" ht="0" hidden="1" customHeight="1" x14ac:dyDescent="0.25"/>
    <row r="64942" ht="0" hidden="1" customHeight="1" x14ac:dyDescent="0.25"/>
    <row r="64943" ht="0" hidden="1" customHeight="1" x14ac:dyDescent="0.25"/>
    <row r="64944" ht="0" hidden="1" customHeight="1" x14ac:dyDescent="0.25"/>
    <row r="64945" ht="0" hidden="1" customHeight="1" x14ac:dyDescent="0.25"/>
    <row r="64946" ht="0" hidden="1" customHeight="1" x14ac:dyDescent="0.25"/>
    <row r="64947" ht="0" hidden="1" customHeight="1" x14ac:dyDescent="0.25"/>
    <row r="64948" ht="0" hidden="1" customHeight="1" x14ac:dyDescent="0.25"/>
    <row r="64949" ht="0" hidden="1" customHeight="1" x14ac:dyDescent="0.25"/>
    <row r="64950" ht="0" hidden="1" customHeight="1" x14ac:dyDescent="0.25"/>
    <row r="64951" ht="0" hidden="1" customHeight="1" x14ac:dyDescent="0.25"/>
    <row r="64952" ht="0" hidden="1" customHeight="1" x14ac:dyDescent="0.25"/>
    <row r="64953" ht="0" hidden="1" customHeight="1" x14ac:dyDescent="0.25"/>
    <row r="64954" ht="0" hidden="1" customHeight="1" x14ac:dyDescent="0.25"/>
    <row r="64955" ht="0" hidden="1" customHeight="1" x14ac:dyDescent="0.25"/>
    <row r="64956" ht="0" hidden="1" customHeight="1" x14ac:dyDescent="0.25"/>
    <row r="64957" ht="0" hidden="1" customHeight="1" x14ac:dyDescent="0.25"/>
    <row r="64958" ht="0" hidden="1" customHeight="1" x14ac:dyDescent="0.25"/>
    <row r="64959" ht="0" hidden="1" customHeight="1" x14ac:dyDescent="0.25"/>
    <row r="64960" ht="0" hidden="1" customHeight="1" x14ac:dyDescent="0.25"/>
    <row r="64961" ht="0" hidden="1" customHeight="1" x14ac:dyDescent="0.25"/>
    <row r="64962" ht="0" hidden="1" customHeight="1" x14ac:dyDescent="0.25"/>
    <row r="64963" ht="0" hidden="1" customHeight="1" x14ac:dyDescent="0.25"/>
    <row r="64964" ht="0" hidden="1" customHeight="1" x14ac:dyDescent="0.25"/>
    <row r="64965" ht="0" hidden="1" customHeight="1" x14ac:dyDescent="0.25"/>
    <row r="64966" ht="0" hidden="1" customHeight="1" x14ac:dyDescent="0.25"/>
    <row r="64967" ht="0" hidden="1" customHeight="1" x14ac:dyDescent="0.25"/>
    <row r="64968" ht="0" hidden="1" customHeight="1" x14ac:dyDescent="0.25"/>
    <row r="64969" ht="0" hidden="1" customHeight="1" x14ac:dyDescent="0.25"/>
    <row r="64970" ht="0" hidden="1" customHeight="1" x14ac:dyDescent="0.25"/>
    <row r="64971" ht="0" hidden="1" customHeight="1" x14ac:dyDescent="0.25"/>
    <row r="64972" ht="0" hidden="1" customHeight="1" x14ac:dyDescent="0.25"/>
    <row r="64973" ht="0" hidden="1" customHeight="1" x14ac:dyDescent="0.25"/>
    <row r="64974" ht="0" hidden="1" customHeight="1" x14ac:dyDescent="0.25"/>
    <row r="64975" ht="0" hidden="1" customHeight="1" x14ac:dyDescent="0.25"/>
    <row r="64976" ht="0" hidden="1" customHeight="1" x14ac:dyDescent="0.25"/>
    <row r="64977" ht="0" hidden="1" customHeight="1" x14ac:dyDescent="0.25"/>
    <row r="64978" ht="0" hidden="1" customHeight="1" x14ac:dyDescent="0.25"/>
    <row r="64979" ht="0" hidden="1" customHeight="1" x14ac:dyDescent="0.25"/>
    <row r="64980" ht="0" hidden="1" customHeight="1" x14ac:dyDescent="0.25"/>
    <row r="64981" ht="0" hidden="1" customHeight="1" x14ac:dyDescent="0.25"/>
    <row r="64982" ht="0" hidden="1" customHeight="1" x14ac:dyDescent="0.25"/>
    <row r="64983" ht="0" hidden="1" customHeight="1" x14ac:dyDescent="0.25"/>
    <row r="64984" ht="0" hidden="1" customHeight="1" x14ac:dyDescent="0.25"/>
    <row r="64985" ht="0" hidden="1" customHeight="1" x14ac:dyDescent="0.25"/>
    <row r="64986" ht="0" hidden="1" customHeight="1" x14ac:dyDescent="0.25"/>
    <row r="64987" ht="0" hidden="1" customHeight="1" x14ac:dyDescent="0.25"/>
    <row r="64988" ht="0" hidden="1" customHeight="1" x14ac:dyDescent="0.25"/>
    <row r="64989" ht="0" hidden="1" customHeight="1" x14ac:dyDescent="0.25"/>
    <row r="64990" ht="0" hidden="1" customHeight="1" x14ac:dyDescent="0.25"/>
    <row r="64991" ht="0" hidden="1" customHeight="1" x14ac:dyDescent="0.25"/>
    <row r="64992" ht="0" hidden="1" customHeight="1" x14ac:dyDescent="0.25"/>
    <row r="64993" ht="0" hidden="1" customHeight="1" x14ac:dyDescent="0.25"/>
    <row r="64994" ht="0" hidden="1" customHeight="1" x14ac:dyDescent="0.25"/>
    <row r="64995" ht="0" hidden="1" customHeight="1" x14ac:dyDescent="0.25"/>
    <row r="64996" ht="0" hidden="1" customHeight="1" x14ac:dyDescent="0.25"/>
    <row r="64997" ht="0" hidden="1" customHeight="1" x14ac:dyDescent="0.25"/>
    <row r="64998" ht="0" hidden="1" customHeight="1" x14ac:dyDescent="0.25"/>
    <row r="64999" ht="0" hidden="1" customHeight="1" x14ac:dyDescent="0.25"/>
    <row r="65000" ht="0" hidden="1" customHeight="1" x14ac:dyDescent="0.25"/>
    <row r="65001" ht="0" hidden="1" customHeight="1" x14ac:dyDescent="0.25"/>
    <row r="65002" ht="0" hidden="1" customHeight="1" x14ac:dyDescent="0.25"/>
    <row r="65003" ht="0" hidden="1" customHeight="1" x14ac:dyDescent="0.25"/>
    <row r="65004" ht="0" hidden="1" customHeight="1" x14ac:dyDescent="0.25"/>
    <row r="65005" ht="0" hidden="1" customHeight="1" x14ac:dyDescent="0.25"/>
    <row r="65006" ht="0" hidden="1" customHeight="1" x14ac:dyDescent="0.25"/>
    <row r="65007" ht="0" hidden="1" customHeight="1" x14ac:dyDescent="0.25"/>
    <row r="65008" ht="0" hidden="1" customHeight="1" x14ac:dyDescent="0.25"/>
    <row r="65009" ht="0" hidden="1" customHeight="1" x14ac:dyDescent="0.25"/>
    <row r="65010" ht="0" hidden="1" customHeight="1" x14ac:dyDescent="0.25"/>
    <row r="65011" ht="0" hidden="1" customHeight="1" x14ac:dyDescent="0.25"/>
    <row r="65012" ht="0" hidden="1" customHeight="1" x14ac:dyDescent="0.25"/>
    <row r="65013" ht="0" hidden="1" customHeight="1" x14ac:dyDescent="0.25"/>
    <row r="65014" ht="0" hidden="1" customHeight="1" x14ac:dyDescent="0.25"/>
    <row r="65015" ht="0" hidden="1" customHeight="1" x14ac:dyDescent="0.25"/>
    <row r="65016" ht="0" hidden="1" customHeight="1" x14ac:dyDescent="0.25"/>
    <row r="65017" ht="0" hidden="1" customHeight="1" x14ac:dyDescent="0.25"/>
    <row r="65018" ht="0" hidden="1" customHeight="1" x14ac:dyDescent="0.25"/>
    <row r="65019" ht="0" hidden="1" customHeight="1" x14ac:dyDescent="0.25"/>
    <row r="65020" ht="0" hidden="1" customHeight="1" x14ac:dyDescent="0.25"/>
    <row r="65021" ht="0" hidden="1" customHeight="1" x14ac:dyDescent="0.25"/>
    <row r="65022" ht="0" hidden="1" customHeight="1" x14ac:dyDescent="0.25"/>
    <row r="65023" ht="0" hidden="1" customHeight="1" x14ac:dyDescent="0.25"/>
    <row r="65024" ht="0" hidden="1" customHeight="1" x14ac:dyDescent="0.25"/>
    <row r="65025" ht="0" hidden="1" customHeight="1" x14ac:dyDescent="0.25"/>
    <row r="65026" ht="0" hidden="1" customHeight="1" x14ac:dyDescent="0.25"/>
    <row r="65027" ht="0" hidden="1" customHeight="1" x14ac:dyDescent="0.25"/>
    <row r="65028" ht="0" hidden="1" customHeight="1" x14ac:dyDescent="0.25"/>
    <row r="65029" ht="0" hidden="1" customHeight="1" x14ac:dyDescent="0.25"/>
    <row r="65030" ht="0" hidden="1" customHeight="1" x14ac:dyDescent="0.25"/>
    <row r="65031" ht="0" hidden="1" customHeight="1" x14ac:dyDescent="0.25"/>
    <row r="65032" ht="0" hidden="1" customHeight="1" x14ac:dyDescent="0.25"/>
    <row r="65033" ht="0" hidden="1" customHeight="1" x14ac:dyDescent="0.25"/>
    <row r="65034" ht="0" hidden="1" customHeight="1" x14ac:dyDescent="0.25"/>
    <row r="65035" ht="0" hidden="1" customHeight="1" x14ac:dyDescent="0.25"/>
    <row r="65036" ht="0" hidden="1" customHeight="1" x14ac:dyDescent="0.25"/>
    <row r="65037" ht="0" hidden="1" customHeight="1" x14ac:dyDescent="0.25"/>
    <row r="65038" ht="0" hidden="1" customHeight="1" x14ac:dyDescent="0.25"/>
    <row r="65039" ht="0" hidden="1" customHeight="1" x14ac:dyDescent="0.25"/>
    <row r="65040" ht="0" hidden="1" customHeight="1" x14ac:dyDescent="0.25"/>
    <row r="65041" ht="0" hidden="1" customHeight="1" x14ac:dyDescent="0.25"/>
    <row r="65042" ht="0" hidden="1" customHeight="1" x14ac:dyDescent="0.25"/>
    <row r="65043" ht="0" hidden="1" customHeight="1" x14ac:dyDescent="0.25"/>
    <row r="65044" ht="0" hidden="1" customHeight="1" x14ac:dyDescent="0.25"/>
    <row r="65045" ht="0" hidden="1" customHeight="1" x14ac:dyDescent="0.25"/>
    <row r="65046" ht="0" hidden="1" customHeight="1" x14ac:dyDescent="0.25"/>
    <row r="65047" ht="0" hidden="1" customHeight="1" x14ac:dyDescent="0.25"/>
    <row r="65048" ht="0" hidden="1" customHeight="1" x14ac:dyDescent="0.25"/>
    <row r="65049" ht="0" hidden="1" customHeight="1" x14ac:dyDescent="0.25"/>
    <row r="65050" ht="0" hidden="1" customHeight="1" x14ac:dyDescent="0.25"/>
    <row r="65051" ht="0" hidden="1" customHeight="1" x14ac:dyDescent="0.25"/>
    <row r="65052" ht="0" hidden="1" customHeight="1" x14ac:dyDescent="0.25"/>
    <row r="65053" ht="0" hidden="1" customHeight="1" x14ac:dyDescent="0.25"/>
    <row r="65054" ht="0" hidden="1" customHeight="1" x14ac:dyDescent="0.25"/>
    <row r="65055" ht="0" hidden="1" customHeight="1" x14ac:dyDescent="0.25"/>
    <row r="65056" ht="0" hidden="1" customHeight="1" x14ac:dyDescent="0.25"/>
    <row r="65057" ht="0" hidden="1" customHeight="1" x14ac:dyDescent="0.25"/>
    <row r="65058" ht="0" hidden="1" customHeight="1" x14ac:dyDescent="0.25"/>
    <row r="65059" ht="0" hidden="1" customHeight="1" x14ac:dyDescent="0.25"/>
    <row r="65060" ht="0" hidden="1" customHeight="1" x14ac:dyDescent="0.25"/>
    <row r="65061" ht="0" hidden="1" customHeight="1" x14ac:dyDescent="0.25"/>
    <row r="65062" ht="0" hidden="1" customHeight="1" x14ac:dyDescent="0.25"/>
    <row r="65063" ht="0" hidden="1" customHeight="1" x14ac:dyDescent="0.25"/>
    <row r="65064" ht="0" hidden="1" customHeight="1" x14ac:dyDescent="0.25"/>
    <row r="65065" ht="0" hidden="1" customHeight="1" x14ac:dyDescent="0.25"/>
    <row r="65066" ht="0" hidden="1" customHeight="1" x14ac:dyDescent="0.25"/>
    <row r="65067" ht="0" hidden="1" customHeight="1" x14ac:dyDescent="0.25"/>
    <row r="65068" ht="0" hidden="1" customHeight="1" x14ac:dyDescent="0.25"/>
    <row r="65069" ht="0" hidden="1" customHeight="1" x14ac:dyDescent="0.25"/>
    <row r="65070" ht="0" hidden="1" customHeight="1" x14ac:dyDescent="0.25"/>
    <row r="65071" ht="0" hidden="1" customHeight="1" x14ac:dyDescent="0.25"/>
    <row r="65072" ht="0" hidden="1" customHeight="1" x14ac:dyDescent="0.25"/>
    <row r="65073" ht="0" hidden="1" customHeight="1" x14ac:dyDescent="0.25"/>
    <row r="65074" ht="0" hidden="1" customHeight="1" x14ac:dyDescent="0.25"/>
    <row r="65075" ht="0" hidden="1" customHeight="1" x14ac:dyDescent="0.25"/>
    <row r="65076" ht="0" hidden="1" customHeight="1" x14ac:dyDescent="0.25"/>
    <row r="65077" ht="0" hidden="1" customHeight="1" x14ac:dyDescent="0.25"/>
    <row r="65078" ht="0" hidden="1" customHeight="1" x14ac:dyDescent="0.25"/>
    <row r="65079" ht="0" hidden="1" customHeight="1" x14ac:dyDescent="0.25"/>
    <row r="65080" ht="0" hidden="1" customHeight="1" x14ac:dyDescent="0.25"/>
    <row r="65081" ht="0" hidden="1" customHeight="1" x14ac:dyDescent="0.25"/>
    <row r="65082" ht="0" hidden="1" customHeight="1" x14ac:dyDescent="0.25"/>
    <row r="65083" ht="0" hidden="1" customHeight="1" x14ac:dyDescent="0.25"/>
    <row r="65084" ht="0" hidden="1" customHeight="1" x14ac:dyDescent="0.25"/>
    <row r="65085" ht="0" hidden="1" customHeight="1" x14ac:dyDescent="0.25"/>
    <row r="65086" ht="0" hidden="1" customHeight="1" x14ac:dyDescent="0.25"/>
    <row r="65087" ht="0" hidden="1" customHeight="1" x14ac:dyDescent="0.25"/>
    <row r="65088" ht="0" hidden="1" customHeight="1" x14ac:dyDescent="0.25"/>
    <row r="65089" ht="0" hidden="1" customHeight="1" x14ac:dyDescent="0.25"/>
    <row r="65090" ht="0" hidden="1" customHeight="1" x14ac:dyDescent="0.25"/>
    <row r="65091" ht="0" hidden="1" customHeight="1" x14ac:dyDescent="0.25"/>
    <row r="65092" ht="0" hidden="1" customHeight="1" x14ac:dyDescent="0.25"/>
    <row r="65093" ht="0" hidden="1" customHeight="1" x14ac:dyDescent="0.25"/>
    <row r="65094" ht="0" hidden="1" customHeight="1" x14ac:dyDescent="0.25"/>
    <row r="65095" ht="0" hidden="1" customHeight="1" x14ac:dyDescent="0.25"/>
    <row r="65096" ht="0" hidden="1" customHeight="1" x14ac:dyDescent="0.25"/>
    <row r="65097" ht="0" hidden="1" customHeight="1" x14ac:dyDescent="0.25"/>
    <row r="65098" ht="0" hidden="1" customHeight="1" x14ac:dyDescent="0.25"/>
    <row r="65099" ht="0" hidden="1" customHeight="1" x14ac:dyDescent="0.25"/>
    <row r="65100" ht="0" hidden="1" customHeight="1" x14ac:dyDescent="0.25"/>
    <row r="65101" ht="0" hidden="1" customHeight="1" x14ac:dyDescent="0.25"/>
    <row r="65102" ht="0" hidden="1" customHeight="1" x14ac:dyDescent="0.25"/>
    <row r="65103" ht="0" hidden="1" customHeight="1" x14ac:dyDescent="0.25"/>
    <row r="65104" ht="0" hidden="1" customHeight="1" x14ac:dyDescent="0.25"/>
    <row r="65105" ht="0" hidden="1" customHeight="1" x14ac:dyDescent="0.25"/>
    <row r="65106" ht="0" hidden="1" customHeight="1" x14ac:dyDescent="0.25"/>
    <row r="65107" ht="0" hidden="1" customHeight="1" x14ac:dyDescent="0.25"/>
    <row r="65108" ht="0" hidden="1" customHeight="1" x14ac:dyDescent="0.25"/>
    <row r="65109" ht="0" hidden="1" customHeight="1" x14ac:dyDescent="0.25"/>
    <row r="65110" ht="0" hidden="1" customHeight="1" x14ac:dyDescent="0.25"/>
    <row r="65111" ht="0" hidden="1" customHeight="1" x14ac:dyDescent="0.25"/>
    <row r="65112" ht="0" hidden="1" customHeight="1" x14ac:dyDescent="0.25"/>
    <row r="65113" ht="0" hidden="1" customHeight="1" x14ac:dyDescent="0.25"/>
    <row r="65114" ht="0" hidden="1" customHeight="1" x14ac:dyDescent="0.25"/>
    <row r="65115" ht="0" hidden="1" customHeight="1" x14ac:dyDescent="0.25"/>
    <row r="65116" ht="0" hidden="1" customHeight="1" x14ac:dyDescent="0.25"/>
    <row r="65117" ht="0" hidden="1" customHeight="1" x14ac:dyDescent="0.25"/>
    <row r="65118" ht="0" hidden="1" customHeight="1" x14ac:dyDescent="0.25"/>
    <row r="65119" ht="0" hidden="1" customHeight="1" x14ac:dyDescent="0.25"/>
    <row r="65120" ht="0" hidden="1" customHeight="1" x14ac:dyDescent="0.25"/>
    <row r="65121" ht="0" hidden="1" customHeight="1" x14ac:dyDescent="0.25"/>
    <row r="65122" ht="0" hidden="1" customHeight="1" x14ac:dyDescent="0.25"/>
    <row r="65123" ht="0" hidden="1" customHeight="1" x14ac:dyDescent="0.25"/>
    <row r="65124" ht="0" hidden="1" customHeight="1" x14ac:dyDescent="0.25"/>
    <row r="65125" ht="0" hidden="1" customHeight="1" x14ac:dyDescent="0.25"/>
    <row r="65126" ht="0" hidden="1" customHeight="1" x14ac:dyDescent="0.25"/>
    <row r="65127" ht="0" hidden="1" customHeight="1" x14ac:dyDescent="0.25"/>
    <row r="65128" ht="0" hidden="1" customHeight="1" x14ac:dyDescent="0.25"/>
    <row r="65129" ht="0" hidden="1" customHeight="1" x14ac:dyDescent="0.25"/>
    <row r="65130" ht="0" hidden="1" customHeight="1" x14ac:dyDescent="0.25"/>
    <row r="65131" ht="0" hidden="1" customHeight="1" x14ac:dyDescent="0.25"/>
    <row r="65132" ht="0" hidden="1" customHeight="1" x14ac:dyDescent="0.25"/>
    <row r="65133" ht="0" hidden="1" customHeight="1" x14ac:dyDescent="0.25"/>
    <row r="65134" ht="0" hidden="1" customHeight="1" x14ac:dyDescent="0.25"/>
    <row r="65135" ht="0" hidden="1" customHeight="1" x14ac:dyDescent="0.25"/>
    <row r="65136" ht="0" hidden="1" customHeight="1" x14ac:dyDescent="0.25"/>
    <row r="65137" ht="0" hidden="1" customHeight="1" x14ac:dyDescent="0.25"/>
    <row r="65138" ht="0" hidden="1" customHeight="1" x14ac:dyDescent="0.25"/>
    <row r="65139" ht="0" hidden="1" customHeight="1" x14ac:dyDescent="0.25"/>
    <row r="65140" ht="0" hidden="1" customHeight="1" x14ac:dyDescent="0.25"/>
    <row r="65141" ht="0" hidden="1" customHeight="1" x14ac:dyDescent="0.25"/>
    <row r="65142" ht="0" hidden="1" customHeight="1" x14ac:dyDescent="0.25"/>
    <row r="65143" ht="0" hidden="1" customHeight="1" x14ac:dyDescent="0.25"/>
    <row r="65144" ht="0" hidden="1" customHeight="1" x14ac:dyDescent="0.25"/>
    <row r="65145" ht="0" hidden="1" customHeight="1" x14ac:dyDescent="0.25"/>
    <row r="65146" ht="0" hidden="1" customHeight="1" x14ac:dyDescent="0.25"/>
    <row r="65147" ht="0" hidden="1" customHeight="1" x14ac:dyDescent="0.25"/>
    <row r="65148" ht="0" hidden="1" customHeight="1" x14ac:dyDescent="0.25"/>
    <row r="65149" ht="0" hidden="1" customHeight="1" x14ac:dyDescent="0.25"/>
    <row r="65150" ht="0" hidden="1" customHeight="1" x14ac:dyDescent="0.25"/>
    <row r="65151" ht="0" hidden="1" customHeight="1" x14ac:dyDescent="0.25"/>
    <row r="65152" ht="0" hidden="1" customHeight="1" x14ac:dyDescent="0.25"/>
    <row r="65153" ht="0" hidden="1" customHeight="1" x14ac:dyDescent="0.25"/>
    <row r="65154" ht="0" hidden="1" customHeight="1" x14ac:dyDescent="0.25"/>
    <row r="65155" ht="0" hidden="1" customHeight="1" x14ac:dyDescent="0.25"/>
    <row r="65156" ht="0" hidden="1" customHeight="1" x14ac:dyDescent="0.25"/>
    <row r="65157" ht="0" hidden="1" customHeight="1" x14ac:dyDescent="0.25"/>
    <row r="65158" ht="0" hidden="1" customHeight="1" x14ac:dyDescent="0.25"/>
    <row r="65159" ht="0" hidden="1" customHeight="1" x14ac:dyDescent="0.25"/>
    <row r="65160" ht="0" hidden="1" customHeight="1" x14ac:dyDescent="0.25"/>
    <row r="65161" ht="0" hidden="1" customHeight="1" x14ac:dyDescent="0.25"/>
    <row r="65162" ht="0" hidden="1" customHeight="1" x14ac:dyDescent="0.25"/>
    <row r="65163" ht="0" hidden="1" customHeight="1" x14ac:dyDescent="0.25"/>
    <row r="65164" ht="0" hidden="1" customHeight="1" x14ac:dyDescent="0.25"/>
    <row r="65165" ht="0" hidden="1" customHeight="1" x14ac:dyDescent="0.25"/>
    <row r="65166" ht="0" hidden="1" customHeight="1" x14ac:dyDescent="0.25"/>
    <row r="65167" ht="0" hidden="1" customHeight="1" x14ac:dyDescent="0.25"/>
    <row r="65168" ht="0" hidden="1" customHeight="1" x14ac:dyDescent="0.25"/>
    <row r="65169" ht="0" hidden="1" customHeight="1" x14ac:dyDescent="0.25"/>
    <row r="65170" ht="0" hidden="1" customHeight="1" x14ac:dyDescent="0.25"/>
    <row r="65171" ht="0" hidden="1" customHeight="1" x14ac:dyDescent="0.25"/>
    <row r="65172" ht="0" hidden="1" customHeight="1" x14ac:dyDescent="0.25"/>
    <row r="65173" ht="0" hidden="1" customHeight="1" x14ac:dyDescent="0.25"/>
    <row r="65174" ht="0" hidden="1" customHeight="1" x14ac:dyDescent="0.25"/>
    <row r="65175" ht="0" hidden="1" customHeight="1" x14ac:dyDescent="0.25"/>
    <row r="65176" ht="0" hidden="1" customHeight="1" x14ac:dyDescent="0.25"/>
    <row r="65177" ht="0" hidden="1" customHeight="1" x14ac:dyDescent="0.25"/>
    <row r="65178" ht="0" hidden="1" customHeight="1" x14ac:dyDescent="0.25"/>
    <row r="65179" ht="0" hidden="1" customHeight="1" x14ac:dyDescent="0.25"/>
    <row r="65180" ht="0" hidden="1" customHeight="1" x14ac:dyDescent="0.25"/>
    <row r="65181" ht="0" hidden="1" customHeight="1" x14ac:dyDescent="0.25"/>
    <row r="65182" ht="0" hidden="1" customHeight="1" x14ac:dyDescent="0.25"/>
    <row r="65183" ht="0" hidden="1" customHeight="1" x14ac:dyDescent="0.25"/>
    <row r="65184" ht="0" hidden="1" customHeight="1" x14ac:dyDescent="0.25"/>
    <row r="65185" ht="0" hidden="1" customHeight="1" x14ac:dyDescent="0.25"/>
    <row r="65186" ht="0" hidden="1" customHeight="1" x14ac:dyDescent="0.25"/>
    <row r="65187" ht="0" hidden="1" customHeight="1" x14ac:dyDescent="0.25"/>
    <row r="65188" ht="0" hidden="1" customHeight="1" x14ac:dyDescent="0.25"/>
    <row r="65189" ht="0" hidden="1" customHeight="1" x14ac:dyDescent="0.25"/>
    <row r="65190" ht="0" hidden="1" customHeight="1" x14ac:dyDescent="0.25"/>
    <row r="65191" ht="0" hidden="1" customHeight="1" x14ac:dyDescent="0.25"/>
    <row r="65192" ht="0" hidden="1" customHeight="1" x14ac:dyDescent="0.25"/>
    <row r="65193" ht="0" hidden="1" customHeight="1" x14ac:dyDescent="0.25"/>
    <row r="65194" ht="0" hidden="1" customHeight="1" x14ac:dyDescent="0.25"/>
    <row r="65195" ht="0" hidden="1" customHeight="1" x14ac:dyDescent="0.25"/>
    <row r="65196" ht="0" hidden="1" customHeight="1" x14ac:dyDescent="0.25"/>
    <row r="65197" ht="0" hidden="1" customHeight="1" x14ac:dyDescent="0.25"/>
    <row r="65198" ht="0" hidden="1" customHeight="1" x14ac:dyDescent="0.25"/>
    <row r="65199" ht="0" hidden="1" customHeight="1" x14ac:dyDescent="0.25"/>
    <row r="65200" ht="0" hidden="1" customHeight="1" x14ac:dyDescent="0.25"/>
    <row r="65201" ht="0" hidden="1" customHeight="1" x14ac:dyDescent="0.25"/>
    <row r="65202" ht="0" hidden="1" customHeight="1" x14ac:dyDescent="0.25"/>
    <row r="65203" ht="0" hidden="1" customHeight="1" x14ac:dyDescent="0.25"/>
    <row r="65204" ht="0" hidden="1" customHeight="1" x14ac:dyDescent="0.25"/>
    <row r="65205" ht="0" hidden="1" customHeight="1" x14ac:dyDescent="0.25"/>
    <row r="65206" ht="0" hidden="1" customHeight="1" x14ac:dyDescent="0.25"/>
    <row r="65207" ht="0" hidden="1" customHeight="1" x14ac:dyDescent="0.25"/>
    <row r="65208" ht="0" hidden="1" customHeight="1" x14ac:dyDescent="0.25"/>
    <row r="65209" ht="0" hidden="1" customHeight="1" x14ac:dyDescent="0.25"/>
    <row r="65210" ht="0" hidden="1" customHeight="1" x14ac:dyDescent="0.25"/>
    <row r="65211" ht="0" hidden="1" customHeight="1" x14ac:dyDescent="0.25"/>
    <row r="65212" ht="0" hidden="1" customHeight="1" x14ac:dyDescent="0.25"/>
    <row r="65213" ht="0" hidden="1" customHeight="1" x14ac:dyDescent="0.25"/>
    <row r="65214" ht="0" hidden="1" customHeight="1" x14ac:dyDescent="0.25"/>
    <row r="65215" ht="0" hidden="1" customHeight="1" x14ac:dyDescent="0.25"/>
    <row r="65216" ht="0" hidden="1" customHeight="1" x14ac:dyDescent="0.25"/>
    <row r="65217" ht="0" hidden="1" customHeight="1" x14ac:dyDescent="0.25"/>
    <row r="65218" ht="0" hidden="1" customHeight="1" x14ac:dyDescent="0.25"/>
    <row r="65219" ht="0" hidden="1" customHeight="1" x14ac:dyDescent="0.25"/>
    <row r="65220" ht="0" hidden="1" customHeight="1" x14ac:dyDescent="0.25"/>
    <row r="65221" ht="0" hidden="1" customHeight="1" x14ac:dyDescent="0.25"/>
    <row r="65222" ht="0" hidden="1" customHeight="1" x14ac:dyDescent="0.25"/>
    <row r="65223" ht="0" hidden="1" customHeight="1" x14ac:dyDescent="0.25"/>
    <row r="65224" ht="0" hidden="1" customHeight="1" x14ac:dyDescent="0.25"/>
    <row r="65225" ht="0" hidden="1" customHeight="1" x14ac:dyDescent="0.25"/>
    <row r="65226" ht="0" hidden="1" customHeight="1" x14ac:dyDescent="0.25"/>
    <row r="65227" ht="0" hidden="1" customHeight="1" x14ac:dyDescent="0.25"/>
    <row r="65228" ht="0" hidden="1" customHeight="1" x14ac:dyDescent="0.25"/>
    <row r="65229" ht="0" hidden="1" customHeight="1" x14ac:dyDescent="0.25"/>
    <row r="65230" ht="0" hidden="1" customHeight="1" x14ac:dyDescent="0.25"/>
    <row r="65231" ht="0" hidden="1" customHeight="1" x14ac:dyDescent="0.25"/>
    <row r="65232" ht="0" hidden="1" customHeight="1" x14ac:dyDescent="0.25"/>
    <row r="65233" ht="0" hidden="1" customHeight="1" x14ac:dyDescent="0.25"/>
    <row r="65234" ht="0" hidden="1" customHeight="1" x14ac:dyDescent="0.25"/>
    <row r="65235" ht="0" hidden="1" customHeight="1" x14ac:dyDescent="0.25"/>
    <row r="65236" ht="0" hidden="1" customHeight="1" x14ac:dyDescent="0.25"/>
    <row r="65237" ht="0" hidden="1" customHeight="1" x14ac:dyDescent="0.25"/>
    <row r="65238" ht="0" hidden="1" customHeight="1" x14ac:dyDescent="0.25"/>
    <row r="65239" ht="0" hidden="1" customHeight="1" x14ac:dyDescent="0.25"/>
    <row r="65240" ht="0" hidden="1" customHeight="1" x14ac:dyDescent="0.25"/>
    <row r="65241" ht="0" hidden="1" customHeight="1" x14ac:dyDescent="0.25"/>
    <row r="65242" ht="0" hidden="1" customHeight="1" x14ac:dyDescent="0.25"/>
    <row r="65243" ht="0" hidden="1" customHeight="1" x14ac:dyDescent="0.25"/>
    <row r="65244" ht="0" hidden="1" customHeight="1" x14ac:dyDescent="0.25"/>
    <row r="65245" ht="0" hidden="1" customHeight="1" x14ac:dyDescent="0.25"/>
    <row r="65246" ht="0" hidden="1" customHeight="1" x14ac:dyDescent="0.25"/>
    <row r="65247" ht="0" hidden="1" customHeight="1" x14ac:dyDescent="0.25"/>
    <row r="65248" ht="0" hidden="1" customHeight="1" x14ac:dyDescent="0.25"/>
    <row r="65249" ht="0" hidden="1" customHeight="1" x14ac:dyDescent="0.25"/>
    <row r="65250" ht="0" hidden="1" customHeight="1" x14ac:dyDescent="0.25"/>
    <row r="65251" ht="0" hidden="1" customHeight="1" x14ac:dyDescent="0.25"/>
    <row r="65252" ht="0" hidden="1" customHeight="1" x14ac:dyDescent="0.25"/>
    <row r="65253" ht="0" hidden="1" customHeight="1" x14ac:dyDescent="0.25"/>
    <row r="65254" ht="0" hidden="1" customHeight="1" x14ac:dyDescent="0.25"/>
    <row r="65255" ht="0" hidden="1" customHeight="1" x14ac:dyDescent="0.25"/>
    <row r="65256" ht="0" hidden="1" customHeight="1" x14ac:dyDescent="0.25"/>
    <row r="65257" ht="0" hidden="1" customHeight="1" x14ac:dyDescent="0.25"/>
    <row r="65258" ht="0" hidden="1" customHeight="1" x14ac:dyDescent="0.25"/>
    <row r="65259" ht="0" hidden="1" customHeight="1" x14ac:dyDescent="0.25"/>
    <row r="65260" ht="0" hidden="1" customHeight="1" x14ac:dyDescent="0.25"/>
    <row r="65261" ht="0" hidden="1" customHeight="1" x14ac:dyDescent="0.25"/>
    <row r="65262" ht="0" hidden="1" customHeight="1" x14ac:dyDescent="0.25"/>
    <row r="65263" ht="0" hidden="1" customHeight="1" x14ac:dyDescent="0.25"/>
    <row r="65264" ht="0" hidden="1" customHeight="1" x14ac:dyDescent="0.25"/>
    <row r="65265" ht="0" hidden="1" customHeight="1" x14ac:dyDescent="0.25"/>
    <row r="65266" ht="0" hidden="1" customHeight="1" x14ac:dyDescent="0.25"/>
    <row r="65267" ht="0" hidden="1" customHeight="1" x14ac:dyDescent="0.25"/>
    <row r="65268" ht="0" hidden="1" customHeight="1" x14ac:dyDescent="0.25"/>
    <row r="65269" ht="0" hidden="1" customHeight="1" x14ac:dyDescent="0.25"/>
    <row r="65270" ht="0" hidden="1" customHeight="1" x14ac:dyDescent="0.25"/>
    <row r="65271" ht="0" hidden="1" customHeight="1" x14ac:dyDescent="0.25"/>
    <row r="65272" ht="0" hidden="1" customHeight="1" x14ac:dyDescent="0.25"/>
    <row r="65273" ht="0" hidden="1" customHeight="1" x14ac:dyDescent="0.25"/>
    <row r="65274" ht="0" hidden="1" customHeight="1" x14ac:dyDescent="0.25"/>
    <row r="65275" ht="0" hidden="1" customHeight="1" x14ac:dyDescent="0.25"/>
    <row r="65276" ht="0" hidden="1" customHeight="1" x14ac:dyDescent="0.25"/>
    <row r="65277" ht="0" hidden="1" customHeight="1" x14ac:dyDescent="0.25"/>
    <row r="65278" ht="0" hidden="1" customHeight="1" x14ac:dyDescent="0.25"/>
    <row r="65279" ht="0" hidden="1" customHeight="1" x14ac:dyDescent="0.25"/>
    <row r="65280" ht="0" hidden="1" customHeight="1" x14ac:dyDescent="0.25"/>
    <row r="65281" ht="0" hidden="1" customHeight="1" x14ac:dyDescent="0.25"/>
    <row r="65282" ht="0" hidden="1" customHeight="1" x14ac:dyDescent="0.25"/>
    <row r="65283" ht="0" hidden="1" customHeight="1" x14ac:dyDescent="0.25"/>
    <row r="65284" ht="0" hidden="1" customHeight="1" x14ac:dyDescent="0.25"/>
    <row r="65285" ht="0" hidden="1" customHeight="1" x14ac:dyDescent="0.25"/>
    <row r="65286" ht="0" hidden="1" customHeight="1" x14ac:dyDescent="0.25"/>
    <row r="65287" ht="0" hidden="1" customHeight="1" x14ac:dyDescent="0.25"/>
    <row r="65288" ht="0" hidden="1" customHeight="1" x14ac:dyDescent="0.25"/>
    <row r="65289" ht="0" hidden="1" customHeight="1" x14ac:dyDescent="0.25"/>
    <row r="65290" ht="0" hidden="1" customHeight="1" x14ac:dyDescent="0.25"/>
    <row r="65291" ht="0" hidden="1" customHeight="1" x14ac:dyDescent="0.25"/>
    <row r="65292" ht="0" hidden="1" customHeight="1" x14ac:dyDescent="0.25"/>
    <row r="65293" ht="0" hidden="1" customHeight="1" x14ac:dyDescent="0.25"/>
    <row r="65294" ht="0" hidden="1" customHeight="1" x14ac:dyDescent="0.25"/>
    <row r="65295" ht="0" hidden="1" customHeight="1" x14ac:dyDescent="0.25"/>
    <row r="65296" ht="0" hidden="1" customHeight="1" x14ac:dyDescent="0.25"/>
    <row r="65297" ht="0" hidden="1" customHeight="1" x14ac:dyDescent="0.25"/>
    <row r="65298" ht="0" hidden="1" customHeight="1" x14ac:dyDescent="0.25"/>
    <row r="65299" ht="0" hidden="1" customHeight="1" x14ac:dyDescent="0.25"/>
    <row r="65300" ht="0" hidden="1" customHeight="1" x14ac:dyDescent="0.25"/>
    <row r="65301" ht="0" hidden="1" customHeight="1" x14ac:dyDescent="0.25"/>
    <row r="65302" ht="0" hidden="1" customHeight="1" x14ac:dyDescent="0.25"/>
    <row r="65303" ht="0" hidden="1" customHeight="1" x14ac:dyDescent="0.25"/>
    <row r="65304" ht="0" hidden="1" customHeight="1" x14ac:dyDescent="0.25"/>
    <row r="65305" ht="0" hidden="1" customHeight="1" x14ac:dyDescent="0.25"/>
    <row r="65306" ht="0" hidden="1" customHeight="1" x14ac:dyDescent="0.25"/>
    <row r="65307" ht="0" hidden="1" customHeight="1" x14ac:dyDescent="0.25"/>
    <row r="65308" ht="0" hidden="1" customHeight="1" x14ac:dyDescent="0.25"/>
    <row r="65309" ht="0" hidden="1" customHeight="1" x14ac:dyDescent="0.25"/>
    <row r="65310" ht="0" hidden="1" customHeight="1" x14ac:dyDescent="0.25"/>
    <row r="65311" ht="0" hidden="1" customHeight="1" x14ac:dyDescent="0.25"/>
    <row r="65312" ht="0" hidden="1" customHeight="1" x14ac:dyDescent="0.25"/>
    <row r="65313" ht="0" hidden="1" customHeight="1" x14ac:dyDescent="0.25"/>
    <row r="65314" ht="0" hidden="1" customHeight="1" x14ac:dyDescent="0.25"/>
    <row r="65315" ht="0" hidden="1" customHeight="1" x14ac:dyDescent="0.25"/>
    <row r="65316" ht="0" hidden="1" customHeight="1" x14ac:dyDescent="0.25"/>
    <row r="65317" ht="0" hidden="1" customHeight="1" x14ac:dyDescent="0.25"/>
    <row r="65318" ht="0" hidden="1" customHeight="1" x14ac:dyDescent="0.25"/>
    <row r="65319" ht="0" hidden="1" customHeight="1" x14ac:dyDescent="0.25"/>
    <row r="65320" ht="0" hidden="1" customHeight="1" x14ac:dyDescent="0.25"/>
    <row r="65321" ht="0" hidden="1" customHeight="1" x14ac:dyDescent="0.25"/>
    <row r="65322" ht="0" hidden="1" customHeight="1" x14ac:dyDescent="0.25"/>
    <row r="65323" ht="0" hidden="1" customHeight="1" x14ac:dyDescent="0.25"/>
    <row r="65324" ht="0" hidden="1" customHeight="1" x14ac:dyDescent="0.25"/>
    <row r="65325" ht="0" hidden="1" customHeight="1" x14ac:dyDescent="0.25"/>
    <row r="65326" ht="0" hidden="1" customHeight="1" x14ac:dyDescent="0.25"/>
    <row r="65327" ht="0" hidden="1" customHeight="1" x14ac:dyDescent="0.25"/>
    <row r="65328" ht="0" hidden="1" customHeight="1" x14ac:dyDescent="0.25"/>
    <row r="65329" ht="0" hidden="1" customHeight="1" x14ac:dyDescent="0.25"/>
    <row r="65330" ht="0" hidden="1" customHeight="1" x14ac:dyDescent="0.25"/>
    <row r="65331" ht="0" hidden="1" customHeight="1" x14ac:dyDescent="0.25"/>
    <row r="65332" ht="0" hidden="1" customHeight="1" x14ac:dyDescent="0.25"/>
    <row r="65333" ht="0" hidden="1" customHeight="1" x14ac:dyDescent="0.25"/>
    <row r="65334" ht="0" hidden="1" customHeight="1" x14ac:dyDescent="0.25"/>
    <row r="65335" ht="0" hidden="1" customHeight="1" x14ac:dyDescent="0.25"/>
    <row r="65336" ht="0" hidden="1" customHeight="1" x14ac:dyDescent="0.25"/>
    <row r="65337" ht="0" hidden="1" customHeight="1" x14ac:dyDescent="0.25"/>
    <row r="65338" ht="0" hidden="1" customHeight="1" x14ac:dyDescent="0.25"/>
    <row r="65339" ht="0" hidden="1" customHeight="1" x14ac:dyDescent="0.25"/>
    <row r="65340" ht="0" hidden="1" customHeight="1" x14ac:dyDescent="0.25"/>
    <row r="65341" ht="0" hidden="1" customHeight="1" x14ac:dyDescent="0.25"/>
    <row r="65342" ht="0" hidden="1" customHeight="1" x14ac:dyDescent="0.25"/>
    <row r="65343" ht="0" hidden="1" customHeight="1" x14ac:dyDescent="0.25"/>
    <row r="65344" ht="0" hidden="1" customHeight="1" x14ac:dyDescent="0.25"/>
    <row r="65345" ht="0" hidden="1" customHeight="1" x14ac:dyDescent="0.25"/>
    <row r="65346" ht="0" hidden="1" customHeight="1" x14ac:dyDescent="0.25"/>
    <row r="65347" ht="0" hidden="1" customHeight="1" x14ac:dyDescent="0.25"/>
    <row r="65348" ht="0" hidden="1" customHeight="1" x14ac:dyDescent="0.25"/>
    <row r="65349" ht="0" hidden="1" customHeight="1" x14ac:dyDescent="0.25"/>
    <row r="65350" ht="0" hidden="1" customHeight="1" x14ac:dyDescent="0.25"/>
    <row r="65351" ht="0" hidden="1" customHeight="1" x14ac:dyDescent="0.25"/>
    <row r="65352" ht="0" hidden="1" customHeight="1" x14ac:dyDescent="0.25"/>
    <row r="65353" ht="0" hidden="1" customHeight="1" x14ac:dyDescent="0.25"/>
    <row r="65354" ht="0" hidden="1" customHeight="1" x14ac:dyDescent="0.25"/>
    <row r="65355" ht="0" hidden="1" customHeight="1" x14ac:dyDescent="0.25"/>
    <row r="65356" ht="0" hidden="1" customHeight="1" x14ac:dyDescent="0.25"/>
    <row r="65357" ht="0" hidden="1" customHeight="1" x14ac:dyDescent="0.25"/>
    <row r="65358" ht="0" hidden="1" customHeight="1" x14ac:dyDescent="0.25"/>
    <row r="65359" ht="0" hidden="1" customHeight="1" x14ac:dyDescent="0.25"/>
    <row r="65360" ht="0" hidden="1" customHeight="1" x14ac:dyDescent="0.25"/>
    <row r="65361" ht="0" hidden="1" customHeight="1" x14ac:dyDescent="0.25"/>
    <row r="65362" ht="0" hidden="1" customHeight="1" x14ac:dyDescent="0.25"/>
    <row r="65363" ht="0" hidden="1" customHeight="1" x14ac:dyDescent="0.25"/>
    <row r="65364" ht="0" hidden="1" customHeight="1" x14ac:dyDescent="0.25"/>
    <row r="65365" ht="0" hidden="1" customHeight="1" x14ac:dyDescent="0.25"/>
    <row r="65366" ht="0" hidden="1" customHeight="1" x14ac:dyDescent="0.25"/>
    <row r="65367" ht="0" hidden="1" customHeight="1" x14ac:dyDescent="0.25"/>
    <row r="65368" ht="0" hidden="1" customHeight="1" x14ac:dyDescent="0.25"/>
    <row r="65369" ht="0" hidden="1" customHeight="1" x14ac:dyDescent="0.25"/>
    <row r="65370" ht="0" hidden="1" customHeight="1" x14ac:dyDescent="0.25"/>
    <row r="65371" ht="0" hidden="1" customHeight="1" x14ac:dyDescent="0.25"/>
    <row r="65372" ht="0" hidden="1" customHeight="1" x14ac:dyDescent="0.25"/>
    <row r="65373" ht="0" hidden="1" customHeight="1" x14ac:dyDescent="0.25"/>
    <row r="65374" ht="0" hidden="1" customHeight="1" x14ac:dyDescent="0.25"/>
    <row r="65375" ht="0" hidden="1" customHeight="1" x14ac:dyDescent="0.25"/>
    <row r="65376" ht="0" hidden="1" customHeight="1" x14ac:dyDescent="0.25"/>
    <row r="65377" ht="0" hidden="1" customHeight="1" x14ac:dyDescent="0.25"/>
    <row r="65378" ht="0" hidden="1" customHeight="1" x14ac:dyDescent="0.25"/>
    <row r="65379" ht="0" hidden="1" customHeight="1" x14ac:dyDescent="0.25"/>
    <row r="65380" ht="0" hidden="1" customHeight="1" x14ac:dyDescent="0.25"/>
    <row r="65381" ht="0" hidden="1" customHeight="1" x14ac:dyDescent="0.25"/>
    <row r="65382" ht="0" hidden="1" customHeight="1" x14ac:dyDescent="0.25"/>
    <row r="65383" ht="0" hidden="1" customHeight="1" x14ac:dyDescent="0.25"/>
    <row r="65384" ht="0" hidden="1" customHeight="1" x14ac:dyDescent="0.25"/>
    <row r="65385" ht="0" hidden="1" customHeight="1" x14ac:dyDescent="0.25"/>
    <row r="65386" ht="0" hidden="1" customHeight="1" x14ac:dyDescent="0.25"/>
    <row r="65387" ht="0" hidden="1" customHeight="1" x14ac:dyDescent="0.25"/>
    <row r="65388" ht="0" hidden="1" customHeight="1" x14ac:dyDescent="0.25"/>
    <row r="65389" ht="0" hidden="1" customHeight="1" x14ac:dyDescent="0.25"/>
    <row r="65390" ht="0" hidden="1" customHeight="1" x14ac:dyDescent="0.25"/>
    <row r="65391" ht="0" hidden="1" customHeight="1" x14ac:dyDescent="0.25"/>
    <row r="65392" ht="0" hidden="1" customHeight="1" x14ac:dyDescent="0.25"/>
    <row r="65393" ht="0" hidden="1" customHeight="1" x14ac:dyDescent="0.25"/>
    <row r="65394" ht="0" hidden="1" customHeight="1" x14ac:dyDescent="0.25"/>
    <row r="65395" ht="0" hidden="1" customHeight="1" x14ac:dyDescent="0.25"/>
    <row r="65396" ht="0" hidden="1" customHeight="1" x14ac:dyDescent="0.25"/>
    <row r="65397" ht="0" hidden="1" customHeight="1" x14ac:dyDescent="0.25"/>
    <row r="65398" ht="0" hidden="1" customHeight="1" x14ac:dyDescent="0.25"/>
    <row r="65399" ht="0" hidden="1" customHeight="1" x14ac:dyDescent="0.25"/>
    <row r="65400" ht="0" hidden="1" customHeight="1" x14ac:dyDescent="0.25"/>
    <row r="65401" ht="0" hidden="1" customHeight="1" x14ac:dyDescent="0.25"/>
    <row r="65402" ht="0" hidden="1" customHeight="1" x14ac:dyDescent="0.25"/>
    <row r="65403" ht="0" hidden="1" customHeight="1" x14ac:dyDescent="0.25"/>
    <row r="65404" ht="0" hidden="1" customHeight="1" x14ac:dyDescent="0.25"/>
    <row r="65405" ht="0" hidden="1" customHeight="1" x14ac:dyDescent="0.25"/>
    <row r="65406" ht="0" hidden="1" customHeight="1" x14ac:dyDescent="0.25"/>
    <row r="65407" ht="0" hidden="1" customHeight="1" x14ac:dyDescent="0.25"/>
    <row r="65408" ht="0" hidden="1" customHeight="1" x14ac:dyDescent="0.25"/>
    <row r="65409" ht="0" hidden="1" customHeight="1" x14ac:dyDescent="0.25"/>
    <row r="65410" ht="0" hidden="1" customHeight="1" x14ac:dyDescent="0.25"/>
    <row r="65411" ht="0" hidden="1" customHeight="1" x14ac:dyDescent="0.25"/>
    <row r="65412" ht="0" hidden="1" customHeight="1" x14ac:dyDescent="0.25"/>
    <row r="65413" ht="0" hidden="1" customHeight="1" x14ac:dyDescent="0.25"/>
    <row r="65414" ht="0" hidden="1" customHeight="1" x14ac:dyDescent="0.25"/>
    <row r="65415" ht="0" hidden="1" customHeight="1" x14ac:dyDescent="0.25"/>
    <row r="65416" ht="0" hidden="1" customHeight="1" x14ac:dyDescent="0.25"/>
    <row r="65417" ht="0" hidden="1" customHeight="1" x14ac:dyDescent="0.25"/>
    <row r="65418" ht="0" hidden="1" customHeight="1" x14ac:dyDescent="0.25"/>
    <row r="65419" ht="0" hidden="1" customHeight="1" x14ac:dyDescent="0.25"/>
    <row r="65420" ht="0" hidden="1" customHeight="1" x14ac:dyDescent="0.25"/>
    <row r="65421" ht="0" hidden="1" customHeight="1" x14ac:dyDescent="0.25"/>
    <row r="65422" ht="0" hidden="1" customHeight="1" x14ac:dyDescent="0.25"/>
    <row r="65423" ht="0" hidden="1" customHeight="1" x14ac:dyDescent="0.25"/>
    <row r="65424" ht="0" hidden="1" customHeight="1" x14ac:dyDescent="0.25"/>
    <row r="65425" ht="0" hidden="1" customHeight="1" x14ac:dyDescent="0.25"/>
    <row r="65426" ht="0" hidden="1" customHeight="1" x14ac:dyDescent="0.25"/>
    <row r="65427" ht="0" hidden="1" customHeight="1" x14ac:dyDescent="0.25"/>
    <row r="65428" ht="0" hidden="1" customHeight="1" x14ac:dyDescent="0.25"/>
    <row r="65429" ht="0" hidden="1" customHeight="1" x14ac:dyDescent="0.25"/>
    <row r="65430" ht="0" hidden="1" customHeight="1" x14ac:dyDescent="0.25"/>
    <row r="65431" ht="0" hidden="1" customHeight="1" x14ac:dyDescent="0.25"/>
    <row r="65432" ht="0" hidden="1" customHeight="1" x14ac:dyDescent="0.25"/>
    <row r="65433" ht="0" hidden="1" customHeight="1" x14ac:dyDescent="0.25"/>
    <row r="65434" ht="0" hidden="1" customHeight="1" x14ac:dyDescent="0.25"/>
    <row r="65435" ht="0" hidden="1" customHeight="1" x14ac:dyDescent="0.25"/>
    <row r="65436" ht="0" hidden="1" customHeight="1" x14ac:dyDescent="0.25"/>
    <row r="65437" ht="0" hidden="1" customHeight="1" x14ac:dyDescent="0.25"/>
    <row r="65438" ht="0" hidden="1" customHeight="1" x14ac:dyDescent="0.25"/>
    <row r="65439" ht="0" hidden="1" customHeight="1" x14ac:dyDescent="0.25"/>
    <row r="65440" ht="0" hidden="1" customHeight="1" x14ac:dyDescent="0.25"/>
    <row r="65441" ht="0" hidden="1" customHeight="1" x14ac:dyDescent="0.25"/>
    <row r="65442" ht="0" hidden="1" customHeight="1" x14ac:dyDescent="0.25"/>
    <row r="65443" ht="0" hidden="1" customHeight="1" x14ac:dyDescent="0.25"/>
    <row r="65444" ht="0" hidden="1" customHeight="1" x14ac:dyDescent="0.25"/>
    <row r="65445" ht="0" hidden="1" customHeight="1" x14ac:dyDescent="0.25"/>
    <row r="65446" ht="0" hidden="1" customHeight="1" x14ac:dyDescent="0.25"/>
    <row r="65447" ht="0" hidden="1" customHeight="1" x14ac:dyDescent="0.25"/>
    <row r="65448" ht="0" hidden="1" customHeight="1" x14ac:dyDescent="0.25"/>
    <row r="65449" ht="0" hidden="1" customHeight="1" x14ac:dyDescent="0.25"/>
    <row r="65450" ht="0" hidden="1" customHeight="1" x14ac:dyDescent="0.25"/>
    <row r="65451" ht="0" hidden="1" customHeight="1" x14ac:dyDescent="0.25"/>
    <row r="65452" ht="0" hidden="1" customHeight="1" x14ac:dyDescent="0.25"/>
    <row r="65453" ht="0" hidden="1" customHeight="1" x14ac:dyDescent="0.25"/>
    <row r="65454" ht="0" hidden="1" customHeight="1" x14ac:dyDescent="0.25"/>
    <row r="65455" ht="0" hidden="1" customHeight="1" x14ac:dyDescent="0.25"/>
    <row r="65456" ht="0" hidden="1" customHeight="1" x14ac:dyDescent="0.25"/>
    <row r="65457" ht="0" hidden="1" customHeight="1" x14ac:dyDescent="0.25"/>
    <row r="65458" ht="0" hidden="1" customHeight="1" x14ac:dyDescent="0.25"/>
    <row r="65459" ht="0" hidden="1" customHeight="1" x14ac:dyDescent="0.25"/>
    <row r="65460" ht="0" hidden="1" customHeight="1" x14ac:dyDescent="0.25"/>
    <row r="65461" ht="0" hidden="1" customHeight="1" x14ac:dyDescent="0.25"/>
    <row r="65462" ht="0" hidden="1" customHeight="1" x14ac:dyDescent="0.25"/>
    <row r="65463" ht="0" hidden="1" customHeight="1" x14ac:dyDescent="0.25"/>
    <row r="65464" ht="0" hidden="1" customHeight="1" x14ac:dyDescent="0.25"/>
    <row r="65465" ht="0" hidden="1" customHeight="1" x14ac:dyDescent="0.25"/>
    <row r="65466" ht="0" hidden="1" customHeight="1" x14ac:dyDescent="0.25"/>
    <row r="65467" ht="0" hidden="1" customHeight="1" x14ac:dyDescent="0.25"/>
    <row r="65468" ht="0" hidden="1" customHeight="1" x14ac:dyDescent="0.25"/>
    <row r="65469" ht="0" hidden="1" customHeight="1" x14ac:dyDescent="0.25"/>
    <row r="65470" ht="0" hidden="1" customHeight="1" x14ac:dyDescent="0.25"/>
    <row r="65471" ht="0" hidden="1" customHeight="1" x14ac:dyDescent="0.25"/>
    <row r="65472" ht="0" hidden="1" customHeight="1" x14ac:dyDescent="0.25"/>
    <row r="65473" ht="0" hidden="1" customHeight="1" x14ac:dyDescent="0.25"/>
    <row r="65474" ht="0" hidden="1" customHeight="1" x14ac:dyDescent="0.25"/>
    <row r="65475" ht="0" hidden="1" customHeight="1" x14ac:dyDescent="0.25"/>
    <row r="65476" ht="0" hidden="1" customHeight="1" x14ac:dyDescent="0.25"/>
    <row r="65477" ht="0" hidden="1" customHeight="1" x14ac:dyDescent="0.25"/>
    <row r="65478" ht="0" hidden="1" customHeight="1" x14ac:dyDescent="0.25"/>
    <row r="65479" ht="0" hidden="1" customHeight="1" x14ac:dyDescent="0.25"/>
    <row r="65480" ht="0" hidden="1" customHeight="1" x14ac:dyDescent="0.25"/>
    <row r="65481" ht="0" hidden="1" customHeight="1" x14ac:dyDescent="0.25"/>
    <row r="65482" ht="0" hidden="1" customHeight="1" x14ac:dyDescent="0.25"/>
    <row r="65483" ht="0" hidden="1" customHeight="1" x14ac:dyDescent="0.25"/>
    <row r="65484" ht="0" hidden="1" customHeight="1" x14ac:dyDescent="0.25"/>
    <row r="65485" ht="0" hidden="1" customHeight="1" x14ac:dyDescent="0.25"/>
    <row r="65486" ht="0" hidden="1" customHeight="1" x14ac:dyDescent="0.25"/>
    <row r="65487" ht="0" hidden="1" customHeight="1" x14ac:dyDescent="0.25"/>
    <row r="65488" ht="0" hidden="1" customHeight="1" x14ac:dyDescent="0.25"/>
    <row r="65489" ht="0" hidden="1" customHeight="1" x14ac:dyDescent="0.25"/>
    <row r="65490" ht="0" hidden="1" customHeight="1" x14ac:dyDescent="0.25"/>
    <row r="65491" ht="0" hidden="1" customHeight="1" x14ac:dyDescent="0.25"/>
    <row r="65492" ht="0" hidden="1" customHeight="1" x14ac:dyDescent="0.25"/>
    <row r="65493" ht="0" hidden="1" customHeight="1" x14ac:dyDescent="0.25"/>
    <row r="65494" ht="0" hidden="1" customHeight="1" x14ac:dyDescent="0.25"/>
    <row r="65495" ht="0" hidden="1" customHeight="1" x14ac:dyDescent="0.25"/>
    <row r="65496" ht="0" hidden="1" customHeight="1" x14ac:dyDescent="0.25"/>
    <row r="65497" ht="0" hidden="1" customHeight="1" x14ac:dyDescent="0.25"/>
    <row r="65498" ht="0" hidden="1" customHeight="1" x14ac:dyDescent="0.25"/>
    <row r="65499" ht="0" hidden="1" customHeight="1" x14ac:dyDescent="0.25"/>
    <row r="65500" ht="0" hidden="1" customHeight="1" x14ac:dyDescent="0.25"/>
    <row r="65501" ht="0" hidden="1" customHeight="1" x14ac:dyDescent="0.25"/>
    <row r="65502" ht="0" hidden="1" customHeight="1" x14ac:dyDescent="0.25"/>
    <row r="65503" ht="0" hidden="1" customHeight="1" x14ac:dyDescent="0.25"/>
    <row r="65504" ht="0" hidden="1" customHeight="1" x14ac:dyDescent="0.25"/>
    <row r="65505" ht="0" hidden="1" customHeight="1" x14ac:dyDescent="0.25"/>
    <row r="65506" ht="0" hidden="1" customHeight="1" x14ac:dyDescent="0.25"/>
    <row r="65507" ht="0" hidden="1" customHeight="1" x14ac:dyDescent="0.25"/>
    <row r="65508" ht="0" hidden="1" customHeight="1" x14ac:dyDescent="0.25"/>
    <row r="65509" ht="0" hidden="1" customHeight="1" x14ac:dyDescent="0.25"/>
    <row r="65510" ht="0" hidden="1" customHeight="1" x14ac:dyDescent="0.25"/>
    <row r="65511" ht="0" hidden="1" customHeight="1" x14ac:dyDescent="0.25"/>
    <row r="65512" ht="0" hidden="1" customHeight="1" x14ac:dyDescent="0.25"/>
    <row r="65513" ht="0" hidden="1" customHeight="1" x14ac:dyDescent="0.25"/>
    <row r="65514" ht="6.75" hidden="1" customHeight="1" x14ac:dyDescent="0.25"/>
    <row r="65515" ht="12" hidden="1" customHeight="1" x14ac:dyDescent="0.25"/>
    <row r="65516" ht="18" hidden="1" customHeight="1" x14ac:dyDescent="0.25"/>
    <row r="65517" ht="15" hidden="1" customHeight="1" x14ac:dyDescent="0.25"/>
  </sheetData>
  <sheetProtection insertRows="0"/>
  <mergeCells count="39">
    <mergeCell ref="F3:F4"/>
    <mergeCell ref="I1:P1"/>
    <mergeCell ref="Q1:X1"/>
    <mergeCell ref="Y1:AF1"/>
    <mergeCell ref="AG1:AN1"/>
    <mergeCell ref="A2:F2"/>
    <mergeCell ref="A3:A4"/>
    <mergeCell ref="B3:B4"/>
    <mergeCell ref="C3:C4"/>
    <mergeCell ref="D3:D4"/>
    <mergeCell ref="E3:E4"/>
    <mergeCell ref="EG1:EN1"/>
    <mergeCell ref="AW1:BD1"/>
    <mergeCell ref="BE1:BL1"/>
    <mergeCell ref="BM1:BT1"/>
    <mergeCell ref="BU1:CB1"/>
    <mergeCell ref="CC1:CJ1"/>
    <mergeCell ref="CK1:CR1"/>
    <mergeCell ref="CS1:CZ1"/>
    <mergeCell ref="DA1:DH1"/>
    <mergeCell ref="DI1:DP1"/>
    <mergeCell ref="DQ1:DX1"/>
    <mergeCell ref="DY1:EF1"/>
    <mergeCell ref="IG1:IN1"/>
    <mergeCell ref="IO1:IV1"/>
    <mergeCell ref="A1:F1"/>
    <mergeCell ref="GK1:GR1"/>
    <mergeCell ref="GS1:GZ1"/>
    <mergeCell ref="HA1:HH1"/>
    <mergeCell ref="HI1:HP1"/>
    <mergeCell ref="HQ1:HX1"/>
    <mergeCell ref="HY1:IF1"/>
    <mergeCell ref="EO1:EV1"/>
    <mergeCell ref="EW1:FD1"/>
    <mergeCell ref="FE1:FL1"/>
    <mergeCell ref="FM1:FT1"/>
    <mergeCell ref="FU1:GB1"/>
    <mergeCell ref="GC1:GJ1"/>
    <mergeCell ref="AO1:AV1"/>
  </mergeCells>
  <printOptions horizontalCentered="1"/>
  <pageMargins left="0.59055118110236227" right="0.39370078740157483" top="0.78740157480314965" bottom="0.59055118110236227" header="0.31496062992125984" footer="0.31496062992125984"/>
  <pageSetup scale="83" orientation="portrait" r:id="rId1"/>
  <headerFooter>
    <oddFooter>&amp;LEjercicio Fiscal 2018&amp;R&amp;10Página &amp;P de &amp;N&amp;K00+000-----</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T139"/>
  <sheetViews>
    <sheetView showGridLines="0" zoomScale="85" zoomScaleNormal="85" workbookViewId="0">
      <pane ySplit="4" topLeftCell="A59" activePane="bottomLeft" state="frozen"/>
      <selection activeCell="F5" sqref="F5"/>
      <selection pane="bottomLeft" activeCell="I89" sqref="I89"/>
    </sheetView>
  </sheetViews>
  <sheetFormatPr baseColWidth="10" defaultColWidth="0" defaultRowHeight="0" customHeight="1" zeroHeight="1" x14ac:dyDescent="0.25"/>
  <cols>
    <col min="1" max="1" width="1.7109375" customWidth="1"/>
    <col min="2" max="2" width="3.42578125" style="431" customWidth="1"/>
    <col min="3" max="3" width="3.42578125" style="34" bestFit="1" customWidth="1"/>
    <col min="4" max="4" width="3" style="34" bestFit="1" customWidth="1"/>
    <col min="5" max="5" width="4" style="34" bestFit="1" customWidth="1"/>
    <col min="6" max="6" width="57.140625" style="34" customWidth="1"/>
    <col min="7" max="7" width="23.7109375" style="128" customWidth="1"/>
    <col min="8" max="8" width="21.42578125" style="48" customWidth="1"/>
    <col min="9" max="9" width="20.140625" style="75" customWidth="1"/>
    <col min="10" max="17" width="0" hidden="1" customWidth="1"/>
    <col min="18" max="252" width="11.42578125" hidden="1"/>
    <col min="253" max="253" width="12.5703125" customWidth="1"/>
    <col min="254" max="254" width="0" hidden="1" customWidth="1"/>
    <col min="255" max="16384" width="1.7109375" hidden="1"/>
  </cols>
  <sheetData>
    <row r="1" spans="1:9" ht="52.5" customHeight="1" x14ac:dyDescent="0.25">
      <c r="B1" s="939" t="s">
        <v>1213</v>
      </c>
      <c r="C1" s="940"/>
      <c r="D1" s="940"/>
      <c r="E1" s="940"/>
      <c r="F1" s="940"/>
      <c r="G1" s="940"/>
      <c r="H1" s="940"/>
      <c r="I1" s="941"/>
    </row>
    <row r="2" spans="1:9" s="129" customFormat="1" ht="23.25" customHeight="1" x14ac:dyDescent="0.25">
      <c r="B2" s="432" t="s">
        <v>1492</v>
      </c>
      <c r="C2" s="433"/>
      <c r="D2" s="433"/>
      <c r="E2" s="433"/>
      <c r="F2" s="433"/>
      <c r="G2" s="434"/>
      <c r="H2" s="434"/>
      <c r="I2" s="435"/>
    </row>
    <row r="3" spans="1:9" s="129" customFormat="1" ht="23.25" customHeight="1" x14ac:dyDescent="0.25">
      <c r="B3" s="937" t="s">
        <v>3</v>
      </c>
      <c r="C3" s="937" t="s">
        <v>762</v>
      </c>
      <c r="D3" s="937" t="s">
        <v>763</v>
      </c>
      <c r="E3" s="937"/>
      <c r="F3" s="938" t="s">
        <v>964</v>
      </c>
      <c r="G3" s="936" t="s">
        <v>956</v>
      </c>
      <c r="H3" s="942" t="s">
        <v>2041</v>
      </c>
      <c r="I3" s="933" t="s">
        <v>957</v>
      </c>
    </row>
    <row r="4" spans="1:9" ht="15" customHeight="1" x14ac:dyDescent="0.25">
      <c r="B4" s="937"/>
      <c r="C4" s="937"/>
      <c r="D4" s="937"/>
      <c r="E4" s="937"/>
      <c r="F4" s="938"/>
      <c r="G4" s="936"/>
      <c r="H4" s="942"/>
      <c r="I4" s="933"/>
    </row>
    <row r="5" spans="1:9" ht="25.5" customHeight="1" x14ac:dyDescent="0.25">
      <c r="B5" s="417">
        <v>1</v>
      </c>
      <c r="C5" s="305">
        <v>0</v>
      </c>
      <c r="D5" s="306">
        <v>0</v>
      </c>
      <c r="E5" s="307"/>
      <c r="F5" s="308" t="s">
        <v>774</v>
      </c>
      <c r="G5" s="309"/>
      <c r="H5" s="309"/>
      <c r="I5" s="418"/>
    </row>
    <row r="6" spans="1:9" ht="25.5" customHeight="1" x14ac:dyDescent="0.25">
      <c r="B6" s="419">
        <v>1</v>
      </c>
      <c r="C6" s="315">
        <v>1</v>
      </c>
      <c r="D6" s="316">
        <v>0</v>
      </c>
      <c r="E6" s="317"/>
      <c r="F6" s="318" t="s">
        <v>775</v>
      </c>
      <c r="G6" s="319"/>
      <c r="H6" s="319"/>
      <c r="I6" s="420"/>
    </row>
    <row r="7" spans="1:9" ht="25.5" customHeight="1" x14ac:dyDescent="0.25">
      <c r="A7" t="str">
        <f>+CONCATENATE(B7,".",C7,".",D7)</f>
        <v>1.1.1</v>
      </c>
      <c r="B7" s="421">
        <v>1</v>
      </c>
      <c r="C7" s="130">
        <v>1</v>
      </c>
      <c r="D7" s="131">
        <v>1</v>
      </c>
      <c r="E7" s="132"/>
      <c r="F7" s="133" t="s">
        <v>776</v>
      </c>
      <c r="G7" s="134">
        <v>91521832.980000004</v>
      </c>
      <c r="H7" s="134">
        <f>+I7-G7</f>
        <v>69806152.189999983</v>
      </c>
      <c r="I7" s="422">
        <f>159230173.17+2097812</f>
        <v>161327985.16999999</v>
      </c>
    </row>
    <row r="8" spans="1:9" ht="25.5" customHeight="1" x14ac:dyDescent="0.25">
      <c r="A8" t="str">
        <f t="shared" ref="A8:A71" si="0">+CONCATENATE(B8,".",C8,".",D8)</f>
        <v>1.1.2</v>
      </c>
      <c r="B8" s="421">
        <v>1</v>
      </c>
      <c r="C8" s="130">
        <v>1</v>
      </c>
      <c r="D8" s="131">
        <v>2</v>
      </c>
      <c r="E8" s="132"/>
      <c r="F8" s="133" t="s">
        <v>777</v>
      </c>
      <c r="G8" s="134">
        <v>6323065.0600000015</v>
      </c>
      <c r="H8" s="134">
        <f t="shared" ref="H8:H71" si="1">+I8-G8</f>
        <v>0</v>
      </c>
      <c r="I8" s="422">
        <v>6323065.0600000015</v>
      </c>
    </row>
    <row r="9" spans="1:9" ht="25.5" customHeight="1" x14ac:dyDescent="0.25">
      <c r="A9" t="str">
        <f t="shared" si="0"/>
        <v>1.2.0</v>
      </c>
      <c r="B9" s="423">
        <v>1</v>
      </c>
      <c r="C9" s="315">
        <v>2</v>
      </c>
      <c r="D9" s="316">
        <v>0</v>
      </c>
      <c r="E9" s="317"/>
      <c r="F9" s="318" t="s">
        <v>778</v>
      </c>
      <c r="G9" s="319">
        <v>0</v>
      </c>
      <c r="H9" s="319">
        <f t="shared" si="1"/>
        <v>0</v>
      </c>
      <c r="I9" s="420">
        <v>0</v>
      </c>
    </row>
    <row r="10" spans="1:9" ht="25.5" customHeight="1" x14ac:dyDescent="0.25">
      <c r="A10" t="str">
        <f t="shared" si="0"/>
        <v>1.2.1</v>
      </c>
      <c r="B10" s="421">
        <v>1</v>
      </c>
      <c r="C10" s="130">
        <v>2</v>
      </c>
      <c r="D10" s="131">
        <v>1</v>
      </c>
      <c r="E10" s="132"/>
      <c r="F10" s="133" t="s">
        <v>779</v>
      </c>
      <c r="G10" s="134">
        <v>0</v>
      </c>
      <c r="H10" s="134">
        <f t="shared" si="1"/>
        <v>0</v>
      </c>
      <c r="I10" s="422">
        <v>0</v>
      </c>
    </row>
    <row r="11" spans="1:9" ht="25.5" customHeight="1" x14ac:dyDescent="0.25">
      <c r="A11" t="str">
        <f t="shared" si="0"/>
        <v>1.2.2</v>
      </c>
      <c r="B11" s="421">
        <v>1</v>
      </c>
      <c r="C11" s="130">
        <v>2</v>
      </c>
      <c r="D11" s="131">
        <v>2</v>
      </c>
      <c r="E11" s="132"/>
      <c r="F11" s="133" t="s">
        <v>780</v>
      </c>
      <c r="G11" s="134">
        <v>0</v>
      </c>
      <c r="H11" s="134">
        <f t="shared" si="1"/>
        <v>0</v>
      </c>
      <c r="I11" s="422">
        <v>0</v>
      </c>
    </row>
    <row r="12" spans="1:9" ht="25.5" customHeight="1" x14ac:dyDescent="0.25">
      <c r="A12" t="str">
        <f t="shared" si="0"/>
        <v>1.2.3</v>
      </c>
      <c r="B12" s="421">
        <v>1</v>
      </c>
      <c r="C12" s="130">
        <v>2</v>
      </c>
      <c r="D12" s="131">
        <v>3</v>
      </c>
      <c r="E12" s="132"/>
      <c r="F12" s="133" t="s">
        <v>781</v>
      </c>
      <c r="G12" s="134">
        <v>0</v>
      </c>
      <c r="H12" s="134">
        <f t="shared" si="1"/>
        <v>0</v>
      </c>
      <c r="I12" s="422">
        <v>0</v>
      </c>
    </row>
    <row r="13" spans="1:9" ht="25.5" customHeight="1" x14ac:dyDescent="0.25">
      <c r="A13" t="str">
        <f t="shared" si="0"/>
        <v>1.2.4</v>
      </c>
      <c r="B13" s="421">
        <v>1</v>
      </c>
      <c r="C13" s="130">
        <v>2</v>
      </c>
      <c r="D13" s="131">
        <v>4</v>
      </c>
      <c r="E13" s="132"/>
      <c r="F13" s="133" t="s">
        <v>782</v>
      </c>
      <c r="G13" s="134">
        <v>0</v>
      </c>
      <c r="H13" s="134">
        <f t="shared" si="1"/>
        <v>0</v>
      </c>
      <c r="I13" s="422">
        <v>0</v>
      </c>
    </row>
    <row r="14" spans="1:9" ht="25.5" customHeight="1" x14ac:dyDescent="0.25">
      <c r="A14" t="str">
        <f t="shared" si="0"/>
        <v>1.3.0</v>
      </c>
      <c r="B14" s="423">
        <v>1</v>
      </c>
      <c r="C14" s="315">
        <v>3</v>
      </c>
      <c r="D14" s="316">
        <v>0</v>
      </c>
      <c r="E14" s="317"/>
      <c r="F14" s="320" t="s">
        <v>783</v>
      </c>
      <c r="G14" s="319"/>
      <c r="H14" s="319">
        <f t="shared" si="1"/>
        <v>0</v>
      </c>
      <c r="I14" s="420"/>
    </row>
    <row r="15" spans="1:9" ht="25.5" customHeight="1" x14ac:dyDescent="0.25">
      <c r="A15" t="str">
        <f t="shared" si="0"/>
        <v>1.3.1</v>
      </c>
      <c r="B15" s="421">
        <v>1</v>
      </c>
      <c r="C15" s="130">
        <v>3</v>
      </c>
      <c r="D15" s="131">
        <v>1</v>
      </c>
      <c r="E15" s="132"/>
      <c r="F15" s="135" t="s">
        <v>784</v>
      </c>
      <c r="G15" s="134">
        <v>5242146.04</v>
      </c>
      <c r="H15" s="134">
        <f t="shared" si="1"/>
        <v>-200000</v>
      </c>
      <c r="I15" s="422">
        <v>5042146.04</v>
      </c>
    </row>
    <row r="16" spans="1:9" ht="25.5" customHeight="1" x14ac:dyDescent="0.25">
      <c r="A16" t="str">
        <f t="shared" si="0"/>
        <v>1.3.2</v>
      </c>
      <c r="B16" s="421">
        <v>1</v>
      </c>
      <c r="C16" s="130">
        <v>3</v>
      </c>
      <c r="D16" s="131">
        <v>2</v>
      </c>
      <c r="E16" s="132"/>
      <c r="F16" s="135" t="s">
        <v>785</v>
      </c>
      <c r="G16" s="134">
        <v>0</v>
      </c>
      <c r="H16" s="134">
        <f t="shared" si="1"/>
        <v>450000</v>
      </c>
      <c r="I16" s="422">
        <v>450000</v>
      </c>
    </row>
    <row r="17" spans="1:9" ht="25.5" customHeight="1" x14ac:dyDescent="0.25">
      <c r="A17" t="str">
        <f t="shared" si="0"/>
        <v>1.3.3</v>
      </c>
      <c r="B17" s="421">
        <v>1</v>
      </c>
      <c r="C17" s="130">
        <v>3</v>
      </c>
      <c r="D17" s="131">
        <v>3</v>
      </c>
      <c r="E17" s="132"/>
      <c r="F17" s="135" t="s">
        <v>786</v>
      </c>
      <c r="G17" s="134">
        <v>8570000</v>
      </c>
      <c r="H17" s="134">
        <f t="shared" si="1"/>
        <v>0</v>
      </c>
      <c r="I17" s="422">
        <v>8570000</v>
      </c>
    </row>
    <row r="18" spans="1:9" ht="25.5" customHeight="1" x14ac:dyDescent="0.25">
      <c r="A18" t="str">
        <f t="shared" si="0"/>
        <v>1.3.4</v>
      </c>
      <c r="B18" s="421">
        <v>1</v>
      </c>
      <c r="C18" s="130">
        <v>3</v>
      </c>
      <c r="D18" s="131">
        <v>4</v>
      </c>
      <c r="E18" s="132"/>
      <c r="F18" s="135" t="s">
        <v>787</v>
      </c>
      <c r="G18" s="134">
        <v>371819066.85999995</v>
      </c>
      <c r="H18" s="134">
        <f t="shared" si="1"/>
        <v>1152290.3199999928</v>
      </c>
      <c r="I18" s="422">
        <v>372971357.17999995</v>
      </c>
    </row>
    <row r="19" spans="1:9" ht="25.5" customHeight="1" x14ac:dyDescent="0.25">
      <c r="A19" t="str">
        <f t="shared" si="0"/>
        <v>1.3.5</v>
      </c>
      <c r="B19" s="421">
        <v>1</v>
      </c>
      <c r="C19" s="130">
        <v>3</v>
      </c>
      <c r="D19" s="131">
        <v>5</v>
      </c>
      <c r="E19" s="132"/>
      <c r="F19" s="135" t="s">
        <v>788</v>
      </c>
      <c r="G19" s="134">
        <v>11222291</v>
      </c>
      <c r="H19" s="134">
        <f t="shared" si="1"/>
        <v>0</v>
      </c>
      <c r="I19" s="422">
        <v>11222291</v>
      </c>
    </row>
    <row r="20" spans="1:9" ht="25.5" customHeight="1" x14ac:dyDescent="0.25">
      <c r="A20" t="str">
        <f t="shared" si="0"/>
        <v>1.3.6</v>
      </c>
      <c r="B20" s="421">
        <v>1</v>
      </c>
      <c r="C20" s="130">
        <v>3</v>
      </c>
      <c r="D20" s="131">
        <v>6</v>
      </c>
      <c r="E20" s="132"/>
      <c r="F20" s="135" t="s">
        <v>789</v>
      </c>
      <c r="G20" s="134">
        <v>0</v>
      </c>
      <c r="H20" s="134">
        <f t="shared" si="1"/>
        <v>0</v>
      </c>
      <c r="I20" s="422">
        <v>0</v>
      </c>
    </row>
    <row r="21" spans="1:9" ht="25.5" customHeight="1" x14ac:dyDescent="0.25">
      <c r="A21" t="str">
        <f t="shared" si="0"/>
        <v>1.3.7</v>
      </c>
      <c r="B21" s="421">
        <v>1</v>
      </c>
      <c r="C21" s="130">
        <v>3</v>
      </c>
      <c r="D21" s="131">
        <v>7</v>
      </c>
      <c r="E21" s="132"/>
      <c r="F21" s="135" t="s">
        <v>790</v>
      </c>
      <c r="G21" s="134">
        <v>2576134</v>
      </c>
      <c r="H21" s="134">
        <f t="shared" si="1"/>
        <v>0</v>
      </c>
      <c r="I21" s="422">
        <v>2576134</v>
      </c>
    </row>
    <row r="22" spans="1:9" ht="25.5" customHeight="1" x14ac:dyDescent="0.25">
      <c r="A22" t="str">
        <f t="shared" si="0"/>
        <v>1.3.8</v>
      </c>
      <c r="B22" s="421">
        <v>1</v>
      </c>
      <c r="C22" s="130">
        <v>3</v>
      </c>
      <c r="D22" s="131">
        <v>8</v>
      </c>
      <c r="E22" s="132"/>
      <c r="F22" s="135" t="s">
        <v>791</v>
      </c>
      <c r="G22" s="134">
        <v>300000</v>
      </c>
      <c r="H22" s="134">
        <f t="shared" si="1"/>
        <v>0</v>
      </c>
      <c r="I22" s="422">
        <v>300000</v>
      </c>
    </row>
    <row r="23" spans="1:9" ht="25.5" customHeight="1" x14ac:dyDescent="0.25">
      <c r="A23" t="str">
        <f t="shared" si="0"/>
        <v>1.3.9</v>
      </c>
      <c r="B23" s="421">
        <v>1</v>
      </c>
      <c r="C23" s="130">
        <v>3</v>
      </c>
      <c r="D23" s="131">
        <v>9</v>
      </c>
      <c r="E23" s="132"/>
      <c r="F23" s="135" t="s">
        <v>176</v>
      </c>
      <c r="G23" s="134">
        <v>35170000</v>
      </c>
      <c r="H23" s="134">
        <f t="shared" si="1"/>
        <v>184800</v>
      </c>
      <c r="I23" s="422">
        <v>35354800</v>
      </c>
    </row>
    <row r="24" spans="1:9" ht="25.5" customHeight="1" x14ac:dyDescent="0.25">
      <c r="A24" t="str">
        <f t="shared" si="0"/>
        <v>1.4.0</v>
      </c>
      <c r="B24" s="423">
        <v>1</v>
      </c>
      <c r="C24" s="315">
        <v>4</v>
      </c>
      <c r="D24" s="316">
        <v>0</v>
      </c>
      <c r="E24" s="317"/>
      <c r="F24" s="318" t="s">
        <v>792</v>
      </c>
      <c r="G24" s="319">
        <v>0</v>
      </c>
      <c r="H24" s="319">
        <f t="shared" si="1"/>
        <v>0</v>
      </c>
      <c r="I24" s="420">
        <v>0</v>
      </c>
    </row>
    <row r="25" spans="1:9" ht="25.5" customHeight="1" x14ac:dyDescent="0.25">
      <c r="A25" t="str">
        <f t="shared" si="0"/>
        <v>1.4.1</v>
      </c>
      <c r="B25" s="421">
        <v>1</v>
      </c>
      <c r="C25" s="130">
        <v>4</v>
      </c>
      <c r="D25" s="131">
        <v>1</v>
      </c>
      <c r="E25" s="132"/>
      <c r="F25" s="133" t="s">
        <v>793</v>
      </c>
      <c r="G25" s="134">
        <v>0</v>
      </c>
      <c r="H25" s="134">
        <f t="shared" si="1"/>
        <v>0</v>
      </c>
      <c r="I25" s="422">
        <v>0</v>
      </c>
    </row>
    <row r="26" spans="1:9" ht="25.5" customHeight="1" x14ac:dyDescent="0.25">
      <c r="A26" t="str">
        <f t="shared" si="0"/>
        <v>1.5.0</v>
      </c>
      <c r="B26" s="423">
        <v>1</v>
      </c>
      <c r="C26" s="315">
        <v>5</v>
      </c>
      <c r="D26" s="316">
        <v>0</v>
      </c>
      <c r="E26" s="317"/>
      <c r="F26" s="318" t="s">
        <v>794</v>
      </c>
      <c r="G26" s="319"/>
      <c r="H26" s="319">
        <f t="shared" si="1"/>
        <v>0</v>
      </c>
      <c r="I26" s="420"/>
    </row>
    <row r="27" spans="1:9" ht="25.5" customHeight="1" x14ac:dyDescent="0.25">
      <c r="A27" t="str">
        <f t="shared" si="0"/>
        <v>1.5.1</v>
      </c>
      <c r="B27" s="421">
        <v>1</v>
      </c>
      <c r="C27" s="130">
        <v>5</v>
      </c>
      <c r="D27" s="131">
        <v>1</v>
      </c>
      <c r="E27" s="132"/>
      <c r="F27" s="133" t="s">
        <v>795</v>
      </c>
      <c r="G27" s="134">
        <v>149515355.08000001</v>
      </c>
      <c r="H27" s="134">
        <f t="shared" si="1"/>
        <v>21992999.99999997</v>
      </c>
      <c r="I27" s="422">
        <v>171508355.07999998</v>
      </c>
    </row>
    <row r="28" spans="1:9" ht="25.5" customHeight="1" x14ac:dyDescent="0.25">
      <c r="A28" t="str">
        <f t="shared" si="0"/>
        <v>1.5.2</v>
      </c>
      <c r="B28" s="421">
        <v>1</v>
      </c>
      <c r="C28" s="130">
        <v>5</v>
      </c>
      <c r="D28" s="131">
        <v>2</v>
      </c>
      <c r="E28" s="132"/>
      <c r="F28" s="133" t="s">
        <v>796</v>
      </c>
      <c r="G28" s="134">
        <v>104262241.11000001</v>
      </c>
      <c r="H28" s="134">
        <f t="shared" si="1"/>
        <v>7277072.25</v>
      </c>
      <c r="I28" s="422">
        <v>111539313.36000001</v>
      </c>
    </row>
    <row r="29" spans="1:9" ht="25.5" customHeight="1" x14ac:dyDescent="0.25">
      <c r="A29" t="str">
        <f t="shared" si="0"/>
        <v>1.6.0</v>
      </c>
      <c r="B29" s="423">
        <v>1</v>
      </c>
      <c r="C29" s="315">
        <v>6</v>
      </c>
      <c r="D29" s="316">
        <v>0</v>
      </c>
      <c r="E29" s="317"/>
      <c r="F29" s="318" t="s">
        <v>797</v>
      </c>
      <c r="G29" s="319">
        <v>0</v>
      </c>
      <c r="H29" s="319">
        <f t="shared" si="1"/>
        <v>0</v>
      </c>
      <c r="I29" s="420">
        <v>0</v>
      </c>
    </row>
    <row r="30" spans="1:9" ht="25.5" customHeight="1" x14ac:dyDescent="0.25">
      <c r="A30" t="str">
        <f t="shared" si="0"/>
        <v>1.6.1</v>
      </c>
      <c r="B30" s="421">
        <v>1</v>
      </c>
      <c r="C30" s="130">
        <v>6</v>
      </c>
      <c r="D30" s="131">
        <v>1</v>
      </c>
      <c r="E30" s="132"/>
      <c r="F30" s="133" t="s">
        <v>798</v>
      </c>
      <c r="G30" s="134">
        <v>0</v>
      </c>
      <c r="H30" s="134">
        <f t="shared" si="1"/>
        <v>0</v>
      </c>
      <c r="I30" s="422">
        <v>0</v>
      </c>
    </row>
    <row r="31" spans="1:9" ht="25.5" customHeight="1" x14ac:dyDescent="0.25">
      <c r="A31" t="str">
        <f t="shared" si="0"/>
        <v>1.6.2</v>
      </c>
      <c r="B31" s="421">
        <v>1</v>
      </c>
      <c r="C31" s="130">
        <v>6</v>
      </c>
      <c r="D31" s="131">
        <v>2</v>
      </c>
      <c r="E31" s="132"/>
      <c r="F31" s="133" t="s">
        <v>799</v>
      </c>
      <c r="G31" s="134">
        <v>0</v>
      </c>
      <c r="H31" s="134">
        <f t="shared" si="1"/>
        <v>0</v>
      </c>
      <c r="I31" s="422">
        <v>0</v>
      </c>
    </row>
    <row r="32" spans="1:9" ht="25.5" customHeight="1" x14ac:dyDescent="0.25">
      <c r="A32" t="str">
        <f t="shared" si="0"/>
        <v>1.6.3</v>
      </c>
      <c r="B32" s="421">
        <v>1</v>
      </c>
      <c r="C32" s="130">
        <v>6</v>
      </c>
      <c r="D32" s="131">
        <v>3</v>
      </c>
      <c r="E32" s="132"/>
      <c r="F32" s="133" t="s">
        <v>800</v>
      </c>
      <c r="G32" s="134">
        <v>0</v>
      </c>
      <c r="H32" s="134">
        <f t="shared" si="1"/>
        <v>0</v>
      </c>
      <c r="I32" s="422">
        <v>0</v>
      </c>
    </row>
    <row r="33" spans="1:9" ht="25.5" customHeight="1" x14ac:dyDescent="0.25">
      <c r="A33" t="str">
        <f t="shared" si="0"/>
        <v>1.7.0</v>
      </c>
      <c r="B33" s="423">
        <v>1</v>
      </c>
      <c r="C33" s="315">
        <v>7</v>
      </c>
      <c r="D33" s="316">
        <v>0</v>
      </c>
      <c r="E33" s="317"/>
      <c r="F33" s="318" t="s">
        <v>801</v>
      </c>
      <c r="G33" s="319"/>
      <c r="H33" s="319">
        <f t="shared" si="1"/>
        <v>0</v>
      </c>
      <c r="I33" s="420"/>
    </row>
    <row r="34" spans="1:9" ht="25.5" customHeight="1" x14ac:dyDescent="0.25">
      <c r="A34" t="str">
        <f t="shared" si="0"/>
        <v>1.7.1</v>
      </c>
      <c r="B34" s="421">
        <v>1</v>
      </c>
      <c r="C34" s="130">
        <v>7</v>
      </c>
      <c r="D34" s="131">
        <v>1</v>
      </c>
      <c r="E34" s="132"/>
      <c r="F34" s="133" t="s">
        <v>802</v>
      </c>
      <c r="G34" s="134">
        <v>353578456.90999997</v>
      </c>
      <c r="H34" s="134">
        <f t="shared" si="1"/>
        <v>2114618.9800000191</v>
      </c>
      <c r="I34" s="422">
        <v>355693075.88999999</v>
      </c>
    </row>
    <row r="35" spans="1:9" ht="25.5" customHeight="1" x14ac:dyDescent="0.25">
      <c r="A35" t="str">
        <f t="shared" si="0"/>
        <v>1.7.2</v>
      </c>
      <c r="B35" s="421">
        <v>1</v>
      </c>
      <c r="C35" s="130">
        <v>7</v>
      </c>
      <c r="D35" s="131">
        <v>2</v>
      </c>
      <c r="E35" s="132"/>
      <c r="F35" s="133" t="s">
        <v>803</v>
      </c>
      <c r="G35" s="134">
        <v>29055499.560000002</v>
      </c>
      <c r="H35" s="134">
        <f t="shared" si="1"/>
        <v>-250000.00000000373</v>
      </c>
      <c r="I35" s="422">
        <v>28805499.559999999</v>
      </c>
    </row>
    <row r="36" spans="1:9" ht="25.5" customHeight="1" x14ac:dyDescent="0.25">
      <c r="A36" t="str">
        <f t="shared" si="0"/>
        <v>1.7.3</v>
      </c>
      <c r="B36" s="421">
        <v>1</v>
      </c>
      <c r="C36" s="130">
        <v>7</v>
      </c>
      <c r="D36" s="131">
        <v>3</v>
      </c>
      <c r="E36" s="132"/>
      <c r="F36" s="133" t="s">
        <v>804</v>
      </c>
      <c r="G36" s="134">
        <v>2410000.08</v>
      </c>
      <c r="H36" s="134">
        <f t="shared" si="1"/>
        <v>-175000</v>
      </c>
      <c r="I36" s="422">
        <v>2235000.08</v>
      </c>
    </row>
    <row r="37" spans="1:9" ht="25.5" customHeight="1" x14ac:dyDescent="0.25">
      <c r="A37" t="str">
        <f t="shared" si="0"/>
        <v>1.7.4</v>
      </c>
      <c r="B37" s="424">
        <v>1</v>
      </c>
      <c r="C37" s="136">
        <v>7</v>
      </c>
      <c r="D37" s="137">
        <v>4</v>
      </c>
      <c r="E37" s="138"/>
      <c r="F37" s="139" t="s">
        <v>805</v>
      </c>
      <c r="G37" s="134">
        <v>0</v>
      </c>
      <c r="H37" s="134">
        <f t="shared" si="1"/>
        <v>0</v>
      </c>
      <c r="I37" s="422">
        <v>0</v>
      </c>
    </row>
    <row r="38" spans="1:9" ht="25.5" customHeight="1" x14ac:dyDescent="0.25">
      <c r="A38" t="str">
        <f t="shared" si="0"/>
        <v>1.8.0</v>
      </c>
      <c r="B38" s="423">
        <v>1</v>
      </c>
      <c r="C38" s="315">
        <v>8</v>
      </c>
      <c r="D38" s="316">
        <v>0</v>
      </c>
      <c r="E38" s="317"/>
      <c r="F38" s="318" t="s">
        <v>516</v>
      </c>
      <c r="G38" s="319"/>
      <c r="H38" s="319">
        <f t="shared" si="1"/>
        <v>0</v>
      </c>
      <c r="I38" s="420"/>
    </row>
    <row r="39" spans="1:9" ht="25.5" customHeight="1" x14ac:dyDescent="0.25">
      <c r="A39" t="str">
        <f t="shared" si="0"/>
        <v>1.8.1</v>
      </c>
      <c r="B39" s="421">
        <v>1</v>
      </c>
      <c r="C39" s="130">
        <v>8</v>
      </c>
      <c r="D39" s="131">
        <v>1</v>
      </c>
      <c r="E39" s="132"/>
      <c r="F39" s="133" t="s">
        <v>806</v>
      </c>
      <c r="G39" s="134">
        <v>847500</v>
      </c>
      <c r="H39" s="134">
        <f t="shared" si="1"/>
        <v>0</v>
      </c>
      <c r="I39" s="422">
        <v>847500</v>
      </c>
    </row>
    <row r="40" spans="1:9" ht="25.5" customHeight="1" x14ac:dyDescent="0.25">
      <c r="A40" t="str">
        <f t="shared" si="0"/>
        <v>1.8.2</v>
      </c>
      <c r="B40" s="421">
        <v>1</v>
      </c>
      <c r="C40" s="130">
        <v>8</v>
      </c>
      <c r="D40" s="131">
        <v>2</v>
      </c>
      <c r="E40" s="132"/>
      <c r="F40" s="133" t="s">
        <v>807</v>
      </c>
      <c r="G40" s="134">
        <v>40000</v>
      </c>
      <c r="H40" s="134">
        <f t="shared" si="1"/>
        <v>0</v>
      </c>
      <c r="I40" s="422">
        <v>40000</v>
      </c>
    </row>
    <row r="41" spans="1:9" ht="25.5" customHeight="1" x14ac:dyDescent="0.25">
      <c r="A41" t="str">
        <f t="shared" si="0"/>
        <v>1.8.3</v>
      </c>
      <c r="B41" s="421">
        <v>1</v>
      </c>
      <c r="C41" s="130">
        <v>8</v>
      </c>
      <c r="D41" s="131">
        <v>3</v>
      </c>
      <c r="E41" s="132"/>
      <c r="F41" s="133" t="s">
        <v>808</v>
      </c>
      <c r="G41" s="134">
        <v>27353985.390000001</v>
      </c>
      <c r="H41" s="134">
        <f t="shared" si="1"/>
        <v>0</v>
      </c>
      <c r="I41" s="422">
        <v>27353985.390000001</v>
      </c>
    </row>
    <row r="42" spans="1:9" ht="25.5" customHeight="1" x14ac:dyDescent="0.25">
      <c r="A42" t="str">
        <f t="shared" si="0"/>
        <v>1.8.4</v>
      </c>
      <c r="B42" s="421">
        <v>1</v>
      </c>
      <c r="C42" s="130">
        <v>8</v>
      </c>
      <c r="D42" s="131">
        <v>4</v>
      </c>
      <c r="E42" s="132"/>
      <c r="F42" s="133" t="s">
        <v>809</v>
      </c>
      <c r="G42" s="134">
        <v>242000</v>
      </c>
      <c r="H42" s="134">
        <f t="shared" si="1"/>
        <v>0</v>
      </c>
      <c r="I42" s="422">
        <v>242000</v>
      </c>
    </row>
    <row r="43" spans="1:9" ht="25.5" customHeight="1" x14ac:dyDescent="0.25">
      <c r="A43" t="str">
        <f t="shared" si="0"/>
        <v>1.8.5</v>
      </c>
      <c r="B43" s="421">
        <v>1</v>
      </c>
      <c r="C43" s="130">
        <v>8</v>
      </c>
      <c r="D43" s="131">
        <v>5</v>
      </c>
      <c r="E43" s="132"/>
      <c r="F43" s="133" t="s">
        <v>176</v>
      </c>
      <c r="G43" s="134">
        <v>33000</v>
      </c>
      <c r="H43" s="134">
        <f t="shared" si="1"/>
        <v>0</v>
      </c>
      <c r="I43" s="422">
        <v>33000</v>
      </c>
    </row>
    <row r="44" spans="1:9" ht="25.5" customHeight="1" x14ac:dyDescent="0.25">
      <c r="A44" t="str">
        <f t="shared" si="0"/>
        <v>2.0.0</v>
      </c>
      <c r="B44" s="425">
        <v>2</v>
      </c>
      <c r="C44" s="310">
        <v>0</v>
      </c>
      <c r="D44" s="311">
        <v>0</v>
      </c>
      <c r="E44" s="312"/>
      <c r="F44" s="313" t="s">
        <v>810</v>
      </c>
      <c r="G44" s="314"/>
      <c r="H44" s="314">
        <f t="shared" si="1"/>
        <v>0</v>
      </c>
      <c r="I44" s="426"/>
    </row>
    <row r="45" spans="1:9" ht="25.5" customHeight="1" x14ac:dyDescent="0.25">
      <c r="A45" t="str">
        <f t="shared" si="0"/>
        <v>2.1.0</v>
      </c>
      <c r="B45" s="423">
        <v>2</v>
      </c>
      <c r="C45" s="315">
        <v>1</v>
      </c>
      <c r="D45" s="316">
        <v>0</v>
      </c>
      <c r="E45" s="317"/>
      <c r="F45" s="318" t="s">
        <v>1480</v>
      </c>
      <c r="G45" s="319"/>
      <c r="H45" s="319">
        <f t="shared" si="1"/>
        <v>0</v>
      </c>
      <c r="I45" s="420"/>
    </row>
    <row r="46" spans="1:9" ht="25.5" customHeight="1" x14ac:dyDescent="0.25">
      <c r="A46" t="str">
        <f t="shared" si="0"/>
        <v>2.1.1</v>
      </c>
      <c r="B46" s="421">
        <v>2</v>
      </c>
      <c r="C46" s="130">
        <v>1</v>
      </c>
      <c r="D46" s="131">
        <v>1</v>
      </c>
      <c r="E46" s="132"/>
      <c r="F46" s="577" t="s">
        <v>1481</v>
      </c>
      <c r="G46" s="134">
        <v>67450346.030000001</v>
      </c>
      <c r="H46" s="134">
        <f t="shared" si="1"/>
        <v>16060000</v>
      </c>
      <c r="I46" s="422">
        <v>83510346.030000001</v>
      </c>
    </row>
    <row r="47" spans="1:9" ht="25.5" customHeight="1" x14ac:dyDescent="0.25">
      <c r="A47" t="str">
        <f t="shared" si="0"/>
        <v>2.1.2</v>
      </c>
      <c r="B47" s="421">
        <v>2</v>
      </c>
      <c r="C47" s="130">
        <v>1</v>
      </c>
      <c r="D47" s="131">
        <v>2</v>
      </c>
      <c r="E47" s="132"/>
      <c r="F47" s="577" t="s">
        <v>1482</v>
      </c>
      <c r="G47" s="134">
        <v>0</v>
      </c>
      <c r="H47" s="134">
        <f t="shared" si="1"/>
        <v>0</v>
      </c>
      <c r="I47" s="422">
        <v>0</v>
      </c>
    </row>
    <row r="48" spans="1:9" ht="25.5" customHeight="1" x14ac:dyDescent="0.25">
      <c r="A48" t="str">
        <f t="shared" si="0"/>
        <v>2.1.3</v>
      </c>
      <c r="B48" s="421">
        <v>2</v>
      </c>
      <c r="C48" s="130">
        <v>1</v>
      </c>
      <c r="D48" s="131">
        <v>3</v>
      </c>
      <c r="E48" s="132"/>
      <c r="F48" s="577" t="s">
        <v>1483</v>
      </c>
      <c r="G48" s="134">
        <v>0</v>
      </c>
      <c r="H48" s="134">
        <f t="shared" si="1"/>
        <v>0</v>
      </c>
      <c r="I48" s="422">
        <v>0</v>
      </c>
    </row>
    <row r="49" spans="1:9" ht="25.5" customHeight="1" x14ac:dyDescent="0.25">
      <c r="A49" t="str">
        <f t="shared" si="0"/>
        <v>2.1.4</v>
      </c>
      <c r="B49" s="421">
        <v>2</v>
      </c>
      <c r="C49" s="130">
        <v>1</v>
      </c>
      <c r="D49" s="131">
        <v>4</v>
      </c>
      <c r="E49" s="132"/>
      <c r="F49" s="577" t="s">
        <v>1484</v>
      </c>
      <c r="G49" s="134">
        <v>3244820</v>
      </c>
      <c r="H49" s="134">
        <f t="shared" si="1"/>
        <v>369000</v>
      </c>
      <c r="I49" s="422">
        <v>3613820</v>
      </c>
    </row>
    <row r="50" spans="1:9" ht="25.5" customHeight="1" x14ac:dyDescent="0.25">
      <c r="A50" t="str">
        <f t="shared" si="0"/>
        <v>2.1.5</v>
      </c>
      <c r="B50" s="421">
        <v>2</v>
      </c>
      <c r="C50" s="130">
        <v>1</v>
      </c>
      <c r="D50" s="131">
        <v>5</v>
      </c>
      <c r="E50" s="132"/>
      <c r="F50" s="577" t="s">
        <v>1485</v>
      </c>
      <c r="G50" s="134">
        <v>10027400</v>
      </c>
      <c r="H50" s="134">
        <f t="shared" si="1"/>
        <v>0</v>
      </c>
      <c r="I50" s="422">
        <v>10027400</v>
      </c>
    </row>
    <row r="51" spans="1:9" ht="25.5" customHeight="1" x14ac:dyDescent="0.25">
      <c r="A51" t="str">
        <f t="shared" si="0"/>
        <v>2.1.6</v>
      </c>
      <c r="B51" s="421">
        <v>2</v>
      </c>
      <c r="C51" s="130">
        <v>1</v>
      </c>
      <c r="D51" s="131">
        <v>6</v>
      </c>
      <c r="E51" s="132"/>
      <c r="F51" s="577" t="s">
        <v>1486</v>
      </c>
      <c r="G51" s="134">
        <v>2503480</v>
      </c>
      <c r="H51" s="134">
        <f t="shared" si="1"/>
        <v>0</v>
      </c>
      <c r="I51" s="422">
        <v>2503480</v>
      </c>
    </row>
    <row r="52" spans="1:9" ht="25.5" customHeight="1" x14ac:dyDescent="0.25">
      <c r="A52" t="str">
        <f t="shared" si="0"/>
        <v>2.2.0</v>
      </c>
      <c r="B52" s="423">
        <v>2</v>
      </c>
      <c r="C52" s="315">
        <v>2</v>
      </c>
      <c r="D52" s="316">
        <v>0</v>
      </c>
      <c r="E52" s="317"/>
      <c r="F52" s="318" t="s">
        <v>924</v>
      </c>
      <c r="G52" s="319"/>
      <c r="H52" s="319">
        <f t="shared" si="1"/>
        <v>0</v>
      </c>
      <c r="I52" s="420"/>
    </row>
    <row r="53" spans="1:9" ht="25.5" customHeight="1" x14ac:dyDescent="0.25">
      <c r="A53" t="str">
        <f t="shared" si="0"/>
        <v>2.2.1</v>
      </c>
      <c r="B53" s="421">
        <v>2</v>
      </c>
      <c r="C53" s="130">
        <v>2</v>
      </c>
      <c r="D53" s="131">
        <v>1</v>
      </c>
      <c r="E53" s="132"/>
      <c r="F53" s="133" t="s">
        <v>965</v>
      </c>
      <c r="G53" s="134">
        <v>7597100</v>
      </c>
      <c r="H53" s="134">
        <f t="shared" si="1"/>
        <v>0</v>
      </c>
      <c r="I53" s="422">
        <v>7597100</v>
      </c>
    </row>
    <row r="54" spans="1:9" ht="25.5" customHeight="1" x14ac:dyDescent="0.25">
      <c r="A54" t="str">
        <f t="shared" si="0"/>
        <v>2.2.2</v>
      </c>
      <c r="B54" s="421">
        <v>2</v>
      </c>
      <c r="C54" s="130">
        <v>2</v>
      </c>
      <c r="D54" s="131">
        <v>2</v>
      </c>
      <c r="E54" s="132"/>
      <c r="F54" s="133" t="s">
        <v>871</v>
      </c>
      <c r="G54" s="134">
        <v>4715000</v>
      </c>
      <c r="H54" s="134">
        <f t="shared" si="1"/>
        <v>0</v>
      </c>
      <c r="I54" s="422">
        <v>4715000</v>
      </c>
    </row>
    <row r="55" spans="1:9" ht="25.5" customHeight="1" x14ac:dyDescent="0.25">
      <c r="A55" t="str">
        <f t="shared" si="0"/>
        <v>2.2.3</v>
      </c>
      <c r="B55" s="421">
        <v>2</v>
      </c>
      <c r="C55" s="130">
        <v>2</v>
      </c>
      <c r="D55" s="131">
        <v>3</v>
      </c>
      <c r="E55" s="132"/>
      <c r="F55" s="133" t="s">
        <v>872</v>
      </c>
      <c r="G55" s="134">
        <v>173350000.25</v>
      </c>
      <c r="H55" s="134">
        <f t="shared" si="1"/>
        <v>9629708</v>
      </c>
      <c r="I55" s="422">
        <v>182979708.25</v>
      </c>
    </row>
    <row r="56" spans="1:9" ht="25.5" customHeight="1" x14ac:dyDescent="0.25">
      <c r="A56" t="str">
        <f t="shared" si="0"/>
        <v>2.2.4</v>
      </c>
      <c r="B56" s="421">
        <v>2</v>
      </c>
      <c r="C56" s="130">
        <v>2</v>
      </c>
      <c r="D56" s="131">
        <v>4</v>
      </c>
      <c r="E56" s="132"/>
      <c r="F56" s="133" t="s">
        <v>925</v>
      </c>
      <c r="G56" s="134">
        <v>62388150.579999998</v>
      </c>
      <c r="H56" s="134">
        <f t="shared" si="1"/>
        <v>2370292</v>
      </c>
      <c r="I56" s="422">
        <v>64758442.579999998</v>
      </c>
    </row>
    <row r="57" spans="1:9" ht="25.5" customHeight="1" x14ac:dyDescent="0.25">
      <c r="A57" t="str">
        <f t="shared" si="0"/>
        <v>2.2.5</v>
      </c>
      <c r="B57" s="421">
        <v>2</v>
      </c>
      <c r="C57" s="130">
        <v>2</v>
      </c>
      <c r="D57" s="131">
        <v>5</v>
      </c>
      <c r="E57" s="132"/>
      <c r="F57" s="133" t="s">
        <v>926</v>
      </c>
      <c r="G57" s="134">
        <v>777600</v>
      </c>
      <c r="H57" s="134">
        <f t="shared" si="1"/>
        <v>0</v>
      </c>
      <c r="I57" s="422">
        <v>777600</v>
      </c>
    </row>
    <row r="58" spans="1:9" ht="25.5" customHeight="1" x14ac:dyDescent="0.25">
      <c r="A58" t="str">
        <f t="shared" si="0"/>
        <v>2.2.6</v>
      </c>
      <c r="B58" s="421">
        <v>2</v>
      </c>
      <c r="C58" s="130">
        <v>2</v>
      </c>
      <c r="D58" s="131">
        <v>6</v>
      </c>
      <c r="E58" s="132"/>
      <c r="F58" s="133" t="s">
        <v>811</v>
      </c>
      <c r="G58" s="134">
        <v>246275373.69999999</v>
      </c>
      <c r="H58" s="134">
        <f t="shared" si="1"/>
        <v>10000</v>
      </c>
      <c r="I58" s="422">
        <v>246285373.69999999</v>
      </c>
    </row>
    <row r="59" spans="1:9" ht="25.5" customHeight="1" x14ac:dyDescent="0.25">
      <c r="A59" t="str">
        <f t="shared" si="0"/>
        <v>2.2.7</v>
      </c>
      <c r="B59" s="421">
        <v>2</v>
      </c>
      <c r="C59" s="130">
        <v>2</v>
      </c>
      <c r="D59" s="131">
        <v>7</v>
      </c>
      <c r="E59" s="132"/>
      <c r="F59" s="133" t="s">
        <v>812</v>
      </c>
      <c r="G59" s="134">
        <v>0</v>
      </c>
      <c r="H59" s="134">
        <f t="shared" si="1"/>
        <v>0</v>
      </c>
      <c r="I59" s="422">
        <v>0</v>
      </c>
    </row>
    <row r="60" spans="1:9" ht="25.5" customHeight="1" x14ac:dyDescent="0.25">
      <c r="A60" t="str">
        <f t="shared" si="0"/>
        <v>2.3.0</v>
      </c>
      <c r="B60" s="423">
        <v>2</v>
      </c>
      <c r="C60" s="315">
        <v>3</v>
      </c>
      <c r="D60" s="316">
        <v>0</v>
      </c>
      <c r="E60" s="317"/>
      <c r="F60" s="318" t="s">
        <v>813</v>
      </c>
      <c r="G60" s="319"/>
      <c r="H60" s="319">
        <f t="shared" si="1"/>
        <v>0</v>
      </c>
      <c r="I60" s="420"/>
    </row>
    <row r="61" spans="1:9" ht="25.5" customHeight="1" x14ac:dyDescent="0.25">
      <c r="A61" t="str">
        <f t="shared" si="0"/>
        <v>2.3.1</v>
      </c>
      <c r="B61" s="421">
        <v>2</v>
      </c>
      <c r="C61" s="130">
        <v>3</v>
      </c>
      <c r="D61" s="131">
        <v>1</v>
      </c>
      <c r="E61" s="132"/>
      <c r="F61" s="133" t="s">
        <v>814</v>
      </c>
      <c r="G61" s="134">
        <v>25285999.780000001</v>
      </c>
      <c r="H61" s="134">
        <f t="shared" si="1"/>
        <v>164999.99999999627</v>
      </c>
      <c r="I61" s="422">
        <v>25450999.779999997</v>
      </c>
    </row>
    <row r="62" spans="1:9" ht="25.5" customHeight="1" x14ac:dyDescent="0.25">
      <c r="A62" t="str">
        <f t="shared" si="0"/>
        <v>2.3.2</v>
      </c>
      <c r="B62" s="421">
        <v>2</v>
      </c>
      <c r="C62" s="130">
        <v>3</v>
      </c>
      <c r="D62" s="131">
        <v>2</v>
      </c>
      <c r="E62" s="132"/>
      <c r="F62" s="133" t="s">
        <v>815</v>
      </c>
      <c r="G62" s="134">
        <v>0</v>
      </c>
      <c r="H62" s="134">
        <f t="shared" si="1"/>
        <v>0</v>
      </c>
      <c r="I62" s="422">
        <v>0</v>
      </c>
    </row>
    <row r="63" spans="1:9" ht="25.5" customHeight="1" x14ac:dyDescent="0.25">
      <c r="A63" t="str">
        <f t="shared" si="0"/>
        <v>2.3.3</v>
      </c>
      <c r="B63" s="421">
        <v>2</v>
      </c>
      <c r="C63" s="130">
        <v>3</v>
      </c>
      <c r="D63" s="131">
        <v>3</v>
      </c>
      <c r="E63" s="132"/>
      <c r="F63" s="133" t="s">
        <v>816</v>
      </c>
      <c r="G63" s="134">
        <v>0</v>
      </c>
      <c r="H63" s="134">
        <f t="shared" si="1"/>
        <v>0</v>
      </c>
      <c r="I63" s="422">
        <v>0</v>
      </c>
    </row>
    <row r="64" spans="1:9" ht="25.5" customHeight="1" x14ac:dyDescent="0.25">
      <c r="A64" t="str">
        <f t="shared" si="0"/>
        <v>2.3.4</v>
      </c>
      <c r="B64" s="421">
        <v>2</v>
      </c>
      <c r="C64" s="130">
        <v>3</v>
      </c>
      <c r="D64" s="131">
        <v>4</v>
      </c>
      <c r="E64" s="132"/>
      <c r="F64" s="133" t="s">
        <v>817</v>
      </c>
      <c r="G64" s="134">
        <v>0</v>
      </c>
      <c r="H64" s="134">
        <f t="shared" si="1"/>
        <v>0</v>
      </c>
      <c r="I64" s="422">
        <v>0</v>
      </c>
    </row>
    <row r="65" spans="1:9" ht="25.5" customHeight="1" x14ac:dyDescent="0.25">
      <c r="A65" t="str">
        <f t="shared" si="0"/>
        <v>2.3.5</v>
      </c>
      <c r="B65" s="421">
        <v>2</v>
      </c>
      <c r="C65" s="130">
        <v>3</v>
      </c>
      <c r="D65" s="131">
        <v>5</v>
      </c>
      <c r="E65" s="132"/>
      <c r="F65" s="133" t="s">
        <v>818</v>
      </c>
      <c r="G65" s="134">
        <v>0</v>
      </c>
      <c r="H65" s="134">
        <f t="shared" si="1"/>
        <v>0</v>
      </c>
      <c r="I65" s="422">
        <v>0</v>
      </c>
    </row>
    <row r="66" spans="1:9" ht="25.5" customHeight="1" x14ac:dyDescent="0.25">
      <c r="A66" t="str">
        <f t="shared" si="0"/>
        <v>2.4.0</v>
      </c>
      <c r="B66" s="423">
        <v>2</v>
      </c>
      <c r="C66" s="315">
        <v>4</v>
      </c>
      <c r="D66" s="316">
        <v>0</v>
      </c>
      <c r="E66" s="317"/>
      <c r="F66" s="318" t="s">
        <v>819</v>
      </c>
      <c r="G66" s="319"/>
      <c r="H66" s="319">
        <f t="shared" si="1"/>
        <v>0</v>
      </c>
      <c r="I66" s="420"/>
    </row>
    <row r="67" spans="1:9" ht="25.5" customHeight="1" x14ac:dyDescent="0.25">
      <c r="A67" t="str">
        <f t="shared" si="0"/>
        <v>2.4.1</v>
      </c>
      <c r="B67" s="421">
        <v>2</v>
      </c>
      <c r="C67" s="130">
        <v>4</v>
      </c>
      <c r="D67" s="131">
        <v>1</v>
      </c>
      <c r="E67" s="132"/>
      <c r="F67" s="133" t="s">
        <v>820</v>
      </c>
      <c r="G67" s="134">
        <v>14343400</v>
      </c>
      <c r="H67" s="134">
        <f t="shared" si="1"/>
        <v>0</v>
      </c>
      <c r="I67" s="422">
        <v>14343400</v>
      </c>
    </row>
    <row r="68" spans="1:9" ht="25.5" customHeight="1" x14ac:dyDescent="0.25">
      <c r="A68" t="str">
        <f t="shared" si="0"/>
        <v>2.4.2</v>
      </c>
      <c r="B68" s="421">
        <v>2</v>
      </c>
      <c r="C68" s="130">
        <v>4</v>
      </c>
      <c r="D68" s="131">
        <v>2</v>
      </c>
      <c r="E68" s="132"/>
      <c r="F68" s="133" t="s">
        <v>821</v>
      </c>
      <c r="G68" s="134">
        <v>35240443</v>
      </c>
      <c r="H68" s="134">
        <f t="shared" si="1"/>
        <v>2628127.1899999976</v>
      </c>
      <c r="I68" s="422">
        <v>37868570.189999998</v>
      </c>
    </row>
    <row r="69" spans="1:9" ht="25.5" customHeight="1" x14ac:dyDescent="0.25">
      <c r="A69" t="str">
        <f t="shared" si="0"/>
        <v>2.4.3</v>
      </c>
      <c r="B69" s="421">
        <v>2</v>
      </c>
      <c r="C69" s="130">
        <v>4</v>
      </c>
      <c r="D69" s="131">
        <v>3</v>
      </c>
      <c r="E69" s="140"/>
      <c r="F69" s="133" t="s">
        <v>822</v>
      </c>
      <c r="G69" s="134">
        <v>0</v>
      </c>
      <c r="H69" s="134">
        <f t="shared" si="1"/>
        <v>0</v>
      </c>
      <c r="I69" s="422">
        <v>0</v>
      </c>
    </row>
    <row r="70" spans="1:9" ht="25.5" customHeight="1" x14ac:dyDescent="0.25">
      <c r="A70" t="str">
        <f t="shared" si="0"/>
        <v>2.4.4</v>
      </c>
      <c r="B70" s="421">
        <v>2</v>
      </c>
      <c r="C70" s="130">
        <v>4</v>
      </c>
      <c r="D70" s="131">
        <v>4</v>
      </c>
      <c r="E70" s="131"/>
      <c r="F70" s="133" t="s">
        <v>823</v>
      </c>
      <c r="G70" s="134">
        <v>0</v>
      </c>
      <c r="H70" s="134">
        <f t="shared" si="1"/>
        <v>0</v>
      </c>
      <c r="I70" s="422">
        <v>0</v>
      </c>
    </row>
    <row r="71" spans="1:9" ht="25.5" customHeight="1" x14ac:dyDescent="0.25">
      <c r="A71" t="str">
        <f t="shared" si="0"/>
        <v>2.5.0</v>
      </c>
      <c r="B71" s="423">
        <v>2</v>
      </c>
      <c r="C71" s="315">
        <v>5</v>
      </c>
      <c r="D71" s="316">
        <v>0</v>
      </c>
      <c r="E71" s="316"/>
      <c r="F71" s="318" t="s">
        <v>824</v>
      </c>
      <c r="G71" s="319"/>
      <c r="H71" s="319">
        <f t="shared" si="1"/>
        <v>0</v>
      </c>
      <c r="I71" s="420"/>
    </row>
    <row r="72" spans="1:9" ht="25.5" customHeight="1" x14ac:dyDescent="0.25">
      <c r="A72" t="str">
        <f t="shared" ref="A72:A135" si="2">+CONCATENATE(B72,".",C72,".",D72)</f>
        <v>2.5.1</v>
      </c>
      <c r="B72" s="421">
        <v>2</v>
      </c>
      <c r="C72" s="130">
        <v>5</v>
      </c>
      <c r="D72" s="131">
        <v>1</v>
      </c>
      <c r="E72" s="131"/>
      <c r="F72" s="133" t="s">
        <v>825</v>
      </c>
      <c r="G72" s="134">
        <v>3609599.56</v>
      </c>
      <c r="H72" s="134">
        <f t="shared" ref="H72:H135" si="3">+I72-G72</f>
        <v>0</v>
      </c>
      <c r="I72" s="422">
        <v>3609599.56</v>
      </c>
    </row>
    <row r="73" spans="1:9" ht="25.5" customHeight="1" x14ac:dyDescent="0.25">
      <c r="A73" t="str">
        <f t="shared" si="2"/>
        <v>2.5.2</v>
      </c>
      <c r="B73" s="421">
        <v>2</v>
      </c>
      <c r="C73" s="130">
        <v>5</v>
      </c>
      <c r="D73" s="131">
        <v>2</v>
      </c>
      <c r="E73" s="131"/>
      <c r="F73" s="133" t="s">
        <v>826</v>
      </c>
      <c r="G73" s="134">
        <v>350000</v>
      </c>
      <c r="H73" s="134">
        <f t="shared" si="3"/>
        <v>0</v>
      </c>
      <c r="I73" s="422">
        <v>350000</v>
      </c>
    </row>
    <row r="74" spans="1:9" ht="25.5" customHeight="1" x14ac:dyDescent="0.25">
      <c r="A74" t="str">
        <f t="shared" si="2"/>
        <v>2.5.3</v>
      </c>
      <c r="B74" s="421">
        <v>2</v>
      </c>
      <c r="C74" s="130">
        <v>5</v>
      </c>
      <c r="D74" s="131">
        <v>3</v>
      </c>
      <c r="E74" s="131"/>
      <c r="F74" s="133" t="s">
        <v>827</v>
      </c>
      <c r="G74" s="134">
        <v>0</v>
      </c>
      <c r="H74" s="134">
        <f t="shared" si="3"/>
        <v>0</v>
      </c>
      <c r="I74" s="422">
        <v>0</v>
      </c>
    </row>
    <row r="75" spans="1:9" ht="25.5" customHeight="1" x14ac:dyDescent="0.25">
      <c r="A75" t="str">
        <f t="shared" si="2"/>
        <v>2.5.4</v>
      </c>
      <c r="B75" s="421">
        <v>2</v>
      </c>
      <c r="C75" s="130">
        <v>5</v>
      </c>
      <c r="D75" s="131">
        <v>4</v>
      </c>
      <c r="E75" s="131"/>
      <c r="F75" s="133" t="s">
        <v>828</v>
      </c>
      <c r="G75" s="134">
        <v>0</v>
      </c>
      <c r="H75" s="134">
        <f t="shared" si="3"/>
        <v>0</v>
      </c>
      <c r="I75" s="422">
        <v>0</v>
      </c>
    </row>
    <row r="76" spans="1:9" ht="25.5" customHeight="1" x14ac:dyDescent="0.25">
      <c r="A76" t="str">
        <f t="shared" si="2"/>
        <v>2.5.5</v>
      </c>
      <c r="B76" s="421">
        <v>2</v>
      </c>
      <c r="C76" s="130">
        <v>5</v>
      </c>
      <c r="D76" s="131">
        <v>5</v>
      </c>
      <c r="E76" s="131"/>
      <c r="F76" s="133" t="s">
        <v>829</v>
      </c>
      <c r="G76" s="134">
        <v>242400</v>
      </c>
      <c r="H76" s="134">
        <f t="shared" si="3"/>
        <v>0</v>
      </c>
      <c r="I76" s="422">
        <v>242400</v>
      </c>
    </row>
    <row r="77" spans="1:9" ht="25.5" customHeight="1" x14ac:dyDescent="0.25">
      <c r="A77" t="str">
        <f t="shared" si="2"/>
        <v>2.5.6</v>
      </c>
      <c r="B77" s="421">
        <v>2</v>
      </c>
      <c r="C77" s="130">
        <v>5</v>
      </c>
      <c r="D77" s="131">
        <v>6</v>
      </c>
      <c r="E77" s="131"/>
      <c r="F77" s="133" t="s">
        <v>830</v>
      </c>
      <c r="G77" s="134">
        <v>0</v>
      </c>
      <c r="H77" s="134">
        <f t="shared" si="3"/>
        <v>0</v>
      </c>
      <c r="I77" s="422">
        <v>0</v>
      </c>
    </row>
    <row r="78" spans="1:9" ht="25.5" customHeight="1" x14ac:dyDescent="0.25">
      <c r="A78" t="str">
        <f t="shared" si="2"/>
        <v>2.6.0</v>
      </c>
      <c r="B78" s="423">
        <v>2</v>
      </c>
      <c r="C78" s="315">
        <v>6</v>
      </c>
      <c r="D78" s="316">
        <v>0</v>
      </c>
      <c r="E78" s="316"/>
      <c r="F78" s="318" t="s">
        <v>831</v>
      </c>
      <c r="G78" s="319"/>
      <c r="H78" s="319">
        <f t="shared" si="3"/>
        <v>0</v>
      </c>
      <c r="I78" s="420"/>
    </row>
    <row r="79" spans="1:9" ht="25.5" customHeight="1" x14ac:dyDescent="0.25">
      <c r="A79" t="str">
        <f t="shared" si="2"/>
        <v>2.6.1</v>
      </c>
      <c r="B79" s="421">
        <v>2</v>
      </c>
      <c r="C79" s="130">
        <v>6</v>
      </c>
      <c r="D79" s="131">
        <v>1</v>
      </c>
      <c r="E79" s="131"/>
      <c r="F79" s="133" t="s">
        <v>832</v>
      </c>
      <c r="G79" s="134">
        <v>0</v>
      </c>
      <c r="H79" s="134">
        <f t="shared" si="3"/>
        <v>0</v>
      </c>
      <c r="I79" s="422">
        <v>0</v>
      </c>
    </row>
    <row r="80" spans="1:9" ht="25.5" customHeight="1" x14ac:dyDescent="0.25">
      <c r="A80" t="str">
        <f t="shared" si="2"/>
        <v>2.6.2</v>
      </c>
      <c r="B80" s="421">
        <v>2</v>
      </c>
      <c r="C80" s="130">
        <v>6</v>
      </c>
      <c r="D80" s="131">
        <v>2</v>
      </c>
      <c r="E80" s="131"/>
      <c r="F80" s="133" t="s">
        <v>833</v>
      </c>
      <c r="G80" s="134">
        <v>0</v>
      </c>
      <c r="H80" s="134">
        <f t="shared" si="3"/>
        <v>0</v>
      </c>
      <c r="I80" s="422">
        <v>0</v>
      </c>
    </row>
    <row r="81" spans="1:9" ht="25.5" customHeight="1" x14ac:dyDescent="0.25">
      <c r="A81" t="str">
        <f t="shared" si="2"/>
        <v>2.6.3</v>
      </c>
      <c r="B81" s="421">
        <v>2</v>
      </c>
      <c r="C81" s="130">
        <v>6</v>
      </c>
      <c r="D81" s="131">
        <v>3</v>
      </c>
      <c r="E81" s="131"/>
      <c r="F81" s="133" t="s">
        <v>834</v>
      </c>
      <c r="G81" s="134">
        <v>0</v>
      </c>
      <c r="H81" s="134">
        <f t="shared" si="3"/>
        <v>0</v>
      </c>
      <c r="I81" s="422">
        <v>0</v>
      </c>
    </row>
    <row r="82" spans="1:9" ht="25.5" customHeight="1" x14ac:dyDescent="0.25">
      <c r="A82" t="str">
        <f t="shared" si="2"/>
        <v>2.6.4</v>
      </c>
      <c r="B82" s="421">
        <v>2</v>
      </c>
      <c r="C82" s="130">
        <v>6</v>
      </c>
      <c r="D82" s="131">
        <v>4</v>
      </c>
      <c r="E82" s="131"/>
      <c r="F82" s="133" t="s">
        <v>835</v>
      </c>
      <c r="G82" s="134">
        <v>0</v>
      </c>
      <c r="H82" s="134">
        <f t="shared" si="3"/>
        <v>0</v>
      </c>
      <c r="I82" s="422">
        <v>0</v>
      </c>
    </row>
    <row r="83" spans="1:9" ht="25.5" customHeight="1" x14ac:dyDescent="0.25">
      <c r="A83" t="str">
        <f t="shared" si="2"/>
        <v>2.6.5</v>
      </c>
      <c r="B83" s="421">
        <v>2</v>
      </c>
      <c r="C83" s="130">
        <v>6</v>
      </c>
      <c r="D83" s="131">
        <v>5</v>
      </c>
      <c r="E83" s="131"/>
      <c r="F83" s="133" t="s">
        <v>836</v>
      </c>
      <c r="G83" s="134">
        <v>0</v>
      </c>
      <c r="H83" s="134">
        <f t="shared" si="3"/>
        <v>0</v>
      </c>
      <c r="I83" s="422">
        <v>0</v>
      </c>
    </row>
    <row r="84" spans="1:9" ht="25.5" customHeight="1" x14ac:dyDescent="0.25">
      <c r="A84" t="str">
        <f t="shared" si="2"/>
        <v>2.6.6</v>
      </c>
      <c r="B84" s="421">
        <v>2</v>
      </c>
      <c r="C84" s="130">
        <v>6</v>
      </c>
      <c r="D84" s="131">
        <v>6</v>
      </c>
      <c r="E84" s="131"/>
      <c r="F84" s="133" t="s">
        <v>837</v>
      </c>
      <c r="G84" s="134">
        <v>0</v>
      </c>
      <c r="H84" s="134">
        <f t="shared" si="3"/>
        <v>0</v>
      </c>
      <c r="I84" s="422">
        <v>0</v>
      </c>
    </row>
    <row r="85" spans="1:9" ht="25.5" customHeight="1" x14ac:dyDescent="0.25">
      <c r="A85" t="str">
        <f t="shared" si="2"/>
        <v>2.6.7</v>
      </c>
      <c r="B85" s="421">
        <v>2</v>
      </c>
      <c r="C85" s="130">
        <v>6</v>
      </c>
      <c r="D85" s="131">
        <v>7</v>
      </c>
      <c r="E85" s="131"/>
      <c r="F85" s="133" t="s">
        <v>838</v>
      </c>
      <c r="G85" s="134">
        <v>0</v>
      </c>
      <c r="H85" s="134">
        <f t="shared" si="3"/>
        <v>0</v>
      </c>
      <c r="I85" s="422">
        <v>0</v>
      </c>
    </row>
    <row r="86" spans="1:9" ht="25.5" customHeight="1" x14ac:dyDescent="0.25">
      <c r="A86" t="str">
        <f t="shared" si="2"/>
        <v>2.6.8</v>
      </c>
      <c r="B86" s="421">
        <v>2</v>
      </c>
      <c r="C86" s="130">
        <v>6</v>
      </c>
      <c r="D86" s="131">
        <v>8</v>
      </c>
      <c r="E86" s="131"/>
      <c r="F86" s="133" t="s">
        <v>839</v>
      </c>
      <c r="G86" s="134">
        <v>0</v>
      </c>
      <c r="H86" s="134">
        <f t="shared" si="3"/>
        <v>0</v>
      </c>
      <c r="I86" s="422">
        <v>0</v>
      </c>
    </row>
    <row r="87" spans="1:9" ht="25.5" customHeight="1" x14ac:dyDescent="0.25">
      <c r="A87" t="str">
        <f t="shared" si="2"/>
        <v>2.6.9</v>
      </c>
      <c r="B87" s="421">
        <v>2</v>
      </c>
      <c r="C87" s="130">
        <v>6</v>
      </c>
      <c r="D87" s="131">
        <v>9</v>
      </c>
      <c r="E87" s="131"/>
      <c r="F87" s="133" t="s">
        <v>840</v>
      </c>
      <c r="G87" s="134">
        <v>0</v>
      </c>
      <c r="H87" s="134">
        <f t="shared" si="3"/>
        <v>0</v>
      </c>
      <c r="I87" s="422">
        <v>0</v>
      </c>
    </row>
    <row r="88" spans="1:9" ht="25.5" customHeight="1" x14ac:dyDescent="0.25">
      <c r="A88" t="str">
        <f t="shared" si="2"/>
        <v>2.7.0</v>
      </c>
      <c r="B88" s="423">
        <v>2</v>
      </c>
      <c r="C88" s="315">
        <v>7</v>
      </c>
      <c r="D88" s="316">
        <v>0</v>
      </c>
      <c r="E88" s="316"/>
      <c r="F88" s="318" t="s">
        <v>841</v>
      </c>
      <c r="G88" s="319"/>
      <c r="H88" s="319">
        <f t="shared" si="3"/>
        <v>0</v>
      </c>
      <c r="I88" s="420"/>
    </row>
    <row r="89" spans="1:9" ht="25.5" customHeight="1" x14ac:dyDescent="0.25">
      <c r="A89" t="str">
        <f t="shared" si="2"/>
        <v>2.7.1</v>
      </c>
      <c r="B89" s="427">
        <v>2</v>
      </c>
      <c r="C89" s="141">
        <v>7</v>
      </c>
      <c r="D89" s="142">
        <v>1</v>
      </c>
      <c r="E89" s="142"/>
      <c r="F89" s="143" t="s">
        <v>842</v>
      </c>
      <c r="G89" s="134">
        <v>279216649.5</v>
      </c>
      <c r="H89" s="134">
        <f t="shared" si="3"/>
        <v>-763812</v>
      </c>
      <c r="I89" s="422">
        <f>280550649.5-2097812</f>
        <v>278452837.5</v>
      </c>
    </row>
    <row r="90" spans="1:9" ht="25.5" customHeight="1" x14ac:dyDescent="0.25">
      <c r="A90" t="str">
        <f t="shared" si="2"/>
        <v>3.0.0</v>
      </c>
      <c r="B90" s="425">
        <v>3</v>
      </c>
      <c r="C90" s="310">
        <v>0</v>
      </c>
      <c r="D90" s="311">
        <v>0</v>
      </c>
      <c r="E90" s="312"/>
      <c r="F90" s="313" t="s">
        <v>843</v>
      </c>
      <c r="G90" s="314"/>
      <c r="H90" s="314">
        <f t="shared" si="3"/>
        <v>0</v>
      </c>
      <c r="I90" s="426"/>
    </row>
    <row r="91" spans="1:9" ht="25.5" customHeight="1" x14ac:dyDescent="0.25">
      <c r="A91" t="str">
        <f t="shared" si="2"/>
        <v>3.1.0</v>
      </c>
      <c r="B91" s="428">
        <v>3</v>
      </c>
      <c r="C91" s="321">
        <v>1</v>
      </c>
      <c r="D91" s="322">
        <v>0</v>
      </c>
      <c r="E91" s="322"/>
      <c r="F91" s="323" t="s">
        <v>844</v>
      </c>
      <c r="G91" s="319"/>
      <c r="H91" s="319">
        <f t="shared" si="3"/>
        <v>0</v>
      </c>
      <c r="I91" s="420"/>
    </row>
    <row r="92" spans="1:9" ht="25.5" customHeight="1" x14ac:dyDescent="0.25">
      <c r="A92" t="str">
        <f t="shared" si="2"/>
        <v>3.1.1</v>
      </c>
      <c r="B92" s="421">
        <v>3</v>
      </c>
      <c r="C92" s="130">
        <v>1</v>
      </c>
      <c r="D92" s="131">
        <v>1</v>
      </c>
      <c r="E92" s="131"/>
      <c r="F92" s="133" t="s">
        <v>845</v>
      </c>
      <c r="G92" s="134">
        <v>46354464.200000003</v>
      </c>
      <c r="H92" s="134">
        <f t="shared" si="3"/>
        <v>1000000</v>
      </c>
      <c r="I92" s="422">
        <v>47354464.200000003</v>
      </c>
    </row>
    <row r="93" spans="1:9" ht="25.5" customHeight="1" x14ac:dyDescent="0.25">
      <c r="A93" t="str">
        <f t="shared" si="2"/>
        <v>3.1.2</v>
      </c>
      <c r="B93" s="421">
        <v>3</v>
      </c>
      <c r="C93" s="130">
        <v>1</v>
      </c>
      <c r="D93" s="131">
        <v>2</v>
      </c>
      <c r="E93" s="131"/>
      <c r="F93" s="133" t="s">
        <v>846</v>
      </c>
      <c r="G93" s="134">
        <v>0</v>
      </c>
      <c r="H93" s="134">
        <f t="shared" si="3"/>
        <v>0</v>
      </c>
      <c r="I93" s="422">
        <v>0</v>
      </c>
    </row>
    <row r="94" spans="1:9" ht="25.5" customHeight="1" x14ac:dyDescent="0.25">
      <c r="A94" t="str">
        <f t="shared" si="2"/>
        <v>3.2.0</v>
      </c>
      <c r="B94" s="428">
        <v>3</v>
      </c>
      <c r="C94" s="321">
        <v>2</v>
      </c>
      <c r="D94" s="322">
        <v>0</v>
      </c>
      <c r="E94" s="322"/>
      <c r="F94" s="323" t="s">
        <v>847</v>
      </c>
      <c r="G94" s="319"/>
      <c r="H94" s="319">
        <f t="shared" si="3"/>
        <v>0</v>
      </c>
      <c r="I94" s="420"/>
    </row>
    <row r="95" spans="1:9" ht="25.5" customHeight="1" x14ac:dyDescent="0.25">
      <c r="A95" t="str">
        <f t="shared" si="2"/>
        <v>3.2.1</v>
      </c>
      <c r="B95" s="421">
        <v>3</v>
      </c>
      <c r="C95" s="130">
        <v>2</v>
      </c>
      <c r="D95" s="131">
        <v>1</v>
      </c>
      <c r="E95" s="131"/>
      <c r="F95" s="133" t="s">
        <v>848</v>
      </c>
      <c r="G95" s="134">
        <v>3498000</v>
      </c>
      <c r="H95" s="134">
        <f t="shared" si="3"/>
        <v>0</v>
      </c>
      <c r="I95" s="422">
        <v>3498000</v>
      </c>
    </row>
    <row r="96" spans="1:9" ht="25.5" customHeight="1" x14ac:dyDescent="0.25">
      <c r="A96" t="str">
        <f t="shared" si="2"/>
        <v>3.2.2</v>
      </c>
      <c r="B96" s="421">
        <v>3</v>
      </c>
      <c r="C96" s="130">
        <v>2</v>
      </c>
      <c r="D96" s="131">
        <v>2</v>
      </c>
      <c r="E96" s="131"/>
      <c r="F96" s="133" t="s">
        <v>849</v>
      </c>
      <c r="G96" s="134">
        <v>0</v>
      </c>
      <c r="H96" s="134">
        <f t="shared" si="3"/>
        <v>0</v>
      </c>
      <c r="I96" s="422">
        <v>0</v>
      </c>
    </row>
    <row r="97" spans="1:9" ht="25.5" customHeight="1" x14ac:dyDescent="0.25">
      <c r="A97" t="str">
        <f t="shared" si="2"/>
        <v>3.2.3</v>
      </c>
      <c r="B97" s="421">
        <v>3</v>
      </c>
      <c r="C97" s="130">
        <v>2</v>
      </c>
      <c r="D97" s="131">
        <v>3</v>
      </c>
      <c r="E97" s="131"/>
      <c r="F97" s="133" t="s">
        <v>850</v>
      </c>
      <c r="G97" s="134">
        <v>837100</v>
      </c>
      <c r="H97" s="134">
        <f t="shared" si="3"/>
        <v>0</v>
      </c>
      <c r="I97" s="422">
        <v>837100</v>
      </c>
    </row>
    <row r="98" spans="1:9" ht="25.5" customHeight="1" x14ac:dyDescent="0.25">
      <c r="A98" t="str">
        <f t="shared" si="2"/>
        <v>3.2.4</v>
      </c>
      <c r="B98" s="421">
        <v>3</v>
      </c>
      <c r="C98" s="130">
        <v>2</v>
      </c>
      <c r="D98" s="131">
        <v>4</v>
      </c>
      <c r="E98" s="131"/>
      <c r="F98" s="133" t="s">
        <v>851</v>
      </c>
      <c r="G98" s="134">
        <v>0</v>
      </c>
      <c r="H98" s="134">
        <f t="shared" si="3"/>
        <v>0</v>
      </c>
      <c r="I98" s="422">
        <v>0</v>
      </c>
    </row>
    <row r="99" spans="1:9" ht="25.5" customHeight="1" x14ac:dyDescent="0.25">
      <c r="A99" t="str">
        <f t="shared" si="2"/>
        <v>3.2.5</v>
      </c>
      <c r="B99" s="421">
        <v>3</v>
      </c>
      <c r="C99" s="130">
        <v>2</v>
      </c>
      <c r="D99" s="131">
        <v>5</v>
      </c>
      <c r="E99" s="131"/>
      <c r="F99" s="133" t="s">
        <v>852</v>
      </c>
      <c r="G99" s="134">
        <v>0</v>
      </c>
      <c r="H99" s="134">
        <f t="shared" si="3"/>
        <v>0</v>
      </c>
      <c r="I99" s="422">
        <v>0</v>
      </c>
    </row>
    <row r="100" spans="1:9" ht="25.5" customHeight="1" x14ac:dyDescent="0.25">
      <c r="A100" t="str">
        <f t="shared" si="2"/>
        <v>3.2.6</v>
      </c>
      <c r="B100" s="421">
        <v>3</v>
      </c>
      <c r="C100" s="130">
        <v>2</v>
      </c>
      <c r="D100" s="131">
        <v>6</v>
      </c>
      <c r="E100" s="131"/>
      <c r="F100" s="133" t="s">
        <v>1487</v>
      </c>
      <c r="G100" s="134">
        <v>0</v>
      </c>
      <c r="H100" s="134">
        <f t="shared" si="3"/>
        <v>0</v>
      </c>
      <c r="I100" s="422">
        <v>0</v>
      </c>
    </row>
    <row r="101" spans="1:9" ht="25.5" customHeight="1" x14ac:dyDescent="0.25">
      <c r="A101" t="str">
        <f t="shared" si="2"/>
        <v>3.3.0</v>
      </c>
      <c r="B101" s="428">
        <v>3</v>
      </c>
      <c r="C101" s="321">
        <v>3</v>
      </c>
      <c r="D101" s="322">
        <v>0</v>
      </c>
      <c r="E101" s="322"/>
      <c r="F101" s="323" t="s">
        <v>853</v>
      </c>
      <c r="G101" s="319"/>
      <c r="H101" s="319">
        <f t="shared" si="3"/>
        <v>0</v>
      </c>
      <c r="I101" s="420"/>
    </row>
    <row r="102" spans="1:9" ht="29.25" customHeight="1" x14ac:dyDescent="0.25">
      <c r="A102" t="str">
        <f t="shared" si="2"/>
        <v>3.3.1</v>
      </c>
      <c r="B102" s="421">
        <v>3</v>
      </c>
      <c r="C102" s="130">
        <v>3</v>
      </c>
      <c r="D102" s="131">
        <v>1</v>
      </c>
      <c r="E102" s="131"/>
      <c r="F102" s="133" t="s">
        <v>854</v>
      </c>
      <c r="G102" s="134">
        <v>0</v>
      </c>
      <c r="H102" s="134">
        <f t="shared" si="3"/>
        <v>0</v>
      </c>
      <c r="I102" s="422">
        <v>0</v>
      </c>
    </row>
    <row r="103" spans="1:9" ht="25.5" customHeight="1" x14ac:dyDescent="0.25">
      <c r="A103" t="str">
        <f t="shared" si="2"/>
        <v>3.3.2</v>
      </c>
      <c r="B103" s="421">
        <v>3</v>
      </c>
      <c r="C103" s="130">
        <v>3</v>
      </c>
      <c r="D103" s="131">
        <v>2</v>
      </c>
      <c r="E103" s="131"/>
      <c r="F103" s="133" t="s">
        <v>1488</v>
      </c>
      <c r="G103" s="134">
        <v>0</v>
      </c>
      <c r="H103" s="134">
        <f t="shared" si="3"/>
        <v>0</v>
      </c>
      <c r="I103" s="422">
        <v>0</v>
      </c>
    </row>
    <row r="104" spans="1:9" ht="25.5" customHeight="1" x14ac:dyDescent="0.25">
      <c r="A104" t="str">
        <f t="shared" si="2"/>
        <v>3.3.3</v>
      </c>
      <c r="B104" s="421">
        <v>3</v>
      </c>
      <c r="C104" s="130">
        <v>3</v>
      </c>
      <c r="D104" s="131">
        <v>3</v>
      </c>
      <c r="E104" s="131"/>
      <c r="F104" s="133" t="s">
        <v>855</v>
      </c>
      <c r="G104" s="134">
        <v>0</v>
      </c>
      <c r="H104" s="134">
        <f t="shared" si="3"/>
        <v>0</v>
      </c>
      <c r="I104" s="422">
        <v>0</v>
      </c>
    </row>
    <row r="105" spans="1:9" ht="25.5" customHeight="1" x14ac:dyDescent="0.25">
      <c r="A105" t="str">
        <f t="shared" si="2"/>
        <v>3.3.4</v>
      </c>
      <c r="B105" s="421">
        <v>3</v>
      </c>
      <c r="C105" s="130">
        <v>3</v>
      </c>
      <c r="D105" s="131">
        <v>4</v>
      </c>
      <c r="E105" s="131"/>
      <c r="F105" s="133" t="s">
        <v>856</v>
      </c>
      <c r="G105" s="134">
        <v>0</v>
      </c>
      <c r="H105" s="134">
        <f t="shared" si="3"/>
        <v>0</v>
      </c>
      <c r="I105" s="422">
        <v>0</v>
      </c>
    </row>
    <row r="106" spans="1:9" ht="25.5" customHeight="1" x14ac:dyDescent="0.25">
      <c r="A106" t="str">
        <f t="shared" si="2"/>
        <v>3.3.5</v>
      </c>
      <c r="B106" s="421">
        <v>3</v>
      </c>
      <c r="C106" s="130">
        <v>3</v>
      </c>
      <c r="D106" s="131">
        <v>5</v>
      </c>
      <c r="E106" s="131"/>
      <c r="F106" s="133" t="s">
        <v>857</v>
      </c>
      <c r="G106" s="134">
        <v>0</v>
      </c>
      <c r="H106" s="134">
        <f t="shared" si="3"/>
        <v>0</v>
      </c>
      <c r="I106" s="422">
        <v>0</v>
      </c>
    </row>
    <row r="107" spans="1:9" ht="25.5" customHeight="1" x14ac:dyDescent="0.25">
      <c r="A107" t="str">
        <f t="shared" si="2"/>
        <v>3.3.6</v>
      </c>
      <c r="B107" s="421">
        <v>3</v>
      </c>
      <c r="C107" s="130">
        <v>3</v>
      </c>
      <c r="D107" s="131">
        <v>6</v>
      </c>
      <c r="E107" s="131"/>
      <c r="F107" s="133" t="s">
        <v>858</v>
      </c>
      <c r="G107" s="134">
        <v>0</v>
      </c>
      <c r="H107" s="134">
        <f t="shared" si="3"/>
        <v>0</v>
      </c>
      <c r="I107" s="422">
        <v>0</v>
      </c>
    </row>
    <row r="108" spans="1:9" ht="25.5" customHeight="1" x14ac:dyDescent="0.25">
      <c r="A108" t="str">
        <f t="shared" si="2"/>
        <v>3.4.0</v>
      </c>
      <c r="B108" s="428">
        <v>3</v>
      </c>
      <c r="C108" s="321">
        <v>4</v>
      </c>
      <c r="D108" s="322">
        <v>0</v>
      </c>
      <c r="E108" s="322"/>
      <c r="F108" s="318" t="s">
        <v>859</v>
      </c>
      <c r="G108" s="319"/>
      <c r="H108" s="319">
        <f t="shared" si="3"/>
        <v>0</v>
      </c>
      <c r="I108" s="420"/>
    </row>
    <row r="109" spans="1:9" ht="29.25" customHeight="1" x14ac:dyDescent="0.25">
      <c r="A109" t="str">
        <f t="shared" si="2"/>
        <v>3.4.1</v>
      </c>
      <c r="B109" s="421">
        <v>3</v>
      </c>
      <c r="C109" s="130">
        <v>4</v>
      </c>
      <c r="D109" s="131">
        <v>1</v>
      </c>
      <c r="E109" s="131"/>
      <c r="F109" s="133" t="s">
        <v>860</v>
      </c>
      <c r="G109" s="134">
        <v>0</v>
      </c>
      <c r="H109" s="134">
        <f t="shared" si="3"/>
        <v>0</v>
      </c>
      <c r="I109" s="422">
        <v>0</v>
      </c>
    </row>
    <row r="110" spans="1:9" ht="25.5" customHeight="1" x14ac:dyDescent="0.25">
      <c r="A110" t="str">
        <f t="shared" si="2"/>
        <v>3.4.2</v>
      </c>
      <c r="B110" s="421">
        <v>3</v>
      </c>
      <c r="C110" s="130">
        <v>4</v>
      </c>
      <c r="D110" s="131">
        <v>2</v>
      </c>
      <c r="E110" s="131"/>
      <c r="F110" s="133" t="s">
        <v>861</v>
      </c>
      <c r="G110" s="134">
        <v>0</v>
      </c>
      <c r="H110" s="134">
        <f t="shared" si="3"/>
        <v>0</v>
      </c>
      <c r="I110" s="422">
        <v>0</v>
      </c>
    </row>
    <row r="111" spans="1:9" ht="25.5" customHeight="1" x14ac:dyDescent="0.25">
      <c r="A111" t="str">
        <f t="shared" si="2"/>
        <v>3.4.3</v>
      </c>
      <c r="B111" s="421">
        <v>3</v>
      </c>
      <c r="C111" s="130">
        <v>4</v>
      </c>
      <c r="D111" s="131">
        <v>3</v>
      </c>
      <c r="E111" s="131"/>
      <c r="F111" s="133" t="s">
        <v>862</v>
      </c>
      <c r="G111" s="134">
        <v>419918084.19839996</v>
      </c>
      <c r="H111" s="134">
        <f t="shared" si="3"/>
        <v>79427146.101599991</v>
      </c>
      <c r="I111" s="422">
        <v>499345230.29999995</v>
      </c>
    </row>
    <row r="112" spans="1:9" ht="25.5" customHeight="1" x14ac:dyDescent="0.25">
      <c r="A112" t="str">
        <f t="shared" si="2"/>
        <v>3.5.0</v>
      </c>
      <c r="B112" s="428">
        <v>3</v>
      </c>
      <c r="C112" s="321">
        <v>5</v>
      </c>
      <c r="D112" s="322">
        <v>0</v>
      </c>
      <c r="E112" s="322"/>
      <c r="F112" s="318" t="s">
        <v>863</v>
      </c>
      <c r="G112" s="319"/>
      <c r="H112" s="319">
        <f t="shared" si="3"/>
        <v>0</v>
      </c>
      <c r="I112" s="420"/>
    </row>
    <row r="113" spans="1:9" ht="29.25" customHeight="1" x14ac:dyDescent="0.25">
      <c r="A113" t="str">
        <f t="shared" si="2"/>
        <v>3.5.1</v>
      </c>
      <c r="B113" s="421">
        <v>3</v>
      </c>
      <c r="C113" s="130">
        <v>5</v>
      </c>
      <c r="D113" s="131">
        <v>1</v>
      </c>
      <c r="E113" s="131"/>
      <c r="F113" s="133" t="s">
        <v>854</v>
      </c>
      <c r="G113" s="134">
        <v>0</v>
      </c>
      <c r="H113" s="134">
        <f t="shared" si="3"/>
        <v>0</v>
      </c>
      <c r="I113" s="422">
        <v>0</v>
      </c>
    </row>
    <row r="114" spans="1:9" ht="25.5" customHeight="1" x14ac:dyDescent="0.25">
      <c r="A114" t="str">
        <f t="shared" si="2"/>
        <v>3.5.2</v>
      </c>
      <c r="B114" s="421">
        <v>3</v>
      </c>
      <c r="C114" s="130">
        <v>5</v>
      </c>
      <c r="D114" s="131">
        <v>2</v>
      </c>
      <c r="E114" s="131"/>
      <c r="F114" s="133" t="s">
        <v>1488</v>
      </c>
      <c r="G114" s="134">
        <v>0</v>
      </c>
      <c r="H114" s="134">
        <f t="shared" si="3"/>
        <v>0</v>
      </c>
      <c r="I114" s="422">
        <v>0</v>
      </c>
    </row>
    <row r="115" spans="1:9" ht="25.5" customHeight="1" x14ac:dyDescent="0.25">
      <c r="A115" t="str">
        <f t="shared" si="2"/>
        <v>3.5.3</v>
      </c>
      <c r="B115" s="421">
        <v>3</v>
      </c>
      <c r="C115" s="130">
        <v>5</v>
      </c>
      <c r="D115" s="131">
        <v>3</v>
      </c>
      <c r="E115" s="131"/>
      <c r="F115" s="133" t="s">
        <v>855</v>
      </c>
      <c r="G115" s="134">
        <v>0</v>
      </c>
      <c r="H115" s="134">
        <f t="shared" si="3"/>
        <v>0</v>
      </c>
      <c r="I115" s="422">
        <v>0</v>
      </c>
    </row>
    <row r="116" spans="1:9" ht="25.5" customHeight="1" x14ac:dyDescent="0.25">
      <c r="A116" t="str">
        <f t="shared" si="2"/>
        <v>3.5.4</v>
      </c>
      <c r="B116" s="421">
        <v>3</v>
      </c>
      <c r="C116" s="130">
        <v>5</v>
      </c>
      <c r="D116" s="131">
        <v>4</v>
      </c>
      <c r="E116" s="131"/>
      <c r="F116" s="133" t="s">
        <v>856</v>
      </c>
      <c r="G116" s="134">
        <v>0</v>
      </c>
      <c r="H116" s="134">
        <f t="shared" si="3"/>
        <v>0</v>
      </c>
      <c r="I116" s="422">
        <v>0</v>
      </c>
    </row>
    <row r="117" spans="1:9" ht="25.5" customHeight="1" x14ac:dyDescent="0.25">
      <c r="A117" t="str">
        <f t="shared" si="2"/>
        <v>3.5.5</v>
      </c>
      <c r="B117" s="421">
        <v>3</v>
      </c>
      <c r="C117" s="130">
        <v>5</v>
      </c>
      <c r="D117" s="131">
        <v>5</v>
      </c>
      <c r="E117" s="131"/>
      <c r="F117" s="133" t="s">
        <v>857</v>
      </c>
      <c r="G117" s="134">
        <v>0</v>
      </c>
      <c r="H117" s="134">
        <f t="shared" si="3"/>
        <v>0</v>
      </c>
      <c r="I117" s="422">
        <v>0</v>
      </c>
    </row>
    <row r="118" spans="1:9" ht="25.5" customHeight="1" x14ac:dyDescent="0.25">
      <c r="A118" t="str">
        <f t="shared" si="2"/>
        <v>3.5.6</v>
      </c>
      <c r="B118" s="421">
        <v>3</v>
      </c>
      <c r="C118" s="130">
        <v>5</v>
      </c>
      <c r="D118" s="131">
        <v>6</v>
      </c>
      <c r="E118" s="131"/>
      <c r="F118" s="133" t="s">
        <v>858</v>
      </c>
      <c r="G118" s="134">
        <v>235000</v>
      </c>
      <c r="H118" s="134">
        <f t="shared" si="3"/>
        <v>0</v>
      </c>
      <c r="I118" s="422">
        <v>235000</v>
      </c>
    </row>
    <row r="119" spans="1:9" ht="25.5" customHeight="1" x14ac:dyDescent="0.25">
      <c r="A119" t="str">
        <f t="shared" si="2"/>
        <v>3.6.0</v>
      </c>
      <c r="B119" s="423">
        <v>3</v>
      </c>
      <c r="C119" s="315">
        <v>6</v>
      </c>
      <c r="D119" s="316">
        <v>0</v>
      </c>
      <c r="E119" s="316"/>
      <c r="F119" s="318" t="s">
        <v>1490</v>
      </c>
      <c r="G119" s="319"/>
      <c r="H119" s="319">
        <f t="shared" si="3"/>
        <v>0</v>
      </c>
      <c r="I119" s="420"/>
    </row>
    <row r="120" spans="1:9" ht="25.5" customHeight="1" x14ac:dyDescent="0.25">
      <c r="A120" t="str">
        <f t="shared" si="2"/>
        <v>3.6.1</v>
      </c>
      <c r="B120" s="427">
        <v>3</v>
      </c>
      <c r="C120" s="141">
        <v>6</v>
      </c>
      <c r="D120" s="142">
        <v>1</v>
      </c>
      <c r="E120" s="142"/>
      <c r="F120" s="143" t="s">
        <v>842</v>
      </c>
      <c r="G120" s="134">
        <v>0</v>
      </c>
      <c r="H120" s="134">
        <f t="shared" si="3"/>
        <v>0</v>
      </c>
      <c r="I120" s="422">
        <v>0</v>
      </c>
    </row>
    <row r="121" spans="1:9" ht="25.5" customHeight="1" x14ac:dyDescent="0.25">
      <c r="A121" t="str">
        <f t="shared" si="2"/>
        <v>3.7.0</v>
      </c>
      <c r="B121" s="423">
        <v>3</v>
      </c>
      <c r="C121" s="315">
        <v>7</v>
      </c>
      <c r="D121" s="316">
        <v>0</v>
      </c>
      <c r="E121" s="322"/>
      <c r="F121" s="318" t="s">
        <v>864</v>
      </c>
      <c r="G121" s="319"/>
      <c r="H121" s="319">
        <f t="shared" si="3"/>
        <v>0</v>
      </c>
      <c r="I121" s="420"/>
    </row>
    <row r="122" spans="1:9" ht="25.5" customHeight="1" x14ac:dyDescent="0.25">
      <c r="A122" t="str">
        <f t="shared" si="2"/>
        <v>3.7.1</v>
      </c>
      <c r="B122" s="421">
        <v>3</v>
      </c>
      <c r="C122" s="130">
        <v>7</v>
      </c>
      <c r="D122" s="131">
        <v>1</v>
      </c>
      <c r="E122" s="131"/>
      <c r="F122" s="133" t="s">
        <v>845</v>
      </c>
      <c r="G122" s="134">
        <v>8460000</v>
      </c>
      <c r="H122" s="134">
        <f t="shared" si="3"/>
        <v>0</v>
      </c>
      <c r="I122" s="422">
        <v>8460000</v>
      </c>
    </row>
    <row r="123" spans="1:9" ht="25.5" customHeight="1" x14ac:dyDescent="0.25">
      <c r="A123" t="str">
        <f t="shared" si="2"/>
        <v>3.7.2</v>
      </c>
      <c r="B123" s="421">
        <v>3</v>
      </c>
      <c r="C123" s="130">
        <v>7</v>
      </c>
      <c r="D123" s="131">
        <v>2</v>
      </c>
      <c r="E123" s="131"/>
      <c r="F123" s="133" t="s">
        <v>846</v>
      </c>
      <c r="G123" s="134">
        <v>0</v>
      </c>
      <c r="H123" s="134">
        <f t="shared" si="3"/>
        <v>0</v>
      </c>
      <c r="I123" s="422">
        <v>0</v>
      </c>
    </row>
    <row r="124" spans="1:9" ht="25.5" customHeight="1" x14ac:dyDescent="0.25">
      <c r="A124" t="str">
        <f t="shared" si="2"/>
        <v>3.8.0</v>
      </c>
      <c r="B124" s="428">
        <v>3</v>
      </c>
      <c r="C124" s="321">
        <v>8</v>
      </c>
      <c r="D124" s="322">
        <v>0</v>
      </c>
      <c r="E124" s="322"/>
      <c r="F124" s="318" t="s">
        <v>1489</v>
      </c>
      <c r="G124" s="319"/>
      <c r="H124" s="319">
        <f t="shared" si="3"/>
        <v>0</v>
      </c>
      <c r="I124" s="420"/>
    </row>
    <row r="125" spans="1:9" ht="29.25" customHeight="1" x14ac:dyDescent="0.25">
      <c r="A125" t="str">
        <f t="shared" si="2"/>
        <v>3.8.1</v>
      </c>
      <c r="B125" s="421">
        <v>3</v>
      </c>
      <c r="C125" s="130">
        <v>8</v>
      </c>
      <c r="D125" s="131">
        <v>1</v>
      </c>
      <c r="E125" s="131"/>
      <c r="F125" s="133" t="s">
        <v>865</v>
      </c>
      <c r="G125" s="134">
        <v>0</v>
      </c>
      <c r="H125" s="134">
        <f t="shared" si="3"/>
        <v>0</v>
      </c>
      <c r="I125" s="422">
        <v>0</v>
      </c>
    </row>
    <row r="126" spans="1:9" ht="25.5" customHeight="1" x14ac:dyDescent="0.25">
      <c r="A126" t="str">
        <f t="shared" si="2"/>
        <v>3.8.2</v>
      </c>
      <c r="B126" s="421">
        <v>3</v>
      </c>
      <c r="C126" s="130">
        <v>8</v>
      </c>
      <c r="D126" s="131">
        <v>2</v>
      </c>
      <c r="E126" s="131"/>
      <c r="F126" s="133" t="s">
        <v>866</v>
      </c>
      <c r="G126" s="134">
        <v>0</v>
      </c>
      <c r="H126" s="134">
        <f t="shared" si="3"/>
        <v>0</v>
      </c>
      <c r="I126" s="422">
        <v>0</v>
      </c>
    </row>
    <row r="127" spans="1:9" ht="25.5" customHeight="1" x14ac:dyDescent="0.25">
      <c r="A127" t="str">
        <f t="shared" si="2"/>
        <v>3.8.3</v>
      </c>
      <c r="B127" s="421">
        <v>3</v>
      </c>
      <c r="C127" s="130">
        <v>8</v>
      </c>
      <c r="D127" s="131">
        <v>3</v>
      </c>
      <c r="E127" s="131"/>
      <c r="F127" s="133" t="s">
        <v>867</v>
      </c>
      <c r="G127" s="134">
        <v>19195000</v>
      </c>
      <c r="H127" s="134">
        <f t="shared" si="3"/>
        <v>0</v>
      </c>
      <c r="I127" s="422">
        <v>19195000</v>
      </c>
    </row>
    <row r="128" spans="1:9" ht="25.5" customHeight="1" x14ac:dyDescent="0.25">
      <c r="A128" t="str">
        <f t="shared" si="2"/>
        <v>3.8.4</v>
      </c>
      <c r="B128" s="421">
        <v>3</v>
      </c>
      <c r="C128" s="130">
        <v>8</v>
      </c>
      <c r="D128" s="131">
        <v>4</v>
      </c>
      <c r="E128" s="131"/>
      <c r="F128" s="133" t="s">
        <v>868</v>
      </c>
      <c r="G128" s="134">
        <v>0</v>
      </c>
      <c r="H128" s="134">
        <f t="shared" si="3"/>
        <v>0</v>
      </c>
      <c r="I128" s="422">
        <v>0</v>
      </c>
    </row>
    <row r="129" spans="1:9" ht="25.5" customHeight="1" x14ac:dyDescent="0.25">
      <c r="A129" t="str">
        <f t="shared" si="2"/>
        <v>4.0.0</v>
      </c>
      <c r="B129" s="425">
        <v>4</v>
      </c>
      <c r="C129" s="310">
        <v>0</v>
      </c>
      <c r="D129" s="311">
        <v>0</v>
      </c>
      <c r="E129" s="312"/>
      <c r="F129" s="313" t="s">
        <v>966</v>
      </c>
      <c r="G129" s="314"/>
      <c r="H129" s="314">
        <f t="shared" si="3"/>
        <v>0</v>
      </c>
      <c r="I129" s="426"/>
    </row>
    <row r="130" spans="1:9" ht="25.5" customHeight="1" x14ac:dyDescent="0.25">
      <c r="A130" t="str">
        <f t="shared" si="2"/>
        <v>4.1.0</v>
      </c>
      <c r="B130" s="428">
        <v>4</v>
      </c>
      <c r="C130" s="321">
        <v>1</v>
      </c>
      <c r="D130" s="322">
        <v>0</v>
      </c>
      <c r="E130" s="322"/>
      <c r="F130" s="323" t="s">
        <v>927</v>
      </c>
      <c r="G130" s="319"/>
      <c r="H130" s="319">
        <f t="shared" si="3"/>
        <v>0</v>
      </c>
      <c r="I130" s="420"/>
    </row>
    <row r="131" spans="1:9" ht="25.5" customHeight="1" x14ac:dyDescent="0.25">
      <c r="A131" t="str">
        <f t="shared" si="2"/>
        <v>4.1.1</v>
      </c>
      <c r="B131" s="421">
        <v>4</v>
      </c>
      <c r="C131" s="130">
        <v>1</v>
      </c>
      <c r="D131" s="131">
        <v>1</v>
      </c>
      <c r="E131" s="131"/>
      <c r="F131" s="133" t="s">
        <v>869</v>
      </c>
      <c r="G131" s="134">
        <v>30465000</v>
      </c>
      <c r="H131" s="134">
        <f t="shared" si="3"/>
        <v>0</v>
      </c>
      <c r="I131" s="422">
        <v>30465000</v>
      </c>
    </row>
    <row r="132" spans="1:9" ht="25.5" customHeight="1" x14ac:dyDescent="0.25">
      <c r="A132" t="str">
        <f t="shared" si="2"/>
        <v>4.2.0</v>
      </c>
      <c r="B132" s="428">
        <v>4</v>
      </c>
      <c r="C132" s="321">
        <v>2</v>
      </c>
      <c r="D132" s="322">
        <v>0</v>
      </c>
      <c r="E132" s="322"/>
      <c r="F132" s="323" t="s">
        <v>967</v>
      </c>
      <c r="G132" s="319"/>
      <c r="H132" s="319">
        <f t="shared" si="3"/>
        <v>0</v>
      </c>
      <c r="I132" s="420"/>
    </row>
    <row r="133" spans="1:9" ht="25.5" customHeight="1" x14ac:dyDescent="0.25">
      <c r="A133" t="str">
        <f t="shared" si="2"/>
        <v>4.2.1</v>
      </c>
      <c r="B133" s="421">
        <v>4</v>
      </c>
      <c r="C133" s="130">
        <v>2</v>
      </c>
      <c r="D133" s="131">
        <v>1</v>
      </c>
      <c r="E133" s="131"/>
      <c r="F133" s="133" t="s">
        <v>928</v>
      </c>
      <c r="G133" s="134">
        <v>0</v>
      </c>
      <c r="H133" s="134">
        <f t="shared" si="3"/>
        <v>0</v>
      </c>
      <c r="I133" s="422">
        <v>0</v>
      </c>
    </row>
    <row r="134" spans="1:9" ht="25.5" customHeight="1" x14ac:dyDescent="0.25">
      <c r="A134" t="str">
        <f t="shared" si="2"/>
        <v>4.4.0</v>
      </c>
      <c r="B134" s="428">
        <v>4</v>
      </c>
      <c r="C134" s="321">
        <v>4</v>
      </c>
      <c r="D134" s="322">
        <v>0</v>
      </c>
      <c r="E134" s="322"/>
      <c r="F134" s="323" t="s">
        <v>870</v>
      </c>
      <c r="G134" s="319"/>
      <c r="H134" s="319">
        <f t="shared" si="3"/>
        <v>0</v>
      </c>
      <c r="I134" s="420"/>
    </row>
    <row r="135" spans="1:9" ht="29.25" customHeight="1" x14ac:dyDescent="0.25">
      <c r="A135" t="str">
        <f t="shared" si="2"/>
        <v>4.4.1</v>
      </c>
      <c r="B135" s="421">
        <v>4</v>
      </c>
      <c r="C135" s="130">
        <v>4</v>
      </c>
      <c r="D135" s="131">
        <v>1</v>
      </c>
      <c r="E135" s="131"/>
      <c r="F135" s="133" t="s">
        <v>968</v>
      </c>
      <c r="G135" s="134">
        <v>0</v>
      </c>
      <c r="H135" s="134">
        <f t="shared" si="3"/>
        <v>0</v>
      </c>
      <c r="I135" s="422">
        <v>0</v>
      </c>
    </row>
    <row r="136" spans="1:9" ht="21" customHeight="1" x14ac:dyDescent="0.25">
      <c r="A136" t="str">
        <f t="shared" ref="A136:A138" si="4">+CONCATENATE(B136,".",C136,".",D136)</f>
        <v>..</v>
      </c>
      <c r="B136" s="429"/>
      <c r="C136" s="324"/>
      <c r="D136" s="324"/>
      <c r="E136" s="325"/>
      <c r="F136" s="326" t="s">
        <v>0</v>
      </c>
      <c r="G136" s="327">
        <f>SUM(G5:G134)</f>
        <v>2665662984.8683996</v>
      </c>
      <c r="H136" s="327">
        <f>SUM(H5:H134)</f>
        <v>213248395.03159994</v>
      </c>
      <c r="I136" s="430">
        <f>SUM(I5:I134)</f>
        <v>2878911379.8999996</v>
      </c>
    </row>
    <row r="137" spans="1:9" ht="15" customHeight="1" x14ac:dyDescent="0.25">
      <c r="A137" t="str">
        <f t="shared" si="4"/>
        <v>..</v>
      </c>
      <c r="I137" s="576"/>
    </row>
    <row r="138" spans="1:9" ht="15" customHeight="1" x14ac:dyDescent="0.25">
      <c r="A138" t="str">
        <f t="shared" si="4"/>
        <v>..</v>
      </c>
    </row>
    <row r="139" spans="1:9" ht="15" customHeight="1" x14ac:dyDescent="0.25"/>
  </sheetData>
  <sheetProtection insertRows="0"/>
  <autoFilter ref="B3:IT140"/>
  <mergeCells count="9">
    <mergeCell ref="E3:E4"/>
    <mergeCell ref="F3:F4"/>
    <mergeCell ref="B1:I1"/>
    <mergeCell ref="G3:G4"/>
    <mergeCell ref="H3:H4"/>
    <mergeCell ref="I3:I4"/>
    <mergeCell ref="B3:B4"/>
    <mergeCell ref="C3:C4"/>
    <mergeCell ref="D3:D4"/>
  </mergeCells>
  <pageMargins left="0.98425196850393704" right="0.39370078740157483" top="0.74803149606299213" bottom="0.59055118110236227" header="0.31496062992125984" footer="0.31496062992125984"/>
  <pageSetup scale="65" fitToHeight="4" orientation="portrait" r:id="rId1"/>
  <headerFooter>
    <oddFooter>&amp;LEjercicio Fiscal 2018&amp;RPágina &amp;P de &amp;N&amp;K00+000-----------------------</oddFooter>
  </headerFooter>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
  <sheetViews>
    <sheetView zoomScale="80" zoomScaleNormal="80" workbookViewId="0">
      <pane ySplit="3" topLeftCell="A4" activePane="bottomLeft" state="frozen"/>
      <selection pane="bottomLeft" activeCell="L16" sqref="L16"/>
    </sheetView>
  </sheetViews>
  <sheetFormatPr baseColWidth="10" defaultRowHeight="15" x14ac:dyDescent="0.25"/>
  <cols>
    <col min="1" max="1" width="2.28515625" customWidth="1"/>
    <col min="2" max="2" width="13" customWidth="1"/>
    <col min="3" max="3" width="6" customWidth="1"/>
    <col min="4" max="4" width="53" customWidth="1"/>
    <col min="5" max="7" width="18.85546875" customWidth="1"/>
    <col min="8" max="8" width="11.42578125" customWidth="1"/>
    <col min="9" max="9" width="16.28515625" bestFit="1" customWidth="1"/>
  </cols>
  <sheetData>
    <row r="1" spans="1:9" ht="50.25" customHeight="1" x14ac:dyDescent="0.25">
      <c r="A1" s="948" t="s">
        <v>1217</v>
      </c>
      <c r="B1" s="949"/>
      <c r="C1" s="949"/>
      <c r="D1" s="949"/>
      <c r="E1" s="949"/>
      <c r="F1" s="949"/>
      <c r="G1" s="950"/>
    </row>
    <row r="2" spans="1:9" s="74" customFormat="1" ht="27" customHeight="1" x14ac:dyDescent="0.25">
      <c r="A2" s="951" t="str">
        <f>+'CALISIFIC. FUNCIONAL DEL GASTO'!B2</f>
        <v>Entidad Pública: Tlajomulco de Zúñiga, Jalisco</v>
      </c>
      <c r="B2" s="952"/>
      <c r="C2" s="952"/>
      <c r="D2" s="952"/>
      <c r="E2" s="952"/>
      <c r="F2" s="952"/>
      <c r="G2" s="953"/>
    </row>
    <row r="3" spans="1:9" s="2" customFormat="1" ht="41.25" customHeight="1" x14ac:dyDescent="0.25">
      <c r="A3" s="954" t="s">
        <v>929</v>
      </c>
      <c r="B3" s="955"/>
      <c r="C3" s="956"/>
      <c r="D3" s="328" t="s">
        <v>930</v>
      </c>
      <c r="E3" s="328" t="s">
        <v>956</v>
      </c>
      <c r="F3" s="328" t="s">
        <v>2039</v>
      </c>
      <c r="G3" s="328" t="s">
        <v>957</v>
      </c>
    </row>
    <row r="4" spans="1:9" s="74" customFormat="1" ht="21" customHeight="1" x14ac:dyDescent="0.25">
      <c r="A4" s="329">
        <v>1</v>
      </c>
      <c r="B4" s="946" t="s">
        <v>931</v>
      </c>
      <c r="C4" s="946"/>
      <c r="D4" s="946"/>
      <c r="E4" s="330">
        <v>216947155.47999999</v>
      </c>
      <c r="F4" s="330">
        <f>SUM(F5:F7)</f>
        <v>236188</v>
      </c>
      <c r="G4" s="330">
        <f>SUM(G5:G7)</f>
        <v>217183343.47999999</v>
      </c>
    </row>
    <row r="5" spans="1:9" ht="24.95" customHeight="1" x14ac:dyDescent="0.25">
      <c r="A5" s="80"/>
      <c r="B5" s="76"/>
      <c r="C5" s="79">
        <v>1.1000000000000001</v>
      </c>
      <c r="D5" s="82" t="s">
        <v>938</v>
      </c>
      <c r="E5" s="87">
        <v>71763899.560000002</v>
      </c>
      <c r="F5" s="87">
        <f>+G5-E5</f>
        <v>1000000</v>
      </c>
      <c r="G5" s="87">
        <v>72763899.560000002</v>
      </c>
      <c r="I5" s="589"/>
    </row>
    <row r="6" spans="1:9" ht="24.95" customHeight="1" x14ac:dyDescent="0.25">
      <c r="A6" s="80"/>
      <c r="B6" s="76"/>
      <c r="C6" s="79">
        <v>1.2</v>
      </c>
      <c r="D6" s="82" t="s">
        <v>939</v>
      </c>
      <c r="E6" s="87">
        <v>0</v>
      </c>
      <c r="F6" s="87">
        <v>0</v>
      </c>
      <c r="G6" s="87"/>
      <c r="I6" s="589"/>
    </row>
    <row r="7" spans="1:9" ht="24.95" customHeight="1" x14ac:dyDescent="0.25">
      <c r="A7" s="80"/>
      <c r="B7" s="76"/>
      <c r="C7" s="79">
        <v>1.3</v>
      </c>
      <c r="D7" s="83" t="s">
        <v>940</v>
      </c>
      <c r="E7" s="87">
        <v>145183255.91999999</v>
      </c>
      <c r="F7" s="87">
        <f>+G7-E7</f>
        <v>-763812</v>
      </c>
      <c r="G7" s="87">
        <f>146517255.92-2097812</f>
        <v>144419443.91999999</v>
      </c>
      <c r="I7" s="589"/>
    </row>
    <row r="8" spans="1:9" s="74" customFormat="1" ht="24.95" customHeight="1" x14ac:dyDescent="0.25">
      <c r="A8" s="331">
        <v>2</v>
      </c>
      <c r="B8" s="947" t="s">
        <v>932</v>
      </c>
      <c r="C8" s="947"/>
      <c r="D8" s="947"/>
      <c r="E8" s="332">
        <v>1965341197.4684002</v>
      </c>
      <c r="F8" s="332">
        <f>SUM(F9:F15)</f>
        <v>212068107.03160024</v>
      </c>
      <c r="G8" s="332">
        <f>SUM(G9:G15)</f>
        <v>2177409304.5</v>
      </c>
      <c r="I8" s="590"/>
    </row>
    <row r="9" spans="1:9" ht="24.95" customHeight="1" x14ac:dyDescent="0.25">
      <c r="A9" s="81"/>
      <c r="B9" s="78"/>
      <c r="C9" s="77">
        <v>2.1</v>
      </c>
      <c r="D9" s="84" t="s">
        <v>941</v>
      </c>
      <c r="E9" s="87">
        <v>1366171997.6600001</v>
      </c>
      <c r="F9" s="87">
        <f t="shared" ref="F9:F18" si="0">+G9-E9</f>
        <v>65464908.740000248</v>
      </c>
      <c r="G9" s="87">
        <v>1431636906.4000003</v>
      </c>
      <c r="I9" s="589"/>
    </row>
    <row r="10" spans="1:9" ht="24.95" customHeight="1" x14ac:dyDescent="0.25">
      <c r="A10" s="81"/>
      <c r="B10" s="78"/>
      <c r="C10" s="77">
        <v>2.2000000000000002</v>
      </c>
      <c r="D10" s="85" t="s">
        <v>942</v>
      </c>
      <c r="E10" s="87">
        <v>255000</v>
      </c>
      <c r="F10" s="87">
        <f t="shared" si="0"/>
        <v>0</v>
      </c>
      <c r="G10" s="87">
        <v>255000</v>
      </c>
      <c r="I10" s="589"/>
    </row>
    <row r="11" spans="1:9" ht="24.95" customHeight="1" x14ac:dyDescent="0.25">
      <c r="A11" s="81"/>
      <c r="B11" s="78"/>
      <c r="C11" s="77">
        <v>2.2999999999999998</v>
      </c>
      <c r="D11" s="86" t="s">
        <v>943</v>
      </c>
      <c r="E11" s="87">
        <v>117305051.41000001</v>
      </c>
      <c r="F11" s="87">
        <f t="shared" si="0"/>
        <v>66357052.189999983</v>
      </c>
      <c r="G11" s="87">
        <f>181564291.6+2097812</f>
        <v>183662103.59999999</v>
      </c>
      <c r="I11" s="589"/>
    </row>
    <row r="12" spans="1:9" ht="24.95" customHeight="1" x14ac:dyDescent="0.25">
      <c r="A12" s="81"/>
      <c r="B12" s="78"/>
      <c r="C12" s="77">
        <v>2.4</v>
      </c>
      <c r="D12" s="86" t="s">
        <v>944</v>
      </c>
      <c r="E12" s="87">
        <v>55514464.200000003</v>
      </c>
      <c r="F12" s="87">
        <f t="shared" si="0"/>
        <v>0</v>
      </c>
      <c r="G12" s="87">
        <v>55514464.200000003</v>
      </c>
      <c r="I12" s="589"/>
    </row>
    <row r="13" spans="1:9" ht="24.95" customHeight="1" x14ac:dyDescent="0.25">
      <c r="A13" s="81"/>
      <c r="B13" s="78"/>
      <c r="C13" s="77">
        <v>2.5</v>
      </c>
      <c r="D13" s="86" t="s">
        <v>945</v>
      </c>
      <c r="E13" s="87">
        <v>8467200</v>
      </c>
      <c r="F13" s="87">
        <f t="shared" si="0"/>
        <v>0</v>
      </c>
      <c r="G13" s="87">
        <v>8467200</v>
      </c>
      <c r="I13" s="589"/>
    </row>
    <row r="14" spans="1:9" ht="24.95" customHeight="1" x14ac:dyDescent="0.25">
      <c r="A14" s="81"/>
      <c r="B14" s="78"/>
      <c r="C14" s="77">
        <v>2.6</v>
      </c>
      <c r="D14" s="86" t="s">
        <v>946</v>
      </c>
      <c r="E14" s="87">
        <v>2094000</v>
      </c>
      <c r="F14" s="87">
        <f t="shared" si="0"/>
        <v>819000</v>
      </c>
      <c r="G14" s="87">
        <v>2913000</v>
      </c>
      <c r="I14" s="589"/>
    </row>
    <row r="15" spans="1:9" ht="24.95" customHeight="1" x14ac:dyDescent="0.25">
      <c r="A15" s="81"/>
      <c r="B15" s="78"/>
      <c r="C15" s="77">
        <v>2.7</v>
      </c>
      <c r="D15" s="86" t="s">
        <v>947</v>
      </c>
      <c r="E15" s="87">
        <v>415533484.19839996</v>
      </c>
      <c r="F15" s="87">
        <f t="shared" si="0"/>
        <v>79427146.101599991</v>
      </c>
      <c r="G15" s="87">
        <v>494960630.29999995</v>
      </c>
      <c r="I15" s="589"/>
    </row>
    <row r="16" spans="1:9" s="74" customFormat="1" ht="24.95" customHeight="1" x14ac:dyDescent="0.25">
      <c r="A16" s="331">
        <v>3</v>
      </c>
      <c r="B16" s="947" t="s">
        <v>933</v>
      </c>
      <c r="C16" s="947"/>
      <c r="D16" s="947"/>
      <c r="E16" s="332">
        <v>452019631.91999984</v>
      </c>
      <c r="F16" s="332">
        <f>SUM(F17:F19)</f>
        <v>944100</v>
      </c>
      <c r="G16" s="332">
        <f>SUM(G17:G19)</f>
        <v>452963731.91999984</v>
      </c>
      <c r="I16" s="590"/>
    </row>
    <row r="17" spans="1:9" ht="24.95" customHeight="1" x14ac:dyDescent="0.25">
      <c r="A17" s="81"/>
      <c r="B17" s="78"/>
      <c r="C17" s="77">
        <v>3.1</v>
      </c>
      <c r="D17" s="86" t="s">
        <v>948</v>
      </c>
      <c r="E17" s="87">
        <v>55478000</v>
      </c>
      <c r="F17" s="87">
        <f t="shared" si="0"/>
        <v>0</v>
      </c>
      <c r="G17" s="87">
        <v>55478000</v>
      </c>
      <c r="I17" s="589"/>
    </row>
    <row r="18" spans="1:9" ht="24.95" customHeight="1" x14ac:dyDescent="0.25">
      <c r="A18" s="81"/>
      <c r="B18" s="78"/>
      <c r="C18" s="77">
        <v>3.2</v>
      </c>
      <c r="D18" s="86" t="s">
        <v>949</v>
      </c>
      <c r="E18" s="87">
        <v>396541631.91999984</v>
      </c>
      <c r="F18" s="87">
        <f t="shared" si="0"/>
        <v>944100</v>
      </c>
      <c r="G18" s="87">
        <v>397485731.91999984</v>
      </c>
      <c r="I18" s="589"/>
    </row>
    <row r="19" spans="1:9" ht="24.95" customHeight="1" x14ac:dyDescent="0.25">
      <c r="A19" s="81"/>
      <c r="B19" s="78"/>
      <c r="C19" s="77">
        <v>3.3</v>
      </c>
      <c r="D19" s="86" t="s">
        <v>950</v>
      </c>
      <c r="E19" s="87">
        <v>0</v>
      </c>
      <c r="F19" s="87">
        <v>0</v>
      </c>
      <c r="G19" s="87">
        <f>E19+F19</f>
        <v>0</v>
      </c>
      <c r="I19" s="589"/>
    </row>
    <row r="20" spans="1:9" s="74" customFormat="1" ht="24.95" customHeight="1" x14ac:dyDescent="0.25">
      <c r="A20" s="331">
        <v>4</v>
      </c>
      <c r="B20" s="947" t="s">
        <v>934</v>
      </c>
      <c r="C20" s="947"/>
      <c r="D20" s="947"/>
      <c r="E20" s="332">
        <v>890000</v>
      </c>
      <c r="F20" s="332">
        <f>SUM(F21:F22)</f>
        <v>0</v>
      </c>
      <c r="G20" s="332">
        <f>SUM(G21:G22)</f>
        <v>890000</v>
      </c>
      <c r="I20" s="590"/>
    </row>
    <row r="21" spans="1:9" ht="24.95" customHeight="1" x14ac:dyDescent="0.25">
      <c r="A21" s="80"/>
      <c r="B21" s="76"/>
      <c r="C21" s="77">
        <v>4.0999999999999996</v>
      </c>
      <c r="D21" s="86" t="s">
        <v>951</v>
      </c>
      <c r="E21" s="87">
        <v>0</v>
      </c>
      <c r="F21" s="87">
        <v>0</v>
      </c>
      <c r="G21" s="87">
        <f>E21+F21</f>
        <v>0</v>
      </c>
      <c r="I21" s="589"/>
    </row>
    <row r="22" spans="1:9" ht="24.95" customHeight="1" x14ac:dyDescent="0.25">
      <c r="A22" s="80"/>
      <c r="B22" s="76"/>
      <c r="C22" s="77">
        <v>4.2</v>
      </c>
      <c r="D22" s="86" t="s">
        <v>952</v>
      </c>
      <c r="E22" s="87">
        <v>890000</v>
      </c>
      <c r="F22" s="87">
        <f>+G22-E22</f>
        <v>0</v>
      </c>
      <c r="G22" s="87">
        <v>890000</v>
      </c>
      <c r="I22" s="589"/>
    </row>
    <row r="23" spans="1:9" s="74" customFormat="1" ht="24.95" customHeight="1" x14ac:dyDescent="0.25">
      <c r="A23" s="331">
        <v>5</v>
      </c>
      <c r="B23" s="947" t="s">
        <v>935</v>
      </c>
      <c r="C23" s="947"/>
      <c r="D23" s="947"/>
      <c r="E23" s="332">
        <v>0</v>
      </c>
      <c r="F23" s="332">
        <f>SUM(F24:F25)</f>
        <v>0</v>
      </c>
      <c r="G23" s="332">
        <f>SUM(G24:G25)</f>
        <v>0</v>
      </c>
      <c r="I23" s="590"/>
    </row>
    <row r="24" spans="1:9" ht="24.95" customHeight="1" x14ac:dyDescent="0.25">
      <c r="A24" s="80"/>
      <c r="B24" s="76"/>
      <c r="C24" s="77">
        <v>5.0999999999999996</v>
      </c>
      <c r="D24" s="86" t="s">
        <v>936</v>
      </c>
      <c r="E24" s="87">
        <v>0</v>
      </c>
      <c r="F24" s="87">
        <v>0</v>
      </c>
      <c r="G24" s="87">
        <f>E24+F24</f>
        <v>0</v>
      </c>
      <c r="I24" s="589"/>
    </row>
    <row r="25" spans="1:9" ht="24.95" customHeight="1" x14ac:dyDescent="0.25">
      <c r="A25" s="80"/>
      <c r="B25" s="76"/>
      <c r="C25" s="77">
        <v>5.2</v>
      </c>
      <c r="D25" s="86" t="s">
        <v>953</v>
      </c>
      <c r="E25" s="87">
        <v>0</v>
      </c>
      <c r="F25" s="87">
        <v>0</v>
      </c>
      <c r="G25" s="87">
        <f>E25+F25</f>
        <v>0</v>
      </c>
      <c r="I25" s="589"/>
    </row>
    <row r="26" spans="1:9" s="74" customFormat="1" ht="24.95" customHeight="1" x14ac:dyDescent="0.25">
      <c r="A26" s="331">
        <v>6</v>
      </c>
      <c r="B26" s="947" t="s">
        <v>1491</v>
      </c>
      <c r="C26" s="947"/>
      <c r="D26" s="947"/>
      <c r="E26" s="332">
        <v>30465000</v>
      </c>
      <c r="F26" s="332">
        <f>SUM(F27:F27)</f>
        <v>0</v>
      </c>
      <c r="G26" s="332">
        <f>SUM(G27:G27)</f>
        <v>30465000</v>
      </c>
      <c r="I26" s="590"/>
    </row>
    <row r="27" spans="1:9" ht="24.95" customHeight="1" x14ac:dyDescent="0.25">
      <c r="A27" s="80"/>
      <c r="B27" s="76"/>
      <c r="C27" s="77">
        <v>6.1</v>
      </c>
      <c r="D27" s="86" t="s">
        <v>1491</v>
      </c>
      <c r="E27" s="87">
        <v>30465000</v>
      </c>
      <c r="F27" s="87">
        <f t="shared" ref="F27" si="1">+G27-E27</f>
        <v>0</v>
      </c>
      <c r="G27" s="87">
        <v>30465000</v>
      </c>
      <c r="I27" s="589"/>
    </row>
    <row r="28" spans="1:9" s="74" customFormat="1" ht="24.95" customHeight="1" x14ac:dyDescent="0.25">
      <c r="A28" s="943" t="s">
        <v>937</v>
      </c>
      <c r="B28" s="944"/>
      <c r="C28" s="944"/>
      <c r="D28" s="945"/>
      <c r="E28" s="333">
        <v>2665662984.8683996</v>
      </c>
      <c r="F28" s="333">
        <f t="shared" ref="F28:G28" si="2">SUM(F4+F8+F16+F20+F26+F23)</f>
        <v>213248395.03160024</v>
      </c>
      <c r="G28" s="333">
        <f t="shared" si="2"/>
        <v>2878911379.8999996</v>
      </c>
    </row>
    <row r="29" spans="1:9" x14ac:dyDescent="0.25">
      <c r="G29" s="588"/>
    </row>
  </sheetData>
  <mergeCells count="10">
    <mergeCell ref="A28:D28"/>
    <mergeCell ref="B4:D4"/>
    <mergeCell ref="B8:D8"/>
    <mergeCell ref="A1:G1"/>
    <mergeCell ref="A2:G2"/>
    <mergeCell ref="B16:D16"/>
    <mergeCell ref="B20:D20"/>
    <mergeCell ref="B26:D26"/>
    <mergeCell ref="A3:C3"/>
    <mergeCell ref="B23:D23"/>
  </mergeCells>
  <printOptions horizontalCentered="1"/>
  <pageMargins left="0.6692913385826772" right="0.39370078740157483" top="0.47244094488188981" bottom="1.1023622047244095" header="0.31496062992125984" footer="0.55118110236220474"/>
  <pageSetup scale="69" orientation="portrait" horizontalDpi="4294967295" verticalDpi="4294967295" r:id="rId1"/>
  <headerFooter>
    <oddFooter>&amp;LEjercicio Fiscal 2018&amp;R&amp;10Página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I12"/>
  <sheetViews>
    <sheetView showGridLines="0" zoomScale="101" zoomScaleNormal="101" workbookViewId="0">
      <selection activeCell="B3" sqref="B3:CC3"/>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18" width="1.7109375" customWidth="1"/>
    <col min="270" max="270" width="1.42578125" customWidth="1"/>
    <col min="271" max="340" width="1.7109375" customWidth="1"/>
    <col min="526" max="526" width="1.42578125" customWidth="1"/>
    <col min="527" max="596" width="1.7109375" customWidth="1"/>
    <col min="782" max="782" width="1.42578125" customWidth="1"/>
    <col min="783" max="852" width="1.7109375" customWidth="1"/>
    <col min="1038" max="1038" width="1.42578125" customWidth="1"/>
    <col min="1039" max="1108" width="1.7109375" customWidth="1"/>
    <col min="1294" max="1294" width="1.42578125" customWidth="1"/>
    <col min="1295" max="1364" width="1.7109375" customWidth="1"/>
    <col min="1550" max="1550" width="1.42578125" customWidth="1"/>
    <col min="1551" max="1620" width="1.7109375" customWidth="1"/>
    <col min="1806" max="1806" width="1.42578125" customWidth="1"/>
    <col min="1807" max="1876" width="1.7109375" customWidth="1"/>
    <col min="2062" max="2062" width="1.42578125" customWidth="1"/>
    <col min="2063" max="2132" width="1.7109375" customWidth="1"/>
    <col min="2318" max="2318" width="1.42578125" customWidth="1"/>
    <col min="2319" max="2388" width="1.7109375" customWidth="1"/>
    <col min="2574" max="2574" width="1.42578125" customWidth="1"/>
    <col min="2575" max="2644" width="1.7109375" customWidth="1"/>
    <col min="2830" max="2830" width="1.42578125" customWidth="1"/>
    <col min="2831" max="2900" width="1.7109375" customWidth="1"/>
    <col min="3086" max="3086" width="1.42578125" customWidth="1"/>
    <col min="3087" max="3156" width="1.7109375" customWidth="1"/>
    <col min="3342" max="3342" width="1.42578125" customWidth="1"/>
    <col min="3343" max="3412" width="1.7109375" customWidth="1"/>
    <col min="3598" max="3598" width="1.42578125" customWidth="1"/>
    <col min="3599" max="3668" width="1.7109375" customWidth="1"/>
    <col min="3854" max="3854" width="1.42578125" customWidth="1"/>
    <col min="3855" max="3924" width="1.7109375" customWidth="1"/>
    <col min="4110" max="4110" width="1.42578125" customWidth="1"/>
    <col min="4111" max="4180" width="1.7109375" customWidth="1"/>
    <col min="4366" max="4366" width="1.42578125" customWidth="1"/>
    <col min="4367" max="4436" width="1.7109375" customWidth="1"/>
    <col min="4622" max="4622" width="1.42578125" customWidth="1"/>
    <col min="4623" max="4692" width="1.7109375" customWidth="1"/>
    <col min="4878" max="4878" width="1.42578125" customWidth="1"/>
    <col min="4879" max="4948" width="1.7109375" customWidth="1"/>
    <col min="5134" max="5134" width="1.42578125" customWidth="1"/>
    <col min="5135" max="5204" width="1.7109375" customWidth="1"/>
    <col min="5390" max="5390" width="1.42578125" customWidth="1"/>
    <col min="5391" max="5460" width="1.7109375" customWidth="1"/>
    <col min="5646" max="5646" width="1.42578125" customWidth="1"/>
    <col min="5647" max="5716" width="1.7109375" customWidth="1"/>
    <col min="5902" max="5902" width="1.42578125" customWidth="1"/>
    <col min="5903" max="5972" width="1.7109375" customWidth="1"/>
    <col min="6158" max="6158" width="1.42578125" customWidth="1"/>
    <col min="6159" max="6228" width="1.7109375" customWidth="1"/>
    <col min="6414" max="6414" width="1.42578125" customWidth="1"/>
    <col min="6415" max="6484" width="1.7109375" customWidth="1"/>
    <col min="6670" max="6670" width="1.42578125" customWidth="1"/>
    <col min="6671" max="6740" width="1.7109375" customWidth="1"/>
    <col min="6926" max="6926" width="1.42578125" customWidth="1"/>
    <col min="6927" max="6996" width="1.7109375" customWidth="1"/>
    <col min="7182" max="7182" width="1.42578125" customWidth="1"/>
    <col min="7183" max="7252" width="1.7109375" customWidth="1"/>
    <col min="7438" max="7438" width="1.42578125" customWidth="1"/>
    <col min="7439" max="7508" width="1.7109375" customWidth="1"/>
    <col min="7694" max="7694" width="1.42578125" customWidth="1"/>
    <col min="7695" max="7764" width="1.7109375" customWidth="1"/>
    <col min="7950" max="7950" width="1.42578125" customWidth="1"/>
    <col min="7951" max="8020" width="1.7109375" customWidth="1"/>
    <col min="8206" max="8206" width="1.42578125" customWidth="1"/>
    <col min="8207" max="8276" width="1.7109375" customWidth="1"/>
    <col min="8462" max="8462" width="1.42578125" customWidth="1"/>
    <col min="8463" max="8532" width="1.7109375" customWidth="1"/>
    <col min="8718" max="8718" width="1.42578125" customWidth="1"/>
    <col min="8719" max="8788" width="1.7109375" customWidth="1"/>
    <col min="8974" max="8974" width="1.42578125" customWidth="1"/>
    <col min="8975" max="9044" width="1.7109375" customWidth="1"/>
    <col min="9230" max="9230" width="1.42578125" customWidth="1"/>
    <col min="9231" max="9300" width="1.7109375" customWidth="1"/>
    <col min="9486" max="9486" width="1.42578125" customWidth="1"/>
    <col min="9487" max="9556" width="1.7109375" customWidth="1"/>
    <col min="9742" max="9742" width="1.42578125" customWidth="1"/>
    <col min="9743" max="9812" width="1.7109375" customWidth="1"/>
    <col min="9998" max="9998" width="1.42578125" customWidth="1"/>
    <col min="9999" max="10068" width="1.7109375" customWidth="1"/>
    <col min="10254" max="10254" width="1.42578125" customWidth="1"/>
    <col min="10255" max="10324" width="1.7109375" customWidth="1"/>
    <col min="10510" max="10510" width="1.42578125" customWidth="1"/>
    <col min="10511" max="10580" width="1.7109375" customWidth="1"/>
    <col min="10766" max="10766" width="1.42578125" customWidth="1"/>
    <col min="10767" max="10836" width="1.7109375" customWidth="1"/>
    <col min="11022" max="11022" width="1.42578125" customWidth="1"/>
    <col min="11023" max="11092" width="1.7109375" customWidth="1"/>
    <col min="11278" max="11278" width="1.42578125" customWidth="1"/>
    <col min="11279" max="11348" width="1.7109375" customWidth="1"/>
    <col min="11534" max="11534" width="1.42578125" customWidth="1"/>
    <col min="11535" max="11604" width="1.7109375" customWidth="1"/>
    <col min="11790" max="11790" width="1.42578125" customWidth="1"/>
    <col min="11791" max="11860" width="1.7109375" customWidth="1"/>
    <col min="12046" max="12046" width="1.42578125" customWidth="1"/>
    <col min="12047" max="12116" width="1.7109375" customWidth="1"/>
    <col min="12302" max="12302" width="1.42578125" customWidth="1"/>
    <col min="12303" max="12372" width="1.7109375" customWidth="1"/>
    <col min="12558" max="12558" width="1.42578125" customWidth="1"/>
    <col min="12559" max="12628" width="1.7109375" customWidth="1"/>
    <col min="12814" max="12814" width="1.42578125" customWidth="1"/>
    <col min="12815" max="12884" width="1.7109375" customWidth="1"/>
    <col min="13070" max="13070" width="1.42578125" customWidth="1"/>
    <col min="13071" max="13140" width="1.7109375" customWidth="1"/>
    <col min="13326" max="13326" width="1.42578125" customWidth="1"/>
    <col min="13327" max="13396" width="1.7109375" customWidth="1"/>
    <col min="13582" max="13582" width="1.42578125" customWidth="1"/>
    <col min="13583" max="13652" width="1.7109375" customWidth="1"/>
    <col min="13838" max="13838" width="1.42578125" customWidth="1"/>
    <col min="13839" max="13908" width="1.7109375" customWidth="1"/>
    <col min="14094" max="14094" width="1.42578125" customWidth="1"/>
    <col min="14095" max="14164" width="1.7109375" customWidth="1"/>
    <col min="14350" max="14350" width="1.42578125" customWidth="1"/>
    <col min="14351" max="14420" width="1.7109375" customWidth="1"/>
    <col min="14606" max="14606" width="1.42578125" customWidth="1"/>
    <col min="14607" max="14676" width="1.7109375" customWidth="1"/>
    <col min="14862" max="14862" width="1.42578125" customWidth="1"/>
    <col min="14863" max="14932" width="1.7109375" customWidth="1"/>
    <col min="15118" max="15118" width="1.42578125" customWidth="1"/>
    <col min="15119" max="15188" width="1.7109375" customWidth="1"/>
    <col min="15374" max="15374" width="1.42578125" customWidth="1"/>
    <col min="15375" max="15444" width="1.7109375" customWidth="1"/>
    <col min="15630" max="15630" width="1.42578125" customWidth="1"/>
    <col min="15631" max="15700" width="1.7109375" customWidth="1"/>
    <col min="15886" max="15886" width="1.42578125" customWidth="1"/>
    <col min="15887" max="15956" width="1.7109375" customWidth="1"/>
    <col min="16142" max="16142" width="1.42578125" customWidth="1"/>
    <col min="16143" max="16212" width="1.7109375" customWidth="1"/>
  </cols>
  <sheetData>
    <row r="1" spans="2:113" ht="15" customHeight="1" x14ac:dyDescent="0.25">
      <c r="B1" s="629" t="s">
        <v>1357</v>
      </c>
      <c r="C1" s="630"/>
      <c r="D1" s="630"/>
      <c r="E1" s="630"/>
      <c r="F1" s="630"/>
      <c r="G1" s="630"/>
      <c r="H1" s="630"/>
      <c r="I1" s="630"/>
      <c r="J1" s="630"/>
      <c r="K1" s="630"/>
      <c r="L1" s="630"/>
      <c r="M1" s="630"/>
      <c r="N1" s="630"/>
      <c r="O1" s="630"/>
      <c r="P1" s="630"/>
      <c r="Q1" s="630"/>
      <c r="R1" s="630"/>
      <c r="S1" s="630"/>
      <c r="T1" s="630"/>
      <c r="U1" s="630"/>
      <c r="V1" s="630"/>
      <c r="W1" s="630"/>
      <c r="X1" s="630"/>
      <c r="Y1" s="630"/>
      <c r="Z1" s="630"/>
      <c r="AA1" s="630"/>
      <c r="AB1" s="630"/>
      <c r="AC1" s="630"/>
      <c r="AD1" s="630"/>
      <c r="AE1" s="630"/>
      <c r="AF1" s="630"/>
      <c r="AG1" s="630"/>
      <c r="AH1" s="630"/>
      <c r="AI1" s="630"/>
      <c r="AJ1" s="630"/>
      <c r="AK1" s="630"/>
      <c r="AL1" s="630"/>
      <c r="AM1" s="630"/>
      <c r="AN1" s="630"/>
      <c r="AO1" s="630"/>
      <c r="AP1" s="630"/>
      <c r="AQ1" s="630"/>
      <c r="AR1" s="630"/>
      <c r="AS1" s="630"/>
      <c r="AT1" s="630"/>
      <c r="AU1" s="630"/>
      <c r="AV1" s="630"/>
      <c r="AW1" s="630"/>
      <c r="AX1" s="630"/>
      <c r="AY1" s="630"/>
      <c r="AZ1" s="63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1"/>
    </row>
    <row r="2" spans="2:113" ht="15" customHeight="1" x14ac:dyDescent="0.25">
      <c r="B2" s="632"/>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633"/>
      <c r="CD2" s="633"/>
      <c r="CE2" s="633"/>
      <c r="CF2" s="633"/>
      <c r="CG2" s="633"/>
      <c r="CH2" s="633"/>
      <c r="CI2" s="633"/>
      <c r="CJ2" s="633"/>
      <c r="CK2" s="633"/>
      <c r="CL2" s="633"/>
      <c r="CM2" s="633"/>
      <c r="CN2" s="633"/>
      <c r="CO2" s="633"/>
      <c r="CP2" s="633"/>
      <c r="CQ2" s="633"/>
      <c r="CR2" s="633"/>
      <c r="CS2" s="633"/>
      <c r="CT2" s="633"/>
      <c r="CU2" s="633"/>
      <c r="CV2" s="633"/>
      <c r="CW2" s="633"/>
      <c r="CX2" s="633"/>
      <c r="CY2" s="633"/>
      <c r="CZ2" s="633"/>
      <c r="DA2" s="634"/>
    </row>
    <row r="3" spans="2:113" ht="23.25" x14ac:dyDescent="0.25">
      <c r="B3" s="635" t="s">
        <v>1492</v>
      </c>
      <c r="C3" s="636"/>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c r="BH3" s="636"/>
      <c r="BI3" s="636"/>
      <c r="BJ3" s="636"/>
      <c r="BK3" s="636"/>
      <c r="BL3" s="636"/>
      <c r="BM3" s="636"/>
      <c r="BN3" s="636"/>
      <c r="BO3" s="636"/>
      <c r="BP3" s="636"/>
      <c r="BQ3" s="636"/>
      <c r="BR3" s="636"/>
      <c r="BS3" s="636"/>
      <c r="BT3" s="636"/>
      <c r="BU3" s="636"/>
      <c r="BV3" s="636"/>
      <c r="BW3" s="636"/>
      <c r="BX3" s="636"/>
      <c r="BY3" s="636"/>
      <c r="BZ3" s="636"/>
      <c r="CA3" s="636"/>
      <c r="CB3" s="636"/>
      <c r="CC3" s="636"/>
      <c r="CD3" s="478"/>
      <c r="CE3" s="478"/>
      <c r="CF3" s="478"/>
      <c r="CG3" s="478"/>
      <c r="CH3" s="478"/>
      <c r="CI3" s="478"/>
      <c r="CJ3" s="478"/>
      <c r="CK3" s="478"/>
      <c r="CL3" s="478"/>
      <c r="CM3" s="478"/>
      <c r="CN3" s="478"/>
      <c r="CO3" s="478"/>
      <c r="CP3" s="478"/>
      <c r="CQ3" s="478"/>
      <c r="CR3" s="478"/>
      <c r="CS3" s="478"/>
      <c r="CT3" s="478"/>
      <c r="CU3" s="478"/>
      <c r="CV3" s="478"/>
      <c r="CW3" s="478"/>
      <c r="CX3" s="478"/>
      <c r="CY3" s="478"/>
      <c r="CZ3" s="478"/>
      <c r="DA3" s="479"/>
    </row>
    <row r="4" spans="2:113" s="1" customFormat="1" ht="23.25" x14ac:dyDescent="0.25">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row>
    <row r="5" spans="2:113" x14ac:dyDescent="0.25">
      <c r="B5" s="637" t="s">
        <v>1358</v>
      </c>
      <c r="C5" s="637"/>
      <c r="D5" s="637"/>
      <c r="E5" s="637"/>
      <c r="F5" s="637"/>
      <c r="G5" s="637"/>
      <c r="H5" s="637"/>
      <c r="I5" s="637" t="s">
        <v>1359</v>
      </c>
      <c r="J5" s="637"/>
      <c r="K5" s="637"/>
      <c r="L5" s="637"/>
      <c r="M5" s="637"/>
      <c r="N5" s="637"/>
      <c r="O5" s="637"/>
      <c r="P5" s="637"/>
      <c r="Q5" s="637"/>
      <c r="R5" s="637"/>
      <c r="S5" s="637"/>
      <c r="T5" s="637"/>
      <c r="U5" s="638" t="s">
        <v>1360</v>
      </c>
      <c r="V5" s="638"/>
      <c r="W5" s="638"/>
      <c r="X5" s="638"/>
      <c r="Y5" s="638"/>
      <c r="Z5" s="638"/>
      <c r="AA5" s="638"/>
      <c r="AB5" s="638"/>
      <c r="AC5" s="638"/>
      <c r="AD5" s="638"/>
      <c r="AE5" s="638"/>
      <c r="AF5" s="637" t="s">
        <v>1361</v>
      </c>
      <c r="AG5" s="637"/>
      <c r="AH5" s="637"/>
      <c r="AI5" s="637"/>
      <c r="AJ5" s="637"/>
      <c r="AK5" s="637"/>
      <c r="AL5" s="637"/>
      <c r="AM5" s="637" t="s">
        <v>1362</v>
      </c>
      <c r="AN5" s="637"/>
      <c r="AO5" s="637"/>
      <c r="AP5" s="637"/>
      <c r="AQ5" s="637"/>
      <c r="AR5" s="637"/>
      <c r="AS5" s="637"/>
      <c r="AT5" s="637" t="s">
        <v>1363</v>
      </c>
      <c r="AU5" s="637"/>
      <c r="AV5" s="637"/>
      <c r="AW5" s="637"/>
      <c r="AX5" s="637"/>
      <c r="AY5" s="637"/>
      <c r="AZ5" s="615" t="s">
        <v>1364</v>
      </c>
      <c r="BA5" s="615"/>
      <c r="BB5" s="615"/>
      <c r="BC5" s="615"/>
      <c r="BD5" s="615"/>
      <c r="BE5" s="615"/>
      <c r="BF5" s="615"/>
      <c r="BG5" s="615"/>
      <c r="BH5" s="615"/>
      <c r="BI5" s="615"/>
      <c r="BJ5" s="615"/>
      <c r="BK5" s="615"/>
      <c r="BL5" s="615" t="s">
        <v>1365</v>
      </c>
      <c r="BM5" s="615"/>
      <c r="BN5" s="615"/>
      <c r="BO5" s="615"/>
      <c r="BP5" s="615"/>
      <c r="BQ5" s="615"/>
      <c r="BR5" s="615"/>
      <c r="BS5" s="615"/>
      <c r="BT5" s="615"/>
      <c r="BU5" s="615"/>
      <c r="BV5" s="615"/>
      <c r="BW5" s="615"/>
      <c r="BX5" s="615"/>
      <c r="BY5" s="615"/>
      <c r="BZ5" s="615"/>
      <c r="CA5" s="615"/>
      <c r="CB5" s="615"/>
      <c r="CC5" s="615"/>
      <c r="CD5" s="615" t="s">
        <v>878</v>
      </c>
      <c r="CE5" s="615"/>
      <c r="CF5" s="615"/>
      <c r="CG5" s="615"/>
      <c r="CH5" s="615"/>
      <c r="CI5" s="615"/>
      <c r="CJ5" s="615"/>
      <c r="CK5" s="615"/>
      <c r="CL5" s="615"/>
      <c r="CM5" s="615"/>
      <c r="CN5" s="615"/>
      <c r="CO5" s="615"/>
      <c r="CP5" s="615"/>
      <c r="CQ5" s="615"/>
      <c r="CR5" s="615"/>
      <c r="CS5" s="615"/>
      <c r="CT5" s="615"/>
      <c r="CU5" s="615"/>
      <c r="CV5" s="615"/>
      <c r="CW5" s="615"/>
      <c r="CX5" s="615"/>
      <c r="CY5" s="615"/>
      <c r="CZ5" s="615"/>
      <c r="DA5" s="615"/>
      <c r="DB5" s="615"/>
      <c r="DC5" s="615"/>
    </row>
    <row r="6" spans="2:113" x14ac:dyDescent="0.25">
      <c r="B6" s="637"/>
      <c r="C6" s="637"/>
      <c r="D6" s="637"/>
      <c r="E6" s="637"/>
      <c r="F6" s="637"/>
      <c r="G6" s="637"/>
      <c r="H6" s="637"/>
      <c r="I6" s="637"/>
      <c r="J6" s="637"/>
      <c r="K6" s="637"/>
      <c r="L6" s="637"/>
      <c r="M6" s="637"/>
      <c r="N6" s="637"/>
      <c r="O6" s="637"/>
      <c r="P6" s="637"/>
      <c r="Q6" s="637"/>
      <c r="R6" s="637"/>
      <c r="S6" s="637"/>
      <c r="T6" s="637"/>
      <c r="U6" s="638"/>
      <c r="V6" s="638"/>
      <c r="W6" s="638"/>
      <c r="X6" s="638"/>
      <c r="Y6" s="638"/>
      <c r="Z6" s="638"/>
      <c r="AA6" s="638"/>
      <c r="AB6" s="638"/>
      <c r="AC6" s="638"/>
      <c r="AD6" s="638"/>
      <c r="AE6" s="638"/>
      <c r="AF6" s="637"/>
      <c r="AG6" s="637"/>
      <c r="AH6" s="637"/>
      <c r="AI6" s="637"/>
      <c r="AJ6" s="637"/>
      <c r="AK6" s="637"/>
      <c r="AL6" s="637"/>
      <c r="AM6" s="637"/>
      <c r="AN6" s="637"/>
      <c r="AO6" s="637"/>
      <c r="AP6" s="637"/>
      <c r="AQ6" s="637"/>
      <c r="AR6" s="637"/>
      <c r="AS6" s="637"/>
      <c r="AT6" s="637"/>
      <c r="AU6" s="637"/>
      <c r="AV6" s="637"/>
      <c r="AW6" s="637"/>
      <c r="AX6" s="637"/>
      <c r="AY6" s="637"/>
      <c r="AZ6" s="615" t="s">
        <v>1366</v>
      </c>
      <c r="BA6" s="615"/>
      <c r="BB6" s="615"/>
      <c r="BC6" s="615"/>
      <c r="BD6" s="615"/>
      <c r="BE6" s="615"/>
      <c r="BF6" s="615"/>
      <c r="BG6" s="615"/>
      <c r="BH6" s="615" t="s">
        <v>1367</v>
      </c>
      <c r="BI6" s="615"/>
      <c r="BJ6" s="615"/>
      <c r="BK6" s="615"/>
      <c r="BL6" s="615" t="s">
        <v>1368</v>
      </c>
      <c r="BM6" s="615"/>
      <c r="BN6" s="615"/>
      <c r="BO6" s="615"/>
      <c r="BP6" s="615"/>
      <c r="BQ6" s="615"/>
      <c r="BR6" s="615"/>
      <c r="BS6" s="615"/>
      <c r="BT6" s="615"/>
      <c r="BU6" s="615" t="s">
        <v>1369</v>
      </c>
      <c r="BV6" s="615"/>
      <c r="BW6" s="615"/>
      <c r="BX6" s="615"/>
      <c r="BY6" s="615"/>
      <c r="BZ6" s="615"/>
      <c r="CA6" s="615"/>
      <c r="CB6" s="615"/>
      <c r="CC6" s="615"/>
      <c r="CD6" s="615" t="s">
        <v>875</v>
      </c>
      <c r="CE6" s="615"/>
      <c r="CF6" s="615"/>
      <c r="CG6" s="615"/>
      <c r="CH6" s="615"/>
      <c r="CI6" s="615"/>
      <c r="CJ6" s="615"/>
      <c r="CK6" s="615"/>
      <c r="CL6" s="615"/>
      <c r="CM6" s="615" t="s">
        <v>876</v>
      </c>
      <c r="CN6" s="615"/>
      <c r="CO6" s="615"/>
      <c r="CP6" s="615"/>
      <c r="CQ6" s="615"/>
      <c r="CR6" s="615"/>
      <c r="CS6" s="615"/>
      <c r="CT6" s="615"/>
      <c r="CU6" s="615"/>
      <c r="CV6" s="615" t="s">
        <v>877</v>
      </c>
      <c r="CW6" s="615"/>
      <c r="CX6" s="615"/>
      <c r="CY6" s="615"/>
      <c r="CZ6" s="615"/>
      <c r="DA6" s="615"/>
      <c r="DB6" s="615"/>
      <c r="DC6" s="615"/>
      <c r="DI6" s="480"/>
    </row>
    <row r="7" spans="2:113" x14ac:dyDescent="0.25">
      <c r="B7" s="596" t="s">
        <v>1209</v>
      </c>
      <c r="C7" s="597"/>
      <c r="D7" s="597"/>
      <c r="E7" s="597"/>
      <c r="F7" s="597"/>
      <c r="G7" s="597"/>
      <c r="H7" s="598"/>
      <c r="I7" s="720" t="s">
        <v>1412</v>
      </c>
      <c r="J7" s="721"/>
      <c r="K7" s="721"/>
      <c r="L7" s="721"/>
      <c r="M7" s="721"/>
      <c r="N7" s="721"/>
      <c r="O7" s="721"/>
      <c r="P7" s="721"/>
      <c r="Q7" s="721"/>
      <c r="R7" s="721"/>
      <c r="S7" s="721"/>
      <c r="T7" s="722"/>
      <c r="U7" s="602" t="s">
        <v>1413</v>
      </c>
      <c r="V7" s="603"/>
      <c r="W7" s="603"/>
      <c r="X7" s="603"/>
      <c r="Y7" s="603"/>
      <c r="Z7" s="603"/>
      <c r="AA7" s="603"/>
      <c r="AB7" s="603"/>
      <c r="AC7" s="603"/>
      <c r="AD7" s="603"/>
      <c r="AE7" s="604"/>
      <c r="AF7" s="608" t="s">
        <v>1372</v>
      </c>
      <c r="AG7" s="609"/>
      <c r="AH7" s="609"/>
      <c r="AI7" s="609"/>
      <c r="AJ7" s="609"/>
      <c r="AK7" s="609"/>
      <c r="AL7" s="610"/>
      <c r="AM7" s="614" t="s">
        <v>5</v>
      </c>
      <c r="AN7" s="597"/>
      <c r="AO7" s="597"/>
      <c r="AP7" s="597"/>
      <c r="AQ7" s="597"/>
      <c r="AR7" s="597"/>
      <c r="AS7" s="598"/>
      <c r="AT7" s="614" t="s">
        <v>1373</v>
      </c>
      <c r="AU7" s="597"/>
      <c r="AV7" s="597"/>
      <c r="AW7" s="597"/>
      <c r="AX7" s="597"/>
      <c r="AY7" s="598"/>
      <c r="AZ7" s="622">
        <v>0.9</v>
      </c>
      <c r="BA7" s="623"/>
      <c r="BB7" s="623"/>
      <c r="BC7" s="623"/>
      <c r="BD7" s="623"/>
      <c r="BE7" s="623"/>
      <c r="BF7" s="623"/>
      <c r="BG7" s="624"/>
      <c r="BH7" s="628">
        <v>2018</v>
      </c>
      <c r="BI7" s="617"/>
      <c r="BJ7" s="617"/>
      <c r="BK7" s="618"/>
      <c r="BL7" s="622">
        <v>1</v>
      </c>
      <c r="BM7" s="623"/>
      <c r="BN7" s="623"/>
      <c r="BO7" s="623"/>
      <c r="BP7" s="623"/>
      <c r="BQ7" s="623"/>
      <c r="BR7" s="623"/>
      <c r="BS7" s="623"/>
      <c r="BT7" s="624"/>
      <c r="BU7" s="622">
        <v>1</v>
      </c>
      <c r="BV7" s="623"/>
      <c r="BW7" s="623"/>
      <c r="BX7" s="623"/>
      <c r="BY7" s="623"/>
      <c r="BZ7" s="623"/>
      <c r="CA7" s="623"/>
      <c r="CB7" s="623"/>
      <c r="CC7" s="624"/>
      <c r="CD7" s="616">
        <v>1</v>
      </c>
      <c r="CE7" s="617"/>
      <c r="CF7" s="617"/>
      <c r="CG7" s="617"/>
      <c r="CH7" s="617"/>
      <c r="CI7" s="617"/>
      <c r="CJ7" s="617"/>
      <c r="CK7" s="617"/>
      <c r="CL7" s="618"/>
      <c r="CM7" s="616">
        <v>0.8</v>
      </c>
      <c r="CN7" s="617"/>
      <c r="CO7" s="617"/>
      <c r="CP7" s="617"/>
      <c r="CQ7" s="617"/>
      <c r="CR7" s="617"/>
      <c r="CS7" s="617"/>
      <c r="CT7" s="617"/>
      <c r="CU7" s="618"/>
      <c r="CV7" s="616">
        <v>0.6</v>
      </c>
      <c r="CW7" s="617"/>
      <c r="CX7" s="617"/>
      <c r="CY7" s="617"/>
      <c r="CZ7" s="617"/>
      <c r="DA7" s="617"/>
      <c r="DB7" s="617"/>
      <c r="DC7" s="618"/>
    </row>
    <row r="8" spans="2:113" ht="135.75" customHeight="1" x14ac:dyDescent="0.25">
      <c r="B8" s="599"/>
      <c r="C8" s="600"/>
      <c r="D8" s="600"/>
      <c r="E8" s="600"/>
      <c r="F8" s="600"/>
      <c r="G8" s="600"/>
      <c r="H8" s="601"/>
      <c r="I8" s="723"/>
      <c r="J8" s="724"/>
      <c r="K8" s="724"/>
      <c r="L8" s="724"/>
      <c r="M8" s="724"/>
      <c r="N8" s="724"/>
      <c r="O8" s="724"/>
      <c r="P8" s="724"/>
      <c r="Q8" s="724"/>
      <c r="R8" s="724"/>
      <c r="S8" s="724"/>
      <c r="T8" s="725"/>
      <c r="U8" s="605"/>
      <c r="V8" s="606"/>
      <c r="W8" s="606"/>
      <c r="X8" s="606"/>
      <c r="Y8" s="606"/>
      <c r="Z8" s="606"/>
      <c r="AA8" s="606"/>
      <c r="AB8" s="606"/>
      <c r="AC8" s="606"/>
      <c r="AD8" s="606"/>
      <c r="AE8" s="607"/>
      <c r="AF8" s="611"/>
      <c r="AG8" s="612"/>
      <c r="AH8" s="612"/>
      <c r="AI8" s="612"/>
      <c r="AJ8" s="612"/>
      <c r="AK8" s="612"/>
      <c r="AL8" s="613"/>
      <c r="AM8" s="599"/>
      <c r="AN8" s="600"/>
      <c r="AO8" s="600"/>
      <c r="AP8" s="600"/>
      <c r="AQ8" s="600"/>
      <c r="AR8" s="600"/>
      <c r="AS8" s="601"/>
      <c r="AT8" s="599"/>
      <c r="AU8" s="600"/>
      <c r="AV8" s="600"/>
      <c r="AW8" s="600"/>
      <c r="AX8" s="600"/>
      <c r="AY8" s="601"/>
      <c r="AZ8" s="625"/>
      <c r="BA8" s="626"/>
      <c r="BB8" s="626"/>
      <c r="BC8" s="626"/>
      <c r="BD8" s="626"/>
      <c r="BE8" s="626"/>
      <c r="BF8" s="626"/>
      <c r="BG8" s="627"/>
      <c r="BH8" s="619"/>
      <c r="BI8" s="620"/>
      <c r="BJ8" s="620"/>
      <c r="BK8" s="621"/>
      <c r="BL8" s="625"/>
      <c r="BM8" s="626"/>
      <c r="BN8" s="626"/>
      <c r="BO8" s="626"/>
      <c r="BP8" s="626"/>
      <c r="BQ8" s="626"/>
      <c r="BR8" s="626"/>
      <c r="BS8" s="626"/>
      <c r="BT8" s="627"/>
      <c r="BU8" s="625"/>
      <c r="BV8" s="626"/>
      <c r="BW8" s="626"/>
      <c r="BX8" s="626"/>
      <c r="BY8" s="626"/>
      <c r="BZ8" s="626"/>
      <c r="CA8" s="626"/>
      <c r="CB8" s="626"/>
      <c r="CC8" s="627"/>
      <c r="CD8" s="619"/>
      <c r="CE8" s="620"/>
      <c r="CF8" s="620"/>
      <c r="CG8" s="620"/>
      <c r="CH8" s="620"/>
      <c r="CI8" s="620"/>
      <c r="CJ8" s="620"/>
      <c r="CK8" s="620"/>
      <c r="CL8" s="621"/>
      <c r="CM8" s="619"/>
      <c r="CN8" s="620"/>
      <c r="CO8" s="620"/>
      <c r="CP8" s="620"/>
      <c r="CQ8" s="620"/>
      <c r="CR8" s="620"/>
      <c r="CS8" s="620"/>
      <c r="CT8" s="620"/>
      <c r="CU8" s="621"/>
      <c r="CV8" s="619"/>
      <c r="CW8" s="620"/>
      <c r="CX8" s="620"/>
      <c r="CY8" s="620"/>
      <c r="CZ8" s="620"/>
      <c r="DA8" s="620"/>
      <c r="DB8" s="620"/>
      <c r="DC8" s="621"/>
    </row>
    <row r="9" spans="2:113" ht="78.75" customHeight="1" x14ac:dyDescent="0.25"/>
    <row r="10" spans="2:113" ht="78.75" customHeight="1" x14ac:dyDescent="0.25"/>
    <row r="11" spans="2:113" ht="78.75" customHeight="1" x14ac:dyDescent="0.25"/>
    <row r="12" spans="2:113" ht="78.75" customHeight="1" x14ac:dyDescent="0.25"/>
  </sheetData>
  <mergeCells count="31">
    <mergeCell ref="B1:DA2"/>
    <mergeCell ref="B3:CC3"/>
    <mergeCell ref="B5:H6"/>
    <mergeCell ref="I5:T6"/>
    <mergeCell ref="U5:AE6"/>
    <mergeCell ref="AF5:AL6"/>
    <mergeCell ref="AM5:AS6"/>
    <mergeCell ref="AT5:AY6"/>
    <mergeCell ref="AZ5:BK5"/>
    <mergeCell ref="BL5:CC5"/>
    <mergeCell ref="AT7:AY8"/>
    <mergeCell ref="CD5:DC5"/>
    <mergeCell ref="AZ6:BG6"/>
    <mergeCell ref="BH6:BK6"/>
    <mergeCell ref="BL6:BT6"/>
    <mergeCell ref="BU6:CC6"/>
    <mergeCell ref="CD6:CL6"/>
    <mergeCell ref="CM6:CU6"/>
    <mergeCell ref="CV6:DC6"/>
    <mergeCell ref="CV7:DC8"/>
    <mergeCell ref="AZ7:BG8"/>
    <mergeCell ref="BH7:BK8"/>
    <mergeCell ref="BL7:BT8"/>
    <mergeCell ref="BU7:CC8"/>
    <mergeCell ref="CD7:CL8"/>
    <mergeCell ref="CM7:CU8"/>
    <mergeCell ref="B7:H8"/>
    <mergeCell ref="I7:T8"/>
    <mergeCell ref="U7:AE8"/>
    <mergeCell ref="AF7:AL8"/>
    <mergeCell ref="AM7:AS8"/>
  </mergeCells>
  <printOptions horizontalCentered="1"/>
  <pageMargins left="0.39370078740157483" right="0.78740157480314965" top="0.39370078740157483" bottom="0.39370078740157483" header="0" footer="0"/>
  <pageSetup scale="6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D35"/>
  <sheetViews>
    <sheetView showGridLines="0" zoomScaleNormal="100" workbookViewId="0">
      <selection activeCell="A3" sqref="A3"/>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thickTop="1" x14ac:dyDescent="0.25">
      <c r="A1" s="706" t="s">
        <v>1374</v>
      </c>
      <c r="B1" s="707"/>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c r="AE1" s="707"/>
      <c r="AF1" s="707"/>
      <c r="AG1" s="707"/>
      <c r="AH1" s="707"/>
      <c r="AI1" s="707"/>
      <c r="AJ1" s="707"/>
      <c r="AK1" s="707"/>
      <c r="AL1" s="707"/>
      <c r="AM1" s="707"/>
      <c r="AN1" s="707"/>
      <c r="AO1" s="707"/>
      <c r="AP1" s="707"/>
      <c r="AQ1" s="707"/>
      <c r="AR1" s="707"/>
      <c r="AS1" s="707"/>
      <c r="AT1" s="707"/>
      <c r="AU1" s="707"/>
      <c r="AV1" s="707"/>
      <c r="AW1" s="707"/>
      <c r="AX1" s="707"/>
      <c r="AY1" s="707"/>
      <c r="AZ1" s="707"/>
      <c r="BA1" s="707"/>
      <c r="BB1" s="707"/>
      <c r="BC1" s="707"/>
      <c r="BD1" s="707"/>
      <c r="BE1" s="707"/>
      <c r="BF1" s="707"/>
      <c r="BG1" s="707"/>
      <c r="BH1" s="707"/>
      <c r="BI1" s="707"/>
      <c r="BJ1" s="707"/>
      <c r="BK1" s="707"/>
      <c r="BL1" s="707"/>
      <c r="BM1" s="707"/>
      <c r="BN1" s="707"/>
      <c r="BO1" s="707"/>
      <c r="BP1" s="707"/>
      <c r="BQ1" s="707"/>
      <c r="BR1" s="707"/>
      <c r="BS1" s="707"/>
      <c r="BT1" s="707"/>
      <c r="BU1" s="707"/>
      <c r="BV1" s="707"/>
      <c r="BW1" s="707"/>
      <c r="BX1" s="707"/>
      <c r="BY1" s="707"/>
      <c r="BZ1" s="707"/>
      <c r="CA1" s="707"/>
      <c r="CB1" s="707"/>
      <c r="CC1" s="708"/>
    </row>
    <row r="2" spans="1:81" ht="15" customHeight="1" x14ac:dyDescent="0.25">
      <c r="A2" s="709"/>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710"/>
    </row>
    <row r="3" spans="1:81" ht="21" x14ac:dyDescent="0.25">
      <c r="A3" s="481" t="s">
        <v>1492</v>
      </c>
      <c r="B3" s="482"/>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82"/>
      <c r="BC3" s="482"/>
      <c r="BD3" s="482"/>
      <c r="BE3" s="482"/>
      <c r="BF3" s="482"/>
      <c r="BG3" s="482"/>
      <c r="BH3" s="482"/>
      <c r="BI3" s="482"/>
      <c r="BJ3" s="482"/>
      <c r="BK3" s="482"/>
      <c r="BL3" s="482"/>
      <c r="BM3" s="482"/>
      <c r="BN3" s="482"/>
      <c r="BO3" s="482"/>
      <c r="BP3" s="482"/>
      <c r="BQ3" s="482"/>
      <c r="BR3" s="482"/>
      <c r="BS3" s="482"/>
      <c r="BT3" s="482"/>
      <c r="BU3" s="482"/>
      <c r="BV3" s="482"/>
      <c r="BW3" s="482"/>
      <c r="BX3" s="482"/>
      <c r="BY3" s="482"/>
      <c r="BZ3" s="482"/>
      <c r="CA3" s="482"/>
      <c r="CB3" s="482"/>
      <c r="CC3" s="483"/>
    </row>
    <row r="4" spans="1:81" x14ac:dyDescent="0.25">
      <c r="A4" s="711"/>
      <c r="B4" s="712"/>
      <c r="C4" s="712"/>
      <c r="D4" s="712"/>
      <c r="E4" s="712"/>
      <c r="F4" s="712"/>
      <c r="G4" s="712"/>
      <c r="H4" s="712"/>
      <c r="I4" s="712"/>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c r="AT4" s="712"/>
      <c r="AU4" s="712"/>
      <c r="AV4" s="712"/>
      <c r="AW4" s="712"/>
      <c r="AX4" s="712"/>
      <c r="AY4" s="712"/>
      <c r="AZ4" s="712"/>
      <c r="BA4" s="712"/>
      <c r="BB4" s="712"/>
      <c r="BC4" s="712"/>
      <c r="BD4" s="712"/>
      <c r="BE4" s="712"/>
      <c r="BF4" s="712"/>
      <c r="BG4" s="712"/>
      <c r="BH4" s="712"/>
      <c r="BI4" s="712"/>
      <c r="BJ4" s="712"/>
      <c r="BK4" s="712"/>
      <c r="BL4" s="712"/>
      <c r="BM4" s="712"/>
      <c r="BN4" s="712"/>
      <c r="BO4" s="712"/>
      <c r="BP4" s="712"/>
      <c r="BQ4" s="712"/>
      <c r="BR4" s="712"/>
      <c r="BS4" s="712"/>
      <c r="BT4" s="712"/>
      <c r="BU4" s="712"/>
      <c r="BV4" s="712"/>
      <c r="BW4" s="712"/>
      <c r="BX4" s="712"/>
      <c r="BY4" s="712"/>
      <c r="BZ4" s="712"/>
      <c r="CA4" s="712"/>
      <c r="CB4" s="712"/>
      <c r="CC4" s="713"/>
    </row>
    <row r="5" spans="1:81" s="2" customFormat="1" ht="18.75" x14ac:dyDescent="0.3">
      <c r="A5" s="484" t="s">
        <v>1375</v>
      </c>
      <c r="B5" s="485"/>
      <c r="C5" s="485"/>
      <c r="D5" s="485"/>
      <c r="E5" s="485"/>
      <c r="F5" s="485"/>
      <c r="G5" s="485"/>
      <c r="H5" s="485"/>
      <c r="I5" s="485"/>
      <c r="J5" s="485"/>
      <c r="K5" s="485"/>
      <c r="L5" s="485"/>
      <c r="M5" s="485"/>
      <c r="N5" s="485"/>
      <c r="O5" s="485"/>
      <c r="P5" s="485"/>
      <c r="Q5" s="485"/>
      <c r="R5" s="485"/>
      <c r="S5" s="485"/>
      <c r="T5" s="485"/>
      <c r="U5" s="485"/>
      <c r="V5" s="485"/>
      <c r="W5" s="485"/>
      <c r="X5" s="485"/>
      <c r="Y5" s="485"/>
      <c r="Z5" s="485"/>
      <c r="AA5" s="485"/>
      <c r="AB5" s="485"/>
      <c r="AC5" s="485"/>
      <c r="AD5" s="485"/>
      <c r="AE5" s="485"/>
      <c r="AF5" s="485"/>
      <c r="AG5" s="485"/>
      <c r="AH5" s="485"/>
      <c r="AI5" s="485"/>
      <c r="AJ5" s="485"/>
      <c r="AK5" s="486"/>
      <c r="AL5" s="714"/>
      <c r="AM5" s="487" t="s">
        <v>1376</v>
      </c>
      <c r="AN5" s="485"/>
      <c r="AO5" s="485"/>
      <c r="AP5" s="485"/>
      <c r="AQ5" s="485"/>
      <c r="AR5" s="485"/>
      <c r="AS5" s="485"/>
      <c r="AT5" s="485"/>
      <c r="AU5" s="485"/>
      <c r="AV5" s="485"/>
      <c r="AW5" s="485"/>
      <c r="AX5" s="485"/>
      <c r="AY5" s="485"/>
      <c r="AZ5" s="485"/>
      <c r="BA5" s="485"/>
      <c r="BB5" s="485"/>
      <c r="BC5" s="485"/>
      <c r="BD5" s="485"/>
      <c r="BE5" s="485"/>
      <c r="BF5" s="485"/>
      <c r="BG5" s="485"/>
      <c r="BH5" s="485"/>
      <c r="BI5" s="485"/>
      <c r="BJ5" s="485"/>
      <c r="BK5" s="485"/>
      <c r="BL5" s="485"/>
      <c r="BM5" s="485"/>
      <c r="BN5" s="485"/>
      <c r="BO5" s="485"/>
      <c r="BP5" s="485"/>
      <c r="BQ5" s="485"/>
      <c r="BR5" s="485"/>
      <c r="BS5" s="485"/>
      <c r="BT5" s="485"/>
      <c r="BU5" s="485"/>
      <c r="BV5" s="485"/>
      <c r="BW5" s="485"/>
      <c r="BX5" s="485"/>
      <c r="BY5" s="485"/>
      <c r="BZ5" s="485"/>
      <c r="CA5" s="485"/>
      <c r="CB5" s="485"/>
      <c r="CC5" s="488"/>
    </row>
    <row r="6" spans="1:81" s="2" customFormat="1" ht="152.25" customHeight="1" x14ac:dyDescent="0.3">
      <c r="A6" s="715" t="s">
        <v>1414</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696"/>
      <c r="AF6" s="696"/>
      <c r="AG6" s="696"/>
      <c r="AH6" s="696"/>
      <c r="AI6" s="696"/>
      <c r="AJ6" s="696"/>
      <c r="AK6" s="716"/>
      <c r="AL6" s="714"/>
      <c r="AM6" s="717" t="s">
        <v>1415</v>
      </c>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9"/>
    </row>
    <row r="7" spans="1:81" x14ac:dyDescent="0.25">
      <c r="A7" s="703"/>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c r="AT7" s="704"/>
      <c r="AU7" s="704"/>
      <c r="AV7" s="704"/>
      <c r="AW7" s="704"/>
      <c r="AX7" s="704"/>
      <c r="AY7" s="704"/>
      <c r="AZ7" s="704"/>
      <c r="BA7" s="704"/>
      <c r="BB7" s="704"/>
      <c r="BC7" s="704"/>
      <c r="BD7" s="704"/>
      <c r="BE7" s="704"/>
      <c r="BF7" s="704"/>
      <c r="BG7" s="704"/>
      <c r="BH7" s="704"/>
      <c r="BI7" s="704"/>
      <c r="BJ7" s="704"/>
      <c r="BK7" s="704"/>
      <c r="BL7" s="704"/>
      <c r="BM7" s="704"/>
      <c r="BN7" s="704"/>
      <c r="BO7" s="704"/>
      <c r="BP7" s="704"/>
      <c r="BQ7" s="704"/>
      <c r="BR7" s="704"/>
      <c r="BS7" s="704"/>
      <c r="BT7" s="704"/>
      <c r="BU7" s="704"/>
      <c r="BV7" s="704"/>
      <c r="BW7" s="704"/>
      <c r="BX7" s="704"/>
      <c r="BY7" s="704"/>
      <c r="BZ7" s="704"/>
      <c r="CA7" s="704"/>
      <c r="CB7" s="704"/>
      <c r="CC7" s="705"/>
    </row>
    <row r="8" spans="1:81" ht="18.75" x14ac:dyDescent="0.3">
      <c r="A8" s="489" t="s">
        <v>1379</v>
      </c>
      <c r="B8" s="490"/>
      <c r="C8" s="490"/>
      <c r="D8" s="490"/>
      <c r="E8" s="490"/>
      <c r="F8" s="490"/>
      <c r="G8" s="490"/>
      <c r="H8" s="490"/>
      <c r="I8" s="490"/>
      <c r="J8" s="490"/>
      <c r="K8" s="666" t="s">
        <v>1416</v>
      </c>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6"/>
      <c r="AZ8" s="666"/>
      <c r="BA8" s="666"/>
      <c r="BB8" s="666"/>
      <c r="BC8" s="666"/>
      <c r="BD8" s="666"/>
      <c r="BE8" s="666"/>
      <c r="BF8" s="666"/>
      <c r="BG8" s="666"/>
      <c r="BH8" s="666"/>
      <c r="BI8" s="666"/>
      <c r="BJ8" s="666"/>
      <c r="BK8" s="666"/>
      <c r="BL8" s="666"/>
      <c r="BM8" s="666"/>
      <c r="BN8" s="666"/>
      <c r="BO8" s="666"/>
      <c r="BP8" s="666"/>
      <c r="BQ8" s="666"/>
      <c r="BR8" s="666"/>
      <c r="BS8" s="666"/>
      <c r="BT8" s="666"/>
      <c r="BU8" s="666"/>
      <c r="BV8" s="666"/>
      <c r="BW8" s="666"/>
      <c r="BX8" s="666"/>
      <c r="BY8" s="666"/>
      <c r="BZ8" s="666"/>
      <c r="CA8" s="666"/>
      <c r="CB8" s="666"/>
      <c r="CC8" s="667"/>
    </row>
    <row r="9" spans="1:81" ht="18.75" x14ac:dyDescent="0.25">
      <c r="A9" s="668" t="s">
        <v>1381</v>
      </c>
      <c r="B9" s="669"/>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879</v>
      </c>
      <c r="AN9" s="669"/>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72"/>
    </row>
    <row r="10" spans="1:81" x14ac:dyDescent="0.25">
      <c r="A10" s="673" t="s">
        <v>1417</v>
      </c>
      <c r="B10" s="674"/>
      <c r="C10" s="674"/>
      <c r="D10" s="674"/>
      <c r="E10" s="674"/>
      <c r="F10" s="674"/>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5"/>
      <c r="AM10" s="679" t="s">
        <v>1418</v>
      </c>
      <c r="AN10" s="680"/>
      <c r="AO10" s="680"/>
      <c r="AP10" s="680"/>
      <c r="AQ10" s="680"/>
      <c r="AR10" s="680"/>
      <c r="AS10" s="680"/>
      <c r="AT10" s="680"/>
      <c r="AU10" s="680"/>
      <c r="AV10" s="680"/>
      <c r="AW10" s="680"/>
      <c r="AX10" s="680"/>
      <c r="AY10" s="680"/>
      <c r="AZ10" s="680"/>
      <c r="BA10" s="680"/>
      <c r="BB10" s="680"/>
      <c r="BC10" s="680"/>
      <c r="BD10" s="680"/>
      <c r="BE10" s="680"/>
      <c r="BF10" s="680"/>
      <c r="BG10" s="680"/>
      <c r="BH10" s="680"/>
      <c r="BI10" s="680"/>
      <c r="BJ10" s="680"/>
      <c r="BK10" s="680"/>
      <c r="BL10" s="680"/>
      <c r="BM10" s="680"/>
      <c r="BN10" s="680"/>
      <c r="BO10" s="680"/>
      <c r="BP10" s="680"/>
      <c r="BQ10" s="680"/>
      <c r="BR10" s="680"/>
      <c r="BS10" s="680"/>
      <c r="BT10" s="680"/>
      <c r="BU10" s="680"/>
      <c r="BV10" s="680"/>
      <c r="BW10" s="680"/>
      <c r="BX10" s="680"/>
      <c r="BY10" s="680"/>
      <c r="BZ10" s="680"/>
      <c r="CA10" s="680"/>
      <c r="CB10" s="680"/>
      <c r="CC10" s="681"/>
    </row>
    <row r="11" spans="1:81" x14ac:dyDescent="0.25">
      <c r="A11" s="673"/>
      <c r="B11" s="674"/>
      <c r="C11" s="674"/>
      <c r="D11" s="674"/>
      <c r="E11" s="674"/>
      <c r="F11" s="674"/>
      <c r="G11" s="674"/>
      <c r="H11" s="674"/>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4"/>
      <c r="AG11" s="674"/>
      <c r="AH11" s="674"/>
      <c r="AI11" s="674"/>
      <c r="AJ11" s="674"/>
      <c r="AK11" s="674"/>
      <c r="AL11" s="675"/>
      <c r="AM11" s="679"/>
      <c r="AN11" s="680"/>
      <c r="AO11" s="680"/>
      <c r="AP11" s="680"/>
      <c r="AQ11" s="680"/>
      <c r="AR11" s="680"/>
      <c r="AS11" s="680"/>
      <c r="AT11" s="680"/>
      <c r="AU11" s="680"/>
      <c r="AV11" s="680"/>
      <c r="AW11" s="680"/>
      <c r="AX11" s="680"/>
      <c r="AY11" s="680"/>
      <c r="AZ11" s="680"/>
      <c r="BA11" s="680"/>
      <c r="BB11" s="680"/>
      <c r="BC11" s="680"/>
      <c r="BD11" s="680"/>
      <c r="BE11" s="680"/>
      <c r="BF11" s="680"/>
      <c r="BG11" s="680"/>
      <c r="BH11" s="680"/>
      <c r="BI11" s="680"/>
      <c r="BJ11" s="680"/>
      <c r="BK11" s="680"/>
      <c r="BL11" s="680"/>
      <c r="BM11" s="680"/>
      <c r="BN11" s="680"/>
      <c r="BO11" s="680"/>
      <c r="BP11" s="680"/>
      <c r="BQ11" s="680"/>
      <c r="BR11" s="680"/>
      <c r="BS11" s="680"/>
      <c r="BT11" s="680"/>
      <c r="BU11" s="680"/>
      <c r="BV11" s="680"/>
      <c r="BW11" s="680"/>
      <c r="BX11" s="680"/>
      <c r="BY11" s="680"/>
      <c r="BZ11" s="680"/>
      <c r="CA11" s="680"/>
      <c r="CB11" s="680"/>
      <c r="CC11" s="681"/>
    </row>
    <row r="12" spans="1:81" x14ac:dyDescent="0.25">
      <c r="A12" s="673"/>
      <c r="B12" s="674"/>
      <c r="C12" s="674"/>
      <c r="D12" s="674"/>
      <c r="E12" s="674"/>
      <c r="F12" s="674"/>
      <c r="G12" s="674"/>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5"/>
      <c r="AM12" s="679"/>
      <c r="AN12" s="680"/>
      <c r="AO12" s="680"/>
      <c r="AP12" s="680"/>
      <c r="AQ12" s="680"/>
      <c r="AR12" s="680"/>
      <c r="AS12" s="680"/>
      <c r="AT12" s="680"/>
      <c r="AU12" s="680"/>
      <c r="AV12" s="680"/>
      <c r="AW12" s="680"/>
      <c r="AX12" s="680"/>
      <c r="AY12" s="680"/>
      <c r="AZ12" s="680"/>
      <c r="BA12" s="680"/>
      <c r="BB12" s="680"/>
      <c r="BC12" s="680"/>
      <c r="BD12" s="680"/>
      <c r="BE12" s="680"/>
      <c r="BF12" s="680"/>
      <c r="BG12" s="680"/>
      <c r="BH12" s="680"/>
      <c r="BI12" s="680"/>
      <c r="BJ12" s="680"/>
      <c r="BK12" s="680"/>
      <c r="BL12" s="680"/>
      <c r="BM12" s="680"/>
      <c r="BN12" s="680"/>
      <c r="BO12" s="680"/>
      <c r="BP12" s="680"/>
      <c r="BQ12" s="680"/>
      <c r="BR12" s="680"/>
      <c r="BS12" s="680"/>
      <c r="BT12" s="680"/>
      <c r="BU12" s="680"/>
      <c r="BV12" s="680"/>
      <c r="BW12" s="680"/>
      <c r="BX12" s="680"/>
      <c r="BY12" s="680"/>
      <c r="BZ12" s="680"/>
      <c r="CA12" s="680"/>
      <c r="CB12" s="680"/>
      <c r="CC12" s="681"/>
    </row>
    <row r="13" spans="1:81" ht="18.75" x14ac:dyDescent="0.25">
      <c r="A13" s="673"/>
      <c r="B13" s="674"/>
      <c r="C13" s="674"/>
      <c r="D13" s="674"/>
      <c r="E13" s="674"/>
      <c r="F13" s="674"/>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74"/>
      <c r="AI13" s="674"/>
      <c r="AJ13" s="674"/>
      <c r="AK13" s="674"/>
      <c r="AL13" s="675"/>
      <c r="AM13" s="682" t="s">
        <v>1384</v>
      </c>
      <c r="AN13" s="683"/>
      <c r="AO13" s="683"/>
      <c r="AP13" s="683"/>
      <c r="AQ13" s="683"/>
      <c r="AR13" s="683"/>
      <c r="AS13" s="683"/>
      <c r="AT13" s="683"/>
      <c r="AU13" s="683"/>
      <c r="AV13" s="683"/>
      <c r="AW13" s="683"/>
      <c r="AX13" s="683"/>
      <c r="AY13" s="683"/>
      <c r="AZ13" s="683"/>
      <c r="BA13" s="683"/>
      <c r="BB13" s="683"/>
      <c r="BC13" s="683"/>
      <c r="BD13" s="683"/>
      <c r="BE13" s="683"/>
      <c r="BF13" s="683"/>
      <c r="BG13" s="683"/>
      <c r="BH13" s="683"/>
      <c r="BI13" s="683"/>
      <c r="BJ13" s="683"/>
      <c r="BK13" s="683"/>
      <c r="BL13" s="683"/>
      <c r="BM13" s="683"/>
      <c r="BN13" s="683"/>
      <c r="BO13" s="683"/>
      <c r="BP13" s="683"/>
      <c r="BQ13" s="683"/>
      <c r="BR13" s="683"/>
      <c r="BS13" s="683"/>
      <c r="BT13" s="683"/>
      <c r="BU13" s="683"/>
      <c r="BV13" s="683"/>
      <c r="BW13" s="683"/>
      <c r="BX13" s="683"/>
      <c r="BY13" s="683"/>
      <c r="BZ13" s="683"/>
      <c r="CA13" s="683"/>
      <c r="CB13" s="683"/>
      <c r="CC13" s="684"/>
    </row>
    <row r="14" spans="1:81" ht="15" customHeight="1" x14ac:dyDescent="0.25">
      <c r="A14" s="673"/>
      <c r="B14" s="674"/>
      <c r="C14" s="674"/>
      <c r="D14" s="674"/>
      <c r="E14" s="674"/>
      <c r="F14" s="674"/>
      <c r="G14" s="674"/>
      <c r="H14" s="674"/>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4"/>
      <c r="AG14" s="674"/>
      <c r="AH14" s="674"/>
      <c r="AI14" s="674"/>
      <c r="AJ14" s="674"/>
      <c r="AK14" s="674"/>
      <c r="AL14" s="675"/>
      <c r="AM14" s="679" t="s">
        <v>1385</v>
      </c>
      <c r="AN14" s="680"/>
      <c r="AO14" s="680"/>
      <c r="AP14" s="680"/>
      <c r="AQ14" s="680"/>
      <c r="AR14" s="680"/>
      <c r="AS14" s="680"/>
      <c r="AT14" s="680"/>
      <c r="AU14" s="680"/>
      <c r="AV14" s="680"/>
      <c r="AW14" s="680"/>
      <c r="AX14" s="680"/>
      <c r="AY14" s="680"/>
      <c r="AZ14" s="680"/>
      <c r="BA14" s="680"/>
      <c r="BB14" s="680"/>
      <c r="BC14" s="680"/>
      <c r="BD14" s="680"/>
      <c r="BE14" s="680"/>
      <c r="BF14" s="680"/>
      <c r="BG14" s="680"/>
      <c r="BH14" s="680"/>
      <c r="BI14" s="680"/>
      <c r="BJ14" s="680"/>
      <c r="BK14" s="680"/>
      <c r="BL14" s="680"/>
      <c r="BM14" s="680"/>
      <c r="BN14" s="680"/>
      <c r="BO14" s="680"/>
      <c r="BP14" s="680"/>
      <c r="BQ14" s="680"/>
      <c r="BR14" s="680"/>
      <c r="BS14" s="680"/>
      <c r="BT14" s="680"/>
      <c r="BU14" s="680"/>
      <c r="BV14" s="680"/>
      <c r="BW14" s="680"/>
      <c r="BX14" s="680"/>
      <c r="BY14" s="680"/>
      <c r="BZ14" s="680"/>
      <c r="CA14" s="680"/>
      <c r="CB14" s="680"/>
      <c r="CC14" s="681"/>
    </row>
    <row r="15" spans="1:81" x14ac:dyDescent="0.25">
      <c r="A15" s="676"/>
      <c r="B15" s="677"/>
      <c r="C15" s="677"/>
      <c r="D15" s="677"/>
      <c r="E15" s="677"/>
      <c r="F15" s="677"/>
      <c r="G15" s="677"/>
      <c r="H15" s="677"/>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8"/>
      <c r="AM15" s="685"/>
      <c r="AN15" s="686"/>
      <c r="AO15" s="686"/>
      <c r="AP15" s="686"/>
      <c r="AQ15" s="686"/>
      <c r="AR15" s="686"/>
      <c r="AS15" s="686"/>
      <c r="AT15" s="686"/>
      <c r="AU15" s="686"/>
      <c r="AV15" s="686"/>
      <c r="AW15" s="686"/>
      <c r="AX15" s="686"/>
      <c r="AY15" s="686"/>
      <c r="AZ15" s="686"/>
      <c r="BA15" s="686"/>
      <c r="BB15" s="686"/>
      <c r="BC15" s="686"/>
      <c r="BD15" s="686"/>
      <c r="BE15" s="686"/>
      <c r="BF15" s="686"/>
      <c r="BG15" s="686"/>
      <c r="BH15" s="686"/>
      <c r="BI15" s="686"/>
      <c r="BJ15" s="686"/>
      <c r="BK15" s="686"/>
      <c r="BL15" s="686"/>
      <c r="BM15" s="686"/>
      <c r="BN15" s="686"/>
      <c r="BO15" s="686"/>
      <c r="BP15" s="686"/>
      <c r="BQ15" s="686"/>
      <c r="BR15" s="686"/>
      <c r="BS15" s="686"/>
      <c r="BT15" s="686"/>
      <c r="BU15" s="686"/>
      <c r="BV15" s="686"/>
      <c r="BW15" s="686"/>
      <c r="BX15" s="686"/>
      <c r="BY15" s="686"/>
      <c r="BZ15" s="686"/>
      <c r="CA15" s="686"/>
      <c r="CB15" s="686"/>
      <c r="CC15" s="687"/>
    </row>
    <row r="16" spans="1:81" x14ac:dyDescent="0.25">
      <c r="A16" s="744"/>
      <c r="B16" s="745"/>
      <c r="C16" s="745"/>
      <c r="D16" s="745"/>
      <c r="E16" s="745"/>
      <c r="F16" s="745"/>
      <c r="G16" s="745"/>
      <c r="H16" s="745"/>
      <c r="I16" s="745"/>
      <c r="J16" s="745"/>
      <c r="K16" s="745"/>
      <c r="L16" s="745"/>
      <c r="M16" s="745"/>
      <c r="N16" s="745"/>
      <c r="O16" s="745"/>
      <c r="P16" s="745"/>
      <c r="Q16" s="745"/>
      <c r="R16" s="745"/>
      <c r="S16" s="745"/>
      <c r="T16" s="745"/>
      <c r="U16" s="745"/>
      <c r="V16" s="745"/>
      <c r="W16" s="745"/>
      <c r="X16" s="745"/>
      <c r="Y16" s="745"/>
      <c r="Z16" s="745"/>
      <c r="AA16" s="745"/>
      <c r="AB16" s="745"/>
      <c r="AC16" s="745"/>
      <c r="AD16" s="745"/>
      <c r="AE16" s="745"/>
      <c r="AF16" s="745"/>
      <c r="AG16" s="745"/>
      <c r="AH16" s="745"/>
      <c r="AI16" s="745"/>
      <c r="AJ16" s="745"/>
      <c r="AK16" s="745"/>
      <c r="AL16" s="745"/>
      <c r="AM16" s="745"/>
      <c r="AN16" s="745"/>
      <c r="AO16" s="745"/>
      <c r="AP16" s="745"/>
      <c r="AQ16" s="745"/>
      <c r="AR16" s="745"/>
      <c r="AS16" s="745"/>
      <c r="AT16" s="745"/>
      <c r="AU16" s="745"/>
      <c r="AV16" s="745"/>
      <c r="AW16" s="745"/>
      <c r="AX16" s="745"/>
      <c r="AY16" s="745"/>
      <c r="AZ16" s="745"/>
      <c r="BA16" s="745"/>
      <c r="BB16" s="745"/>
      <c r="BC16" s="745"/>
      <c r="BD16" s="745"/>
      <c r="BE16" s="745"/>
      <c r="BF16" s="745"/>
      <c r="BG16" s="745"/>
      <c r="BH16" s="745"/>
      <c r="BI16" s="745"/>
      <c r="BJ16" s="745"/>
      <c r="BK16" s="745"/>
      <c r="BL16" s="745"/>
      <c r="BM16" s="745"/>
      <c r="BN16" s="745"/>
      <c r="BO16" s="745"/>
      <c r="BP16" s="745"/>
      <c r="BQ16" s="745"/>
      <c r="BR16" s="745"/>
      <c r="BS16" s="745"/>
      <c r="BT16" s="745"/>
      <c r="BU16" s="745"/>
      <c r="BV16" s="745"/>
      <c r="BW16" s="745"/>
      <c r="BX16" s="745"/>
      <c r="BY16" s="745"/>
      <c r="BZ16" s="745"/>
      <c r="CA16" s="745"/>
      <c r="CB16" s="745"/>
      <c r="CC16" s="746"/>
    </row>
    <row r="17" spans="1:82" ht="18.75" x14ac:dyDescent="0.3">
      <c r="A17" s="491" t="s">
        <v>1386</v>
      </c>
      <c r="B17" s="492"/>
      <c r="C17" s="492"/>
      <c r="D17" s="492"/>
      <c r="E17" s="492"/>
      <c r="F17" s="492"/>
      <c r="G17" s="492"/>
      <c r="H17" s="492"/>
      <c r="I17" s="492"/>
      <c r="J17" s="492"/>
      <c r="K17" s="492"/>
      <c r="L17" s="492"/>
      <c r="M17" s="492"/>
      <c r="N17" s="691" t="s">
        <v>1412</v>
      </c>
      <c r="O17" s="692"/>
      <c r="P17" s="692"/>
      <c r="Q17" s="692"/>
      <c r="R17" s="692"/>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92"/>
      <c r="AS17" s="692"/>
      <c r="AT17" s="692"/>
      <c r="AU17" s="692"/>
      <c r="AV17" s="692"/>
      <c r="AW17" s="692"/>
      <c r="AX17" s="692"/>
      <c r="AY17" s="692"/>
      <c r="AZ17" s="692"/>
      <c r="BA17" s="692"/>
      <c r="BB17" s="692"/>
      <c r="BC17" s="692"/>
      <c r="BD17" s="692"/>
      <c r="BE17" s="692"/>
      <c r="BF17" s="692"/>
      <c r="BG17" s="692"/>
      <c r="BH17" s="692"/>
      <c r="BI17" s="692"/>
      <c r="BJ17" s="693"/>
      <c r="BK17" s="493" t="s">
        <v>1387</v>
      </c>
      <c r="BL17" s="494"/>
      <c r="BM17" s="495"/>
      <c r="BN17" s="495"/>
      <c r="BO17" s="495"/>
      <c r="BP17" s="495"/>
      <c r="BQ17" s="495"/>
      <c r="BR17" s="495"/>
      <c r="BS17" s="495"/>
      <c r="BT17" s="495"/>
      <c r="BU17" s="495"/>
      <c r="BV17" s="495"/>
      <c r="BW17" s="495"/>
      <c r="BX17" s="495"/>
      <c r="BY17" s="495"/>
      <c r="BZ17" s="495"/>
      <c r="CA17" s="495"/>
      <c r="CB17" s="495"/>
      <c r="CC17" s="496"/>
      <c r="CD17" s="42"/>
    </row>
    <row r="18" spans="1:82" ht="18.75" x14ac:dyDescent="0.3">
      <c r="A18" s="497"/>
      <c r="B18" s="498"/>
      <c r="C18" s="498"/>
      <c r="D18" s="498"/>
      <c r="E18" s="498"/>
      <c r="F18" s="498"/>
      <c r="G18" s="498"/>
      <c r="H18" s="498"/>
      <c r="I18" s="498"/>
      <c r="J18" s="498"/>
      <c r="K18" s="498"/>
      <c r="L18" s="498"/>
      <c r="M18" s="498"/>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694"/>
      <c r="AP18" s="694"/>
      <c r="AQ18" s="694"/>
      <c r="AR18" s="694"/>
      <c r="AS18" s="694"/>
      <c r="AT18" s="694"/>
      <c r="AU18" s="694"/>
      <c r="AV18" s="694"/>
      <c r="AW18" s="694"/>
      <c r="AX18" s="694"/>
      <c r="AY18" s="694"/>
      <c r="AZ18" s="694"/>
      <c r="BA18" s="694"/>
      <c r="BB18" s="694"/>
      <c r="BC18" s="694"/>
      <c r="BD18" s="694"/>
      <c r="BE18" s="694"/>
      <c r="BF18" s="694"/>
      <c r="BG18" s="694"/>
      <c r="BH18" s="694"/>
      <c r="BI18" s="694"/>
      <c r="BJ18" s="695"/>
      <c r="BK18" s="499"/>
      <c r="BL18" s="696" t="s">
        <v>1372</v>
      </c>
      <c r="BM18" s="696"/>
      <c r="BN18" s="696"/>
      <c r="BO18" s="696"/>
      <c r="BP18" s="696"/>
      <c r="BQ18" s="696"/>
      <c r="BR18" s="696"/>
      <c r="BS18" s="696"/>
      <c r="BT18" s="696"/>
      <c r="BU18" s="696"/>
      <c r="BV18" s="696"/>
      <c r="BW18" s="696"/>
      <c r="BX18" s="696"/>
      <c r="BY18" s="696"/>
      <c r="BZ18" s="696"/>
      <c r="CA18" s="696"/>
      <c r="CB18" s="696"/>
      <c r="CC18" s="697"/>
      <c r="CD18" s="42"/>
    </row>
    <row r="19" spans="1:82" x14ac:dyDescent="0.25">
      <c r="A19" s="698"/>
      <c r="B19" s="699"/>
      <c r="C19" s="699"/>
      <c r="D19" s="699"/>
      <c r="E19" s="699"/>
      <c r="F19" s="699"/>
      <c r="G19" s="699"/>
      <c r="H19" s="699"/>
      <c r="I19" s="699"/>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c r="BS19" s="699"/>
      <c r="BT19" s="699"/>
      <c r="BU19" s="699"/>
      <c r="BV19" s="699"/>
      <c r="BW19" s="699"/>
      <c r="BX19" s="699"/>
      <c r="BY19" s="699"/>
      <c r="BZ19" s="699"/>
      <c r="CA19" s="699"/>
      <c r="CB19" s="699"/>
      <c r="CC19" s="700"/>
    </row>
    <row r="20" spans="1:82" ht="18.75" customHeight="1" x14ac:dyDescent="0.3">
      <c r="A20" s="491" t="s">
        <v>1388</v>
      </c>
      <c r="B20" s="492"/>
      <c r="C20" s="492"/>
      <c r="D20" s="492"/>
      <c r="E20" s="492"/>
      <c r="F20" s="492"/>
      <c r="G20" s="492"/>
      <c r="H20" s="492"/>
      <c r="I20" s="492"/>
      <c r="J20" s="492"/>
      <c r="K20" s="492"/>
      <c r="L20" s="492"/>
      <c r="M20" s="701"/>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701"/>
      <c r="AP20" s="701"/>
      <c r="AQ20" s="701"/>
      <c r="AR20" s="701"/>
      <c r="AS20" s="701"/>
      <c r="AT20" s="701"/>
      <c r="AU20" s="701"/>
      <c r="AV20" s="701"/>
      <c r="AW20" s="702"/>
      <c r="AX20" s="500" t="s">
        <v>1389</v>
      </c>
      <c r="AY20" s="501"/>
      <c r="AZ20" s="501"/>
      <c r="BA20" s="501"/>
      <c r="BB20" s="501"/>
      <c r="BC20" s="501"/>
      <c r="BD20" s="501"/>
      <c r="BE20" s="501"/>
      <c r="BF20" s="501"/>
      <c r="BG20" s="501"/>
      <c r="BH20" s="501"/>
      <c r="BI20" s="501"/>
      <c r="BJ20" s="502"/>
      <c r="BK20" s="503" t="s">
        <v>1390</v>
      </c>
      <c r="BL20" s="494"/>
      <c r="BM20" s="495"/>
      <c r="BN20" s="495"/>
      <c r="BO20" s="495"/>
      <c r="BP20" s="495"/>
      <c r="BQ20" s="495"/>
      <c r="BR20" s="495"/>
      <c r="BS20" s="495"/>
      <c r="BT20" s="495"/>
      <c r="BU20" s="495"/>
      <c r="BV20" s="495"/>
      <c r="BW20" s="495"/>
      <c r="BX20" s="495"/>
      <c r="BY20" s="495"/>
      <c r="BZ20" s="495"/>
      <c r="CA20" s="495"/>
      <c r="CB20" s="495"/>
      <c r="CC20" s="496"/>
      <c r="CD20" s="42"/>
    </row>
    <row r="21" spans="1:82" ht="18.75" customHeight="1" x14ac:dyDescent="0.3">
      <c r="A21" s="654" t="s">
        <v>1413</v>
      </c>
      <c r="B21" s="655"/>
      <c r="C21" s="655"/>
      <c r="D21" s="655"/>
      <c r="E21" s="655"/>
      <c r="F21" s="655"/>
      <c r="G21" s="655"/>
      <c r="H21" s="655"/>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5"/>
      <c r="AM21" s="655"/>
      <c r="AN21" s="655"/>
      <c r="AO21" s="655"/>
      <c r="AP21" s="655"/>
      <c r="AQ21" s="655"/>
      <c r="AR21" s="655"/>
      <c r="AS21" s="655"/>
      <c r="AT21" s="655"/>
      <c r="AU21" s="655"/>
      <c r="AV21" s="655"/>
      <c r="AW21" s="656"/>
      <c r="AX21" s="660" t="s">
        <v>1373</v>
      </c>
      <c r="AY21" s="661"/>
      <c r="AZ21" s="661"/>
      <c r="BA21" s="661"/>
      <c r="BB21" s="661"/>
      <c r="BC21" s="661"/>
      <c r="BD21" s="661"/>
      <c r="BE21" s="661"/>
      <c r="BF21" s="661"/>
      <c r="BG21" s="661"/>
      <c r="BH21" s="661"/>
      <c r="BI21" s="661"/>
      <c r="BJ21" s="662"/>
      <c r="BK21" s="504"/>
      <c r="BL21" s="665" t="s">
        <v>5</v>
      </c>
      <c r="BM21" s="665"/>
      <c r="BN21" s="665"/>
      <c r="BO21" s="665"/>
      <c r="BP21" s="665"/>
      <c r="BQ21" s="665"/>
      <c r="BR21" s="665"/>
      <c r="BS21" s="665"/>
      <c r="BT21" s="665"/>
      <c r="BU21" s="665"/>
      <c r="BV21" s="665"/>
      <c r="BW21" s="665"/>
      <c r="BX21" s="665"/>
      <c r="BY21" s="665"/>
      <c r="BZ21" s="505"/>
      <c r="CA21" s="505"/>
      <c r="CB21" s="505"/>
      <c r="CC21" s="506"/>
      <c r="CD21" s="42"/>
    </row>
    <row r="22" spans="1:82" ht="18.75" x14ac:dyDescent="0.25">
      <c r="A22" s="657"/>
      <c r="B22" s="658"/>
      <c r="C22" s="658"/>
      <c r="D22" s="658"/>
      <c r="E22" s="658"/>
      <c r="F22" s="658"/>
      <c r="G22" s="658"/>
      <c r="H22" s="658"/>
      <c r="I22" s="658"/>
      <c r="J22" s="658"/>
      <c r="K22" s="658"/>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658"/>
      <c r="AT22" s="658"/>
      <c r="AU22" s="658"/>
      <c r="AV22" s="658"/>
      <c r="AW22" s="659"/>
      <c r="AX22" s="663"/>
      <c r="AY22" s="663"/>
      <c r="AZ22" s="663"/>
      <c r="BA22" s="663"/>
      <c r="BB22" s="663"/>
      <c r="BC22" s="663"/>
      <c r="BD22" s="663"/>
      <c r="BE22" s="663"/>
      <c r="BF22" s="663"/>
      <c r="BG22" s="663"/>
      <c r="BH22" s="663"/>
      <c r="BI22" s="663"/>
      <c r="BJ22" s="664"/>
      <c r="BK22" s="507"/>
      <c r="BL22" s="507"/>
      <c r="BM22" s="507"/>
      <c r="BN22" s="507"/>
      <c r="BO22" s="507"/>
      <c r="BP22" s="507"/>
      <c r="BQ22" s="507"/>
      <c r="BR22" s="507"/>
      <c r="BS22" s="507"/>
      <c r="BT22" s="507"/>
      <c r="BU22" s="507"/>
      <c r="BV22" s="507"/>
      <c r="BW22" s="507"/>
      <c r="BX22" s="507"/>
      <c r="BY22" s="507"/>
      <c r="BZ22" s="507"/>
      <c r="CA22" s="507"/>
      <c r="CB22" s="507"/>
      <c r="CC22" s="508"/>
    </row>
    <row r="23" spans="1:82" x14ac:dyDescent="0.25">
      <c r="A23" s="509"/>
      <c r="B23" s="44"/>
      <c r="C23" s="44"/>
      <c r="D23" s="44"/>
      <c r="E23" s="44"/>
      <c r="F23" s="44"/>
      <c r="G23" s="44"/>
      <c r="H23" s="44"/>
      <c r="I23" s="44"/>
      <c r="J23" s="44"/>
      <c r="K23" s="44"/>
      <c r="L23" s="44"/>
      <c r="M23" s="44"/>
      <c r="N23" s="44"/>
      <c r="O23" s="44"/>
      <c r="P23" s="44"/>
      <c r="Q23" s="44"/>
      <c r="R23" s="44"/>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3"/>
      <c r="AR23" s="43"/>
      <c r="AS23" s="43"/>
      <c r="AT23" s="43"/>
      <c r="AU23" s="43"/>
      <c r="AV23" s="43"/>
      <c r="AW23" s="43"/>
      <c r="AX23" s="43"/>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510"/>
    </row>
    <row r="24" spans="1:82" ht="18.75" x14ac:dyDescent="0.3">
      <c r="A24" s="740" t="s">
        <v>1392</v>
      </c>
      <c r="B24" s="741"/>
      <c r="C24" s="741"/>
      <c r="D24" s="741"/>
      <c r="E24" s="741"/>
      <c r="F24" s="741"/>
      <c r="G24" s="741"/>
      <c r="H24" s="741"/>
      <c r="I24" s="741"/>
      <c r="J24" s="741"/>
      <c r="K24" s="741"/>
      <c r="L24" s="741"/>
      <c r="M24" s="741"/>
      <c r="N24" s="741"/>
      <c r="O24" s="741"/>
      <c r="P24" s="741"/>
      <c r="Q24" s="741"/>
      <c r="R24" s="741"/>
      <c r="S24" s="741"/>
      <c r="T24" s="741"/>
      <c r="U24" s="741"/>
      <c r="V24" s="741"/>
      <c r="W24" s="741"/>
      <c r="X24" s="741"/>
      <c r="Y24" s="741"/>
      <c r="Z24" s="741"/>
      <c r="AA24" s="741"/>
      <c r="AB24" s="741"/>
      <c r="AC24" s="741"/>
      <c r="AD24" s="741"/>
      <c r="AE24" s="741"/>
      <c r="AF24" s="742"/>
      <c r="AG24" s="43"/>
      <c r="AH24" s="743" t="s">
        <v>880</v>
      </c>
      <c r="AI24" s="652"/>
      <c r="AJ24" s="652"/>
      <c r="AK24" s="652"/>
      <c r="AL24" s="652"/>
      <c r="AM24" s="652"/>
      <c r="AN24" s="652"/>
      <c r="AO24" s="652"/>
      <c r="AP24" s="652"/>
      <c r="AQ24" s="652"/>
      <c r="AR24" s="652"/>
      <c r="AS24" s="652"/>
      <c r="AT24" s="652"/>
      <c r="AU24" s="652"/>
      <c r="AV24" s="652"/>
      <c r="AW24" s="652"/>
      <c r="AX24" s="652"/>
      <c r="AY24" s="652"/>
      <c r="AZ24" s="652"/>
      <c r="BA24" s="652"/>
      <c r="BB24" s="652"/>
      <c r="BC24" s="652"/>
      <c r="BD24" s="652"/>
      <c r="BE24" s="652"/>
      <c r="BF24" s="652"/>
      <c r="BG24" s="652"/>
      <c r="BH24" s="652"/>
      <c r="BI24" s="652"/>
      <c r="BJ24" s="652"/>
      <c r="BK24" s="652"/>
      <c r="BL24" s="652"/>
      <c r="BM24" s="652"/>
      <c r="BN24" s="652"/>
      <c r="BO24" s="652"/>
      <c r="BP24" s="652"/>
      <c r="BQ24" s="652"/>
      <c r="BR24" s="652"/>
      <c r="BS24" s="652"/>
      <c r="BT24" s="652"/>
      <c r="BU24" s="652"/>
      <c r="BV24" s="652"/>
      <c r="BW24" s="652"/>
      <c r="BX24" s="652"/>
      <c r="BY24" s="652"/>
      <c r="BZ24" s="652"/>
      <c r="CA24" s="652"/>
      <c r="CB24" s="652"/>
      <c r="CC24" s="653"/>
    </row>
    <row r="25" spans="1:82" ht="18.75" x14ac:dyDescent="0.25">
      <c r="A25" s="511">
        <v>1</v>
      </c>
      <c r="B25" s="739" t="s">
        <v>1397</v>
      </c>
      <c r="C25" s="739"/>
      <c r="D25" s="739"/>
      <c r="E25" s="739"/>
      <c r="F25" s="739"/>
      <c r="G25" s="739"/>
      <c r="H25" s="739"/>
      <c r="I25" s="739"/>
      <c r="J25" s="739"/>
      <c r="K25" s="739"/>
      <c r="L25" s="739"/>
      <c r="M25" s="739"/>
      <c r="N25" s="739"/>
      <c r="O25" s="739"/>
      <c r="P25" s="739"/>
      <c r="Q25" s="739"/>
      <c r="R25" s="739"/>
      <c r="S25" s="739"/>
      <c r="T25" s="739"/>
      <c r="U25" s="739"/>
      <c r="V25" s="739"/>
      <c r="W25" s="739"/>
      <c r="X25" s="739"/>
      <c r="Y25" s="739"/>
      <c r="Z25" s="739"/>
      <c r="AA25" s="739"/>
      <c r="AB25" s="739"/>
      <c r="AC25" s="739"/>
      <c r="AD25" s="739"/>
      <c r="AE25" s="739"/>
      <c r="AF25" s="739"/>
      <c r="AG25" s="43"/>
      <c r="AH25" s="45" t="s">
        <v>1394</v>
      </c>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737"/>
      <c r="BQ25" s="737"/>
      <c r="BR25" s="737"/>
      <c r="BS25" s="737"/>
      <c r="BT25" s="737"/>
      <c r="BU25" s="737"/>
      <c r="BV25" s="737"/>
      <c r="BW25" s="737"/>
      <c r="BX25" s="737"/>
      <c r="BY25" s="737"/>
      <c r="BZ25" s="737"/>
      <c r="CA25" s="737"/>
      <c r="CB25" s="737"/>
      <c r="CC25" s="738"/>
    </row>
    <row r="26" spans="1:82" ht="18.75" customHeight="1" x14ac:dyDescent="0.25">
      <c r="A26" s="514">
        <v>2</v>
      </c>
      <c r="B26" s="739" t="s">
        <v>1401</v>
      </c>
      <c r="C26" s="739"/>
      <c r="D26" s="739"/>
      <c r="E26" s="739"/>
      <c r="F26" s="739"/>
      <c r="G26" s="739"/>
      <c r="H26" s="739"/>
      <c r="I26" s="739"/>
      <c r="J26" s="739"/>
      <c r="K26" s="739"/>
      <c r="L26" s="739"/>
      <c r="M26" s="739"/>
      <c r="N26" s="739"/>
      <c r="O26" s="739"/>
      <c r="P26" s="739"/>
      <c r="Q26" s="739"/>
      <c r="R26" s="739"/>
      <c r="S26" s="739"/>
      <c r="T26" s="739"/>
      <c r="U26" s="739"/>
      <c r="V26" s="739"/>
      <c r="W26" s="739"/>
      <c r="X26" s="739"/>
      <c r="Y26" s="739"/>
      <c r="Z26" s="739"/>
      <c r="AA26" s="739"/>
      <c r="AB26" s="739"/>
      <c r="AC26" s="739"/>
      <c r="AD26" s="739"/>
      <c r="AE26" s="739"/>
      <c r="AF26" s="739"/>
      <c r="AG26" s="43"/>
      <c r="AH26" s="45" t="s">
        <v>1396</v>
      </c>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735">
        <v>4358933</v>
      </c>
      <c r="BQ26" s="735"/>
      <c r="BR26" s="735"/>
      <c r="BS26" s="735"/>
      <c r="BT26" s="735"/>
      <c r="BU26" s="735"/>
      <c r="BV26" s="735"/>
      <c r="BW26" s="735"/>
      <c r="BX26" s="735"/>
      <c r="BY26" s="735"/>
      <c r="BZ26" s="735"/>
      <c r="CA26" s="735"/>
      <c r="CB26" s="735"/>
      <c r="CC26" s="736"/>
    </row>
    <row r="27" spans="1:82" ht="18.75" customHeight="1" x14ac:dyDescent="0.25">
      <c r="A27" s="514">
        <v>3</v>
      </c>
      <c r="B27" s="739" t="s">
        <v>1405</v>
      </c>
      <c r="C27" s="739"/>
      <c r="D27" s="739"/>
      <c r="E27" s="739"/>
      <c r="F27" s="739"/>
      <c r="G27" s="739"/>
      <c r="H27" s="739"/>
      <c r="I27" s="739"/>
      <c r="J27" s="739"/>
      <c r="K27" s="739"/>
      <c r="L27" s="739"/>
      <c r="M27" s="739"/>
      <c r="N27" s="739"/>
      <c r="O27" s="739"/>
      <c r="P27" s="739"/>
      <c r="Q27" s="739"/>
      <c r="R27" s="739"/>
      <c r="S27" s="739"/>
      <c r="T27" s="739"/>
      <c r="U27" s="739"/>
      <c r="V27" s="739"/>
      <c r="W27" s="739"/>
      <c r="X27" s="739"/>
      <c r="Y27" s="739"/>
      <c r="Z27" s="739"/>
      <c r="AA27" s="739"/>
      <c r="AB27" s="739"/>
      <c r="AC27" s="739"/>
      <c r="AD27" s="739"/>
      <c r="AE27" s="739"/>
      <c r="AF27" s="739"/>
      <c r="AG27" s="43"/>
      <c r="AH27" s="45" t="s">
        <v>1398</v>
      </c>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735">
        <v>4831300</v>
      </c>
      <c r="BQ27" s="735"/>
      <c r="BR27" s="735"/>
      <c r="BS27" s="735"/>
      <c r="BT27" s="735"/>
      <c r="BU27" s="735"/>
      <c r="BV27" s="735"/>
      <c r="BW27" s="735"/>
      <c r="BX27" s="735"/>
      <c r="BY27" s="735"/>
      <c r="BZ27" s="735"/>
      <c r="CA27" s="735"/>
      <c r="CB27" s="735"/>
      <c r="CC27" s="736"/>
    </row>
    <row r="28" spans="1:82" ht="18.75" x14ac:dyDescent="0.25">
      <c r="A28" s="514">
        <v>4</v>
      </c>
      <c r="B28" s="726"/>
      <c r="C28" s="727"/>
      <c r="D28" s="727"/>
      <c r="E28" s="727"/>
      <c r="F28" s="727"/>
      <c r="G28" s="727"/>
      <c r="H28" s="727"/>
      <c r="I28" s="727"/>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8"/>
      <c r="AG28" s="43"/>
      <c r="AH28" s="45" t="s">
        <v>1400</v>
      </c>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735">
        <v>6275300</v>
      </c>
      <c r="BQ28" s="735"/>
      <c r="BR28" s="735"/>
      <c r="BS28" s="735"/>
      <c r="BT28" s="735"/>
      <c r="BU28" s="735"/>
      <c r="BV28" s="735"/>
      <c r="BW28" s="735"/>
      <c r="BX28" s="735"/>
      <c r="BY28" s="735"/>
      <c r="BZ28" s="735"/>
      <c r="CA28" s="735"/>
      <c r="CB28" s="735"/>
      <c r="CC28" s="736"/>
    </row>
    <row r="29" spans="1:82" ht="18.75" x14ac:dyDescent="0.25">
      <c r="A29" s="514">
        <v>5</v>
      </c>
      <c r="B29" s="726"/>
      <c r="C29" s="727"/>
      <c r="D29" s="727"/>
      <c r="E29" s="727"/>
      <c r="F29" s="727"/>
      <c r="G29" s="727"/>
      <c r="H29" s="727"/>
      <c r="I29" s="727"/>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8"/>
      <c r="AG29" s="43"/>
      <c r="AH29" s="45" t="s">
        <v>1402</v>
      </c>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735">
        <v>7773901</v>
      </c>
      <c r="BQ29" s="735"/>
      <c r="BR29" s="735"/>
      <c r="BS29" s="735"/>
      <c r="BT29" s="735"/>
      <c r="BU29" s="735"/>
      <c r="BV29" s="735"/>
      <c r="BW29" s="735"/>
      <c r="BX29" s="735"/>
      <c r="BY29" s="735"/>
      <c r="BZ29" s="735"/>
      <c r="CA29" s="735"/>
      <c r="CB29" s="735"/>
      <c r="CC29" s="736"/>
    </row>
    <row r="30" spans="1:82" ht="18.75" x14ac:dyDescent="0.25">
      <c r="A30" s="514">
        <v>6</v>
      </c>
      <c r="B30" s="726"/>
      <c r="C30" s="727"/>
      <c r="D30" s="727"/>
      <c r="E30" s="727"/>
      <c r="F30" s="727"/>
      <c r="G30" s="727"/>
      <c r="H30" s="727"/>
      <c r="I30" s="727"/>
      <c r="J30" s="727"/>
      <c r="K30" s="727"/>
      <c r="L30" s="727"/>
      <c r="M30" s="727"/>
      <c r="N30" s="727"/>
      <c r="O30" s="727"/>
      <c r="P30" s="727"/>
      <c r="Q30" s="727"/>
      <c r="R30" s="727"/>
      <c r="S30" s="727"/>
      <c r="T30" s="727"/>
      <c r="U30" s="727"/>
      <c r="V30" s="727"/>
      <c r="W30" s="727"/>
      <c r="X30" s="727"/>
      <c r="Y30" s="727"/>
      <c r="Z30" s="727"/>
      <c r="AA30" s="727"/>
      <c r="AB30" s="727"/>
      <c r="AC30" s="727"/>
      <c r="AD30" s="727"/>
      <c r="AE30" s="727"/>
      <c r="AF30" s="728"/>
      <c r="AG30" s="43"/>
      <c r="AH30" s="45" t="s">
        <v>1404</v>
      </c>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735">
        <v>4120400</v>
      </c>
      <c r="BQ30" s="735"/>
      <c r="BR30" s="735"/>
      <c r="BS30" s="735"/>
      <c r="BT30" s="735"/>
      <c r="BU30" s="735"/>
      <c r="BV30" s="735"/>
      <c r="BW30" s="735"/>
      <c r="BX30" s="735"/>
      <c r="BY30" s="735"/>
      <c r="BZ30" s="735"/>
      <c r="CA30" s="735"/>
      <c r="CB30" s="735"/>
      <c r="CC30" s="736"/>
    </row>
    <row r="31" spans="1:82" ht="18.75" x14ac:dyDescent="0.25">
      <c r="A31" s="514">
        <v>7</v>
      </c>
      <c r="B31" s="726"/>
      <c r="C31" s="727"/>
      <c r="D31" s="727"/>
      <c r="E31" s="727"/>
      <c r="F31" s="727"/>
      <c r="G31" s="727"/>
      <c r="H31" s="727"/>
      <c r="I31" s="72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8"/>
      <c r="AG31" s="43"/>
      <c r="AH31" s="45" t="s">
        <v>1406</v>
      </c>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737"/>
      <c r="BQ31" s="737"/>
      <c r="BR31" s="737"/>
      <c r="BS31" s="737"/>
      <c r="BT31" s="737"/>
      <c r="BU31" s="737"/>
      <c r="BV31" s="737"/>
      <c r="BW31" s="737"/>
      <c r="BX31" s="737"/>
      <c r="BY31" s="737"/>
      <c r="BZ31" s="737"/>
      <c r="CA31" s="737"/>
      <c r="CB31" s="737"/>
      <c r="CC31" s="738"/>
    </row>
    <row r="32" spans="1:82" ht="18.75" x14ac:dyDescent="0.25">
      <c r="A32" s="514">
        <v>8</v>
      </c>
      <c r="B32" s="726"/>
      <c r="C32" s="727"/>
      <c r="D32" s="727"/>
      <c r="E32" s="727"/>
      <c r="F32" s="727"/>
      <c r="G32" s="727"/>
      <c r="H32" s="727"/>
      <c r="I32" s="727"/>
      <c r="J32" s="727"/>
      <c r="K32" s="727"/>
      <c r="L32" s="727"/>
      <c r="M32" s="727"/>
      <c r="N32" s="727"/>
      <c r="O32" s="727"/>
      <c r="P32" s="727"/>
      <c r="Q32" s="727"/>
      <c r="R32" s="727"/>
      <c r="S32" s="727"/>
      <c r="T32" s="727"/>
      <c r="U32" s="727"/>
      <c r="V32" s="727"/>
      <c r="W32" s="727"/>
      <c r="X32" s="727"/>
      <c r="Y32" s="727"/>
      <c r="Z32" s="727"/>
      <c r="AA32" s="727"/>
      <c r="AB32" s="727"/>
      <c r="AC32" s="727"/>
      <c r="AD32" s="727"/>
      <c r="AE32" s="727"/>
      <c r="AF32" s="728"/>
      <c r="AG32" s="43"/>
      <c r="AH32" s="45" t="s">
        <v>1408</v>
      </c>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737"/>
      <c r="BQ32" s="737"/>
      <c r="BR32" s="737"/>
      <c r="BS32" s="737"/>
      <c r="BT32" s="737"/>
      <c r="BU32" s="737"/>
      <c r="BV32" s="737"/>
      <c r="BW32" s="737"/>
      <c r="BX32" s="737"/>
      <c r="BY32" s="737"/>
      <c r="BZ32" s="737"/>
      <c r="CA32" s="737"/>
      <c r="CB32" s="737"/>
      <c r="CC32" s="738"/>
    </row>
    <row r="33" spans="1:81" ht="18.75" x14ac:dyDescent="0.3">
      <c r="A33" s="517">
        <v>9</v>
      </c>
      <c r="B33" s="726"/>
      <c r="C33" s="727"/>
      <c r="D33" s="727"/>
      <c r="E33" s="727"/>
      <c r="F33" s="727"/>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8"/>
      <c r="AG33" s="46"/>
      <c r="AH33" s="729" t="s">
        <v>1410</v>
      </c>
      <c r="AI33" s="647"/>
      <c r="AJ33" s="647"/>
      <c r="AK33" s="647"/>
      <c r="AL33" s="647"/>
      <c r="AM33" s="647"/>
      <c r="AN33" s="647"/>
      <c r="AO33" s="647"/>
      <c r="AP33" s="647"/>
      <c r="AQ33" s="647"/>
      <c r="AR33" s="647"/>
      <c r="AS33" s="647"/>
      <c r="AT33" s="647"/>
      <c r="AU33" s="647"/>
      <c r="AV33" s="647"/>
      <c r="AW33" s="647"/>
      <c r="AX33" s="647"/>
      <c r="AY33" s="647"/>
      <c r="AZ33" s="647"/>
      <c r="BA33" s="647"/>
      <c r="BB33" s="647"/>
      <c r="BC33" s="647"/>
      <c r="BD33" s="647"/>
      <c r="BE33" s="647"/>
      <c r="BF33" s="647"/>
      <c r="BG33" s="647"/>
      <c r="BH33" s="647"/>
      <c r="BI33" s="647"/>
      <c r="BJ33" s="647"/>
      <c r="BK33" s="647"/>
      <c r="BL33" s="647"/>
      <c r="BM33" s="647"/>
      <c r="BN33" s="647"/>
      <c r="BO33" s="647"/>
      <c r="BP33" s="730">
        <f>SUM(BP26:CC32)</f>
        <v>27359834</v>
      </c>
      <c r="BQ33" s="730"/>
      <c r="BR33" s="730"/>
      <c r="BS33" s="730"/>
      <c r="BT33" s="730"/>
      <c r="BU33" s="730"/>
      <c r="BV33" s="730"/>
      <c r="BW33" s="730"/>
      <c r="BX33" s="730"/>
      <c r="BY33" s="730"/>
      <c r="BZ33" s="730"/>
      <c r="CA33" s="730"/>
      <c r="CB33" s="730"/>
      <c r="CC33" s="731"/>
    </row>
    <row r="34" spans="1:81" ht="15.75" thickBot="1" x14ac:dyDescent="0.3">
      <c r="A34" s="526">
        <v>10</v>
      </c>
      <c r="B34" s="732"/>
      <c r="C34" s="733"/>
      <c r="D34" s="733"/>
      <c r="E34" s="733"/>
      <c r="F34" s="733"/>
      <c r="G34" s="733"/>
      <c r="H34" s="733"/>
      <c r="I34" s="733"/>
      <c r="J34" s="733"/>
      <c r="K34" s="733"/>
      <c r="L34" s="733"/>
      <c r="M34" s="733"/>
      <c r="N34" s="733"/>
      <c r="O34" s="733"/>
      <c r="P34" s="733"/>
      <c r="Q34" s="733"/>
      <c r="R34" s="733"/>
      <c r="S34" s="733"/>
      <c r="T34" s="733"/>
      <c r="U34" s="733"/>
      <c r="V34" s="733"/>
      <c r="W34" s="733"/>
      <c r="X34" s="733"/>
      <c r="Y34" s="733"/>
      <c r="Z34" s="733"/>
      <c r="AA34" s="733"/>
      <c r="AB34" s="733"/>
      <c r="AC34" s="733"/>
      <c r="AD34" s="733"/>
      <c r="AE34" s="733"/>
      <c r="AF34" s="734"/>
      <c r="AG34" s="520"/>
      <c r="AH34" s="527"/>
      <c r="AI34" s="520"/>
      <c r="AJ34" s="520"/>
      <c r="AK34" s="520"/>
      <c r="AL34" s="520"/>
      <c r="AM34" s="520"/>
      <c r="AN34" s="520"/>
      <c r="AO34" s="520"/>
      <c r="AP34" s="520"/>
      <c r="AQ34" s="520"/>
      <c r="AR34" s="520"/>
      <c r="AS34" s="520"/>
      <c r="AT34" s="520"/>
      <c r="AU34" s="520"/>
      <c r="AV34" s="520"/>
      <c r="AW34" s="520"/>
      <c r="AX34" s="520"/>
      <c r="AY34" s="520"/>
      <c r="AZ34" s="520"/>
      <c r="BA34" s="520"/>
      <c r="BB34" s="520"/>
      <c r="BC34" s="520"/>
      <c r="BD34" s="520"/>
      <c r="BE34" s="520"/>
      <c r="BF34" s="520"/>
      <c r="BG34" s="520"/>
      <c r="BH34" s="520"/>
      <c r="BI34" s="520"/>
      <c r="BJ34" s="520"/>
      <c r="BK34" s="520"/>
      <c r="BL34" s="520"/>
      <c r="BM34" s="520"/>
      <c r="BN34" s="520"/>
      <c r="BO34" s="520"/>
      <c r="BP34" s="520"/>
      <c r="BQ34" s="520"/>
      <c r="BR34" s="520"/>
      <c r="BS34" s="520"/>
      <c r="BT34" s="520"/>
      <c r="BU34" s="520"/>
      <c r="BV34" s="520"/>
      <c r="BW34" s="520"/>
      <c r="BX34" s="520"/>
      <c r="BY34" s="520"/>
      <c r="BZ34" s="520"/>
      <c r="CA34" s="520"/>
      <c r="CB34" s="520"/>
      <c r="CC34" s="521"/>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43">
    <mergeCell ref="A7:CC7"/>
    <mergeCell ref="A1:CC2"/>
    <mergeCell ref="A4:CC4"/>
    <mergeCell ref="AL5:AL6"/>
    <mergeCell ref="A6:AK6"/>
    <mergeCell ref="AM6:CC6"/>
    <mergeCell ref="A21:AW22"/>
    <mergeCell ref="AX21:BJ22"/>
    <mergeCell ref="BL21:BY21"/>
    <mergeCell ref="K8:CC8"/>
    <mergeCell ref="A9:AL9"/>
    <mergeCell ref="AM9:CC9"/>
    <mergeCell ref="A10:AL15"/>
    <mergeCell ref="AM10:CC12"/>
    <mergeCell ref="AM13:CC13"/>
    <mergeCell ref="AM14:CC15"/>
    <mergeCell ref="A16:CC16"/>
    <mergeCell ref="N17:BJ18"/>
    <mergeCell ref="BL18:CC18"/>
    <mergeCell ref="A19:CC19"/>
    <mergeCell ref="M20:AW20"/>
    <mergeCell ref="A24:AF24"/>
    <mergeCell ref="AH24:CC24"/>
    <mergeCell ref="B25:AF25"/>
    <mergeCell ref="BP25:CC25"/>
    <mergeCell ref="B26:AF26"/>
    <mergeCell ref="BP26:CC26"/>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39370078740157483" right="0" top="0.39370078740157483" bottom="0.39370078740157483" header="0" footer="0"/>
  <pageSetup scale="7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I9"/>
  <sheetViews>
    <sheetView showGridLines="0" topLeftCell="B1" zoomScaleNormal="100" workbookViewId="0">
      <selection activeCell="B3" sqref="B3:CC3"/>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18" width="1.7109375" customWidth="1"/>
    <col min="270" max="270" width="1.42578125" customWidth="1"/>
    <col min="271" max="340" width="1.7109375" customWidth="1"/>
    <col min="526" max="526" width="1.42578125" customWidth="1"/>
    <col min="527" max="596" width="1.7109375" customWidth="1"/>
    <col min="782" max="782" width="1.42578125" customWidth="1"/>
    <col min="783" max="852" width="1.7109375" customWidth="1"/>
    <col min="1038" max="1038" width="1.42578125" customWidth="1"/>
    <col min="1039" max="1108" width="1.7109375" customWidth="1"/>
    <col min="1294" max="1294" width="1.42578125" customWidth="1"/>
    <col min="1295" max="1364" width="1.7109375" customWidth="1"/>
    <col min="1550" max="1550" width="1.42578125" customWidth="1"/>
    <col min="1551" max="1620" width="1.7109375" customWidth="1"/>
    <col min="1806" max="1806" width="1.42578125" customWidth="1"/>
    <col min="1807" max="1876" width="1.7109375" customWidth="1"/>
    <col min="2062" max="2062" width="1.42578125" customWidth="1"/>
    <col min="2063" max="2132" width="1.7109375" customWidth="1"/>
    <col min="2318" max="2318" width="1.42578125" customWidth="1"/>
    <col min="2319" max="2388" width="1.7109375" customWidth="1"/>
    <col min="2574" max="2574" width="1.42578125" customWidth="1"/>
    <col min="2575" max="2644" width="1.7109375" customWidth="1"/>
    <col min="2830" max="2830" width="1.42578125" customWidth="1"/>
    <col min="2831" max="2900" width="1.7109375" customWidth="1"/>
    <col min="3086" max="3086" width="1.42578125" customWidth="1"/>
    <col min="3087" max="3156" width="1.7109375" customWidth="1"/>
    <col min="3342" max="3342" width="1.42578125" customWidth="1"/>
    <col min="3343" max="3412" width="1.7109375" customWidth="1"/>
    <col min="3598" max="3598" width="1.42578125" customWidth="1"/>
    <col min="3599" max="3668" width="1.7109375" customWidth="1"/>
    <col min="3854" max="3854" width="1.42578125" customWidth="1"/>
    <col min="3855" max="3924" width="1.7109375" customWidth="1"/>
    <col min="4110" max="4110" width="1.42578125" customWidth="1"/>
    <col min="4111" max="4180" width="1.7109375" customWidth="1"/>
    <col min="4366" max="4366" width="1.42578125" customWidth="1"/>
    <col min="4367" max="4436" width="1.7109375" customWidth="1"/>
    <col min="4622" max="4622" width="1.42578125" customWidth="1"/>
    <col min="4623" max="4692" width="1.7109375" customWidth="1"/>
    <col min="4878" max="4878" width="1.42578125" customWidth="1"/>
    <col min="4879" max="4948" width="1.7109375" customWidth="1"/>
    <col min="5134" max="5134" width="1.42578125" customWidth="1"/>
    <col min="5135" max="5204" width="1.7109375" customWidth="1"/>
    <col min="5390" max="5390" width="1.42578125" customWidth="1"/>
    <col min="5391" max="5460" width="1.7109375" customWidth="1"/>
    <col min="5646" max="5646" width="1.42578125" customWidth="1"/>
    <col min="5647" max="5716" width="1.7109375" customWidth="1"/>
    <col min="5902" max="5902" width="1.42578125" customWidth="1"/>
    <col min="5903" max="5972" width="1.7109375" customWidth="1"/>
    <col min="6158" max="6158" width="1.42578125" customWidth="1"/>
    <col min="6159" max="6228" width="1.7109375" customWidth="1"/>
    <col min="6414" max="6414" width="1.42578125" customWidth="1"/>
    <col min="6415" max="6484" width="1.7109375" customWidth="1"/>
    <col min="6670" max="6670" width="1.42578125" customWidth="1"/>
    <col min="6671" max="6740" width="1.7109375" customWidth="1"/>
    <col min="6926" max="6926" width="1.42578125" customWidth="1"/>
    <col min="6927" max="6996" width="1.7109375" customWidth="1"/>
    <col min="7182" max="7182" width="1.42578125" customWidth="1"/>
    <col min="7183" max="7252" width="1.7109375" customWidth="1"/>
    <col min="7438" max="7438" width="1.42578125" customWidth="1"/>
    <col min="7439" max="7508" width="1.7109375" customWidth="1"/>
    <col min="7694" max="7694" width="1.42578125" customWidth="1"/>
    <col min="7695" max="7764" width="1.7109375" customWidth="1"/>
    <col min="7950" max="7950" width="1.42578125" customWidth="1"/>
    <col min="7951" max="8020" width="1.7109375" customWidth="1"/>
    <col min="8206" max="8206" width="1.42578125" customWidth="1"/>
    <col min="8207" max="8276" width="1.7109375" customWidth="1"/>
    <col min="8462" max="8462" width="1.42578125" customWidth="1"/>
    <col min="8463" max="8532" width="1.7109375" customWidth="1"/>
    <col min="8718" max="8718" width="1.42578125" customWidth="1"/>
    <col min="8719" max="8788" width="1.7109375" customWidth="1"/>
    <col min="8974" max="8974" width="1.42578125" customWidth="1"/>
    <col min="8975" max="9044" width="1.7109375" customWidth="1"/>
    <col min="9230" max="9230" width="1.42578125" customWidth="1"/>
    <col min="9231" max="9300" width="1.7109375" customWidth="1"/>
    <col min="9486" max="9486" width="1.42578125" customWidth="1"/>
    <col min="9487" max="9556" width="1.7109375" customWidth="1"/>
    <col min="9742" max="9742" width="1.42578125" customWidth="1"/>
    <col min="9743" max="9812" width="1.7109375" customWidth="1"/>
    <col min="9998" max="9998" width="1.42578125" customWidth="1"/>
    <col min="9999" max="10068" width="1.7109375" customWidth="1"/>
    <col min="10254" max="10254" width="1.42578125" customWidth="1"/>
    <col min="10255" max="10324" width="1.7109375" customWidth="1"/>
    <col min="10510" max="10510" width="1.42578125" customWidth="1"/>
    <col min="10511" max="10580" width="1.7109375" customWidth="1"/>
    <col min="10766" max="10766" width="1.42578125" customWidth="1"/>
    <col min="10767" max="10836" width="1.7109375" customWidth="1"/>
    <col min="11022" max="11022" width="1.42578125" customWidth="1"/>
    <col min="11023" max="11092" width="1.7109375" customWidth="1"/>
    <col min="11278" max="11278" width="1.42578125" customWidth="1"/>
    <col min="11279" max="11348" width="1.7109375" customWidth="1"/>
    <col min="11534" max="11534" width="1.42578125" customWidth="1"/>
    <col min="11535" max="11604" width="1.7109375" customWidth="1"/>
    <col min="11790" max="11790" width="1.42578125" customWidth="1"/>
    <col min="11791" max="11860" width="1.7109375" customWidth="1"/>
    <col min="12046" max="12046" width="1.42578125" customWidth="1"/>
    <col min="12047" max="12116" width="1.7109375" customWidth="1"/>
    <col min="12302" max="12302" width="1.42578125" customWidth="1"/>
    <col min="12303" max="12372" width="1.7109375" customWidth="1"/>
    <col min="12558" max="12558" width="1.42578125" customWidth="1"/>
    <col min="12559" max="12628" width="1.7109375" customWidth="1"/>
    <col min="12814" max="12814" width="1.42578125" customWidth="1"/>
    <col min="12815" max="12884" width="1.7109375" customWidth="1"/>
    <col min="13070" max="13070" width="1.42578125" customWidth="1"/>
    <col min="13071" max="13140" width="1.7109375" customWidth="1"/>
    <col min="13326" max="13326" width="1.42578125" customWidth="1"/>
    <col min="13327" max="13396" width="1.7109375" customWidth="1"/>
    <col min="13582" max="13582" width="1.42578125" customWidth="1"/>
    <col min="13583" max="13652" width="1.7109375" customWidth="1"/>
    <col min="13838" max="13838" width="1.42578125" customWidth="1"/>
    <col min="13839" max="13908" width="1.7109375" customWidth="1"/>
    <col min="14094" max="14094" width="1.42578125" customWidth="1"/>
    <col min="14095" max="14164" width="1.7109375" customWidth="1"/>
    <col min="14350" max="14350" width="1.42578125" customWidth="1"/>
    <col min="14351" max="14420" width="1.7109375" customWidth="1"/>
    <col min="14606" max="14606" width="1.42578125" customWidth="1"/>
    <col min="14607" max="14676" width="1.7109375" customWidth="1"/>
    <col min="14862" max="14862" width="1.42578125" customWidth="1"/>
    <col min="14863" max="14932" width="1.7109375" customWidth="1"/>
    <col min="15118" max="15118" width="1.42578125" customWidth="1"/>
    <col min="15119" max="15188" width="1.7109375" customWidth="1"/>
    <col min="15374" max="15374" width="1.42578125" customWidth="1"/>
    <col min="15375" max="15444" width="1.7109375" customWidth="1"/>
    <col min="15630" max="15630" width="1.42578125" customWidth="1"/>
    <col min="15631" max="15700" width="1.7109375" customWidth="1"/>
    <col min="15886" max="15886" width="1.42578125" customWidth="1"/>
    <col min="15887" max="15956" width="1.7109375" customWidth="1"/>
    <col min="16142" max="16142" width="1.42578125" customWidth="1"/>
    <col min="16143" max="16212" width="1.7109375" customWidth="1"/>
  </cols>
  <sheetData>
    <row r="1" spans="2:113" ht="15" customHeight="1" x14ac:dyDescent="0.25">
      <c r="B1" s="629" t="s">
        <v>1357</v>
      </c>
      <c r="C1" s="630"/>
      <c r="D1" s="630"/>
      <c r="E1" s="630"/>
      <c r="F1" s="630"/>
      <c r="G1" s="630"/>
      <c r="H1" s="630"/>
      <c r="I1" s="630"/>
      <c r="J1" s="630"/>
      <c r="K1" s="630"/>
      <c r="L1" s="630"/>
      <c r="M1" s="630"/>
      <c r="N1" s="630"/>
      <c r="O1" s="630"/>
      <c r="P1" s="630"/>
      <c r="Q1" s="630"/>
      <c r="R1" s="630"/>
      <c r="S1" s="630"/>
      <c r="T1" s="630"/>
      <c r="U1" s="630"/>
      <c r="V1" s="630"/>
      <c r="W1" s="630"/>
      <c r="X1" s="630"/>
      <c r="Y1" s="630"/>
      <c r="Z1" s="630"/>
      <c r="AA1" s="630"/>
      <c r="AB1" s="630"/>
      <c r="AC1" s="630"/>
      <c r="AD1" s="630"/>
      <c r="AE1" s="630"/>
      <c r="AF1" s="630"/>
      <c r="AG1" s="630"/>
      <c r="AH1" s="630"/>
      <c r="AI1" s="630"/>
      <c r="AJ1" s="630"/>
      <c r="AK1" s="630"/>
      <c r="AL1" s="630"/>
      <c r="AM1" s="630"/>
      <c r="AN1" s="630"/>
      <c r="AO1" s="630"/>
      <c r="AP1" s="630"/>
      <c r="AQ1" s="630"/>
      <c r="AR1" s="630"/>
      <c r="AS1" s="630"/>
      <c r="AT1" s="630"/>
      <c r="AU1" s="630"/>
      <c r="AV1" s="630"/>
      <c r="AW1" s="630"/>
      <c r="AX1" s="630"/>
      <c r="AY1" s="630"/>
      <c r="AZ1" s="63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1"/>
    </row>
    <row r="2" spans="2:113" ht="15" customHeight="1" x14ac:dyDescent="0.25">
      <c r="B2" s="632"/>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633"/>
      <c r="CD2" s="633"/>
      <c r="CE2" s="633"/>
      <c r="CF2" s="633"/>
      <c r="CG2" s="633"/>
      <c r="CH2" s="633"/>
      <c r="CI2" s="633"/>
      <c r="CJ2" s="633"/>
      <c r="CK2" s="633"/>
      <c r="CL2" s="633"/>
      <c r="CM2" s="633"/>
      <c r="CN2" s="633"/>
      <c r="CO2" s="633"/>
      <c r="CP2" s="633"/>
      <c r="CQ2" s="633"/>
      <c r="CR2" s="633"/>
      <c r="CS2" s="633"/>
      <c r="CT2" s="633"/>
      <c r="CU2" s="633"/>
      <c r="CV2" s="633"/>
      <c r="CW2" s="633"/>
      <c r="CX2" s="633"/>
      <c r="CY2" s="633"/>
      <c r="CZ2" s="633"/>
      <c r="DA2" s="634"/>
    </row>
    <row r="3" spans="2:113" ht="23.25" x14ac:dyDescent="0.25">
      <c r="B3" s="635" t="s">
        <v>1492</v>
      </c>
      <c r="C3" s="636"/>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c r="BH3" s="636"/>
      <c r="BI3" s="636"/>
      <c r="BJ3" s="636"/>
      <c r="BK3" s="636"/>
      <c r="BL3" s="636"/>
      <c r="BM3" s="636"/>
      <c r="BN3" s="636"/>
      <c r="BO3" s="636"/>
      <c r="BP3" s="636"/>
      <c r="BQ3" s="636"/>
      <c r="BR3" s="636"/>
      <c r="BS3" s="636"/>
      <c r="BT3" s="636"/>
      <c r="BU3" s="636"/>
      <c r="BV3" s="636"/>
      <c r="BW3" s="636"/>
      <c r="BX3" s="636"/>
      <c r="BY3" s="636"/>
      <c r="BZ3" s="636"/>
      <c r="CA3" s="636"/>
      <c r="CB3" s="636"/>
      <c r="CC3" s="636"/>
      <c r="CD3" s="478"/>
      <c r="CE3" s="478"/>
      <c r="CF3" s="478"/>
      <c r="CG3" s="478"/>
      <c r="CH3" s="478"/>
      <c r="CI3" s="478"/>
      <c r="CJ3" s="478"/>
      <c r="CK3" s="478"/>
      <c r="CL3" s="478"/>
      <c r="CM3" s="478"/>
      <c r="CN3" s="478"/>
      <c r="CO3" s="478"/>
      <c r="CP3" s="478"/>
      <c r="CQ3" s="478"/>
      <c r="CR3" s="478"/>
      <c r="CS3" s="478"/>
      <c r="CT3" s="478"/>
      <c r="CU3" s="478"/>
      <c r="CV3" s="478"/>
      <c r="CW3" s="478"/>
      <c r="CX3" s="478"/>
      <c r="CY3" s="478"/>
      <c r="CZ3" s="478"/>
      <c r="DA3" s="479"/>
    </row>
    <row r="4" spans="2:113" s="1" customFormat="1" ht="23.25" x14ac:dyDescent="0.25">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row>
    <row r="5" spans="2:113" x14ac:dyDescent="0.25">
      <c r="B5" s="637" t="s">
        <v>1358</v>
      </c>
      <c r="C5" s="637"/>
      <c r="D5" s="637"/>
      <c r="E5" s="637"/>
      <c r="F5" s="637"/>
      <c r="G5" s="637"/>
      <c r="H5" s="637"/>
      <c r="I5" s="637" t="s">
        <v>1359</v>
      </c>
      <c r="J5" s="637"/>
      <c r="K5" s="637"/>
      <c r="L5" s="637"/>
      <c r="M5" s="637"/>
      <c r="N5" s="637"/>
      <c r="O5" s="637"/>
      <c r="P5" s="637"/>
      <c r="Q5" s="637"/>
      <c r="R5" s="637"/>
      <c r="S5" s="637"/>
      <c r="T5" s="637"/>
      <c r="U5" s="638" t="s">
        <v>1360</v>
      </c>
      <c r="V5" s="638"/>
      <c r="W5" s="638"/>
      <c r="X5" s="638"/>
      <c r="Y5" s="638"/>
      <c r="Z5" s="638"/>
      <c r="AA5" s="638"/>
      <c r="AB5" s="638"/>
      <c r="AC5" s="638"/>
      <c r="AD5" s="638"/>
      <c r="AE5" s="638"/>
      <c r="AF5" s="637" t="s">
        <v>1361</v>
      </c>
      <c r="AG5" s="637"/>
      <c r="AH5" s="637"/>
      <c r="AI5" s="637"/>
      <c r="AJ5" s="637"/>
      <c r="AK5" s="637"/>
      <c r="AL5" s="637"/>
      <c r="AM5" s="637" t="s">
        <v>1362</v>
      </c>
      <c r="AN5" s="637"/>
      <c r="AO5" s="637"/>
      <c r="AP5" s="637"/>
      <c r="AQ5" s="637"/>
      <c r="AR5" s="637"/>
      <c r="AS5" s="637"/>
      <c r="AT5" s="637" t="s">
        <v>1363</v>
      </c>
      <c r="AU5" s="637"/>
      <c r="AV5" s="637"/>
      <c r="AW5" s="637"/>
      <c r="AX5" s="637"/>
      <c r="AY5" s="637"/>
      <c r="AZ5" s="615" t="s">
        <v>1364</v>
      </c>
      <c r="BA5" s="615"/>
      <c r="BB5" s="615"/>
      <c r="BC5" s="615"/>
      <c r="BD5" s="615"/>
      <c r="BE5" s="615"/>
      <c r="BF5" s="615"/>
      <c r="BG5" s="615"/>
      <c r="BH5" s="615"/>
      <c r="BI5" s="615"/>
      <c r="BJ5" s="615"/>
      <c r="BK5" s="615"/>
      <c r="BL5" s="615" t="s">
        <v>1365</v>
      </c>
      <c r="BM5" s="615"/>
      <c r="BN5" s="615"/>
      <c r="BO5" s="615"/>
      <c r="BP5" s="615"/>
      <c r="BQ5" s="615"/>
      <c r="BR5" s="615"/>
      <c r="BS5" s="615"/>
      <c r="BT5" s="615"/>
      <c r="BU5" s="615"/>
      <c r="BV5" s="615"/>
      <c r="BW5" s="615"/>
      <c r="BX5" s="615"/>
      <c r="BY5" s="615"/>
      <c r="BZ5" s="615"/>
      <c r="CA5" s="615"/>
      <c r="CB5" s="615"/>
      <c r="CC5" s="615"/>
      <c r="CD5" s="615" t="s">
        <v>878</v>
      </c>
      <c r="CE5" s="615"/>
      <c r="CF5" s="615"/>
      <c r="CG5" s="615"/>
      <c r="CH5" s="615"/>
      <c r="CI5" s="615"/>
      <c r="CJ5" s="615"/>
      <c r="CK5" s="615"/>
      <c r="CL5" s="615"/>
      <c r="CM5" s="615"/>
      <c r="CN5" s="615"/>
      <c r="CO5" s="615"/>
      <c r="CP5" s="615"/>
      <c r="CQ5" s="615"/>
      <c r="CR5" s="615"/>
      <c r="CS5" s="615"/>
      <c r="CT5" s="615"/>
      <c r="CU5" s="615"/>
      <c r="CV5" s="615"/>
      <c r="CW5" s="615"/>
      <c r="CX5" s="615"/>
      <c r="CY5" s="615"/>
      <c r="CZ5" s="615"/>
      <c r="DA5" s="615"/>
      <c r="DB5" s="615"/>
      <c r="DC5" s="615"/>
    </row>
    <row r="6" spans="2:113" x14ac:dyDescent="0.25">
      <c r="B6" s="637"/>
      <c r="C6" s="637"/>
      <c r="D6" s="637"/>
      <c r="E6" s="637"/>
      <c r="F6" s="637"/>
      <c r="G6" s="637"/>
      <c r="H6" s="637"/>
      <c r="I6" s="637"/>
      <c r="J6" s="637"/>
      <c r="K6" s="637"/>
      <c r="L6" s="637"/>
      <c r="M6" s="637"/>
      <c r="N6" s="637"/>
      <c r="O6" s="637"/>
      <c r="P6" s="637"/>
      <c r="Q6" s="637"/>
      <c r="R6" s="637"/>
      <c r="S6" s="637"/>
      <c r="T6" s="637"/>
      <c r="U6" s="638"/>
      <c r="V6" s="638"/>
      <c r="W6" s="638"/>
      <c r="X6" s="638"/>
      <c r="Y6" s="638"/>
      <c r="Z6" s="638"/>
      <c r="AA6" s="638"/>
      <c r="AB6" s="638"/>
      <c r="AC6" s="638"/>
      <c r="AD6" s="638"/>
      <c r="AE6" s="638"/>
      <c r="AF6" s="637"/>
      <c r="AG6" s="637"/>
      <c r="AH6" s="637"/>
      <c r="AI6" s="637"/>
      <c r="AJ6" s="637"/>
      <c r="AK6" s="637"/>
      <c r="AL6" s="637"/>
      <c r="AM6" s="637"/>
      <c r="AN6" s="637"/>
      <c r="AO6" s="637"/>
      <c r="AP6" s="637"/>
      <c r="AQ6" s="637"/>
      <c r="AR6" s="637"/>
      <c r="AS6" s="637"/>
      <c r="AT6" s="637"/>
      <c r="AU6" s="637"/>
      <c r="AV6" s="637"/>
      <c r="AW6" s="637"/>
      <c r="AX6" s="637"/>
      <c r="AY6" s="637"/>
      <c r="AZ6" s="615" t="s">
        <v>1366</v>
      </c>
      <c r="BA6" s="615"/>
      <c r="BB6" s="615"/>
      <c r="BC6" s="615"/>
      <c r="BD6" s="615"/>
      <c r="BE6" s="615"/>
      <c r="BF6" s="615"/>
      <c r="BG6" s="615"/>
      <c r="BH6" s="615" t="s">
        <v>1367</v>
      </c>
      <c r="BI6" s="615"/>
      <c r="BJ6" s="615"/>
      <c r="BK6" s="615"/>
      <c r="BL6" s="615" t="s">
        <v>1368</v>
      </c>
      <c r="BM6" s="615"/>
      <c r="BN6" s="615"/>
      <c r="BO6" s="615"/>
      <c r="BP6" s="615"/>
      <c r="BQ6" s="615"/>
      <c r="BR6" s="615"/>
      <c r="BS6" s="615"/>
      <c r="BT6" s="615"/>
      <c r="BU6" s="615" t="s">
        <v>1369</v>
      </c>
      <c r="BV6" s="615"/>
      <c r="BW6" s="615"/>
      <c r="BX6" s="615"/>
      <c r="BY6" s="615"/>
      <c r="BZ6" s="615"/>
      <c r="CA6" s="615"/>
      <c r="CB6" s="615"/>
      <c r="CC6" s="615"/>
      <c r="CD6" s="615" t="s">
        <v>875</v>
      </c>
      <c r="CE6" s="615"/>
      <c r="CF6" s="615"/>
      <c r="CG6" s="615"/>
      <c r="CH6" s="615"/>
      <c r="CI6" s="615"/>
      <c r="CJ6" s="615"/>
      <c r="CK6" s="615"/>
      <c r="CL6" s="615"/>
      <c r="CM6" s="615" t="s">
        <v>876</v>
      </c>
      <c r="CN6" s="615"/>
      <c r="CO6" s="615"/>
      <c r="CP6" s="615"/>
      <c r="CQ6" s="615"/>
      <c r="CR6" s="615"/>
      <c r="CS6" s="615"/>
      <c r="CT6" s="615"/>
      <c r="CU6" s="615"/>
      <c r="CV6" s="615" t="s">
        <v>877</v>
      </c>
      <c r="CW6" s="615"/>
      <c r="CX6" s="615"/>
      <c r="CY6" s="615"/>
      <c r="CZ6" s="615"/>
      <c r="DA6" s="615"/>
      <c r="DB6" s="615"/>
      <c r="DC6" s="615"/>
      <c r="DI6" s="480"/>
    </row>
    <row r="7" spans="2:113" x14ac:dyDescent="0.25">
      <c r="B7" s="596" t="s">
        <v>1208</v>
      </c>
      <c r="C7" s="597"/>
      <c r="D7" s="597"/>
      <c r="E7" s="597"/>
      <c r="F7" s="597"/>
      <c r="G7" s="597"/>
      <c r="H7" s="598"/>
      <c r="I7" s="602" t="s">
        <v>1419</v>
      </c>
      <c r="J7" s="603"/>
      <c r="K7" s="603"/>
      <c r="L7" s="603"/>
      <c r="M7" s="603"/>
      <c r="N7" s="603"/>
      <c r="O7" s="603"/>
      <c r="P7" s="603"/>
      <c r="Q7" s="603"/>
      <c r="R7" s="603"/>
      <c r="S7" s="603"/>
      <c r="T7" s="604"/>
      <c r="U7" s="602" t="s">
        <v>1420</v>
      </c>
      <c r="V7" s="603"/>
      <c r="W7" s="603"/>
      <c r="X7" s="603"/>
      <c r="Y7" s="603"/>
      <c r="Z7" s="603"/>
      <c r="AA7" s="603"/>
      <c r="AB7" s="603"/>
      <c r="AC7" s="603"/>
      <c r="AD7" s="603"/>
      <c r="AE7" s="604"/>
      <c r="AF7" s="608" t="s">
        <v>1421</v>
      </c>
      <c r="AG7" s="609"/>
      <c r="AH7" s="609"/>
      <c r="AI7" s="609"/>
      <c r="AJ7" s="609"/>
      <c r="AK7" s="609"/>
      <c r="AL7" s="610"/>
      <c r="AM7" s="614" t="s">
        <v>5</v>
      </c>
      <c r="AN7" s="597"/>
      <c r="AO7" s="597"/>
      <c r="AP7" s="597"/>
      <c r="AQ7" s="597"/>
      <c r="AR7" s="597"/>
      <c r="AS7" s="598"/>
      <c r="AT7" s="614" t="s">
        <v>1373</v>
      </c>
      <c r="AU7" s="597"/>
      <c r="AV7" s="597"/>
      <c r="AW7" s="597"/>
      <c r="AX7" s="597"/>
      <c r="AY7" s="598"/>
      <c r="AZ7" s="747">
        <v>0.31269999999999998</v>
      </c>
      <c r="BA7" s="748"/>
      <c r="BB7" s="748"/>
      <c r="BC7" s="748"/>
      <c r="BD7" s="748"/>
      <c r="BE7" s="748"/>
      <c r="BF7" s="748"/>
      <c r="BG7" s="749"/>
      <c r="BH7" s="628">
        <v>2018</v>
      </c>
      <c r="BI7" s="617"/>
      <c r="BJ7" s="617"/>
      <c r="BK7" s="618"/>
      <c r="BL7" s="747">
        <f>AZ7-5%</f>
        <v>0.26269999999999999</v>
      </c>
      <c r="BM7" s="748"/>
      <c r="BN7" s="748"/>
      <c r="BO7" s="748"/>
      <c r="BP7" s="748"/>
      <c r="BQ7" s="748"/>
      <c r="BR7" s="748"/>
      <c r="BS7" s="748"/>
      <c r="BT7" s="749"/>
      <c r="BU7" s="747">
        <f>AZ7-1.7%</f>
        <v>0.29569999999999996</v>
      </c>
      <c r="BV7" s="748"/>
      <c r="BW7" s="748"/>
      <c r="BX7" s="748"/>
      <c r="BY7" s="748"/>
      <c r="BZ7" s="748"/>
      <c r="CA7" s="748"/>
      <c r="CB7" s="748"/>
      <c r="CC7" s="749"/>
      <c r="CD7" s="616">
        <v>0.27</v>
      </c>
      <c r="CE7" s="617"/>
      <c r="CF7" s="617"/>
      <c r="CG7" s="617"/>
      <c r="CH7" s="617"/>
      <c r="CI7" s="617"/>
      <c r="CJ7" s="617"/>
      <c r="CK7" s="617"/>
      <c r="CL7" s="618"/>
      <c r="CM7" s="616">
        <v>0.31269999999999998</v>
      </c>
      <c r="CN7" s="617"/>
      <c r="CO7" s="617"/>
      <c r="CP7" s="617"/>
      <c r="CQ7" s="617"/>
      <c r="CR7" s="617"/>
      <c r="CS7" s="617"/>
      <c r="CT7" s="617"/>
      <c r="CU7" s="618"/>
      <c r="CV7" s="616">
        <v>0.33</v>
      </c>
      <c r="CW7" s="617"/>
      <c r="CX7" s="617"/>
      <c r="CY7" s="617"/>
      <c r="CZ7" s="617"/>
      <c r="DA7" s="617"/>
      <c r="DB7" s="617"/>
      <c r="DC7" s="618"/>
    </row>
    <row r="8" spans="2:113" ht="132" customHeight="1" x14ac:dyDescent="0.25">
      <c r="B8" s="599"/>
      <c r="C8" s="600"/>
      <c r="D8" s="600"/>
      <c r="E8" s="600"/>
      <c r="F8" s="600"/>
      <c r="G8" s="600"/>
      <c r="H8" s="601"/>
      <c r="I8" s="605"/>
      <c r="J8" s="606"/>
      <c r="K8" s="606"/>
      <c r="L8" s="606"/>
      <c r="M8" s="606"/>
      <c r="N8" s="606"/>
      <c r="O8" s="606"/>
      <c r="P8" s="606"/>
      <c r="Q8" s="606"/>
      <c r="R8" s="606"/>
      <c r="S8" s="606"/>
      <c r="T8" s="607"/>
      <c r="U8" s="605"/>
      <c r="V8" s="606"/>
      <c r="W8" s="606"/>
      <c r="X8" s="606"/>
      <c r="Y8" s="606"/>
      <c r="Z8" s="606"/>
      <c r="AA8" s="606"/>
      <c r="AB8" s="606"/>
      <c r="AC8" s="606"/>
      <c r="AD8" s="606"/>
      <c r="AE8" s="607"/>
      <c r="AF8" s="611"/>
      <c r="AG8" s="612"/>
      <c r="AH8" s="612"/>
      <c r="AI8" s="612"/>
      <c r="AJ8" s="612"/>
      <c r="AK8" s="612"/>
      <c r="AL8" s="613"/>
      <c r="AM8" s="599"/>
      <c r="AN8" s="600"/>
      <c r="AO8" s="600"/>
      <c r="AP8" s="600"/>
      <c r="AQ8" s="600"/>
      <c r="AR8" s="600"/>
      <c r="AS8" s="601"/>
      <c r="AT8" s="599"/>
      <c r="AU8" s="600"/>
      <c r="AV8" s="600"/>
      <c r="AW8" s="600"/>
      <c r="AX8" s="600"/>
      <c r="AY8" s="601"/>
      <c r="AZ8" s="750"/>
      <c r="BA8" s="751"/>
      <c r="BB8" s="751"/>
      <c r="BC8" s="751"/>
      <c r="BD8" s="751"/>
      <c r="BE8" s="751"/>
      <c r="BF8" s="751"/>
      <c r="BG8" s="752"/>
      <c r="BH8" s="619"/>
      <c r="BI8" s="620"/>
      <c r="BJ8" s="620"/>
      <c r="BK8" s="621"/>
      <c r="BL8" s="750"/>
      <c r="BM8" s="751"/>
      <c r="BN8" s="751"/>
      <c r="BO8" s="751"/>
      <c r="BP8" s="751"/>
      <c r="BQ8" s="751"/>
      <c r="BR8" s="751"/>
      <c r="BS8" s="751"/>
      <c r="BT8" s="752"/>
      <c r="BU8" s="750"/>
      <c r="BV8" s="751"/>
      <c r="BW8" s="751"/>
      <c r="BX8" s="751"/>
      <c r="BY8" s="751"/>
      <c r="BZ8" s="751"/>
      <c r="CA8" s="751"/>
      <c r="CB8" s="751"/>
      <c r="CC8" s="752"/>
      <c r="CD8" s="619"/>
      <c r="CE8" s="620"/>
      <c r="CF8" s="620"/>
      <c r="CG8" s="620"/>
      <c r="CH8" s="620"/>
      <c r="CI8" s="620"/>
      <c r="CJ8" s="620"/>
      <c r="CK8" s="620"/>
      <c r="CL8" s="621"/>
      <c r="CM8" s="619"/>
      <c r="CN8" s="620"/>
      <c r="CO8" s="620"/>
      <c r="CP8" s="620"/>
      <c r="CQ8" s="620"/>
      <c r="CR8" s="620"/>
      <c r="CS8" s="620"/>
      <c r="CT8" s="620"/>
      <c r="CU8" s="621"/>
      <c r="CV8" s="619"/>
      <c r="CW8" s="620"/>
      <c r="CX8" s="620"/>
      <c r="CY8" s="620"/>
      <c r="CZ8" s="620"/>
      <c r="DA8" s="620"/>
      <c r="DB8" s="620"/>
      <c r="DC8" s="621"/>
    </row>
    <row r="9" spans="2:113" x14ac:dyDescent="0.25">
      <c r="BU9" t="s">
        <v>1422</v>
      </c>
    </row>
  </sheetData>
  <mergeCells count="31">
    <mergeCell ref="B1:DA2"/>
    <mergeCell ref="B3:CC3"/>
    <mergeCell ref="B5:H6"/>
    <mergeCell ref="I5:T6"/>
    <mergeCell ref="U5:AE6"/>
    <mergeCell ref="AF5:AL6"/>
    <mergeCell ref="AM5:AS6"/>
    <mergeCell ref="AT5:AY6"/>
    <mergeCell ref="AZ5:BK5"/>
    <mergeCell ref="BL5:CC5"/>
    <mergeCell ref="AT7:AY8"/>
    <mergeCell ref="CD5:DC5"/>
    <mergeCell ref="AZ6:BG6"/>
    <mergeCell ref="BH6:BK6"/>
    <mergeCell ref="BL6:BT6"/>
    <mergeCell ref="BU6:CC6"/>
    <mergeCell ref="CD6:CL6"/>
    <mergeCell ref="CM6:CU6"/>
    <mergeCell ref="CV6:DC6"/>
    <mergeCell ref="CV7:DC8"/>
    <mergeCell ref="AZ7:BG8"/>
    <mergeCell ref="BH7:BK8"/>
    <mergeCell ref="BL7:BT8"/>
    <mergeCell ref="BU7:CC8"/>
    <mergeCell ref="CD7:CL8"/>
    <mergeCell ref="CM7:CU8"/>
    <mergeCell ref="B7:H8"/>
    <mergeCell ref="I7:T8"/>
    <mergeCell ref="U7:AE8"/>
    <mergeCell ref="AF7:AL8"/>
    <mergeCell ref="AM7:AS8"/>
  </mergeCells>
  <printOptions horizontalCentered="1"/>
  <pageMargins left="0.39370078740157483" right="0.78740157480314965" top="0.39370078740157483" bottom="0.39370078740157483" header="0" footer="0"/>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D35"/>
  <sheetViews>
    <sheetView showGridLines="0" topLeftCell="A19" zoomScaleNormal="100" workbookViewId="0">
      <selection activeCell="CN28" sqref="CN28"/>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thickTop="1" x14ac:dyDescent="0.25">
      <c r="A1" s="706" t="s">
        <v>1374</v>
      </c>
      <c r="B1" s="707"/>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c r="AE1" s="707"/>
      <c r="AF1" s="707"/>
      <c r="AG1" s="707"/>
      <c r="AH1" s="707"/>
      <c r="AI1" s="707"/>
      <c r="AJ1" s="707"/>
      <c r="AK1" s="707"/>
      <c r="AL1" s="707"/>
      <c r="AM1" s="707"/>
      <c r="AN1" s="707"/>
      <c r="AO1" s="707"/>
      <c r="AP1" s="707"/>
      <c r="AQ1" s="707"/>
      <c r="AR1" s="707"/>
      <c r="AS1" s="707"/>
      <c r="AT1" s="707"/>
      <c r="AU1" s="707"/>
      <c r="AV1" s="707"/>
      <c r="AW1" s="707"/>
      <c r="AX1" s="707"/>
      <c r="AY1" s="707"/>
      <c r="AZ1" s="707"/>
      <c r="BA1" s="707"/>
      <c r="BB1" s="707"/>
      <c r="BC1" s="707"/>
      <c r="BD1" s="707"/>
      <c r="BE1" s="707"/>
      <c r="BF1" s="707"/>
      <c r="BG1" s="707"/>
      <c r="BH1" s="707"/>
      <c r="BI1" s="707"/>
      <c r="BJ1" s="707"/>
      <c r="BK1" s="707"/>
      <c r="BL1" s="707"/>
      <c r="BM1" s="707"/>
      <c r="BN1" s="707"/>
      <c r="BO1" s="707"/>
      <c r="BP1" s="707"/>
      <c r="BQ1" s="707"/>
      <c r="BR1" s="707"/>
      <c r="BS1" s="707"/>
      <c r="BT1" s="707"/>
      <c r="BU1" s="707"/>
      <c r="BV1" s="707"/>
      <c r="BW1" s="707"/>
      <c r="BX1" s="707"/>
      <c r="BY1" s="707"/>
      <c r="BZ1" s="707"/>
      <c r="CA1" s="707"/>
      <c r="CB1" s="707"/>
      <c r="CC1" s="708"/>
    </row>
    <row r="2" spans="1:81" ht="15" customHeight="1" x14ac:dyDescent="0.25">
      <c r="A2" s="709"/>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710"/>
    </row>
    <row r="3" spans="1:81" ht="21" x14ac:dyDescent="0.25">
      <c r="A3" s="481" t="s">
        <v>1492</v>
      </c>
      <c r="B3" s="482"/>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82"/>
      <c r="BC3" s="482"/>
      <c r="BD3" s="482"/>
      <c r="BE3" s="482"/>
      <c r="BF3" s="482"/>
      <c r="BG3" s="482"/>
      <c r="BH3" s="482"/>
      <c r="BI3" s="482"/>
      <c r="BJ3" s="482"/>
      <c r="BK3" s="482"/>
      <c r="BL3" s="482"/>
      <c r="BM3" s="482"/>
      <c r="BN3" s="482"/>
      <c r="BO3" s="482"/>
      <c r="BP3" s="482"/>
      <c r="BQ3" s="482"/>
      <c r="BR3" s="482"/>
      <c r="BS3" s="482"/>
      <c r="BT3" s="482"/>
      <c r="BU3" s="482"/>
      <c r="BV3" s="482"/>
      <c r="BW3" s="482"/>
      <c r="BX3" s="482"/>
      <c r="BY3" s="482"/>
      <c r="BZ3" s="482"/>
      <c r="CA3" s="482"/>
      <c r="CB3" s="482"/>
      <c r="CC3" s="483"/>
    </row>
    <row r="4" spans="1:81" x14ac:dyDescent="0.25">
      <c r="A4" s="711"/>
      <c r="B4" s="712"/>
      <c r="C4" s="712"/>
      <c r="D4" s="712"/>
      <c r="E4" s="712"/>
      <c r="F4" s="712"/>
      <c r="G4" s="712"/>
      <c r="H4" s="712"/>
      <c r="I4" s="712"/>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c r="AT4" s="712"/>
      <c r="AU4" s="712"/>
      <c r="AV4" s="712"/>
      <c r="AW4" s="712"/>
      <c r="AX4" s="712"/>
      <c r="AY4" s="712"/>
      <c r="AZ4" s="712"/>
      <c r="BA4" s="712"/>
      <c r="BB4" s="712"/>
      <c r="BC4" s="712"/>
      <c r="BD4" s="712"/>
      <c r="BE4" s="712"/>
      <c r="BF4" s="712"/>
      <c r="BG4" s="712"/>
      <c r="BH4" s="712"/>
      <c r="BI4" s="712"/>
      <c r="BJ4" s="712"/>
      <c r="BK4" s="712"/>
      <c r="BL4" s="712"/>
      <c r="BM4" s="712"/>
      <c r="BN4" s="712"/>
      <c r="BO4" s="712"/>
      <c r="BP4" s="712"/>
      <c r="BQ4" s="712"/>
      <c r="BR4" s="712"/>
      <c r="BS4" s="712"/>
      <c r="BT4" s="712"/>
      <c r="BU4" s="712"/>
      <c r="BV4" s="712"/>
      <c r="BW4" s="712"/>
      <c r="BX4" s="712"/>
      <c r="BY4" s="712"/>
      <c r="BZ4" s="712"/>
      <c r="CA4" s="712"/>
      <c r="CB4" s="712"/>
      <c r="CC4" s="713"/>
    </row>
    <row r="5" spans="1:81" s="2" customFormat="1" ht="18.75" x14ac:dyDescent="0.3">
      <c r="A5" s="484" t="s">
        <v>1375</v>
      </c>
      <c r="B5" s="485"/>
      <c r="C5" s="485"/>
      <c r="D5" s="485"/>
      <c r="E5" s="485"/>
      <c r="F5" s="485"/>
      <c r="G5" s="485"/>
      <c r="H5" s="485"/>
      <c r="I5" s="485"/>
      <c r="J5" s="485"/>
      <c r="K5" s="485"/>
      <c r="L5" s="485"/>
      <c r="M5" s="485"/>
      <c r="N5" s="485"/>
      <c r="O5" s="485"/>
      <c r="P5" s="485"/>
      <c r="Q5" s="485"/>
      <c r="R5" s="485"/>
      <c r="S5" s="485"/>
      <c r="T5" s="485"/>
      <c r="U5" s="485"/>
      <c r="V5" s="485"/>
      <c r="W5" s="485"/>
      <c r="X5" s="485"/>
      <c r="Y5" s="485"/>
      <c r="Z5" s="485"/>
      <c r="AA5" s="485"/>
      <c r="AB5" s="485"/>
      <c r="AC5" s="485"/>
      <c r="AD5" s="485"/>
      <c r="AE5" s="485"/>
      <c r="AF5" s="485"/>
      <c r="AG5" s="485"/>
      <c r="AH5" s="485"/>
      <c r="AI5" s="485"/>
      <c r="AJ5" s="485"/>
      <c r="AK5" s="486"/>
      <c r="AL5" s="714"/>
      <c r="AM5" s="487" t="s">
        <v>1376</v>
      </c>
      <c r="AN5" s="485"/>
      <c r="AO5" s="485"/>
      <c r="AP5" s="485"/>
      <c r="AQ5" s="485"/>
      <c r="AR5" s="485"/>
      <c r="AS5" s="485"/>
      <c r="AT5" s="485"/>
      <c r="AU5" s="485"/>
      <c r="AV5" s="485"/>
      <c r="AW5" s="485"/>
      <c r="AX5" s="485"/>
      <c r="AY5" s="485"/>
      <c r="AZ5" s="485"/>
      <c r="BA5" s="485"/>
      <c r="BB5" s="485"/>
      <c r="BC5" s="485"/>
      <c r="BD5" s="485"/>
      <c r="BE5" s="485"/>
      <c r="BF5" s="485"/>
      <c r="BG5" s="485"/>
      <c r="BH5" s="485"/>
      <c r="BI5" s="485"/>
      <c r="BJ5" s="485"/>
      <c r="BK5" s="485"/>
      <c r="BL5" s="485"/>
      <c r="BM5" s="485"/>
      <c r="BN5" s="485"/>
      <c r="BO5" s="485"/>
      <c r="BP5" s="485"/>
      <c r="BQ5" s="485"/>
      <c r="BR5" s="485"/>
      <c r="BS5" s="485"/>
      <c r="BT5" s="485"/>
      <c r="BU5" s="485"/>
      <c r="BV5" s="485"/>
      <c r="BW5" s="485"/>
      <c r="BX5" s="485"/>
      <c r="BY5" s="485"/>
      <c r="BZ5" s="485"/>
      <c r="CA5" s="485"/>
      <c r="CB5" s="485"/>
      <c r="CC5" s="488"/>
    </row>
    <row r="6" spans="1:81" s="2" customFormat="1" ht="152.25" customHeight="1" x14ac:dyDescent="0.3">
      <c r="A6" s="715" t="s">
        <v>1423</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696"/>
      <c r="AF6" s="696"/>
      <c r="AG6" s="696"/>
      <c r="AH6" s="696"/>
      <c r="AI6" s="696"/>
      <c r="AJ6" s="696"/>
      <c r="AK6" s="716"/>
      <c r="AL6" s="714"/>
      <c r="AM6" s="717" t="s">
        <v>1424</v>
      </c>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9"/>
    </row>
    <row r="7" spans="1:81" x14ac:dyDescent="0.25">
      <c r="A7" s="703"/>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c r="AT7" s="704"/>
      <c r="AU7" s="704"/>
      <c r="AV7" s="704"/>
      <c r="AW7" s="704"/>
      <c r="AX7" s="704"/>
      <c r="AY7" s="704"/>
      <c r="AZ7" s="704"/>
      <c r="BA7" s="704"/>
      <c r="BB7" s="704"/>
      <c r="BC7" s="704"/>
      <c r="BD7" s="704"/>
      <c r="BE7" s="704"/>
      <c r="BF7" s="704"/>
      <c r="BG7" s="704"/>
      <c r="BH7" s="704"/>
      <c r="BI7" s="704"/>
      <c r="BJ7" s="704"/>
      <c r="BK7" s="704"/>
      <c r="BL7" s="704"/>
      <c r="BM7" s="704"/>
      <c r="BN7" s="704"/>
      <c r="BO7" s="704"/>
      <c r="BP7" s="704"/>
      <c r="BQ7" s="704"/>
      <c r="BR7" s="704"/>
      <c r="BS7" s="704"/>
      <c r="BT7" s="704"/>
      <c r="BU7" s="704"/>
      <c r="BV7" s="704"/>
      <c r="BW7" s="704"/>
      <c r="BX7" s="704"/>
      <c r="BY7" s="704"/>
      <c r="BZ7" s="704"/>
      <c r="CA7" s="704"/>
      <c r="CB7" s="704"/>
      <c r="CC7" s="705"/>
    </row>
    <row r="8" spans="1:81" ht="18.75" x14ac:dyDescent="0.3">
      <c r="A8" s="489" t="s">
        <v>1379</v>
      </c>
      <c r="B8" s="490"/>
      <c r="C8" s="490"/>
      <c r="D8" s="490"/>
      <c r="E8" s="490"/>
      <c r="F8" s="490"/>
      <c r="G8" s="490"/>
      <c r="H8" s="490"/>
      <c r="I8" s="490"/>
      <c r="J8" s="490"/>
      <c r="K8" s="666" t="s">
        <v>1425</v>
      </c>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6"/>
      <c r="AZ8" s="666"/>
      <c r="BA8" s="666"/>
      <c r="BB8" s="666"/>
      <c r="BC8" s="666"/>
      <c r="BD8" s="666"/>
      <c r="BE8" s="666"/>
      <c r="BF8" s="666"/>
      <c r="BG8" s="666"/>
      <c r="BH8" s="666"/>
      <c r="BI8" s="666"/>
      <c r="BJ8" s="666"/>
      <c r="BK8" s="666"/>
      <c r="BL8" s="666"/>
      <c r="BM8" s="666"/>
      <c r="BN8" s="666"/>
      <c r="BO8" s="666"/>
      <c r="BP8" s="666"/>
      <c r="BQ8" s="666"/>
      <c r="BR8" s="666"/>
      <c r="BS8" s="666"/>
      <c r="BT8" s="666"/>
      <c r="BU8" s="666"/>
      <c r="BV8" s="666"/>
      <c r="BW8" s="666"/>
      <c r="BX8" s="666"/>
      <c r="BY8" s="666"/>
      <c r="BZ8" s="666"/>
      <c r="CA8" s="666"/>
      <c r="CB8" s="666"/>
      <c r="CC8" s="667"/>
    </row>
    <row r="9" spans="1:81" ht="18.75" x14ac:dyDescent="0.25">
      <c r="A9" s="668" t="s">
        <v>1381</v>
      </c>
      <c r="B9" s="669"/>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879</v>
      </c>
      <c r="AN9" s="669"/>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72"/>
    </row>
    <row r="10" spans="1:81" x14ac:dyDescent="0.25">
      <c r="A10" s="673" t="s">
        <v>1426</v>
      </c>
      <c r="B10" s="674"/>
      <c r="C10" s="674"/>
      <c r="D10" s="674"/>
      <c r="E10" s="674"/>
      <c r="F10" s="674"/>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5"/>
      <c r="AM10" s="679" t="s">
        <v>1427</v>
      </c>
      <c r="AN10" s="680"/>
      <c r="AO10" s="680"/>
      <c r="AP10" s="680"/>
      <c r="AQ10" s="680"/>
      <c r="AR10" s="680"/>
      <c r="AS10" s="680"/>
      <c r="AT10" s="680"/>
      <c r="AU10" s="680"/>
      <c r="AV10" s="680"/>
      <c r="AW10" s="680"/>
      <c r="AX10" s="680"/>
      <c r="AY10" s="680"/>
      <c r="AZ10" s="680"/>
      <c r="BA10" s="680"/>
      <c r="BB10" s="680"/>
      <c r="BC10" s="680"/>
      <c r="BD10" s="680"/>
      <c r="BE10" s="680"/>
      <c r="BF10" s="680"/>
      <c r="BG10" s="680"/>
      <c r="BH10" s="680"/>
      <c r="BI10" s="680"/>
      <c r="BJ10" s="680"/>
      <c r="BK10" s="680"/>
      <c r="BL10" s="680"/>
      <c r="BM10" s="680"/>
      <c r="BN10" s="680"/>
      <c r="BO10" s="680"/>
      <c r="BP10" s="680"/>
      <c r="BQ10" s="680"/>
      <c r="BR10" s="680"/>
      <c r="BS10" s="680"/>
      <c r="BT10" s="680"/>
      <c r="BU10" s="680"/>
      <c r="BV10" s="680"/>
      <c r="BW10" s="680"/>
      <c r="BX10" s="680"/>
      <c r="BY10" s="680"/>
      <c r="BZ10" s="680"/>
      <c r="CA10" s="680"/>
      <c r="CB10" s="680"/>
      <c r="CC10" s="681"/>
    </row>
    <row r="11" spans="1:81" x14ac:dyDescent="0.25">
      <c r="A11" s="673"/>
      <c r="B11" s="674"/>
      <c r="C11" s="674"/>
      <c r="D11" s="674"/>
      <c r="E11" s="674"/>
      <c r="F11" s="674"/>
      <c r="G11" s="674"/>
      <c r="H11" s="674"/>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4"/>
      <c r="AG11" s="674"/>
      <c r="AH11" s="674"/>
      <c r="AI11" s="674"/>
      <c r="AJ11" s="674"/>
      <c r="AK11" s="674"/>
      <c r="AL11" s="675"/>
      <c r="AM11" s="679"/>
      <c r="AN11" s="680"/>
      <c r="AO11" s="680"/>
      <c r="AP11" s="680"/>
      <c r="AQ11" s="680"/>
      <c r="AR11" s="680"/>
      <c r="AS11" s="680"/>
      <c r="AT11" s="680"/>
      <c r="AU11" s="680"/>
      <c r="AV11" s="680"/>
      <c r="AW11" s="680"/>
      <c r="AX11" s="680"/>
      <c r="AY11" s="680"/>
      <c r="AZ11" s="680"/>
      <c r="BA11" s="680"/>
      <c r="BB11" s="680"/>
      <c r="BC11" s="680"/>
      <c r="BD11" s="680"/>
      <c r="BE11" s="680"/>
      <c r="BF11" s="680"/>
      <c r="BG11" s="680"/>
      <c r="BH11" s="680"/>
      <c r="BI11" s="680"/>
      <c r="BJ11" s="680"/>
      <c r="BK11" s="680"/>
      <c r="BL11" s="680"/>
      <c r="BM11" s="680"/>
      <c r="BN11" s="680"/>
      <c r="BO11" s="680"/>
      <c r="BP11" s="680"/>
      <c r="BQ11" s="680"/>
      <c r="BR11" s="680"/>
      <c r="BS11" s="680"/>
      <c r="BT11" s="680"/>
      <c r="BU11" s="680"/>
      <c r="BV11" s="680"/>
      <c r="BW11" s="680"/>
      <c r="BX11" s="680"/>
      <c r="BY11" s="680"/>
      <c r="BZ11" s="680"/>
      <c r="CA11" s="680"/>
      <c r="CB11" s="680"/>
      <c r="CC11" s="681"/>
    </row>
    <row r="12" spans="1:81" x14ac:dyDescent="0.25">
      <c r="A12" s="673"/>
      <c r="B12" s="674"/>
      <c r="C12" s="674"/>
      <c r="D12" s="674"/>
      <c r="E12" s="674"/>
      <c r="F12" s="674"/>
      <c r="G12" s="674"/>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5"/>
      <c r="AM12" s="679"/>
      <c r="AN12" s="680"/>
      <c r="AO12" s="680"/>
      <c r="AP12" s="680"/>
      <c r="AQ12" s="680"/>
      <c r="AR12" s="680"/>
      <c r="AS12" s="680"/>
      <c r="AT12" s="680"/>
      <c r="AU12" s="680"/>
      <c r="AV12" s="680"/>
      <c r="AW12" s="680"/>
      <c r="AX12" s="680"/>
      <c r="AY12" s="680"/>
      <c r="AZ12" s="680"/>
      <c r="BA12" s="680"/>
      <c r="BB12" s="680"/>
      <c r="BC12" s="680"/>
      <c r="BD12" s="680"/>
      <c r="BE12" s="680"/>
      <c r="BF12" s="680"/>
      <c r="BG12" s="680"/>
      <c r="BH12" s="680"/>
      <c r="BI12" s="680"/>
      <c r="BJ12" s="680"/>
      <c r="BK12" s="680"/>
      <c r="BL12" s="680"/>
      <c r="BM12" s="680"/>
      <c r="BN12" s="680"/>
      <c r="BO12" s="680"/>
      <c r="BP12" s="680"/>
      <c r="BQ12" s="680"/>
      <c r="BR12" s="680"/>
      <c r="BS12" s="680"/>
      <c r="BT12" s="680"/>
      <c r="BU12" s="680"/>
      <c r="BV12" s="680"/>
      <c r="BW12" s="680"/>
      <c r="BX12" s="680"/>
      <c r="BY12" s="680"/>
      <c r="BZ12" s="680"/>
      <c r="CA12" s="680"/>
      <c r="CB12" s="680"/>
      <c r="CC12" s="681"/>
    </row>
    <row r="13" spans="1:81" ht="18.75" x14ac:dyDescent="0.25">
      <c r="A13" s="673"/>
      <c r="B13" s="674"/>
      <c r="C13" s="674"/>
      <c r="D13" s="674"/>
      <c r="E13" s="674"/>
      <c r="F13" s="674"/>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74"/>
      <c r="AI13" s="674"/>
      <c r="AJ13" s="674"/>
      <c r="AK13" s="674"/>
      <c r="AL13" s="675"/>
      <c r="AM13" s="682" t="s">
        <v>1384</v>
      </c>
      <c r="AN13" s="683"/>
      <c r="AO13" s="683"/>
      <c r="AP13" s="683"/>
      <c r="AQ13" s="683"/>
      <c r="AR13" s="683"/>
      <c r="AS13" s="683"/>
      <c r="AT13" s="683"/>
      <c r="AU13" s="683"/>
      <c r="AV13" s="683"/>
      <c r="AW13" s="683"/>
      <c r="AX13" s="683"/>
      <c r="AY13" s="683"/>
      <c r="AZ13" s="683"/>
      <c r="BA13" s="683"/>
      <c r="BB13" s="683"/>
      <c r="BC13" s="683"/>
      <c r="BD13" s="683"/>
      <c r="BE13" s="683"/>
      <c r="BF13" s="683"/>
      <c r="BG13" s="683"/>
      <c r="BH13" s="683"/>
      <c r="BI13" s="683"/>
      <c r="BJ13" s="683"/>
      <c r="BK13" s="683"/>
      <c r="BL13" s="683"/>
      <c r="BM13" s="683"/>
      <c r="BN13" s="683"/>
      <c r="BO13" s="683"/>
      <c r="BP13" s="683"/>
      <c r="BQ13" s="683"/>
      <c r="BR13" s="683"/>
      <c r="BS13" s="683"/>
      <c r="BT13" s="683"/>
      <c r="BU13" s="683"/>
      <c r="BV13" s="683"/>
      <c r="BW13" s="683"/>
      <c r="BX13" s="683"/>
      <c r="BY13" s="683"/>
      <c r="BZ13" s="683"/>
      <c r="CA13" s="683"/>
      <c r="CB13" s="683"/>
      <c r="CC13" s="684"/>
    </row>
    <row r="14" spans="1:81" ht="15" customHeight="1" x14ac:dyDescent="0.25">
      <c r="A14" s="673"/>
      <c r="B14" s="674"/>
      <c r="C14" s="674"/>
      <c r="D14" s="674"/>
      <c r="E14" s="674"/>
      <c r="F14" s="674"/>
      <c r="G14" s="674"/>
      <c r="H14" s="674"/>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4"/>
      <c r="AG14" s="674"/>
      <c r="AH14" s="674"/>
      <c r="AI14" s="674"/>
      <c r="AJ14" s="674"/>
      <c r="AK14" s="674"/>
      <c r="AL14" s="675"/>
      <c r="AM14" s="679" t="s">
        <v>1385</v>
      </c>
      <c r="AN14" s="680"/>
      <c r="AO14" s="680"/>
      <c r="AP14" s="680"/>
      <c r="AQ14" s="680"/>
      <c r="AR14" s="680"/>
      <c r="AS14" s="680"/>
      <c r="AT14" s="680"/>
      <c r="AU14" s="680"/>
      <c r="AV14" s="680"/>
      <c r="AW14" s="680"/>
      <c r="AX14" s="680"/>
      <c r="AY14" s="680"/>
      <c r="AZ14" s="680"/>
      <c r="BA14" s="680"/>
      <c r="BB14" s="680"/>
      <c r="BC14" s="680"/>
      <c r="BD14" s="680"/>
      <c r="BE14" s="680"/>
      <c r="BF14" s="680"/>
      <c r="BG14" s="680"/>
      <c r="BH14" s="680"/>
      <c r="BI14" s="680"/>
      <c r="BJ14" s="680"/>
      <c r="BK14" s="680"/>
      <c r="BL14" s="680"/>
      <c r="BM14" s="680"/>
      <c r="BN14" s="680"/>
      <c r="BO14" s="680"/>
      <c r="BP14" s="680"/>
      <c r="BQ14" s="680"/>
      <c r="BR14" s="680"/>
      <c r="BS14" s="680"/>
      <c r="BT14" s="680"/>
      <c r="BU14" s="680"/>
      <c r="BV14" s="680"/>
      <c r="BW14" s="680"/>
      <c r="BX14" s="680"/>
      <c r="BY14" s="680"/>
      <c r="BZ14" s="680"/>
      <c r="CA14" s="680"/>
      <c r="CB14" s="680"/>
      <c r="CC14" s="681"/>
    </row>
    <row r="15" spans="1:81" x14ac:dyDescent="0.25">
      <c r="A15" s="676"/>
      <c r="B15" s="677"/>
      <c r="C15" s="677"/>
      <c r="D15" s="677"/>
      <c r="E15" s="677"/>
      <c r="F15" s="677"/>
      <c r="G15" s="677"/>
      <c r="H15" s="677"/>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8"/>
      <c r="AM15" s="685"/>
      <c r="AN15" s="686"/>
      <c r="AO15" s="686"/>
      <c r="AP15" s="686"/>
      <c r="AQ15" s="686"/>
      <c r="AR15" s="686"/>
      <c r="AS15" s="686"/>
      <c r="AT15" s="686"/>
      <c r="AU15" s="686"/>
      <c r="AV15" s="686"/>
      <c r="AW15" s="686"/>
      <c r="AX15" s="686"/>
      <c r="AY15" s="686"/>
      <c r="AZ15" s="686"/>
      <c r="BA15" s="686"/>
      <c r="BB15" s="686"/>
      <c r="BC15" s="686"/>
      <c r="BD15" s="686"/>
      <c r="BE15" s="686"/>
      <c r="BF15" s="686"/>
      <c r="BG15" s="686"/>
      <c r="BH15" s="686"/>
      <c r="BI15" s="686"/>
      <c r="BJ15" s="686"/>
      <c r="BK15" s="686"/>
      <c r="BL15" s="686"/>
      <c r="BM15" s="686"/>
      <c r="BN15" s="686"/>
      <c r="BO15" s="686"/>
      <c r="BP15" s="686"/>
      <c r="BQ15" s="686"/>
      <c r="BR15" s="686"/>
      <c r="BS15" s="686"/>
      <c r="BT15" s="686"/>
      <c r="BU15" s="686"/>
      <c r="BV15" s="686"/>
      <c r="BW15" s="686"/>
      <c r="BX15" s="686"/>
      <c r="BY15" s="686"/>
      <c r="BZ15" s="686"/>
      <c r="CA15" s="686"/>
      <c r="CB15" s="686"/>
      <c r="CC15" s="687"/>
    </row>
    <row r="16" spans="1:81" x14ac:dyDescent="0.25">
      <c r="A16" s="688"/>
      <c r="B16" s="689"/>
      <c r="C16" s="689"/>
      <c r="D16" s="689"/>
      <c r="E16" s="689"/>
      <c r="F16" s="689"/>
      <c r="G16" s="689"/>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89"/>
      <c r="BO16" s="689"/>
      <c r="BP16" s="689"/>
      <c r="BQ16" s="689"/>
      <c r="BR16" s="689"/>
      <c r="BS16" s="689"/>
      <c r="BT16" s="689"/>
      <c r="BU16" s="689"/>
      <c r="BV16" s="689"/>
      <c r="BW16" s="689"/>
      <c r="BX16" s="689"/>
      <c r="BY16" s="689"/>
      <c r="BZ16" s="689"/>
      <c r="CA16" s="689"/>
      <c r="CB16" s="689"/>
      <c r="CC16" s="690"/>
    </row>
    <row r="17" spans="1:82" ht="18.75" x14ac:dyDescent="0.3">
      <c r="A17" s="491" t="s">
        <v>1386</v>
      </c>
      <c r="B17" s="492"/>
      <c r="C17" s="492"/>
      <c r="D17" s="492"/>
      <c r="E17" s="492"/>
      <c r="F17" s="492"/>
      <c r="G17" s="492"/>
      <c r="H17" s="492"/>
      <c r="I17" s="492"/>
      <c r="J17" s="492"/>
      <c r="K17" s="492"/>
      <c r="L17" s="492"/>
      <c r="M17" s="492"/>
      <c r="N17" s="691" t="s">
        <v>1419</v>
      </c>
      <c r="O17" s="692"/>
      <c r="P17" s="692"/>
      <c r="Q17" s="692"/>
      <c r="R17" s="692"/>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92"/>
      <c r="AS17" s="692"/>
      <c r="AT17" s="692"/>
      <c r="AU17" s="692"/>
      <c r="AV17" s="692"/>
      <c r="AW17" s="692"/>
      <c r="AX17" s="692"/>
      <c r="AY17" s="692"/>
      <c r="AZ17" s="692"/>
      <c r="BA17" s="692"/>
      <c r="BB17" s="692"/>
      <c r="BC17" s="692"/>
      <c r="BD17" s="692"/>
      <c r="BE17" s="692"/>
      <c r="BF17" s="692"/>
      <c r="BG17" s="692"/>
      <c r="BH17" s="692"/>
      <c r="BI17" s="692"/>
      <c r="BJ17" s="693"/>
      <c r="BK17" s="493" t="s">
        <v>1387</v>
      </c>
      <c r="BL17" s="494"/>
      <c r="BM17" s="495"/>
      <c r="BN17" s="495"/>
      <c r="BO17" s="495"/>
      <c r="BP17" s="495"/>
      <c r="BQ17" s="495"/>
      <c r="BR17" s="495"/>
      <c r="BS17" s="495"/>
      <c r="BT17" s="495"/>
      <c r="BU17" s="495"/>
      <c r="BV17" s="495"/>
      <c r="BW17" s="495"/>
      <c r="BX17" s="495"/>
      <c r="BY17" s="495"/>
      <c r="BZ17" s="495"/>
      <c r="CA17" s="495"/>
      <c r="CB17" s="495"/>
      <c r="CC17" s="496"/>
      <c r="CD17" s="42"/>
    </row>
    <row r="18" spans="1:82" ht="18.75" x14ac:dyDescent="0.3">
      <c r="A18" s="497"/>
      <c r="B18" s="498"/>
      <c r="C18" s="498"/>
      <c r="D18" s="498"/>
      <c r="E18" s="498"/>
      <c r="F18" s="498"/>
      <c r="G18" s="498"/>
      <c r="H18" s="498"/>
      <c r="I18" s="498"/>
      <c r="J18" s="498"/>
      <c r="K18" s="498"/>
      <c r="L18" s="498"/>
      <c r="M18" s="498"/>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694"/>
      <c r="AP18" s="694"/>
      <c r="AQ18" s="694"/>
      <c r="AR18" s="694"/>
      <c r="AS18" s="694"/>
      <c r="AT18" s="694"/>
      <c r="AU18" s="694"/>
      <c r="AV18" s="694"/>
      <c r="AW18" s="694"/>
      <c r="AX18" s="694"/>
      <c r="AY18" s="694"/>
      <c r="AZ18" s="694"/>
      <c r="BA18" s="694"/>
      <c r="BB18" s="694"/>
      <c r="BC18" s="694"/>
      <c r="BD18" s="694"/>
      <c r="BE18" s="694"/>
      <c r="BF18" s="694"/>
      <c r="BG18" s="694"/>
      <c r="BH18" s="694"/>
      <c r="BI18" s="694"/>
      <c r="BJ18" s="695"/>
      <c r="BK18" s="499"/>
      <c r="BL18" s="696" t="s">
        <v>1421</v>
      </c>
      <c r="BM18" s="696"/>
      <c r="BN18" s="696"/>
      <c r="BO18" s="696"/>
      <c r="BP18" s="696"/>
      <c r="BQ18" s="696"/>
      <c r="BR18" s="696"/>
      <c r="BS18" s="696"/>
      <c r="BT18" s="696"/>
      <c r="BU18" s="696"/>
      <c r="BV18" s="696"/>
      <c r="BW18" s="696"/>
      <c r="BX18" s="696"/>
      <c r="BY18" s="696"/>
      <c r="BZ18" s="696"/>
      <c r="CA18" s="696"/>
      <c r="CB18" s="696"/>
      <c r="CC18" s="697"/>
      <c r="CD18" s="42"/>
    </row>
    <row r="19" spans="1:82" x14ac:dyDescent="0.25">
      <c r="A19" s="698"/>
      <c r="B19" s="699"/>
      <c r="C19" s="699"/>
      <c r="D19" s="699"/>
      <c r="E19" s="699"/>
      <c r="F19" s="699"/>
      <c r="G19" s="699"/>
      <c r="H19" s="699"/>
      <c r="I19" s="699"/>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c r="BS19" s="699"/>
      <c r="BT19" s="699"/>
      <c r="BU19" s="699"/>
      <c r="BV19" s="699"/>
      <c r="BW19" s="699"/>
      <c r="BX19" s="699"/>
      <c r="BY19" s="699"/>
      <c r="BZ19" s="699"/>
      <c r="CA19" s="699"/>
      <c r="CB19" s="699"/>
      <c r="CC19" s="700"/>
    </row>
    <row r="20" spans="1:82" ht="18.75" customHeight="1" x14ac:dyDescent="0.3">
      <c r="A20" s="491" t="s">
        <v>1388</v>
      </c>
      <c r="B20" s="492"/>
      <c r="C20" s="492"/>
      <c r="D20" s="492"/>
      <c r="E20" s="492"/>
      <c r="F20" s="492"/>
      <c r="G20" s="492"/>
      <c r="H20" s="492"/>
      <c r="I20" s="492"/>
      <c r="J20" s="492"/>
      <c r="K20" s="492"/>
      <c r="L20" s="492"/>
      <c r="M20" s="701"/>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701"/>
      <c r="AP20" s="701"/>
      <c r="AQ20" s="701"/>
      <c r="AR20" s="701"/>
      <c r="AS20" s="701"/>
      <c r="AT20" s="701"/>
      <c r="AU20" s="701"/>
      <c r="AV20" s="701"/>
      <c r="AW20" s="702"/>
      <c r="AX20" s="500" t="s">
        <v>1389</v>
      </c>
      <c r="AY20" s="501"/>
      <c r="AZ20" s="501"/>
      <c r="BA20" s="501"/>
      <c r="BB20" s="501"/>
      <c r="BC20" s="501"/>
      <c r="BD20" s="501"/>
      <c r="BE20" s="501"/>
      <c r="BF20" s="501"/>
      <c r="BG20" s="501"/>
      <c r="BH20" s="501"/>
      <c r="BI20" s="501"/>
      <c r="BJ20" s="502"/>
      <c r="BK20" s="503" t="s">
        <v>1390</v>
      </c>
      <c r="BL20" s="494"/>
      <c r="BM20" s="495"/>
      <c r="BN20" s="495"/>
      <c r="BO20" s="495"/>
      <c r="BP20" s="495"/>
      <c r="BQ20" s="495"/>
      <c r="BR20" s="495"/>
      <c r="BS20" s="495"/>
      <c r="BT20" s="495"/>
      <c r="BU20" s="495"/>
      <c r="BV20" s="495"/>
      <c r="BW20" s="495"/>
      <c r="BX20" s="495"/>
      <c r="BY20" s="495"/>
      <c r="BZ20" s="495"/>
      <c r="CA20" s="495"/>
      <c r="CB20" s="495"/>
      <c r="CC20" s="496"/>
      <c r="CD20" s="42"/>
    </row>
    <row r="21" spans="1:82" ht="18.75" customHeight="1" x14ac:dyDescent="0.3">
      <c r="A21" s="654" t="s">
        <v>1428</v>
      </c>
      <c r="B21" s="655"/>
      <c r="C21" s="655"/>
      <c r="D21" s="655"/>
      <c r="E21" s="655"/>
      <c r="F21" s="655"/>
      <c r="G21" s="655"/>
      <c r="H21" s="655"/>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5"/>
      <c r="AM21" s="655"/>
      <c r="AN21" s="655"/>
      <c r="AO21" s="655"/>
      <c r="AP21" s="655"/>
      <c r="AQ21" s="655"/>
      <c r="AR21" s="655"/>
      <c r="AS21" s="655"/>
      <c r="AT21" s="655"/>
      <c r="AU21" s="655"/>
      <c r="AV21" s="655"/>
      <c r="AW21" s="656"/>
      <c r="AX21" s="660" t="s">
        <v>1373</v>
      </c>
      <c r="AY21" s="661"/>
      <c r="AZ21" s="661"/>
      <c r="BA21" s="661"/>
      <c r="BB21" s="661"/>
      <c r="BC21" s="661"/>
      <c r="BD21" s="661"/>
      <c r="BE21" s="661"/>
      <c r="BF21" s="661"/>
      <c r="BG21" s="661"/>
      <c r="BH21" s="661"/>
      <c r="BI21" s="661"/>
      <c r="BJ21" s="662"/>
      <c r="BK21" s="504"/>
      <c r="BL21" s="665" t="s">
        <v>5</v>
      </c>
      <c r="BM21" s="665"/>
      <c r="BN21" s="665"/>
      <c r="BO21" s="665"/>
      <c r="BP21" s="665"/>
      <c r="BQ21" s="665"/>
      <c r="BR21" s="665"/>
      <c r="BS21" s="665"/>
      <c r="BT21" s="665"/>
      <c r="BU21" s="665"/>
      <c r="BV21" s="665"/>
      <c r="BW21" s="665"/>
      <c r="BX21" s="665"/>
      <c r="BY21" s="665"/>
      <c r="BZ21" s="505"/>
      <c r="CA21" s="505"/>
      <c r="CB21" s="505"/>
      <c r="CC21" s="506"/>
      <c r="CD21" s="42"/>
    </row>
    <row r="22" spans="1:82" ht="18.75" x14ac:dyDescent="0.25">
      <c r="A22" s="657"/>
      <c r="B22" s="658"/>
      <c r="C22" s="658"/>
      <c r="D22" s="658"/>
      <c r="E22" s="658"/>
      <c r="F22" s="658"/>
      <c r="G22" s="658"/>
      <c r="H22" s="658"/>
      <c r="I22" s="658"/>
      <c r="J22" s="658"/>
      <c r="K22" s="658"/>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658"/>
      <c r="AT22" s="658"/>
      <c r="AU22" s="658"/>
      <c r="AV22" s="658"/>
      <c r="AW22" s="659"/>
      <c r="AX22" s="663"/>
      <c r="AY22" s="663"/>
      <c r="AZ22" s="663"/>
      <c r="BA22" s="663"/>
      <c r="BB22" s="663"/>
      <c r="BC22" s="663"/>
      <c r="BD22" s="663"/>
      <c r="BE22" s="663"/>
      <c r="BF22" s="663"/>
      <c r="BG22" s="663"/>
      <c r="BH22" s="663"/>
      <c r="BI22" s="663"/>
      <c r="BJ22" s="664"/>
      <c r="BK22" s="507"/>
      <c r="BL22" s="507"/>
      <c r="BM22" s="507"/>
      <c r="BN22" s="507"/>
      <c r="BO22" s="507"/>
      <c r="BP22" s="507"/>
      <c r="BQ22" s="507"/>
      <c r="BR22" s="507"/>
      <c r="BS22" s="507"/>
      <c r="BT22" s="507"/>
      <c r="BU22" s="507"/>
      <c r="BV22" s="507"/>
      <c r="BW22" s="507"/>
      <c r="BX22" s="507"/>
      <c r="BY22" s="507"/>
      <c r="BZ22" s="507"/>
      <c r="CA22" s="507"/>
      <c r="CB22" s="507"/>
      <c r="CC22" s="508"/>
    </row>
    <row r="23" spans="1:82" x14ac:dyDescent="0.25">
      <c r="A23" s="753"/>
      <c r="B23" s="754"/>
      <c r="C23" s="754"/>
      <c r="D23" s="754"/>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c r="AT23" s="754"/>
      <c r="AU23" s="754"/>
      <c r="AV23" s="754"/>
      <c r="AW23" s="754"/>
      <c r="AX23" s="754"/>
      <c r="AY23" s="754"/>
      <c r="AZ23" s="754"/>
      <c r="BA23" s="754"/>
      <c r="BB23" s="754"/>
      <c r="BC23" s="754"/>
      <c r="BD23" s="754"/>
      <c r="BE23" s="754"/>
      <c r="BF23" s="754"/>
      <c r="BG23" s="754"/>
      <c r="BH23" s="754"/>
      <c r="BI23" s="754"/>
      <c r="BJ23" s="754"/>
      <c r="BK23" s="754"/>
      <c r="BL23" s="754"/>
      <c r="BM23" s="754"/>
      <c r="BN23" s="754"/>
      <c r="BO23" s="754"/>
      <c r="BP23" s="754"/>
      <c r="BQ23" s="754"/>
      <c r="BR23" s="754"/>
      <c r="BS23" s="754"/>
      <c r="BT23" s="754"/>
      <c r="BU23" s="754"/>
      <c r="BV23" s="754"/>
      <c r="BW23" s="754"/>
      <c r="BX23" s="754"/>
      <c r="BY23" s="754"/>
      <c r="BZ23" s="754"/>
      <c r="CA23" s="754"/>
      <c r="CB23" s="754"/>
      <c r="CC23" s="755"/>
    </row>
    <row r="24" spans="1:82" ht="18.75" x14ac:dyDescent="0.3">
      <c r="A24" s="740" t="s">
        <v>1392</v>
      </c>
      <c r="B24" s="741"/>
      <c r="C24" s="741"/>
      <c r="D24" s="741"/>
      <c r="E24" s="741"/>
      <c r="F24" s="741"/>
      <c r="G24" s="741"/>
      <c r="H24" s="741"/>
      <c r="I24" s="741"/>
      <c r="J24" s="741"/>
      <c r="K24" s="741"/>
      <c r="L24" s="741"/>
      <c r="M24" s="741"/>
      <c r="N24" s="741"/>
      <c r="O24" s="741"/>
      <c r="P24" s="741"/>
      <c r="Q24" s="741"/>
      <c r="R24" s="741"/>
      <c r="S24" s="741"/>
      <c r="T24" s="741"/>
      <c r="U24" s="741"/>
      <c r="V24" s="741"/>
      <c r="W24" s="741"/>
      <c r="X24" s="741"/>
      <c r="Y24" s="741"/>
      <c r="Z24" s="741"/>
      <c r="AA24" s="741"/>
      <c r="AB24" s="741"/>
      <c r="AC24" s="741"/>
      <c r="AD24" s="741"/>
      <c r="AE24" s="741"/>
      <c r="AF24" s="742"/>
      <c r="AG24" s="756"/>
      <c r="AH24" s="743" t="s">
        <v>880</v>
      </c>
      <c r="AI24" s="652"/>
      <c r="AJ24" s="652"/>
      <c r="AK24" s="652"/>
      <c r="AL24" s="652"/>
      <c r="AM24" s="652"/>
      <c r="AN24" s="652"/>
      <c r="AO24" s="652"/>
      <c r="AP24" s="652"/>
      <c r="AQ24" s="652"/>
      <c r="AR24" s="652"/>
      <c r="AS24" s="652"/>
      <c r="AT24" s="652"/>
      <c r="AU24" s="652"/>
      <c r="AV24" s="652"/>
      <c r="AW24" s="652"/>
      <c r="AX24" s="652"/>
      <c r="AY24" s="652"/>
      <c r="AZ24" s="652"/>
      <c r="BA24" s="652"/>
      <c r="BB24" s="652"/>
      <c r="BC24" s="652"/>
      <c r="BD24" s="652"/>
      <c r="BE24" s="652"/>
      <c r="BF24" s="652"/>
      <c r="BG24" s="652"/>
      <c r="BH24" s="652"/>
      <c r="BI24" s="652"/>
      <c r="BJ24" s="652"/>
      <c r="BK24" s="652"/>
      <c r="BL24" s="652"/>
      <c r="BM24" s="652"/>
      <c r="BN24" s="652"/>
      <c r="BO24" s="652"/>
      <c r="BP24" s="652"/>
      <c r="BQ24" s="652"/>
      <c r="BR24" s="652"/>
      <c r="BS24" s="652"/>
      <c r="BT24" s="652"/>
      <c r="BU24" s="652"/>
      <c r="BV24" s="652"/>
      <c r="BW24" s="652"/>
      <c r="BX24" s="652"/>
      <c r="BY24" s="652"/>
      <c r="BZ24" s="652"/>
      <c r="CA24" s="652"/>
      <c r="CB24" s="652"/>
      <c r="CC24" s="653"/>
    </row>
    <row r="25" spans="1:82" ht="29.25" customHeight="1" x14ac:dyDescent="0.25">
      <c r="A25" s="511">
        <v>1</v>
      </c>
      <c r="B25" s="739" t="s">
        <v>1429</v>
      </c>
      <c r="C25" s="739"/>
      <c r="D25" s="739"/>
      <c r="E25" s="739"/>
      <c r="F25" s="739"/>
      <c r="G25" s="739"/>
      <c r="H25" s="739"/>
      <c r="I25" s="739"/>
      <c r="J25" s="739"/>
      <c r="K25" s="739"/>
      <c r="L25" s="739"/>
      <c r="M25" s="739"/>
      <c r="N25" s="739"/>
      <c r="O25" s="739"/>
      <c r="P25" s="739"/>
      <c r="Q25" s="739"/>
      <c r="R25" s="739"/>
      <c r="S25" s="739"/>
      <c r="T25" s="739"/>
      <c r="U25" s="739"/>
      <c r="V25" s="739"/>
      <c r="W25" s="739"/>
      <c r="X25" s="739"/>
      <c r="Y25" s="739"/>
      <c r="Z25" s="739"/>
      <c r="AA25" s="739"/>
      <c r="AB25" s="739"/>
      <c r="AC25" s="739"/>
      <c r="AD25" s="739"/>
      <c r="AE25" s="739"/>
      <c r="AF25" s="739"/>
      <c r="AG25" s="756"/>
      <c r="AH25" s="45" t="s">
        <v>1394</v>
      </c>
      <c r="AI25" s="43"/>
      <c r="AJ25" s="43"/>
      <c r="AK25" s="43"/>
      <c r="AL25" s="43"/>
      <c r="AM25" s="43"/>
      <c r="AN25" s="43"/>
      <c r="AO25" s="43"/>
      <c r="AP25" s="43"/>
      <c r="AQ25" s="43"/>
      <c r="AR25" s="43"/>
      <c r="AS25" s="43"/>
      <c r="AT25" s="43"/>
      <c r="AU25" s="43"/>
      <c r="AV25" s="43"/>
      <c r="AW25" s="758"/>
      <c r="AX25" s="758"/>
      <c r="AY25" s="758"/>
      <c r="AZ25" s="758"/>
      <c r="BA25" s="758"/>
      <c r="BB25" s="758"/>
      <c r="BC25" s="758"/>
      <c r="BD25" s="758"/>
      <c r="BE25" s="758"/>
      <c r="BF25" s="758"/>
      <c r="BG25" s="758"/>
      <c r="BH25" s="758"/>
      <c r="BI25" s="758"/>
      <c r="BJ25" s="758"/>
      <c r="BK25" s="758"/>
      <c r="BL25" s="758"/>
      <c r="BM25" s="758"/>
      <c r="BN25" s="758"/>
      <c r="BO25" s="758"/>
      <c r="BP25" s="643">
        <f>329156683.85-2097812</f>
        <v>327058871.85000002</v>
      </c>
      <c r="BQ25" s="643"/>
      <c r="BR25" s="643"/>
      <c r="BS25" s="643"/>
      <c r="BT25" s="643"/>
      <c r="BU25" s="643"/>
      <c r="BV25" s="643"/>
      <c r="BW25" s="643"/>
      <c r="BX25" s="643"/>
      <c r="BY25" s="643"/>
      <c r="BZ25" s="643"/>
      <c r="CA25" s="643"/>
      <c r="CB25" s="643"/>
      <c r="CC25" s="644"/>
    </row>
    <row r="26" spans="1:82" ht="30.75" customHeight="1" x14ac:dyDescent="0.25">
      <c r="A26" s="514">
        <v>2</v>
      </c>
      <c r="B26" s="739" t="s">
        <v>1399</v>
      </c>
      <c r="C26" s="739"/>
      <c r="D26" s="739"/>
      <c r="E26" s="739"/>
      <c r="F26" s="739"/>
      <c r="G26" s="739"/>
      <c r="H26" s="739"/>
      <c r="I26" s="739"/>
      <c r="J26" s="739"/>
      <c r="K26" s="739"/>
      <c r="L26" s="739"/>
      <c r="M26" s="739"/>
      <c r="N26" s="739"/>
      <c r="O26" s="739"/>
      <c r="P26" s="739"/>
      <c r="Q26" s="739"/>
      <c r="R26" s="739"/>
      <c r="S26" s="739"/>
      <c r="T26" s="739"/>
      <c r="U26" s="739"/>
      <c r="V26" s="739"/>
      <c r="W26" s="739"/>
      <c r="X26" s="739"/>
      <c r="Y26" s="739"/>
      <c r="Z26" s="739"/>
      <c r="AA26" s="739"/>
      <c r="AB26" s="739"/>
      <c r="AC26" s="739"/>
      <c r="AD26" s="739"/>
      <c r="AE26" s="739"/>
      <c r="AF26" s="739"/>
      <c r="AG26" s="756"/>
      <c r="AH26" s="45" t="s">
        <v>1396</v>
      </c>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643">
        <v>45988428.18</v>
      </c>
      <c r="BQ26" s="643"/>
      <c r="BR26" s="643"/>
      <c r="BS26" s="643"/>
      <c r="BT26" s="643"/>
      <c r="BU26" s="643"/>
      <c r="BV26" s="643"/>
      <c r="BW26" s="643"/>
      <c r="BX26" s="643"/>
      <c r="BY26" s="643"/>
      <c r="BZ26" s="643"/>
      <c r="CA26" s="643"/>
      <c r="CB26" s="643"/>
      <c r="CC26" s="644"/>
    </row>
    <row r="27" spans="1:82" ht="27.75" customHeight="1" x14ac:dyDescent="0.25">
      <c r="A27" s="514">
        <v>3</v>
      </c>
      <c r="B27" s="739" t="s">
        <v>1430</v>
      </c>
      <c r="C27" s="739"/>
      <c r="D27" s="739"/>
      <c r="E27" s="739"/>
      <c r="F27" s="739"/>
      <c r="G27" s="739"/>
      <c r="H27" s="739"/>
      <c r="I27" s="739"/>
      <c r="J27" s="739"/>
      <c r="K27" s="739"/>
      <c r="L27" s="739"/>
      <c r="M27" s="739"/>
      <c r="N27" s="739"/>
      <c r="O27" s="739"/>
      <c r="P27" s="739"/>
      <c r="Q27" s="739"/>
      <c r="R27" s="739"/>
      <c r="S27" s="739"/>
      <c r="T27" s="739"/>
      <c r="U27" s="739"/>
      <c r="V27" s="739"/>
      <c r="W27" s="739"/>
      <c r="X27" s="739"/>
      <c r="Y27" s="739"/>
      <c r="Z27" s="739"/>
      <c r="AA27" s="739"/>
      <c r="AB27" s="739"/>
      <c r="AC27" s="739"/>
      <c r="AD27" s="739"/>
      <c r="AE27" s="739"/>
      <c r="AF27" s="739"/>
      <c r="AG27" s="756"/>
      <c r="AH27" s="45" t="s">
        <v>1398</v>
      </c>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643">
        <v>170238988.04000002</v>
      </c>
      <c r="BQ27" s="643"/>
      <c r="BR27" s="643"/>
      <c r="BS27" s="643"/>
      <c r="BT27" s="643"/>
      <c r="BU27" s="643"/>
      <c r="BV27" s="643"/>
      <c r="BW27" s="643"/>
      <c r="BX27" s="643"/>
      <c r="BY27" s="643"/>
      <c r="BZ27" s="643"/>
      <c r="CA27" s="643"/>
      <c r="CB27" s="643"/>
      <c r="CC27" s="644"/>
    </row>
    <row r="28" spans="1:82" ht="18.75" customHeight="1" x14ac:dyDescent="0.25">
      <c r="A28" s="514">
        <v>4</v>
      </c>
      <c r="B28" s="739" t="s">
        <v>1401</v>
      </c>
      <c r="C28" s="739"/>
      <c r="D28" s="739"/>
      <c r="E28" s="739"/>
      <c r="F28" s="739"/>
      <c r="G28" s="739"/>
      <c r="H28" s="739"/>
      <c r="I28" s="739"/>
      <c r="J28" s="739"/>
      <c r="K28" s="739"/>
      <c r="L28" s="739"/>
      <c r="M28" s="739"/>
      <c r="N28" s="739"/>
      <c r="O28" s="739"/>
      <c r="P28" s="739"/>
      <c r="Q28" s="739"/>
      <c r="R28" s="739"/>
      <c r="S28" s="739"/>
      <c r="T28" s="739"/>
      <c r="U28" s="739"/>
      <c r="V28" s="739"/>
      <c r="W28" s="739"/>
      <c r="X28" s="739"/>
      <c r="Y28" s="739"/>
      <c r="Z28" s="739"/>
      <c r="AA28" s="739"/>
      <c r="AB28" s="739"/>
      <c r="AC28" s="739"/>
      <c r="AD28" s="739"/>
      <c r="AE28" s="739"/>
      <c r="AF28" s="739"/>
      <c r="AG28" s="756"/>
      <c r="AH28" s="45" t="s">
        <v>1400</v>
      </c>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643">
        <v>125631799.56</v>
      </c>
      <c r="BQ28" s="643"/>
      <c r="BR28" s="643"/>
      <c r="BS28" s="643"/>
      <c r="BT28" s="643"/>
      <c r="BU28" s="643"/>
      <c r="BV28" s="643"/>
      <c r="BW28" s="643"/>
      <c r="BX28" s="643"/>
      <c r="BY28" s="643"/>
      <c r="BZ28" s="643"/>
      <c r="CA28" s="643"/>
      <c r="CB28" s="643"/>
      <c r="CC28" s="644"/>
    </row>
    <row r="29" spans="1:82" ht="18.75" customHeight="1" x14ac:dyDescent="0.25">
      <c r="A29" s="514">
        <v>5</v>
      </c>
      <c r="B29" s="739" t="s">
        <v>1431</v>
      </c>
      <c r="C29" s="739"/>
      <c r="D29" s="739"/>
      <c r="E29" s="739"/>
      <c r="F29" s="739"/>
      <c r="G29" s="739"/>
      <c r="H29" s="739"/>
      <c r="I29" s="739"/>
      <c r="J29" s="739"/>
      <c r="K29" s="739"/>
      <c r="L29" s="739"/>
      <c r="M29" s="739"/>
      <c r="N29" s="739"/>
      <c r="O29" s="739"/>
      <c r="P29" s="739"/>
      <c r="Q29" s="739"/>
      <c r="R29" s="739"/>
      <c r="S29" s="739"/>
      <c r="T29" s="739"/>
      <c r="U29" s="739"/>
      <c r="V29" s="739"/>
      <c r="W29" s="739"/>
      <c r="X29" s="739"/>
      <c r="Y29" s="739"/>
      <c r="Z29" s="739"/>
      <c r="AA29" s="739"/>
      <c r="AB29" s="739"/>
      <c r="AC29" s="739"/>
      <c r="AD29" s="739"/>
      <c r="AE29" s="739"/>
      <c r="AF29" s="739"/>
      <c r="AG29" s="756"/>
      <c r="AH29" s="45" t="s">
        <v>1402</v>
      </c>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643">
        <v>14281999.560000001</v>
      </c>
      <c r="BQ29" s="643"/>
      <c r="BR29" s="643"/>
      <c r="BS29" s="643"/>
      <c r="BT29" s="643"/>
      <c r="BU29" s="643"/>
      <c r="BV29" s="643"/>
      <c r="BW29" s="643"/>
      <c r="BX29" s="643"/>
      <c r="BY29" s="643"/>
      <c r="BZ29" s="643"/>
      <c r="CA29" s="643"/>
      <c r="CB29" s="643"/>
      <c r="CC29" s="644"/>
    </row>
    <row r="30" spans="1:82" ht="18.75" customHeight="1" x14ac:dyDescent="0.25">
      <c r="A30" s="514">
        <v>6</v>
      </c>
      <c r="B30" s="739" t="s">
        <v>1432</v>
      </c>
      <c r="C30" s="739"/>
      <c r="D30" s="739"/>
      <c r="E30" s="739"/>
      <c r="F30" s="739"/>
      <c r="G30" s="739"/>
      <c r="H30" s="739"/>
      <c r="I30" s="739"/>
      <c r="J30" s="739"/>
      <c r="K30" s="739"/>
      <c r="L30" s="739"/>
      <c r="M30" s="739"/>
      <c r="N30" s="739"/>
      <c r="O30" s="739"/>
      <c r="P30" s="739"/>
      <c r="Q30" s="739"/>
      <c r="R30" s="739"/>
      <c r="S30" s="739"/>
      <c r="T30" s="739"/>
      <c r="U30" s="739"/>
      <c r="V30" s="739"/>
      <c r="W30" s="739"/>
      <c r="X30" s="739"/>
      <c r="Y30" s="739"/>
      <c r="Z30" s="739"/>
      <c r="AA30" s="739"/>
      <c r="AB30" s="739"/>
      <c r="AC30" s="739"/>
      <c r="AD30" s="739"/>
      <c r="AE30" s="739"/>
      <c r="AF30" s="739"/>
      <c r="AG30" s="756"/>
      <c r="AH30" s="45" t="s">
        <v>1404</v>
      </c>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643">
        <v>467395218.11999995</v>
      </c>
      <c r="BQ30" s="643"/>
      <c r="BR30" s="643"/>
      <c r="BS30" s="643"/>
      <c r="BT30" s="643"/>
      <c r="BU30" s="643"/>
      <c r="BV30" s="643"/>
      <c r="BW30" s="643"/>
      <c r="BX30" s="643"/>
      <c r="BY30" s="643"/>
      <c r="BZ30" s="643"/>
      <c r="CA30" s="643"/>
      <c r="CB30" s="643"/>
      <c r="CC30" s="644"/>
    </row>
    <row r="31" spans="1:82" ht="18.75" customHeight="1" x14ac:dyDescent="0.25">
      <c r="A31" s="514">
        <v>7</v>
      </c>
      <c r="B31" s="739" t="s">
        <v>1405</v>
      </c>
      <c r="C31" s="739"/>
      <c r="D31" s="739"/>
      <c r="E31" s="739"/>
      <c r="F31" s="739"/>
      <c r="G31" s="739"/>
      <c r="H31" s="739"/>
      <c r="I31" s="739"/>
      <c r="J31" s="739"/>
      <c r="K31" s="739"/>
      <c r="L31" s="739"/>
      <c r="M31" s="739"/>
      <c r="N31" s="739"/>
      <c r="O31" s="739"/>
      <c r="P31" s="739"/>
      <c r="Q31" s="739"/>
      <c r="R31" s="739"/>
      <c r="S31" s="739"/>
      <c r="T31" s="739"/>
      <c r="U31" s="739"/>
      <c r="V31" s="739"/>
      <c r="W31" s="739"/>
      <c r="X31" s="739"/>
      <c r="Y31" s="739"/>
      <c r="Z31" s="739"/>
      <c r="AA31" s="739"/>
      <c r="AB31" s="739"/>
      <c r="AC31" s="739"/>
      <c r="AD31" s="739"/>
      <c r="AE31" s="739"/>
      <c r="AF31" s="739"/>
      <c r="AG31" s="756"/>
      <c r="AH31" s="45" t="s">
        <v>1406</v>
      </c>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737"/>
      <c r="BQ31" s="737"/>
      <c r="BR31" s="737"/>
      <c r="BS31" s="737"/>
      <c r="BT31" s="737"/>
      <c r="BU31" s="737"/>
      <c r="BV31" s="737"/>
      <c r="BW31" s="737"/>
      <c r="BX31" s="737"/>
      <c r="BY31" s="737"/>
      <c r="BZ31" s="737"/>
      <c r="CA31" s="737"/>
      <c r="CB31" s="737"/>
      <c r="CC31" s="738"/>
    </row>
    <row r="32" spans="1:82" ht="18.75" customHeight="1" x14ac:dyDescent="0.25">
      <c r="A32" s="514">
        <v>8</v>
      </c>
      <c r="B32" s="739" t="s">
        <v>1407</v>
      </c>
      <c r="C32" s="739"/>
      <c r="D32" s="739"/>
      <c r="E32" s="739"/>
      <c r="F32" s="739"/>
      <c r="G32" s="739"/>
      <c r="H32" s="739"/>
      <c r="I32" s="739"/>
      <c r="J32" s="739"/>
      <c r="K32" s="739"/>
      <c r="L32" s="739"/>
      <c r="M32" s="739"/>
      <c r="N32" s="739"/>
      <c r="O32" s="739"/>
      <c r="P32" s="739"/>
      <c r="Q32" s="739"/>
      <c r="R32" s="739"/>
      <c r="S32" s="739"/>
      <c r="T32" s="739"/>
      <c r="U32" s="739"/>
      <c r="V32" s="739"/>
      <c r="W32" s="739"/>
      <c r="X32" s="739"/>
      <c r="Y32" s="739"/>
      <c r="Z32" s="739"/>
      <c r="AA32" s="739"/>
      <c r="AB32" s="739"/>
      <c r="AC32" s="739"/>
      <c r="AD32" s="739"/>
      <c r="AE32" s="739"/>
      <c r="AF32" s="739"/>
      <c r="AG32" s="756"/>
      <c r="AH32" s="45" t="s">
        <v>1408</v>
      </c>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737"/>
      <c r="BQ32" s="737"/>
      <c r="BR32" s="737"/>
      <c r="BS32" s="737"/>
      <c r="BT32" s="737"/>
      <c r="BU32" s="737"/>
      <c r="BV32" s="737"/>
      <c r="BW32" s="737"/>
      <c r="BX32" s="737"/>
      <c r="BY32" s="737"/>
      <c r="BZ32" s="737"/>
      <c r="CA32" s="737"/>
      <c r="CB32" s="737"/>
      <c r="CC32" s="738"/>
    </row>
    <row r="33" spans="1:81" ht="18.75" customHeight="1" x14ac:dyDescent="0.3">
      <c r="A33" s="517">
        <v>9</v>
      </c>
      <c r="B33" s="739" t="s">
        <v>1433</v>
      </c>
      <c r="C33" s="739"/>
      <c r="D33" s="739"/>
      <c r="E33" s="739"/>
      <c r="F33" s="739"/>
      <c r="G33" s="739"/>
      <c r="H33" s="739"/>
      <c r="I33" s="739"/>
      <c r="J33" s="739"/>
      <c r="K33" s="739"/>
      <c r="L33" s="739"/>
      <c r="M33" s="739"/>
      <c r="N33" s="739"/>
      <c r="O33" s="739"/>
      <c r="P33" s="739"/>
      <c r="Q33" s="739"/>
      <c r="R33" s="739"/>
      <c r="S33" s="739"/>
      <c r="T33" s="739"/>
      <c r="U33" s="739"/>
      <c r="V33" s="739"/>
      <c r="W33" s="739"/>
      <c r="X33" s="739"/>
      <c r="Y33" s="739"/>
      <c r="Z33" s="739"/>
      <c r="AA33" s="739"/>
      <c r="AB33" s="739"/>
      <c r="AC33" s="739"/>
      <c r="AD33" s="739"/>
      <c r="AE33" s="739"/>
      <c r="AF33" s="739"/>
      <c r="AG33" s="756"/>
      <c r="AH33" s="729" t="s">
        <v>1410</v>
      </c>
      <c r="AI33" s="647"/>
      <c r="AJ33" s="647"/>
      <c r="AK33" s="647"/>
      <c r="AL33" s="647"/>
      <c r="AM33" s="647"/>
      <c r="AN33" s="647"/>
      <c r="AO33" s="647"/>
      <c r="AP33" s="647"/>
      <c r="AQ33" s="647"/>
      <c r="AR33" s="647"/>
      <c r="AS33" s="647"/>
      <c r="AT33" s="647"/>
      <c r="AU33" s="647"/>
      <c r="AV33" s="647"/>
      <c r="AW33" s="647"/>
      <c r="AX33" s="647"/>
      <c r="AY33" s="647"/>
      <c r="AZ33" s="647"/>
      <c r="BA33" s="647"/>
      <c r="BB33" s="647"/>
      <c r="BC33" s="647"/>
      <c r="BD33" s="647"/>
      <c r="BE33" s="647"/>
      <c r="BF33" s="647"/>
      <c r="BG33" s="647"/>
      <c r="BH33" s="647"/>
      <c r="BI33" s="647"/>
      <c r="BJ33" s="647"/>
      <c r="BK33" s="647"/>
      <c r="BL33" s="647"/>
      <c r="BM33" s="647"/>
      <c r="BN33" s="647"/>
      <c r="BO33" s="647"/>
      <c r="BP33" s="730">
        <f>SUM(BP25:CC32)</f>
        <v>1150595305.3099999</v>
      </c>
      <c r="BQ33" s="730"/>
      <c r="BR33" s="730"/>
      <c r="BS33" s="730"/>
      <c r="BT33" s="730"/>
      <c r="BU33" s="730"/>
      <c r="BV33" s="730"/>
      <c r="BW33" s="730"/>
      <c r="BX33" s="730"/>
      <c r="BY33" s="730"/>
      <c r="BZ33" s="730"/>
      <c r="CA33" s="730"/>
      <c r="CB33" s="730"/>
      <c r="CC33" s="731"/>
    </row>
    <row r="34" spans="1:81" ht="15.75" customHeight="1" thickBot="1" x14ac:dyDescent="0.3">
      <c r="A34" s="526">
        <v>10</v>
      </c>
      <c r="B34" s="739"/>
      <c r="C34" s="739"/>
      <c r="D34" s="739"/>
      <c r="E34" s="739"/>
      <c r="F34" s="739"/>
      <c r="G34" s="739"/>
      <c r="H34" s="739"/>
      <c r="I34" s="739"/>
      <c r="J34" s="739"/>
      <c r="K34" s="739"/>
      <c r="L34" s="739"/>
      <c r="M34" s="739"/>
      <c r="N34" s="739"/>
      <c r="O34" s="739"/>
      <c r="P34" s="739"/>
      <c r="Q34" s="739"/>
      <c r="R34" s="739"/>
      <c r="S34" s="739"/>
      <c r="T34" s="739"/>
      <c r="U34" s="739"/>
      <c r="V34" s="739"/>
      <c r="W34" s="739"/>
      <c r="X34" s="739"/>
      <c r="Y34" s="739"/>
      <c r="Z34" s="739"/>
      <c r="AA34" s="739"/>
      <c r="AB34" s="739"/>
      <c r="AC34" s="739"/>
      <c r="AD34" s="739"/>
      <c r="AE34" s="739"/>
      <c r="AF34" s="739"/>
      <c r="AG34" s="757"/>
      <c r="AH34" s="527"/>
      <c r="AI34" s="520"/>
      <c r="AJ34" s="520"/>
      <c r="AK34" s="520"/>
      <c r="AL34" s="520"/>
      <c r="AM34" s="520"/>
      <c r="AN34" s="520"/>
      <c r="AO34" s="520"/>
      <c r="AP34" s="520"/>
      <c r="AQ34" s="520"/>
      <c r="AR34" s="520"/>
      <c r="AS34" s="520"/>
      <c r="AT34" s="520"/>
      <c r="AU34" s="520"/>
      <c r="AV34" s="520"/>
      <c r="AW34" s="520"/>
      <c r="AX34" s="520"/>
      <c r="AY34" s="520"/>
      <c r="AZ34" s="520"/>
      <c r="BA34" s="520"/>
      <c r="BB34" s="520"/>
      <c r="BC34" s="520"/>
      <c r="BD34" s="520"/>
      <c r="BE34" s="520"/>
      <c r="BF34" s="520"/>
      <c r="BG34" s="520"/>
      <c r="BH34" s="520"/>
      <c r="BI34" s="520"/>
      <c r="BJ34" s="520"/>
      <c r="BK34" s="520"/>
      <c r="BL34" s="520"/>
      <c r="BM34" s="520"/>
      <c r="BN34" s="520"/>
      <c r="BO34" s="520"/>
      <c r="BP34" s="520"/>
      <c r="BQ34" s="520"/>
      <c r="BR34" s="520"/>
      <c r="BS34" s="520"/>
      <c r="BT34" s="520"/>
      <c r="BU34" s="520"/>
      <c r="BV34" s="520"/>
      <c r="BW34" s="520"/>
      <c r="BX34" s="520"/>
      <c r="BY34" s="520"/>
      <c r="BZ34" s="520"/>
      <c r="CA34" s="520"/>
      <c r="CB34" s="520"/>
      <c r="CC34" s="521"/>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46">
    <mergeCell ref="A7:CC7"/>
    <mergeCell ref="A1:CC2"/>
    <mergeCell ref="A4:CC4"/>
    <mergeCell ref="AL5:AL6"/>
    <mergeCell ref="A6:AK6"/>
    <mergeCell ref="AM6:CC6"/>
    <mergeCell ref="A16:CC16"/>
    <mergeCell ref="N17:BJ18"/>
    <mergeCell ref="BL18:CC18"/>
    <mergeCell ref="A19:CC19"/>
    <mergeCell ref="M20:AW20"/>
    <mergeCell ref="K8:CC8"/>
    <mergeCell ref="A9:AL9"/>
    <mergeCell ref="AM9:CC9"/>
    <mergeCell ref="A10:AL15"/>
    <mergeCell ref="AM10:CC12"/>
    <mergeCell ref="AM13:CC13"/>
    <mergeCell ref="AM14:CC15"/>
    <mergeCell ref="B29:AF29"/>
    <mergeCell ref="BP29:CC29"/>
    <mergeCell ref="B34:AF34"/>
    <mergeCell ref="A21:AW22"/>
    <mergeCell ref="AX21:BJ22"/>
    <mergeCell ref="BL21:BY21"/>
    <mergeCell ref="B33:AF33"/>
    <mergeCell ref="AH33:BO33"/>
    <mergeCell ref="BP33:CC33"/>
    <mergeCell ref="A23:CC23"/>
    <mergeCell ref="A24:AF24"/>
    <mergeCell ref="AG24:AG34"/>
    <mergeCell ref="AH24:CC24"/>
    <mergeCell ref="B25:AF25"/>
    <mergeCell ref="AW25:BO25"/>
    <mergeCell ref="BP25:CC25"/>
    <mergeCell ref="B26:AF26"/>
    <mergeCell ref="BP26:CC26"/>
    <mergeCell ref="B27:AF27"/>
    <mergeCell ref="BP27:CC27"/>
    <mergeCell ref="B28:AF28"/>
    <mergeCell ref="BP28:CC28"/>
    <mergeCell ref="B30:AF30"/>
    <mergeCell ref="BP30:CC30"/>
    <mergeCell ref="B31:AF31"/>
    <mergeCell ref="BP31:CC31"/>
    <mergeCell ref="B32:AF32"/>
    <mergeCell ref="BP32:CC32"/>
  </mergeCells>
  <printOptions horizontalCentered="1"/>
  <pageMargins left="0.39370078740157483" right="0.39370078740157483" top="0.39370078740157483" bottom="0.39370078740157483" header="0" footer="0"/>
  <pageSetup scale="7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I8"/>
  <sheetViews>
    <sheetView showGridLines="0" zoomScale="96" zoomScaleNormal="96" workbookViewId="0">
      <selection activeCell="B3" sqref="B3:CC3"/>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50" width="1.7109375" customWidth="1"/>
    <col min="51" max="51" width="2.140625" customWidth="1"/>
    <col min="52" max="118" width="1.7109375" customWidth="1"/>
    <col min="270" max="270" width="1.42578125" customWidth="1"/>
    <col min="271" max="340" width="1.7109375" customWidth="1"/>
    <col min="526" max="526" width="1.42578125" customWidth="1"/>
    <col min="527" max="596" width="1.7109375" customWidth="1"/>
    <col min="782" max="782" width="1.42578125" customWidth="1"/>
    <col min="783" max="852" width="1.7109375" customWidth="1"/>
    <col min="1038" max="1038" width="1.42578125" customWidth="1"/>
    <col min="1039" max="1108" width="1.7109375" customWidth="1"/>
    <col min="1294" max="1294" width="1.42578125" customWidth="1"/>
    <col min="1295" max="1364" width="1.7109375" customWidth="1"/>
    <col min="1550" max="1550" width="1.42578125" customWidth="1"/>
    <col min="1551" max="1620" width="1.7109375" customWidth="1"/>
    <col min="1806" max="1806" width="1.42578125" customWidth="1"/>
    <col min="1807" max="1876" width="1.7109375" customWidth="1"/>
    <col min="2062" max="2062" width="1.42578125" customWidth="1"/>
    <col min="2063" max="2132" width="1.7109375" customWidth="1"/>
    <col min="2318" max="2318" width="1.42578125" customWidth="1"/>
    <col min="2319" max="2388" width="1.7109375" customWidth="1"/>
    <col min="2574" max="2574" width="1.42578125" customWidth="1"/>
    <col min="2575" max="2644" width="1.7109375" customWidth="1"/>
    <col min="2830" max="2830" width="1.42578125" customWidth="1"/>
    <col min="2831" max="2900" width="1.7109375" customWidth="1"/>
    <col min="3086" max="3086" width="1.42578125" customWidth="1"/>
    <col min="3087" max="3156" width="1.7109375" customWidth="1"/>
    <col min="3342" max="3342" width="1.42578125" customWidth="1"/>
    <col min="3343" max="3412" width="1.7109375" customWidth="1"/>
    <col min="3598" max="3598" width="1.42578125" customWidth="1"/>
    <col min="3599" max="3668" width="1.7109375" customWidth="1"/>
    <col min="3854" max="3854" width="1.42578125" customWidth="1"/>
    <col min="3855" max="3924" width="1.7109375" customWidth="1"/>
    <col min="4110" max="4110" width="1.42578125" customWidth="1"/>
    <col min="4111" max="4180" width="1.7109375" customWidth="1"/>
    <col min="4366" max="4366" width="1.42578125" customWidth="1"/>
    <col min="4367" max="4436" width="1.7109375" customWidth="1"/>
    <col min="4622" max="4622" width="1.42578125" customWidth="1"/>
    <col min="4623" max="4692" width="1.7109375" customWidth="1"/>
    <col min="4878" max="4878" width="1.42578125" customWidth="1"/>
    <col min="4879" max="4948" width="1.7109375" customWidth="1"/>
    <col min="5134" max="5134" width="1.42578125" customWidth="1"/>
    <col min="5135" max="5204" width="1.7109375" customWidth="1"/>
    <col min="5390" max="5390" width="1.42578125" customWidth="1"/>
    <col min="5391" max="5460" width="1.7109375" customWidth="1"/>
    <col min="5646" max="5646" width="1.42578125" customWidth="1"/>
    <col min="5647" max="5716" width="1.7109375" customWidth="1"/>
    <col min="5902" max="5902" width="1.42578125" customWidth="1"/>
    <col min="5903" max="5972" width="1.7109375" customWidth="1"/>
    <col min="6158" max="6158" width="1.42578125" customWidth="1"/>
    <col min="6159" max="6228" width="1.7109375" customWidth="1"/>
    <col min="6414" max="6414" width="1.42578125" customWidth="1"/>
    <col min="6415" max="6484" width="1.7109375" customWidth="1"/>
    <col min="6670" max="6670" width="1.42578125" customWidth="1"/>
    <col min="6671" max="6740" width="1.7109375" customWidth="1"/>
    <col min="6926" max="6926" width="1.42578125" customWidth="1"/>
    <col min="6927" max="6996" width="1.7109375" customWidth="1"/>
    <col min="7182" max="7182" width="1.42578125" customWidth="1"/>
    <col min="7183" max="7252" width="1.7109375" customWidth="1"/>
    <col min="7438" max="7438" width="1.42578125" customWidth="1"/>
    <col min="7439" max="7508" width="1.7109375" customWidth="1"/>
    <col min="7694" max="7694" width="1.42578125" customWidth="1"/>
    <col min="7695" max="7764" width="1.7109375" customWidth="1"/>
    <col min="7950" max="7950" width="1.42578125" customWidth="1"/>
    <col min="7951" max="8020" width="1.7109375" customWidth="1"/>
    <col min="8206" max="8206" width="1.42578125" customWidth="1"/>
    <col min="8207" max="8276" width="1.7109375" customWidth="1"/>
    <col min="8462" max="8462" width="1.42578125" customWidth="1"/>
    <col min="8463" max="8532" width="1.7109375" customWidth="1"/>
    <col min="8718" max="8718" width="1.42578125" customWidth="1"/>
    <col min="8719" max="8788" width="1.7109375" customWidth="1"/>
    <col min="8974" max="8974" width="1.42578125" customWidth="1"/>
    <col min="8975" max="9044" width="1.7109375" customWidth="1"/>
    <col min="9230" max="9230" width="1.42578125" customWidth="1"/>
    <col min="9231" max="9300" width="1.7109375" customWidth="1"/>
    <col min="9486" max="9486" width="1.42578125" customWidth="1"/>
    <col min="9487" max="9556" width="1.7109375" customWidth="1"/>
    <col min="9742" max="9742" width="1.42578125" customWidth="1"/>
    <col min="9743" max="9812" width="1.7109375" customWidth="1"/>
    <col min="9998" max="9998" width="1.42578125" customWidth="1"/>
    <col min="9999" max="10068" width="1.7109375" customWidth="1"/>
    <col min="10254" max="10254" width="1.42578125" customWidth="1"/>
    <col min="10255" max="10324" width="1.7109375" customWidth="1"/>
    <col min="10510" max="10510" width="1.42578125" customWidth="1"/>
    <col min="10511" max="10580" width="1.7109375" customWidth="1"/>
    <col min="10766" max="10766" width="1.42578125" customWidth="1"/>
    <col min="10767" max="10836" width="1.7109375" customWidth="1"/>
    <col min="11022" max="11022" width="1.42578125" customWidth="1"/>
    <col min="11023" max="11092" width="1.7109375" customWidth="1"/>
    <col min="11278" max="11278" width="1.42578125" customWidth="1"/>
    <col min="11279" max="11348" width="1.7109375" customWidth="1"/>
    <col min="11534" max="11534" width="1.42578125" customWidth="1"/>
    <col min="11535" max="11604" width="1.7109375" customWidth="1"/>
    <col min="11790" max="11790" width="1.42578125" customWidth="1"/>
    <col min="11791" max="11860" width="1.7109375" customWidth="1"/>
    <col min="12046" max="12046" width="1.42578125" customWidth="1"/>
    <col min="12047" max="12116" width="1.7109375" customWidth="1"/>
    <col min="12302" max="12302" width="1.42578125" customWidth="1"/>
    <col min="12303" max="12372" width="1.7109375" customWidth="1"/>
    <col min="12558" max="12558" width="1.42578125" customWidth="1"/>
    <col min="12559" max="12628" width="1.7109375" customWidth="1"/>
    <col min="12814" max="12814" width="1.42578125" customWidth="1"/>
    <col min="12815" max="12884" width="1.7109375" customWidth="1"/>
    <col min="13070" max="13070" width="1.42578125" customWidth="1"/>
    <col min="13071" max="13140" width="1.7109375" customWidth="1"/>
    <col min="13326" max="13326" width="1.42578125" customWidth="1"/>
    <col min="13327" max="13396" width="1.7109375" customWidth="1"/>
    <col min="13582" max="13582" width="1.42578125" customWidth="1"/>
    <col min="13583" max="13652" width="1.7109375" customWidth="1"/>
    <col min="13838" max="13838" width="1.42578125" customWidth="1"/>
    <col min="13839" max="13908" width="1.7109375" customWidth="1"/>
    <col min="14094" max="14094" width="1.42578125" customWidth="1"/>
    <col min="14095" max="14164" width="1.7109375" customWidth="1"/>
    <col min="14350" max="14350" width="1.42578125" customWidth="1"/>
    <col min="14351" max="14420" width="1.7109375" customWidth="1"/>
    <col min="14606" max="14606" width="1.42578125" customWidth="1"/>
    <col min="14607" max="14676" width="1.7109375" customWidth="1"/>
    <col min="14862" max="14862" width="1.42578125" customWidth="1"/>
    <col min="14863" max="14932" width="1.7109375" customWidth="1"/>
    <col min="15118" max="15118" width="1.42578125" customWidth="1"/>
    <col min="15119" max="15188" width="1.7109375" customWidth="1"/>
    <col min="15374" max="15374" width="1.42578125" customWidth="1"/>
    <col min="15375" max="15444" width="1.7109375" customWidth="1"/>
    <col min="15630" max="15630" width="1.42578125" customWidth="1"/>
    <col min="15631" max="15700" width="1.7109375" customWidth="1"/>
    <col min="15886" max="15886" width="1.42578125" customWidth="1"/>
    <col min="15887" max="15956" width="1.7109375" customWidth="1"/>
    <col min="16142" max="16142" width="1.42578125" customWidth="1"/>
    <col min="16143" max="16212" width="1.7109375" customWidth="1"/>
  </cols>
  <sheetData>
    <row r="1" spans="2:113" ht="15" customHeight="1" x14ac:dyDescent="0.25">
      <c r="B1" s="629" t="s">
        <v>1357</v>
      </c>
      <c r="C1" s="630"/>
      <c r="D1" s="630"/>
      <c r="E1" s="630"/>
      <c r="F1" s="630"/>
      <c r="G1" s="630"/>
      <c r="H1" s="630"/>
      <c r="I1" s="630"/>
      <c r="J1" s="630"/>
      <c r="K1" s="630"/>
      <c r="L1" s="630"/>
      <c r="M1" s="630"/>
      <c r="N1" s="630"/>
      <c r="O1" s="630"/>
      <c r="P1" s="630"/>
      <c r="Q1" s="630"/>
      <c r="R1" s="630"/>
      <c r="S1" s="630"/>
      <c r="T1" s="630"/>
      <c r="U1" s="630"/>
      <c r="V1" s="630"/>
      <c r="W1" s="630"/>
      <c r="X1" s="630"/>
      <c r="Y1" s="630"/>
      <c r="Z1" s="630"/>
      <c r="AA1" s="630"/>
      <c r="AB1" s="630"/>
      <c r="AC1" s="630"/>
      <c r="AD1" s="630"/>
      <c r="AE1" s="630"/>
      <c r="AF1" s="630"/>
      <c r="AG1" s="630"/>
      <c r="AH1" s="630"/>
      <c r="AI1" s="630"/>
      <c r="AJ1" s="630"/>
      <c r="AK1" s="630"/>
      <c r="AL1" s="630"/>
      <c r="AM1" s="630"/>
      <c r="AN1" s="630"/>
      <c r="AO1" s="630"/>
      <c r="AP1" s="630"/>
      <c r="AQ1" s="630"/>
      <c r="AR1" s="630"/>
      <c r="AS1" s="630"/>
      <c r="AT1" s="630"/>
      <c r="AU1" s="630"/>
      <c r="AV1" s="630"/>
      <c r="AW1" s="630"/>
      <c r="AX1" s="630"/>
      <c r="AY1" s="630"/>
      <c r="AZ1" s="63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1"/>
    </row>
    <row r="2" spans="2:113" ht="15" customHeight="1" x14ac:dyDescent="0.25">
      <c r="B2" s="632"/>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633"/>
      <c r="CD2" s="633"/>
      <c r="CE2" s="633"/>
      <c r="CF2" s="633"/>
      <c r="CG2" s="633"/>
      <c r="CH2" s="633"/>
      <c r="CI2" s="633"/>
      <c r="CJ2" s="633"/>
      <c r="CK2" s="633"/>
      <c r="CL2" s="633"/>
      <c r="CM2" s="633"/>
      <c r="CN2" s="633"/>
      <c r="CO2" s="633"/>
      <c r="CP2" s="633"/>
      <c r="CQ2" s="633"/>
      <c r="CR2" s="633"/>
      <c r="CS2" s="633"/>
      <c r="CT2" s="633"/>
      <c r="CU2" s="633"/>
      <c r="CV2" s="633"/>
      <c r="CW2" s="633"/>
      <c r="CX2" s="633"/>
      <c r="CY2" s="633"/>
      <c r="CZ2" s="633"/>
      <c r="DA2" s="634"/>
    </row>
    <row r="3" spans="2:113" ht="23.25" x14ac:dyDescent="0.25">
      <c r="B3" s="635" t="s">
        <v>1492</v>
      </c>
      <c r="C3" s="636"/>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c r="BH3" s="636"/>
      <c r="BI3" s="636"/>
      <c r="BJ3" s="636"/>
      <c r="BK3" s="636"/>
      <c r="BL3" s="636"/>
      <c r="BM3" s="636"/>
      <c r="BN3" s="636"/>
      <c r="BO3" s="636"/>
      <c r="BP3" s="636"/>
      <c r="BQ3" s="636"/>
      <c r="BR3" s="636"/>
      <c r="BS3" s="636"/>
      <c r="BT3" s="636"/>
      <c r="BU3" s="636"/>
      <c r="BV3" s="636"/>
      <c r="BW3" s="636"/>
      <c r="BX3" s="636"/>
      <c r="BY3" s="636"/>
      <c r="BZ3" s="636"/>
      <c r="CA3" s="636"/>
      <c r="CB3" s="636"/>
      <c r="CC3" s="636"/>
      <c r="CD3" s="478"/>
      <c r="CE3" s="478"/>
      <c r="CF3" s="478"/>
      <c r="CG3" s="478"/>
      <c r="CH3" s="478"/>
      <c r="CI3" s="478"/>
      <c r="CJ3" s="478"/>
      <c r="CK3" s="478"/>
      <c r="CL3" s="478"/>
      <c r="CM3" s="478"/>
      <c r="CN3" s="478"/>
      <c r="CO3" s="478"/>
      <c r="CP3" s="478"/>
      <c r="CQ3" s="478"/>
      <c r="CR3" s="478"/>
      <c r="CS3" s="478"/>
      <c r="CT3" s="478"/>
      <c r="CU3" s="478"/>
      <c r="CV3" s="478"/>
      <c r="CW3" s="478"/>
      <c r="CX3" s="478"/>
      <c r="CY3" s="478"/>
      <c r="CZ3" s="478"/>
      <c r="DA3" s="479"/>
    </row>
    <row r="4" spans="2:113" s="1" customFormat="1" ht="23.25" x14ac:dyDescent="0.25">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row>
    <row r="5" spans="2:113" x14ac:dyDescent="0.25">
      <c r="B5" s="637" t="s">
        <v>1358</v>
      </c>
      <c r="C5" s="637"/>
      <c r="D5" s="637"/>
      <c r="E5" s="637"/>
      <c r="F5" s="637"/>
      <c r="G5" s="637"/>
      <c r="H5" s="637"/>
      <c r="I5" s="637" t="s">
        <v>1359</v>
      </c>
      <c r="J5" s="637"/>
      <c r="K5" s="637"/>
      <c r="L5" s="637"/>
      <c r="M5" s="637"/>
      <c r="N5" s="637"/>
      <c r="O5" s="637"/>
      <c r="P5" s="637"/>
      <c r="Q5" s="637"/>
      <c r="R5" s="637"/>
      <c r="S5" s="637"/>
      <c r="T5" s="637"/>
      <c r="U5" s="638" t="s">
        <v>1360</v>
      </c>
      <c r="V5" s="638"/>
      <c r="W5" s="638"/>
      <c r="X5" s="638"/>
      <c r="Y5" s="638"/>
      <c r="Z5" s="638"/>
      <c r="AA5" s="638"/>
      <c r="AB5" s="638"/>
      <c r="AC5" s="638"/>
      <c r="AD5" s="638"/>
      <c r="AE5" s="638"/>
      <c r="AF5" s="637" t="s">
        <v>1361</v>
      </c>
      <c r="AG5" s="637"/>
      <c r="AH5" s="637"/>
      <c r="AI5" s="637"/>
      <c r="AJ5" s="637"/>
      <c r="AK5" s="637"/>
      <c r="AL5" s="637"/>
      <c r="AM5" s="637" t="s">
        <v>1362</v>
      </c>
      <c r="AN5" s="637"/>
      <c r="AO5" s="637"/>
      <c r="AP5" s="637"/>
      <c r="AQ5" s="637"/>
      <c r="AR5" s="637"/>
      <c r="AS5" s="637"/>
      <c r="AT5" s="637" t="s">
        <v>1363</v>
      </c>
      <c r="AU5" s="637"/>
      <c r="AV5" s="637"/>
      <c r="AW5" s="637"/>
      <c r="AX5" s="637"/>
      <c r="AY5" s="637"/>
      <c r="AZ5" s="615" t="s">
        <v>1364</v>
      </c>
      <c r="BA5" s="615"/>
      <c r="BB5" s="615"/>
      <c r="BC5" s="615"/>
      <c r="BD5" s="615"/>
      <c r="BE5" s="615"/>
      <c r="BF5" s="615"/>
      <c r="BG5" s="615"/>
      <c r="BH5" s="615"/>
      <c r="BI5" s="615"/>
      <c r="BJ5" s="615"/>
      <c r="BK5" s="615"/>
      <c r="BL5" s="615" t="s">
        <v>1365</v>
      </c>
      <c r="BM5" s="615"/>
      <c r="BN5" s="615"/>
      <c r="BO5" s="615"/>
      <c r="BP5" s="615"/>
      <c r="BQ5" s="615"/>
      <c r="BR5" s="615"/>
      <c r="BS5" s="615"/>
      <c r="BT5" s="615"/>
      <c r="BU5" s="615"/>
      <c r="BV5" s="615"/>
      <c r="BW5" s="615"/>
      <c r="BX5" s="615"/>
      <c r="BY5" s="615"/>
      <c r="BZ5" s="615"/>
      <c r="CA5" s="615"/>
      <c r="CB5" s="615"/>
      <c r="CC5" s="615"/>
      <c r="CD5" s="615" t="s">
        <v>878</v>
      </c>
      <c r="CE5" s="615"/>
      <c r="CF5" s="615"/>
      <c r="CG5" s="615"/>
      <c r="CH5" s="615"/>
      <c r="CI5" s="615"/>
      <c r="CJ5" s="615"/>
      <c r="CK5" s="615"/>
      <c r="CL5" s="615"/>
      <c r="CM5" s="615"/>
      <c r="CN5" s="615"/>
      <c r="CO5" s="615"/>
      <c r="CP5" s="615"/>
      <c r="CQ5" s="615"/>
      <c r="CR5" s="615"/>
      <c r="CS5" s="615"/>
      <c r="CT5" s="615"/>
      <c r="CU5" s="615"/>
      <c r="CV5" s="615"/>
      <c r="CW5" s="615"/>
      <c r="CX5" s="615"/>
      <c r="CY5" s="615"/>
      <c r="CZ5" s="615"/>
      <c r="DA5" s="615"/>
      <c r="DB5" s="615"/>
      <c r="DC5" s="615"/>
    </row>
    <row r="6" spans="2:113" x14ac:dyDescent="0.25">
      <c r="B6" s="637"/>
      <c r="C6" s="637"/>
      <c r="D6" s="637"/>
      <c r="E6" s="637"/>
      <c r="F6" s="637"/>
      <c r="G6" s="637"/>
      <c r="H6" s="637"/>
      <c r="I6" s="637"/>
      <c r="J6" s="637"/>
      <c r="K6" s="637"/>
      <c r="L6" s="637"/>
      <c r="M6" s="637"/>
      <c r="N6" s="637"/>
      <c r="O6" s="637"/>
      <c r="P6" s="637"/>
      <c r="Q6" s="637"/>
      <c r="R6" s="637"/>
      <c r="S6" s="637"/>
      <c r="T6" s="637"/>
      <c r="U6" s="638"/>
      <c r="V6" s="638"/>
      <c r="W6" s="638"/>
      <c r="X6" s="638"/>
      <c r="Y6" s="638"/>
      <c r="Z6" s="638"/>
      <c r="AA6" s="638"/>
      <c r="AB6" s="638"/>
      <c r="AC6" s="638"/>
      <c r="AD6" s="638"/>
      <c r="AE6" s="638"/>
      <c r="AF6" s="637"/>
      <c r="AG6" s="637"/>
      <c r="AH6" s="637"/>
      <c r="AI6" s="637"/>
      <c r="AJ6" s="637"/>
      <c r="AK6" s="637"/>
      <c r="AL6" s="637"/>
      <c r="AM6" s="637"/>
      <c r="AN6" s="637"/>
      <c r="AO6" s="637"/>
      <c r="AP6" s="637"/>
      <c r="AQ6" s="637"/>
      <c r="AR6" s="637"/>
      <c r="AS6" s="637"/>
      <c r="AT6" s="637"/>
      <c r="AU6" s="637"/>
      <c r="AV6" s="637"/>
      <c r="AW6" s="637"/>
      <c r="AX6" s="637"/>
      <c r="AY6" s="637"/>
      <c r="AZ6" s="615" t="s">
        <v>1366</v>
      </c>
      <c r="BA6" s="615"/>
      <c r="BB6" s="615"/>
      <c r="BC6" s="615"/>
      <c r="BD6" s="615"/>
      <c r="BE6" s="615"/>
      <c r="BF6" s="615"/>
      <c r="BG6" s="615"/>
      <c r="BH6" s="615" t="s">
        <v>1367</v>
      </c>
      <c r="BI6" s="615"/>
      <c r="BJ6" s="615"/>
      <c r="BK6" s="615"/>
      <c r="BL6" s="615" t="s">
        <v>1368</v>
      </c>
      <c r="BM6" s="615"/>
      <c r="BN6" s="615"/>
      <c r="BO6" s="615"/>
      <c r="BP6" s="615"/>
      <c r="BQ6" s="615"/>
      <c r="BR6" s="615"/>
      <c r="BS6" s="615"/>
      <c r="BT6" s="615"/>
      <c r="BU6" s="615" t="s">
        <v>1369</v>
      </c>
      <c r="BV6" s="615"/>
      <c r="BW6" s="615"/>
      <c r="BX6" s="615"/>
      <c r="BY6" s="615"/>
      <c r="BZ6" s="615"/>
      <c r="CA6" s="615"/>
      <c r="CB6" s="615"/>
      <c r="CC6" s="615"/>
      <c r="CD6" s="615" t="s">
        <v>875</v>
      </c>
      <c r="CE6" s="615"/>
      <c r="CF6" s="615"/>
      <c r="CG6" s="615"/>
      <c r="CH6" s="615"/>
      <c r="CI6" s="615"/>
      <c r="CJ6" s="615"/>
      <c r="CK6" s="615"/>
      <c r="CL6" s="615"/>
      <c r="CM6" s="615" t="s">
        <v>876</v>
      </c>
      <c r="CN6" s="615"/>
      <c r="CO6" s="615"/>
      <c r="CP6" s="615"/>
      <c r="CQ6" s="615"/>
      <c r="CR6" s="615"/>
      <c r="CS6" s="615"/>
      <c r="CT6" s="615"/>
      <c r="CU6" s="615"/>
      <c r="CV6" s="615" t="s">
        <v>877</v>
      </c>
      <c r="CW6" s="615"/>
      <c r="CX6" s="615"/>
      <c r="CY6" s="615"/>
      <c r="CZ6" s="615"/>
      <c r="DA6" s="615"/>
      <c r="DB6" s="615"/>
      <c r="DC6" s="615"/>
      <c r="DI6" s="480"/>
    </row>
    <row r="7" spans="2:113" x14ac:dyDescent="0.25">
      <c r="B7" s="596" t="s">
        <v>1209</v>
      </c>
      <c r="C7" s="597"/>
      <c r="D7" s="597"/>
      <c r="E7" s="597"/>
      <c r="F7" s="597"/>
      <c r="G7" s="597"/>
      <c r="H7" s="598"/>
      <c r="I7" s="720" t="s">
        <v>1434</v>
      </c>
      <c r="J7" s="721"/>
      <c r="K7" s="721"/>
      <c r="L7" s="721"/>
      <c r="M7" s="721"/>
      <c r="N7" s="721"/>
      <c r="O7" s="721"/>
      <c r="P7" s="721"/>
      <c r="Q7" s="721"/>
      <c r="R7" s="721"/>
      <c r="S7" s="721"/>
      <c r="T7" s="722"/>
      <c r="U7" s="602" t="s">
        <v>1435</v>
      </c>
      <c r="V7" s="603"/>
      <c r="W7" s="603"/>
      <c r="X7" s="603"/>
      <c r="Y7" s="603"/>
      <c r="Z7" s="603"/>
      <c r="AA7" s="603"/>
      <c r="AB7" s="603"/>
      <c r="AC7" s="603"/>
      <c r="AD7" s="603"/>
      <c r="AE7" s="604"/>
      <c r="AF7" s="608" t="s">
        <v>1372</v>
      </c>
      <c r="AG7" s="609"/>
      <c r="AH7" s="609"/>
      <c r="AI7" s="609"/>
      <c r="AJ7" s="609"/>
      <c r="AK7" s="609"/>
      <c r="AL7" s="610"/>
      <c r="AM7" s="614" t="s">
        <v>5</v>
      </c>
      <c r="AN7" s="597"/>
      <c r="AO7" s="597"/>
      <c r="AP7" s="597"/>
      <c r="AQ7" s="597"/>
      <c r="AR7" s="597"/>
      <c r="AS7" s="598"/>
      <c r="AT7" s="614" t="s">
        <v>1373</v>
      </c>
      <c r="AU7" s="597"/>
      <c r="AV7" s="597"/>
      <c r="AW7" s="597"/>
      <c r="AX7" s="597"/>
      <c r="AY7" s="598"/>
      <c r="AZ7" s="622">
        <v>0.09</v>
      </c>
      <c r="BA7" s="623"/>
      <c r="BB7" s="623"/>
      <c r="BC7" s="623"/>
      <c r="BD7" s="623"/>
      <c r="BE7" s="623"/>
      <c r="BF7" s="623"/>
      <c r="BG7" s="624"/>
      <c r="BH7" s="628">
        <v>2018</v>
      </c>
      <c r="BI7" s="617"/>
      <c r="BJ7" s="617"/>
      <c r="BK7" s="618"/>
      <c r="BL7" s="622">
        <v>0.1</v>
      </c>
      <c r="BM7" s="623"/>
      <c r="BN7" s="623"/>
      <c r="BO7" s="623"/>
      <c r="BP7" s="623"/>
      <c r="BQ7" s="623"/>
      <c r="BR7" s="623"/>
      <c r="BS7" s="623"/>
      <c r="BT7" s="624"/>
      <c r="BU7" s="622">
        <v>0.1</v>
      </c>
      <c r="BV7" s="623"/>
      <c r="BW7" s="623"/>
      <c r="BX7" s="623"/>
      <c r="BY7" s="623"/>
      <c r="BZ7" s="623"/>
      <c r="CA7" s="623"/>
      <c r="CB7" s="623"/>
      <c r="CC7" s="624"/>
      <c r="CD7" s="616">
        <v>0.1</v>
      </c>
      <c r="CE7" s="617"/>
      <c r="CF7" s="617"/>
      <c r="CG7" s="617"/>
      <c r="CH7" s="617"/>
      <c r="CI7" s="617"/>
      <c r="CJ7" s="617"/>
      <c r="CK7" s="617"/>
      <c r="CL7" s="618"/>
      <c r="CM7" s="616">
        <v>0.05</v>
      </c>
      <c r="CN7" s="617"/>
      <c r="CO7" s="617"/>
      <c r="CP7" s="617"/>
      <c r="CQ7" s="617"/>
      <c r="CR7" s="617"/>
      <c r="CS7" s="617"/>
      <c r="CT7" s="617"/>
      <c r="CU7" s="618"/>
      <c r="CV7" s="616">
        <v>0</v>
      </c>
      <c r="CW7" s="617"/>
      <c r="CX7" s="617"/>
      <c r="CY7" s="617"/>
      <c r="CZ7" s="617"/>
      <c r="DA7" s="617"/>
      <c r="DB7" s="617"/>
      <c r="DC7" s="618"/>
    </row>
    <row r="8" spans="2:113" ht="186.75" customHeight="1" x14ac:dyDescent="0.25">
      <c r="B8" s="599"/>
      <c r="C8" s="600"/>
      <c r="D8" s="600"/>
      <c r="E8" s="600"/>
      <c r="F8" s="600"/>
      <c r="G8" s="600"/>
      <c r="H8" s="601"/>
      <c r="I8" s="723"/>
      <c r="J8" s="724"/>
      <c r="K8" s="724"/>
      <c r="L8" s="724"/>
      <c r="M8" s="724"/>
      <c r="N8" s="724"/>
      <c r="O8" s="724"/>
      <c r="P8" s="724"/>
      <c r="Q8" s="724"/>
      <c r="R8" s="724"/>
      <c r="S8" s="724"/>
      <c r="T8" s="725"/>
      <c r="U8" s="605"/>
      <c r="V8" s="606"/>
      <c r="W8" s="606"/>
      <c r="X8" s="606"/>
      <c r="Y8" s="606"/>
      <c r="Z8" s="606"/>
      <c r="AA8" s="606"/>
      <c r="AB8" s="606"/>
      <c r="AC8" s="606"/>
      <c r="AD8" s="606"/>
      <c r="AE8" s="607"/>
      <c r="AF8" s="611"/>
      <c r="AG8" s="612"/>
      <c r="AH8" s="612"/>
      <c r="AI8" s="612"/>
      <c r="AJ8" s="612"/>
      <c r="AK8" s="612"/>
      <c r="AL8" s="613"/>
      <c r="AM8" s="599"/>
      <c r="AN8" s="600"/>
      <c r="AO8" s="600"/>
      <c r="AP8" s="600"/>
      <c r="AQ8" s="600"/>
      <c r="AR8" s="600"/>
      <c r="AS8" s="601"/>
      <c r="AT8" s="599"/>
      <c r="AU8" s="600"/>
      <c r="AV8" s="600"/>
      <c r="AW8" s="600"/>
      <c r="AX8" s="600"/>
      <c r="AY8" s="601"/>
      <c r="AZ8" s="625"/>
      <c r="BA8" s="626"/>
      <c r="BB8" s="626"/>
      <c r="BC8" s="626"/>
      <c r="BD8" s="626"/>
      <c r="BE8" s="626"/>
      <c r="BF8" s="626"/>
      <c r="BG8" s="627"/>
      <c r="BH8" s="619"/>
      <c r="BI8" s="620"/>
      <c r="BJ8" s="620"/>
      <c r="BK8" s="621"/>
      <c r="BL8" s="625"/>
      <c r="BM8" s="626"/>
      <c r="BN8" s="626"/>
      <c r="BO8" s="626"/>
      <c r="BP8" s="626"/>
      <c r="BQ8" s="626"/>
      <c r="BR8" s="626"/>
      <c r="BS8" s="626"/>
      <c r="BT8" s="627"/>
      <c r="BU8" s="625"/>
      <c r="BV8" s="626"/>
      <c r="BW8" s="626"/>
      <c r="BX8" s="626"/>
      <c r="BY8" s="626"/>
      <c r="BZ8" s="626"/>
      <c r="CA8" s="626"/>
      <c r="CB8" s="626"/>
      <c r="CC8" s="627"/>
      <c r="CD8" s="619"/>
      <c r="CE8" s="620"/>
      <c r="CF8" s="620"/>
      <c r="CG8" s="620"/>
      <c r="CH8" s="620"/>
      <c r="CI8" s="620"/>
      <c r="CJ8" s="620"/>
      <c r="CK8" s="620"/>
      <c r="CL8" s="621"/>
      <c r="CM8" s="619"/>
      <c r="CN8" s="620"/>
      <c r="CO8" s="620"/>
      <c r="CP8" s="620"/>
      <c r="CQ8" s="620"/>
      <c r="CR8" s="620"/>
      <c r="CS8" s="620"/>
      <c r="CT8" s="620"/>
      <c r="CU8" s="621"/>
      <c r="CV8" s="619"/>
      <c r="CW8" s="620"/>
      <c r="CX8" s="620"/>
      <c r="CY8" s="620"/>
      <c r="CZ8" s="620"/>
      <c r="DA8" s="620"/>
      <c r="DB8" s="620"/>
      <c r="DC8" s="621"/>
    </row>
  </sheetData>
  <mergeCells count="31">
    <mergeCell ref="B1:DA2"/>
    <mergeCell ref="B3:CC3"/>
    <mergeCell ref="B5:H6"/>
    <mergeCell ref="I5:T6"/>
    <mergeCell ref="U5:AE6"/>
    <mergeCell ref="AF5:AL6"/>
    <mergeCell ref="AM5:AS6"/>
    <mergeCell ref="AT5:AY6"/>
    <mergeCell ref="AZ5:BK5"/>
    <mergeCell ref="BL5:CC5"/>
    <mergeCell ref="AT7:AY8"/>
    <mergeCell ref="CD5:DC5"/>
    <mergeCell ref="AZ6:BG6"/>
    <mergeCell ref="BH6:BK6"/>
    <mergeCell ref="BL6:BT6"/>
    <mergeCell ref="BU6:CC6"/>
    <mergeCell ref="CD6:CL6"/>
    <mergeCell ref="CM6:CU6"/>
    <mergeCell ref="CV6:DC6"/>
    <mergeCell ref="CV7:DC8"/>
    <mergeCell ref="AZ7:BG8"/>
    <mergeCell ref="BH7:BK8"/>
    <mergeCell ref="BL7:BT8"/>
    <mergeCell ref="BU7:CC8"/>
    <mergeCell ref="CD7:CL8"/>
    <mergeCell ref="CM7:CU8"/>
    <mergeCell ref="B7:H8"/>
    <mergeCell ref="I7:T8"/>
    <mergeCell ref="U7:AE8"/>
    <mergeCell ref="AF7:AL8"/>
    <mergeCell ref="AM7:AS8"/>
  </mergeCells>
  <printOptions horizontalCentered="1"/>
  <pageMargins left="0.39370078740157483" right="0.78740157480314965" top="0.39370078740157483" bottom="0.39370078740157483" header="0" footer="0"/>
  <pageSetup scale="6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pageSetUpPr fitToPage="1"/>
  </sheetPr>
  <dimension ref="A1:CD35"/>
  <sheetViews>
    <sheetView showGridLines="0" zoomScaleNormal="100" workbookViewId="0">
      <selection activeCell="A3" sqref="A3"/>
    </sheetView>
  </sheetViews>
  <sheetFormatPr baseColWidth="10" defaultRowHeight="15" x14ac:dyDescent="0.25"/>
  <cols>
    <col min="1" max="2" width="3.28515625" customWidth="1"/>
    <col min="3" max="11" width="1.7109375" customWidth="1"/>
    <col min="12" max="12" width="2.85546875" customWidth="1"/>
    <col min="13" max="13" width="1.7109375" customWidth="1"/>
    <col min="14" max="14" width="2.140625" customWidth="1"/>
    <col min="15" max="24" width="1.7109375" customWidth="1"/>
    <col min="25" max="25" width="0.140625" customWidth="1"/>
    <col min="26" max="26" width="1.7109375" customWidth="1"/>
    <col min="27" max="27" width="0.7109375" customWidth="1"/>
    <col min="28" max="67" width="1.7109375" customWidth="1"/>
    <col min="68" max="68" width="3.140625" customWidth="1"/>
    <col min="69" max="96" width="1.7109375" customWidth="1"/>
  </cols>
  <sheetData>
    <row r="1" spans="1:81" ht="15" customHeight="1" thickTop="1" x14ac:dyDescent="0.25">
      <c r="A1" s="706" t="s">
        <v>1374</v>
      </c>
      <c r="B1" s="707"/>
      <c r="C1" s="707"/>
      <c r="D1" s="707"/>
      <c r="E1" s="707"/>
      <c r="F1" s="707"/>
      <c r="G1" s="707"/>
      <c r="H1" s="707"/>
      <c r="I1" s="707"/>
      <c r="J1" s="707"/>
      <c r="K1" s="707"/>
      <c r="L1" s="707"/>
      <c r="M1" s="707"/>
      <c r="N1" s="707"/>
      <c r="O1" s="707"/>
      <c r="P1" s="707"/>
      <c r="Q1" s="707"/>
      <c r="R1" s="707"/>
      <c r="S1" s="707"/>
      <c r="T1" s="707"/>
      <c r="U1" s="707"/>
      <c r="V1" s="707"/>
      <c r="W1" s="707"/>
      <c r="X1" s="707"/>
      <c r="Y1" s="707"/>
      <c r="Z1" s="707"/>
      <c r="AA1" s="707"/>
      <c r="AB1" s="707"/>
      <c r="AC1" s="707"/>
      <c r="AD1" s="707"/>
      <c r="AE1" s="707"/>
      <c r="AF1" s="707"/>
      <c r="AG1" s="707"/>
      <c r="AH1" s="707"/>
      <c r="AI1" s="707"/>
      <c r="AJ1" s="707"/>
      <c r="AK1" s="707"/>
      <c r="AL1" s="707"/>
      <c r="AM1" s="707"/>
      <c r="AN1" s="707"/>
      <c r="AO1" s="707"/>
      <c r="AP1" s="707"/>
      <c r="AQ1" s="707"/>
      <c r="AR1" s="707"/>
      <c r="AS1" s="707"/>
      <c r="AT1" s="707"/>
      <c r="AU1" s="707"/>
      <c r="AV1" s="707"/>
      <c r="AW1" s="707"/>
      <c r="AX1" s="707"/>
      <c r="AY1" s="707"/>
      <c r="AZ1" s="707"/>
      <c r="BA1" s="707"/>
      <c r="BB1" s="707"/>
      <c r="BC1" s="707"/>
      <c r="BD1" s="707"/>
      <c r="BE1" s="707"/>
      <c r="BF1" s="707"/>
      <c r="BG1" s="707"/>
      <c r="BH1" s="707"/>
      <c r="BI1" s="707"/>
      <c r="BJ1" s="707"/>
      <c r="BK1" s="707"/>
      <c r="BL1" s="707"/>
      <c r="BM1" s="707"/>
      <c r="BN1" s="707"/>
      <c r="BO1" s="707"/>
      <c r="BP1" s="707"/>
      <c r="BQ1" s="707"/>
      <c r="BR1" s="707"/>
      <c r="BS1" s="707"/>
      <c r="BT1" s="707"/>
      <c r="BU1" s="707"/>
      <c r="BV1" s="707"/>
      <c r="BW1" s="707"/>
      <c r="BX1" s="707"/>
      <c r="BY1" s="707"/>
      <c r="BZ1" s="707"/>
      <c r="CA1" s="707"/>
      <c r="CB1" s="707"/>
      <c r="CC1" s="708"/>
    </row>
    <row r="2" spans="1:81" ht="15" customHeight="1" x14ac:dyDescent="0.25">
      <c r="A2" s="709"/>
      <c r="B2" s="633"/>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710"/>
    </row>
    <row r="3" spans="1:81" ht="21" x14ac:dyDescent="0.25">
      <c r="A3" s="481" t="s">
        <v>1492</v>
      </c>
      <c r="B3" s="482"/>
      <c r="C3" s="482"/>
      <c r="D3" s="482"/>
      <c r="E3" s="482"/>
      <c r="F3" s="482"/>
      <c r="G3" s="482"/>
      <c r="H3" s="482"/>
      <c r="I3" s="482"/>
      <c r="J3" s="482"/>
      <c r="K3" s="482"/>
      <c r="L3" s="482"/>
      <c r="M3" s="482"/>
      <c r="N3" s="482"/>
      <c r="O3" s="482"/>
      <c r="P3" s="482"/>
      <c r="Q3" s="482"/>
      <c r="R3" s="482"/>
      <c r="S3" s="482"/>
      <c r="T3" s="482"/>
      <c r="U3" s="482"/>
      <c r="V3" s="482"/>
      <c r="W3" s="482"/>
      <c r="X3" s="482"/>
      <c r="Y3" s="482"/>
      <c r="Z3" s="482"/>
      <c r="AA3" s="482"/>
      <c r="AB3" s="482"/>
      <c r="AC3" s="482"/>
      <c r="AD3" s="482"/>
      <c r="AE3" s="482"/>
      <c r="AF3" s="482"/>
      <c r="AG3" s="482"/>
      <c r="AH3" s="482"/>
      <c r="AI3" s="482"/>
      <c r="AJ3" s="482"/>
      <c r="AK3" s="482"/>
      <c r="AL3" s="482"/>
      <c r="AM3" s="482"/>
      <c r="AN3" s="482"/>
      <c r="AO3" s="482"/>
      <c r="AP3" s="482"/>
      <c r="AQ3" s="482"/>
      <c r="AR3" s="482"/>
      <c r="AS3" s="482"/>
      <c r="AT3" s="482"/>
      <c r="AU3" s="482"/>
      <c r="AV3" s="482"/>
      <c r="AW3" s="482"/>
      <c r="AX3" s="482"/>
      <c r="AY3" s="482"/>
      <c r="AZ3" s="482"/>
      <c r="BA3" s="482"/>
      <c r="BB3" s="482"/>
      <c r="BC3" s="482"/>
      <c r="BD3" s="482"/>
      <c r="BE3" s="482"/>
      <c r="BF3" s="482"/>
      <c r="BG3" s="482"/>
      <c r="BH3" s="482"/>
      <c r="BI3" s="482"/>
      <c r="BJ3" s="482"/>
      <c r="BK3" s="482"/>
      <c r="BL3" s="482"/>
      <c r="BM3" s="482"/>
      <c r="BN3" s="482"/>
      <c r="BO3" s="482"/>
      <c r="BP3" s="482"/>
      <c r="BQ3" s="482"/>
      <c r="BR3" s="482"/>
      <c r="BS3" s="482"/>
      <c r="BT3" s="482"/>
      <c r="BU3" s="482"/>
      <c r="BV3" s="482"/>
      <c r="BW3" s="482"/>
      <c r="BX3" s="482"/>
      <c r="BY3" s="482"/>
      <c r="BZ3" s="482"/>
      <c r="CA3" s="482"/>
      <c r="CB3" s="482"/>
      <c r="CC3" s="483"/>
    </row>
    <row r="4" spans="1:81" x14ac:dyDescent="0.25">
      <c r="A4" s="711"/>
      <c r="B4" s="712"/>
      <c r="C4" s="712"/>
      <c r="D4" s="712"/>
      <c r="E4" s="712"/>
      <c r="F4" s="712"/>
      <c r="G4" s="712"/>
      <c r="H4" s="712"/>
      <c r="I4" s="712"/>
      <c r="J4" s="712"/>
      <c r="K4" s="712"/>
      <c r="L4" s="712"/>
      <c r="M4" s="712"/>
      <c r="N4" s="712"/>
      <c r="O4" s="712"/>
      <c r="P4" s="712"/>
      <c r="Q4" s="712"/>
      <c r="R4" s="712"/>
      <c r="S4" s="712"/>
      <c r="T4" s="712"/>
      <c r="U4" s="712"/>
      <c r="V4" s="712"/>
      <c r="W4" s="712"/>
      <c r="X4" s="712"/>
      <c r="Y4" s="712"/>
      <c r="Z4" s="712"/>
      <c r="AA4" s="712"/>
      <c r="AB4" s="712"/>
      <c r="AC4" s="712"/>
      <c r="AD4" s="712"/>
      <c r="AE4" s="712"/>
      <c r="AF4" s="712"/>
      <c r="AG4" s="712"/>
      <c r="AH4" s="712"/>
      <c r="AI4" s="712"/>
      <c r="AJ4" s="712"/>
      <c r="AK4" s="712"/>
      <c r="AL4" s="712"/>
      <c r="AM4" s="712"/>
      <c r="AN4" s="712"/>
      <c r="AO4" s="712"/>
      <c r="AP4" s="712"/>
      <c r="AQ4" s="712"/>
      <c r="AR4" s="712"/>
      <c r="AS4" s="712"/>
      <c r="AT4" s="712"/>
      <c r="AU4" s="712"/>
      <c r="AV4" s="712"/>
      <c r="AW4" s="712"/>
      <c r="AX4" s="712"/>
      <c r="AY4" s="712"/>
      <c r="AZ4" s="712"/>
      <c r="BA4" s="712"/>
      <c r="BB4" s="712"/>
      <c r="BC4" s="712"/>
      <c r="BD4" s="712"/>
      <c r="BE4" s="712"/>
      <c r="BF4" s="712"/>
      <c r="BG4" s="712"/>
      <c r="BH4" s="712"/>
      <c r="BI4" s="712"/>
      <c r="BJ4" s="712"/>
      <c r="BK4" s="712"/>
      <c r="BL4" s="712"/>
      <c r="BM4" s="712"/>
      <c r="BN4" s="712"/>
      <c r="BO4" s="712"/>
      <c r="BP4" s="712"/>
      <c r="BQ4" s="712"/>
      <c r="BR4" s="712"/>
      <c r="BS4" s="712"/>
      <c r="BT4" s="712"/>
      <c r="BU4" s="712"/>
      <c r="BV4" s="712"/>
      <c r="BW4" s="712"/>
      <c r="BX4" s="712"/>
      <c r="BY4" s="712"/>
      <c r="BZ4" s="712"/>
      <c r="CA4" s="712"/>
      <c r="CB4" s="712"/>
      <c r="CC4" s="713"/>
    </row>
    <row r="5" spans="1:81" s="2" customFormat="1" ht="18.75" x14ac:dyDescent="0.3">
      <c r="A5" s="484" t="s">
        <v>1375</v>
      </c>
      <c r="B5" s="485"/>
      <c r="C5" s="485"/>
      <c r="D5" s="485"/>
      <c r="E5" s="485"/>
      <c r="F5" s="485"/>
      <c r="G5" s="485"/>
      <c r="H5" s="485"/>
      <c r="I5" s="485"/>
      <c r="J5" s="485"/>
      <c r="K5" s="485"/>
      <c r="L5" s="485"/>
      <c r="M5" s="485"/>
      <c r="N5" s="485"/>
      <c r="O5" s="485"/>
      <c r="P5" s="485"/>
      <c r="Q5" s="485"/>
      <c r="R5" s="485"/>
      <c r="S5" s="485"/>
      <c r="T5" s="485"/>
      <c r="U5" s="485"/>
      <c r="V5" s="485"/>
      <c r="W5" s="485"/>
      <c r="X5" s="485"/>
      <c r="Y5" s="485"/>
      <c r="Z5" s="485"/>
      <c r="AA5" s="485"/>
      <c r="AB5" s="485"/>
      <c r="AC5" s="485"/>
      <c r="AD5" s="485"/>
      <c r="AE5" s="485"/>
      <c r="AF5" s="485"/>
      <c r="AG5" s="485"/>
      <c r="AH5" s="485"/>
      <c r="AI5" s="485"/>
      <c r="AJ5" s="485"/>
      <c r="AK5" s="486"/>
      <c r="AL5" s="714"/>
      <c r="AM5" s="487" t="s">
        <v>1376</v>
      </c>
      <c r="AN5" s="485"/>
      <c r="AO5" s="485"/>
      <c r="AP5" s="485"/>
      <c r="AQ5" s="485"/>
      <c r="AR5" s="485"/>
      <c r="AS5" s="485"/>
      <c r="AT5" s="485"/>
      <c r="AU5" s="485"/>
      <c r="AV5" s="485"/>
      <c r="AW5" s="485"/>
      <c r="AX5" s="485"/>
      <c r="AY5" s="485"/>
      <c r="AZ5" s="485"/>
      <c r="BA5" s="485"/>
      <c r="BB5" s="485"/>
      <c r="BC5" s="485"/>
      <c r="BD5" s="485"/>
      <c r="BE5" s="485"/>
      <c r="BF5" s="485"/>
      <c r="BG5" s="485"/>
      <c r="BH5" s="485"/>
      <c r="BI5" s="485"/>
      <c r="BJ5" s="485"/>
      <c r="BK5" s="485"/>
      <c r="BL5" s="485"/>
      <c r="BM5" s="485"/>
      <c r="BN5" s="485"/>
      <c r="BO5" s="485"/>
      <c r="BP5" s="485"/>
      <c r="BQ5" s="485"/>
      <c r="BR5" s="485"/>
      <c r="BS5" s="485"/>
      <c r="BT5" s="485"/>
      <c r="BU5" s="485"/>
      <c r="BV5" s="485"/>
      <c r="BW5" s="485"/>
      <c r="BX5" s="485"/>
      <c r="BY5" s="485"/>
      <c r="BZ5" s="485"/>
      <c r="CA5" s="485"/>
      <c r="CB5" s="485"/>
      <c r="CC5" s="488"/>
    </row>
    <row r="6" spans="1:81" s="2" customFormat="1" ht="55.5" customHeight="1" x14ac:dyDescent="0.3">
      <c r="A6" s="715" t="s">
        <v>1436</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c r="AD6" s="696"/>
      <c r="AE6" s="696"/>
      <c r="AF6" s="696"/>
      <c r="AG6" s="696"/>
      <c r="AH6" s="696"/>
      <c r="AI6" s="696"/>
      <c r="AJ6" s="696"/>
      <c r="AK6" s="716"/>
      <c r="AL6" s="714"/>
      <c r="AM6" s="717" t="s">
        <v>1437</v>
      </c>
      <c r="AN6" s="718"/>
      <c r="AO6" s="718"/>
      <c r="AP6" s="718"/>
      <c r="AQ6" s="718"/>
      <c r="AR6" s="718"/>
      <c r="AS6" s="718"/>
      <c r="AT6" s="718"/>
      <c r="AU6" s="718"/>
      <c r="AV6" s="718"/>
      <c r="AW6" s="718"/>
      <c r="AX6" s="718"/>
      <c r="AY6" s="718"/>
      <c r="AZ6" s="718"/>
      <c r="BA6" s="718"/>
      <c r="BB6" s="718"/>
      <c r="BC6" s="718"/>
      <c r="BD6" s="718"/>
      <c r="BE6" s="718"/>
      <c r="BF6" s="718"/>
      <c r="BG6" s="718"/>
      <c r="BH6" s="718"/>
      <c r="BI6" s="718"/>
      <c r="BJ6" s="718"/>
      <c r="BK6" s="718"/>
      <c r="BL6" s="718"/>
      <c r="BM6" s="718"/>
      <c r="BN6" s="718"/>
      <c r="BO6" s="718"/>
      <c r="BP6" s="718"/>
      <c r="BQ6" s="718"/>
      <c r="BR6" s="718"/>
      <c r="BS6" s="718"/>
      <c r="BT6" s="718"/>
      <c r="BU6" s="718"/>
      <c r="BV6" s="718"/>
      <c r="BW6" s="718"/>
      <c r="BX6" s="718"/>
      <c r="BY6" s="718"/>
      <c r="BZ6" s="718"/>
      <c r="CA6" s="718"/>
      <c r="CB6" s="718"/>
      <c r="CC6" s="719"/>
    </row>
    <row r="7" spans="1:81" x14ac:dyDescent="0.25">
      <c r="A7" s="703"/>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c r="AT7" s="704"/>
      <c r="AU7" s="704"/>
      <c r="AV7" s="704"/>
      <c r="AW7" s="704"/>
      <c r="AX7" s="704"/>
      <c r="AY7" s="704"/>
      <c r="AZ7" s="704"/>
      <c r="BA7" s="704"/>
      <c r="BB7" s="704"/>
      <c r="BC7" s="704"/>
      <c r="BD7" s="704"/>
      <c r="BE7" s="704"/>
      <c r="BF7" s="704"/>
      <c r="BG7" s="704"/>
      <c r="BH7" s="704"/>
      <c r="BI7" s="704"/>
      <c r="BJ7" s="704"/>
      <c r="BK7" s="704"/>
      <c r="BL7" s="704"/>
      <c r="BM7" s="704"/>
      <c r="BN7" s="704"/>
      <c r="BO7" s="704"/>
      <c r="BP7" s="704"/>
      <c r="BQ7" s="704"/>
      <c r="BR7" s="704"/>
      <c r="BS7" s="704"/>
      <c r="BT7" s="704"/>
      <c r="BU7" s="704"/>
      <c r="BV7" s="704"/>
      <c r="BW7" s="704"/>
      <c r="BX7" s="704"/>
      <c r="BY7" s="704"/>
      <c r="BZ7" s="704"/>
      <c r="CA7" s="704"/>
      <c r="CB7" s="704"/>
      <c r="CC7" s="705"/>
    </row>
    <row r="8" spans="1:81" ht="18.75" x14ac:dyDescent="0.3">
      <c r="A8" s="489" t="s">
        <v>1379</v>
      </c>
      <c r="B8" s="490"/>
      <c r="C8" s="490"/>
      <c r="D8" s="490"/>
      <c r="E8" s="490"/>
      <c r="F8" s="490"/>
      <c r="G8" s="490"/>
      <c r="H8" s="490"/>
      <c r="I8" s="490"/>
      <c r="J8" s="490"/>
      <c r="K8" s="666" t="s">
        <v>1438</v>
      </c>
      <c r="L8" s="666"/>
      <c r="M8" s="666"/>
      <c r="N8" s="666"/>
      <c r="O8" s="666"/>
      <c r="P8" s="666"/>
      <c r="Q8" s="666"/>
      <c r="R8" s="666"/>
      <c r="S8" s="666"/>
      <c r="T8" s="666"/>
      <c r="U8" s="666"/>
      <c r="V8" s="666"/>
      <c r="W8" s="666"/>
      <c r="X8" s="666"/>
      <c r="Y8" s="666"/>
      <c r="Z8" s="666"/>
      <c r="AA8" s="666"/>
      <c r="AB8" s="666"/>
      <c r="AC8" s="666"/>
      <c r="AD8" s="666"/>
      <c r="AE8" s="666"/>
      <c r="AF8" s="666"/>
      <c r="AG8" s="666"/>
      <c r="AH8" s="666"/>
      <c r="AI8" s="666"/>
      <c r="AJ8" s="666"/>
      <c r="AK8" s="666"/>
      <c r="AL8" s="666"/>
      <c r="AM8" s="666"/>
      <c r="AN8" s="666"/>
      <c r="AO8" s="666"/>
      <c r="AP8" s="666"/>
      <c r="AQ8" s="666"/>
      <c r="AR8" s="666"/>
      <c r="AS8" s="666"/>
      <c r="AT8" s="666"/>
      <c r="AU8" s="666"/>
      <c r="AV8" s="666"/>
      <c r="AW8" s="666"/>
      <c r="AX8" s="666"/>
      <c r="AY8" s="666"/>
      <c r="AZ8" s="666"/>
      <c r="BA8" s="666"/>
      <c r="BB8" s="666"/>
      <c r="BC8" s="666"/>
      <c r="BD8" s="666"/>
      <c r="BE8" s="666"/>
      <c r="BF8" s="666"/>
      <c r="BG8" s="666"/>
      <c r="BH8" s="666"/>
      <c r="BI8" s="666"/>
      <c r="BJ8" s="666"/>
      <c r="BK8" s="666"/>
      <c r="BL8" s="666"/>
      <c r="BM8" s="666"/>
      <c r="BN8" s="666"/>
      <c r="BO8" s="666"/>
      <c r="BP8" s="666"/>
      <c r="BQ8" s="666"/>
      <c r="BR8" s="666"/>
      <c r="BS8" s="666"/>
      <c r="BT8" s="666"/>
      <c r="BU8" s="666"/>
      <c r="BV8" s="666"/>
      <c r="BW8" s="666"/>
      <c r="BX8" s="666"/>
      <c r="BY8" s="666"/>
      <c r="BZ8" s="666"/>
      <c r="CA8" s="666"/>
      <c r="CB8" s="666"/>
      <c r="CC8" s="667"/>
    </row>
    <row r="9" spans="1:81" ht="18.75" x14ac:dyDescent="0.25">
      <c r="A9" s="668" t="s">
        <v>1381</v>
      </c>
      <c r="B9" s="669"/>
      <c r="C9" s="669"/>
      <c r="D9" s="669"/>
      <c r="E9" s="669"/>
      <c r="F9" s="669"/>
      <c r="G9" s="669"/>
      <c r="H9" s="669"/>
      <c r="I9" s="669"/>
      <c r="J9" s="669"/>
      <c r="K9" s="669"/>
      <c r="L9" s="669"/>
      <c r="M9" s="669"/>
      <c r="N9" s="669"/>
      <c r="O9" s="669"/>
      <c r="P9" s="669"/>
      <c r="Q9" s="669"/>
      <c r="R9" s="669"/>
      <c r="S9" s="669"/>
      <c r="T9" s="669"/>
      <c r="U9" s="669"/>
      <c r="V9" s="669"/>
      <c r="W9" s="669"/>
      <c r="X9" s="669"/>
      <c r="Y9" s="669"/>
      <c r="Z9" s="669"/>
      <c r="AA9" s="669"/>
      <c r="AB9" s="669"/>
      <c r="AC9" s="669"/>
      <c r="AD9" s="669"/>
      <c r="AE9" s="669"/>
      <c r="AF9" s="669"/>
      <c r="AG9" s="669"/>
      <c r="AH9" s="669"/>
      <c r="AI9" s="669"/>
      <c r="AJ9" s="669"/>
      <c r="AK9" s="669"/>
      <c r="AL9" s="670"/>
      <c r="AM9" s="671" t="s">
        <v>879</v>
      </c>
      <c r="AN9" s="669"/>
      <c r="AO9" s="669"/>
      <c r="AP9" s="669"/>
      <c r="AQ9" s="669"/>
      <c r="AR9" s="669"/>
      <c r="AS9" s="669"/>
      <c r="AT9" s="669"/>
      <c r="AU9" s="669"/>
      <c r="AV9" s="669"/>
      <c r="AW9" s="669"/>
      <c r="AX9" s="669"/>
      <c r="AY9" s="669"/>
      <c r="AZ9" s="669"/>
      <c r="BA9" s="669"/>
      <c r="BB9" s="669"/>
      <c r="BC9" s="669"/>
      <c r="BD9" s="669"/>
      <c r="BE9" s="669"/>
      <c r="BF9" s="669"/>
      <c r="BG9" s="669"/>
      <c r="BH9" s="669"/>
      <c r="BI9" s="669"/>
      <c r="BJ9" s="669"/>
      <c r="BK9" s="669"/>
      <c r="BL9" s="669"/>
      <c r="BM9" s="669"/>
      <c r="BN9" s="669"/>
      <c r="BO9" s="669"/>
      <c r="BP9" s="669"/>
      <c r="BQ9" s="669"/>
      <c r="BR9" s="669"/>
      <c r="BS9" s="669"/>
      <c r="BT9" s="669"/>
      <c r="BU9" s="669"/>
      <c r="BV9" s="669"/>
      <c r="BW9" s="669"/>
      <c r="BX9" s="669"/>
      <c r="BY9" s="669"/>
      <c r="BZ9" s="669"/>
      <c r="CA9" s="669"/>
      <c r="CB9" s="669"/>
      <c r="CC9" s="672"/>
    </row>
    <row r="10" spans="1:81" x14ac:dyDescent="0.25">
      <c r="A10" s="673" t="s">
        <v>1439</v>
      </c>
      <c r="B10" s="674"/>
      <c r="C10" s="674"/>
      <c r="D10" s="674"/>
      <c r="E10" s="674"/>
      <c r="F10" s="674"/>
      <c r="G10" s="674"/>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c r="AI10" s="674"/>
      <c r="AJ10" s="674"/>
      <c r="AK10" s="674"/>
      <c r="AL10" s="675"/>
      <c r="AM10" s="679" t="s">
        <v>1440</v>
      </c>
      <c r="AN10" s="680"/>
      <c r="AO10" s="680"/>
      <c r="AP10" s="680"/>
      <c r="AQ10" s="680"/>
      <c r="AR10" s="680"/>
      <c r="AS10" s="680"/>
      <c r="AT10" s="680"/>
      <c r="AU10" s="680"/>
      <c r="AV10" s="680"/>
      <c r="AW10" s="680"/>
      <c r="AX10" s="680"/>
      <c r="AY10" s="680"/>
      <c r="AZ10" s="680"/>
      <c r="BA10" s="680"/>
      <c r="BB10" s="680"/>
      <c r="BC10" s="680"/>
      <c r="BD10" s="680"/>
      <c r="BE10" s="680"/>
      <c r="BF10" s="680"/>
      <c r="BG10" s="680"/>
      <c r="BH10" s="680"/>
      <c r="BI10" s="680"/>
      <c r="BJ10" s="680"/>
      <c r="BK10" s="680"/>
      <c r="BL10" s="680"/>
      <c r="BM10" s="680"/>
      <c r="BN10" s="680"/>
      <c r="BO10" s="680"/>
      <c r="BP10" s="680"/>
      <c r="BQ10" s="680"/>
      <c r="BR10" s="680"/>
      <c r="BS10" s="680"/>
      <c r="BT10" s="680"/>
      <c r="BU10" s="680"/>
      <c r="BV10" s="680"/>
      <c r="BW10" s="680"/>
      <c r="BX10" s="680"/>
      <c r="BY10" s="680"/>
      <c r="BZ10" s="680"/>
      <c r="CA10" s="680"/>
      <c r="CB10" s="680"/>
      <c r="CC10" s="681"/>
    </row>
    <row r="11" spans="1:81" x14ac:dyDescent="0.25">
      <c r="A11" s="673"/>
      <c r="B11" s="674"/>
      <c r="C11" s="674"/>
      <c r="D11" s="674"/>
      <c r="E11" s="674"/>
      <c r="F11" s="674"/>
      <c r="G11" s="674"/>
      <c r="H11" s="674"/>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4"/>
      <c r="AG11" s="674"/>
      <c r="AH11" s="674"/>
      <c r="AI11" s="674"/>
      <c r="AJ11" s="674"/>
      <c r="AK11" s="674"/>
      <c r="AL11" s="675"/>
      <c r="AM11" s="679"/>
      <c r="AN11" s="680"/>
      <c r="AO11" s="680"/>
      <c r="AP11" s="680"/>
      <c r="AQ11" s="680"/>
      <c r="AR11" s="680"/>
      <c r="AS11" s="680"/>
      <c r="AT11" s="680"/>
      <c r="AU11" s="680"/>
      <c r="AV11" s="680"/>
      <c r="AW11" s="680"/>
      <c r="AX11" s="680"/>
      <c r="AY11" s="680"/>
      <c r="AZ11" s="680"/>
      <c r="BA11" s="680"/>
      <c r="BB11" s="680"/>
      <c r="BC11" s="680"/>
      <c r="BD11" s="680"/>
      <c r="BE11" s="680"/>
      <c r="BF11" s="680"/>
      <c r="BG11" s="680"/>
      <c r="BH11" s="680"/>
      <c r="BI11" s="680"/>
      <c r="BJ11" s="680"/>
      <c r="BK11" s="680"/>
      <c r="BL11" s="680"/>
      <c r="BM11" s="680"/>
      <c r="BN11" s="680"/>
      <c r="BO11" s="680"/>
      <c r="BP11" s="680"/>
      <c r="BQ11" s="680"/>
      <c r="BR11" s="680"/>
      <c r="BS11" s="680"/>
      <c r="BT11" s="680"/>
      <c r="BU11" s="680"/>
      <c r="BV11" s="680"/>
      <c r="BW11" s="680"/>
      <c r="BX11" s="680"/>
      <c r="BY11" s="680"/>
      <c r="BZ11" s="680"/>
      <c r="CA11" s="680"/>
      <c r="CB11" s="680"/>
      <c r="CC11" s="681"/>
    </row>
    <row r="12" spans="1:81" x14ac:dyDescent="0.25">
      <c r="A12" s="673"/>
      <c r="B12" s="674"/>
      <c r="C12" s="674"/>
      <c r="D12" s="674"/>
      <c r="E12" s="674"/>
      <c r="F12" s="674"/>
      <c r="G12" s="674"/>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5"/>
      <c r="AM12" s="679"/>
      <c r="AN12" s="680"/>
      <c r="AO12" s="680"/>
      <c r="AP12" s="680"/>
      <c r="AQ12" s="680"/>
      <c r="AR12" s="680"/>
      <c r="AS12" s="680"/>
      <c r="AT12" s="680"/>
      <c r="AU12" s="680"/>
      <c r="AV12" s="680"/>
      <c r="AW12" s="680"/>
      <c r="AX12" s="680"/>
      <c r="AY12" s="680"/>
      <c r="AZ12" s="680"/>
      <c r="BA12" s="680"/>
      <c r="BB12" s="680"/>
      <c r="BC12" s="680"/>
      <c r="BD12" s="680"/>
      <c r="BE12" s="680"/>
      <c r="BF12" s="680"/>
      <c r="BG12" s="680"/>
      <c r="BH12" s="680"/>
      <c r="BI12" s="680"/>
      <c r="BJ12" s="680"/>
      <c r="BK12" s="680"/>
      <c r="BL12" s="680"/>
      <c r="BM12" s="680"/>
      <c r="BN12" s="680"/>
      <c r="BO12" s="680"/>
      <c r="BP12" s="680"/>
      <c r="BQ12" s="680"/>
      <c r="BR12" s="680"/>
      <c r="BS12" s="680"/>
      <c r="BT12" s="680"/>
      <c r="BU12" s="680"/>
      <c r="BV12" s="680"/>
      <c r="BW12" s="680"/>
      <c r="BX12" s="680"/>
      <c r="BY12" s="680"/>
      <c r="BZ12" s="680"/>
      <c r="CA12" s="680"/>
      <c r="CB12" s="680"/>
      <c r="CC12" s="681"/>
    </row>
    <row r="13" spans="1:81" ht="18.75" x14ac:dyDescent="0.25">
      <c r="A13" s="673"/>
      <c r="B13" s="674"/>
      <c r="C13" s="674"/>
      <c r="D13" s="674"/>
      <c r="E13" s="674"/>
      <c r="F13" s="674"/>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74"/>
      <c r="AI13" s="674"/>
      <c r="AJ13" s="674"/>
      <c r="AK13" s="674"/>
      <c r="AL13" s="675"/>
      <c r="AM13" s="682" t="s">
        <v>1384</v>
      </c>
      <c r="AN13" s="683"/>
      <c r="AO13" s="683"/>
      <c r="AP13" s="683"/>
      <c r="AQ13" s="683"/>
      <c r="AR13" s="683"/>
      <c r="AS13" s="683"/>
      <c r="AT13" s="683"/>
      <c r="AU13" s="683"/>
      <c r="AV13" s="683"/>
      <c r="AW13" s="683"/>
      <c r="AX13" s="683"/>
      <c r="AY13" s="683"/>
      <c r="AZ13" s="683"/>
      <c r="BA13" s="683"/>
      <c r="BB13" s="683"/>
      <c r="BC13" s="683"/>
      <c r="BD13" s="683"/>
      <c r="BE13" s="683"/>
      <c r="BF13" s="683"/>
      <c r="BG13" s="683"/>
      <c r="BH13" s="683"/>
      <c r="BI13" s="683"/>
      <c r="BJ13" s="683"/>
      <c r="BK13" s="683"/>
      <c r="BL13" s="683"/>
      <c r="BM13" s="683"/>
      <c r="BN13" s="683"/>
      <c r="BO13" s="683"/>
      <c r="BP13" s="683"/>
      <c r="BQ13" s="683"/>
      <c r="BR13" s="683"/>
      <c r="BS13" s="683"/>
      <c r="BT13" s="683"/>
      <c r="BU13" s="683"/>
      <c r="BV13" s="683"/>
      <c r="BW13" s="683"/>
      <c r="BX13" s="683"/>
      <c r="BY13" s="683"/>
      <c r="BZ13" s="683"/>
      <c r="CA13" s="683"/>
      <c r="CB13" s="683"/>
      <c r="CC13" s="684"/>
    </row>
    <row r="14" spans="1:81" ht="15" customHeight="1" x14ac:dyDescent="0.25">
      <c r="A14" s="673"/>
      <c r="B14" s="674"/>
      <c r="C14" s="674"/>
      <c r="D14" s="674"/>
      <c r="E14" s="674"/>
      <c r="F14" s="674"/>
      <c r="G14" s="674"/>
      <c r="H14" s="674"/>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4"/>
      <c r="AG14" s="674"/>
      <c r="AH14" s="674"/>
      <c r="AI14" s="674"/>
      <c r="AJ14" s="674"/>
      <c r="AK14" s="674"/>
      <c r="AL14" s="675"/>
      <c r="AM14" s="679" t="s">
        <v>1385</v>
      </c>
      <c r="AN14" s="680"/>
      <c r="AO14" s="680"/>
      <c r="AP14" s="680"/>
      <c r="AQ14" s="680"/>
      <c r="AR14" s="680"/>
      <c r="AS14" s="680"/>
      <c r="AT14" s="680"/>
      <c r="AU14" s="680"/>
      <c r="AV14" s="680"/>
      <c r="AW14" s="680"/>
      <c r="AX14" s="680"/>
      <c r="AY14" s="680"/>
      <c r="AZ14" s="680"/>
      <c r="BA14" s="680"/>
      <c r="BB14" s="680"/>
      <c r="BC14" s="680"/>
      <c r="BD14" s="680"/>
      <c r="BE14" s="680"/>
      <c r="BF14" s="680"/>
      <c r="BG14" s="680"/>
      <c r="BH14" s="680"/>
      <c r="BI14" s="680"/>
      <c r="BJ14" s="680"/>
      <c r="BK14" s="680"/>
      <c r="BL14" s="680"/>
      <c r="BM14" s="680"/>
      <c r="BN14" s="680"/>
      <c r="BO14" s="680"/>
      <c r="BP14" s="680"/>
      <c r="BQ14" s="680"/>
      <c r="BR14" s="680"/>
      <c r="BS14" s="680"/>
      <c r="BT14" s="680"/>
      <c r="BU14" s="680"/>
      <c r="BV14" s="680"/>
      <c r="BW14" s="680"/>
      <c r="BX14" s="680"/>
      <c r="BY14" s="680"/>
      <c r="BZ14" s="680"/>
      <c r="CA14" s="680"/>
      <c r="CB14" s="680"/>
      <c r="CC14" s="681"/>
    </row>
    <row r="15" spans="1:81" x14ac:dyDescent="0.25">
      <c r="A15" s="676"/>
      <c r="B15" s="677"/>
      <c r="C15" s="677"/>
      <c r="D15" s="677"/>
      <c r="E15" s="677"/>
      <c r="F15" s="677"/>
      <c r="G15" s="677"/>
      <c r="H15" s="677"/>
      <c r="I15" s="677"/>
      <c r="J15" s="677"/>
      <c r="K15" s="677"/>
      <c r="L15" s="677"/>
      <c r="M15" s="677"/>
      <c r="N15" s="677"/>
      <c r="O15" s="677"/>
      <c r="P15" s="677"/>
      <c r="Q15" s="677"/>
      <c r="R15" s="677"/>
      <c r="S15" s="677"/>
      <c r="T15" s="677"/>
      <c r="U15" s="677"/>
      <c r="V15" s="677"/>
      <c r="W15" s="677"/>
      <c r="X15" s="677"/>
      <c r="Y15" s="677"/>
      <c r="Z15" s="677"/>
      <c r="AA15" s="677"/>
      <c r="AB15" s="677"/>
      <c r="AC15" s="677"/>
      <c r="AD15" s="677"/>
      <c r="AE15" s="677"/>
      <c r="AF15" s="677"/>
      <c r="AG15" s="677"/>
      <c r="AH15" s="677"/>
      <c r="AI15" s="677"/>
      <c r="AJ15" s="677"/>
      <c r="AK15" s="677"/>
      <c r="AL15" s="678"/>
      <c r="AM15" s="685"/>
      <c r="AN15" s="686"/>
      <c r="AO15" s="686"/>
      <c r="AP15" s="686"/>
      <c r="AQ15" s="686"/>
      <c r="AR15" s="686"/>
      <c r="AS15" s="686"/>
      <c r="AT15" s="686"/>
      <c r="AU15" s="686"/>
      <c r="AV15" s="686"/>
      <c r="AW15" s="686"/>
      <c r="AX15" s="686"/>
      <c r="AY15" s="686"/>
      <c r="AZ15" s="686"/>
      <c r="BA15" s="686"/>
      <c r="BB15" s="686"/>
      <c r="BC15" s="686"/>
      <c r="BD15" s="686"/>
      <c r="BE15" s="686"/>
      <c r="BF15" s="686"/>
      <c r="BG15" s="686"/>
      <c r="BH15" s="686"/>
      <c r="BI15" s="686"/>
      <c r="BJ15" s="686"/>
      <c r="BK15" s="686"/>
      <c r="BL15" s="686"/>
      <c r="BM15" s="686"/>
      <c r="BN15" s="686"/>
      <c r="BO15" s="686"/>
      <c r="BP15" s="686"/>
      <c r="BQ15" s="686"/>
      <c r="BR15" s="686"/>
      <c r="BS15" s="686"/>
      <c r="BT15" s="686"/>
      <c r="BU15" s="686"/>
      <c r="BV15" s="686"/>
      <c r="BW15" s="686"/>
      <c r="BX15" s="686"/>
      <c r="BY15" s="686"/>
      <c r="BZ15" s="686"/>
      <c r="CA15" s="686"/>
      <c r="CB15" s="686"/>
      <c r="CC15" s="687"/>
    </row>
    <row r="16" spans="1:81" x14ac:dyDescent="0.25">
      <c r="A16" s="688"/>
      <c r="B16" s="689"/>
      <c r="C16" s="689"/>
      <c r="D16" s="689"/>
      <c r="E16" s="689"/>
      <c r="F16" s="689"/>
      <c r="G16" s="689"/>
      <c r="H16" s="689"/>
      <c r="I16" s="689"/>
      <c r="J16" s="689"/>
      <c r="K16" s="689"/>
      <c r="L16" s="689"/>
      <c r="M16" s="689"/>
      <c r="N16" s="689"/>
      <c r="O16" s="689"/>
      <c r="P16" s="689"/>
      <c r="Q16" s="689"/>
      <c r="R16" s="689"/>
      <c r="S16" s="689"/>
      <c r="T16" s="689"/>
      <c r="U16" s="689"/>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89"/>
      <c r="BO16" s="689"/>
      <c r="BP16" s="689"/>
      <c r="BQ16" s="689"/>
      <c r="BR16" s="689"/>
      <c r="BS16" s="689"/>
      <c r="BT16" s="689"/>
      <c r="BU16" s="689"/>
      <c r="BV16" s="689"/>
      <c r="BW16" s="689"/>
      <c r="BX16" s="689"/>
      <c r="BY16" s="689"/>
      <c r="BZ16" s="689"/>
      <c r="CA16" s="689"/>
      <c r="CB16" s="689"/>
      <c r="CC16" s="690"/>
    </row>
    <row r="17" spans="1:82" ht="18.75" x14ac:dyDescent="0.3">
      <c r="A17" s="491" t="s">
        <v>1386</v>
      </c>
      <c r="B17" s="492"/>
      <c r="C17" s="492"/>
      <c r="D17" s="492"/>
      <c r="E17" s="492"/>
      <c r="F17" s="492"/>
      <c r="G17" s="492"/>
      <c r="H17" s="492"/>
      <c r="I17" s="492"/>
      <c r="J17" s="492"/>
      <c r="K17" s="492"/>
      <c r="L17" s="492"/>
      <c r="M17" s="492"/>
      <c r="N17" s="691" t="s">
        <v>1434</v>
      </c>
      <c r="O17" s="692"/>
      <c r="P17" s="692"/>
      <c r="Q17" s="692"/>
      <c r="R17" s="692"/>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92"/>
      <c r="AS17" s="692"/>
      <c r="AT17" s="692"/>
      <c r="AU17" s="692"/>
      <c r="AV17" s="692"/>
      <c r="AW17" s="692"/>
      <c r="AX17" s="692"/>
      <c r="AY17" s="692"/>
      <c r="AZ17" s="692"/>
      <c r="BA17" s="692"/>
      <c r="BB17" s="692"/>
      <c r="BC17" s="692"/>
      <c r="BD17" s="692"/>
      <c r="BE17" s="692"/>
      <c r="BF17" s="692"/>
      <c r="BG17" s="692"/>
      <c r="BH17" s="692"/>
      <c r="BI17" s="692"/>
      <c r="BJ17" s="693"/>
      <c r="BK17" s="493" t="s">
        <v>1387</v>
      </c>
      <c r="BL17" s="494"/>
      <c r="BM17" s="495"/>
      <c r="BN17" s="495"/>
      <c r="BO17" s="495"/>
      <c r="BP17" s="495"/>
      <c r="BQ17" s="495"/>
      <c r="BR17" s="495"/>
      <c r="BS17" s="495"/>
      <c r="BT17" s="495"/>
      <c r="BU17" s="495"/>
      <c r="BV17" s="495"/>
      <c r="BW17" s="495"/>
      <c r="BX17" s="495"/>
      <c r="BY17" s="495"/>
      <c r="BZ17" s="495"/>
      <c r="CA17" s="495"/>
      <c r="CB17" s="495"/>
      <c r="CC17" s="496"/>
      <c r="CD17" s="42"/>
    </row>
    <row r="18" spans="1:82" ht="18.75" x14ac:dyDescent="0.3">
      <c r="A18" s="497"/>
      <c r="B18" s="498"/>
      <c r="C18" s="498"/>
      <c r="D18" s="498"/>
      <c r="E18" s="498"/>
      <c r="F18" s="498"/>
      <c r="G18" s="498"/>
      <c r="H18" s="498"/>
      <c r="I18" s="498"/>
      <c r="J18" s="498"/>
      <c r="K18" s="498"/>
      <c r="L18" s="498"/>
      <c r="M18" s="498"/>
      <c r="N18" s="694"/>
      <c r="O18" s="694"/>
      <c r="P18" s="694"/>
      <c r="Q18" s="694"/>
      <c r="R18" s="694"/>
      <c r="S18" s="694"/>
      <c r="T18" s="694"/>
      <c r="U18" s="694"/>
      <c r="V18" s="694"/>
      <c r="W18" s="694"/>
      <c r="X18" s="694"/>
      <c r="Y18" s="694"/>
      <c r="Z18" s="694"/>
      <c r="AA18" s="694"/>
      <c r="AB18" s="694"/>
      <c r="AC18" s="694"/>
      <c r="AD18" s="694"/>
      <c r="AE18" s="694"/>
      <c r="AF18" s="694"/>
      <c r="AG18" s="694"/>
      <c r="AH18" s="694"/>
      <c r="AI18" s="694"/>
      <c r="AJ18" s="694"/>
      <c r="AK18" s="694"/>
      <c r="AL18" s="694"/>
      <c r="AM18" s="694"/>
      <c r="AN18" s="694"/>
      <c r="AO18" s="694"/>
      <c r="AP18" s="694"/>
      <c r="AQ18" s="694"/>
      <c r="AR18" s="694"/>
      <c r="AS18" s="694"/>
      <c r="AT18" s="694"/>
      <c r="AU18" s="694"/>
      <c r="AV18" s="694"/>
      <c r="AW18" s="694"/>
      <c r="AX18" s="694"/>
      <c r="AY18" s="694"/>
      <c r="AZ18" s="694"/>
      <c r="BA18" s="694"/>
      <c r="BB18" s="694"/>
      <c r="BC18" s="694"/>
      <c r="BD18" s="694"/>
      <c r="BE18" s="694"/>
      <c r="BF18" s="694"/>
      <c r="BG18" s="694"/>
      <c r="BH18" s="694"/>
      <c r="BI18" s="694"/>
      <c r="BJ18" s="695"/>
      <c r="BK18" s="499"/>
      <c r="BL18" s="696" t="s">
        <v>1372</v>
      </c>
      <c r="BM18" s="696"/>
      <c r="BN18" s="696"/>
      <c r="BO18" s="696"/>
      <c r="BP18" s="696"/>
      <c r="BQ18" s="696"/>
      <c r="BR18" s="696"/>
      <c r="BS18" s="696"/>
      <c r="BT18" s="696"/>
      <c r="BU18" s="696"/>
      <c r="BV18" s="696"/>
      <c r="BW18" s="696"/>
      <c r="BX18" s="696"/>
      <c r="BY18" s="696"/>
      <c r="BZ18" s="696"/>
      <c r="CA18" s="696"/>
      <c r="CB18" s="696"/>
      <c r="CC18" s="697"/>
      <c r="CD18" s="42"/>
    </row>
    <row r="19" spans="1:82" x14ac:dyDescent="0.25">
      <c r="A19" s="698"/>
      <c r="B19" s="699"/>
      <c r="C19" s="699"/>
      <c r="D19" s="699"/>
      <c r="E19" s="699"/>
      <c r="F19" s="699"/>
      <c r="G19" s="699"/>
      <c r="H19" s="699"/>
      <c r="I19" s="699"/>
      <c r="J19" s="699"/>
      <c r="K19" s="699"/>
      <c r="L19" s="699"/>
      <c r="M19" s="699"/>
      <c r="N19" s="699"/>
      <c r="O19" s="699"/>
      <c r="P19" s="699"/>
      <c r="Q19" s="699"/>
      <c r="R19" s="699"/>
      <c r="S19" s="699"/>
      <c r="T19" s="699"/>
      <c r="U19" s="699"/>
      <c r="V19" s="699"/>
      <c r="W19" s="699"/>
      <c r="X19" s="699"/>
      <c r="Y19" s="699"/>
      <c r="Z19" s="699"/>
      <c r="AA19" s="699"/>
      <c r="AB19" s="699"/>
      <c r="AC19" s="699"/>
      <c r="AD19" s="699"/>
      <c r="AE19" s="699"/>
      <c r="AF19" s="699"/>
      <c r="AG19" s="699"/>
      <c r="AH19" s="699"/>
      <c r="AI19" s="699"/>
      <c r="AJ19" s="699"/>
      <c r="AK19" s="699"/>
      <c r="AL19" s="699"/>
      <c r="AM19" s="699"/>
      <c r="AN19" s="699"/>
      <c r="AO19" s="699"/>
      <c r="AP19" s="699"/>
      <c r="AQ19" s="699"/>
      <c r="AR19" s="699"/>
      <c r="AS19" s="699"/>
      <c r="AT19" s="699"/>
      <c r="AU19" s="699"/>
      <c r="AV19" s="699"/>
      <c r="AW19" s="699"/>
      <c r="AX19" s="699"/>
      <c r="AY19" s="699"/>
      <c r="AZ19" s="699"/>
      <c r="BA19" s="699"/>
      <c r="BB19" s="699"/>
      <c r="BC19" s="699"/>
      <c r="BD19" s="699"/>
      <c r="BE19" s="699"/>
      <c r="BF19" s="699"/>
      <c r="BG19" s="699"/>
      <c r="BH19" s="699"/>
      <c r="BI19" s="699"/>
      <c r="BJ19" s="699"/>
      <c r="BK19" s="699"/>
      <c r="BL19" s="699"/>
      <c r="BM19" s="699"/>
      <c r="BN19" s="699"/>
      <c r="BO19" s="699"/>
      <c r="BP19" s="699"/>
      <c r="BQ19" s="699"/>
      <c r="BR19" s="699"/>
      <c r="BS19" s="699"/>
      <c r="BT19" s="699"/>
      <c r="BU19" s="699"/>
      <c r="BV19" s="699"/>
      <c r="BW19" s="699"/>
      <c r="BX19" s="699"/>
      <c r="BY19" s="699"/>
      <c r="BZ19" s="699"/>
      <c r="CA19" s="699"/>
      <c r="CB19" s="699"/>
      <c r="CC19" s="700"/>
    </row>
    <row r="20" spans="1:82" ht="18.75" customHeight="1" x14ac:dyDescent="0.3">
      <c r="A20" s="491" t="s">
        <v>1388</v>
      </c>
      <c r="B20" s="492"/>
      <c r="C20" s="492"/>
      <c r="D20" s="492"/>
      <c r="E20" s="492"/>
      <c r="F20" s="492"/>
      <c r="G20" s="492"/>
      <c r="H20" s="492"/>
      <c r="I20" s="492"/>
      <c r="J20" s="492"/>
      <c r="K20" s="492"/>
      <c r="L20" s="492"/>
      <c r="M20" s="701"/>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701"/>
      <c r="AP20" s="701"/>
      <c r="AQ20" s="701"/>
      <c r="AR20" s="701"/>
      <c r="AS20" s="701"/>
      <c r="AT20" s="701"/>
      <c r="AU20" s="701"/>
      <c r="AV20" s="701"/>
      <c r="AW20" s="702"/>
      <c r="AX20" s="500" t="s">
        <v>1389</v>
      </c>
      <c r="AY20" s="501"/>
      <c r="AZ20" s="501"/>
      <c r="BA20" s="501"/>
      <c r="BB20" s="501"/>
      <c r="BC20" s="501"/>
      <c r="BD20" s="501"/>
      <c r="BE20" s="501"/>
      <c r="BF20" s="501"/>
      <c r="BG20" s="501"/>
      <c r="BH20" s="501"/>
      <c r="BI20" s="501"/>
      <c r="BJ20" s="502"/>
      <c r="BK20" s="503" t="s">
        <v>1390</v>
      </c>
      <c r="BL20" s="494"/>
      <c r="BM20" s="495"/>
      <c r="BN20" s="495"/>
      <c r="BO20" s="495"/>
      <c r="BP20" s="495"/>
      <c r="BQ20" s="495"/>
      <c r="BR20" s="495"/>
      <c r="BS20" s="495"/>
      <c r="BT20" s="495"/>
      <c r="BU20" s="495"/>
      <c r="BV20" s="495"/>
      <c r="BW20" s="495"/>
      <c r="BX20" s="495"/>
      <c r="BY20" s="495"/>
      <c r="BZ20" s="495"/>
      <c r="CA20" s="495"/>
      <c r="CB20" s="495"/>
      <c r="CC20" s="496"/>
      <c r="CD20" s="42"/>
    </row>
    <row r="21" spans="1:82" ht="18.75" customHeight="1" x14ac:dyDescent="0.3">
      <c r="A21" s="654" t="s">
        <v>1435</v>
      </c>
      <c r="B21" s="655"/>
      <c r="C21" s="655"/>
      <c r="D21" s="655"/>
      <c r="E21" s="655"/>
      <c r="F21" s="655"/>
      <c r="G21" s="655"/>
      <c r="H21" s="655"/>
      <c r="I21" s="655"/>
      <c r="J21" s="655"/>
      <c r="K21" s="655"/>
      <c r="L21" s="655"/>
      <c r="M21" s="655"/>
      <c r="N21" s="655"/>
      <c r="O21" s="655"/>
      <c r="P21" s="655"/>
      <c r="Q21" s="655"/>
      <c r="R21" s="655"/>
      <c r="S21" s="655"/>
      <c r="T21" s="655"/>
      <c r="U21" s="655"/>
      <c r="V21" s="655"/>
      <c r="W21" s="655"/>
      <c r="X21" s="655"/>
      <c r="Y21" s="655"/>
      <c r="Z21" s="655"/>
      <c r="AA21" s="655"/>
      <c r="AB21" s="655"/>
      <c r="AC21" s="655"/>
      <c r="AD21" s="655"/>
      <c r="AE21" s="655"/>
      <c r="AF21" s="655"/>
      <c r="AG21" s="655"/>
      <c r="AH21" s="655"/>
      <c r="AI21" s="655"/>
      <c r="AJ21" s="655"/>
      <c r="AK21" s="655"/>
      <c r="AL21" s="655"/>
      <c r="AM21" s="655"/>
      <c r="AN21" s="655"/>
      <c r="AO21" s="655"/>
      <c r="AP21" s="655"/>
      <c r="AQ21" s="655"/>
      <c r="AR21" s="655"/>
      <c r="AS21" s="655"/>
      <c r="AT21" s="655"/>
      <c r="AU21" s="655"/>
      <c r="AV21" s="655"/>
      <c r="AW21" s="656"/>
      <c r="AX21" s="660" t="s">
        <v>1373</v>
      </c>
      <c r="AY21" s="661"/>
      <c r="AZ21" s="661"/>
      <c r="BA21" s="661"/>
      <c r="BB21" s="661"/>
      <c r="BC21" s="661"/>
      <c r="BD21" s="661"/>
      <c r="BE21" s="661"/>
      <c r="BF21" s="661"/>
      <c r="BG21" s="661"/>
      <c r="BH21" s="661"/>
      <c r="BI21" s="661"/>
      <c r="BJ21" s="662"/>
      <c r="BK21" s="504"/>
      <c r="BL21" s="665" t="s">
        <v>5</v>
      </c>
      <c r="BM21" s="665"/>
      <c r="BN21" s="665"/>
      <c r="BO21" s="665"/>
      <c r="BP21" s="665"/>
      <c r="BQ21" s="665"/>
      <c r="BR21" s="665"/>
      <c r="BS21" s="665"/>
      <c r="BT21" s="665"/>
      <c r="BU21" s="665"/>
      <c r="BV21" s="665"/>
      <c r="BW21" s="665"/>
      <c r="BX21" s="665"/>
      <c r="BY21" s="665"/>
      <c r="BZ21" s="505"/>
      <c r="CA21" s="505"/>
      <c r="CB21" s="505"/>
      <c r="CC21" s="506"/>
      <c r="CD21" s="42"/>
    </row>
    <row r="22" spans="1:82" ht="24" customHeight="1" x14ac:dyDescent="0.25">
      <c r="A22" s="657"/>
      <c r="B22" s="658"/>
      <c r="C22" s="658"/>
      <c r="D22" s="658"/>
      <c r="E22" s="658"/>
      <c r="F22" s="658"/>
      <c r="G22" s="658"/>
      <c r="H22" s="658"/>
      <c r="I22" s="658"/>
      <c r="J22" s="658"/>
      <c r="K22" s="658"/>
      <c r="L22" s="658"/>
      <c r="M22" s="658"/>
      <c r="N22" s="658"/>
      <c r="O22" s="658"/>
      <c r="P22" s="658"/>
      <c r="Q22" s="658"/>
      <c r="R22" s="658"/>
      <c r="S22" s="658"/>
      <c r="T22" s="658"/>
      <c r="U22" s="658"/>
      <c r="V22" s="658"/>
      <c r="W22" s="658"/>
      <c r="X22" s="658"/>
      <c r="Y22" s="658"/>
      <c r="Z22" s="658"/>
      <c r="AA22" s="658"/>
      <c r="AB22" s="658"/>
      <c r="AC22" s="658"/>
      <c r="AD22" s="658"/>
      <c r="AE22" s="658"/>
      <c r="AF22" s="658"/>
      <c r="AG22" s="658"/>
      <c r="AH22" s="658"/>
      <c r="AI22" s="658"/>
      <c r="AJ22" s="658"/>
      <c r="AK22" s="658"/>
      <c r="AL22" s="658"/>
      <c r="AM22" s="658"/>
      <c r="AN22" s="658"/>
      <c r="AO22" s="658"/>
      <c r="AP22" s="658"/>
      <c r="AQ22" s="658"/>
      <c r="AR22" s="658"/>
      <c r="AS22" s="658"/>
      <c r="AT22" s="658"/>
      <c r="AU22" s="658"/>
      <c r="AV22" s="658"/>
      <c r="AW22" s="659"/>
      <c r="AX22" s="663"/>
      <c r="AY22" s="663"/>
      <c r="AZ22" s="663"/>
      <c r="BA22" s="663"/>
      <c r="BB22" s="663"/>
      <c r="BC22" s="663"/>
      <c r="BD22" s="663"/>
      <c r="BE22" s="663"/>
      <c r="BF22" s="663"/>
      <c r="BG22" s="663"/>
      <c r="BH22" s="663"/>
      <c r="BI22" s="663"/>
      <c r="BJ22" s="664"/>
      <c r="BK22" s="507"/>
      <c r="BL22" s="507"/>
      <c r="BM22" s="507"/>
      <c r="BN22" s="507"/>
      <c r="BO22" s="507"/>
      <c r="BP22" s="507"/>
      <c r="BQ22" s="507"/>
      <c r="BR22" s="507"/>
      <c r="BS22" s="507"/>
      <c r="BT22" s="507"/>
      <c r="BU22" s="507"/>
      <c r="BV22" s="507"/>
      <c r="BW22" s="507"/>
      <c r="BX22" s="507"/>
      <c r="BY22" s="507"/>
      <c r="BZ22" s="507"/>
      <c r="CA22" s="507"/>
      <c r="CB22" s="507"/>
      <c r="CC22" s="508"/>
    </row>
    <row r="23" spans="1:82" x14ac:dyDescent="0.25">
      <c r="A23" s="753"/>
      <c r="B23" s="754"/>
      <c r="C23" s="754"/>
      <c r="D23" s="754"/>
      <c r="E23" s="754"/>
      <c r="F23" s="754"/>
      <c r="G23" s="754"/>
      <c r="H23" s="754"/>
      <c r="I23" s="754"/>
      <c r="J23" s="754"/>
      <c r="K23" s="754"/>
      <c r="L23" s="754"/>
      <c r="M23" s="754"/>
      <c r="N23" s="754"/>
      <c r="O23" s="754"/>
      <c r="P23" s="754"/>
      <c r="Q23" s="754"/>
      <c r="R23" s="754"/>
      <c r="S23" s="754"/>
      <c r="T23" s="754"/>
      <c r="U23" s="754"/>
      <c r="V23" s="754"/>
      <c r="W23" s="754"/>
      <c r="X23" s="754"/>
      <c r="Y23" s="754"/>
      <c r="Z23" s="754"/>
      <c r="AA23" s="754"/>
      <c r="AB23" s="754"/>
      <c r="AC23" s="754"/>
      <c r="AD23" s="754"/>
      <c r="AE23" s="754"/>
      <c r="AF23" s="754"/>
      <c r="AG23" s="754"/>
      <c r="AH23" s="754"/>
      <c r="AI23" s="754"/>
      <c r="AJ23" s="754"/>
      <c r="AK23" s="754"/>
      <c r="AL23" s="754"/>
      <c r="AM23" s="754"/>
      <c r="AN23" s="754"/>
      <c r="AO23" s="754"/>
      <c r="AP23" s="754"/>
      <c r="AQ23" s="754"/>
      <c r="AR23" s="754"/>
      <c r="AS23" s="754"/>
      <c r="AT23" s="754"/>
      <c r="AU23" s="754"/>
      <c r="AV23" s="754"/>
      <c r="AW23" s="754"/>
      <c r="AX23" s="754"/>
      <c r="AY23" s="754"/>
      <c r="AZ23" s="754"/>
      <c r="BA23" s="754"/>
      <c r="BB23" s="754"/>
      <c r="BC23" s="754"/>
      <c r="BD23" s="754"/>
      <c r="BE23" s="754"/>
      <c r="BF23" s="754"/>
      <c r="BG23" s="754"/>
      <c r="BH23" s="754"/>
      <c r="BI23" s="754"/>
      <c r="BJ23" s="754"/>
      <c r="BK23" s="754"/>
      <c r="BL23" s="754"/>
      <c r="BM23" s="754"/>
      <c r="BN23" s="754"/>
      <c r="BO23" s="754"/>
      <c r="BP23" s="754"/>
      <c r="BQ23" s="754"/>
      <c r="BR23" s="754"/>
      <c r="BS23" s="754"/>
      <c r="BT23" s="754"/>
      <c r="BU23" s="754"/>
      <c r="BV23" s="754"/>
      <c r="BW23" s="754"/>
      <c r="BX23" s="754"/>
      <c r="BY23" s="754"/>
      <c r="BZ23" s="754"/>
      <c r="CA23" s="754"/>
      <c r="CB23" s="754"/>
      <c r="CC23" s="755"/>
    </row>
    <row r="24" spans="1:82" ht="18.75" x14ac:dyDescent="0.3">
      <c r="A24" s="740" t="s">
        <v>1392</v>
      </c>
      <c r="B24" s="741"/>
      <c r="C24" s="741"/>
      <c r="D24" s="741"/>
      <c r="E24" s="741"/>
      <c r="F24" s="741"/>
      <c r="G24" s="741"/>
      <c r="H24" s="741"/>
      <c r="I24" s="741"/>
      <c r="J24" s="741"/>
      <c r="K24" s="741"/>
      <c r="L24" s="741"/>
      <c r="M24" s="741"/>
      <c r="N24" s="741"/>
      <c r="O24" s="741"/>
      <c r="P24" s="741"/>
      <c r="Q24" s="741"/>
      <c r="R24" s="741"/>
      <c r="S24" s="741"/>
      <c r="T24" s="741"/>
      <c r="U24" s="741"/>
      <c r="V24" s="741"/>
      <c r="W24" s="741"/>
      <c r="X24" s="741"/>
      <c r="Y24" s="741"/>
      <c r="Z24" s="741"/>
      <c r="AA24" s="741"/>
      <c r="AB24" s="741"/>
      <c r="AC24" s="741"/>
      <c r="AD24" s="741"/>
      <c r="AE24" s="741"/>
      <c r="AF24" s="742"/>
      <c r="AG24" s="43"/>
      <c r="AH24" s="743" t="s">
        <v>880</v>
      </c>
      <c r="AI24" s="652"/>
      <c r="AJ24" s="652"/>
      <c r="AK24" s="652"/>
      <c r="AL24" s="652"/>
      <c r="AM24" s="652"/>
      <c r="AN24" s="652"/>
      <c r="AO24" s="652"/>
      <c r="AP24" s="652"/>
      <c r="AQ24" s="652"/>
      <c r="AR24" s="652"/>
      <c r="AS24" s="652"/>
      <c r="AT24" s="652"/>
      <c r="AU24" s="652"/>
      <c r="AV24" s="652"/>
      <c r="AW24" s="652"/>
      <c r="AX24" s="652"/>
      <c r="AY24" s="652"/>
      <c r="AZ24" s="652"/>
      <c r="BA24" s="652"/>
      <c r="BB24" s="652"/>
      <c r="BC24" s="652"/>
      <c r="BD24" s="652"/>
      <c r="BE24" s="652"/>
      <c r="BF24" s="652"/>
      <c r="BG24" s="652"/>
      <c r="BH24" s="652"/>
      <c r="BI24" s="652"/>
      <c r="BJ24" s="652"/>
      <c r="BK24" s="652"/>
      <c r="BL24" s="652"/>
      <c r="BM24" s="652"/>
      <c r="BN24" s="652"/>
      <c r="BO24" s="652"/>
      <c r="BP24" s="652"/>
      <c r="BQ24" s="652"/>
      <c r="BR24" s="652"/>
      <c r="BS24" s="652"/>
      <c r="BT24" s="652"/>
      <c r="BU24" s="652"/>
      <c r="BV24" s="652"/>
      <c r="BW24" s="652"/>
      <c r="BX24" s="652"/>
      <c r="BY24" s="652"/>
      <c r="BZ24" s="652"/>
      <c r="CA24" s="652"/>
      <c r="CB24" s="652"/>
      <c r="CC24" s="653"/>
    </row>
    <row r="25" spans="1:82" ht="33.75" customHeight="1" x14ac:dyDescent="0.25">
      <c r="A25" s="511">
        <v>1</v>
      </c>
      <c r="B25" s="726" t="s">
        <v>1430</v>
      </c>
      <c r="C25" s="727"/>
      <c r="D25" s="727"/>
      <c r="E25" s="727"/>
      <c r="F25" s="727"/>
      <c r="G25" s="727"/>
      <c r="H25" s="727"/>
      <c r="I25" s="727"/>
      <c r="J25" s="727"/>
      <c r="K25" s="727"/>
      <c r="L25" s="727"/>
      <c r="M25" s="727"/>
      <c r="N25" s="727"/>
      <c r="O25" s="727"/>
      <c r="P25" s="727"/>
      <c r="Q25" s="727"/>
      <c r="R25" s="727"/>
      <c r="S25" s="727"/>
      <c r="T25" s="727"/>
      <c r="U25" s="727"/>
      <c r="V25" s="727"/>
      <c r="W25" s="727"/>
      <c r="X25" s="727"/>
      <c r="Y25" s="727"/>
      <c r="Z25" s="727"/>
      <c r="AA25" s="727"/>
      <c r="AB25" s="727"/>
      <c r="AC25" s="727"/>
      <c r="AD25" s="727"/>
      <c r="AE25" s="727"/>
      <c r="AF25" s="728"/>
      <c r="AG25" s="43"/>
      <c r="AH25" s="45" t="s">
        <v>1394</v>
      </c>
      <c r="AI25" s="43"/>
      <c r="AJ25" s="43"/>
      <c r="AK25" s="43"/>
      <c r="AL25" s="43"/>
      <c r="AM25" s="43"/>
      <c r="AN25" s="43"/>
      <c r="AO25" s="43"/>
      <c r="AP25" s="43"/>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737">
        <v>51940835.699999996</v>
      </c>
      <c r="BQ25" s="737"/>
      <c r="BR25" s="737"/>
      <c r="BS25" s="737"/>
      <c r="BT25" s="737"/>
      <c r="BU25" s="737"/>
      <c r="BV25" s="737"/>
      <c r="BW25" s="737"/>
      <c r="BX25" s="737"/>
      <c r="BY25" s="737"/>
      <c r="BZ25" s="737"/>
      <c r="CA25" s="737"/>
      <c r="CB25" s="737"/>
      <c r="CC25" s="738"/>
    </row>
    <row r="26" spans="1:82" ht="18.75" customHeight="1" x14ac:dyDescent="0.25">
      <c r="A26" s="514">
        <v>2</v>
      </c>
      <c r="B26" s="726" t="s">
        <v>1407</v>
      </c>
      <c r="C26" s="727"/>
      <c r="D26" s="727"/>
      <c r="E26" s="727"/>
      <c r="F26" s="727"/>
      <c r="G26" s="727"/>
      <c r="H26" s="727"/>
      <c r="I26" s="727"/>
      <c r="J26" s="727"/>
      <c r="K26" s="727"/>
      <c r="L26" s="727"/>
      <c r="M26" s="727"/>
      <c r="N26" s="727"/>
      <c r="O26" s="727"/>
      <c r="P26" s="727"/>
      <c r="Q26" s="727"/>
      <c r="R26" s="727"/>
      <c r="S26" s="727"/>
      <c r="T26" s="727"/>
      <c r="U26" s="727"/>
      <c r="V26" s="727"/>
      <c r="W26" s="727"/>
      <c r="X26" s="727"/>
      <c r="Y26" s="727"/>
      <c r="Z26" s="727"/>
      <c r="AA26" s="727"/>
      <c r="AB26" s="727"/>
      <c r="AC26" s="727"/>
      <c r="AD26" s="727"/>
      <c r="AE26" s="727"/>
      <c r="AF26" s="728"/>
      <c r="AG26" s="43"/>
      <c r="AH26" s="45" t="s">
        <v>1396</v>
      </c>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c r="BG26" s="43"/>
      <c r="BH26" s="43"/>
      <c r="BI26" s="43"/>
      <c r="BJ26" s="43"/>
      <c r="BK26" s="43"/>
      <c r="BL26" s="43"/>
      <c r="BM26" s="43"/>
      <c r="BN26" s="43"/>
      <c r="BO26" s="43"/>
      <c r="BP26" s="737">
        <v>1989588</v>
      </c>
      <c r="BQ26" s="737"/>
      <c r="BR26" s="737"/>
      <c r="BS26" s="737"/>
      <c r="BT26" s="737"/>
      <c r="BU26" s="737"/>
      <c r="BV26" s="737"/>
      <c r="BW26" s="737"/>
      <c r="BX26" s="737"/>
      <c r="BY26" s="737"/>
      <c r="BZ26" s="737"/>
      <c r="CA26" s="737"/>
      <c r="CB26" s="737"/>
      <c r="CC26" s="738"/>
    </row>
    <row r="27" spans="1:82" ht="18.75" x14ac:dyDescent="0.25">
      <c r="A27" s="514">
        <v>3</v>
      </c>
      <c r="B27" s="726"/>
      <c r="C27" s="727"/>
      <c r="D27" s="727"/>
      <c r="E27" s="727"/>
      <c r="F27" s="727"/>
      <c r="G27" s="727"/>
      <c r="H27" s="727"/>
      <c r="I27" s="727"/>
      <c r="J27" s="727"/>
      <c r="K27" s="727"/>
      <c r="L27" s="727"/>
      <c r="M27" s="727"/>
      <c r="N27" s="727"/>
      <c r="O27" s="727"/>
      <c r="P27" s="727"/>
      <c r="Q27" s="727"/>
      <c r="R27" s="727"/>
      <c r="S27" s="727"/>
      <c r="T27" s="727"/>
      <c r="U27" s="727"/>
      <c r="V27" s="727"/>
      <c r="W27" s="727"/>
      <c r="X27" s="727"/>
      <c r="Y27" s="727"/>
      <c r="Z27" s="727"/>
      <c r="AA27" s="727"/>
      <c r="AB27" s="727"/>
      <c r="AC27" s="727"/>
      <c r="AD27" s="727"/>
      <c r="AE27" s="727"/>
      <c r="AF27" s="728"/>
      <c r="AG27" s="43"/>
      <c r="AH27" s="45" t="s">
        <v>1398</v>
      </c>
      <c r="AI27" s="43"/>
      <c r="AJ27" s="43"/>
      <c r="AK27" s="43"/>
      <c r="AL27" s="43"/>
      <c r="AM27" s="43"/>
      <c r="AN27" s="43"/>
      <c r="AO27" s="43"/>
      <c r="AP27" s="43"/>
      <c r="AQ27" s="43"/>
      <c r="AR27" s="43"/>
      <c r="AS27" s="43"/>
      <c r="AT27" s="43"/>
      <c r="AU27" s="43"/>
      <c r="AV27" s="43"/>
      <c r="AW27" s="43"/>
      <c r="AX27" s="43"/>
      <c r="AY27" s="43"/>
      <c r="AZ27" s="43"/>
      <c r="BA27" s="43"/>
      <c r="BB27" s="43"/>
      <c r="BC27" s="43"/>
      <c r="BD27" s="43"/>
      <c r="BE27" s="43"/>
      <c r="BF27" s="43"/>
      <c r="BG27" s="43"/>
      <c r="BH27" s="43"/>
      <c r="BI27" s="43"/>
      <c r="BJ27" s="43"/>
      <c r="BK27" s="43"/>
      <c r="BL27" s="43"/>
      <c r="BM27" s="43"/>
      <c r="BN27" s="43"/>
      <c r="BO27" s="43"/>
      <c r="BP27" s="737">
        <v>4825000</v>
      </c>
      <c r="BQ27" s="737"/>
      <c r="BR27" s="737"/>
      <c r="BS27" s="737"/>
      <c r="BT27" s="737"/>
      <c r="BU27" s="737"/>
      <c r="BV27" s="737"/>
      <c r="BW27" s="737"/>
      <c r="BX27" s="737"/>
      <c r="BY27" s="737"/>
      <c r="BZ27" s="737"/>
      <c r="CA27" s="737"/>
      <c r="CB27" s="737"/>
      <c r="CC27" s="738"/>
    </row>
    <row r="28" spans="1:82" ht="18.75" x14ac:dyDescent="0.25">
      <c r="A28" s="514">
        <v>4</v>
      </c>
      <c r="B28" s="726"/>
      <c r="C28" s="727"/>
      <c r="D28" s="727"/>
      <c r="E28" s="727"/>
      <c r="F28" s="727"/>
      <c r="G28" s="727"/>
      <c r="H28" s="727"/>
      <c r="I28" s="727"/>
      <c r="J28" s="727"/>
      <c r="K28" s="727"/>
      <c r="L28" s="727"/>
      <c r="M28" s="727"/>
      <c r="N28" s="727"/>
      <c r="O28" s="727"/>
      <c r="P28" s="727"/>
      <c r="Q28" s="727"/>
      <c r="R28" s="727"/>
      <c r="S28" s="727"/>
      <c r="T28" s="727"/>
      <c r="U28" s="727"/>
      <c r="V28" s="727"/>
      <c r="W28" s="727"/>
      <c r="X28" s="727"/>
      <c r="Y28" s="727"/>
      <c r="Z28" s="727"/>
      <c r="AA28" s="727"/>
      <c r="AB28" s="727"/>
      <c r="AC28" s="727"/>
      <c r="AD28" s="727"/>
      <c r="AE28" s="727"/>
      <c r="AF28" s="728"/>
      <c r="AG28" s="43"/>
      <c r="AH28" s="45" t="s">
        <v>1400</v>
      </c>
      <c r="AI28" s="43"/>
      <c r="AJ28" s="43"/>
      <c r="AK28" s="43"/>
      <c r="AL28" s="43"/>
      <c r="AM28" s="43"/>
      <c r="AN28" s="43"/>
      <c r="AO28" s="43"/>
      <c r="AP28" s="43"/>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737">
        <v>8000000</v>
      </c>
      <c r="BQ28" s="737"/>
      <c r="BR28" s="737"/>
      <c r="BS28" s="737"/>
      <c r="BT28" s="737"/>
      <c r="BU28" s="737"/>
      <c r="BV28" s="737"/>
      <c r="BW28" s="737"/>
      <c r="BX28" s="737"/>
      <c r="BY28" s="737"/>
      <c r="BZ28" s="737"/>
      <c r="CA28" s="737"/>
      <c r="CB28" s="737"/>
      <c r="CC28" s="738"/>
    </row>
    <row r="29" spans="1:82" ht="18.75" x14ac:dyDescent="0.25">
      <c r="A29" s="514">
        <v>5</v>
      </c>
      <c r="B29" s="726"/>
      <c r="C29" s="727"/>
      <c r="D29" s="727"/>
      <c r="E29" s="727"/>
      <c r="F29" s="727"/>
      <c r="G29" s="727"/>
      <c r="H29" s="727"/>
      <c r="I29" s="727"/>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8"/>
      <c r="AG29" s="43"/>
      <c r="AH29" s="45" t="s">
        <v>1402</v>
      </c>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737">
        <v>150000</v>
      </c>
      <c r="BQ29" s="737"/>
      <c r="BR29" s="737"/>
      <c r="BS29" s="737"/>
      <c r="BT29" s="737"/>
      <c r="BU29" s="737"/>
      <c r="BV29" s="737"/>
      <c r="BW29" s="737"/>
      <c r="BX29" s="737"/>
      <c r="BY29" s="737"/>
      <c r="BZ29" s="737"/>
      <c r="CA29" s="737"/>
      <c r="CB29" s="737"/>
      <c r="CC29" s="738"/>
    </row>
    <row r="30" spans="1:82" ht="18.75" x14ac:dyDescent="0.25">
      <c r="A30" s="514">
        <v>6</v>
      </c>
      <c r="B30" s="726"/>
      <c r="C30" s="727"/>
      <c r="D30" s="727"/>
      <c r="E30" s="727"/>
      <c r="F30" s="727"/>
      <c r="G30" s="727"/>
      <c r="H30" s="727"/>
      <c r="I30" s="727"/>
      <c r="J30" s="727"/>
      <c r="K30" s="727"/>
      <c r="L30" s="727"/>
      <c r="M30" s="727"/>
      <c r="N30" s="727"/>
      <c r="O30" s="727"/>
      <c r="P30" s="727"/>
      <c r="Q30" s="727"/>
      <c r="R30" s="727"/>
      <c r="S30" s="727"/>
      <c r="T30" s="727"/>
      <c r="U30" s="727"/>
      <c r="V30" s="727"/>
      <c r="W30" s="727"/>
      <c r="X30" s="727"/>
      <c r="Y30" s="727"/>
      <c r="Z30" s="727"/>
      <c r="AA30" s="727"/>
      <c r="AB30" s="727"/>
      <c r="AC30" s="727"/>
      <c r="AD30" s="727"/>
      <c r="AE30" s="727"/>
      <c r="AF30" s="728"/>
      <c r="AG30" s="43"/>
      <c r="AH30" s="45" t="s">
        <v>1404</v>
      </c>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c r="BG30" s="43"/>
      <c r="BH30" s="43"/>
      <c r="BI30" s="43"/>
      <c r="BJ30" s="43"/>
      <c r="BK30" s="43"/>
      <c r="BL30" s="43"/>
      <c r="BM30" s="43"/>
      <c r="BN30" s="43"/>
      <c r="BO30" s="43"/>
      <c r="BP30" s="737"/>
      <c r="BQ30" s="737"/>
      <c r="BR30" s="737"/>
      <c r="BS30" s="737"/>
      <c r="BT30" s="737"/>
      <c r="BU30" s="737"/>
      <c r="BV30" s="737"/>
      <c r="BW30" s="737"/>
      <c r="BX30" s="737"/>
      <c r="BY30" s="737"/>
      <c r="BZ30" s="737"/>
      <c r="CA30" s="737"/>
      <c r="CB30" s="737"/>
      <c r="CC30" s="738"/>
    </row>
    <row r="31" spans="1:82" ht="18.75" x14ac:dyDescent="0.25">
      <c r="A31" s="514">
        <v>7</v>
      </c>
      <c r="B31" s="726"/>
      <c r="C31" s="727"/>
      <c r="D31" s="727"/>
      <c r="E31" s="727"/>
      <c r="F31" s="727"/>
      <c r="G31" s="727"/>
      <c r="H31" s="727"/>
      <c r="I31" s="727"/>
      <c r="J31" s="727"/>
      <c r="K31" s="727"/>
      <c r="L31" s="727"/>
      <c r="M31" s="727"/>
      <c r="N31" s="727"/>
      <c r="O31" s="727"/>
      <c r="P31" s="727"/>
      <c r="Q31" s="727"/>
      <c r="R31" s="727"/>
      <c r="S31" s="727"/>
      <c r="T31" s="727"/>
      <c r="U31" s="727"/>
      <c r="V31" s="727"/>
      <c r="W31" s="727"/>
      <c r="X31" s="727"/>
      <c r="Y31" s="727"/>
      <c r="Z31" s="727"/>
      <c r="AA31" s="727"/>
      <c r="AB31" s="727"/>
      <c r="AC31" s="727"/>
      <c r="AD31" s="727"/>
      <c r="AE31" s="727"/>
      <c r="AF31" s="728"/>
      <c r="AG31" s="43"/>
      <c r="AH31" s="45" t="s">
        <v>1406</v>
      </c>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c r="BG31" s="43"/>
      <c r="BH31" s="43"/>
      <c r="BI31" s="43"/>
      <c r="BJ31" s="43"/>
      <c r="BK31" s="43"/>
      <c r="BL31" s="43"/>
      <c r="BM31" s="43"/>
      <c r="BN31" s="43"/>
      <c r="BO31" s="43"/>
      <c r="BP31" s="737"/>
      <c r="BQ31" s="737"/>
      <c r="BR31" s="737"/>
      <c r="BS31" s="737"/>
      <c r="BT31" s="737"/>
      <c r="BU31" s="737"/>
      <c r="BV31" s="737"/>
      <c r="BW31" s="737"/>
      <c r="BX31" s="737"/>
      <c r="BY31" s="737"/>
      <c r="BZ31" s="737"/>
      <c r="CA31" s="737"/>
      <c r="CB31" s="737"/>
      <c r="CC31" s="738"/>
    </row>
    <row r="32" spans="1:82" ht="18.75" x14ac:dyDescent="0.25">
      <c r="A32" s="514">
        <v>8</v>
      </c>
      <c r="B32" s="726"/>
      <c r="C32" s="727"/>
      <c r="D32" s="727"/>
      <c r="E32" s="727"/>
      <c r="F32" s="727"/>
      <c r="G32" s="727"/>
      <c r="H32" s="727"/>
      <c r="I32" s="727"/>
      <c r="J32" s="727"/>
      <c r="K32" s="727"/>
      <c r="L32" s="727"/>
      <c r="M32" s="727"/>
      <c r="N32" s="727"/>
      <c r="O32" s="727"/>
      <c r="P32" s="727"/>
      <c r="Q32" s="727"/>
      <c r="R32" s="727"/>
      <c r="S32" s="727"/>
      <c r="T32" s="727"/>
      <c r="U32" s="727"/>
      <c r="V32" s="727"/>
      <c r="W32" s="727"/>
      <c r="X32" s="727"/>
      <c r="Y32" s="727"/>
      <c r="Z32" s="727"/>
      <c r="AA32" s="727"/>
      <c r="AB32" s="727"/>
      <c r="AC32" s="727"/>
      <c r="AD32" s="727"/>
      <c r="AE32" s="727"/>
      <c r="AF32" s="728"/>
      <c r="AG32" s="43"/>
      <c r="AH32" s="45" t="s">
        <v>1408</v>
      </c>
      <c r="AI32" s="43"/>
      <c r="AJ32" s="43"/>
      <c r="AK32" s="43"/>
      <c r="AL32" s="43"/>
      <c r="AM32" s="43"/>
      <c r="AN32" s="43"/>
      <c r="AO32" s="43"/>
      <c r="AP32" s="43"/>
      <c r="AQ32" s="43"/>
      <c r="AR32" s="43"/>
      <c r="AS32" s="43"/>
      <c r="AT32" s="43"/>
      <c r="AU32" s="43"/>
      <c r="AV32" s="43"/>
      <c r="AW32" s="43"/>
      <c r="AX32" s="43"/>
      <c r="AY32" s="43"/>
      <c r="AZ32" s="43"/>
      <c r="BA32" s="43"/>
      <c r="BB32" s="43"/>
      <c r="BC32" s="43"/>
      <c r="BD32" s="43"/>
      <c r="BE32" s="43"/>
      <c r="BF32" s="43"/>
      <c r="BG32" s="43"/>
      <c r="BH32" s="43"/>
      <c r="BI32" s="43"/>
      <c r="BJ32" s="43"/>
      <c r="BK32" s="43"/>
      <c r="BL32" s="43"/>
      <c r="BM32" s="43"/>
      <c r="BN32" s="43"/>
      <c r="BO32" s="43"/>
      <c r="BP32" s="737"/>
      <c r="BQ32" s="737"/>
      <c r="BR32" s="737"/>
      <c r="BS32" s="737"/>
      <c r="BT32" s="737"/>
      <c r="BU32" s="737"/>
      <c r="BV32" s="737"/>
      <c r="BW32" s="737"/>
      <c r="BX32" s="737"/>
      <c r="BY32" s="737"/>
      <c r="BZ32" s="737"/>
      <c r="CA32" s="737"/>
      <c r="CB32" s="737"/>
      <c r="CC32" s="738"/>
    </row>
    <row r="33" spans="1:81" ht="18.75" x14ac:dyDescent="0.3">
      <c r="A33" s="517">
        <v>9</v>
      </c>
      <c r="B33" s="726"/>
      <c r="C33" s="727"/>
      <c r="D33" s="727"/>
      <c r="E33" s="727"/>
      <c r="F33" s="727"/>
      <c r="G33" s="727"/>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8"/>
      <c r="AG33" s="46"/>
      <c r="AH33" s="729" t="s">
        <v>1410</v>
      </c>
      <c r="AI33" s="647"/>
      <c r="AJ33" s="647"/>
      <c r="AK33" s="647"/>
      <c r="AL33" s="647"/>
      <c r="AM33" s="647"/>
      <c r="AN33" s="647"/>
      <c r="AO33" s="647"/>
      <c r="AP33" s="647"/>
      <c r="AQ33" s="647"/>
      <c r="AR33" s="647"/>
      <c r="AS33" s="647"/>
      <c r="AT33" s="647"/>
      <c r="AU33" s="647"/>
      <c r="AV33" s="647"/>
      <c r="AW33" s="647"/>
      <c r="AX33" s="647"/>
      <c r="AY33" s="647"/>
      <c r="AZ33" s="647"/>
      <c r="BA33" s="647"/>
      <c r="BB33" s="647"/>
      <c r="BC33" s="647"/>
      <c r="BD33" s="647"/>
      <c r="BE33" s="647"/>
      <c r="BF33" s="647"/>
      <c r="BG33" s="647"/>
      <c r="BH33" s="647"/>
      <c r="BI33" s="647"/>
      <c r="BJ33" s="647"/>
      <c r="BK33" s="647"/>
      <c r="BL33" s="647"/>
      <c r="BM33" s="647"/>
      <c r="BN33" s="647"/>
      <c r="BO33" s="647"/>
      <c r="BP33" s="730">
        <f>SUM(BP25:CC32)</f>
        <v>66905423.699999996</v>
      </c>
      <c r="BQ33" s="730"/>
      <c r="BR33" s="730"/>
      <c r="BS33" s="730"/>
      <c r="BT33" s="730"/>
      <c r="BU33" s="730"/>
      <c r="BV33" s="730"/>
      <c r="BW33" s="730"/>
      <c r="BX33" s="730"/>
      <c r="BY33" s="730"/>
      <c r="BZ33" s="730"/>
      <c r="CA33" s="730"/>
      <c r="CB33" s="730"/>
      <c r="CC33" s="731"/>
    </row>
    <row r="34" spans="1:81" ht="15.75" thickBot="1" x14ac:dyDescent="0.3">
      <c r="A34" s="526">
        <v>10</v>
      </c>
      <c r="B34" s="732"/>
      <c r="C34" s="733"/>
      <c r="D34" s="733"/>
      <c r="E34" s="733"/>
      <c r="F34" s="733"/>
      <c r="G34" s="733"/>
      <c r="H34" s="733"/>
      <c r="I34" s="733"/>
      <c r="J34" s="733"/>
      <c r="K34" s="733"/>
      <c r="L34" s="733"/>
      <c r="M34" s="733"/>
      <c r="N34" s="733"/>
      <c r="O34" s="733"/>
      <c r="P34" s="733"/>
      <c r="Q34" s="733"/>
      <c r="R34" s="733"/>
      <c r="S34" s="733"/>
      <c r="T34" s="733"/>
      <c r="U34" s="733"/>
      <c r="V34" s="733"/>
      <c r="W34" s="733"/>
      <c r="X34" s="733"/>
      <c r="Y34" s="733"/>
      <c r="Z34" s="733"/>
      <c r="AA34" s="733"/>
      <c r="AB34" s="733"/>
      <c r="AC34" s="733"/>
      <c r="AD34" s="733"/>
      <c r="AE34" s="733"/>
      <c r="AF34" s="734"/>
      <c r="AG34" s="520"/>
      <c r="AH34" s="527"/>
      <c r="AI34" s="520"/>
      <c r="AJ34" s="520"/>
      <c r="AK34" s="520"/>
      <c r="AL34" s="520"/>
      <c r="AM34" s="520"/>
      <c r="AN34" s="520"/>
      <c r="AO34" s="520"/>
      <c r="AP34" s="520"/>
      <c r="AQ34" s="520"/>
      <c r="AR34" s="520"/>
      <c r="AS34" s="520"/>
      <c r="AT34" s="520"/>
      <c r="AU34" s="520"/>
      <c r="AV34" s="520"/>
      <c r="AW34" s="520"/>
      <c r="AX34" s="520"/>
      <c r="AY34" s="520"/>
      <c r="AZ34" s="520"/>
      <c r="BA34" s="520"/>
      <c r="BB34" s="520"/>
      <c r="BC34" s="520"/>
      <c r="BD34" s="520"/>
      <c r="BE34" s="520"/>
      <c r="BF34" s="520"/>
      <c r="BG34" s="520"/>
      <c r="BH34" s="520"/>
      <c r="BI34" s="520"/>
      <c r="BJ34" s="520"/>
      <c r="BK34" s="520"/>
      <c r="BL34" s="520"/>
      <c r="BM34" s="520"/>
      <c r="BN34" s="520"/>
      <c r="BO34" s="520"/>
      <c r="BP34" s="520"/>
      <c r="BQ34" s="520"/>
      <c r="BR34" s="520"/>
      <c r="BS34" s="520"/>
      <c r="BT34" s="520"/>
      <c r="BU34" s="520"/>
      <c r="BV34" s="520"/>
      <c r="BW34" s="520"/>
      <c r="BX34" s="520"/>
      <c r="BY34" s="520"/>
      <c r="BZ34" s="520"/>
      <c r="CA34" s="520"/>
      <c r="CB34" s="520"/>
      <c r="CC34" s="521"/>
    </row>
    <row r="35" spans="1:81" ht="15.75" thickTop="1" x14ac:dyDescent="0.25">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row>
  </sheetData>
  <mergeCells count="44">
    <mergeCell ref="A7:CC7"/>
    <mergeCell ref="A1:CC2"/>
    <mergeCell ref="A4:CC4"/>
    <mergeCell ref="AL5:AL6"/>
    <mergeCell ref="A6:AK6"/>
    <mergeCell ref="AM6:CC6"/>
    <mergeCell ref="K8:CC8"/>
    <mergeCell ref="A9:AL9"/>
    <mergeCell ref="AM9:CC9"/>
    <mergeCell ref="A10:AL15"/>
    <mergeCell ref="AM10:CC12"/>
    <mergeCell ref="AM13:CC13"/>
    <mergeCell ref="AM14:CC15"/>
    <mergeCell ref="B26:AF26"/>
    <mergeCell ref="BP26:CC26"/>
    <mergeCell ref="A16:CC16"/>
    <mergeCell ref="N17:BJ18"/>
    <mergeCell ref="BL18:CC18"/>
    <mergeCell ref="A19:CC19"/>
    <mergeCell ref="M20:AW20"/>
    <mergeCell ref="A21:AW22"/>
    <mergeCell ref="AX21:BJ22"/>
    <mergeCell ref="BL21:BY21"/>
    <mergeCell ref="A23:CC23"/>
    <mergeCell ref="A24:AF24"/>
    <mergeCell ref="AH24:CC24"/>
    <mergeCell ref="B25:AF25"/>
    <mergeCell ref="BP25:CC25"/>
    <mergeCell ref="B27:AF27"/>
    <mergeCell ref="BP27:CC27"/>
    <mergeCell ref="B28:AF28"/>
    <mergeCell ref="BP28:CC28"/>
    <mergeCell ref="B29:AF29"/>
    <mergeCell ref="BP29:CC29"/>
    <mergeCell ref="B33:AF33"/>
    <mergeCell ref="AH33:BO33"/>
    <mergeCell ref="BP33:CC33"/>
    <mergeCell ref="B34:AF34"/>
    <mergeCell ref="B30:AF30"/>
    <mergeCell ref="BP30:CC30"/>
    <mergeCell ref="B31:AF31"/>
    <mergeCell ref="BP31:CC31"/>
    <mergeCell ref="B32:AF32"/>
    <mergeCell ref="BP32:CC32"/>
  </mergeCells>
  <printOptions horizontalCentered="1"/>
  <pageMargins left="0.39370078740157483" right="0.39370078740157483" top="0.39370078740157483" bottom="0.39370078740157483" header="0" footer="0"/>
  <pageSetup scale="8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I8"/>
  <sheetViews>
    <sheetView showGridLines="0" zoomScaleNormal="100" workbookViewId="0">
      <selection activeCell="B3" sqref="B3:CC3"/>
    </sheetView>
  </sheetViews>
  <sheetFormatPr baseColWidth="10" defaultRowHeight="15" x14ac:dyDescent="0.25"/>
  <cols>
    <col min="1" max="1" width="1.42578125" customWidth="1"/>
    <col min="2" max="19" width="1.7109375" customWidth="1"/>
    <col min="20" max="20" width="1.42578125" customWidth="1"/>
    <col min="21" max="36" width="1.7109375" customWidth="1"/>
    <col min="37" max="37" width="3" customWidth="1"/>
    <col min="38" max="118" width="1.7109375" customWidth="1"/>
    <col min="270" max="270" width="1.42578125" customWidth="1"/>
    <col min="271" max="340" width="1.7109375" customWidth="1"/>
    <col min="526" max="526" width="1.42578125" customWidth="1"/>
    <col min="527" max="596" width="1.7109375" customWidth="1"/>
    <col min="782" max="782" width="1.42578125" customWidth="1"/>
    <col min="783" max="852" width="1.7109375" customWidth="1"/>
    <col min="1038" max="1038" width="1.42578125" customWidth="1"/>
    <col min="1039" max="1108" width="1.7109375" customWidth="1"/>
    <col min="1294" max="1294" width="1.42578125" customWidth="1"/>
    <col min="1295" max="1364" width="1.7109375" customWidth="1"/>
    <col min="1550" max="1550" width="1.42578125" customWidth="1"/>
    <col min="1551" max="1620" width="1.7109375" customWidth="1"/>
    <col min="1806" max="1806" width="1.42578125" customWidth="1"/>
    <col min="1807" max="1876" width="1.7109375" customWidth="1"/>
    <col min="2062" max="2062" width="1.42578125" customWidth="1"/>
    <col min="2063" max="2132" width="1.7109375" customWidth="1"/>
    <col min="2318" max="2318" width="1.42578125" customWidth="1"/>
    <col min="2319" max="2388" width="1.7109375" customWidth="1"/>
    <col min="2574" max="2574" width="1.42578125" customWidth="1"/>
    <col min="2575" max="2644" width="1.7109375" customWidth="1"/>
    <col min="2830" max="2830" width="1.42578125" customWidth="1"/>
    <col min="2831" max="2900" width="1.7109375" customWidth="1"/>
    <col min="3086" max="3086" width="1.42578125" customWidth="1"/>
    <col min="3087" max="3156" width="1.7109375" customWidth="1"/>
    <col min="3342" max="3342" width="1.42578125" customWidth="1"/>
    <col min="3343" max="3412" width="1.7109375" customWidth="1"/>
    <col min="3598" max="3598" width="1.42578125" customWidth="1"/>
    <col min="3599" max="3668" width="1.7109375" customWidth="1"/>
    <col min="3854" max="3854" width="1.42578125" customWidth="1"/>
    <col min="3855" max="3924" width="1.7109375" customWidth="1"/>
    <col min="4110" max="4110" width="1.42578125" customWidth="1"/>
    <col min="4111" max="4180" width="1.7109375" customWidth="1"/>
    <col min="4366" max="4366" width="1.42578125" customWidth="1"/>
    <col min="4367" max="4436" width="1.7109375" customWidth="1"/>
    <col min="4622" max="4622" width="1.42578125" customWidth="1"/>
    <col min="4623" max="4692" width="1.7109375" customWidth="1"/>
    <col min="4878" max="4878" width="1.42578125" customWidth="1"/>
    <col min="4879" max="4948" width="1.7109375" customWidth="1"/>
    <col min="5134" max="5134" width="1.42578125" customWidth="1"/>
    <col min="5135" max="5204" width="1.7109375" customWidth="1"/>
    <col min="5390" max="5390" width="1.42578125" customWidth="1"/>
    <col min="5391" max="5460" width="1.7109375" customWidth="1"/>
    <col min="5646" max="5646" width="1.42578125" customWidth="1"/>
    <col min="5647" max="5716" width="1.7109375" customWidth="1"/>
    <col min="5902" max="5902" width="1.42578125" customWidth="1"/>
    <col min="5903" max="5972" width="1.7109375" customWidth="1"/>
    <col min="6158" max="6158" width="1.42578125" customWidth="1"/>
    <col min="6159" max="6228" width="1.7109375" customWidth="1"/>
    <col min="6414" max="6414" width="1.42578125" customWidth="1"/>
    <col min="6415" max="6484" width="1.7109375" customWidth="1"/>
    <col min="6670" max="6670" width="1.42578125" customWidth="1"/>
    <col min="6671" max="6740" width="1.7109375" customWidth="1"/>
    <col min="6926" max="6926" width="1.42578125" customWidth="1"/>
    <col min="6927" max="6996" width="1.7109375" customWidth="1"/>
    <col min="7182" max="7182" width="1.42578125" customWidth="1"/>
    <col min="7183" max="7252" width="1.7109375" customWidth="1"/>
    <col min="7438" max="7438" width="1.42578125" customWidth="1"/>
    <col min="7439" max="7508" width="1.7109375" customWidth="1"/>
    <col min="7694" max="7694" width="1.42578125" customWidth="1"/>
    <col min="7695" max="7764" width="1.7109375" customWidth="1"/>
    <col min="7950" max="7950" width="1.42578125" customWidth="1"/>
    <col min="7951" max="8020" width="1.7109375" customWidth="1"/>
    <col min="8206" max="8206" width="1.42578125" customWidth="1"/>
    <col min="8207" max="8276" width="1.7109375" customWidth="1"/>
    <col min="8462" max="8462" width="1.42578125" customWidth="1"/>
    <col min="8463" max="8532" width="1.7109375" customWidth="1"/>
    <col min="8718" max="8718" width="1.42578125" customWidth="1"/>
    <col min="8719" max="8788" width="1.7109375" customWidth="1"/>
    <col min="8974" max="8974" width="1.42578125" customWidth="1"/>
    <col min="8975" max="9044" width="1.7109375" customWidth="1"/>
    <col min="9230" max="9230" width="1.42578125" customWidth="1"/>
    <col min="9231" max="9300" width="1.7109375" customWidth="1"/>
    <col min="9486" max="9486" width="1.42578125" customWidth="1"/>
    <col min="9487" max="9556" width="1.7109375" customWidth="1"/>
    <col min="9742" max="9742" width="1.42578125" customWidth="1"/>
    <col min="9743" max="9812" width="1.7109375" customWidth="1"/>
    <col min="9998" max="9998" width="1.42578125" customWidth="1"/>
    <col min="9999" max="10068" width="1.7109375" customWidth="1"/>
    <col min="10254" max="10254" width="1.42578125" customWidth="1"/>
    <col min="10255" max="10324" width="1.7109375" customWidth="1"/>
    <col min="10510" max="10510" width="1.42578125" customWidth="1"/>
    <col min="10511" max="10580" width="1.7109375" customWidth="1"/>
    <col min="10766" max="10766" width="1.42578125" customWidth="1"/>
    <col min="10767" max="10836" width="1.7109375" customWidth="1"/>
    <col min="11022" max="11022" width="1.42578125" customWidth="1"/>
    <col min="11023" max="11092" width="1.7109375" customWidth="1"/>
    <col min="11278" max="11278" width="1.42578125" customWidth="1"/>
    <col min="11279" max="11348" width="1.7109375" customWidth="1"/>
    <col min="11534" max="11534" width="1.42578125" customWidth="1"/>
    <col min="11535" max="11604" width="1.7109375" customWidth="1"/>
    <col min="11790" max="11790" width="1.42578125" customWidth="1"/>
    <col min="11791" max="11860" width="1.7109375" customWidth="1"/>
    <col min="12046" max="12046" width="1.42578125" customWidth="1"/>
    <col min="12047" max="12116" width="1.7109375" customWidth="1"/>
    <col min="12302" max="12302" width="1.42578125" customWidth="1"/>
    <col min="12303" max="12372" width="1.7109375" customWidth="1"/>
    <col min="12558" max="12558" width="1.42578125" customWidth="1"/>
    <col min="12559" max="12628" width="1.7109375" customWidth="1"/>
    <col min="12814" max="12814" width="1.42578125" customWidth="1"/>
    <col min="12815" max="12884" width="1.7109375" customWidth="1"/>
    <col min="13070" max="13070" width="1.42578125" customWidth="1"/>
    <col min="13071" max="13140" width="1.7109375" customWidth="1"/>
    <col min="13326" max="13326" width="1.42578125" customWidth="1"/>
    <col min="13327" max="13396" width="1.7109375" customWidth="1"/>
    <col min="13582" max="13582" width="1.42578125" customWidth="1"/>
    <col min="13583" max="13652" width="1.7109375" customWidth="1"/>
    <col min="13838" max="13838" width="1.42578125" customWidth="1"/>
    <col min="13839" max="13908" width="1.7109375" customWidth="1"/>
    <col min="14094" max="14094" width="1.42578125" customWidth="1"/>
    <col min="14095" max="14164" width="1.7109375" customWidth="1"/>
    <col min="14350" max="14350" width="1.42578125" customWidth="1"/>
    <col min="14351" max="14420" width="1.7109375" customWidth="1"/>
    <col min="14606" max="14606" width="1.42578125" customWidth="1"/>
    <col min="14607" max="14676" width="1.7109375" customWidth="1"/>
    <col min="14862" max="14862" width="1.42578125" customWidth="1"/>
    <col min="14863" max="14932" width="1.7109375" customWidth="1"/>
    <col min="15118" max="15118" width="1.42578125" customWidth="1"/>
    <col min="15119" max="15188" width="1.7109375" customWidth="1"/>
    <col min="15374" max="15374" width="1.42578125" customWidth="1"/>
    <col min="15375" max="15444" width="1.7109375" customWidth="1"/>
    <col min="15630" max="15630" width="1.42578125" customWidth="1"/>
    <col min="15631" max="15700" width="1.7109375" customWidth="1"/>
    <col min="15886" max="15886" width="1.42578125" customWidth="1"/>
    <col min="15887" max="15956" width="1.7109375" customWidth="1"/>
    <col min="16142" max="16142" width="1.42578125" customWidth="1"/>
    <col min="16143" max="16212" width="1.7109375" customWidth="1"/>
  </cols>
  <sheetData>
    <row r="1" spans="2:113" ht="15" customHeight="1" x14ac:dyDescent="0.25">
      <c r="B1" s="629" t="s">
        <v>1357</v>
      </c>
      <c r="C1" s="630"/>
      <c r="D1" s="630"/>
      <c r="E1" s="630"/>
      <c r="F1" s="630"/>
      <c r="G1" s="630"/>
      <c r="H1" s="630"/>
      <c r="I1" s="630"/>
      <c r="J1" s="630"/>
      <c r="K1" s="630"/>
      <c r="L1" s="630"/>
      <c r="M1" s="630"/>
      <c r="N1" s="630"/>
      <c r="O1" s="630"/>
      <c r="P1" s="630"/>
      <c r="Q1" s="630"/>
      <c r="R1" s="630"/>
      <c r="S1" s="630"/>
      <c r="T1" s="630"/>
      <c r="U1" s="630"/>
      <c r="V1" s="630"/>
      <c r="W1" s="630"/>
      <c r="X1" s="630"/>
      <c r="Y1" s="630"/>
      <c r="Z1" s="630"/>
      <c r="AA1" s="630"/>
      <c r="AB1" s="630"/>
      <c r="AC1" s="630"/>
      <c r="AD1" s="630"/>
      <c r="AE1" s="630"/>
      <c r="AF1" s="630"/>
      <c r="AG1" s="630"/>
      <c r="AH1" s="630"/>
      <c r="AI1" s="630"/>
      <c r="AJ1" s="630"/>
      <c r="AK1" s="630"/>
      <c r="AL1" s="630"/>
      <c r="AM1" s="630"/>
      <c r="AN1" s="630"/>
      <c r="AO1" s="630"/>
      <c r="AP1" s="630"/>
      <c r="AQ1" s="630"/>
      <c r="AR1" s="630"/>
      <c r="AS1" s="630"/>
      <c r="AT1" s="630"/>
      <c r="AU1" s="630"/>
      <c r="AV1" s="630"/>
      <c r="AW1" s="630"/>
      <c r="AX1" s="630"/>
      <c r="AY1" s="630"/>
      <c r="AZ1" s="630"/>
      <c r="BA1" s="630"/>
      <c r="BB1" s="630"/>
      <c r="BC1" s="630"/>
      <c r="BD1" s="630"/>
      <c r="BE1" s="630"/>
      <c r="BF1" s="630"/>
      <c r="BG1" s="630"/>
      <c r="BH1" s="630"/>
      <c r="BI1" s="630"/>
      <c r="BJ1" s="630"/>
      <c r="BK1" s="630"/>
      <c r="BL1" s="630"/>
      <c r="BM1" s="630"/>
      <c r="BN1" s="630"/>
      <c r="BO1" s="630"/>
      <c r="BP1" s="630"/>
      <c r="BQ1" s="630"/>
      <c r="BR1" s="630"/>
      <c r="BS1" s="630"/>
      <c r="BT1" s="630"/>
      <c r="BU1" s="630"/>
      <c r="BV1" s="630"/>
      <c r="BW1" s="630"/>
      <c r="BX1" s="630"/>
      <c r="BY1" s="630"/>
      <c r="BZ1" s="630"/>
      <c r="CA1" s="630"/>
      <c r="CB1" s="630"/>
      <c r="CC1" s="630"/>
      <c r="CD1" s="630"/>
      <c r="CE1" s="630"/>
      <c r="CF1" s="630"/>
      <c r="CG1" s="630"/>
      <c r="CH1" s="630"/>
      <c r="CI1" s="630"/>
      <c r="CJ1" s="630"/>
      <c r="CK1" s="630"/>
      <c r="CL1" s="630"/>
      <c r="CM1" s="630"/>
      <c r="CN1" s="630"/>
      <c r="CO1" s="630"/>
      <c r="CP1" s="630"/>
      <c r="CQ1" s="630"/>
      <c r="CR1" s="630"/>
      <c r="CS1" s="630"/>
      <c r="CT1" s="630"/>
      <c r="CU1" s="630"/>
      <c r="CV1" s="630"/>
      <c r="CW1" s="630"/>
      <c r="CX1" s="630"/>
      <c r="CY1" s="630"/>
      <c r="CZ1" s="630"/>
      <c r="DA1" s="631"/>
    </row>
    <row r="2" spans="2:113" ht="15" customHeight="1" x14ac:dyDescent="0.25">
      <c r="B2" s="632"/>
      <c r="C2" s="633"/>
      <c r="D2" s="633"/>
      <c r="E2" s="633"/>
      <c r="F2" s="633"/>
      <c r="G2" s="633"/>
      <c r="H2" s="633"/>
      <c r="I2" s="633"/>
      <c r="J2" s="633"/>
      <c r="K2" s="633"/>
      <c r="L2" s="633"/>
      <c r="M2" s="633"/>
      <c r="N2" s="633"/>
      <c r="O2" s="633"/>
      <c r="P2" s="633"/>
      <c r="Q2" s="633"/>
      <c r="R2" s="633"/>
      <c r="S2" s="633"/>
      <c r="T2" s="633"/>
      <c r="U2" s="633"/>
      <c r="V2" s="633"/>
      <c r="W2" s="633"/>
      <c r="X2" s="633"/>
      <c r="Y2" s="633"/>
      <c r="Z2" s="633"/>
      <c r="AA2" s="633"/>
      <c r="AB2" s="633"/>
      <c r="AC2" s="633"/>
      <c r="AD2" s="633"/>
      <c r="AE2" s="633"/>
      <c r="AF2" s="633"/>
      <c r="AG2" s="633"/>
      <c r="AH2" s="633"/>
      <c r="AI2" s="633"/>
      <c r="AJ2" s="633"/>
      <c r="AK2" s="633"/>
      <c r="AL2" s="633"/>
      <c r="AM2" s="633"/>
      <c r="AN2" s="633"/>
      <c r="AO2" s="633"/>
      <c r="AP2" s="633"/>
      <c r="AQ2" s="633"/>
      <c r="AR2" s="633"/>
      <c r="AS2" s="633"/>
      <c r="AT2" s="633"/>
      <c r="AU2" s="633"/>
      <c r="AV2" s="633"/>
      <c r="AW2" s="633"/>
      <c r="AX2" s="633"/>
      <c r="AY2" s="633"/>
      <c r="AZ2" s="633"/>
      <c r="BA2" s="633"/>
      <c r="BB2" s="633"/>
      <c r="BC2" s="633"/>
      <c r="BD2" s="633"/>
      <c r="BE2" s="633"/>
      <c r="BF2" s="633"/>
      <c r="BG2" s="633"/>
      <c r="BH2" s="633"/>
      <c r="BI2" s="633"/>
      <c r="BJ2" s="633"/>
      <c r="BK2" s="633"/>
      <c r="BL2" s="633"/>
      <c r="BM2" s="633"/>
      <c r="BN2" s="633"/>
      <c r="BO2" s="633"/>
      <c r="BP2" s="633"/>
      <c r="BQ2" s="633"/>
      <c r="BR2" s="633"/>
      <c r="BS2" s="633"/>
      <c r="BT2" s="633"/>
      <c r="BU2" s="633"/>
      <c r="BV2" s="633"/>
      <c r="BW2" s="633"/>
      <c r="BX2" s="633"/>
      <c r="BY2" s="633"/>
      <c r="BZ2" s="633"/>
      <c r="CA2" s="633"/>
      <c r="CB2" s="633"/>
      <c r="CC2" s="633"/>
      <c r="CD2" s="633"/>
      <c r="CE2" s="633"/>
      <c r="CF2" s="633"/>
      <c r="CG2" s="633"/>
      <c r="CH2" s="633"/>
      <c r="CI2" s="633"/>
      <c r="CJ2" s="633"/>
      <c r="CK2" s="633"/>
      <c r="CL2" s="633"/>
      <c r="CM2" s="633"/>
      <c r="CN2" s="633"/>
      <c r="CO2" s="633"/>
      <c r="CP2" s="633"/>
      <c r="CQ2" s="633"/>
      <c r="CR2" s="633"/>
      <c r="CS2" s="633"/>
      <c r="CT2" s="633"/>
      <c r="CU2" s="633"/>
      <c r="CV2" s="633"/>
      <c r="CW2" s="633"/>
      <c r="CX2" s="633"/>
      <c r="CY2" s="633"/>
      <c r="CZ2" s="633"/>
      <c r="DA2" s="634"/>
    </row>
    <row r="3" spans="2:113" ht="23.25" x14ac:dyDescent="0.25">
      <c r="B3" s="635" t="s">
        <v>1492</v>
      </c>
      <c r="C3" s="636"/>
      <c r="D3" s="636"/>
      <c r="E3" s="636"/>
      <c r="F3" s="636"/>
      <c r="G3" s="636"/>
      <c r="H3" s="636"/>
      <c r="I3" s="636"/>
      <c r="J3" s="636"/>
      <c r="K3" s="636"/>
      <c r="L3" s="636"/>
      <c r="M3" s="636"/>
      <c r="N3" s="636"/>
      <c r="O3" s="636"/>
      <c r="P3" s="636"/>
      <c r="Q3" s="636"/>
      <c r="R3" s="636"/>
      <c r="S3" s="636"/>
      <c r="T3" s="636"/>
      <c r="U3" s="636"/>
      <c r="V3" s="636"/>
      <c r="W3" s="636"/>
      <c r="X3" s="636"/>
      <c r="Y3" s="636"/>
      <c r="Z3" s="636"/>
      <c r="AA3" s="636"/>
      <c r="AB3" s="636"/>
      <c r="AC3" s="636"/>
      <c r="AD3" s="636"/>
      <c r="AE3" s="636"/>
      <c r="AF3" s="636"/>
      <c r="AG3" s="636"/>
      <c r="AH3" s="636"/>
      <c r="AI3" s="636"/>
      <c r="AJ3" s="636"/>
      <c r="AK3" s="636"/>
      <c r="AL3" s="636"/>
      <c r="AM3" s="636"/>
      <c r="AN3" s="636"/>
      <c r="AO3" s="636"/>
      <c r="AP3" s="636"/>
      <c r="AQ3" s="636"/>
      <c r="AR3" s="636"/>
      <c r="AS3" s="636"/>
      <c r="AT3" s="636"/>
      <c r="AU3" s="636"/>
      <c r="AV3" s="636"/>
      <c r="AW3" s="636"/>
      <c r="AX3" s="636"/>
      <c r="AY3" s="636"/>
      <c r="AZ3" s="636"/>
      <c r="BA3" s="636"/>
      <c r="BB3" s="636"/>
      <c r="BC3" s="636"/>
      <c r="BD3" s="636"/>
      <c r="BE3" s="636"/>
      <c r="BF3" s="636"/>
      <c r="BG3" s="636"/>
      <c r="BH3" s="636"/>
      <c r="BI3" s="636"/>
      <c r="BJ3" s="636"/>
      <c r="BK3" s="636"/>
      <c r="BL3" s="636"/>
      <c r="BM3" s="636"/>
      <c r="BN3" s="636"/>
      <c r="BO3" s="636"/>
      <c r="BP3" s="636"/>
      <c r="BQ3" s="636"/>
      <c r="BR3" s="636"/>
      <c r="BS3" s="636"/>
      <c r="BT3" s="636"/>
      <c r="BU3" s="636"/>
      <c r="BV3" s="636"/>
      <c r="BW3" s="636"/>
      <c r="BX3" s="636"/>
      <c r="BY3" s="636"/>
      <c r="BZ3" s="636"/>
      <c r="CA3" s="636"/>
      <c r="CB3" s="636"/>
      <c r="CC3" s="636"/>
      <c r="CD3" s="478"/>
      <c r="CE3" s="478"/>
      <c r="CF3" s="478"/>
      <c r="CG3" s="478"/>
      <c r="CH3" s="478"/>
      <c r="CI3" s="478"/>
      <c r="CJ3" s="478"/>
      <c r="CK3" s="478"/>
      <c r="CL3" s="478"/>
      <c r="CM3" s="478"/>
      <c r="CN3" s="478"/>
      <c r="CO3" s="478"/>
      <c r="CP3" s="478"/>
      <c r="CQ3" s="478"/>
      <c r="CR3" s="478"/>
      <c r="CS3" s="478"/>
      <c r="CT3" s="478"/>
      <c r="CU3" s="478"/>
      <c r="CV3" s="478"/>
      <c r="CW3" s="478"/>
      <c r="CX3" s="478"/>
      <c r="CY3" s="478"/>
      <c r="CZ3" s="478"/>
      <c r="DA3" s="479"/>
    </row>
    <row r="4" spans="2:113" s="1" customFormat="1" ht="23.25" x14ac:dyDescent="0.25">
      <c r="B4" s="40"/>
      <c r="C4" s="40"/>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40"/>
      <c r="CE4" s="40"/>
      <c r="CF4" s="40"/>
      <c r="CG4" s="40"/>
      <c r="CH4" s="40"/>
      <c r="CI4" s="40"/>
      <c r="CJ4" s="40"/>
      <c r="CK4" s="40"/>
      <c r="CL4" s="40"/>
      <c r="CM4" s="40"/>
      <c r="CN4" s="40"/>
      <c r="CO4" s="40"/>
      <c r="CP4" s="40"/>
      <c r="CQ4" s="40"/>
      <c r="CR4" s="40"/>
      <c r="CS4" s="40"/>
      <c r="CT4" s="40"/>
      <c r="CU4" s="40"/>
      <c r="CV4" s="40"/>
      <c r="CW4" s="40"/>
      <c r="CX4" s="40"/>
      <c r="CY4" s="40"/>
      <c r="CZ4" s="40"/>
      <c r="DA4" s="40"/>
    </row>
    <row r="5" spans="2:113" x14ac:dyDescent="0.25">
      <c r="B5" s="637" t="s">
        <v>1358</v>
      </c>
      <c r="C5" s="637"/>
      <c r="D5" s="637"/>
      <c r="E5" s="637"/>
      <c r="F5" s="637"/>
      <c r="G5" s="637"/>
      <c r="H5" s="637"/>
      <c r="I5" s="637" t="s">
        <v>1359</v>
      </c>
      <c r="J5" s="637"/>
      <c r="K5" s="637"/>
      <c r="L5" s="637"/>
      <c r="M5" s="637"/>
      <c r="N5" s="637"/>
      <c r="O5" s="637"/>
      <c r="P5" s="637"/>
      <c r="Q5" s="637"/>
      <c r="R5" s="637"/>
      <c r="S5" s="637"/>
      <c r="T5" s="637"/>
      <c r="U5" s="638" t="s">
        <v>1360</v>
      </c>
      <c r="V5" s="638"/>
      <c r="W5" s="638"/>
      <c r="X5" s="638"/>
      <c r="Y5" s="638"/>
      <c r="Z5" s="638"/>
      <c r="AA5" s="638"/>
      <c r="AB5" s="638"/>
      <c r="AC5" s="638"/>
      <c r="AD5" s="638"/>
      <c r="AE5" s="638"/>
      <c r="AF5" s="637" t="s">
        <v>1361</v>
      </c>
      <c r="AG5" s="637"/>
      <c r="AH5" s="637"/>
      <c r="AI5" s="637"/>
      <c r="AJ5" s="637"/>
      <c r="AK5" s="637"/>
      <c r="AL5" s="637"/>
      <c r="AM5" s="637" t="s">
        <v>1362</v>
      </c>
      <c r="AN5" s="637"/>
      <c r="AO5" s="637"/>
      <c r="AP5" s="637"/>
      <c r="AQ5" s="637"/>
      <c r="AR5" s="637"/>
      <c r="AS5" s="637"/>
      <c r="AT5" s="637" t="s">
        <v>1363</v>
      </c>
      <c r="AU5" s="637"/>
      <c r="AV5" s="637"/>
      <c r="AW5" s="637"/>
      <c r="AX5" s="637"/>
      <c r="AY5" s="637"/>
      <c r="AZ5" s="615" t="s">
        <v>1364</v>
      </c>
      <c r="BA5" s="615"/>
      <c r="BB5" s="615"/>
      <c r="BC5" s="615"/>
      <c r="BD5" s="615"/>
      <c r="BE5" s="615"/>
      <c r="BF5" s="615"/>
      <c r="BG5" s="615"/>
      <c r="BH5" s="615"/>
      <c r="BI5" s="615"/>
      <c r="BJ5" s="615"/>
      <c r="BK5" s="615"/>
      <c r="BL5" s="615" t="s">
        <v>1365</v>
      </c>
      <c r="BM5" s="615"/>
      <c r="BN5" s="615"/>
      <c r="BO5" s="615"/>
      <c r="BP5" s="615"/>
      <c r="BQ5" s="615"/>
      <c r="BR5" s="615"/>
      <c r="BS5" s="615"/>
      <c r="BT5" s="615"/>
      <c r="BU5" s="615"/>
      <c r="BV5" s="615"/>
      <c r="BW5" s="615"/>
      <c r="BX5" s="615"/>
      <c r="BY5" s="615"/>
      <c r="BZ5" s="615"/>
      <c r="CA5" s="615"/>
      <c r="CB5" s="615"/>
      <c r="CC5" s="615"/>
      <c r="CD5" s="615" t="s">
        <v>878</v>
      </c>
      <c r="CE5" s="615"/>
      <c r="CF5" s="615"/>
      <c r="CG5" s="615"/>
      <c r="CH5" s="615"/>
      <c r="CI5" s="615"/>
      <c r="CJ5" s="615"/>
      <c r="CK5" s="615"/>
      <c r="CL5" s="615"/>
      <c r="CM5" s="615"/>
      <c r="CN5" s="615"/>
      <c r="CO5" s="615"/>
      <c r="CP5" s="615"/>
      <c r="CQ5" s="615"/>
      <c r="CR5" s="615"/>
      <c r="CS5" s="615"/>
      <c r="CT5" s="615"/>
      <c r="CU5" s="615"/>
      <c r="CV5" s="615"/>
      <c r="CW5" s="615"/>
      <c r="CX5" s="615"/>
      <c r="CY5" s="615"/>
      <c r="CZ5" s="615"/>
      <c r="DA5" s="615"/>
      <c r="DB5" s="615"/>
      <c r="DC5" s="615"/>
    </row>
    <row r="6" spans="2:113" x14ac:dyDescent="0.25">
      <c r="B6" s="637"/>
      <c r="C6" s="637"/>
      <c r="D6" s="637"/>
      <c r="E6" s="637"/>
      <c r="F6" s="637"/>
      <c r="G6" s="637"/>
      <c r="H6" s="637"/>
      <c r="I6" s="637"/>
      <c r="J6" s="637"/>
      <c r="K6" s="637"/>
      <c r="L6" s="637"/>
      <c r="M6" s="637"/>
      <c r="N6" s="637"/>
      <c r="O6" s="637"/>
      <c r="P6" s="637"/>
      <c r="Q6" s="637"/>
      <c r="R6" s="637"/>
      <c r="S6" s="637"/>
      <c r="T6" s="637"/>
      <c r="U6" s="638"/>
      <c r="V6" s="638"/>
      <c r="W6" s="638"/>
      <c r="X6" s="638"/>
      <c r="Y6" s="638"/>
      <c r="Z6" s="638"/>
      <c r="AA6" s="638"/>
      <c r="AB6" s="638"/>
      <c r="AC6" s="638"/>
      <c r="AD6" s="638"/>
      <c r="AE6" s="638"/>
      <c r="AF6" s="637"/>
      <c r="AG6" s="637"/>
      <c r="AH6" s="637"/>
      <c r="AI6" s="637"/>
      <c r="AJ6" s="637"/>
      <c r="AK6" s="637"/>
      <c r="AL6" s="637"/>
      <c r="AM6" s="637"/>
      <c r="AN6" s="637"/>
      <c r="AO6" s="637"/>
      <c r="AP6" s="637"/>
      <c r="AQ6" s="637"/>
      <c r="AR6" s="637"/>
      <c r="AS6" s="637"/>
      <c r="AT6" s="637"/>
      <c r="AU6" s="637"/>
      <c r="AV6" s="637"/>
      <c r="AW6" s="637"/>
      <c r="AX6" s="637"/>
      <c r="AY6" s="637"/>
      <c r="AZ6" s="615" t="s">
        <v>1366</v>
      </c>
      <c r="BA6" s="615"/>
      <c r="BB6" s="615"/>
      <c r="BC6" s="615"/>
      <c r="BD6" s="615"/>
      <c r="BE6" s="615"/>
      <c r="BF6" s="615"/>
      <c r="BG6" s="615"/>
      <c r="BH6" s="615" t="s">
        <v>1367</v>
      </c>
      <c r="BI6" s="615"/>
      <c r="BJ6" s="615"/>
      <c r="BK6" s="615"/>
      <c r="BL6" s="615" t="s">
        <v>1368</v>
      </c>
      <c r="BM6" s="615"/>
      <c r="BN6" s="615"/>
      <c r="BO6" s="615"/>
      <c r="BP6" s="615"/>
      <c r="BQ6" s="615"/>
      <c r="BR6" s="615"/>
      <c r="BS6" s="615"/>
      <c r="BT6" s="615"/>
      <c r="BU6" s="615" t="s">
        <v>1369</v>
      </c>
      <c r="BV6" s="615"/>
      <c r="BW6" s="615"/>
      <c r="BX6" s="615"/>
      <c r="BY6" s="615"/>
      <c r="BZ6" s="615"/>
      <c r="CA6" s="615"/>
      <c r="CB6" s="615"/>
      <c r="CC6" s="615"/>
      <c r="CD6" s="615" t="s">
        <v>875</v>
      </c>
      <c r="CE6" s="615"/>
      <c r="CF6" s="615"/>
      <c r="CG6" s="615"/>
      <c r="CH6" s="615"/>
      <c r="CI6" s="615"/>
      <c r="CJ6" s="615"/>
      <c r="CK6" s="615"/>
      <c r="CL6" s="615"/>
      <c r="CM6" s="615" t="s">
        <v>876</v>
      </c>
      <c r="CN6" s="615"/>
      <c r="CO6" s="615"/>
      <c r="CP6" s="615"/>
      <c r="CQ6" s="615"/>
      <c r="CR6" s="615"/>
      <c r="CS6" s="615"/>
      <c r="CT6" s="615"/>
      <c r="CU6" s="615"/>
      <c r="CV6" s="615" t="s">
        <v>877</v>
      </c>
      <c r="CW6" s="615"/>
      <c r="CX6" s="615"/>
      <c r="CY6" s="615"/>
      <c r="CZ6" s="615"/>
      <c r="DA6" s="615"/>
      <c r="DB6" s="615"/>
      <c r="DC6" s="615"/>
      <c r="DI6" s="480"/>
    </row>
    <row r="7" spans="2:113" x14ac:dyDescent="0.25">
      <c r="B7" s="596" t="s">
        <v>1208</v>
      </c>
      <c r="C7" s="597"/>
      <c r="D7" s="597"/>
      <c r="E7" s="597"/>
      <c r="F7" s="597"/>
      <c r="G7" s="597"/>
      <c r="H7" s="598"/>
      <c r="I7" s="759" t="s">
        <v>1441</v>
      </c>
      <c r="J7" s="760"/>
      <c r="K7" s="760"/>
      <c r="L7" s="760"/>
      <c r="M7" s="760"/>
      <c r="N7" s="760"/>
      <c r="O7" s="760"/>
      <c r="P7" s="760"/>
      <c r="Q7" s="760"/>
      <c r="R7" s="760"/>
      <c r="S7" s="760"/>
      <c r="T7" s="761"/>
      <c r="U7" s="602" t="s">
        <v>1442</v>
      </c>
      <c r="V7" s="603"/>
      <c r="W7" s="603"/>
      <c r="X7" s="603"/>
      <c r="Y7" s="603"/>
      <c r="Z7" s="603"/>
      <c r="AA7" s="603"/>
      <c r="AB7" s="603"/>
      <c r="AC7" s="603"/>
      <c r="AD7" s="603"/>
      <c r="AE7" s="604"/>
      <c r="AF7" s="608" t="s">
        <v>1372</v>
      </c>
      <c r="AG7" s="609"/>
      <c r="AH7" s="609"/>
      <c r="AI7" s="609"/>
      <c r="AJ7" s="609"/>
      <c r="AK7" s="609"/>
      <c r="AL7" s="610"/>
      <c r="AM7" s="614" t="s">
        <v>5</v>
      </c>
      <c r="AN7" s="597"/>
      <c r="AO7" s="597"/>
      <c r="AP7" s="597"/>
      <c r="AQ7" s="597"/>
      <c r="AR7" s="597"/>
      <c r="AS7" s="598"/>
      <c r="AT7" s="614" t="s">
        <v>1373</v>
      </c>
      <c r="AU7" s="597"/>
      <c r="AV7" s="597"/>
      <c r="AW7" s="597"/>
      <c r="AX7" s="597"/>
      <c r="AY7" s="598"/>
      <c r="AZ7" s="622">
        <v>0.5</v>
      </c>
      <c r="BA7" s="623"/>
      <c r="BB7" s="623"/>
      <c r="BC7" s="623"/>
      <c r="BD7" s="623"/>
      <c r="BE7" s="623"/>
      <c r="BF7" s="623"/>
      <c r="BG7" s="624"/>
      <c r="BH7" s="628">
        <v>2018</v>
      </c>
      <c r="BI7" s="617"/>
      <c r="BJ7" s="617"/>
      <c r="BK7" s="618"/>
      <c r="BL7" s="771">
        <v>0.6</v>
      </c>
      <c r="BM7" s="772"/>
      <c r="BN7" s="772"/>
      <c r="BO7" s="772"/>
      <c r="BP7" s="772"/>
      <c r="BQ7" s="772"/>
      <c r="BR7" s="772"/>
      <c r="BS7" s="772"/>
      <c r="BT7" s="773"/>
      <c r="BU7" s="771">
        <v>1</v>
      </c>
      <c r="BV7" s="772"/>
      <c r="BW7" s="772"/>
      <c r="BX7" s="772"/>
      <c r="BY7" s="772"/>
      <c r="BZ7" s="772"/>
      <c r="CA7" s="772"/>
      <c r="CB7" s="772"/>
      <c r="CC7" s="773"/>
      <c r="CD7" s="616">
        <v>0.5</v>
      </c>
      <c r="CE7" s="777"/>
      <c r="CF7" s="777"/>
      <c r="CG7" s="777"/>
      <c r="CH7" s="777"/>
      <c r="CI7" s="777"/>
      <c r="CJ7" s="777"/>
      <c r="CK7" s="777"/>
      <c r="CL7" s="778"/>
      <c r="CM7" s="616">
        <v>0.43</v>
      </c>
      <c r="CN7" s="777"/>
      <c r="CO7" s="777"/>
      <c r="CP7" s="777"/>
      <c r="CQ7" s="777"/>
      <c r="CR7" s="777"/>
      <c r="CS7" s="777"/>
      <c r="CT7" s="777"/>
      <c r="CU7" s="778"/>
      <c r="CV7" s="765">
        <f>3/8</f>
        <v>0.375</v>
      </c>
      <c r="CW7" s="766"/>
      <c r="CX7" s="766"/>
      <c r="CY7" s="766"/>
      <c r="CZ7" s="766"/>
      <c r="DA7" s="766"/>
      <c r="DB7" s="766"/>
      <c r="DC7" s="767"/>
    </row>
    <row r="8" spans="2:113" ht="253.5" customHeight="1" x14ac:dyDescent="0.25">
      <c r="B8" s="599"/>
      <c r="C8" s="600"/>
      <c r="D8" s="600"/>
      <c r="E8" s="600"/>
      <c r="F8" s="600"/>
      <c r="G8" s="600"/>
      <c r="H8" s="601"/>
      <c r="I8" s="762"/>
      <c r="J8" s="763"/>
      <c r="K8" s="763"/>
      <c r="L8" s="763"/>
      <c r="M8" s="763"/>
      <c r="N8" s="763"/>
      <c r="O8" s="763"/>
      <c r="P8" s="763"/>
      <c r="Q8" s="763"/>
      <c r="R8" s="763"/>
      <c r="S8" s="763"/>
      <c r="T8" s="764"/>
      <c r="U8" s="605"/>
      <c r="V8" s="606"/>
      <c r="W8" s="606"/>
      <c r="X8" s="606"/>
      <c r="Y8" s="606"/>
      <c r="Z8" s="606"/>
      <c r="AA8" s="606"/>
      <c r="AB8" s="606"/>
      <c r="AC8" s="606"/>
      <c r="AD8" s="606"/>
      <c r="AE8" s="607"/>
      <c r="AF8" s="611"/>
      <c r="AG8" s="612"/>
      <c r="AH8" s="612"/>
      <c r="AI8" s="612"/>
      <c r="AJ8" s="612"/>
      <c r="AK8" s="612"/>
      <c r="AL8" s="613"/>
      <c r="AM8" s="599"/>
      <c r="AN8" s="600"/>
      <c r="AO8" s="600"/>
      <c r="AP8" s="600"/>
      <c r="AQ8" s="600"/>
      <c r="AR8" s="600"/>
      <c r="AS8" s="601"/>
      <c r="AT8" s="599"/>
      <c r="AU8" s="600"/>
      <c r="AV8" s="600"/>
      <c r="AW8" s="600"/>
      <c r="AX8" s="600"/>
      <c r="AY8" s="601"/>
      <c r="AZ8" s="625"/>
      <c r="BA8" s="626"/>
      <c r="BB8" s="626"/>
      <c r="BC8" s="626"/>
      <c r="BD8" s="626"/>
      <c r="BE8" s="626"/>
      <c r="BF8" s="626"/>
      <c r="BG8" s="627"/>
      <c r="BH8" s="619"/>
      <c r="BI8" s="620"/>
      <c r="BJ8" s="620"/>
      <c r="BK8" s="621"/>
      <c r="BL8" s="774"/>
      <c r="BM8" s="775"/>
      <c r="BN8" s="775"/>
      <c r="BO8" s="775"/>
      <c r="BP8" s="775"/>
      <c r="BQ8" s="775"/>
      <c r="BR8" s="775"/>
      <c r="BS8" s="775"/>
      <c r="BT8" s="776"/>
      <c r="BU8" s="774"/>
      <c r="BV8" s="775"/>
      <c r="BW8" s="775"/>
      <c r="BX8" s="775"/>
      <c r="BY8" s="775"/>
      <c r="BZ8" s="775"/>
      <c r="CA8" s="775"/>
      <c r="CB8" s="775"/>
      <c r="CC8" s="776"/>
      <c r="CD8" s="779"/>
      <c r="CE8" s="780"/>
      <c r="CF8" s="780"/>
      <c r="CG8" s="780"/>
      <c r="CH8" s="780"/>
      <c r="CI8" s="780"/>
      <c r="CJ8" s="780"/>
      <c r="CK8" s="780"/>
      <c r="CL8" s="781"/>
      <c r="CM8" s="779"/>
      <c r="CN8" s="780"/>
      <c r="CO8" s="780"/>
      <c r="CP8" s="780"/>
      <c r="CQ8" s="780"/>
      <c r="CR8" s="780"/>
      <c r="CS8" s="780"/>
      <c r="CT8" s="780"/>
      <c r="CU8" s="781"/>
      <c r="CV8" s="768"/>
      <c r="CW8" s="769"/>
      <c r="CX8" s="769"/>
      <c r="CY8" s="769"/>
      <c r="CZ8" s="769"/>
      <c r="DA8" s="769"/>
      <c r="DB8" s="769"/>
      <c r="DC8" s="770"/>
    </row>
  </sheetData>
  <mergeCells count="31">
    <mergeCell ref="B1:DA2"/>
    <mergeCell ref="B3:CC3"/>
    <mergeCell ref="B5:H6"/>
    <mergeCell ref="I5:T6"/>
    <mergeCell ref="U5:AE6"/>
    <mergeCell ref="AF5:AL6"/>
    <mergeCell ref="AM5:AS6"/>
    <mergeCell ref="AT5:AY6"/>
    <mergeCell ref="AZ5:BK5"/>
    <mergeCell ref="BL5:CC5"/>
    <mergeCell ref="AT7:AY8"/>
    <mergeCell ref="CD5:DC5"/>
    <mergeCell ref="AZ6:BG6"/>
    <mergeCell ref="BH6:BK6"/>
    <mergeCell ref="BL6:BT6"/>
    <mergeCell ref="BU6:CC6"/>
    <mergeCell ref="CD6:CL6"/>
    <mergeCell ref="CM6:CU6"/>
    <mergeCell ref="CV6:DC6"/>
    <mergeCell ref="CV7:DC8"/>
    <mergeCell ref="AZ7:BG8"/>
    <mergeCell ref="BH7:BK8"/>
    <mergeCell ref="BL7:BT8"/>
    <mergeCell ref="BU7:CC8"/>
    <mergeCell ref="CD7:CL8"/>
    <mergeCell ref="CM7:CU8"/>
    <mergeCell ref="B7:H8"/>
    <mergeCell ref="I7:T8"/>
    <mergeCell ref="U7:AE8"/>
    <mergeCell ref="AF7:AL8"/>
    <mergeCell ref="AM7:AS8"/>
  </mergeCells>
  <printOptions horizontalCentered="1"/>
  <pageMargins left="0.39370078740157483" right="0.78740157480314965" top="0.39370078740157483" bottom="0.39370078740157483" header="0" footer="0"/>
  <pageSetup scale="6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12</vt:i4>
      </vt:variant>
    </vt:vector>
  </HeadingPairs>
  <TitlesOfParts>
    <vt:vector size="40" baseType="lpstr">
      <vt:lpstr>1 INDICADORES</vt:lpstr>
      <vt:lpstr>1 PROG Modernización de la Admi</vt:lpstr>
      <vt:lpstr>2 INDICADORES</vt:lpstr>
      <vt:lpstr>2 PROG Tlajomulco Sustentable</vt:lpstr>
      <vt:lpstr>3 INDICADORES</vt:lpstr>
      <vt:lpstr>3 PROG Combate al Rezago Socia </vt:lpstr>
      <vt:lpstr>4 INDICADORES</vt:lpstr>
      <vt:lpstr>4 PROG Gobierno de Puertas Abie</vt:lpstr>
      <vt:lpstr>5 INDICADORES</vt:lpstr>
      <vt:lpstr>5 PROG agua</vt:lpstr>
      <vt:lpstr>6 INDICADORES </vt:lpstr>
      <vt:lpstr>6 PROG cultura</vt:lpstr>
      <vt:lpstr>7 INDICADORES</vt:lpstr>
      <vt:lpstr>7 PROG Desarrollo Económico Lo </vt:lpstr>
      <vt:lpstr>8 INDICADORES</vt:lpstr>
      <vt:lpstr>8 PROG Tlajomulco en el Modelo </vt:lpstr>
      <vt:lpstr>S.H-INGRESOS</vt:lpstr>
      <vt:lpstr>S.H. EGRESOS</vt:lpstr>
      <vt:lpstr>MODIFICACION INGRESOS </vt:lpstr>
      <vt:lpstr>PRESUP. EGRESOS MODIFICADO F.F.</vt:lpstr>
      <vt:lpstr>EAPED 6 (a)</vt:lpstr>
      <vt:lpstr>EAPED 6 (b)</vt:lpstr>
      <vt:lpstr>EAPED 6 (c)</vt:lpstr>
      <vt:lpstr>EAPED 6 (d)</vt:lpstr>
      <vt:lpstr>PLANTILLA</vt:lpstr>
      <vt:lpstr>EGRESOS CALISFIC.ADMIVA.</vt:lpstr>
      <vt:lpstr>CALISIFIC. FUNCIONAL DEL GASTO</vt:lpstr>
      <vt:lpstr>CLASIF.  PROGRAMATICA</vt:lpstr>
      <vt:lpstr>'8 PROG Tlajomulco en el Modelo '!Área_de_impresión</vt:lpstr>
      <vt:lpstr>'CLASIF.  PROGRAMATICA'!Área_de_impresión</vt:lpstr>
      <vt:lpstr>'8 PROG Tlajomulco en el Modelo '!Print_Area</vt:lpstr>
      <vt:lpstr>'CALISIFIC. FUNCIONAL DEL GASTO'!Títulos_a_imprimir</vt:lpstr>
      <vt:lpstr>'EAPED 6 (a)'!Títulos_a_imprimir</vt:lpstr>
      <vt:lpstr>'EAPED 6 (b)'!Títulos_a_imprimir</vt:lpstr>
      <vt:lpstr>'EAPED 6 (c)'!Títulos_a_imprimir</vt:lpstr>
      <vt:lpstr>'EGRESOS CALISFIC.ADMIVA.'!Títulos_a_imprimir</vt:lpstr>
      <vt:lpstr>'MODIFICACION INGRESOS '!Títulos_a_imprimir</vt:lpstr>
      <vt:lpstr>'PRESUP. EGRESOS MODIFICADO F.F.'!Títulos_a_imprimir</vt:lpstr>
      <vt:lpstr>'S.H. EGRESOS'!Títulos_a_imprimir</vt:lpstr>
      <vt:lpstr>'S.H-INGRESOS'!Títulos_a_imprimir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laura.uribe</dc:creator>
  <cp:lastModifiedBy>Usuario</cp:lastModifiedBy>
  <cp:lastPrinted>2018-05-23T21:07:09Z</cp:lastPrinted>
  <dcterms:created xsi:type="dcterms:W3CDTF">2013-09-24T17:23:29Z</dcterms:created>
  <dcterms:modified xsi:type="dcterms:W3CDTF">2018-05-25T17:02:40Z</dcterms:modified>
</cp:coreProperties>
</file>